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1290" windowWidth="19230" windowHeight="6075"/>
  </bookViews>
  <sheets>
    <sheet name="Rate Summary" sheetId="174" r:id="rId1"/>
    <sheet name="Attachment A (FCR)" sheetId="191" r:id="rId2"/>
    <sheet name="Attachment B_NP (p.1)" sheetId="192" r:id="rId3"/>
    <sheet name="Attachment B_O&amp;M (p.2)" sheetId="162" r:id="rId4"/>
    <sheet name="Attachment B_cost (pp.3-5) " sheetId="161" r:id="rId5"/>
    <sheet name="Attachment C_Sch2 (p.1)" sheetId="166" r:id="rId6"/>
    <sheet name="Attachment C_12CP (p.2) " sheetId="185" r:id="rId7"/>
    <sheet name="Attachment D_Reserve Study" sheetId="187" r:id="rId8"/>
    <sheet name="Attachment E_Wheeling Costs" sheetId="193" r:id="rId9"/>
    <sheet name="2015 Monthly Peaks (Sch3)" sheetId="189" r:id="rId10"/>
    <sheet name="Nameplate capacity (Sch3A)" sheetId="188"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 localSheetId="1">[1]Jan!#REF!</definedName>
    <definedName name="\0" localSheetId="2">[1]Jan!#REF!</definedName>
    <definedName name="\0">[1]Jan!#REF!</definedName>
    <definedName name="\A" localSheetId="1">'[2]DT JARS'!#REF!</definedName>
    <definedName name="\A">'[2]DT JARS'!#REF!</definedName>
    <definedName name="\I" localSheetId="1">#REF!</definedName>
    <definedName name="\I" localSheetId="2">#REF!</definedName>
    <definedName name="\I">#REF!</definedName>
    <definedName name="\M" localSheetId="1">[1]Jan!#REF!</definedName>
    <definedName name="\M" localSheetId="2">[1]Jan!#REF!</definedName>
    <definedName name="\M">[1]Jan!#REF!</definedName>
    <definedName name="\N" localSheetId="1">#REF!</definedName>
    <definedName name="\N" localSheetId="2">#REF!</definedName>
    <definedName name="\N">#REF!</definedName>
    <definedName name="\P" localSheetId="1">#REF!</definedName>
    <definedName name="\P" localSheetId="2">#REF!</definedName>
    <definedName name="\P">#REF!</definedName>
    <definedName name="\r" localSheetId="1">#REF!</definedName>
    <definedName name="\r" localSheetId="2">#REF!</definedName>
    <definedName name="\r">#REF!</definedName>
    <definedName name="____IPP3">[3]YearlyOEA!$B$319:$K$319</definedName>
    <definedName name="___IPP3">[3]YearlyOEA!$B$319:$K$319</definedName>
    <definedName name="__123Graph_A" localSheetId="1" hidden="1">'[4]AL2 151'!#REF!</definedName>
    <definedName name="__123Graph_A" localSheetId="2" hidden="1">'[4]AL2 151'!#REF!</definedName>
    <definedName name="__123Graph_A" hidden="1">'[4]AL2 151'!#REF!</definedName>
    <definedName name="__123Graph_B" localSheetId="1" hidden="1">'[4]AL2 151'!#REF!</definedName>
    <definedName name="__123Graph_B" localSheetId="2" hidden="1">'[4]AL2 151'!#REF!</definedName>
    <definedName name="__123Graph_B" hidden="1">'[4]AL2 151'!#REF!</definedName>
    <definedName name="__123Graph_C" localSheetId="1" hidden="1">'[4]AL2 151'!#REF!</definedName>
    <definedName name="__123Graph_C" localSheetId="6" hidden="1">'[4]AL2 151'!#REF!</definedName>
    <definedName name="__123Graph_C" localSheetId="7" hidden="1">'[4]AL2 151'!#REF!</definedName>
    <definedName name="__123Graph_C" hidden="1">'[4]AL2 151'!#REF!</definedName>
    <definedName name="__123Graph_D" localSheetId="1" hidden="1">'[4]AL2 151'!#REF!</definedName>
    <definedName name="__123Graph_D" hidden="1">'[4]AL2 151'!#REF!</definedName>
    <definedName name="__123Graph_E" localSheetId="1" hidden="1">'[4]AL2 151'!#REF!</definedName>
    <definedName name="__123Graph_E" localSheetId="6" hidden="1">'[4]AL2 151'!#REF!</definedName>
    <definedName name="__123Graph_E" localSheetId="7" hidden="1">'[4]AL2 151'!#REF!</definedName>
    <definedName name="__123Graph_E" hidden="1">'[4]AL2 151'!#REF!</definedName>
    <definedName name="__123Graph_F" localSheetId="1" hidden="1">'[4]AL2 151'!#REF!</definedName>
    <definedName name="__123Graph_F" localSheetId="6" hidden="1">'[4]AL2 151'!#REF!</definedName>
    <definedName name="__123Graph_F" localSheetId="7" hidden="1">'[4]AL2 151'!#REF!</definedName>
    <definedName name="__123Graph_F" hidden="1">'[4]AL2 151'!#REF!</definedName>
    <definedName name="__123Graph_X" localSheetId="1" hidden="1">'[4]AL2 151'!#REF!</definedName>
    <definedName name="__123Graph_X" localSheetId="6" hidden="1">'[4]AL2 151'!#REF!</definedName>
    <definedName name="__123Graph_X" localSheetId="7" hidden="1">'[4]AL2 151'!#REF!</definedName>
    <definedName name="__123Graph_X" hidden="1">'[4]AL2 151'!#REF!</definedName>
    <definedName name="__IPP3">[3]YearlyOEA!$B$319:$K$319</definedName>
    <definedName name="_1991form3800" localSheetId="1">#REF!</definedName>
    <definedName name="_1991form3800" localSheetId="2">#REF!</definedName>
    <definedName name="_1991form3800">#REF!</definedName>
    <definedName name="_1992form3800" localSheetId="1">#REF!</definedName>
    <definedName name="_1992form3800" localSheetId="2">#REF!</definedName>
    <definedName name="_1992form3800">#REF!</definedName>
    <definedName name="_1993form3800" localSheetId="1">#REF!</definedName>
    <definedName name="_1993form3800" localSheetId="2">#REF!</definedName>
    <definedName name="_1993form3800">#REF!</definedName>
    <definedName name="_91CONAMT" localSheetId="1">#REF!</definedName>
    <definedName name="_91CONAMT">#REF!</definedName>
    <definedName name="_91CONAMTCR" localSheetId="1">#REF!</definedName>
    <definedName name="_91CONAMTCR">#REF!</definedName>
    <definedName name="_91CONSCHJ" localSheetId="1">#REF!</definedName>
    <definedName name="_91CONSCHJ">#REF!</definedName>
    <definedName name="_91CONTI" localSheetId="1">#REF!</definedName>
    <definedName name="_91CONTI">#REF!</definedName>
    <definedName name="_91NONREGAMT" localSheetId="1">#REF!</definedName>
    <definedName name="_91NONREGAMT">#REF!</definedName>
    <definedName name="_91NONREGAMTCR" localSheetId="1">#REF!</definedName>
    <definedName name="_91NONREGAMTCR">#REF!</definedName>
    <definedName name="_91NONREGSCHJ" localSheetId="1">#REF!</definedName>
    <definedName name="_91NONREGSCHJ">#REF!</definedName>
    <definedName name="_91NONREGTI" localSheetId="1">#REF!</definedName>
    <definedName name="_91NONREGTI">#REF!</definedName>
    <definedName name="_92CONAMT" localSheetId="1">#REF!</definedName>
    <definedName name="_92CONAMT">#REF!</definedName>
    <definedName name="_92CONAMTCR" localSheetId="1">#REF!</definedName>
    <definedName name="_92CONAMTCR">#REF!</definedName>
    <definedName name="_92CONSCHJ" localSheetId="1">#REF!</definedName>
    <definedName name="_92CONSCHJ">#REF!</definedName>
    <definedName name="_92CONTI" localSheetId="1">#REF!</definedName>
    <definedName name="_92CONTI">#REF!</definedName>
    <definedName name="_92IPCAMT" localSheetId="1">#REF!</definedName>
    <definedName name="_92IPCAMT">#REF!</definedName>
    <definedName name="_92IPCAMTCR" localSheetId="1">#REF!</definedName>
    <definedName name="_92IPCAMTCR">#REF!</definedName>
    <definedName name="_92IPCSCHJ" localSheetId="1">#REF!</definedName>
    <definedName name="_92IPCSCHJ">#REF!</definedName>
    <definedName name="_92IPCTI" localSheetId="1">#REF!</definedName>
    <definedName name="_92IPCTI">#REF!</definedName>
    <definedName name="_92NONREGAMT" localSheetId="1">#REF!</definedName>
    <definedName name="_92NONREGAMT">#REF!</definedName>
    <definedName name="_92NONREGAMTCR" localSheetId="1">#REF!</definedName>
    <definedName name="_92NONREGAMTCR">#REF!</definedName>
    <definedName name="_92NONREGSCHJ" localSheetId="1">#REF!</definedName>
    <definedName name="_92NONREGSCHJ">#REF!</definedName>
    <definedName name="_92NONREGTI" localSheetId="1">#REF!</definedName>
    <definedName name="_92NONREGTI">#REF!</definedName>
    <definedName name="_92SEC38C2" localSheetId="1">#REF!</definedName>
    <definedName name="_92SEC38C2">#REF!</definedName>
    <definedName name="_93CONAMT" localSheetId="1">#REF!</definedName>
    <definedName name="_93CONAMT">#REF!</definedName>
    <definedName name="_93CONAMTCR" localSheetId="1">#REF!</definedName>
    <definedName name="_93CONAMTCR">#REF!</definedName>
    <definedName name="_93CONSCHJ" localSheetId="1">#REF!</definedName>
    <definedName name="_93CONSCHJ">#REF!</definedName>
    <definedName name="_93CONSOLRECAP" localSheetId="1">#REF!</definedName>
    <definedName name="_93CONSOLRECAP">#REF!</definedName>
    <definedName name="_93CONTI" localSheetId="1">#REF!</definedName>
    <definedName name="_93CONTI">#REF!</definedName>
    <definedName name="_93IPCAMT" localSheetId="1">#REF!</definedName>
    <definedName name="_93IPCAMT">#REF!</definedName>
    <definedName name="_93IPCAMTCR" localSheetId="1">#REF!</definedName>
    <definedName name="_93IPCAMTCR">#REF!</definedName>
    <definedName name="_93IPCSCHJ" localSheetId="1">#REF!</definedName>
    <definedName name="_93IPCSCHJ">#REF!</definedName>
    <definedName name="_93IPCTI" localSheetId="1">#REF!</definedName>
    <definedName name="_93IPCTI">#REF!</definedName>
    <definedName name="_93NONREGAMT" localSheetId="1">#REF!</definedName>
    <definedName name="_93NONREGAMT">#REF!</definedName>
    <definedName name="_93NONREGAMTCR" localSheetId="1">#REF!</definedName>
    <definedName name="_93NONREGAMTCR">#REF!</definedName>
    <definedName name="_93NONREGSCHJ" localSheetId="1">#REF!</definedName>
    <definedName name="_93NONREGSCHJ">#REF!</definedName>
    <definedName name="_93NONREGTI" localSheetId="1">#REF!</definedName>
    <definedName name="_93NONREGTI">#REF!</definedName>
    <definedName name="_93SEC38C2" localSheetId="1">#REF!</definedName>
    <definedName name="_93SEC38C2">#REF!</definedName>
    <definedName name="_ace1997" localSheetId="1">#REF!</definedName>
    <definedName name="_ace1997">#REF!</definedName>
    <definedName name="_ace1998" localSheetId="1">#REF!</definedName>
    <definedName name="_ace1998">#REF!</definedName>
    <definedName name="_amt1998" localSheetId="1">#REF!</definedName>
    <definedName name="_amt1998">#REF!</definedName>
    <definedName name="_bcc1" localSheetId="1">#REF!</definedName>
    <definedName name="_bcc1">#REF!</definedName>
    <definedName name="_DAT1" localSheetId="1">#REF!</definedName>
    <definedName name="_DAT1">#REF!</definedName>
    <definedName name="_DAT10" localSheetId="1">#REF!</definedName>
    <definedName name="_DAT10">#REF!</definedName>
    <definedName name="_DAT11" localSheetId="1">#REF!</definedName>
    <definedName name="_DAT11">#REF!</definedName>
    <definedName name="_DAT12" localSheetId="1">#REF!</definedName>
    <definedName name="_DAT12">#REF!</definedName>
    <definedName name="_DAT13" localSheetId="1">#REF!</definedName>
    <definedName name="_DAT13">#REF!</definedName>
    <definedName name="_DAT2" localSheetId="1">#REF!</definedName>
    <definedName name="_DAT2">#REF!</definedName>
    <definedName name="_DAT3" localSheetId="1">#REF!</definedName>
    <definedName name="_DAT3">#REF!</definedName>
    <definedName name="_DAT4" localSheetId="1">#REF!</definedName>
    <definedName name="_DAT4">#REF!</definedName>
    <definedName name="_DAT5" localSheetId="1">#REF!</definedName>
    <definedName name="_DAT5">#REF!</definedName>
    <definedName name="_DAT6" localSheetId="1">#REF!</definedName>
    <definedName name="_DAT6">#REF!</definedName>
    <definedName name="_DAT7" localSheetId="1">#REF!</definedName>
    <definedName name="_DAT7">#REF!</definedName>
    <definedName name="_DAT8" localSheetId="1">#REF!</definedName>
    <definedName name="_DAT8">#REF!</definedName>
    <definedName name="_DAT9" localSheetId="1">#REF!</definedName>
    <definedName name="_DAT9">#REF!</definedName>
    <definedName name="_Fill" localSheetId="1" hidden="1">#REF!</definedName>
    <definedName name="_Fill" hidden="1">#REF!</definedName>
    <definedName name="_xlnm._FilterDatabase" localSheetId="1" hidden="1">'Attachment A (FCR)'!$N$2:$N$883</definedName>
    <definedName name="_Key1" localSheetId="9" hidden="1">#REF!</definedName>
    <definedName name="_Key1" localSheetId="1" hidden="1">#REF!</definedName>
    <definedName name="_Key1" localSheetId="4" hidden="1">#REF!</definedName>
    <definedName name="_Key1" localSheetId="6" hidden="1">#REF!</definedName>
    <definedName name="_Key1" localSheetId="5" hidden="1">#REF!</definedName>
    <definedName name="_Key1" localSheetId="7" hidden="1">#REF!</definedName>
    <definedName name="_Key1" hidden="1">#REF!</definedName>
    <definedName name="_Key2" localSheetId="1" hidden="1">#REF!</definedName>
    <definedName name="_Key2" hidden="1">#REF!</definedName>
    <definedName name="_lac1" localSheetId="1">#REF!</definedName>
    <definedName name="_lac1">#REF!</definedName>
    <definedName name="_lac2" localSheetId="1">#REF!</definedName>
    <definedName name="_lac2">#REF!</definedName>
    <definedName name="_lac3" localSheetId="1">#REF!</definedName>
    <definedName name="_lac3">#REF!</definedName>
    <definedName name="_lac4" localSheetId="1">#REF!</definedName>
    <definedName name="_lac4">#REF!</definedName>
    <definedName name="_MEN2" localSheetId="1">[1]Jan!#REF!</definedName>
    <definedName name="_MEN2" localSheetId="2">[1]Jan!#REF!</definedName>
    <definedName name="_MEN2">[1]Jan!#REF!</definedName>
    <definedName name="_MEN3" localSheetId="1">[1]Jan!#REF!</definedName>
    <definedName name="_MEN3" localSheetId="2">[1]Jan!#REF!</definedName>
    <definedName name="_MEN3">[1]Jan!#REF!</definedName>
    <definedName name="_Order1" localSheetId="4" hidden="1">255</definedName>
    <definedName name="_Order1" hidden="1">255</definedName>
    <definedName name="_Order2" hidden="1">0</definedName>
    <definedName name="_PGC1" localSheetId="1">#REF!</definedName>
    <definedName name="_PGC1" localSheetId="2">#REF!</definedName>
    <definedName name="_PGC1">#REF!</definedName>
    <definedName name="_pti1" localSheetId="1">#REF!</definedName>
    <definedName name="_pti1" localSheetId="2">#REF!</definedName>
    <definedName name="_pti1">#REF!</definedName>
    <definedName name="_Sort" localSheetId="9" hidden="1">#REF!</definedName>
    <definedName name="_Sort" localSheetId="1" hidden="1">#REF!</definedName>
    <definedName name="_Sort" localSheetId="4" hidden="1">#REF!</definedName>
    <definedName name="_Sort" localSheetId="6" hidden="1">#REF!</definedName>
    <definedName name="_Sort" localSheetId="5" hidden="1">#REF!</definedName>
    <definedName name="_Sort" localSheetId="7" hidden="1">#REF!</definedName>
    <definedName name="_Sort" hidden="1">#REF!</definedName>
    <definedName name="_TOP1" localSheetId="1">[1]Jan!#REF!</definedName>
    <definedName name="_TOP1" localSheetId="2">[1]Jan!#REF!</definedName>
    <definedName name="_TOP1">[1]Jan!#REF!</definedName>
    <definedName name="above">OFFSET(!A1,-1,0)</definedName>
    <definedName name="Access_Button1" hidden="1">"Headcount_Workbook_Schedules_List"</definedName>
    <definedName name="AccessDatabase" hidden="1">"P:\HR\SharonPlummer\Headcount Workbook.mdb"</definedName>
    <definedName name="AcctTable">[5]Variables!$AK$42:$AK$396</definedName>
    <definedName name="acebeginbal" localSheetId="1">#REF!</definedName>
    <definedName name="acebeginbal" localSheetId="2">#REF!</definedName>
    <definedName name="acebeginbal">#REF!</definedName>
    <definedName name="Adjs2avg">[6]Inputs!$V$255:'[6]Inputs'!$AD$505</definedName>
    <definedName name="ADJTOTAL" localSheetId="1">#REF!</definedName>
    <definedName name="ADJTOTAL" localSheetId="2">#REF!</definedName>
    <definedName name="ADJTOTAL">#REF!</definedName>
    <definedName name="agreed1" localSheetId="1">#REF!</definedName>
    <definedName name="agreed1" localSheetId="2">#REF!</definedName>
    <definedName name="agreed1">#REF!</definedName>
    <definedName name="agreed2" localSheetId="1">#REF!</definedName>
    <definedName name="agreed2" localSheetId="2">#REF!</definedName>
    <definedName name="agreed2">#REF!</definedName>
    <definedName name="ALL_PRINT" localSheetId="1">#REF!</definedName>
    <definedName name="ALL_PRINT">#REF!</definedName>
    <definedName name="Allocated_HLH_Ready">'[7]GRID Allocated Ready Res (HLH)'!$B$6:$DQ$98</definedName>
    <definedName name="Allocated_HLH_Ready_Date">'[7]GRID Allocated Ready Res (HLH)'!$B$5:$DQ$5</definedName>
    <definedName name="Allocated_HLH_Ready_Name">'[7]GRID Allocated Ready Res (HLH)'!$A$6:$A$98</definedName>
    <definedName name="Allocated_HLH_Spin">'[7]GRID Allocated Spin Res (HLH)'!$B$6:$DQ$98</definedName>
    <definedName name="Allocated_HLH_Spin_Date">'[7]GRID Allocated Spin Res (HLH)'!$B$5:$DQ$5</definedName>
    <definedName name="Allocated_HLH_Spin_Name">'[7]GRID Allocated Spin Res (HLH)'!$A$6:$A$98</definedName>
    <definedName name="Allocated_LLH_Ready">'[7]GRID Allocated Ready Res (LLH)'!$B$6:$DQ$98</definedName>
    <definedName name="Allocated_LLH_Ready_Date">'[7]GRID Allocated Ready Res (LLH)'!$B$5:$DQ$5</definedName>
    <definedName name="Allocated_LLH_Ready_Name">'[7]GRID Allocated Ready Res (LLH)'!$A$6:$A$98</definedName>
    <definedName name="Allocated_LLH_Spin">'[7]GRID Allocated Spin Res (LLH)'!$B$6:$DQ$98</definedName>
    <definedName name="Allocated_LLH_Spin_Date">'[7]GRID Allocated Spin Res (LLH)'!$B$5:$DQ$5</definedName>
    <definedName name="Allocated_LLH_Spin_Name">'[7]GRID Allocated Spin Res (LLH)'!$A$6:$A$98</definedName>
    <definedName name="Allocator.gross.plant">'[8]Appendix A'!$H$30</definedName>
    <definedName name="Allocator.net.plant">'[8]Appendix A'!$H$33</definedName>
    <definedName name="Allocator.wages.salary">'[8]Appendix A'!$H$18</definedName>
    <definedName name="AMOUNTS" localSheetId="1">#REF!</definedName>
    <definedName name="AMOUNTS" localSheetId="2">#REF!</definedName>
    <definedName name="AMOUNTS">#REF!</definedName>
    <definedName name="APR" localSheetId="1">[1]Jan!#REF!</definedName>
    <definedName name="APR" localSheetId="2">[1]Jan!#REF!</definedName>
    <definedName name="APR">[1]Jan!#REF!</definedName>
    <definedName name="arbaddebtanal" localSheetId="1">#REF!</definedName>
    <definedName name="arbaddebtanal" localSheetId="2">#REF!</definedName>
    <definedName name="arbaddebtanal">#REF!</definedName>
    <definedName name="AS2DocOpenMode" hidden="1">"AS2DocumentEdit"</definedName>
    <definedName name="AUG" localSheetId="1">[1]Jan!#REF!</definedName>
    <definedName name="AUG" localSheetId="2">[1]Jan!#REF!</definedName>
    <definedName name="AUG">[1]Jan!#REF!</definedName>
    <definedName name="AverageFuelCost" localSheetId="9">#REF!</definedName>
    <definedName name="AverageFuelCost" localSheetId="1">#REF!</definedName>
    <definedName name="AverageFuelCost" localSheetId="6">#REF!</definedName>
    <definedName name="AverageFuelCost" localSheetId="7">#REF!</definedName>
    <definedName name="AverageFuelCost">#REF!</definedName>
    <definedName name="AvgFactors">[5]Factors!$B$3:$P$99</definedName>
    <definedName name="beginbalproof" localSheetId="1">#REF!</definedName>
    <definedName name="beginbalproof" localSheetId="2">#REF!</definedName>
    <definedName name="beginbalproof">#REF!</definedName>
    <definedName name="below">OFFSET(!A1,1,0)</definedName>
    <definedName name="BKTX" localSheetId="1">'[9]Schedule M''s'!#REF!</definedName>
    <definedName name="BKTX" localSheetId="2">'[9]Schedule M''s'!#REF!</definedName>
    <definedName name="BKTX">'[9]Schedule M''s'!#REF!</definedName>
    <definedName name="Blundell">[3]YearlyOEA!$B$10:$K$12</definedName>
    <definedName name="bookADroll" localSheetId="1">#REF!</definedName>
    <definedName name="bookADroll" localSheetId="2">#REF!</definedName>
    <definedName name="bookADroll">#REF!</definedName>
    <definedName name="bookcostroll" localSheetId="1">#REF!</definedName>
    <definedName name="bookcostroll" localSheetId="2">#REF!</definedName>
    <definedName name="bookcostroll">#REF!</definedName>
    <definedName name="BORDER" localSheetId="1">#REF!</definedName>
    <definedName name="BORDER" localSheetId="2">#REF!</definedName>
    <definedName name="BORDER">#REF!</definedName>
    <definedName name="bscode24" localSheetId="1">#REF!</definedName>
    <definedName name="bscode24">#REF!</definedName>
    <definedName name="bscode5">'[10]Accrued Vacation'!$M$74</definedName>
    <definedName name="Burn" localSheetId="9">#REF!</definedName>
    <definedName name="Burn" localSheetId="1">#REF!</definedName>
    <definedName name="Burn" localSheetId="6">#REF!</definedName>
    <definedName name="Burn" localSheetId="7">#REF!</definedName>
    <definedName name="Burn">#REF!</definedName>
    <definedName name="calcoutput">'[11]Calcoutput (futures)'!$B$7:$J$128</definedName>
    <definedName name="Canadian__for_USexchangerate">'[11]OTC Gas Quotes'!$M$2</definedName>
    <definedName name="Cap2x1">'[12]2-1 Cap and HR'!$D$2:$GW$4</definedName>
    <definedName name="Carbon_1">[3]YearlyOEA!$B$20:$K$22</definedName>
    <definedName name="Carbon_2">[3]YearlyOEA!$B$30:$K$32</definedName>
    <definedName name="CC_1A">[3]YearlyOEA!$B$313:$K$313</definedName>
    <definedName name="CC_1B">[3]YearlyOEA!$B$314:$K$314</definedName>
    <definedName name="cell.above">!A1048576</definedName>
    <definedName name="cell.below">!A2</definedName>
    <definedName name="cell.left">!XFD1</definedName>
    <definedName name="cell.right">!B1</definedName>
    <definedName name="Cholla_4">[3]YearlyOEA!$B$40:$K$42</definedName>
    <definedName name="clmbnbas" localSheetId="1">#REF!</definedName>
    <definedName name="clmbnbas" localSheetId="2">#REF!</definedName>
    <definedName name="clmbnbas">#REF!</definedName>
    <definedName name="Colstrip_3">[3]YearlyOEA!$B$50:$K$52</definedName>
    <definedName name="Colstrip_4">[3]YearlyOEA!$B$60:$K$62</definedName>
    <definedName name="combined1" localSheetId="9" hidden="1">{"YTD-Total",#N/A,TRUE,"Provision";"YTD-Utility",#N/A,TRUE,"Prov Utility";"YTD-NonUtility",#N/A,TRUE,"Prov NonUtility"}</definedName>
    <definedName name="combined1" localSheetId="2" hidden="1">{"YTD-Total",#N/A,TRUE,"Provision";"YTD-Utility",#N/A,TRUE,"Prov Utility";"YTD-NonUtility",#N/A,TRUE,"Prov NonUtility"}</definedName>
    <definedName name="combined1" hidden="1">{"YTD-Total",#N/A,TRUE,"Provision";"YTD-Utility",#N/A,TRUE,"Prov Utility";"YTD-NonUtility",#N/A,TRUE,"Prov NonUtility"}</definedName>
    <definedName name="Company" localSheetId="1">#REF!</definedName>
    <definedName name="Company" localSheetId="2">#REF!</definedName>
    <definedName name="Company">#REF!</definedName>
    <definedName name="CoName">[13]INDEX!$E$3</definedName>
    <definedName name="consolidated1" localSheetId="1">#REF!</definedName>
    <definedName name="consolidated1" localSheetId="2">#REF!</definedName>
    <definedName name="consolidated1">#REF!</definedName>
    <definedName name="CONTRACTDATA" localSheetId="9">[14]MarketData!#REF!</definedName>
    <definedName name="CONTRACTDATA" localSheetId="1">[14]MarketData!#REF!</definedName>
    <definedName name="CONTRACTDATA" localSheetId="6">[14]MarketData!#REF!</definedName>
    <definedName name="CONTRACTDATA" localSheetId="7">[14]MarketData!#REF!</definedName>
    <definedName name="CONTRACTDATA">[14]MarketData!#REF!</definedName>
    <definedName name="Contracted_HLH">'[7]GRID Contracted Reserves (HLH)'!$B$6:$DQ$100</definedName>
    <definedName name="Contracted_HLH_Date">'[7]GRID Contracted Reserves (HLH)'!$B$5:$DQ$5</definedName>
    <definedName name="Contracted_HLH_Name">'[7]GRID Contracted Reserves (HLH)'!$A$6:$A$100</definedName>
    <definedName name="Contracted_LLH">'[7]GRID Contracted Reserves (LLH)'!$B$6:$DQ$100</definedName>
    <definedName name="Contracted_LLH_Date">'[7]GRID Contracted Reserves (LLH)'!$B$5:$DQ$5</definedName>
    <definedName name="Contracted_LLH_Name">'[7]GRID Contracted Reserves (LLH)'!$A$6:$A$100</definedName>
    <definedName name="contractsymbol">[11]Futures!$B$2:$B$500</definedName>
    <definedName name="Conversion">[15]Conversion!$A$2:$E$1253</definedName>
    <definedName name="Cost" localSheetId="9">#REF!</definedName>
    <definedName name="Cost" localSheetId="1">#REF!</definedName>
    <definedName name="Cost" localSheetId="6">#REF!</definedName>
    <definedName name="Cost" localSheetId="7">#REF!</definedName>
    <definedName name="Cost">#REF!</definedName>
    <definedName name="Craig_1">[3]YearlyOEA!$B$70:$K$72</definedName>
    <definedName name="Craig_2">[3]YearlyOEA!$B$80:$K$82</definedName>
    <definedName name="CRATRIAL" localSheetId="1">#REF!</definedName>
    <definedName name="CRATRIAL" localSheetId="2">#REF!</definedName>
    <definedName name="CRATRIAL">#REF!</definedName>
    <definedName name="CREDITS" localSheetId="1">#REF!</definedName>
    <definedName name="CREDITS" localSheetId="2">#REF!</definedName>
    <definedName name="CREDITS">#REF!</definedName>
    <definedName name="CREDITS1" localSheetId="1">#REF!</definedName>
    <definedName name="CREDITS1" localSheetId="2">#REF!</definedName>
    <definedName name="CREDITS1">#REF!</definedName>
    <definedName name="CREDITS2" localSheetId="1">#REF!</definedName>
    <definedName name="CREDITS2">#REF!</definedName>
    <definedName name="data_year">'[8]Appendix A'!$H$6</definedName>
    <definedName name="DATA1" localSheetId="1">[16]Detail!#REF!</definedName>
    <definedName name="DATA1" localSheetId="2">[16]Detail!#REF!</definedName>
    <definedName name="DATA1">[16]Detail!#REF!</definedName>
    <definedName name="_xlnm.Database">[17]ALVXXL01!$AJ$24:$AS$274</definedName>
    <definedName name="DataCheck" localSheetId="9">#REF!</definedName>
    <definedName name="DataCheck" localSheetId="1">#REF!</definedName>
    <definedName name="DataCheck" localSheetId="6">#REF!</definedName>
    <definedName name="DataCheck" localSheetId="7">#REF!</definedName>
    <definedName name="DataCheck">#REF!</definedName>
    <definedName name="DATE" localSheetId="1">[18]Jan!#REF!</definedName>
    <definedName name="DATE" localSheetId="2">[18]Jan!#REF!</definedName>
    <definedName name="DATE">[18]Jan!#REF!</definedName>
    <definedName name="dateTable">'[7]on off peak hours'!$C$15:$IT$15</definedName>
    <definedName name="daysMonth">'[7]on off peak hours'!$C$3:$IT$3</definedName>
    <definedName name="DEC" localSheetId="1">#REF!</definedName>
    <definedName name="DEC" localSheetId="2">#REF!</definedName>
    <definedName name="DEC">#REF!</definedName>
    <definedName name="Demand_Dollar">'[7]Demand Dollars'!$B$5:$DQ$1005</definedName>
    <definedName name="Demand_Dollar_Date">'[7]Demand Dollars'!$B$4:$DQ$4</definedName>
    <definedName name="Demand_Dollar_Name">'[7]Demand Dollars'!$A$5:$A$1005</definedName>
    <definedName name="depcorptaxje" localSheetId="1">#REF!</definedName>
    <definedName name="depcorptaxje" localSheetId="2">#REF!</definedName>
    <definedName name="depcorptaxje">#REF!</definedName>
    <definedName name="DEPRTYPE">'[19]Depr Tables'!$A$4:$AB$4</definedName>
    <definedName name="DeRated_Avail_HLH" localSheetId="9">#REF!</definedName>
    <definedName name="DeRated_Avail_HLH" localSheetId="1">#REF!</definedName>
    <definedName name="DeRated_Avail_HLH" localSheetId="6">#REF!</definedName>
    <definedName name="DeRated_Avail_HLH" localSheetId="7">#REF!</definedName>
    <definedName name="DeRated_Avail_HLH">#REF!</definedName>
    <definedName name="DeRated_Avail_HLH_Date" localSheetId="9">#REF!</definedName>
    <definedName name="DeRated_Avail_HLH_Date" localSheetId="1">#REF!</definedName>
    <definedName name="DeRated_Avail_HLH_Date" localSheetId="6">#REF!</definedName>
    <definedName name="DeRated_Avail_HLH_Date" localSheetId="7">#REF!</definedName>
    <definedName name="DeRated_Avail_HLH_Date">#REF!</definedName>
    <definedName name="DeRated_Avail_HLH_Name" localSheetId="9">#REF!</definedName>
    <definedName name="DeRated_Avail_HLH_Name" localSheetId="1">#REF!</definedName>
    <definedName name="DeRated_Avail_HLH_Name" localSheetId="6">#REF!</definedName>
    <definedName name="DeRated_Avail_HLH_Name" localSheetId="7">#REF!</definedName>
    <definedName name="DeRated_Avail_HLH_Name">#REF!</definedName>
    <definedName name="DeRated_Avail_LLH" localSheetId="9">#REF!</definedName>
    <definedName name="DeRated_Avail_LLH" localSheetId="1">#REF!</definedName>
    <definedName name="DeRated_Avail_LLH" localSheetId="6">#REF!</definedName>
    <definedName name="DeRated_Avail_LLH" localSheetId="7">#REF!</definedName>
    <definedName name="DeRated_Avail_LLH">#REF!</definedName>
    <definedName name="DeRated_Avail_LLH_Date" localSheetId="9">#REF!</definedName>
    <definedName name="DeRated_Avail_LLH_Date" localSheetId="1">#REF!</definedName>
    <definedName name="DeRated_Avail_LLH_Date" localSheetId="6">#REF!</definedName>
    <definedName name="DeRated_Avail_LLH_Date" localSheetId="7">#REF!</definedName>
    <definedName name="DeRated_Avail_LLH_Date">#REF!</definedName>
    <definedName name="DeRated_Avail_LLH_Name" localSheetId="9">#REF!</definedName>
    <definedName name="DeRated_Avail_LLH_Name" localSheetId="1">#REF!</definedName>
    <definedName name="DeRated_Avail_LLH_Name" localSheetId="6">#REF!</definedName>
    <definedName name="DeRated_Avail_LLH_Name" localSheetId="7">#REF!</definedName>
    <definedName name="DeRated_Avail_LLH_Name">#REF!</definedName>
    <definedName name="DEVTRIAL" localSheetId="1">#REF!</definedName>
    <definedName name="DEVTRIAL">#REF!</definedName>
    <definedName name="Directory" localSheetId="9">#REF!</definedName>
    <definedName name="Directory" localSheetId="1">#REF!</definedName>
    <definedName name="Directory" localSheetId="6">#REF!</definedName>
    <definedName name="Directory" localSheetId="7">#REF!</definedName>
    <definedName name="Directory">#REF!</definedName>
    <definedName name="Discount_Rate" localSheetId="1">#REF!</definedName>
    <definedName name="Discount_Rate">#REF!</definedName>
    <definedName name="DispatchSum">"GRID Thermal Generation!R2C1:R4C2"</definedName>
    <definedName name="DIVS" localSheetId="1">#REF!</definedName>
    <definedName name="DIVS" localSheetId="2">#REF!</definedName>
    <definedName name="DIVS">#REF!</definedName>
    <definedName name="DJ_1">[3]YearlyOEA!$B$93:$K$95</definedName>
    <definedName name="DJ_2">[3]YearlyOEA!$B$103:$K$105</definedName>
    <definedName name="DJ_3">[3]YearlyOEA!$B$113:$K$115</definedName>
    <definedName name="DJ_4">[3]YearlyOEA!$B$123:$K$125</definedName>
    <definedName name="Dollars_Wheeling" localSheetId="9">'[20]Exhibit 1'!#REF!</definedName>
    <definedName name="Dollars_Wheeling" localSheetId="1">'[20]Exhibit 1'!#REF!</definedName>
    <definedName name="Dollars_Wheeling" localSheetId="2">'[20]Exhibit 1'!#REF!</definedName>
    <definedName name="Dollars_Wheeling" localSheetId="6">'[20]Exhibit 1'!#REF!</definedName>
    <definedName name="Dollars_Wheeling" localSheetId="7">'[20]Exhibit 1'!#REF!</definedName>
    <definedName name="Dollars_Wheeling">'[20]Exhibit 1'!#REF!</definedName>
    <definedName name="Electric_Prices_HLH">'[7]GRID Prices (HLH)'!$B$5:$DQ$30</definedName>
    <definedName name="Electric_Prices_HLH_Date">'[7]GRID Prices (HLH)'!$B$4:$DQ$4</definedName>
    <definedName name="Electric_Prices_HLH_Name">'[7]GRID Prices (HLH)'!$A$5:$A$30</definedName>
    <definedName name="Electric_Prices_LLH">'[7]GRID Prices (LLH)'!$B$5:$DQ$30</definedName>
    <definedName name="Electric_Prices_LLH_Date">'[7]GRID Prices (LLH)'!$B$4:$DQ$4</definedName>
    <definedName name="Electric_Prices_LLH_Name">'[7]GRID Prices (LLH)'!$A$5:$A$30</definedName>
    <definedName name="electric1" localSheetId="1">#REF!</definedName>
    <definedName name="electric1" localSheetId="2">#REF!</definedName>
    <definedName name="electric1">#REF!</definedName>
    <definedName name="electric2" localSheetId="1">#REF!</definedName>
    <definedName name="electric2" localSheetId="2">#REF!</definedName>
    <definedName name="electric2">#REF!</definedName>
    <definedName name="electric3" localSheetId="1">#REF!</definedName>
    <definedName name="electric3" localSheetId="2">#REF!</definedName>
    <definedName name="electric3">#REF!</definedName>
    <definedName name="electric4" localSheetId="1">#REF!</definedName>
    <definedName name="electric4">#REF!</definedName>
    <definedName name="electric5" localSheetId="1">#REF!</definedName>
    <definedName name="electric5">#REF!</definedName>
    <definedName name="Emergency_Dol" localSheetId="9">#REF!</definedName>
    <definedName name="Emergency_Dol" localSheetId="1">#REF!</definedName>
    <definedName name="Emergency_Dol" localSheetId="6">#REF!</definedName>
    <definedName name="Emergency_Dol" localSheetId="7">#REF!</definedName>
    <definedName name="Emergency_Dol">#REF!</definedName>
    <definedName name="Emergency_Dol_Date" localSheetId="9">#REF!</definedName>
    <definedName name="Emergency_Dol_Date" localSheetId="1">#REF!</definedName>
    <definedName name="Emergency_Dol_Date" localSheetId="6">#REF!</definedName>
    <definedName name="Emergency_Dol_Date" localSheetId="7">#REF!</definedName>
    <definedName name="Emergency_Dol_Date">#REF!</definedName>
    <definedName name="Emergency_Dol_Name" localSheetId="9">#REF!</definedName>
    <definedName name="Emergency_Dol_Name" localSheetId="1">#REF!</definedName>
    <definedName name="Emergency_Dol_Name" localSheetId="6">#REF!</definedName>
    <definedName name="Emergency_Dol_Name" localSheetId="7">#REF!</definedName>
    <definedName name="Emergency_Dol_Name">#REF!</definedName>
    <definedName name="Emergency_MWh" localSheetId="9">#REF!</definedName>
    <definedName name="Emergency_MWh" localSheetId="1">#REF!</definedName>
    <definedName name="Emergency_MWh" localSheetId="6">#REF!</definedName>
    <definedName name="Emergency_MWh" localSheetId="7">#REF!</definedName>
    <definedName name="Emergency_MWh">#REF!</definedName>
    <definedName name="Emergency_MWh_Date" localSheetId="9">#REF!</definedName>
    <definedName name="Emergency_MWh_Date" localSheetId="1">#REF!</definedName>
    <definedName name="Emergency_MWh_Date" localSheetId="6">#REF!</definedName>
    <definedName name="Emergency_MWh_Date" localSheetId="7">#REF!</definedName>
    <definedName name="Emergency_MWh_Date">#REF!</definedName>
    <definedName name="Emergency_MWh_Date_LLH" localSheetId="9">#REF!</definedName>
    <definedName name="Emergency_MWh_Date_LLH" localSheetId="1">#REF!</definedName>
    <definedName name="Emergency_MWh_Date_LLH" localSheetId="6">#REF!</definedName>
    <definedName name="Emergency_MWh_Date_LLH" localSheetId="7">#REF!</definedName>
    <definedName name="Emergency_MWh_Date_LLH">#REF!</definedName>
    <definedName name="Emergency_MWh_LLH" localSheetId="9">#REF!</definedName>
    <definedName name="Emergency_MWh_LLH" localSheetId="1">#REF!</definedName>
    <definedName name="Emergency_MWh_LLH" localSheetId="6">#REF!</definedName>
    <definedName name="Emergency_MWh_LLH" localSheetId="7">#REF!</definedName>
    <definedName name="Emergency_MWh_LLH">#REF!</definedName>
    <definedName name="Emergency_MWh_Name" localSheetId="9">#REF!</definedName>
    <definedName name="Emergency_MWh_Name" localSheetId="1">#REF!</definedName>
    <definedName name="Emergency_MWh_Name" localSheetId="6">#REF!</definedName>
    <definedName name="Emergency_MWh_Name" localSheetId="7">#REF!</definedName>
    <definedName name="Emergency_MWh_Name">#REF!</definedName>
    <definedName name="Emergency_MWh_Name_LLH" localSheetId="9">#REF!</definedName>
    <definedName name="Emergency_MWh_Name_LLH" localSheetId="1">#REF!</definedName>
    <definedName name="Emergency_MWh_Name_LLH" localSheetId="6">#REF!</definedName>
    <definedName name="Emergency_MWh_Name_LLH" localSheetId="7">#REF!</definedName>
    <definedName name="Emergency_MWh_Name_LLH">#REF!</definedName>
    <definedName name="energy" localSheetId="9" hidden="1">{#N/A,#N/A,FALSE,"Bgt";#N/A,#N/A,FALSE,"Act";#N/A,#N/A,FALSE,"Chrt Data";#N/A,#N/A,FALSE,"Bus Result";#N/A,#N/A,FALSE,"Main Charts";#N/A,#N/A,FALSE,"P&amp;L Ttl";#N/A,#N/A,FALSE,"P&amp;L C_Ttl";#N/A,#N/A,FALSE,"P&amp;L C_Oct";#N/A,#N/A,FALSE,"P&amp;L C_Sep";#N/A,#N/A,FALSE,"1996";#N/A,#N/A,FALSE,"Data"}</definedName>
    <definedName name="energy" localSheetId="2"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9" hidden="1">{#N/A,#N/A,FALSE,"Bgt";#N/A,#N/A,FALSE,"Act";#N/A,#N/A,FALSE,"Chrt Data";#N/A,#N/A,FALSE,"Bus Result";#N/A,#N/A,FALSE,"Main Charts";#N/A,#N/A,FALSE,"P&amp;L Ttl";#N/A,#N/A,FALSE,"P&amp;L C_Ttl";#N/A,#N/A,FALSE,"P&amp;L C_Oct";#N/A,#N/A,FALSE,"P&amp;L C_Sep";#N/A,#N/A,FALSE,"1996";#N/A,#N/A,FALSE,"Data"}</definedName>
    <definedName name="enrgy" localSheetId="2"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xchange_Rates___Bloomberg">[11]MarketData!$J$1</definedName>
    <definedName name="ExchangeMWh" localSheetId="9">#REF!</definedName>
    <definedName name="ExchangeMWh" localSheetId="1">#REF!</definedName>
    <definedName name="ExchangeMWh" localSheetId="6">#REF!</definedName>
    <definedName name="ExchangeMWh" localSheetId="7">#REF!</definedName>
    <definedName name="ExchangeMWh">#REF!</definedName>
    <definedName name="ExtractDates" localSheetId="9">#REF!</definedName>
    <definedName name="ExtractDates" localSheetId="1">#REF!</definedName>
    <definedName name="ExtractDates" localSheetId="6">#REF!</definedName>
    <definedName name="ExtractDates" localSheetId="7">#REF!</definedName>
    <definedName name="ExtractDates">#REF!</definedName>
    <definedName name="Factor" localSheetId="9">#REF!</definedName>
    <definedName name="Factor" localSheetId="1">#REF!</definedName>
    <definedName name="Factor" localSheetId="6">#REF!</definedName>
    <definedName name="Factor" localSheetId="7">#REF!</definedName>
    <definedName name="Factor">#REF!</definedName>
    <definedName name="FactorType">[5]Variables!$AK$2:$AL$12</definedName>
    <definedName name="FEB" localSheetId="1">[1]Jan!#REF!</definedName>
    <definedName name="FEB" localSheetId="2">[1]Jan!#REF!</definedName>
    <definedName name="FEB">[1]Jan!#REF!</definedName>
    <definedName name="Fed_Funds___Bloomberg">[11]MarketData!$A$14</definedName>
    <definedName name="fedirs" localSheetId="1">#REF!</definedName>
    <definedName name="fedirs" localSheetId="2">#REF!</definedName>
    <definedName name="fedirs">#REF!</definedName>
    <definedName name="fedmecmjc" localSheetId="1">#REF!</definedName>
    <definedName name="fedmecmjc" localSheetId="2">#REF!</definedName>
    <definedName name="fedmecmjc">#REF!</definedName>
    <definedName name="fedmhccbec" localSheetId="1">#REF!</definedName>
    <definedName name="fedmhccbec" localSheetId="2">#REF!</definedName>
    <definedName name="fedmhccbec">#REF!</definedName>
    <definedName name="FF1_INPUT">'[8]FERC Form 1 data'!$B$7:$L$89</definedName>
    <definedName name="FF1_INPUT_columns">'[8]FERC Form 1 data'!$B$6:$L$6</definedName>
    <definedName name="finance1" localSheetId="1">#REF!</definedName>
    <definedName name="finance1" localSheetId="2">#REF!</definedName>
    <definedName name="finance1">#REF!</definedName>
    <definedName name="finance2" localSheetId="1">#REF!</definedName>
    <definedName name="finance2" localSheetId="2">#REF!</definedName>
    <definedName name="finance2">#REF!</definedName>
    <definedName name="FLAG.FullYear" localSheetId="4">'Attachment B_cost (pp.3-5) '!#REF!</definedName>
    <definedName name="foo" localSheetId="9" hidden="1">{#N/A,#N/A,FALSE,"Bgt";#N/A,#N/A,FALSE,"Act";#N/A,#N/A,FALSE,"Chrt Data";#N/A,#N/A,FALSE,"Bus Result";#N/A,#N/A,FALSE,"Main Charts";#N/A,#N/A,FALSE,"P&amp;L Ttl";#N/A,#N/A,FALSE,"P&amp;L C_Ttl";#N/A,#N/A,FALSE,"P&amp;L C_Oct";#N/A,#N/A,FALSE,"P&amp;L C_Sep";#N/A,#N/A,FALSE,"1996";#N/A,#N/A,FALSE,"Data"}</definedName>
    <definedName name="foo" localSheetId="2"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orm_3800" localSheetId="1">#REF!</definedName>
    <definedName name="Form_3800" localSheetId="2">#REF!</definedName>
    <definedName name="Form_3800">#REF!</definedName>
    <definedName name="Gadsby_1">[3]YearlyOEA!$B$128:$K$128</definedName>
    <definedName name="Gadsby_2">[3]YearlyOEA!$B$129:$K$129</definedName>
    <definedName name="Gadsby_3">[3]YearlyOEA!$B$130:$K$130</definedName>
    <definedName name="Gadsby_4">[3]YearlyOEA!$B$131:$K$131</definedName>
    <definedName name="Gadsby_5">[3]YearlyOEA!$B$132:$K$132</definedName>
    <definedName name="Gadsby_6">[3]YearlyOEA!$B$133:$K$133</definedName>
    <definedName name="Gas_Forward_Price_Curve_copy_Instructions_List" localSheetId="9">'[14]Main Page'!#REF!</definedName>
    <definedName name="Gas_Forward_Price_Curve_copy_Instructions_List" localSheetId="1">'[14]Main Page'!#REF!</definedName>
    <definedName name="Gas_Forward_Price_Curve_copy_Instructions_List" localSheetId="2">'[14]Main Page'!#REF!</definedName>
    <definedName name="Gas_Forward_Price_Curve_copy_Instructions_List" localSheetId="6">'[14]Main Page'!#REF!</definedName>
    <definedName name="Gas_Forward_Price_Curve_copy_Instructions_List" localSheetId="7">'[14]Main Page'!#REF!</definedName>
    <definedName name="Gas_Forward_Price_Curve_copy_Instructions_List">'[14]Main Page'!#REF!</definedName>
    <definedName name="GBC_limitation" localSheetId="1">#REF!</definedName>
    <definedName name="GBC_limitation" localSheetId="2">#REF!</definedName>
    <definedName name="GBC_limitation">#REF!</definedName>
    <definedName name="Green_Res" localSheetId="9">#REF!</definedName>
    <definedName name="Green_Res" localSheetId="1">#REF!</definedName>
    <definedName name="Green_Res" localSheetId="6">#REF!</definedName>
    <definedName name="Green_Res" localSheetId="7">#REF!</definedName>
    <definedName name="Green_Res">#REF!</definedName>
    <definedName name="GResIDX" localSheetId="9">#REF!</definedName>
    <definedName name="GResIDX" localSheetId="1">#REF!</definedName>
    <definedName name="GResIDX" localSheetId="6">#REF!</definedName>
    <definedName name="GResIDX" localSheetId="7">#REF!</definedName>
    <definedName name="GResIDX">#REF!</definedName>
    <definedName name="Hayden_1">[3]YearlyOEA!$B$139:$K$141</definedName>
    <definedName name="Hayden_2">[3]YearlyOEA!$B$149:$K$151</definedName>
    <definedName name="HenryHub___Nymex" localSheetId="9">[14]MarketData!#REF!</definedName>
    <definedName name="HenryHub___Nymex" localSheetId="1">[14]MarketData!#REF!</definedName>
    <definedName name="HenryHub___Nymex" localSheetId="2">[14]MarketData!#REF!</definedName>
    <definedName name="HenryHub___Nymex" localSheetId="6">[14]MarketData!#REF!</definedName>
    <definedName name="HenryHub___Nymex" localSheetId="7">[14]MarketData!#REF!</definedName>
    <definedName name="HenryHub___Nymex">[14]MarketData!#REF!</definedName>
    <definedName name="Herm_Date" localSheetId="9">#REF!</definedName>
    <definedName name="Herm_Date" localSheetId="1">#REF!</definedName>
    <definedName name="Herm_Date" localSheetId="6">#REF!</definedName>
    <definedName name="Herm_Date" localSheetId="7">#REF!</definedName>
    <definedName name="Herm_Date">#REF!</definedName>
    <definedName name="Herm_Var_OM" localSheetId="9">#REF!</definedName>
    <definedName name="Herm_Var_OM" localSheetId="1">#REF!</definedName>
    <definedName name="Herm_Var_OM" localSheetId="6">#REF!</definedName>
    <definedName name="Herm_Var_OM" localSheetId="7">#REF!</definedName>
    <definedName name="Herm_Var_OM">#REF!</definedName>
    <definedName name="Hermiston_1">[3]YearlyOEA!$B$159:$K$161</definedName>
    <definedName name="Hermiston_2">[3]YearlyOEA!$B$169:$K$171</definedName>
    <definedName name="holdings1" localSheetId="1">#REF!</definedName>
    <definedName name="holdings1" localSheetId="2">#REF!</definedName>
    <definedName name="holdings1">#REF!</definedName>
    <definedName name="HolidayObserved">'[7]on off peak hours'!$C$21:$IT$21</definedName>
    <definedName name="Holidays">'[7]on off peak hours'!$C$7:$IT$7</definedName>
    <definedName name="Hours5by16">'[7]on off peak hours'!$C$26:$IT$29</definedName>
    <definedName name="HoursHoliday">'[7]on off peak hours'!$C$16:$IT$20</definedName>
    <definedName name="HoursNoHoliday">'[7]on off peak hours'!$C$10:$IT$13</definedName>
    <definedName name="Hunter_1">[3]YearlyOEA!$B$179:$K$181</definedName>
    <definedName name="Hunter_2">[3]YearlyOEA!$B$189:$K$191</definedName>
    <definedName name="Hunter_3">[3]YearlyOEA!$B$199:$K$201</definedName>
    <definedName name="Huntington_1">[3]YearlyOEA!$B$209:$K$211</definedName>
    <definedName name="Huntington_2">[3]YearlyOEA!$B$219:$K$221</definedName>
    <definedName name="Hydro_Gen" localSheetId="9">#REF!</definedName>
    <definedName name="Hydro_Gen" localSheetId="1">#REF!</definedName>
    <definedName name="Hydro_Gen" localSheetId="6">#REF!</definedName>
    <definedName name="Hydro_Gen" localSheetId="7">#REF!</definedName>
    <definedName name="Hydro_Gen">#REF!</definedName>
    <definedName name="Hydro_Gen_Date" localSheetId="9">#REF!</definedName>
    <definedName name="Hydro_Gen_Date" localSheetId="1">#REF!</definedName>
    <definedName name="Hydro_Gen_Date" localSheetId="6">#REF!</definedName>
    <definedName name="Hydro_Gen_Date" localSheetId="7">#REF!</definedName>
    <definedName name="Hydro_Gen_Date">#REF!</definedName>
    <definedName name="Hydro_Gen_Date_LLH" localSheetId="9">#REF!</definedName>
    <definedName name="Hydro_Gen_Date_LLH" localSheetId="1">#REF!</definedName>
    <definedName name="Hydro_Gen_Date_LLH" localSheetId="6">#REF!</definedName>
    <definedName name="Hydro_Gen_Date_LLH" localSheetId="7">#REF!</definedName>
    <definedName name="Hydro_Gen_Date_LLH">#REF!</definedName>
    <definedName name="Hydro_Gen_LLH" localSheetId="9">#REF!</definedName>
    <definedName name="Hydro_Gen_LLH" localSheetId="1">#REF!</definedName>
    <definedName name="Hydro_Gen_LLH" localSheetId="6">#REF!</definedName>
    <definedName name="Hydro_Gen_LLH" localSheetId="7">#REF!</definedName>
    <definedName name="Hydro_Gen_LLH">#REF!</definedName>
    <definedName name="Hydro_Gen_Name" localSheetId="9">#REF!</definedName>
    <definedName name="Hydro_Gen_Name" localSheetId="1">#REF!</definedName>
    <definedName name="Hydro_Gen_Name" localSheetId="6">#REF!</definedName>
    <definedName name="Hydro_Gen_Name" localSheetId="7">#REF!</definedName>
    <definedName name="Hydro_Gen_Name">#REF!</definedName>
    <definedName name="Hydro_Gen_Name_LLH" localSheetId="9">#REF!</definedName>
    <definedName name="Hydro_Gen_Name_LLH" localSheetId="1">#REF!</definedName>
    <definedName name="Hydro_Gen_Name_LLH" localSheetId="6">#REF!</definedName>
    <definedName name="Hydro_Gen_Name_LLH" localSheetId="7">#REF!</definedName>
    <definedName name="Hydro_Gen_Name_LLH">#REF!</definedName>
    <definedName name="Hydro_Unit_Gen" localSheetId="9">#REF!</definedName>
    <definedName name="Hydro_Unit_Gen" localSheetId="1">#REF!</definedName>
    <definedName name="Hydro_Unit_Gen" localSheetId="6">#REF!</definedName>
    <definedName name="Hydro_Unit_Gen" localSheetId="7">#REF!</definedName>
    <definedName name="Hydro_Unit_Gen">#REF!</definedName>
    <definedName name="Hydro_Unit_Gen_LLH" localSheetId="9">#REF!</definedName>
    <definedName name="Hydro_Unit_Gen_LLH" localSheetId="1">#REF!</definedName>
    <definedName name="Hydro_Unit_Gen_LLH" localSheetId="6">#REF!</definedName>
    <definedName name="Hydro_Unit_Gen_LLH" localSheetId="7">#REF!</definedName>
    <definedName name="Hydro_Unit_Gen_LLH">#REF!</definedName>
    <definedName name="Hydro_Unit_Gen_Name" localSheetId="9">#REF!</definedName>
    <definedName name="Hydro_Unit_Gen_Name" localSheetId="1">#REF!</definedName>
    <definedName name="Hydro_Unit_Gen_Name" localSheetId="6">#REF!</definedName>
    <definedName name="Hydro_Unit_Gen_Name" localSheetId="7">#REF!</definedName>
    <definedName name="Hydro_Unit_Gen_Name">#REF!</definedName>
    <definedName name="Hydro_Unit_Gen_Name_LLH" localSheetId="9">#REF!</definedName>
    <definedName name="Hydro_Unit_Gen_Name_LLH" localSheetId="1">#REF!</definedName>
    <definedName name="Hydro_Unit_Gen_Name_LLH" localSheetId="6">#REF!</definedName>
    <definedName name="Hydro_Unit_Gen_Name_LLH" localSheetId="7">#REF!</definedName>
    <definedName name="Hydro_Unit_Gen_Name_LLH">#REF!</definedName>
    <definedName name="iamecmhc" localSheetId="1">#REF!</definedName>
    <definedName name="iamecmhc">#REF!</definedName>
    <definedName name="iamhc" localSheetId="1">#REF!</definedName>
    <definedName name="iamhc">#REF!</definedName>
    <definedName name="iamhccbec" localSheetId="1">#REF!</definedName>
    <definedName name="iamhccbec">#REF!</definedName>
    <definedName name="illmec" localSheetId="1">#REF!</definedName>
    <definedName name="illmec">#REF!</definedName>
    <definedName name="Inputs_EndYrBal">[8]Inputs!$E$16:$E$73</definedName>
    <definedName name="Inputs_EndYrBal_prior">[8]Inputs!$D$16:$D$73</definedName>
    <definedName name="Inputs_FF1_Map">[8]Inputs!$F$16:$F$73</definedName>
    <definedName name="Interest_Rates___Bloomberg">[11]MarketData!$A$1</definedName>
    <definedName name="JAN" localSheetId="1">[1]Jan!#REF!</definedName>
    <definedName name="JAN">[1]Jan!#REF!</definedName>
    <definedName name="JB_1">[3]YearlyOEA!$B$229:$K$231</definedName>
    <definedName name="JB_2">[3]YearlyOEA!$B$239:$K$241</definedName>
    <definedName name="JB_3">[3]YearlyOEA!$B$249:$K$251</definedName>
    <definedName name="JB_4">[3]YearlyOEA!$B$259:$K$261</definedName>
    <definedName name="JB_5">[3]YearlyOEA!$B$320:$K$320</definedName>
    <definedName name="JE" localSheetId="1">#REF!</definedName>
    <definedName name="JE" localSheetId="2">#REF!</definedName>
    <definedName name="JE">#REF!</definedName>
    <definedName name="JUL" localSheetId="1">[1]Jan!#REF!</definedName>
    <definedName name="JUL" localSheetId="2">[1]Jan!#REF!</definedName>
    <definedName name="JUL">[1]Jan!#REF!</definedName>
    <definedName name="JUN" localSheetId="1">[1]Jan!#REF!</definedName>
    <definedName name="JUN" localSheetId="2">[1]Jan!#REF!</definedName>
    <definedName name="JUN">[1]Jan!#REF!</definedName>
    <definedName name="Jurisdiction">[5]Variables!$AK$15</definedName>
    <definedName name="JurisNumber">[5]Variables!$AL$15</definedName>
    <definedName name="Keep" localSheetId="9" hidden="1">{"PRINT",#N/A,TRUE,"APPA";"PRINT",#N/A,TRUE,"APS";"PRINT",#N/A,TRUE,"BHPL";"PRINT",#N/A,TRUE,"BHPL2";"PRINT",#N/A,TRUE,"CDWR";"PRINT",#N/A,TRUE,"EWEB";"PRINT",#N/A,TRUE,"LADWP";"PRINT",#N/A,TRUE,"NEVBASE"}</definedName>
    <definedName name="Keep" localSheetId="2"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7"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9" hidden="1">{"PRINT",#N/A,TRUE,"APPA";"PRINT",#N/A,TRUE,"APS";"PRINT",#N/A,TRUE,"BHPL";"PRINT",#N/A,TRUE,"BHPL2";"PRINT",#N/A,TRUE,"CDWR";"PRINT",#N/A,TRUE,"EWEB";"PRINT",#N/A,TRUE,"LADWP";"PRINT",#N/A,TRUE,"NEVBASE"}</definedName>
    <definedName name="keep2" localSheetId="2"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7"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oala" localSheetId="1">#REF!</definedName>
    <definedName name="koala" localSheetId="2">#REF!</definedName>
    <definedName name="koala">#REF!</definedName>
    <definedName name="Lakeside">[3]YearlyOEA!$B$315:$K$315</definedName>
    <definedName name="Leblon" localSheetId="1">#REF!</definedName>
    <definedName name="Leblon" localSheetId="2">#REF!</definedName>
    <definedName name="Leblon">#REF!</definedName>
    <definedName name="left">OFFSET(!A1,0,-1)</definedName>
    <definedName name="LF_Multiple">'[21]Load Following Calculation'!$A$2</definedName>
    <definedName name="Little_Mtn">[3]YearlyOEA!$B$267:$K$267</definedName>
    <definedName name="LTC_Dollars" localSheetId="9">#REF!</definedName>
    <definedName name="LTC_Dollars" localSheetId="1">#REF!</definedName>
    <definedName name="LTC_Dollars" localSheetId="6">#REF!</definedName>
    <definedName name="LTC_Dollars" localSheetId="7">#REF!</definedName>
    <definedName name="LTC_Dollars">#REF!</definedName>
    <definedName name="LTC_Dollars_Date" localSheetId="9">#REF!</definedName>
    <definedName name="LTC_Dollars_Date" localSheetId="1">#REF!</definedName>
    <definedName name="LTC_Dollars_Date" localSheetId="6">#REF!</definedName>
    <definedName name="LTC_Dollars_Date" localSheetId="7">#REF!</definedName>
    <definedName name="LTC_Dollars_Date">#REF!</definedName>
    <definedName name="LTC_Dollars_Name" localSheetId="9">#REF!</definedName>
    <definedName name="LTC_Dollars_Name" localSheetId="1">#REF!</definedName>
    <definedName name="LTC_Dollars_Name" localSheetId="6">#REF!</definedName>
    <definedName name="LTC_Dollars_Name" localSheetId="7">#REF!</definedName>
    <definedName name="LTC_Dollars_Name">#REF!</definedName>
    <definedName name="LTC_MWh" localSheetId="9">#REF!</definedName>
    <definedName name="LTC_MWh" localSheetId="1">#REF!</definedName>
    <definedName name="LTC_MWh" localSheetId="6">#REF!</definedName>
    <definedName name="LTC_MWh" localSheetId="7">#REF!</definedName>
    <definedName name="LTC_MWh">#REF!</definedName>
    <definedName name="LTC_MWH_Date" localSheetId="9">#REF!</definedName>
    <definedName name="LTC_MWH_Date" localSheetId="1">#REF!</definedName>
    <definedName name="LTC_MWH_Date" localSheetId="6">#REF!</definedName>
    <definedName name="LTC_MWH_Date" localSheetId="7">#REF!</definedName>
    <definedName name="LTC_MWH_Date">#REF!</definedName>
    <definedName name="LTC_MWH_Date_LLH" localSheetId="9">#REF!</definedName>
    <definedName name="LTC_MWH_Date_LLH" localSheetId="1">#REF!</definedName>
    <definedName name="LTC_MWH_Date_LLH" localSheetId="6">#REF!</definedName>
    <definedName name="LTC_MWH_Date_LLH" localSheetId="7">#REF!</definedName>
    <definedName name="LTC_MWH_Date_LLH">#REF!</definedName>
    <definedName name="LTC_MWh_LLH" localSheetId="9">#REF!</definedName>
    <definedName name="LTC_MWh_LLH" localSheetId="1">#REF!</definedName>
    <definedName name="LTC_MWh_LLH" localSheetId="6">#REF!</definedName>
    <definedName name="LTC_MWh_LLH" localSheetId="7">#REF!</definedName>
    <definedName name="LTC_MWh_LLH">#REF!</definedName>
    <definedName name="LTC_MWH_Name" localSheetId="9">#REF!</definedName>
    <definedName name="LTC_MWH_Name" localSheetId="1">#REF!</definedName>
    <definedName name="LTC_MWH_Name" localSheetId="6">#REF!</definedName>
    <definedName name="LTC_MWH_Name" localSheetId="7">#REF!</definedName>
    <definedName name="LTC_MWH_Name">#REF!</definedName>
    <definedName name="LTC_MWH_Name_LLH" localSheetId="9">#REF!</definedName>
    <definedName name="LTC_MWH_Name_LLH" localSheetId="1">#REF!</definedName>
    <definedName name="LTC_MWH_Name_LLH" localSheetId="6">#REF!</definedName>
    <definedName name="LTC_MWH_Name_LLH" localSheetId="7">#REF!</definedName>
    <definedName name="LTC_MWH_Name_LLH">#REF!</definedName>
    <definedName name="m1amt24" localSheetId="1">#REF!</definedName>
    <definedName name="m1amt24">#REF!</definedName>
    <definedName name="m1amt5">'[10]Accrued Vacation'!$G$66</definedName>
    <definedName name="m1code24" localSheetId="1">#REF!</definedName>
    <definedName name="m1code24" localSheetId="2">#REF!</definedName>
    <definedName name="m1code24">#REF!</definedName>
    <definedName name="m1code5">'[10]Accrued Vacation'!$M$75</definedName>
    <definedName name="m1desc" localSheetId="1">'[13]Nuclear Plant Decom Cost'!#REF!</definedName>
    <definedName name="m1desc" localSheetId="2">'[13]Nuclear Plant Decom Cost'!#REF!</definedName>
    <definedName name="m1desc">'[13]Nuclear Plant Decom Cost'!#REF!</definedName>
    <definedName name="MACRS">'[19]Depr Tables'!$A$4:$AB$45</definedName>
    <definedName name="MAR" localSheetId="1">[1]Jan!#REF!</definedName>
    <definedName name="MAR" localSheetId="2">[1]Jan!#REF!</definedName>
    <definedName name="MAR">[1]Jan!#REF!</definedName>
    <definedName name="market1">'[11]OTC Gas Quotes'!$E$5</definedName>
    <definedName name="market2">'[11]OTC Gas Quotes'!$F$5</definedName>
    <definedName name="market3">'[11]OTC Gas Quotes'!$G$5</definedName>
    <definedName name="market4">'[11]OTC Gas Quotes'!$H$5</definedName>
    <definedName name="market5">'[11]OTC Gas Quotes'!$I$5</definedName>
    <definedName name="market6">'[11]OTC Gas Quotes'!$J$5</definedName>
    <definedName name="market7">'[11]OTC Gas Quotes'!$K$5</definedName>
    <definedName name="Master" localSheetId="9" hidden="1">{#N/A,#N/A,FALSE,"Actual";#N/A,#N/A,FALSE,"Normalized";#N/A,#N/A,FALSE,"Electric Actual";#N/A,#N/A,FALSE,"Electric Normalized"}</definedName>
    <definedName name="Master" localSheetId="2" hidden="1">{#N/A,#N/A,FALSE,"Actual";#N/A,#N/A,FALSE,"Normalized";#N/A,#N/A,FALSE,"Electric Actual";#N/A,#N/A,FALSE,"Electric Normalized"}</definedName>
    <definedName name="Master" hidden="1">{#N/A,#N/A,FALSE,"Actual";#N/A,#N/A,FALSE,"Normalized";#N/A,#N/A,FALSE,"Electric Actual";#N/A,#N/A,FALSE,"Electric Normalized"}</definedName>
    <definedName name="MAY" localSheetId="1">[1]Jan!#REF!</definedName>
    <definedName name="MAY">[1]Jan!#REF!</definedName>
    <definedName name="mccice" localSheetId="1">#REF!</definedName>
    <definedName name="mccice" localSheetId="2">#REF!</definedName>
    <definedName name="mccice">#REF!</definedName>
    <definedName name="MD_High1">'[22]Master Data'!$A$2</definedName>
    <definedName name="MD_Low1">'[22]Master Data'!$D$28</definedName>
    <definedName name="MECtoMHC" localSheetId="1">#REF!</definedName>
    <definedName name="MECtoMHC" localSheetId="2">#REF!</definedName>
    <definedName name="MECtoMHC">#REF!</definedName>
    <definedName name="MEN" localSheetId="1">[1]Jan!#REF!</definedName>
    <definedName name="MEN" localSheetId="2">[1]Jan!#REF!</definedName>
    <definedName name="MEN">[1]Jan!#REF!</definedName>
    <definedName name="Menu_Begin" localSheetId="9">#REF!</definedName>
    <definedName name="Menu_Begin" localSheetId="1">#REF!</definedName>
    <definedName name="Menu_Begin" localSheetId="6">#REF!</definedName>
    <definedName name="Menu_Begin" localSheetId="7">#REF!</definedName>
    <definedName name="Menu_Begin">#REF!</definedName>
    <definedName name="Menu_Caption" localSheetId="9">#REF!</definedName>
    <definedName name="Menu_Caption" localSheetId="1">#REF!</definedName>
    <definedName name="Menu_Caption" localSheetId="6">#REF!</definedName>
    <definedName name="Menu_Caption" localSheetId="7">#REF!</definedName>
    <definedName name="Menu_Caption">#REF!</definedName>
    <definedName name="Menu_Name" localSheetId="9">#REF!</definedName>
    <definedName name="Menu_Name" localSheetId="1">#REF!</definedName>
    <definedName name="Menu_Name" localSheetId="6">#REF!</definedName>
    <definedName name="Menu_Name" localSheetId="7">#REF!</definedName>
    <definedName name="Menu_Name">#REF!</definedName>
    <definedName name="Menu_OnAction" localSheetId="9">#REF!</definedName>
    <definedName name="Menu_OnAction" localSheetId="1">#REF!</definedName>
    <definedName name="Menu_OnAction" localSheetId="6">#REF!</definedName>
    <definedName name="Menu_OnAction" localSheetId="7">#REF!</definedName>
    <definedName name="Menu_OnAction">#REF!</definedName>
    <definedName name="Menu_Parent" localSheetId="9">#REF!</definedName>
    <definedName name="Menu_Parent" localSheetId="1">#REF!</definedName>
    <definedName name="Menu_Parent" localSheetId="6">#REF!</definedName>
    <definedName name="Menu_Parent" localSheetId="7">#REF!</definedName>
    <definedName name="Menu_Parent">#REF!</definedName>
    <definedName name="MHCCONS" localSheetId="1">#REF!</definedName>
    <definedName name="MHCCONS">#REF!</definedName>
    <definedName name="Mill" localSheetId="9">#REF!</definedName>
    <definedName name="Mill" localSheetId="1">#REF!</definedName>
    <definedName name="Mill" localSheetId="6">#REF!</definedName>
    <definedName name="Mill" localSheetId="7">#REF!</definedName>
    <definedName name="Mill">#REF!</definedName>
    <definedName name="MISTRIAL" localSheetId="1">#REF!</definedName>
    <definedName name="MISTRIAL">#REF!</definedName>
    <definedName name="MMBtu">[7]MMBtu!$B$5:$DQ$102</definedName>
    <definedName name="MMBtu_Date">[7]MMBtu!$B$4:$DQ$4</definedName>
    <definedName name="MMBtu_Name">[7]MMBtu!$A$5:$A$102</definedName>
    <definedName name="month" localSheetId="9">#REF!</definedName>
    <definedName name="month" localSheetId="1">#REF!</definedName>
    <definedName name="month" localSheetId="6">#REF!</definedName>
    <definedName name="month" localSheetId="7">#REF!</definedName>
    <definedName name="month">#REF!</definedName>
    <definedName name="monthlist">'[23]DSM Output'!$AL$1:$AM$12</definedName>
    <definedName name="Months" localSheetId="9">#REF!</definedName>
    <definedName name="Months" localSheetId="1">#REF!</definedName>
    <definedName name="Months" localSheetId="6">#REF!</definedName>
    <definedName name="Months" localSheetId="7">#REF!</definedName>
    <definedName name="Months">#REF!</definedName>
    <definedName name="monthtotals">'[23]DSM Output'!$M$38:$X$38</definedName>
    <definedName name="MWh" localSheetId="9">#REF!</definedName>
    <definedName name="MWh" localSheetId="1">#REF!</definedName>
    <definedName name="MWh" localSheetId="6">#REF!</definedName>
    <definedName name="MWh" localSheetId="7">#REF!</definedName>
    <definedName name="MWh">#REF!</definedName>
    <definedName name="NameAverageFuelCost" localSheetId="9">#REF!</definedName>
    <definedName name="NameAverageFuelCost" localSheetId="1">#REF!</definedName>
    <definedName name="NameAverageFuelCost" localSheetId="6">#REF!</definedName>
    <definedName name="NameAverageFuelCost" localSheetId="7">#REF!</definedName>
    <definedName name="NameAverageFuelCost">#REF!</definedName>
    <definedName name="NameBurn" localSheetId="9">#REF!</definedName>
    <definedName name="NameBurn" localSheetId="1">#REF!</definedName>
    <definedName name="NameBurn" localSheetId="6">#REF!</definedName>
    <definedName name="NameBurn" localSheetId="7">#REF!</definedName>
    <definedName name="NameBurn">#REF!</definedName>
    <definedName name="NameFactor" localSheetId="9">#REF!</definedName>
    <definedName name="NameFactor" localSheetId="1">#REF!</definedName>
    <definedName name="NameFactor" localSheetId="6">#REF!</definedName>
    <definedName name="NameFactor" localSheetId="7">#REF!</definedName>
    <definedName name="NameFactor">#REF!</definedName>
    <definedName name="NameMill" localSheetId="9">#REF!</definedName>
    <definedName name="NameMill" localSheetId="1">#REF!</definedName>
    <definedName name="NameMill" localSheetId="6">#REF!</definedName>
    <definedName name="NameMill" localSheetId="7">#REF!</definedName>
    <definedName name="NameMill">#REF!</definedName>
    <definedName name="NameMMBtu" localSheetId="9">#REF!</definedName>
    <definedName name="NameMMBtu" localSheetId="1">#REF!</definedName>
    <definedName name="NameMMBtu" localSheetId="6">#REF!</definedName>
    <definedName name="NameMMBtu" localSheetId="7">#REF!</definedName>
    <definedName name="NameMMBtu">#REF!</definedName>
    <definedName name="NamePeak" localSheetId="9">#REF!</definedName>
    <definedName name="NamePeak" localSheetId="1">#REF!</definedName>
    <definedName name="NamePeak" localSheetId="6">#REF!</definedName>
    <definedName name="NamePeak" localSheetId="7">#REF!</definedName>
    <definedName name="NamePeak">#REF!</definedName>
    <definedName name="Nameplate_HLH" localSheetId="9">#REF!</definedName>
    <definedName name="Nameplate_HLH" localSheetId="1">#REF!</definedName>
    <definedName name="Nameplate_HLH" localSheetId="6">#REF!</definedName>
    <definedName name="Nameplate_HLH" localSheetId="7">#REF!</definedName>
    <definedName name="Nameplate_HLH">#REF!</definedName>
    <definedName name="Nameplate_HLH_Date" localSheetId="9">#REF!</definedName>
    <definedName name="Nameplate_HLH_Date" localSheetId="1">#REF!</definedName>
    <definedName name="Nameplate_HLH_Date" localSheetId="6">#REF!</definedName>
    <definedName name="Nameplate_HLH_Date" localSheetId="7">#REF!</definedName>
    <definedName name="Nameplate_HLH_Date">#REF!</definedName>
    <definedName name="Nameplate_HLH_Name" localSheetId="9">#REF!</definedName>
    <definedName name="Nameplate_HLH_Name" localSheetId="1">#REF!</definedName>
    <definedName name="Nameplate_HLH_Name" localSheetId="6">#REF!</definedName>
    <definedName name="Nameplate_HLH_Name" localSheetId="7">#REF!</definedName>
    <definedName name="Nameplate_HLH_Name">#REF!</definedName>
    <definedName name="Nameplate_LLH" localSheetId="9">#REF!</definedName>
    <definedName name="Nameplate_LLH" localSheetId="1">#REF!</definedName>
    <definedName name="Nameplate_LLH" localSheetId="6">#REF!</definedName>
    <definedName name="Nameplate_LLH" localSheetId="7">#REF!</definedName>
    <definedName name="Nameplate_LLH">#REF!</definedName>
    <definedName name="Nameplate_LLH_Date" localSheetId="9">#REF!</definedName>
    <definedName name="Nameplate_LLH_Date" localSheetId="1">#REF!</definedName>
    <definedName name="Nameplate_LLH_Date" localSheetId="6">#REF!</definedName>
    <definedName name="Nameplate_LLH_Date" localSheetId="7">#REF!</definedName>
    <definedName name="Nameplate_LLH_Date">#REF!</definedName>
    <definedName name="Nameplate_LLH_Name" localSheetId="9">#REF!</definedName>
    <definedName name="Nameplate_LLH_Name" localSheetId="1">#REF!</definedName>
    <definedName name="Nameplate_LLH_Name" localSheetId="6">#REF!</definedName>
    <definedName name="Nameplate_LLH_Name" localSheetId="7">#REF!</definedName>
    <definedName name="Nameplate_LLH_Name">#REF!</definedName>
    <definedName name="Naughton_1">[3]YearlyOEA!$B$273:$K$275</definedName>
    <definedName name="Naughton_2">[3]YearlyOEA!$B$283:$K$285</definedName>
    <definedName name="Naughton_3">[3]YearlyOEA!$B$293:$K$295</definedName>
    <definedName name="nerco1" localSheetId="1">#REF!</definedName>
    <definedName name="nerco1" localSheetId="2">#REF!</definedName>
    <definedName name="nerco1">#REF!</definedName>
    <definedName name="nerco2" localSheetId="1">#REF!</definedName>
    <definedName name="nerco2" localSheetId="2">#REF!</definedName>
    <definedName name="nerco2">#REF!</definedName>
    <definedName name="nerco3" localSheetId="1">#REF!</definedName>
    <definedName name="nerco3" localSheetId="2">#REF!</definedName>
    <definedName name="nerco3">#REF!</definedName>
    <definedName name="NEWMO1" localSheetId="1">[1]Jan!#REF!</definedName>
    <definedName name="NEWMO1" localSheetId="2">[1]Jan!#REF!</definedName>
    <definedName name="NEWMO1">[1]Jan!#REF!</definedName>
    <definedName name="NEWMO2" localSheetId="1">[1]Jan!#REF!</definedName>
    <definedName name="NEWMO2" localSheetId="2">[1]Jan!#REF!</definedName>
    <definedName name="NEWMO2">[1]Jan!#REF!</definedName>
    <definedName name="NEWMONTH" localSheetId="1">[1]Jan!#REF!</definedName>
    <definedName name="NEWMONTH" localSheetId="2">[1]Jan!#REF!</definedName>
    <definedName name="NEWMONTH">[1]Jan!#REF!</definedName>
    <definedName name="NONSPIN_Requirement">'[24]10-min'!$BR$2</definedName>
    <definedName name="NOV" localSheetId="1">[1]Jan!#REF!</definedName>
    <definedName name="NOV" localSheetId="2">[1]Jan!#REF!</definedName>
    <definedName name="NOV">[1]Jan!#REF!</definedName>
    <definedName name="NymexFutures">[11]Futures!$A$2:$J$500</definedName>
    <definedName name="NymexOptions">[11]Options!$A$2:$K$3000</definedName>
    <definedName name="OCT" localSheetId="1">[1]Jan!#REF!</definedName>
    <definedName name="OCT" localSheetId="2">[1]Jan!#REF!</definedName>
    <definedName name="OCT">[1]Jan!#REF!</definedName>
    <definedName name="OEA_Date">[3]YearlyOEA!$B$4:$K$4</definedName>
    <definedName name="ONE" localSheetId="1">[1]Jan!#REF!</definedName>
    <definedName name="ONE" localSheetId="2">[1]Jan!#REF!</definedName>
    <definedName name="ONE">[1]Jan!#REF!</definedName>
    <definedName name="OptionsTable">[11]Options!$A$1:$P$3000</definedName>
    <definedName name="Other_Dollar">'[7]Other Dollars'!$B$5:$DQ$1005</definedName>
    <definedName name="Other_Dollar_Date">'[7]Other Dollars'!$B$4:$DQ$4</definedName>
    <definedName name="Other_Dollar_Name">'[7]Other Dollars'!$A$5:$A$1005</definedName>
    <definedName name="otherperm" localSheetId="1">#REF!</definedName>
    <definedName name="otherperm" localSheetId="2">#REF!</definedName>
    <definedName name="otherperm">#REF!</definedName>
    <definedName name="others" localSheetId="9" hidden="1">{"Factors Pages 1-2",#N/A,FALSE,"Factors";"Factors Page 3",#N/A,FALSE,"Factors";"Factors Page 4",#N/A,FALSE,"Factors";"Factors Page 5",#N/A,FALSE,"Factors";"Factors Pages 8-27",#N/A,FALSE,"Factors"}</definedName>
    <definedName name="others" localSheetId="2"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ertemp" localSheetId="1">#REF!</definedName>
    <definedName name="othertemp" localSheetId="2">#REF!</definedName>
    <definedName name="othertemp">#REF!</definedName>
    <definedName name="PACENOLS" localSheetId="1">#REF!</definedName>
    <definedName name="PACENOLS" localSheetId="2">#REF!</definedName>
    <definedName name="PACENOLS">#REF!</definedName>
    <definedName name="PAGE1" localSheetId="1">#REF!</definedName>
    <definedName name="PAGE1" localSheetId="2">#REF!</definedName>
    <definedName name="PAGE1">#REF!</definedName>
    <definedName name="PAGE2" localSheetId="1">#REF!</definedName>
    <definedName name="PAGE2">#REF!</definedName>
    <definedName name="PAGE3" localSheetId="1">#REF!</definedName>
    <definedName name="PAGE3">#REF!</definedName>
    <definedName name="PAGE4" localSheetId="1">#REF!</definedName>
    <definedName name="PAGE4">#REF!</definedName>
    <definedName name="PAGE5" localSheetId="1">#REF!</definedName>
    <definedName name="PAGE5">#REF!</definedName>
    <definedName name="PAGE6" localSheetId="1">#REF!</definedName>
    <definedName name="PAGE6">#REF!</definedName>
    <definedName name="PAGE7" localSheetId="1">#REF!</definedName>
    <definedName name="PAGE7">#REF!</definedName>
    <definedName name="PCINFO" localSheetId="1">#REF!</definedName>
    <definedName name="PCINFO">#REF!</definedName>
    <definedName name="PDINOLS" localSheetId="1">#REF!</definedName>
    <definedName name="PDINOLS">#REF!</definedName>
    <definedName name="PE_Lookup" localSheetId="9">'[20]Exhibit 1'!#REF!</definedName>
    <definedName name="PE_Lookup" localSheetId="1">'[20]Exhibit 1'!#REF!</definedName>
    <definedName name="PE_Lookup" localSheetId="2">'[20]Exhibit 1'!#REF!</definedName>
    <definedName name="PE_Lookup" localSheetId="6">'[20]Exhibit 1'!#REF!</definedName>
    <definedName name="PE_Lookup" localSheetId="7">'[20]Exhibit 1'!#REF!</definedName>
    <definedName name="PE_Lookup">'[20]Exhibit 1'!#REF!</definedName>
    <definedName name="Peak" localSheetId="9">#REF!</definedName>
    <definedName name="Peak" localSheetId="1">#REF!</definedName>
    <definedName name="Peak" localSheetId="6">#REF!</definedName>
    <definedName name="Peak" localSheetId="7">#REF!</definedName>
    <definedName name="Peak">#REF!</definedName>
    <definedName name="Period" localSheetId="9">#REF!</definedName>
    <definedName name="Period" localSheetId="1">#REF!</definedName>
    <definedName name="Period" localSheetId="6">#REF!</definedName>
    <definedName name="Period" localSheetId="7">#REF!</definedName>
    <definedName name="Period">#REF!</definedName>
    <definedName name="pete" localSheetId="9" hidden="1">{#N/A,#N/A,FALSE,"Bgt";#N/A,#N/A,FALSE,"Act";#N/A,#N/A,FALSE,"Chrt Data";#N/A,#N/A,FALSE,"Bus Result";#N/A,#N/A,FALSE,"Main Charts";#N/A,#N/A,FALSE,"P&amp;L Ttl";#N/A,#N/A,FALSE,"P&amp;L C_Ttl";#N/A,#N/A,FALSE,"P&amp;L C_Oct";#N/A,#N/A,FALSE,"P&amp;L C_Sep";#N/A,#N/A,FALSE,"1996";#N/A,#N/A,FALSE,"Data"}</definedName>
    <definedName name="pete" localSheetId="2"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FSADJ" localSheetId="1">#REF!</definedName>
    <definedName name="PFSADJ" localSheetId="2">#REF!</definedName>
    <definedName name="PFSADJ">#REF!</definedName>
    <definedName name="PFSPDI" localSheetId="1">#REF!</definedName>
    <definedName name="PFSPDI" localSheetId="2">#REF!</definedName>
    <definedName name="PFSPDI">#REF!</definedName>
    <definedName name="Phantom_5">[3]AdjFactors!$D$6:$F$60</definedName>
    <definedName name="_xlnm.Print_Area" localSheetId="9">'2015 Monthly Peaks (Sch3)'!$B$1:$S$52</definedName>
    <definedName name="_xlnm.Print_Area" localSheetId="1">'Attachment A (FCR)'!$A$1:$F$72</definedName>
    <definedName name="_xlnm.Print_Area" localSheetId="4">'Attachment B_cost (pp.3-5) '!$A$1:$AO$50</definedName>
    <definedName name="_xlnm.Print_Area" localSheetId="2">'Attachment B_NP (p.1)'!$A$1:$L$36</definedName>
    <definedName name="_xlnm.Print_Area" localSheetId="3">'Attachment B_O&amp;M (p.2)'!$A$1:$N$37</definedName>
    <definedName name="_xlnm.Print_Area" localSheetId="6">'Attachment C_12CP (p.2) '!$A$1:$L$25</definedName>
    <definedName name="_xlnm.Print_Area" localSheetId="5">'Attachment C_Sch2 (p.1)'!$A$1:$J$67</definedName>
    <definedName name="_xlnm.Print_Area" localSheetId="7">'Attachment D_Reserve Study'!$A$1:$AW$76</definedName>
    <definedName name="_xlnm.Print_Area" localSheetId="8">'Attachment E_Wheeling Costs'!$B$1:$E$29</definedName>
    <definedName name="_xlnm.Print_Area" localSheetId="10">'Nameplate capacity (Sch3A)'!$A$1:$I$74</definedName>
    <definedName name="_xlnm.Print_Area" localSheetId="0">'Rate Summary'!$B$1:$Q$41</definedName>
    <definedName name="Print_Area_MI" localSheetId="1">#REF!</definedName>
    <definedName name="Print_Area_MI" localSheetId="2">#REF!</definedName>
    <definedName name="Print_Area_MI">#REF!</definedName>
    <definedName name="PRINT_TITLES_MI" localSheetId="1">#REF!</definedName>
    <definedName name="PRINT_TITLES_MI" localSheetId="2">#REF!</definedName>
    <definedName name="PRINT_TITLES_MI">#REF!</definedName>
    <definedName name="print1" localSheetId="1">'[25]Avoided Cost Sch M Summary'!#REF!</definedName>
    <definedName name="print1" localSheetId="2">'[25]Avoided Cost Sch M Summary'!#REF!</definedName>
    <definedName name="print1">'[25]Avoided Cost Sch M Summary'!#REF!</definedName>
    <definedName name="PrintDetail" localSheetId="1">#REF!</definedName>
    <definedName name="PrintDetail" localSheetId="2">#REF!</definedName>
    <definedName name="PrintDetail">#REF!</definedName>
    <definedName name="PrintStateReport" localSheetId="1">#REF!</definedName>
    <definedName name="PrintStateReport" localSheetId="2">#REF!</definedName>
    <definedName name="PrintStateReport">#REF!</definedName>
    <definedName name="Projection">'[8]Appendix A'!$S$6</definedName>
    <definedName name="PSATable" localSheetId="9">#REF!</definedName>
    <definedName name="PSATable" localSheetId="1">#REF!</definedName>
    <definedName name="PSATable" localSheetId="6">#REF!</definedName>
    <definedName name="PSATable" localSheetId="7">#REF!</definedName>
    <definedName name="PSATable">#REF!</definedName>
    <definedName name="PSI1.5" localSheetId="1">#REF!</definedName>
    <definedName name="PSI1.5">#REF!</definedName>
    <definedName name="PSI91.1" localSheetId="1">#REF!</definedName>
    <definedName name="PSI91.1">#REF!</definedName>
    <definedName name="PSI91.2" localSheetId="1">#REF!</definedName>
    <definedName name="PSI91.2">#REF!</definedName>
    <definedName name="PSI91.3" localSheetId="1">#REF!</definedName>
    <definedName name="PSI91.3">#REF!</definedName>
    <definedName name="PSI91.4" localSheetId="1">#REF!</definedName>
    <definedName name="PSI91.4">#REF!</definedName>
    <definedName name="PTICAPLOSS" localSheetId="1">#REF!</definedName>
    <definedName name="PTICAPLOSS">#REF!</definedName>
    <definedName name="QF_Data" localSheetId="9">#REF!</definedName>
    <definedName name="QF_Data" localSheetId="1">#REF!</definedName>
    <definedName name="QF_Data" localSheetId="6">#REF!</definedName>
    <definedName name="QF_Data" localSheetId="7">#REF!</definedName>
    <definedName name="QF_Data">#REF!</definedName>
    <definedName name="QF_Data_1" localSheetId="9">#REF!</definedName>
    <definedName name="QF_Data_1" localSheetId="1">#REF!</definedName>
    <definedName name="QF_Data_1" localSheetId="6">#REF!</definedName>
    <definedName name="QF_Data_1" localSheetId="7">#REF!</definedName>
    <definedName name="QF_Data_1">#REF!</definedName>
    <definedName name="Query1">'[26]IR-DM TB'!$A$5:$E$2710</definedName>
    <definedName name="QUESTION.1" localSheetId="4">'Attachment B_cost (pp.3-5) '!#REF!</definedName>
    <definedName name="QUESTION.2" localSheetId="4">'Attachment B_cost (pp.3-5) '!#REF!</definedName>
    <definedName name="question.3" localSheetId="4">'Attachment B_cost (pp.3-5) '!$E$8:$E$34</definedName>
    <definedName name="question.4" localSheetId="4">'Attachment B_cost (pp.3-5) '!$M$46</definedName>
    <definedName name="RANGE" localSheetId="1">#REF!</definedName>
    <definedName name="RANGE" localSheetId="2">#REF!</definedName>
    <definedName name="RANGE">#REF!</definedName>
    <definedName name="RANGE1" localSheetId="1">[27]Summary!#REF!</definedName>
    <definedName name="RANGE1" localSheetId="2">[27]Summary!#REF!</definedName>
    <definedName name="RANGE1">[27]Summary!#REF!</definedName>
    <definedName name="RANGE2" localSheetId="1">[27]Summary!#REF!</definedName>
    <definedName name="RANGE2" localSheetId="2">[27]Summary!#REF!</definedName>
    <definedName name="RANGE2">[27]Summary!#REF!</definedName>
    <definedName name="RANGE3" localSheetId="1">[27]Summary!#REF!</definedName>
    <definedName name="RANGE3">[27]Summary!#REF!</definedName>
    <definedName name="RANGE4" localSheetId="1">[27]Summary!#REF!</definedName>
    <definedName name="RANGE4">[27]Summary!#REF!</definedName>
    <definedName name="RawData" localSheetId="9">#REF!</definedName>
    <definedName name="RawData" localSheetId="1">#REF!</definedName>
    <definedName name="RawData" localSheetId="6">#REF!</definedName>
    <definedName name="RawData" localSheetId="7">#REF!</definedName>
    <definedName name="RawData">#REF!</definedName>
    <definedName name="Recap_of_Taxable_Income_Changes_by_Year" localSheetId="1">#REF!</definedName>
    <definedName name="Recap_of_Taxable_Income_Changes_by_Year">#REF!</definedName>
    <definedName name="_xlnm.Recorder" localSheetId="1">#REF!</definedName>
    <definedName name="_xlnm.Recorder">#REF!</definedName>
    <definedName name="Relic" localSheetId="1">#REF!</definedName>
    <definedName name="Relic">#REF!</definedName>
    <definedName name="Report" localSheetId="9">#REF!</definedName>
    <definedName name="Report" localSheetId="1">#REF!</definedName>
    <definedName name="Report" localSheetId="6">#REF!</definedName>
    <definedName name="Report" localSheetId="7">#REF!</definedName>
    <definedName name="Report">#REF!</definedName>
    <definedName name="Requirement_HLH">'[7]GRID Reserve Requirement (HLH)'!$C$20:$DR$21</definedName>
    <definedName name="Requirement_HLH_Date">'[7]GRID Reserve Requirement (HLH)'!$C$7:$DR$7</definedName>
    <definedName name="Requirement_HLH_Name">'[7]GRID Reserve Requirement (HLH)'!$A$20:$A$21</definedName>
    <definedName name="Requirement_LLH">'[7]GRID Reserve Requirement (LLH)'!$C$20:$DR$21</definedName>
    <definedName name="Requirement_LLH_Date">'[7]GRID Reserve Requirement (LLH)'!$C$7:$DR$7</definedName>
    <definedName name="Requirement_LLH_Name">'[7]GRID Reserve Requirement (LLH)'!$A$20:$A$21</definedName>
    <definedName name="retail" localSheetId="9" hidden="1">{#N/A,#N/A,FALSE,"Loans";#N/A,#N/A,FALSE,"Program Costs";#N/A,#N/A,FALSE,"Measures";#N/A,#N/A,FALSE,"Net Lost Rev";#N/A,#N/A,FALSE,"Incentive"}</definedName>
    <definedName name="retail" localSheetId="2"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7"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9" hidden="1">{#N/A,#N/A,FALSE,"Loans";#N/A,#N/A,FALSE,"Program Costs";#N/A,#N/A,FALSE,"Measures";#N/A,#N/A,FALSE,"Net Lost Rev";#N/A,#N/A,FALSE,"Incentive"}</definedName>
    <definedName name="retail_CC" localSheetId="2"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7"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2"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7" hidden="1">{#N/A,#N/A,FALSE,"Loans";#N/A,#N/A,FALSE,"Program Costs";#N/A,#N/A,FALSE,"Measures";#N/A,#N/A,FALSE,"Net Lost Rev";#N/A,#N/A,FALSE,"Incentive"}</definedName>
    <definedName name="retail_CC1" hidden="1">{#N/A,#N/A,FALSE,"Loans";#N/A,#N/A,FALSE,"Program Costs";#N/A,#N/A,FALSE,"Measures";#N/A,#N/A,FALSE,"Net Lost Rev";#N/A,#N/A,FALSE,"Incentive"}</definedName>
    <definedName name="RETTOEXT" localSheetId="1">#REF!</definedName>
    <definedName name="RETTOEXT" localSheetId="2">#REF!</definedName>
    <definedName name="RETTOEXT">#REF!</definedName>
    <definedName name="RevenueSum">"GRID Thermal Revenue!R2C1:R4C2"</definedName>
    <definedName name="right">OFFSET(!A1,0,1)</definedName>
    <definedName name="rollpage1" localSheetId="1">#REF!</definedName>
    <definedName name="rollpage1" localSheetId="2">#REF!</definedName>
    <definedName name="rollpage1">#REF!</definedName>
    <definedName name="rollpage2" localSheetId="1">#REF!</definedName>
    <definedName name="rollpage2" localSheetId="2">#REF!</definedName>
    <definedName name="rollpage2">#REF!</definedName>
    <definedName name="SAPBEXdnldView" hidden="1">"47H3GQ5Y9OPLAPZ9BSG9GQU53"</definedName>
    <definedName name="SAPBEXrevision" hidden="1">1</definedName>
    <definedName name="SAPBEXsysID" hidden="1">"BWP"</definedName>
    <definedName name="SAPBEXwbID" hidden="1">"45EQYSCWE9WJMGB34OOD1BOQZ"</definedName>
    <definedName name="Saturdays">'[7]on off peak hours'!$C$5:$IT$5</definedName>
    <definedName name="ScheduleName" localSheetId="1">#REF!</definedName>
    <definedName name="ScheduleName" localSheetId="2">#REF!</definedName>
    <definedName name="ScheduleName">#REF!</definedName>
    <definedName name="schedulename24" localSheetId="1">#REF!</definedName>
    <definedName name="schedulename24" localSheetId="2">#REF!</definedName>
    <definedName name="schedulename24">#REF!</definedName>
    <definedName name="schedulename5">'[10]Accrued Vacation'!$A$3</definedName>
    <definedName name="ScheduleNumber" localSheetId="1">#REF!</definedName>
    <definedName name="ScheduleNumber" localSheetId="2">#REF!</definedName>
    <definedName name="ScheduleNumber">#REF!</definedName>
    <definedName name="SECOND" localSheetId="1">[1]Jan!#REF!</definedName>
    <definedName name="SECOND" localSheetId="2">[1]Jan!#REF!</definedName>
    <definedName name="SECOND">[1]Jan!#REF!</definedName>
    <definedName name="SEP" localSheetId="1">[1]Jan!#REF!</definedName>
    <definedName name="SEP" localSheetId="2">[1]Jan!#REF!</definedName>
    <definedName name="SEP">[1]Jan!#REF!</definedName>
    <definedName name="shapefactortable">'[11]GAS CURVE Engine'!$AW$3:$CB$34</definedName>
    <definedName name="shit" localSheetId="9" hidden="1">{"PRINT",#N/A,TRUE,"APPA";"PRINT",#N/A,TRUE,"APS";"PRINT",#N/A,TRUE,"BHPL";"PRINT",#N/A,TRUE,"BHPL2";"PRINT",#N/A,TRUE,"CDWR";"PRINT",#N/A,TRUE,"EWEB";"PRINT",#N/A,TRUE,"LADWP";"PRINT",#N/A,TRUE,"NEVBASE"}</definedName>
    <definedName name="shit" localSheetId="2"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7" hidden="1">{"PRINT",#N/A,TRUE,"APPA";"PRINT",#N/A,TRUE,"APS";"PRINT",#N/A,TRUE,"BHPL";"PRINT",#N/A,TRUE,"BHPL2";"PRINT",#N/A,TRUE,"CDWR";"PRINT",#N/A,TRUE,"EWEB";"PRINT",#N/A,TRUE,"LADWP";"PRINT",#N/A,TRUE,"NEVBASE"}</definedName>
    <definedName name="shit" localSheetId="0"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kedname24" localSheetId="1">#REF!</definedName>
    <definedName name="skedname24" localSheetId="2">#REF!</definedName>
    <definedName name="skedname24">#REF!</definedName>
    <definedName name="skedname5">'[10]Accrued Vacation'!$L$71</definedName>
    <definedName name="SPECIAL_PAGE" localSheetId="1">#REF!</definedName>
    <definedName name="SPECIAL_PAGE" localSheetId="2">#REF!</definedName>
    <definedName name="SPECIAL_PAGE">#REF!</definedName>
    <definedName name="SPIN_Available">'[24]10-min'!$BO$2</definedName>
    <definedName name="spippw" localSheetId="9" hidden="1">{#N/A,#N/A,FALSE,"Actual";#N/A,#N/A,FALSE,"Normalized";#N/A,#N/A,FALSE,"Electric Actual";#N/A,#N/A,FALSE,"Electric Normalized"}</definedName>
    <definedName name="spippw" localSheetId="2" hidden="1">{#N/A,#N/A,FALSE,"Actual";#N/A,#N/A,FALSE,"Normalized";#N/A,#N/A,FALSE,"Electric Actual";#N/A,#N/A,FALSE,"Electric Normalized"}</definedName>
    <definedName name="spippw" hidden="1">{#N/A,#N/A,FALSE,"Actual";#N/A,#N/A,FALSE,"Normalized";#N/A,#N/A,FALSE,"Electric Actual";#N/A,#N/A,FALSE,"Electric Normalized"}</definedName>
    <definedName name="standard1" localSheetId="9" hidden="1">{"YTD-Total",#N/A,FALSE,"Provision"}</definedName>
    <definedName name="standard1" localSheetId="2" hidden="1">{"YTD-Total",#N/A,FALSE,"Provision"}</definedName>
    <definedName name="standard1" hidden="1">{"YTD-Total",#N/A,FALSE,"Provision"}</definedName>
    <definedName name="START" localSheetId="1">[1]Jan!#REF!</definedName>
    <definedName name="START">[1]Jan!#REF!</definedName>
    <definedName name="startmonth">'[11]GAS CURVE Engine'!$N$2</definedName>
    <definedName name="startmonth1">'[11]OTC Gas Quotes'!$L$6</definedName>
    <definedName name="startmonth10">'[11]OTC Gas Quotes'!$L$15</definedName>
    <definedName name="startmonth2">'[11]OTC Gas Quotes'!$L$7</definedName>
    <definedName name="startmonth3">'[11]OTC Gas Quotes'!$L$8</definedName>
    <definedName name="startmonth4">'[11]OTC Gas Quotes'!$L$9</definedName>
    <definedName name="startmonth5">'[11]OTC Gas Quotes'!$L$10</definedName>
    <definedName name="startmonth6">'[11]OTC Gas Quotes'!$L$11</definedName>
    <definedName name="startmonth7">'[11]OTC Gas Quotes'!$L$12</definedName>
    <definedName name="startmonth8">'[11]OTC Gas Quotes'!$L$13</definedName>
    <definedName name="startmonth9">'[11]OTC Gas Quotes'!$L$14</definedName>
    <definedName name="Station_Service">[3]AdjFactors!$H$6:$Q$60</definedName>
    <definedName name="STF_Pur_Dol" localSheetId="9">#REF!</definedName>
    <definedName name="STF_Pur_Dol" localSheetId="1">#REF!</definedName>
    <definedName name="STF_Pur_Dol" localSheetId="6">#REF!</definedName>
    <definedName name="STF_Pur_Dol" localSheetId="7">#REF!</definedName>
    <definedName name="STF_Pur_Dol">#REF!</definedName>
    <definedName name="STF_Pur_Dol_Date" localSheetId="9">#REF!</definedName>
    <definedName name="STF_Pur_Dol_Date" localSheetId="1">#REF!</definedName>
    <definedName name="STF_Pur_Dol_Date" localSheetId="6">#REF!</definedName>
    <definedName name="STF_Pur_Dol_Date" localSheetId="7">#REF!</definedName>
    <definedName name="STF_Pur_Dol_Date">#REF!</definedName>
    <definedName name="STF_Pur_Dol_Date_LLH" localSheetId="9">#REF!</definedName>
    <definedName name="STF_Pur_Dol_Date_LLH" localSheetId="1">#REF!</definedName>
    <definedName name="STF_Pur_Dol_Date_LLH" localSheetId="6">#REF!</definedName>
    <definedName name="STF_Pur_Dol_Date_LLH" localSheetId="7">#REF!</definedName>
    <definedName name="STF_Pur_Dol_Date_LLH">#REF!</definedName>
    <definedName name="STF_Pur_Dol_LLH" localSheetId="9">#REF!</definedName>
    <definedName name="STF_Pur_Dol_LLH" localSheetId="1">#REF!</definedName>
    <definedName name="STF_Pur_Dol_LLH" localSheetId="6">#REF!</definedName>
    <definedName name="STF_Pur_Dol_LLH" localSheetId="7">#REF!</definedName>
    <definedName name="STF_Pur_Dol_LLH">#REF!</definedName>
    <definedName name="STF_Pur_Dol_Name" localSheetId="9">#REF!</definedName>
    <definedName name="STF_Pur_Dol_Name" localSheetId="1">#REF!</definedName>
    <definedName name="STF_Pur_Dol_Name" localSheetId="6">#REF!</definedName>
    <definedName name="STF_Pur_Dol_Name" localSheetId="7">#REF!</definedName>
    <definedName name="STF_Pur_Dol_Name">#REF!</definedName>
    <definedName name="STF_Pur_Dol_Name_LLH" localSheetId="9">#REF!</definedName>
    <definedName name="STF_Pur_Dol_Name_LLH" localSheetId="1">#REF!</definedName>
    <definedName name="STF_Pur_Dol_Name_LLH" localSheetId="6">#REF!</definedName>
    <definedName name="STF_Pur_Dol_Name_LLH" localSheetId="7">#REF!</definedName>
    <definedName name="STF_Pur_Dol_Name_LLH">#REF!</definedName>
    <definedName name="STF_Pur_MWh" localSheetId="9">#REF!</definedName>
    <definedName name="STF_Pur_MWh" localSheetId="1">#REF!</definedName>
    <definedName name="STF_Pur_MWh" localSheetId="6">#REF!</definedName>
    <definedName name="STF_Pur_MWh" localSheetId="7">#REF!</definedName>
    <definedName name="STF_Pur_MWh">#REF!</definedName>
    <definedName name="STF_Pur_MWh_Date" localSheetId="9">#REF!</definedName>
    <definedName name="STF_Pur_MWh_Date" localSheetId="1">#REF!</definedName>
    <definedName name="STF_Pur_MWh_Date" localSheetId="6">#REF!</definedName>
    <definedName name="STF_Pur_MWh_Date" localSheetId="7">#REF!</definedName>
    <definedName name="STF_Pur_MWh_Date">#REF!</definedName>
    <definedName name="STF_Pur_MWh_Date_LLH" localSheetId="9">#REF!</definedName>
    <definedName name="STF_Pur_MWh_Date_LLH" localSheetId="1">#REF!</definedName>
    <definedName name="STF_Pur_MWh_Date_LLH" localSheetId="6">#REF!</definedName>
    <definedName name="STF_Pur_MWh_Date_LLH" localSheetId="7">#REF!</definedName>
    <definedName name="STF_Pur_MWh_Date_LLH">#REF!</definedName>
    <definedName name="STF_Pur_MWh_LLH" localSheetId="9">#REF!</definedName>
    <definedName name="STF_Pur_MWh_LLH" localSheetId="1">#REF!</definedName>
    <definedName name="STF_Pur_MWh_LLH" localSheetId="6">#REF!</definedName>
    <definedName name="STF_Pur_MWh_LLH" localSheetId="7">#REF!</definedName>
    <definedName name="STF_Pur_MWh_LLH">#REF!</definedName>
    <definedName name="STF_Pur_MWh_Name" localSheetId="9">#REF!</definedName>
    <definedName name="STF_Pur_MWh_Name" localSheetId="1">#REF!</definedName>
    <definedName name="STF_Pur_MWh_Name" localSheetId="6">#REF!</definedName>
    <definedName name="STF_Pur_MWh_Name" localSheetId="7">#REF!</definedName>
    <definedName name="STF_Pur_MWh_Name">#REF!</definedName>
    <definedName name="STF_Pur_MWh_Name_LLH" localSheetId="9">#REF!</definedName>
    <definedName name="STF_Pur_MWh_Name_LLH" localSheetId="1">#REF!</definedName>
    <definedName name="STF_Pur_MWh_Name_LLH" localSheetId="6">#REF!</definedName>
    <definedName name="STF_Pur_MWh_Name_LLH" localSheetId="7">#REF!</definedName>
    <definedName name="STF_Pur_MWh_Name_LLH">#REF!</definedName>
    <definedName name="STF_Sal_Dol" localSheetId="9">#REF!</definedName>
    <definedName name="STF_Sal_Dol" localSheetId="1">#REF!</definedName>
    <definedName name="STF_Sal_Dol" localSheetId="6">#REF!</definedName>
    <definedName name="STF_Sal_Dol" localSheetId="7">#REF!</definedName>
    <definedName name="STF_Sal_Dol">#REF!</definedName>
    <definedName name="STF_Sal_Dol_Date" localSheetId="9">#REF!</definedName>
    <definedName name="STF_Sal_Dol_Date" localSheetId="1">#REF!</definedName>
    <definedName name="STF_Sal_Dol_Date" localSheetId="6">#REF!</definedName>
    <definedName name="STF_Sal_Dol_Date" localSheetId="7">#REF!</definedName>
    <definedName name="STF_Sal_Dol_Date">#REF!</definedName>
    <definedName name="STF_Sal_Dol_Date_LLH" localSheetId="9">#REF!</definedName>
    <definedName name="STF_Sal_Dol_Date_LLH" localSheetId="1">#REF!</definedName>
    <definedName name="STF_Sal_Dol_Date_LLH" localSheetId="6">#REF!</definedName>
    <definedName name="STF_Sal_Dol_Date_LLH" localSheetId="7">#REF!</definedName>
    <definedName name="STF_Sal_Dol_Date_LLH">#REF!</definedName>
    <definedName name="STF_Sal_Dol_LLH" localSheetId="9">#REF!</definedName>
    <definedName name="STF_Sal_Dol_LLH" localSheetId="1">#REF!</definedName>
    <definedName name="STF_Sal_Dol_LLH" localSheetId="6">#REF!</definedName>
    <definedName name="STF_Sal_Dol_LLH" localSheetId="7">#REF!</definedName>
    <definedName name="STF_Sal_Dol_LLH">#REF!</definedName>
    <definedName name="STF_Sal_Dol_Name" localSheetId="9">#REF!</definedName>
    <definedName name="STF_Sal_Dol_Name" localSheetId="1">#REF!</definedName>
    <definedName name="STF_Sal_Dol_Name" localSheetId="6">#REF!</definedName>
    <definedName name="STF_Sal_Dol_Name" localSheetId="7">#REF!</definedName>
    <definedName name="STF_Sal_Dol_Name">#REF!</definedName>
    <definedName name="STF_Sal_Dol_Name_LLH" localSheetId="9">#REF!</definedName>
    <definedName name="STF_Sal_Dol_Name_LLH" localSheetId="1">#REF!</definedName>
    <definedName name="STF_Sal_Dol_Name_LLH" localSheetId="6">#REF!</definedName>
    <definedName name="STF_Sal_Dol_Name_LLH" localSheetId="7">#REF!</definedName>
    <definedName name="STF_Sal_Dol_Name_LLH">#REF!</definedName>
    <definedName name="STF_Sal_MWh" localSheetId="9">#REF!</definedName>
    <definedName name="STF_Sal_MWh" localSheetId="1">#REF!</definedName>
    <definedName name="STF_Sal_MWh" localSheetId="6">#REF!</definedName>
    <definedName name="STF_Sal_MWh" localSheetId="7">#REF!</definedName>
    <definedName name="STF_Sal_MWh">#REF!</definedName>
    <definedName name="STF_Sal_MWh_Date" localSheetId="9">#REF!</definedName>
    <definedName name="STF_Sal_MWh_Date" localSheetId="1">#REF!</definedName>
    <definedName name="STF_Sal_MWh_Date" localSheetId="6">#REF!</definedName>
    <definedName name="STF_Sal_MWh_Date" localSheetId="7">#REF!</definedName>
    <definedName name="STF_Sal_MWh_Date">#REF!</definedName>
    <definedName name="STF_Sal_MWh_Date_LLH" localSheetId="9">#REF!</definedName>
    <definedName name="STF_Sal_MWh_Date_LLH" localSheetId="1">#REF!</definedName>
    <definedName name="STF_Sal_MWh_Date_LLH" localSheetId="6">#REF!</definedName>
    <definedName name="STF_Sal_MWh_Date_LLH" localSheetId="7">#REF!</definedName>
    <definedName name="STF_Sal_MWh_Date_LLH">#REF!</definedName>
    <definedName name="STF_Sal_MWh_LLH" localSheetId="9">#REF!</definedName>
    <definedName name="STF_Sal_MWh_LLH" localSheetId="1">#REF!</definedName>
    <definedName name="STF_Sal_MWh_LLH" localSheetId="6">#REF!</definedName>
    <definedName name="STF_Sal_MWh_LLH" localSheetId="7">#REF!</definedName>
    <definedName name="STF_Sal_MWh_LLH">#REF!</definedName>
    <definedName name="STF_Sal_MWh_Name" localSheetId="9">#REF!</definedName>
    <definedName name="STF_Sal_MWh_Name" localSheetId="1">#REF!</definedName>
    <definedName name="STF_Sal_MWh_Name" localSheetId="6">#REF!</definedName>
    <definedName name="STF_Sal_MWh_Name" localSheetId="7">#REF!</definedName>
    <definedName name="STF_Sal_MWh_Name">#REF!</definedName>
    <definedName name="STF_Sal_MWh_Name_LLH" localSheetId="9">#REF!</definedName>
    <definedName name="STF_Sal_MWh_Name_LLH" localSheetId="1">#REF!</definedName>
    <definedName name="STF_Sal_MWh_Name_LLH" localSheetId="6">#REF!</definedName>
    <definedName name="STF_Sal_MWh_Name_LLH" localSheetId="7">#REF!</definedName>
    <definedName name="STF_Sal_MWh_Name_LLH">#REF!</definedName>
    <definedName name="summary" localSheetId="1">#REF!</definedName>
    <definedName name="summary">#REF!</definedName>
    <definedName name="Sundays">'[7]on off peak hours'!$C$6:$IT$6</definedName>
    <definedName name="SysBal_Pur_Dol" localSheetId="9">#REF!</definedName>
    <definedName name="SysBal_Pur_Dol" localSheetId="1">#REF!</definedName>
    <definedName name="SysBal_Pur_Dol" localSheetId="6">#REF!</definedName>
    <definedName name="SysBal_Pur_Dol" localSheetId="7">#REF!</definedName>
    <definedName name="SysBal_Pur_Dol">#REF!</definedName>
    <definedName name="SysBal_Pur_Dol_Date" localSheetId="9">#REF!</definedName>
    <definedName name="SysBal_Pur_Dol_Date" localSheetId="1">#REF!</definedName>
    <definedName name="SysBal_Pur_Dol_Date" localSheetId="6">#REF!</definedName>
    <definedName name="SysBal_Pur_Dol_Date" localSheetId="7">#REF!</definedName>
    <definedName name="SysBal_Pur_Dol_Date">#REF!</definedName>
    <definedName name="SysBal_Pur_Dol_Date_LLH" localSheetId="9">#REF!</definedName>
    <definedName name="SysBal_Pur_Dol_Date_LLH" localSheetId="1">#REF!</definedName>
    <definedName name="SysBal_Pur_Dol_Date_LLH" localSheetId="6">#REF!</definedName>
    <definedName name="SysBal_Pur_Dol_Date_LLH" localSheetId="7">#REF!</definedName>
    <definedName name="SysBal_Pur_Dol_Date_LLH">#REF!</definedName>
    <definedName name="SysBal_Pur_Dol_LLH" localSheetId="9">#REF!</definedName>
    <definedName name="SysBal_Pur_Dol_LLH" localSheetId="1">#REF!</definedName>
    <definedName name="SysBal_Pur_Dol_LLH" localSheetId="6">#REF!</definedName>
    <definedName name="SysBal_Pur_Dol_LLH" localSheetId="7">#REF!</definedName>
    <definedName name="SysBal_Pur_Dol_LLH">#REF!</definedName>
    <definedName name="SysBal_Pur_Dol_Name" localSheetId="9">#REF!</definedName>
    <definedName name="SysBal_Pur_Dol_Name" localSheetId="1">#REF!</definedName>
    <definedName name="SysBal_Pur_Dol_Name" localSheetId="6">#REF!</definedName>
    <definedName name="SysBal_Pur_Dol_Name" localSheetId="7">#REF!</definedName>
    <definedName name="SysBal_Pur_Dol_Name">#REF!</definedName>
    <definedName name="SysBal_Pur_Dol_Name_LLH" localSheetId="9">#REF!</definedName>
    <definedName name="SysBal_Pur_Dol_Name_LLH" localSheetId="1">#REF!</definedName>
    <definedName name="SysBal_Pur_Dol_Name_LLH" localSheetId="6">#REF!</definedName>
    <definedName name="SysBal_Pur_Dol_Name_LLH" localSheetId="7">#REF!</definedName>
    <definedName name="SysBal_Pur_Dol_Name_LLH">#REF!</definedName>
    <definedName name="SysBal_Pur_MWh" localSheetId="9">#REF!</definedName>
    <definedName name="SysBal_Pur_MWh" localSheetId="1">#REF!</definedName>
    <definedName name="SysBal_Pur_MWh" localSheetId="6">#REF!</definedName>
    <definedName name="SysBal_Pur_MWh" localSheetId="7">#REF!</definedName>
    <definedName name="SysBal_Pur_MWh">#REF!</definedName>
    <definedName name="SysBal_Pur_MWh_Date" localSheetId="9">#REF!</definedName>
    <definedName name="SysBal_Pur_MWh_Date" localSheetId="1">#REF!</definedName>
    <definedName name="SysBal_Pur_MWh_Date" localSheetId="6">#REF!</definedName>
    <definedName name="SysBal_Pur_MWh_Date" localSheetId="7">#REF!</definedName>
    <definedName name="SysBal_Pur_MWh_Date">#REF!</definedName>
    <definedName name="SysBal_Pur_MWh_Date_LLH" localSheetId="9">#REF!</definedName>
    <definedName name="SysBal_Pur_MWh_Date_LLH" localSheetId="1">#REF!</definedName>
    <definedName name="SysBal_Pur_MWh_Date_LLH" localSheetId="6">#REF!</definedName>
    <definedName name="SysBal_Pur_MWh_Date_LLH" localSheetId="7">#REF!</definedName>
    <definedName name="SysBal_Pur_MWh_Date_LLH">#REF!</definedName>
    <definedName name="SysBal_Pur_MWh_LLH" localSheetId="9">#REF!</definedName>
    <definedName name="SysBal_Pur_MWh_LLH" localSheetId="1">#REF!</definedName>
    <definedName name="SysBal_Pur_MWh_LLH" localSheetId="6">#REF!</definedName>
    <definedName name="SysBal_Pur_MWh_LLH" localSheetId="7">#REF!</definedName>
    <definedName name="SysBal_Pur_MWh_LLH">#REF!</definedName>
    <definedName name="SysBal_Pur_MWh_Name" localSheetId="9">#REF!</definedName>
    <definedName name="SysBal_Pur_MWh_Name" localSheetId="1">#REF!</definedName>
    <definedName name="SysBal_Pur_MWh_Name" localSheetId="6">#REF!</definedName>
    <definedName name="SysBal_Pur_MWh_Name" localSheetId="7">#REF!</definedName>
    <definedName name="SysBal_Pur_MWh_Name">#REF!</definedName>
    <definedName name="SysBal_Pur_MWh_Name_LLH" localSheetId="9">#REF!</definedName>
    <definedName name="SysBal_Pur_MWh_Name_LLH" localSheetId="1">#REF!</definedName>
    <definedName name="SysBal_Pur_MWh_Name_LLH" localSheetId="6">#REF!</definedName>
    <definedName name="SysBal_Pur_MWh_Name_LLH" localSheetId="7">#REF!</definedName>
    <definedName name="SysBal_Pur_MWh_Name_LLH">#REF!</definedName>
    <definedName name="SysBal_Sal_Dol" localSheetId="9">#REF!</definedName>
    <definedName name="SysBal_Sal_Dol" localSheetId="1">#REF!</definedName>
    <definedName name="SysBal_Sal_Dol" localSheetId="6">#REF!</definedName>
    <definedName name="SysBal_Sal_Dol" localSheetId="7">#REF!</definedName>
    <definedName name="SysBal_Sal_Dol">#REF!</definedName>
    <definedName name="SysBal_Sal_Dol_Date" localSheetId="9">#REF!</definedName>
    <definedName name="SysBal_Sal_Dol_Date" localSheetId="1">#REF!</definedName>
    <definedName name="SysBal_Sal_Dol_Date" localSheetId="6">#REF!</definedName>
    <definedName name="SysBal_Sal_Dol_Date" localSheetId="7">#REF!</definedName>
    <definedName name="SysBal_Sal_Dol_Date">#REF!</definedName>
    <definedName name="SysBal_Sal_Dol_Date_LLH" localSheetId="9">#REF!</definedName>
    <definedName name="SysBal_Sal_Dol_Date_LLH" localSheetId="1">#REF!</definedName>
    <definedName name="SysBal_Sal_Dol_Date_LLH" localSheetId="6">#REF!</definedName>
    <definedName name="SysBal_Sal_Dol_Date_LLH" localSheetId="7">#REF!</definedName>
    <definedName name="SysBal_Sal_Dol_Date_LLH">#REF!</definedName>
    <definedName name="SysBal_Sal_Dol_LLH" localSheetId="9">#REF!</definedName>
    <definedName name="SysBal_Sal_Dol_LLH" localSheetId="1">#REF!</definedName>
    <definedName name="SysBal_Sal_Dol_LLH" localSheetId="6">#REF!</definedName>
    <definedName name="SysBal_Sal_Dol_LLH" localSheetId="7">#REF!</definedName>
    <definedName name="SysBal_Sal_Dol_LLH">#REF!</definedName>
    <definedName name="SysBal_Sal_Dol_Name" localSheetId="9">#REF!</definedName>
    <definedName name="SysBal_Sal_Dol_Name" localSheetId="1">#REF!</definedName>
    <definedName name="SysBal_Sal_Dol_Name" localSheetId="6">#REF!</definedName>
    <definedName name="SysBal_Sal_Dol_Name" localSheetId="7">#REF!</definedName>
    <definedName name="SysBal_Sal_Dol_Name">#REF!</definedName>
    <definedName name="SysBal_Sal_Dol_Name_LLH" localSheetId="9">#REF!</definedName>
    <definedName name="SysBal_Sal_Dol_Name_LLH" localSheetId="1">#REF!</definedName>
    <definedName name="SysBal_Sal_Dol_Name_LLH" localSheetId="6">#REF!</definedName>
    <definedName name="SysBal_Sal_Dol_Name_LLH" localSheetId="7">#REF!</definedName>
    <definedName name="SysBal_Sal_Dol_Name_LLH">#REF!</definedName>
    <definedName name="SysBal_Sal_MWh" localSheetId="9">#REF!</definedName>
    <definedName name="SysBal_Sal_MWh" localSheetId="1">#REF!</definedName>
    <definedName name="SysBal_Sal_MWh" localSheetId="6">#REF!</definedName>
    <definedName name="SysBal_Sal_MWh" localSheetId="7">#REF!</definedName>
    <definedName name="SysBal_Sal_MWh">#REF!</definedName>
    <definedName name="SysBal_Sal_MWh_Date" localSheetId="9">#REF!</definedName>
    <definedName name="SysBal_Sal_MWh_Date" localSheetId="1">#REF!</definedName>
    <definedName name="SysBal_Sal_MWh_Date" localSheetId="6">#REF!</definedName>
    <definedName name="SysBal_Sal_MWh_Date" localSheetId="7">#REF!</definedName>
    <definedName name="SysBal_Sal_MWh_Date">#REF!</definedName>
    <definedName name="SysBal_Sal_MWh_Date_LLH" localSheetId="9">#REF!</definedName>
    <definedName name="SysBal_Sal_MWh_Date_LLH" localSheetId="1">#REF!</definedName>
    <definedName name="SysBal_Sal_MWh_Date_LLH" localSheetId="6">#REF!</definedName>
    <definedName name="SysBal_Sal_MWh_Date_LLH" localSheetId="7">#REF!</definedName>
    <definedName name="SysBal_Sal_MWh_Date_LLH">#REF!</definedName>
    <definedName name="SysBal_Sal_MWh_LLH" localSheetId="9">#REF!</definedName>
    <definedName name="SysBal_Sal_MWh_LLH" localSheetId="1">#REF!</definedName>
    <definedName name="SysBal_Sal_MWh_LLH" localSheetId="6">#REF!</definedName>
    <definedName name="SysBal_Sal_MWh_LLH" localSheetId="7">#REF!</definedName>
    <definedName name="SysBal_Sal_MWh_LLH">#REF!</definedName>
    <definedName name="SysBal_Sal_MWh_Name" localSheetId="9">#REF!</definedName>
    <definedName name="SysBal_Sal_MWh_Name" localSheetId="1">#REF!</definedName>
    <definedName name="SysBal_Sal_MWh_Name" localSheetId="6">#REF!</definedName>
    <definedName name="SysBal_Sal_MWh_Name" localSheetId="7">#REF!</definedName>
    <definedName name="SysBal_Sal_MWh_Name">#REF!</definedName>
    <definedName name="SysBal_Sal_MWh_Name_LLH" localSheetId="9">#REF!</definedName>
    <definedName name="SysBal_Sal_MWh_Name_LLH" localSheetId="1">#REF!</definedName>
    <definedName name="SysBal_Sal_MWh_Name_LLH" localSheetId="6">#REF!</definedName>
    <definedName name="SysBal_Sal_MWh_Name_LLH" localSheetId="7">#REF!</definedName>
    <definedName name="SysBal_Sal_MWh_Name_LLH">#REF!</definedName>
    <definedName name="table1" localSheetId="1">'[28]PC Table updated May 2003'!#REF!</definedName>
    <definedName name="table1" localSheetId="2">'[28]PC Table updated May 2003'!#REF!</definedName>
    <definedName name="table1">'[28]PC Table updated May 2003'!#REF!</definedName>
    <definedName name="TaxEnd" localSheetId="1">#REF!</definedName>
    <definedName name="TaxEnd" localSheetId="2">#REF!</definedName>
    <definedName name="TaxEnd">#REF!</definedName>
    <definedName name="Taxincbefcc" localSheetId="1">#REF!</definedName>
    <definedName name="Taxincbefcc" localSheetId="2">#REF!</definedName>
    <definedName name="Taxincbefcc">#REF!</definedName>
    <definedName name="tb_area" localSheetId="1">#REF!</definedName>
    <definedName name="tb_area" localSheetId="2">#REF!</definedName>
    <definedName name="tb_area">#REF!</definedName>
    <definedName name="tcccode24" localSheetId="1">#REF!</definedName>
    <definedName name="tcccode24">#REF!</definedName>
    <definedName name="tcccode5">'[10]Accrued Vacation'!$B$54</definedName>
    <definedName name="TELPG1" localSheetId="1">#REF!</definedName>
    <definedName name="TELPG1" localSheetId="2">#REF!</definedName>
    <definedName name="TELPG1">#REF!</definedName>
    <definedName name="TELPG2" localSheetId="1">#REF!</definedName>
    <definedName name="TELPG2" localSheetId="2">#REF!</definedName>
    <definedName name="TELPG2">#REF!</definedName>
    <definedName name="TEST0" localSheetId="1">#REF!</definedName>
    <definedName name="TEST0" localSheetId="2">#REF!</definedName>
    <definedName name="TEST0">#REF!</definedName>
    <definedName name="TEST1">'[29]PPW COA'!$A$1:$C$2002</definedName>
    <definedName name="TESTHKEY" localSheetId="1">#REF!</definedName>
    <definedName name="TESTHKEY" localSheetId="2">#REF!</definedName>
    <definedName name="TESTHKEY">#REF!</definedName>
    <definedName name="TESTKEYS" localSheetId="1">#REF!</definedName>
    <definedName name="TESTKEYS" localSheetId="2">#REF!</definedName>
    <definedName name="TESTKEYS">#REF!</definedName>
    <definedName name="testrow" localSheetId="1">'[13]Nuclear Plant Decom Cost'!#REF!</definedName>
    <definedName name="testrow" localSheetId="2">'[13]Nuclear Plant Decom Cost'!#REF!</definedName>
    <definedName name="testrow">'[13]Nuclear Plant Decom Cost'!#REF!</definedName>
    <definedName name="TESTVKEY" localSheetId="1">#REF!</definedName>
    <definedName name="TESTVKEY" localSheetId="2">#REF!</definedName>
    <definedName name="TESTVKEY">#REF!</definedName>
    <definedName name="Thermal_Gen" localSheetId="9">#REF!</definedName>
    <definedName name="Thermal_Gen" localSheetId="1">#REF!</definedName>
    <definedName name="Thermal_Gen" localSheetId="6">#REF!</definedName>
    <definedName name="Thermal_Gen" localSheetId="7">#REF!</definedName>
    <definedName name="Thermal_Gen">#REF!</definedName>
    <definedName name="Thermal_Gen_Date" localSheetId="9">#REF!</definedName>
    <definedName name="Thermal_Gen_Date" localSheetId="1">#REF!</definedName>
    <definedName name="Thermal_Gen_Date" localSheetId="6">#REF!</definedName>
    <definedName name="Thermal_Gen_Date" localSheetId="7">#REF!</definedName>
    <definedName name="Thermal_Gen_Date">#REF!</definedName>
    <definedName name="Thermal_Gen_Date_LLH" localSheetId="9">#REF!</definedName>
    <definedName name="Thermal_Gen_Date_LLH" localSheetId="1">#REF!</definedName>
    <definedName name="Thermal_Gen_Date_LLH" localSheetId="6">#REF!</definedName>
    <definedName name="Thermal_Gen_Date_LLH" localSheetId="7">#REF!</definedName>
    <definedName name="Thermal_Gen_Date_LLH">#REF!</definedName>
    <definedName name="Thermal_Gen_LLH" localSheetId="9">#REF!</definedName>
    <definedName name="Thermal_Gen_LLH" localSheetId="1">#REF!</definedName>
    <definedName name="Thermal_Gen_LLH" localSheetId="6">#REF!</definedName>
    <definedName name="Thermal_Gen_LLH" localSheetId="7">#REF!</definedName>
    <definedName name="Thermal_Gen_LLH">#REF!</definedName>
    <definedName name="Thermal_Gen_Name" localSheetId="9">#REF!</definedName>
    <definedName name="Thermal_Gen_Name" localSheetId="1">#REF!</definedName>
    <definedName name="Thermal_Gen_Name" localSheetId="6">#REF!</definedName>
    <definedName name="Thermal_Gen_Name" localSheetId="7">#REF!</definedName>
    <definedName name="Thermal_Gen_Name">#REF!</definedName>
    <definedName name="Thermal_Gen_Name_LLH" localSheetId="9">#REF!</definedName>
    <definedName name="Thermal_Gen_Name_LLH" localSheetId="1">#REF!</definedName>
    <definedName name="Thermal_Gen_Name_LLH" localSheetId="6">#REF!</definedName>
    <definedName name="Thermal_Gen_Name_LLH" localSheetId="7">#REF!</definedName>
    <definedName name="Thermal_Gen_Name_LLH">#REF!</definedName>
    <definedName name="Timing_Diff_Totals_by_Year" localSheetId="1">#REF!</definedName>
    <definedName name="Timing_Diff_Totals_by_Year">#REF!</definedName>
    <definedName name="TITLE" localSheetId="1">#REF!</definedName>
    <definedName name="TITLE">#REF!</definedName>
    <definedName name="Toggle">'[8]Appendix A'!$H$7</definedName>
    <definedName name="Toggle.list">'[8]Appendix A'!$S$6:$S$7</definedName>
    <definedName name="Tran_Costs" localSheetId="9">#REF!</definedName>
    <definedName name="Tran_Costs" localSheetId="1">#REF!</definedName>
    <definedName name="Tran_Costs" localSheetId="6">#REF!</definedName>
    <definedName name="Tran_Costs" localSheetId="7">#REF!</definedName>
    <definedName name="Tran_Costs">#REF!</definedName>
    <definedName name="Tran_Date" localSheetId="9">#REF!</definedName>
    <definedName name="Tran_Date" localSheetId="1">#REF!</definedName>
    <definedName name="Tran_Date" localSheetId="6">#REF!</definedName>
    <definedName name="Tran_Date" localSheetId="7">#REF!</definedName>
    <definedName name="Tran_Date">#REF!</definedName>
    <definedName name="transmission.fixed.charge.rate">0.1525</definedName>
    <definedName name="TRANSNOL" localSheetId="1">#REF!</definedName>
    <definedName name="TRANSNOL" localSheetId="2">#REF!</definedName>
    <definedName name="TRANSNOL">#REF!</definedName>
    <definedName name="trccode24" localSheetId="1">#REF!</definedName>
    <definedName name="trccode24" localSheetId="2">#REF!</definedName>
    <definedName name="trccode24">#REF!</definedName>
    <definedName name="trccode5">'[10]Accrued Vacation'!$A$54</definedName>
    <definedName name="True_up">'[8]Appendix A'!$S$7</definedName>
    <definedName name="TXSUMMARY" localSheetId="1">#REF!</definedName>
    <definedName name="TXSUMMARY" localSheetId="2">#REF!</definedName>
    <definedName name="TXSUMMARY">#REF!</definedName>
    <definedName name="UE.Fixed.Charge.Rate" localSheetId="9">#REF!</definedName>
    <definedName name="UE.Fixed.Charge.Rate" localSheetId="1">'Attachment A (FCR)'!#REF!</definedName>
    <definedName name="UE.Fixed.Charge.Rate" localSheetId="2">#REF!</definedName>
    <definedName name="UE.Fixed.Charge.Rate" localSheetId="6">#REF!</definedName>
    <definedName name="UE.Fixed.Charge.Rate" localSheetId="7">#REF!</definedName>
    <definedName name="UE.Fixed.Charge.Rate">#REF!</definedName>
    <definedName name="ue.name.of.company" localSheetId="1">'Attachment A (FCR)'!#REF!</definedName>
    <definedName name="Unit_Fuel_Name" localSheetId="9">#REF!</definedName>
    <definedName name="Unit_Fuel_Name" localSheetId="1">#REF!</definedName>
    <definedName name="Unit_Fuel_Name" localSheetId="6">#REF!</definedName>
    <definedName name="Unit_Fuel_Name" localSheetId="7">#REF!</definedName>
    <definedName name="Unit_Fuel_Name">#REF!</definedName>
    <definedName name="Unit_Fuel_Price" localSheetId="9">#REF!</definedName>
    <definedName name="Unit_Fuel_Price" localSheetId="1">#REF!</definedName>
    <definedName name="Unit_Fuel_Price" localSheetId="6">#REF!</definedName>
    <definedName name="Unit_Fuel_Price" localSheetId="7">#REF!</definedName>
    <definedName name="Unit_Fuel_Price">#REF!</definedName>
    <definedName name="USYieldCurves">'[11]Calcoutput (futures)'!$B$4:$C$124</definedName>
    <definedName name="ValidAccount">[5]Variables!$AK$43:$AK$369</definedName>
    <definedName name="WestMainCCCT">[3]YearlyOEA!$B$321:$K$321</definedName>
    <definedName name="wrn.Aging._.and._.Trend._.Analysis." localSheetId="9"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9" hidden="1">{#N/A,#N/A,FALSE,"Summary EPS";#N/A,#N/A,FALSE,"1st Qtr Electric";#N/A,#N/A,FALSE,"1st Qtr Australia";#N/A,#N/A,FALSE,"1st Qtr Telecom";#N/A,#N/A,FALSE,"1st QTR Other"}</definedName>
    <definedName name="wrn.ALL." localSheetId="2"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9" hidden="1">{#N/A,#N/A,FALSE,"Cover";#N/A,#N/A,FALSE,"Lead Sheet";#N/A,#N/A,FALSE,"T-Accounts";#N/A,#N/A,FALSE,"Ins &amp; Prem ActualEstimates"}</definedName>
    <definedName name="wrn.All._.Pages." localSheetId="2"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7" hidden="1">{#N/A,#N/A,FALSE,"Cover";#N/A,#N/A,FALSE,"Lead Sheet";#N/A,#N/A,FALSE,"T-Accounts";#N/A,#N/A,FALSE,"Ins &amp; Prem ActualEstimates"}</definedName>
    <definedName name="wrn.All._.Pages." hidden="1">{#N/A,#N/A,FALSE,"Cover";#N/A,#N/A,FALSE,"Lead Sheet";#N/A,#N/A,FALSE,"T-Accounts";#N/A,#N/A,FALSE,"Ins &amp; Prem ActualEstimates"}</definedName>
    <definedName name="wrn.BUS._.RPT." localSheetId="9" hidden="1">{#N/A,#N/A,FALSE,"P&amp;L Ttl";#N/A,#N/A,FALSE,"P&amp;L C_Ttl New";#N/A,#N/A,FALSE,"Bus Res";#N/A,#N/A,FALSE,"Chrts";#N/A,#N/A,FALSE,"pcf";#N/A,#N/A,FALSE,"pcr ";#N/A,#N/A,FALSE,"Exp Stmt ";#N/A,#N/A,FALSE,"Exp Stmt BU";#N/A,#N/A,FALSE,"Cap";#N/A,#N/A,FALSE,"IT Ytd"}</definedName>
    <definedName name="wrn.BUS._.RPT." localSheetId="2"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9" hidden="1">{"YTD-Total",#N/A,TRUE,"Provision";"YTD-Utility",#N/A,TRUE,"Prov Utility";"YTD-NonUtility",#N/A,TRUE,"Prov NonUtility"}</definedName>
    <definedName name="wrn.Combined._.YTD." localSheetId="2"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9" hidden="1">{"Conol gross povision grouped",#N/A,FALSE,"Consol Gross";"Consol Gross Grouped",#N/A,FALSE,"Consol Gross"}</definedName>
    <definedName name="wrn.ConsolGrossGrp." localSheetId="2"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9" hidden="1">{"Factors Pages 1-2",#N/A,FALSE,"Factors";"Factors Page 3",#N/A,FALSE,"Factors";"Factors Page 4",#N/A,FALSE,"Factors";"Factors Page 5",#N/A,FALSE,"Factors";"Factors Pages 8-27",#N/A,FALSE,"Factors"}</definedName>
    <definedName name="wrn.Factors._.Tab._.10." localSheetId="2"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7"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9" hidden="1">{"FullView",#N/A,FALSE,"Consltd-For contngcy"}</definedName>
    <definedName name="wrn.Full._.View." localSheetId="2" hidden="1">{"FullView",#N/A,FALSE,"Consltd-For contngcy"}</definedName>
    <definedName name="wrn.Full._.View." hidden="1">{"FullView",#N/A,FALSE,"Consltd-For contngcy"}</definedName>
    <definedName name="wrn.Open._.Issues._.Only." localSheetId="9" hidden="1">{"Open issues Only",#N/A,FALSE,"TIMELINE"}</definedName>
    <definedName name="wrn.Open._.Issues._.Only." localSheetId="2" hidden="1">{"Open issues Only",#N/A,FALSE,"TIMELINE"}</definedName>
    <definedName name="wrn.Open._.Issues._.Only." hidden="1">{"Open issues Only",#N/A,FALSE,"TIMELINE"}</definedName>
    <definedName name="wrn.OR._.Carrying._.Charge._.JV." localSheetId="9" hidden="1">{#N/A,#N/A,FALSE,"Loans";#N/A,#N/A,FALSE,"Program Costs";#N/A,#N/A,FALSE,"Measures";#N/A,#N/A,FALSE,"Net Lost Rev";#N/A,#N/A,FALSE,"Incentive"}</definedName>
    <definedName name="wrn.OR._.Carrying._.Charge._.JV." localSheetId="2"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7"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2"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7"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9" hidden="1">{#N/A,#N/A,FALSE,"Bgt";#N/A,#N/A,FALSE,"Act";#N/A,#N/A,FALSE,"Chrt Data";#N/A,#N/A,FALSE,"Bus Result";#N/A,#N/A,FALSE,"Main Charts";#N/A,#N/A,FALSE,"P&amp;L Ttl";#N/A,#N/A,FALSE,"P&amp;L C_Ttl";#N/A,#N/A,FALSE,"P&amp;L C_Oct";#N/A,#N/A,FALSE,"P&amp;L C_Sep";#N/A,#N/A,FALSE,"1996";#N/A,#N/A,FALSE,"Data"}</definedName>
    <definedName name="wrn.pages." localSheetId="2"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9" hidden="1">{#N/A,#N/A,FALSE,"Consltd-For contngcy";"PaymentView",#N/A,FALSE,"Consltd-For contngcy"}</definedName>
    <definedName name="wrn.Payment._.View." localSheetId="2" hidden="1">{#N/A,#N/A,FALSE,"Consltd-For contngcy";"PaymentView",#N/A,FALSE,"Consltd-For contngcy"}</definedName>
    <definedName name="wrn.Payment._.View." hidden="1">{#N/A,#N/A,FALSE,"Consltd-For contngcy";"PaymentView",#N/A,FALSE,"Consltd-For contngcy"}</definedName>
    <definedName name="wrn.PFSreconview." localSheetId="9" hidden="1">{"PFS recon view",#N/A,FALSE,"Hyperion Proof"}</definedName>
    <definedName name="wrn.PFSreconview." localSheetId="2" hidden="1">{"PFS recon view",#N/A,FALSE,"Hyperion Proof"}</definedName>
    <definedName name="wrn.PFSreconview." hidden="1">{"PFS recon view",#N/A,FALSE,"Hyperion Proof"}</definedName>
    <definedName name="wrn.PGHCreconview." localSheetId="9" hidden="1">{"PGHC recon view",#N/A,FALSE,"Hyperion Proof"}</definedName>
    <definedName name="wrn.PGHCreconview." localSheetId="2" hidden="1">{"PGHC recon view",#N/A,FALSE,"Hyperion Proof"}</definedName>
    <definedName name="wrn.PGHCreconview." hidden="1">{"PGHC recon view",#N/A,FALSE,"Hyperion Proof"}</definedName>
    <definedName name="wrn.PPMCoCodeView." localSheetId="9" hidden="1">{"PPM Co Code View",#N/A,FALSE,"Comp Codes"}</definedName>
    <definedName name="wrn.PPMCoCodeView." localSheetId="2" hidden="1">{"PPM Co Code View",#N/A,FALSE,"Comp Codes"}</definedName>
    <definedName name="wrn.PPMCoCodeView." hidden="1">{"PPM Co Code View",#N/A,FALSE,"Comp Codes"}</definedName>
    <definedName name="wrn.PPMreconview." localSheetId="9" hidden="1">{"PPM Recon View",#N/A,FALSE,"Hyperion Proof"}</definedName>
    <definedName name="wrn.PPMreconview." localSheetId="2" hidden="1">{"PPM Recon View",#N/A,FALSE,"Hyperion Proof"}</definedName>
    <definedName name="wrn.PPMreconview." hidden="1">{"PPM Recon View",#N/A,FALSE,"Hyperion Proof"}</definedName>
    <definedName name="wrn.ProofElectricOnly." localSheetId="9" hidden="1">{"Electric Only",#N/A,FALSE,"Hyperion Proof"}</definedName>
    <definedName name="wrn.ProofElectricOnly." localSheetId="2" hidden="1">{"Electric Only",#N/A,FALSE,"Hyperion Proof"}</definedName>
    <definedName name="wrn.ProofElectricOnly." hidden="1">{"Electric Only",#N/A,FALSE,"Hyperion Proof"}</definedName>
    <definedName name="wrn.ProofTotal." localSheetId="9" hidden="1">{"Proof Total",#N/A,FALSE,"Hyperion Proof"}</definedName>
    <definedName name="wrn.ProofTotal." localSheetId="2" hidden="1">{"Proof Total",#N/A,FALSE,"Hyperion Proof"}</definedName>
    <definedName name="wrn.ProofTotal." hidden="1">{"Proof Total",#N/A,FALSE,"Hyperion Proof"}</definedName>
    <definedName name="wrn.Reformat._.only." localSheetId="9" hidden="1">{#N/A,#N/A,FALSE,"Dec 1999 mapping"}</definedName>
    <definedName name="wrn.Reformat._.only." localSheetId="2" hidden="1">{#N/A,#N/A,FALSE,"Dec 1999 mapping"}</definedName>
    <definedName name="wrn.Reformat._.only." hidden="1">{#N/A,#N/A,FALSE,"Dec 1999 mapping"}</definedName>
    <definedName name="wrn.SALES._.VAR._.95._.BUDGET." localSheetId="9" hidden="1">{"PRINT",#N/A,TRUE,"APPA";"PRINT",#N/A,TRUE,"APS";"PRINT",#N/A,TRUE,"BHPL";"PRINT",#N/A,TRUE,"BHPL2";"PRINT",#N/A,TRUE,"CDWR";"PRINT",#N/A,TRUE,"EWEB";"PRINT",#N/A,TRUE,"LADWP";"PRINT",#N/A,TRUE,"NEVBASE"}</definedName>
    <definedName name="wrn.SALES._.VAR._.95._.BUDGET." localSheetId="2"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7" hidden="1">{"PRINT",#N/A,TRUE,"APPA";"PRINT",#N/A,TRUE,"APS";"PRINT",#N/A,TRUE,"BHPL";"PRINT",#N/A,TRUE,"BHPL2";"PRINT",#N/A,TRUE,"CDWR";"PRINT",#N/A,TRUE,"EWEB";"PRINT",#N/A,TRUE,"LADWP";"PRINT",#N/A,TRUE,"NEVBASE"}</definedName>
    <definedName name="wrn.SALES._.VAR._.95._.BUDGET." localSheetId="0"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tandard." localSheetId="9" hidden="1">{"YTD-Total",#N/A,FALSE,"Provision"}</definedName>
    <definedName name="wrn.Standard." localSheetId="2" hidden="1">{"YTD-Total",#N/A,FALSE,"Provision"}</definedName>
    <definedName name="wrn.Standard." hidden="1">{"YTD-Total",#N/A,FALSE,"Provision"}</definedName>
    <definedName name="wrn.Standard._.NonUtility._.Only." localSheetId="9" hidden="1">{"YTD-NonUtility",#N/A,FALSE,"Prov NonUtility"}</definedName>
    <definedName name="wrn.Standard._.NonUtility._.Only." localSheetId="2" hidden="1">{"YTD-NonUtility",#N/A,FALSE,"Prov NonUtility"}</definedName>
    <definedName name="wrn.Standard._.NonUtility._.Only." hidden="1">{"YTD-NonUtility",#N/A,FALSE,"Prov NonUtility"}</definedName>
    <definedName name="wrn.Standard._.Utility._.Only." localSheetId="9" hidden="1">{"YTD-Utility",#N/A,FALSE,"Prov Utility"}</definedName>
    <definedName name="wrn.Standard._.Utility._.Only." localSheetId="2" hidden="1">{"YTD-Utility",#N/A,FALSE,"Prov Utility"}</definedName>
    <definedName name="wrn.Standard._.Utility._.Only." hidden="1">{"YTD-Utility",#N/A,FALSE,"Prov Utility"}</definedName>
    <definedName name="wrn.Summary._.View." localSheetId="9" hidden="1">{#N/A,#N/A,FALSE,"Consltd-For contngcy"}</definedName>
    <definedName name="wrn.Summary._.View." localSheetId="2" hidden="1">{#N/A,#N/A,FALSE,"Consltd-For contngcy"}</definedName>
    <definedName name="wrn.Summary._.View." hidden="1">{#N/A,#N/A,FALSE,"Consltd-For contngcy"}</definedName>
    <definedName name="wrn.UK._.Conversion._.Only." localSheetId="9" hidden="1">{#N/A,#N/A,FALSE,"Dec 1999 UK Continuing Ops"}</definedName>
    <definedName name="wrn.UK._.Conversion._.Only." localSheetId="2" hidden="1">{#N/A,#N/A,FALSE,"Dec 1999 UK Continuing Ops"}</definedName>
    <definedName name="wrn.UK._.Conversion._.Only." hidden="1">{#N/A,#N/A,FALSE,"Dec 1999 UK Continuing Ops"}</definedName>
    <definedName name="wrn.YearEnd." localSheetId="9" hidden="1">{"Factors Pages 1-2",#N/A,FALSE,"Variables";"Factors Page 3",#N/A,FALSE,"Variables";"Factors Page 4",#N/A,FALSE,"Variables";"Factors Page 5",#N/A,FALSE,"Variables";"YE Pages 7-26",#N/A,FALSE,"Variables"}</definedName>
    <definedName name="wrn.YearEnd." localSheetId="2"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7"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V_1">[3]YearlyOEA!$B$298:$K$298</definedName>
    <definedName name="WV_2">[3]YearlyOEA!$B$299:$K$299</definedName>
    <definedName name="WV_3">[3]YearlyOEA!$B$300:$K$300</definedName>
    <definedName name="WV_4">[3]YearlyOEA!$B$301:$K$301</definedName>
    <definedName name="WV_5">[3]YearlyOEA!$B$302:$K$302</definedName>
    <definedName name="WyoCCCT">[3]YearlyOEA!$B$322:$K$322</definedName>
    <definedName name="WyoCCCT_G">[3]YearlyOEA!$B$323:$K$323</definedName>
    <definedName name="Wyodak">[3]YearlyOEA!$B$308:$K$310</definedName>
    <definedName name="YEFactors">[5]Factors!$S$3:$AG$99</definedName>
    <definedName name="yesterdayscurves">'[11]Calcoutput (futures)'!$L$7:$T$128</definedName>
    <definedName name="yrmatrix" localSheetId="1">#REF!</definedName>
    <definedName name="yrmatrix" localSheetId="2">#REF!</definedName>
    <definedName name="yrmatrix">#REF!</definedName>
    <definedName name="Z_01844156_6462_4A28_9785_1A86F4D0C834_.wvu.PrintTitles" localSheetId="1" hidden="1">#REF!</definedName>
    <definedName name="Z_01844156_6462_4A28_9785_1A86F4D0C834_.wvu.PrintTitles" localSheetId="2" hidden="1">#REF!</definedName>
    <definedName name="Z_01844156_6462_4A28_9785_1A86F4D0C834_.wvu.PrintTitles" hidden="1">#REF!</definedName>
    <definedName name="ZA" localSheetId="1">'[30] annual balance '!#REF!</definedName>
    <definedName name="ZA" localSheetId="2">'[30] annual balance '!#REF!</definedName>
    <definedName name="ZA">'[30] annual balance '!#REF!</definedName>
  </definedNames>
  <calcPr calcId="145621"/>
</workbook>
</file>

<file path=xl/calcChain.xml><?xml version="1.0" encoding="utf-8"?>
<calcChain xmlns="http://schemas.openxmlformats.org/spreadsheetml/2006/main">
  <c r="E1" i="193" l="1"/>
  <c r="C14" i="193"/>
  <c r="C13" i="193"/>
  <c r="C12" i="193"/>
  <c r="C11" i="193"/>
  <c r="C10" i="193"/>
  <c r="F65" i="191" l="1"/>
  <c r="Q1" i="187" l="1"/>
  <c r="AV1" i="187"/>
  <c r="AC12" i="161"/>
  <c r="AC13" i="161" s="1"/>
  <c r="AC14" i="161" s="1"/>
  <c r="AC15" i="161" s="1"/>
  <c r="AC16" i="161" s="1"/>
  <c r="AC17" i="161" s="1"/>
  <c r="AC18" i="161" s="1"/>
  <c r="AC19" i="161" s="1"/>
  <c r="AC20" i="161" s="1"/>
  <c r="AC21" i="161" s="1"/>
  <c r="AC22" i="161" s="1"/>
  <c r="AC23" i="161" s="1"/>
  <c r="AC24" i="161" s="1"/>
  <c r="AC25" i="161" s="1"/>
  <c r="AC26" i="161" s="1"/>
  <c r="AC27" i="161" s="1"/>
  <c r="AC28" i="161" s="1"/>
  <c r="AC29" i="161" s="1"/>
  <c r="AC30" i="161" s="1"/>
  <c r="AC31" i="161" s="1"/>
  <c r="AC32" i="161" s="1"/>
  <c r="AC33" i="161" s="1"/>
  <c r="AC34" i="161" s="1"/>
  <c r="O12" i="161"/>
  <c r="O13" i="161" s="1"/>
  <c r="O14" i="161" s="1"/>
  <c r="O15" i="161" s="1"/>
  <c r="O16" i="161" s="1"/>
  <c r="O17" i="161" s="1"/>
  <c r="O18" i="161" s="1"/>
  <c r="O19" i="161" s="1"/>
  <c r="O20" i="161" s="1"/>
  <c r="O21" i="161" s="1"/>
  <c r="O22" i="161" s="1"/>
  <c r="O23" i="161" s="1"/>
  <c r="O24" i="161" s="1"/>
  <c r="O25" i="161" s="1"/>
  <c r="O26" i="161" s="1"/>
  <c r="O27" i="161" s="1"/>
  <c r="O28" i="161" s="1"/>
  <c r="O29" i="161" s="1"/>
  <c r="O30" i="161" s="1"/>
  <c r="O31" i="161" s="1"/>
  <c r="O32" i="161" s="1"/>
  <c r="O33" i="161" s="1"/>
  <c r="O34" i="161" s="1"/>
  <c r="A12" i="161"/>
  <c r="A13" i="161" s="1"/>
  <c r="A14" i="161" s="1"/>
  <c r="A15" i="161" s="1"/>
  <c r="A16" i="161" s="1"/>
  <c r="A17" i="161" s="1"/>
  <c r="A18" i="161" s="1"/>
  <c r="A19" i="161" s="1"/>
  <c r="A20" i="161" s="1"/>
  <c r="A21" i="161" s="1"/>
  <c r="A22" i="161" s="1"/>
  <c r="A23" i="161" s="1"/>
  <c r="A24" i="161" s="1"/>
  <c r="A25" i="161" s="1"/>
  <c r="A26" i="161" s="1"/>
  <c r="A27" i="161" s="1"/>
  <c r="A28" i="161" s="1"/>
  <c r="A29" i="161" s="1"/>
  <c r="A30" i="161" s="1"/>
  <c r="A31" i="161" s="1"/>
  <c r="A32" i="161" s="1"/>
  <c r="A33" i="161" s="1"/>
  <c r="A34" i="161" s="1"/>
  <c r="L29" i="161"/>
  <c r="AF28" i="161"/>
  <c r="AF27" i="161"/>
  <c r="AF26" i="161"/>
  <c r="AF34" i="161"/>
  <c r="AF33" i="161"/>
  <c r="AF32" i="161"/>
  <c r="AF31" i="161"/>
  <c r="AF30" i="161"/>
  <c r="AF29" i="161"/>
  <c r="AF25" i="161"/>
  <c r="AF24" i="161"/>
  <c r="AF23" i="161"/>
  <c r="AF22" i="161"/>
  <c r="AF21" i="161"/>
  <c r="AF20" i="161"/>
  <c r="AF19" i="161"/>
  <c r="AF18" i="161"/>
  <c r="AF17" i="161"/>
  <c r="AF16" i="161"/>
  <c r="AF15" i="161"/>
  <c r="AF14" i="161"/>
  <c r="AF13" i="161"/>
  <c r="AF12" i="161"/>
  <c r="AF11" i="161"/>
  <c r="L42" i="161"/>
  <c r="M40" i="161"/>
  <c r="R28" i="161"/>
  <c r="R27" i="161"/>
  <c r="R26" i="161"/>
  <c r="R34" i="161"/>
  <c r="R33" i="161"/>
  <c r="R32" i="161"/>
  <c r="R31" i="161"/>
  <c r="R30" i="161"/>
  <c r="R29" i="161"/>
  <c r="R25" i="161"/>
  <c r="R24" i="161"/>
  <c r="R23" i="161"/>
  <c r="R22" i="161"/>
  <c r="R21" i="161"/>
  <c r="R20" i="161"/>
  <c r="R19" i="161"/>
  <c r="R18" i="161"/>
  <c r="R17" i="161"/>
  <c r="R16" i="161"/>
  <c r="R15" i="161"/>
  <c r="R14" i="161"/>
  <c r="R13" i="161"/>
  <c r="R12" i="161"/>
  <c r="R11" i="161"/>
  <c r="D27" i="161"/>
  <c r="D28" i="161"/>
  <c r="D26" i="161"/>
  <c r="D34" i="161"/>
  <c r="D33" i="161"/>
  <c r="D32" i="161"/>
  <c r="D31" i="161"/>
  <c r="D30" i="161"/>
  <c r="D29" i="161"/>
  <c r="D25" i="161"/>
  <c r="D24" i="161"/>
  <c r="D23" i="161"/>
  <c r="D22" i="161"/>
  <c r="D21" i="161"/>
  <c r="D20" i="161"/>
  <c r="D19" i="161"/>
  <c r="D18" i="161"/>
  <c r="D17" i="161"/>
  <c r="D16" i="161"/>
  <c r="D15" i="161"/>
  <c r="D14" i="161"/>
  <c r="D13" i="161"/>
  <c r="D12" i="161"/>
  <c r="D11" i="161"/>
  <c r="N26" i="162"/>
  <c r="N27" i="162"/>
  <c r="N28" i="162"/>
  <c r="N29" i="162"/>
  <c r="N30" i="162"/>
  <c r="N31" i="162"/>
  <c r="N32" i="162"/>
  <c r="N34" i="162" l="1"/>
  <c r="N33" i="162"/>
  <c r="N25" i="162"/>
  <c r="N24" i="162"/>
  <c r="N23" i="162"/>
  <c r="N22" i="162"/>
  <c r="N21" i="162"/>
  <c r="N20" i="162"/>
  <c r="N19" i="162"/>
  <c r="N18" i="162"/>
  <c r="N17" i="162"/>
  <c r="N16" i="162"/>
  <c r="N15" i="162"/>
  <c r="N14" i="162"/>
  <c r="N13" i="162"/>
  <c r="N12" i="162"/>
  <c r="N11" i="162"/>
  <c r="L1" i="192" l="1"/>
  <c r="I34" i="192"/>
  <c r="F34" i="192"/>
  <c r="F33" i="192"/>
  <c r="J33" i="192" s="1"/>
  <c r="F32" i="192"/>
  <c r="J32" i="192" s="1"/>
  <c r="I30" i="192"/>
  <c r="F30" i="192"/>
  <c r="I29" i="192"/>
  <c r="F29" i="192"/>
  <c r="F25" i="192"/>
  <c r="J25" i="192" s="1"/>
  <c r="F24" i="192"/>
  <c r="J24" i="192" s="1"/>
  <c r="I23" i="192"/>
  <c r="F23" i="192"/>
  <c r="I22" i="192"/>
  <c r="F22" i="192"/>
  <c r="F21" i="192"/>
  <c r="J21" i="192" s="1"/>
  <c r="F20" i="192"/>
  <c r="J20" i="192" s="1"/>
  <c r="I19" i="192"/>
  <c r="F19" i="192"/>
  <c r="I18" i="192"/>
  <c r="F18" i="192"/>
  <c r="I17" i="192"/>
  <c r="F17" i="192"/>
  <c r="I16" i="192"/>
  <c r="F16" i="192"/>
  <c r="I15" i="192"/>
  <c r="F15" i="192"/>
  <c r="I14" i="192"/>
  <c r="F14" i="192"/>
  <c r="I13" i="192"/>
  <c r="F13" i="192"/>
  <c r="I12" i="192"/>
  <c r="F12" i="192"/>
  <c r="I11" i="192"/>
  <c r="F11" i="192"/>
  <c r="AJ16" i="161" l="1"/>
  <c r="H24" i="161"/>
  <c r="AJ29" i="161"/>
  <c r="AJ22" i="161"/>
  <c r="V18" i="161"/>
  <c r="H18" i="161"/>
  <c r="AJ25" i="161"/>
  <c r="V17" i="161"/>
  <c r="AJ30" i="161"/>
  <c r="V30" i="161"/>
  <c r="V11" i="161"/>
  <c r="H30" i="161"/>
  <c r="H15" i="161"/>
  <c r="AJ18" i="161"/>
  <c r="V22" i="161"/>
  <c r="H22" i="161"/>
  <c r="H14" i="161"/>
  <c r="AJ17" i="161"/>
  <c r="V33" i="161"/>
  <c r="H25" i="161"/>
  <c r="J12" i="192"/>
  <c r="L12" i="192" s="1"/>
  <c r="AJ12" i="161" s="1"/>
  <c r="J22" i="192"/>
  <c r="L22" i="192" s="1"/>
  <c r="J29" i="192"/>
  <c r="J34" i="192"/>
  <c r="L34" i="192" s="1"/>
  <c r="H34" i="161" s="1"/>
  <c r="J16" i="192"/>
  <c r="L16" i="192" s="1"/>
  <c r="V16" i="161" s="1"/>
  <c r="J18" i="192"/>
  <c r="L18" i="192" s="1"/>
  <c r="L29" i="192"/>
  <c r="H29" i="161" s="1"/>
  <c r="L21" i="192"/>
  <c r="H21" i="161" s="1"/>
  <c r="J23" i="192"/>
  <c r="J17" i="192"/>
  <c r="L17" i="192" s="1"/>
  <c r="H17" i="161" s="1"/>
  <c r="J19" i="192"/>
  <c r="L19" i="192" s="1"/>
  <c r="AJ19" i="161" s="1"/>
  <c r="L20" i="192"/>
  <c r="H20" i="161" s="1"/>
  <c r="L33" i="192"/>
  <c r="AJ33" i="161" s="1"/>
  <c r="J14" i="192"/>
  <c r="L14" i="192" s="1"/>
  <c r="AJ14" i="161" s="1"/>
  <c r="L32" i="192"/>
  <c r="AJ32" i="161" s="1"/>
  <c r="J13" i="192"/>
  <c r="L13" i="192" s="1"/>
  <c r="AJ13" i="161" s="1"/>
  <c r="J15" i="192"/>
  <c r="L15" i="192" s="1"/>
  <c r="AJ15" i="161" s="1"/>
  <c r="J30" i="192"/>
  <c r="L30" i="192" s="1"/>
  <c r="J11" i="192"/>
  <c r="L11" i="192" s="1"/>
  <c r="H11" i="161" s="1"/>
  <c r="L23" i="192"/>
  <c r="V23" i="161" s="1"/>
  <c r="L24" i="192"/>
  <c r="AJ24" i="161" s="1"/>
  <c r="L25" i="192"/>
  <c r="V25" i="161" s="1"/>
  <c r="AJ23" i="161" l="1"/>
  <c r="V20" i="161"/>
  <c r="H19" i="161"/>
  <c r="V15" i="161"/>
  <c r="AJ11" i="161"/>
  <c r="V29" i="161"/>
  <c r="H12" i="161"/>
  <c r="H32" i="161"/>
  <c r="V24" i="161"/>
  <c r="AJ20" i="161"/>
  <c r="H33" i="161"/>
  <c r="AJ21" i="161"/>
  <c r="V14" i="161"/>
  <c r="AJ34" i="161"/>
  <c r="H23" i="161"/>
  <c r="V19" i="161"/>
  <c r="H16" i="161"/>
  <c r="V12" i="161"/>
  <c r="V32" i="161"/>
  <c r="H13" i="161"/>
  <c r="V34" i="161"/>
  <c r="V13" i="161"/>
  <c r="V21" i="161"/>
  <c r="F1" i="191"/>
  <c r="F66" i="191"/>
  <c r="F54" i="191" l="1"/>
  <c r="F67" i="191"/>
  <c r="F36" i="191"/>
  <c r="F35" i="191"/>
  <c r="F37" i="191"/>
  <c r="F14" i="191"/>
  <c r="F19" i="191"/>
  <c r="F30" i="191"/>
  <c r="F38" i="191" l="1"/>
  <c r="F21" i="191"/>
  <c r="F32" i="191" s="1"/>
  <c r="F42" i="191" l="1"/>
  <c r="F45" i="191" l="1"/>
  <c r="F47" i="191" s="1"/>
  <c r="F58" i="191" s="1"/>
  <c r="F62" i="191" s="1"/>
  <c r="F69" i="191" s="1"/>
  <c r="AK34" i="161" l="1"/>
  <c r="AK29" i="161"/>
  <c r="AK22" i="161"/>
  <c r="AK18" i="161"/>
  <c r="AK14" i="161"/>
  <c r="W34" i="161"/>
  <c r="W29" i="161"/>
  <c r="W22" i="161"/>
  <c r="W18" i="161"/>
  <c r="W14" i="161"/>
  <c r="I34" i="161"/>
  <c r="I29" i="161"/>
  <c r="I22" i="161"/>
  <c r="I18" i="161"/>
  <c r="I14" i="161"/>
  <c r="AK33" i="161"/>
  <c r="AK25" i="161"/>
  <c r="AK21" i="161"/>
  <c r="AK17" i="161"/>
  <c r="AK13" i="161"/>
  <c r="W33" i="161"/>
  <c r="W25" i="161"/>
  <c r="W21" i="161"/>
  <c r="W17" i="161"/>
  <c r="W13" i="161"/>
  <c r="I33" i="161"/>
  <c r="I25" i="161"/>
  <c r="I21" i="161"/>
  <c r="I17" i="161"/>
  <c r="I13" i="161"/>
  <c r="AK32" i="161"/>
  <c r="AK24" i="161"/>
  <c r="AK20" i="161"/>
  <c r="AK16" i="161"/>
  <c r="AK12" i="161"/>
  <c r="W32" i="161"/>
  <c r="W24" i="161"/>
  <c r="W20" i="161"/>
  <c r="W16" i="161"/>
  <c r="W12" i="161"/>
  <c r="I32" i="161"/>
  <c r="I24" i="161"/>
  <c r="I20" i="161"/>
  <c r="I16" i="161"/>
  <c r="I12" i="161"/>
  <c r="AK30" i="161"/>
  <c r="AK23" i="161"/>
  <c r="AK19" i="161"/>
  <c r="AK15" i="161"/>
  <c r="AK11" i="161"/>
  <c r="W30" i="161"/>
  <c r="W23" i="161"/>
  <c r="W19" i="161"/>
  <c r="W15" i="161"/>
  <c r="W11" i="161"/>
  <c r="I30" i="161"/>
  <c r="I23" i="161"/>
  <c r="I19" i="161"/>
  <c r="I15" i="161"/>
  <c r="I11" i="161"/>
  <c r="G1" i="188"/>
  <c r="Q1" i="189"/>
  <c r="J1" i="185"/>
  <c r="I1" i="166"/>
  <c r="M1" i="161"/>
  <c r="AA1" i="161" s="1"/>
  <c r="AO1" i="161" s="1"/>
  <c r="N1" i="162"/>
  <c r="D72" i="187" l="1"/>
  <c r="F73" i="187" s="1"/>
  <c r="R49" i="189" l="1"/>
  <c r="R50" i="189" s="1"/>
  <c r="Q49" i="189"/>
  <c r="Q50" i="189" s="1"/>
  <c r="P49" i="189"/>
  <c r="P50" i="189" s="1"/>
  <c r="O49" i="189"/>
  <c r="O50" i="189" s="1"/>
  <c r="N49" i="189"/>
  <c r="N50" i="189" s="1"/>
  <c r="S48" i="189"/>
  <c r="S47" i="189"/>
  <c r="S46" i="189"/>
  <c r="S45" i="189"/>
  <c r="S44" i="189"/>
  <c r="S43" i="189"/>
  <c r="S42" i="189"/>
  <c r="S41" i="189"/>
  <c r="S40" i="189"/>
  <c r="S39" i="189"/>
  <c r="S38" i="189"/>
  <c r="S37" i="189"/>
  <c r="R28" i="189"/>
  <c r="R29" i="189" s="1"/>
  <c r="Q28" i="189"/>
  <c r="Q29" i="189" s="1"/>
  <c r="P28" i="189"/>
  <c r="P29" i="189" s="1"/>
  <c r="O28" i="189"/>
  <c r="O29" i="189" s="1"/>
  <c r="N28" i="189"/>
  <c r="N29" i="189" s="1"/>
  <c r="M28" i="189"/>
  <c r="M29" i="189" s="1"/>
  <c r="L28" i="189"/>
  <c r="L29" i="189" s="1"/>
  <c r="K28" i="189"/>
  <c r="K29" i="189" s="1"/>
  <c r="J28" i="189"/>
  <c r="J29" i="189" s="1"/>
  <c r="I28" i="189"/>
  <c r="I29" i="189" s="1"/>
  <c r="H28" i="189"/>
  <c r="H29" i="189" s="1"/>
  <c r="G28" i="189"/>
  <c r="G29" i="189" s="1"/>
  <c r="F28" i="189"/>
  <c r="F29" i="189" s="1"/>
  <c r="E28" i="189"/>
  <c r="E29" i="189" s="1"/>
  <c r="S27" i="189"/>
  <c r="S26" i="189"/>
  <c r="S25" i="189"/>
  <c r="S24" i="189"/>
  <c r="S23" i="189"/>
  <c r="S22" i="189"/>
  <c r="S21" i="189"/>
  <c r="S20" i="189"/>
  <c r="S19" i="189"/>
  <c r="S18" i="189"/>
  <c r="S17" i="189"/>
  <c r="S16" i="189"/>
  <c r="S49" i="189" l="1"/>
  <c r="S50" i="189" s="1"/>
  <c r="S28" i="189"/>
  <c r="S29" i="189" s="1"/>
  <c r="S52" i="189" s="1"/>
  <c r="J25" i="174" l="1"/>
  <c r="H70" i="187"/>
  <c r="G74" i="188"/>
  <c r="B37" i="188"/>
  <c r="L63" i="187"/>
  <c r="R63" i="187"/>
  <c r="Q63" i="187"/>
  <c r="O63" i="187"/>
  <c r="N63" i="187"/>
  <c r="K63" i="187"/>
  <c r="L62" i="187"/>
  <c r="K62" i="187"/>
  <c r="R62" i="187"/>
  <c r="Q62" i="187"/>
  <c r="AG34" i="161" s="1"/>
  <c r="O62" i="187"/>
  <c r="N62" i="187"/>
  <c r="S34" i="161" s="1"/>
  <c r="K61" i="187"/>
  <c r="Q61" i="187"/>
  <c r="AG33" i="161" s="1"/>
  <c r="N61" i="187"/>
  <c r="S33" i="161" s="1"/>
  <c r="R61" i="187"/>
  <c r="O61" i="187"/>
  <c r="L61" i="187"/>
  <c r="R60" i="187"/>
  <c r="Q60" i="187"/>
  <c r="AG32" i="161" s="1"/>
  <c r="O60" i="187"/>
  <c r="N60" i="187"/>
  <c r="S32" i="161" s="1"/>
  <c r="L60" i="187"/>
  <c r="K60" i="187"/>
  <c r="L59" i="187"/>
  <c r="R59" i="187"/>
  <c r="O59" i="187"/>
  <c r="Q59" i="187"/>
  <c r="AG31" i="161" s="1"/>
  <c r="N59" i="187"/>
  <c r="S31" i="161" s="1"/>
  <c r="K59" i="187"/>
  <c r="L58" i="187"/>
  <c r="K58" i="187"/>
  <c r="R58" i="187"/>
  <c r="Q58" i="187"/>
  <c r="O58" i="187"/>
  <c r="N58" i="187"/>
  <c r="K57" i="187"/>
  <c r="Q57" i="187"/>
  <c r="AG30" i="161" s="1"/>
  <c r="R57" i="187"/>
  <c r="O57" i="187"/>
  <c r="N57" i="187"/>
  <c r="S30" i="161" s="1"/>
  <c r="L57" i="187"/>
  <c r="R56" i="187"/>
  <c r="Q56" i="187"/>
  <c r="AG29" i="161" s="1"/>
  <c r="O56" i="187"/>
  <c r="N56" i="187"/>
  <c r="S29" i="161" s="1"/>
  <c r="L56" i="187"/>
  <c r="K56" i="187"/>
  <c r="L55" i="187"/>
  <c r="R55" i="187"/>
  <c r="Q55" i="187"/>
  <c r="AG28" i="161" s="1"/>
  <c r="O55" i="187"/>
  <c r="N55" i="187"/>
  <c r="S28" i="161" s="1"/>
  <c r="K55" i="187"/>
  <c r="L54" i="187"/>
  <c r="K54" i="187"/>
  <c r="R54" i="187"/>
  <c r="Q54" i="187"/>
  <c r="AG27" i="161" s="1"/>
  <c r="O54" i="187"/>
  <c r="N54" i="187"/>
  <c r="S27" i="161" s="1"/>
  <c r="K53" i="187"/>
  <c r="Q53" i="187"/>
  <c r="N53" i="187"/>
  <c r="R53" i="187"/>
  <c r="O53" i="187"/>
  <c r="L53" i="187"/>
  <c r="R52" i="187"/>
  <c r="Q52" i="187"/>
  <c r="AG26" i="161" s="1"/>
  <c r="O52" i="187"/>
  <c r="N52" i="187"/>
  <c r="S26" i="161" s="1"/>
  <c r="L52" i="187"/>
  <c r="K52" i="187"/>
  <c r="K50" i="187"/>
  <c r="Q50" i="187"/>
  <c r="AG25" i="161" s="1"/>
  <c r="O50" i="187"/>
  <c r="N50" i="187"/>
  <c r="S25" i="161" s="1"/>
  <c r="K47" i="187"/>
  <c r="Q47" i="187"/>
  <c r="AG24" i="161" s="1"/>
  <c r="O47" i="187"/>
  <c r="N47" i="187"/>
  <c r="S24" i="161" s="1"/>
  <c r="R47" i="187"/>
  <c r="L47" i="187"/>
  <c r="L46" i="187"/>
  <c r="R46" i="187"/>
  <c r="O46" i="187"/>
  <c r="Q46" i="187"/>
  <c r="AG23" i="161" s="1"/>
  <c r="N46" i="187"/>
  <c r="S23" i="161" s="1"/>
  <c r="K46" i="187"/>
  <c r="L43" i="187"/>
  <c r="O43" i="187"/>
  <c r="K43" i="187"/>
  <c r="Q43" i="187"/>
  <c r="AG22" i="161" s="1"/>
  <c r="N43" i="187"/>
  <c r="S22" i="161" s="1"/>
  <c r="R43" i="187"/>
  <c r="L42" i="187"/>
  <c r="R42" i="187"/>
  <c r="O42" i="187"/>
  <c r="Q42" i="187"/>
  <c r="AG21" i="161" s="1"/>
  <c r="N42" i="187"/>
  <c r="S21" i="161" s="1"/>
  <c r="K42" i="187"/>
  <c r="L41" i="187"/>
  <c r="K41" i="187"/>
  <c r="R41" i="187"/>
  <c r="Q41" i="187"/>
  <c r="AG20" i="161" s="1"/>
  <c r="O41" i="187"/>
  <c r="N41" i="187"/>
  <c r="S20" i="161" s="1"/>
  <c r="Q39" i="187"/>
  <c r="AG19" i="161" s="1"/>
  <c r="N39" i="187"/>
  <c r="S19" i="161" s="1"/>
  <c r="R39" i="187"/>
  <c r="O39" i="187"/>
  <c r="L39" i="187"/>
  <c r="K39" i="187"/>
  <c r="L38" i="187"/>
  <c r="R38" i="187"/>
  <c r="Q38" i="187"/>
  <c r="AG18" i="161" s="1"/>
  <c r="O38" i="187"/>
  <c r="N38" i="187"/>
  <c r="S18" i="161" s="1"/>
  <c r="K38" i="187"/>
  <c r="L37" i="187"/>
  <c r="K37" i="187"/>
  <c r="R37" i="187"/>
  <c r="Q37" i="187"/>
  <c r="AG17" i="161" s="1"/>
  <c r="N37" i="187"/>
  <c r="S17" i="161" s="1"/>
  <c r="O37" i="187"/>
  <c r="K36" i="187"/>
  <c r="Q36" i="187"/>
  <c r="AG16" i="161" s="1"/>
  <c r="N36" i="187"/>
  <c r="S16" i="161" s="1"/>
  <c r="R36" i="187"/>
  <c r="O36" i="187"/>
  <c r="L36" i="187"/>
  <c r="K33" i="187"/>
  <c r="Q33" i="187"/>
  <c r="AG15" i="161" s="1"/>
  <c r="N33" i="187"/>
  <c r="S15" i="161" s="1"/>
  <c r="O33" i="187"/>
  <c r="Q30" i="187"/>
  <c r="AG14" i="161" s="1"/>
  <c r="N30" i="187"/>
  <c r="S14" i="161" s="1"/>
  <c r="L30" i="187"/>
  <c r="R30" i="187"/>
  <c r="O30" i="187"/>
  <c r="K30" i="187"/>
  <c r="O26" i="187"/>
  <c r="K26" i="187"/>
  <c r="Q26" i="187"/>
  <c r="AG13" i="161" s="1"/>
  <c r="N26" i="187"/>
  <c r="S13" i="161" s="1"/>
  <c r="K25" i="187"/>
  <c r="Q25" i="187"/>
  <c r="AG12" i="161" s="1"/>
  <c r="R25" i="187"/>
  <c r="O25" i="187"/>
  <c r="N25" i="187"/>
  <c r="S12" i="161" s="1"/>
  <c r="L25" i="187"/>
  <c r="R24" i="187"/>
  <c r="Q24" i="187"/>
  <c r="AG11" i="161" s="1"/>
  <c r="O24" i="187"/>
  <c r="N24" i="187"/>
  <c r="S11" i="161" s="1"/>
  <c r="L24" i="187"/>
  <c r="K24" i="187"/>
  <c r="O22" i="187"/>
  <c r="AU64" i="187"/>
  <c r="AR64" i="187"/>
  <c r="AJ64" i="187"/>
  <c r="AG64" i="187"/>
  <c r="Z64" i="187"/>
  <c r="Y64" i="187"/>
  <c r="V64" i="187"/>
  <c r="N22" i="187"/>
  <c r="H76" i="187" l="1"/>
  <c r="H71" i="187"/>
  <c r="J29" i="174"/>
  <c r="J27" i="174"/>
  <c r="H69" i="187"/>
  <c r="F58" i="187"/>
  <c r="F53" i="187"/>
  <c r="AK64" i="187"/>
  <c r="Q22" i="187"/>
  <c r="O64" i="187"/>
  <c r="AF64" i="187"/>
  <c r="AQ64" i="187"/>
  <c r="N64" i="187"/>
  <c r="AV64" i="187"/>
  <c r="K22" i="187"/>
  <c r="K64" i="187" s="1"/>
  <c r="W64" i="187"/>
  <c r="AH64" i="187"/>
  <c r="AS64" i="187"/>
  <c r="R50" i="187"/>
  <c r="L50" i="187"/>
  <c r="X64" i="187"/>
  <c r="AE64" i="187"/>
  <c r="AI64" i="187"/>
  <c r="AP64" i="187"/>
  <c r="AT64" i="187"/>
  <c r="R33" i="187"/>
  <c r="L33" i="187"/>
  <c r="F63" i="187"/>
  <c r="AA64" i="187"/>
  <c r="AL64" i="187"/>
  <c r="AW64" i="187"/>
  <c r="L22" i="187"/>
  <c r="R22" i="187"/>
  <c r="R26" i="187"/>
  <c r="L26" i="187"/>
  <c r="R64" i="187" l="1"/>
  <c r="Q64" i="187"/>
  <c r="L64" i="187"/>
  <c r="F22" i="187"/>
  <c r="F30" i="174" l="1"/>
  <c r="L34" i="162" l="1"/>
  <c r="L33" i="162"/>
  <c r="L32" i="162"/>
  <c r="L30" i="162"/>
  <c r="L29" i="162"/>
  <c r="L12" i="162"/>
  <c r="L13" i="162"/>
  <c r="L14" i="162"/>
  <c r="L15" i="162"/>
  <c r="L16" i="162"/>
  <c r="L17" i="162"/>
  <c r="L18" i="162"/>
  <c r="L19" i="162"/>
  <c r="L20" i="162"/>
  <c r="L21" i="162"/>
  <c r="L22" i="162"/>
  <c r="L23" i="162"/>
  <c r="L24" i="162"/>
  <c r="L25" i="162"/>
  <c r="L11" i="162"/>
  <c r="J34" i="161" l="1"/>
  <c r="AL34" i="161"/>
  <c r="X34" i="161"/>
  <c r="X30" i="161"/>
  <c r="J30" i="161"/>
  <c r="AL30" i="161"/>
  <c r="AL24" i="161"/>
  <c r="X24" i="161"/>
  <c r="J24" i="161"/>
  <c r="AL16" i="161"/>
  <c r="X16" i="161"/>
  <c r="J16" i="161"/>
  <c r="J33" i="161"/>
  <c r="AL33" i="161"/>
  <c r="X33" i="161"/>
  <c r="X11" i="161"/>
  <c r="J11" i="161"/>
  <c r="AL11" i="161"/>
  <c r="X25" i="161"/>
  <c r="AL25" i="161"/>
  <c r="J25" i="161"/>
  <c r="AL23" i="161"/>
  <c r="X23" i="161"/>
  <c r="J23" i="161"/>
  <c r="AL15" i="161"/>
  <c r="X15" i="161"/>
  <c r="J15" i="161"/>
  <c r="X17" i="161"/>
  <c r="AL17" i="161"/>
  <c r="J17" i="161"/>
  <c r="AL22" i="161"/>
  <c r="J22" i="161"/>
  <c r="X22" i="161"/>
  <c r="AL14" i="161"/>
  <c r="J14" i="161"/>
  <c r="X14" i="161"/>
  <c r="X26" i="161"/>
  <c r="J26" i="161"/>
  <c r="AL26" i="161"/>
  <c r="X18" i="161"/>
  <c r="J18" i="161"/>
  <c r="AL18" i="161"/>
  <c r="X32" i="161"/>
  <c r="J32" i="161"/>
  <c r="AL32" i="161"/>
  <c r="J21" i="161"/>
  <c r="AL21" i="161"/>
  <c r="X21" i="161"/>
  <c r="J13" i="161"/>
  <c r="AL13" i="161"/>
  <c r="X13" i="161"/>
  <c r="AL27" i="161"/>
  <c r="X27" i="161"/>
  <c r="J27" i="161"/>
  <c r="J20" i="161"/>
  <c r="AL20" i="161"/>
  <c r="X20" i="161"/>
  <c r="X12" i="161"/>
  <c r="J12" i="161"/>
  <c r="AL12" i="161"/>
  <c r="J28" i="161"/>
  <c r="X28" i="161"/>
  <c r="AL28" i="161"/>
  <c r="X19" i="161"/>
  <c r="J19" i="161"/>
  <c r="AL19" i="161"/>
  <c r="AL31" i="161"/>
  <c r="X31" i="161"/>
  <c r="J31" i="161"/>
  <c r="J29" i="161"/>
  <c r="AL29" i="161"/>
  <c r="X29" i="161"/>
  <c r="D43" i="166"/>
  <c r="H23" i="185"/>
  <c r="G23" i="185"/>
  <c r="F23" i="185"/>
  <c r="E21" i="185"/>
  <c r="E22" i="185" s="1"/>
  <c r="J19" i="185"/>
  <c r="J18" i="185"/>
  <c r="E18" i="185"/>
  <c r="E19" i="185" s="1"/>
  <c r="J17" i="185"/>
  <c r="J16" i="185"/>
  <c r="J15" i="185"/>
  <c r="E15" i="185"/>
  <c r="E16" i="185" s="1"/>
  <c r="J14" i="185"/>
  <c r="J13" i="185"/>
  <c r="J12" i="185"/>
  <c r="E12" i="185"/>
  <c r="E13" i="185" s="1"/>
  <c r="J11" i="185"/>
  <c r="I23" i="185" l="1"/>
  <c r="J23" i="185" s="1"/>
  <c r="K23" i="185" s="1"/>
  <c r="J11" i="166" s="1"/>
  <c r="J20" i="185"/>
  <c r="J21" i="185"/>
  <c r="J22" i="185"/>
  <c r="F19" i="166" l="1"/>
  <c r="F59" i="166"/>
  <c r="F58" i="166"/>
  <c r="F57" i="166"/>
  <c r="F56" i="166"/>
  <c r="F55" i="166"/>
  <c r="F54" i="166"/>
  <c r="F53" i="166"/>
  <c r="F52" i="166"/>
  <c r="F51" i="166"/>
  <c r="F50" i="166"/>
  <c r="F49" i="166"/>
  <c r="F48" i="166"/>
  <c r="F47" i="166"/>
  <c r="F46" i="166"/>
  <c r="F45" i="166"/>
  <c r="F44" i="166"/>
  <c r="F41" i="166"/>
  <c r="F40" i="166"/>
  <c r="F39" i="166"/>
  <c r="F38" i="166"/>
  <c r="F37" i="166"/>
  <c r="F36" i="166"/>
  <c r="F35" i="166"/>
  <c r="F34" i="166"/>
  <c r="F33" i="166"/>
  <c r="F32" i="166"/>
  <c r="F31" i="166"/>
  <c r="F30" i="166"/>
  <c r="F29" i="166"/>
  <c r="F28" i="166"/>
  <c r="F27" i="166"/>
  <c r="F26" i="166"/>
  <c r="F25" i="166"/>
  <c r="F24" i="166"/>
  <c r="F23" i="166"/>
  <c r="F22" i="166"/>
  <c r="F21" i="166"/>
  <c r="F20" i="166"/>
  <c r="J12" i="166" l="1"/>
  <c r="C60" i="166" l="1"/>
  <c r="D19" i="166" s="1"/>
  <c r="A45" i="166"/>
  <c r="A46" i="166" s="1"/>
  <c r="A47" i="166" s="1"/>
  <c r="A48" i="166" s="1"/>
  <c r="A49" i="166" s="1"/>
  <c r="A50" i="166" s="1"/>
  <c r="A51" i="166" s="1"/>
  <c r="A52" i="166" s="1"/>
  <c r="A53" i="166" s="1"/>
  <c r="A54" i="166" s="1"/>
  <c r="A55" i="166" s="1"/>
  <c r="A56" i="166" s="1"/>
  <c r="A57" i="166" s="1"/>
  <c r="A58" i="166" s="1"/>
  <c r="A59" i="166" s="1"/>
  <c r="A20" i="166"/>
  <c r="A21" i="166" s="1"/>
  <c r="A22" i="166" s="1"/>
  <c r="A23" i="166" s="1"/>
  <c r="A24" i="166" s="1"/>
  <c r="A25" i="166" s="1"/>
  <c r="A26" i="166" s="1"/>
  <c r="A27" i="166" s="1"/>
  <c r="A28" i="166" s="1"/>
  <c r="A29" i="166" s="1"/>
  <c r="A30" i="166" s="1"/>
  <c r="A31" i="166" s="1"/>
  <c r="A32" i="166" s="1"/>
  <c r="A33" i="166" s="1"/>
  <c r="A34" i="166" s="1"/>
  <c r="A35" i="166" s="1"/>
  <c r="A36" i="166" s="1"/>
  <c r="A37" i="166" s="1"/>
  <c r="A38" i="166" s="1"/>
  <c r="A39" i="166" s="1"/>
  <c r="A40" i="166" s="1"/>
  <c r="A41" i="166" s="1"/>
  <c r="AA41" i="161"/>
  <c r="AN43" i="161"/>
  <c r="Z43" i="161"/>
  <c r="D33" i="166" l="1"/>
  <c r="D46" i="166"/>
  <c r="D50" i="166"/>
  <c r="D37" i="166"/>
  <c r="D21" i="166"/>
  <c r="D29" i="166"/>
  <c r="D41" i="166"/>
  <c r="D25" i="166"/>
  <c r="D55" i="166"/>
  <c r="D40" i="166"/>
  <c r="D36" i="166"/>
  <c r="D32" i="166"/>
  <c r="D28" i="166"/>
  <c r="D24" i="166"/>
  <c r="D20" i="166"/>
  <c r="D47" i="166"/>
  <c r="D51" i="166"/>
  <c r="D56" i="166"/>
  <c r="D39" i="166"/>
  <c r="D35" i="166"/>
  <c r="D31" i="166"/>
  <c r="D27" i="166"/>
  <c r="D23" i="166"/>
  <c r="D44" i="166"/>
  <c r="D48" i="166"/>
  <c r="D52" i="166"/>
  <c r="D57" i="166"/>
  <c r="D38" i="166"/>
  <c r="D34" i="166"/>
  <c r="D30" i="166"/>
  <c r="D26" i="166"/>
  <c r="D22" i="166"/>
  <c r="D60" i="166" s="1"/>
  <c r="D45" i="166"/>
  <c r="D49" i="166"/>
  <c r="D53" i="166"/>
  <c r="D59" i="166"/>
  <c r="D54" i="166"/>
  <c r="D58" i="166"/>
  <c r="J13" i="166" l="1"/>
  <c r="H54" i="166" s="1"/>
  <c r="H55" i="166" l="1"/>
  <c r="J55" i="166" s="1"/>
  <c r="H48" i="166"/>
  <c r="J48" i="166" s="1"/>
  <c r="H27" i="166"/>
  <c r="J27" i="166" s="1"/>
  <c r="H39" i="166"/>
  <c r="J39" i="166" s="1"/>
  <c r="H32" i="166"/>
  <c r="J32" i="166" s="1"/>
  <c r="H34" i="166"/>
  <c r="J34" i="166" s="1"/>
  <c r="H52" i="166"/>
  <c r="J52" i="166" s="1"/>
  <c r="H23" i="166"/>
  <c r="J23" i="166" s="1"/>
  <c r="H47" i="166"/>
  <c r="J47" i="166" s="1"/>
  <c r="H29" i="166"/>
  <c r="J29" i="166" s="1"/>
  <c r="H50" i="166"/>
  <c r="J50" i="166" s="1"/>
  <c r="H53" i="166"/>
  <c r="J53" i="166" s="1"/>
  <c r="H38" i="166"/>
  <c r="J38" i="166" s="1"/>
  <c r="H28" i="166"/>
  <c r="J28" i="166" s="1"/>
  <c r="H40" i="166"/>
  <c r="J40" i="166" s="1"/>
  <c r="H41" i="166"/>
  <c r="J41" i="166" s="1"/>
  <c r="H58" i="166"/>
  <c r="J58" i="166" s="1"/>
  <c r="H22" i="166"/>
  <c r="J22" i="166" s="1"/>
  <c r="H33" i="166"/>
  <c r="J33" i="166" s="1"/>
  <c r="H51" i="166"/>
  <c r="J51" i="166" s="1"/>
  <c r="H45" i="166"/>
  <c r="J45" i="166" s="1"/>
  <c r="H24" i="166"/>
  <c r="J24" i="166" s="1"/>
  <c r="H30" i="166"/>
  <c r="J30" i="166" s="1"/>
  <c r="H36" i="166"/>
  <c r="J36" i="166" s="1"/>
  <c r="H57" i="166"/>
  <c r="J57" i="166" s="1"/>
  <c r="H37" i="166"/>
  <c r="J37" i="166" s="1"/>
  <c r="H35" i="166"/>
  <c r="J35" i="166" s="1"/>
  <c r="H59" i="166"/>
  <c r="J59" i="166" s="1"/>
  <c r="H21" i="166"/>
  <c r="J21" i="166" s="1"/>
  <c r="H31" i="166"/>
  <c r="J31" i="166" s="1"/>
  <c r="H46" i="166"/>
  <c r="J46" i="166" s="1"/>
  <c r="H56" i="166"/>
  <c r="J56" i="166" s="1"/>
  <c r="L20" i="161" s="1"/>
  <c r="L21" i="161" s="1"/>
  <c r="H49" i="166"/>
  <c r="J49" i="166" s="1"/>
  <c r="H20" i="166"/>
  <c r="J20" i="166" s="1"/>
  <c r="H26" i="166"/>
  <c r="J26" i="166" s="1"/>
  <c r="H25" i="166"/>
  <c r="J25" i="166" s="1"/>
  <c r="H44" i="166"/>
  <c r="J44" i="166" s="1"/>
  <c r="H19" i="166"/>
  <c r="J19" i="166" s="1"/>
  <c r="J54" i="166"/>
  <c r="L17" i="161" s="1"/>
  <c r="Z17" i="161" s="1"/>
  <c r="AN17" i="161" s="1"/>
  <c r="L22" i="161" l="1"/>
  <c r="Z22" i="161" s="1"/>
  <c r="AN22" i="161" s="1"/>
  <c r="L23" i="161"/>
  <c r="Z23" i="161" s="1"/>
  <c r="AN23" i="161" s="1"/>
  <c r="L15" i="161"/>
  <c r="Z15" i="161" s="1"/>
  <c r="AN15" i="161" s="1"/>
  <c r="L32" i="161"/>
  <c r="Z32" i="161" s="1"/>
  <c r="AN32" i="161" s="1"/>
  <c r="L34" i="161"/>
  <c r="Z34" i="161" s="1"/>
  <c r="AN34" i="161" s="1"/>
  <c r="L13" i="161"/>
  <c r="Z13" i="161" s="1"/>
  <c r="AN13" i="161" s="1"/>
  <c r="Z29" i="161"/>
  <c r="AN29" i="161" s="1"/>
  <c r="L12" i="161"/>
  <c r="Z12" i="161" s="1"/>
  <c r="AN12" i="161" s="1"/>
  <c r="L33" i="161"/>
  <c r="Z33" i="161" s="1"/>
  <c r="AN33" i="161" s="1"/>
  <c r="L14" i="161"/>
  <c r="Z14" i="161" s="1"/>
  <c r="AN14" i="161" s="1"/>
  <c r="L30" i="161"/>
  <c r="Z30" i="161" s="1"/>
  <c r="AN30" i="161" s="1"/>
  <c r="L11" i="161"/>
  <c r="L19" i="161"/>
  <c r="Z19" i="161" s="1"/>
  <c r="AN19" i="161" s="1"/>
  <c r="L25" i="161"/>
  <c r="Z25" i="161" s="1"/>
  <c r="AN25" i="161" s="1"/>
  <c r="L24" i="161"/>
  <c r="Z24" i="161" s="1"/>
  <c r="AN24" i="161" s="1"/>
  <c r="L18" i="161"/>
  <c r="Z18" i="161" s="1"/>
  <c r="AN18" i="161" s="1"/>
  <c r="Z20" i="161"/>
  <c r="L16" i="161"/>
  <c r="Z16" i="161" s="1"/>
  <c r="AN16" i="161" s="1"/>
  <c r="H60" i="166"/>
  <c r="Z11" i="161" l="1"/>
  <c r="AN11" i="161" s="1"/>
  <c r="AN20" i="161"/>
  <c r="AN21" i="161" s="1"/>
  <c r="Z21" i="161"/>
  <c r="T11" i="161"/>
  <c r="T12" i="161" s="1"/>
  <c r="T13" i="161" s="1"/>
  <c r="T14" i="161" s="1"/>
  <c r="T15" i="161" s="1"/>
  <c r="T16" i="161" s="1"/>
  <c r="T17" i="161" s="1"/>
  <c r="T18" i="161" s="1"/>
  <c r="T19" i="161" s="1"/>
  <c r="T20" i="161" s="1"/>
  <c r="T21" i="161" s="1"/>
  <c r="T22" i="161" s="1"/>
  <c r="T23" i="161" s="1"/>
  <c r="T24" i="161" s="1"/>
  <c r="T25" i="161" s="1"/>
  <c r="T26" i="161" s="1"/>
  <c r="T27" i="161" l="1"/>
  <c r="T28" i="161" s="1"/>
  <c r="T29" i="161" s="1"/>
  <c r="T30" i="161" s="1"/>
  <c r="T31" i="161" s="1"/>
  <c r="T32" i="161" s="1"/>
  <c r="T33" i="161" s="1"/>
  <c r="T34" i="161" s="1"/>
  <c r="F12" i="174" l="1"/>
  <c r="U21" i="161"/>
  <c r="U12" i="161"/>
  <c r="U29" i="161"/>
  <c r="U16" i="161"/>
  <c r="U18" i="161"/>
  <c r="U32" i="161"/>
  <c r="U11" i="161"/>
  <c r="U17" i="161"/>
  <c r="U33" i="161"/>
  <c r="U20" i="161"/>
  <c r="U15" i="161"/>
  <c r="U30" i="161"/>
  <c r="U31" i="161"/>
  <c r="U19" i="161"/>
  <c r="U14" i="161"/>
  <c r="U34" i="161"/>
  <c r="U24" i="161"/>
  <c r="U22" i="161"/>
  <c r="U25" i="161"/>
  <c r="J12" i="174" l="1"/>
  <c r="H13" i="174" s="1"/>
  <c r="U35" i="161"/>
  <c r="AA30" i="161" l="1"/>
  <c r="AA34" i="161"/>
  <c r="M26" i="161"/>
  <c r="AA33" i="161"/>
  <c r="AA17" i="161"/>
  <c r="AA23" i="161"/>
  <c r="AA24" i="161"/>
  <c r="AA18" i="161"/>
  <c r="AA32" i="161"/>
  <c r="AA25" i="161"/>
  <c r="AA12" i="161"/>
  <c r="AA28" i="161"/>
  <c r="AA16" i="161"/>
  <c r="AA15" i="161"/>
  <c r="AO13" i="161"/>
  <c r="AA31" i="161"/>
  <c r="AA19" i="161"/>
  <c r="AA13" i="161"/>
  <c r="AA27" i="161"/>
  <c r="AA26" i="161"/>
  <c r="AO23" i="161"/>
  <c r="AA29" i="161"/>
  <c r="AA14" i="161"/>
  <c r="AA20" i="161"/>
  <c r="AA21" i="161"/>
  <c r="AA11" i="161"/>
  <c r="AA22" i="161"/>
  <c r="AA36" i="161" l="1"/>
  <c r="D12" i="174" s="1"/>
  <c r="AA40" i="161" l="1"/>
  <c r="AA43" i="161" s="1"/>
  <c r="W49" i="161" s="1"/>
  <c r="W40" i="161"/>
  <c r="H12" i="174" s="1"/>
  <c r="W43" i="161" l="1"/>
  <c r="W44" i="161" s="1"/>
  <c r="AA45" i="161"/>
  <c r="AA44" i="161"/>
  <c r="N12" i="174"/>
  <c r="W45" i="161" l="1"/>
  <c r="W46" i="161"/>
  <c r="AA49" i="161"/>
  <c r="AA46" i="161"/>
  <c r="AH11" i="161"/>
  <c r="AH12" i="161" s="1"/>
  <c r="AH13" i="161" s="1"/>
  <c r="AH14" i="161" s="1"/>
  <c r="AH15" i="161" s="1"/>
  <c r="AH16" i="161" s="1"/>
  <c r="AH17" i="161" s="1"/>
  <c r="AH18" i="161" s="1"/>
  <c r="AH19" i="161" s="1"/>
  <c r="AH20" i="161" s="1"/>
  <c r="AH21" i="161" s="1"/>
  <c r="AH22" i="161" s="1"/>
  <c r="AH23" i="161" s="1"/>
  <c r="AH24" i="161" s="1"/>
  <c r="AH25" i="161" s="1"/>
  <c r="AH26" i="161" s="1"/>
  <c r="AH27" i="161" l="1"/>
  <c r="AH28" i="161" s="1"/>
  <c r="AH29" i="161" s="1"/>
  <c r="AH30" i="161" s="1"/>
  <c r="AH31" i="161" s="1"/>
  <c r="AH32" i="161" s="1"/>
  <c r="AH33" i="161" s="1"/>
  <c r="AH34" i="161" s="1"/>
  <c r="F15" i="174" l="1"/>
  <c r="AI20" i="161"/>
  <c r="AO20" i="161" s="1"/>
  <c r="AI33" i="161"/>
  <c r="AO33" i="161" s="1"/>
  <c r="AI30" i="161"/>
  <c r="AO30" i="161" s="1"/>
  <c r="AI12" i="161"/>
  <c r="AO12" i="161" s="1"/>
  <c r="AI28" i="161"/>
  <c r="AO28" i="161" s="1"/>
  <c r="AI32" i="161"/>
  <c r="AO32" i="161" s="1"/>
  <c r="AI21" i="161"/>
  <c r="AO21" i="161" s="1"/>
  <c r="AI31" i="161"/>
  <c r="AO31" i="161" s="1"/>
  <c r="AI18" i="161"/>
  <c r="AO18" i="161" s="1"/>
  <c r="AI27" i="161"/>
  <c r="AO27" i="161" s="1"/>
  <c r="AI16" i="161"/>
  <c r="AO16" i="161" s="1"/>
  <c r="AI29" i="161"/>
  <c r="AO29" i="161" s="1"/>
  <c r="AI17" i="161"/>
  <c r="AO17" i="161" s="1"/>
  <c r="AI26" i="161"/>
  <c r="AO26" i="161" s="1"/>
  <c r="AI34" i="161"/>
  <c r="AO34" i="161" s="1"/>
  <c r="AI25" i="161"/>
  <c r="AO25" i="161" s="1"/>
  <c r="AI22" i="161"/>
  <c r="AO22" i="161" s="1"/>
  <c r="AI19" i="161"/>
  <c r="AO19" i="161" s="1"/>
  <c r="AI15" i="161"/>
  <c r="AO15" i="161" s="1"/>
  <c r="AI11" i="161"/>
  <c r="AO11" i="161" s="1"/>
  <c r="AI14" i="161"/>
  <c r="AO14" i="161" s="1"/>
  <c r="AI24" i="161"/>
  <c r="AO24" i="161" s="1"/>
  <c r="AO36" i="161" l="1"/>
  <c r="J15" i="174"/>
  <c r="H16" i="174" s="1"/>
  <c r="H18" i="174" s="1"/>
  <c r="AI35" i="161"/>
  <c r="D15" i="174" l="1"/>
  <c r="H15" i="174" s="1"/>
  <c r="AK40" i="161"/>
  <c r="AO40" i="161"/>
  <c r="N15" i="174" l="1"/>
  <c r="G76" i="187" l="1"/>
  <c r="G70" i="187"/>
  <c r="G71" i="187"/>
  <c r="F70" i="187"/>
  <c r="G69" i="187"/>
  <c r="F71" i="187"/>
  <c r="F69" i="187"/>
  <c r="E37" i="187" l="1"/>
  <c r="E50" i="187"/>
  <c r="E63" i="187"/>
  <c r="E57" i="187"/>
  <c r="E41" i="187"/>
  <c r="E38" i="187"/>
  <c r="E36" i="187"/>
  <c r="E42" i="187"/>
  <c r="E58" i="187"/>
  <c r="E25" i="187"/>
  <c r="E53" i="187"/>
  <c r="E61" i="187"/>
  <c r="E47" i="187"/>
  <c r="E30" i="187"/>
  <c r="E56" i="187"/>
  <c r="E60" i="187"/>
  <c r="E46" i="187"/>
  <c r="E24" i="187"/>
  <c r="E26" i="187"/>
  <c r="E59" i="187"/>
  <c r="E39" i="187"/>
  <c r="E43" i="187"/>
  <c r="E55" i="187"/>
  <c r="E33" i="187"/>
  <c r="E62" i="187"/>
  <c r="E54" i="187"/>
  <c r="E52" i="187"/>
  <c r="E22" i="187"/>
  <c r="E26" i="161" l="1"/>
  <c r="E64" i="187"/>
  <c r="F33" i="187" s="1"/>
  <c r="E15" i="161"/>
  <c r="E31" i="161"/>
  <c r="E32" i="161"/>
  <c r="E33" i="161"/>
  <c r="F61" i="187"/>
  <c r="E21" i="161"/>
  <c r="E30" i="161"/>
  <c r="F57" i="187"/>
  <c r="E28" i="161"/>
  <c r="E29" i="161"/>
  <c r="F56" i="187"/>
  <c r="E27" i="161"/>
  <c r="E22" i="161"/>
  <c r="E11" i="161"/>
  <c r="E14" i="161"/>
  <c r="F30" i="187"/>
  <c r="E12" i="161"/>
  <c r="E18" i="161"/>
  <c r="F38" i="187"/>
  <c r="E25" i="161"/>
  <c r="E13" i="161"/>
  <c r="F26" i="187"/>
  <c r="E16" i="161"/>
  <c r="E34" i="161"/>
  <c r="E19" i="161"/>
  <c r="E23" i="161"/>
  <c r="F46" i="187"/>
  <c r="E24" i="161"/>
  <c r="E20" i="161"/>
  <c r="F41" i="187"/>
  <c r="E17" i="161"/>
  <c r="F62" i="187" l="1"/>
  <c r="F43" i="187"/>
  <c r="F59" i="187"/>
  <c r="F11" i="161"/>
  <c r="F12" i="161" s="1"/>
  <c r="F13" i="161" s="1"/>
  <c r="F14" i="161" s="1"/>
  <c r="F15" i="161" s="1"/>
  <c r="F16" i="161" s="1"/>
  <c r="F17" i="161" s="1"/>
  <c r="F18" i="161" s="1"/>
  <c r="F19" i="161" s="1"/>
  <c r="F20" i="161" s="1"/>
  <c r="F21" i="161" s="1"/>
  <c r="F22" i="161" s="1"/>
  <c r="F23" i="161" s="1"/>
  <c r="F24" i="161" s="1"/>
  <c r="F25" i="161" s="1"/>
  <c r="F26" i="161" s="1"/>
  <c r="F27" i="161" s="1"/>
  <c r="F28" i="161" s="1"/>
  <c r="F29" i="161" s="1"/>
  <c r="F30" i="161" s="1"/>
  <c r="F31" i="161" s="1"/>
  <c r="F32" i="161" s="1"/>
  <c r="F33" i="161" s="1"/>
  <c r="F34" i="161" s="1"/>
  <c r="G17" i="161" s="1"/>
  <c r="M17" i="161" s="1"/>
  <c r="F52" i="187"/>
  <c r="F37" i="187"/>
  <c r="F47" i="187"/>
  <c r="F39" i="187"/>
  <c r="F36" i="187"/>
  <c r="F50" i="187"/>
  <c r="F25" i="187"/>
  <c r="F24" i="187"/>
  <c r="F54" i="187"/>
  <c r="F55" i="187"/>
  <c r="F42" i="187"/>
  <c r="F60" i="187"/>
  <c r="G32" i="161" l="1"/>
  <c r="M32" i="161" s="1"/>
  <c r="G22" i="161"/>
  <c r="M22" i="161" s="1"/>
  <c r="G14" i="161"/>
  <c r="M14" i="161" s="1"/>
  <c r="G27" i="161"/>
  <c r="M27" i="161" s="1"/>
  <c r="G11" i="161"/>
  <c r="M11" i="161" s="1"/>
  <c r="G23" i="161"/>
  <c r="M23" i="161" s="1"/>
  <c r="G19" i="161"/>
  <c r="M19" i="161" s="1"/>
  <c r="G29" i="161"/>
  <c r="M29" i="161" s="1"/>
  <c r="G31" i="161"/>
  <c r="M31" i="161" s="1"/>
  <c r="G15" i="161"/>
  <c r="M15" i="161" s="1"/>
  <c r="F64" i="187"/>
  <c r="G13" i="161"/>
  <c r="M13" i="161" s="1"/>
  <c r="G25" i="161"/>
  <c r="M25" i="161" s="1"/>
  <c r="G33" i="161"/>
  <c r="M33" i="161" s="1"/>
  <c r="G18" i="161"/>
  <c r="M18" i="161" s="1"/>
  <c r="G21" i="161"/>
  <c r="M21" i="161" s="1"/>
  <c r="G12" i="161"/>
  <c r="M12" i="161" s="1"/>
  <c r="G20" i="161"/>
  <c r="M20" i="161" s="1"/>
  <c r="G24" i="161"/>
  <c r="M24" i="161" s="1"/>
  <c r="G30" i="161"/>
  <c r="M30" i="161" s="1"/>
  <c r="G34" i="161"/>
  <c r="M34" i="161" s="1"/>
  <c r="G28" i="161"/>
  <c r="M28" i="161" s="1"/>
  <c r="G16" i="161"/>
  <c r="M16" i="161" s="1"/>
  <c r="M36" i="161" l="1"/>
  <c r="G35" i="161"/>
  <c r="M39" i="161" l="1"/>
  <c r="M42" i="161" s="1"/>
  <c r="M44" i="161" s="1"/>
  <c r="D29" i="174"/>
  <c r="D25" i="174"/>
  <c r="D27" i="174"/>
  <c r="I39" i="161"/>
  <c r="I42" i="161" s="1"/>
  <c r="H29" i="174" l="1"/>
  <c r="N29" i="174" s="1"/>
  <c r="P29" i="174" s="1"/>
  <c r="I48" i="161"/>
  <c r="M43" i="161"/>
  <c r="H25" i="174"/>
  <c r="H27" i="174"/>
  <c r="N27" i="174" s="1"/>
  <c r="M48" i="161"/>
  <c r="M45" i="161"/>
  <c r="AO41" i="161"/>
  <c r="AO43" i="161" s="1"/>
  <c r="AK43" i="161"/>
  <c r="I44" i="161"/>
  <c r="I43" i="161"/>
  <c r="I45" i="161"/>
  <c r="N41" i="174" l="1"/>
  <c r="N39" i="174"/>
  <c r="N36" i="174"/>
  <c r="N40" i="174"/>
  <c r="N38" i="174"/>
  <c r="N37" i="174"/>
  <c r="N35" i="174"/>
  <c r="N25" i="174"/>
  <c r="J41" i="174" s="1"/>
  <c r="P27" i="174"/>
  <c r="L38" i="174"/>
  <c r="L40" i="174"/>
  <c r="L36" i="174"/>
  <c r="L39" i="174"/>
  <c r="L35" i="174"/>
  <c r="L37" i="174"/>
  <c r="L41" i="174"/>
  <c r="AK49" i="161"/>
  <c r="AO44" i="161"/>
  <c r="AO45" i="161"/>
  <c r="AK46" i="161"/>
  <c r="AK45" i="161"/>
  <c r="AK44" i="161"/>
  <c r="J39" i="174" l="1"/>
  <c r="J38" i="174"/>
  <c r="P25" i="174"/>
  <c r="J36" i="174"/>
  <c r="J35" i="174"/>
  <c r="J40" i="174"/>
  <c r="J37" i="174"/>
  <c r="AO46" i="161"/>
  <c r="AO49" i="161"/>
</calcChain>
</file>

<file path=xl/sharedStrings.xml><?xml version="1.0" encoding="utf-8"?>
<sst xmlns="http://schemas.openxmlformats.org/spreadsheetml/2006/main" count="1691" uniqueCount="604">
  <si>
    <t>Total</t>
  </si>
  <si>
    <t>Plant</t>
  </si>
  <si>
    <t>Grand Total</t>
  </si>
  <si>
    <t>%</t>
  </si>
  <si>
    <t xml:space="preserve"> </t>
  </si>
  <si>
    <t>PacifiCorp</t>
  </si>
  <si>
    <t>Monthly Cost</t>
  </si>
  <si>
    <t>Weekly Cost</t>
  </si>
  <si>
    <t>Daily Cost</t>
  </si>
  <si>
    <t>Hourly Cost</t>
  </si>
  <si>
    <t>-</t>
  </si>
  <si>
    <t>Production Depreciation Expense</t>
  </si>
  <si>
    <t>Non-AEP Methodology</t>
  </si>
  <si>
    <t>AEP Methodology</t>
  </si>
  <si>
    <t>Losses</t>
  </si>
  <si>
    <t>Annual Cost</t>
  </si>
  <si>
    <t>(W/O Weekly Cap)</t>
  </si>
  <si>
    <t>(W/Weekly Cap)</t>
  </si>
  <si>
    <t>(W/O Weekly and Daily Cap)</t>
  </si>
  <si>
    <t>(W/Weekly and Daily Cap)</t>
  </si>
  <si>
    <t>January</t>
  </si>
  <si>
    <t>February</t>
  </si>
  <si>
    <t>March</t>
  </si>
  <si>
    <t>April</t>
  </si>
  <si>
    <t>May</t>
  </si>
  <si>
    <t>June</t>
  </si>
  <si>
    <t>July</t>
  </si>
  <si>
    <t>August</t>
  </si>
  <si>
    <t>September</t>
  </si>
  <si>
    <t>October</t>
  </si>
  <si>
    <t>November</t>
  </si>
  <si>
    <t>December</t>
  </si>
  <si>
    <t>Carbon</t>
  </si>
  <si>
    <t>Cholla</t>
  </si>
  <si>
    <t>Huntington</t>
  </si>
  <si>
    <t>Hermiston</t>
  </si>
  <si>
    <t>Colstrip</t>
  </si>
  <si>
    <t>Naughton</t>
  </si>
  <si>
    <t>Wyodak</t>
  </si>
  <si>
    <t>Blundell</t>
  </si>
  <si>
    <t>Chehalis</t>
  </si>
  <si>
    <t>Attachment A</t>
  </si>
  <si>
    <t>Page 1</t>
  </si>
  <si>
    <t>Page 2</t>
  </si>
  <si>
    <t>Page 3</t>
  </si>
  <si>
    <t>Page 4</t>
  </si>
  <si>
    <t>Page 5</t>
  </si>
  <si>
    <t>Line No</t>
  </si>
  <si>
    <t>a</t>
  </si>
  <si>
    <t>b</t>
  </si>
  <si>
    <t>c</t>
  </si>
  <si>
    <t>d</t>
  </si>
  <si>
    <t>e</t>
  </si>
  <si>
    <t>f</t>
  </si>
  <si>
    <t>g</t>
  </si>
  <si>
    <t>h</t>
  </si>
  <si>
    <t>i</t>
  </si>
  <si>
    <t>j</t>
  </si>
  <si>
    <t>$/MW</t>
  </si>
  <si>
    <t>Merwin</t>
  </si>
  <si>
    <t>Soda</t>
  </si>
  <si>
    <t>Cutler</t>
  </si>
  <si>
    <t>Iron Gate</t>
  </si>
  <si>
    <t>JC Boyle</t>
  </si>
  <si>
    <t>Toketee</t>
  </si>
  <si>
    <t>Oneida</t>
  </si>
  <si>
    <t>Soda Springs</t>
  </si>
  <si>
    <t>Yale</t>
  </si>
  <si>
    <t>Fish Creek</t>
  </si>
  <si>
    <t>Grace</t>
  </si>
  <si>
    <t>Slide Creek</t>
  </si>
  <si>
    <t>Swift No. 1</t>
  </si>
  <si>
    <t>Dave Johnston</t>
  </si>
  <si>
    <t>Hunter Unit No. 2</t>
  </si>
  <si>
    <t>Hunter Unit No. 3</t>
  </si>
  <si>
    <t>Jim Bridger</t>
  </si>
  <si>
    <t>Camas Co-Gen</t>
  </si>
  <si>
    <t>Currant Creek</t>
  </si>
  <si>
    <t>Page</t>
  </si>
  <si>
    <t>Column</t>
  </si>
  <si>
    <t>Row</t>
  </si>
  <si>
    <t>Hunter</t>
  </si>
  <si>
    <t>Ashton</t>
  </si>
  <si>
    <t>Gadsby Peakers</t>
  </si>
  <si>
    <t>Clearwater 1</t>
  </si>
  <si>
    <t>Clearwater 2</t>
  </si>
  <si>
    <t>Copco 1</t>
  </si>
  <si>
    <t>Copco 2</t>
  </si>
  <si>
    <t>Lemolo 1</t>
  </si>
  <si>
    <t>Lemolo 2</t>
  </si>
  <si>
    <t>Prospect 2</t>
  </si>
  <si>
    <t>Prospect 3</t>
  </si>
  <si>
    <t>WEST</t>
  </si>
  <si>
    <t>Gadsby Steam</t>
  </si>
  <si>
    <t>EAST</t>
  </si>
  <si>
    <t>Gas</t>
  </si>
  <si>
    <t>Steam</t>
  </si>
  <si>
    <t>Hydro</t>
  </si>
  <si>
    <t>Contract</t>
  </si>
  <si>
    <t>Nucor</t>
  </si>
  <si>
    <t>Monsanto</t>
  </si>
  <si>
    <t>Lake Side 1</t>
  </si>
  <si>
    <t>Lake Side 2</t>
  </si>
  <si>
    <t>Coolkeeper</t>
  </si>
  <si>
    <t>Magcorp</t>
  </si>
  <si>
    <t>Hermiston PPA</t>
  </si>
  <si>
    <t>Mid-Columbia Hydro</t>
  </si>
  <si>
    <t>SCL Stateline</t>
  </si>
  <si>
    <t>Hunter Unit No. 1</t>
  </si>
  <si>
    <t>n/a</t>
  </si>
  <si>
    <t>Total  Reactive Rev Req</t>
  </si>
  <si>
    <t>Supplemental %</t>
  </si>
  <si>
    <t>Description of Billing Determinant</t>
  </si>
  <si>
    <t>Rates ($/MWh)</t>
  </si>
  <si>
    <t>Other Service</t>
  </si>
  <si>
    <t>Hourly</t>
  </si>
  <si>
    <t>On peak</t>
  </si>
  <si>
    <t>$/MWh</t>
  </si>
  <si>
    <t>Off peak</t>
  </si>
  <si>
    <t>Daily</t>
  </si>
  <si>
    <t>$/MW-day</t>
  </si>
  <si>
    <t>Weekly</t>
  </si>
  <si>
    <t>$/MW-week</t>
  </si>
  <si>
    <t>Monthly</t>
  </si>
  <si>
    <t>$/MW-month</t>
  </si>
  <si>
    <t>Yearly</t>
  </si>
  <si>
    <t>$/MW-year</t>
  </si>
  <si>
    <t>k</t>
  </si>
  <si>
    <t>Attachment C</t>
  </si>
  <si>
    <t>(d)=a/c/1000</t>
  </si>
  <si>
    <t>Values in MW</t>
  </si>
  <si>
    <t>Long-Term Point-to-point Reservations</t>
  </si>
  <si>
    <t>Calculated 12CP 
(Grand Total/12)</t>
  </si>
  <si>
    <t xml:space="preserve">2015 Form No. 1 </t>
  </si>
  <si>
    <t>column e</t>
  </si>
  <si>
    <t>column f</t>
  </si>
  <si>
    <t>column g</t>
  </si>
  <si>
    <t>total</t>
  </si>
  <si>
    <t>Total FERC Form No. 1</t>
  </si>
  <si>
    <t>Firm Network Service for Self</t>
  </si>
  <si>
    <t>Firm Network Service for Others</t>
  </si>
  <si>
    <t>h = (g)*(b)</t>
  </si>
  <si>
    <t>(j)=h/i/1000</t>
  </si>
  <si>
    <t>(f) Current annual rate ($/MW-year)</t>
  </si>
  <si>
    <t>SCHEDULE 2 CREDIT CALCULATION</t>
  </si>
  <si>
    <t>Attachment B</t>
  </si>
  <si>
    <t>Demand Related Expenses for Participating Units</t>
  </si>
  <si>
    <t>(1)</t>
  </si>
  <si>
    <t>Total reserve % for Schedules 5 &amp; 6</t>
  </si>
  <si>
    <t>12 CP (CY 2015)</t>
  </si>
  <si>
    <t>Total Schedule 3/3A Requirement</t>
  </si>
  <si>
    <t>Service Increment</t>
  </si>
  <si>
    <t>Period</t>
  </si>
  <si>
    <t>Unit</t>
  </si>
  <si>
    <t>Rate Summary</t>
  </si>
  <si>
    <t>page 1</t>
  </si>
  <si>
    <t>Contingency Reserves</t>
  </si>
  <si>
    <t>Regulation and Frequency Response</t>
  </si>
  <si>
    <t xml:space="preserve"> Schedule 5 (Spinning Reserves)</t>
  </si>
  <si>
    <t>Schedule 6 (Supplemental Reserves)</t>
  </si>
  <si>
    <t>Revenue Requirement $</t>
  </si>
  <si>
    <t>Hourly integrated load and generation (MW)</t>
  </si>
  <si>
    <t>Schedule 3 (Load)</t>
  </si>
  <si>
    <t>OATT (Part III - Network Service)</t>
  </si>
  <si>
    <t>f1</t>
  </si>
  <si>
    <t>f2</t>
  </si>
  <si>
    <t>f3</t>
  </si>
  <si>
    <t>f4</t>
  </si>
  <si>
    <t>f5</t>
  </si>
  <si>
    <t>f6</t>
  </si>
  <si>
    <t>f7</t>
  </si>
  <si>
    <t>f8</t>
  </si>
  <si>
    <t>f9</t>
  </si>
  <si>
    <t>f10</t>
  </si>
  <si>
    <t>f11</t>
  </si>
  <si>
    <t>f12</t>
  </si>
  <si>
    <t>f13</t>
  </si>
  <si>
    <t>j1</t>
  </si>
  <si>
    <t>j2</t>
  </si>
  <si>
    <t>j3</t>
  </si>
  <si>
    <t>j4</t>
  </si>
  <si>
    <t>j5</t>
  </si>
  <si>
    <t>Customer</t>
  </si>
  <si>
    <t>BPA Yakama</t>
  </si>
  <si>
    <t>BPA Gazley</t>
  </si>
  <si>
    <t>BPA Clarke PUD</t>
  </si>
  <si>
    <t>BPA: Benton REA</t>
  </si>
  <si>
    <t>BPA Oregon Wind</t>
  </si>
  <si>
    <t xml:space="preserve"> Tri-State</t>
  </si>
  <si>
    <t>Noble Americas/ (Sempra)</t>
  </si>
  <si>
    <t>Basin Electric</t>
  </si>
  <si>
    <t>Black Hills</t>
  </si>
  <si>
    <t xml:space="preserve">USBR </t>
  </si>
  <si>
    <t>WAPA</t>
  </si>
  <si>
    <t>Iberdrola</t>
  </si>
  <si>
    <t>Exelon</t>
  </si>
  <si>
    <t>UAMPS</t>
  </si>
  <si>
    <t>UMPA</t>
  </si>
  <si>
    <t>Deseret</t>
  </si>
  <si>
    <t>Western Area Power Administration</t>
  </si>
  <si>
    <t>APS</t>
  </si>
  <si>
    <t>Class</t>
  </si>
  <si>
    <t>NFS</t>
  </si>
  <si>
    <t>NFO</t>
  </si>
  <si>
    <t>Total NFO</t>
  </si>
  <si>
    <t>OS</t>
  </si>
  <si>
    <t>Total OS</t>
  </si>
  <si>
    <t>RS / SA</t>
  </si>
  <si>
    <t>SA 328</t>
  </si>
  <si>
    <t>SA 229</t>
  </si>
  <si>
    <t>SA 735</t>
  </si>
  <si>
    <t>SA 539</t>
  </si>
  <si>
    <t>SA 538</t>
  </si>
  <si>
    <t>SA 628</t>
  </si>
  <si>
    <t>SA 299</t>
  </si>
  <si>
    <t>SA 505</t>
  </si>
  <si>
    <t>SA 347</t>
  </si>
  <si>
    <t>SA 506</t>
  </si>
  <si>
    <t>SA 175</t>
  </si>
  <si>
    <t>SA 742</t>
  </si>
  <si>
    <t>SA 789</t>
  </si>
  <si>
    <t>RS 297</t>
  </si>
  <si>
    <t>RS 637</t>
  </si>
  <si>
    <t>RS 280</t>
  </si>
  <si>
    <t>RS 262/263</t>
  </si>
  <si>
    <t>RS 436</t>
  </si>
  <si>
    <t>Jan</t>
  </si>
  <si>
    <t>Feb</t>
  </si>
  <si>
    <t>Jun</t>
  </si>
  <si>
    <t xml:space="preserve">Jul </t>
  </si>
  <si>
    <t>Aug</t>
  </si>
  <si>
    <t>Sept</t>
  </si>
  <si>
    <t>Oct</t>
  </si>
  <si>
    <t>Nov</t>
  </si>
  <si>
    <t>Dec</t>
  </si>
  <si>
    <t>Ave 12CP</t>
  </si>
  <si>
    <t>Schedule 3 - Load</t>
  </si>
  <si>
    <t>(not included (telemetered))</t>
  </si>
  <si>
    <t>Total load excluding telemetered exports (Sch 3 divisor)</t>
  </si>
  <si>
    <t>Schedule 3/3A -Non-VER</t>
  </si>
  <si>
    <t>Schedule 3/3A - VER</t>
  </si>
  <si>
    <t>Schedule 3/3A (Non-VER)</t>
  </si>
  <si>
    <t>Schedule 3/3A (VER)</t>
  </si>
  <si>
    <t>c = a*b</t>
  </si>
  <si>
    <t xml:space="preserve">Nameplate capacity </t>
  </si>
  <si>
    <t>Schedule 5, Spinning Reserves</t>
  </si>
  <si>
    <t>Schedule 6, Supplemental Reserves</t>
  </si>
  <si>
    <t>Schedule 3 and 3A, Regulating Reserves</t>
  </si>
  <si>
    <t>Total 10-Minute Contingency Reserves</t>
  </si>
  <si>
    <t>Spin Held for Contingency Spin Requirement</t>
  </si>
  <si>
    <t>Total 10-Minute Reserves Held for Spinning Reserve Requirements</t>
  </si>
  <si>
    <t>Supplemental Reserves Held for Supplemental Reserve Requirement</t>
  </si>
  <si>
    <t>Spin Held for Supplemental Reserve Requirement</t>
  </si>
  <si>
    <t>Total 10-Minute &amp; Supplemental Reserves Held for Supplemental Reserve Requirement</t>
  </si>
  <si>
    <t>Total 10-Minute &amp; 30-Minute Reserve</t>
  </si>
  <si>
    <t>Excess Spin and Supplemental Available for Regulation Reserve</t>
  </si>
  <si>
    <t>30-Minute Reserves Available for Regulation Reserve</t>
  </si>
  <si>
    <t>Total Capability Available for Regulation Reserve</t>
  </si>
  <si>
    <t>% of Total</t>
  </si>
  <si>
    <t>(aMW)</t>
  </si>
  <si>
    <t>Type</t>
  </si>
  <si>
    <t>Carbon 1</t>
  </si>
  <si>
    <t>Carbon 2</t>
  </si>
  <si>
    <t xml:space="preserve">Cholla 4 </t>
  </si>
  <si>
    <t>Dave Johnston 1</t>
  </si>
  <si>
    <t>Dave Johnston 2</t>
  </si>
  <si>
    <t>Dave Johnston 3</t>
  </si>
  <si>
    <t>Dave Johnston 4</t>
  </si>
  <si>
    <t>Gadsby 1</t>
  </si>
  <si>
    <t>Gadsby 2</t>
  </si>
  <si>
    <t>Gadsby 3</t>
  </si>
  <si>
    <t>Gadsby 4</t>
  </si>
  <si>
    <t>Gadsby 5</t>
  </si>
  <si>
    <t>Gadsby 6</t>
  </si>
  <si>
    <t>Hunter 1</t>
  </si>
  <si>
    <t>Hunter 2</t>
  </si>
  <si>
    <t>Hunter 3</t>
  </si>
  <si>
    <t>Huntington 1</t>
  </si>
  <si>
    <t>Huntington 2</t>
  </si>
  <si>
    <t>Naughton 1</t>
  </si>
  <si>
    <t>Naughton 2</t>
  </si>
  <si>
    <t>Naughton 3</t>
  </si>
  <si>
    <t>Oneida 1</t>
  </si>
  <si>
    <t>Oneida 2</t>
  </si>
  <si>
    <t>Oneida 3</t>
  </si>
  <si>
    <t>Cutler 1</t>
  </si>
  <si>
    <t>Cutler 2</t>
  </si>
  <si>
    <t>Hermiston Owned</t>
  </si>
  <si>
    <t>Swift</t>
  </si>
  <si>
    <t>Totals</t>
  </si>
  <si>
    <t>Appendix Table 1 – VERs</t>
  </si>
  <si>
    <t>Appendix Table 2 – Non-VERs</t>
  </si>
  <si>
    <t>Resource ID</t>
  </si>
  <si>
    <t>Nameplate Capacity (MW)</t>
  </si>
  <si>
    <t>BAA</t>
  </si>
  <si>
    <t>Grouping</t>
  </si>
  <si>
    <t>Transaction Point</t>
  </si>
  <si>
    <t>DUNLAP_6_UNIT</t>
  </si>
  <si>
    <t>PACE</t>
  </si>
  <si>
    <t>VER</t>
  </si>
  <si>
    <t>BONANZA_7_UNIT</t>
  </si>
  <si>
    <t>Non-VER</t>
  </si>
  <si>
    <t>FOOTECRE_7_UNITS</t>
  </si>
  <si>
    <t>DALTONU_7_UNIT</t>
  </si>
  <si>
    <t>FREEZOUT_6_UNIT</t>
  </si>
  <si>
    <t>EXXON_7_UNITS</t>
  </si>
  <si>
    <t>GLENROCW_6_UNIT</t>
  </si>
  <si>
    <t>GEMSTATE_1_UNIT</t>
  </si>
  <si>
    <t>HINSHAW_7_UNITS</t>
  </si>
  <si>
    <t>MILLCRK_7_UNIT 1</t>
  </si>
  <si>
    <t>HIPLAINS_7_UNITS</t>
  </si>
  <si>
    <t>MILLCRK_7_UNIT 2</t>
  </si>
  <si>
    <t>HORSEBU_7_UNIT</t>
  </si>
  <si>
    <t>NEBOPS_7_UNITS</t>
  </si>
  <si>
    <t>JOLLYHIL_1_GOSHEN</t>
  </si>
  <si>
    <t>PALISADI_7_UNIT 1</t>
  </si>
  <si>
    <t>LATIGO_6_UNIT</t>
  </si>
  <si>
    <t>PALISADI_7_UNIT 2</t>
  </si>
  <si>
    <t>MEADOWCR_6_UNIT</t>
  </si>
  <si>
    <t>PALISADI_7_UNIT 3</t>
  </si>
  <si>
    <t>MOONSHIN_7_UNITS</t>
  </si>
  <si>
    <t>PALISADI_7_UNIT 4</t>
  </si>
  <si>
    <t>MTWNDCOL_7_UNITS</t>
  </si>
  <si>
    <t>SLENERGY_7_UNIT</t>
  </si>
  <si>
    <t>RAWHIDE_6_UNIT</t>
  </si>
  <si>
    <t>SUNNYSIU_6_UNIT</t>
  </si>
  <si>
    <t>ROLLHILL_6_UNIT</t>
  </si>
  <si>
    <t>TESORO_7_UNITS</t>
  </si>
  <si>
    <t>SPNFKWND_7_UNIT</t>
  </si>
  <si>
    <t>USBRGATE_7_UNIT</t>
  </si>
  <si>
    <t>TOPWORLD_7_UNITS</t>
  </si>
  <si>
    <t>WESTVALL_7_UNIT 1</t>
  </si>
  <si>
    <t>WOLVERIN_7_UNITS</t>
  </si>
  <si>
    <t>WESTVALL_7_UNIT 2</t>
  </si>
  <si>
    <t>CAMPCOL_6_UNIT</t>
  </si>
  <si>
    <t>PACW</t>
  </si>
  <si>
    <t>WESTVALL_7_UNIT 3</t>
  </si>
  <si>
    <t>COMBINEH_6_UNIT</t>
  </si>
  <si>
    <t>WESTVALL_7_UNIT 4</t>
  </si>
  <si>
    <t>DALREED_7_WIND</t>
  </si>
  <si>
    <t>WESTVALL_7_UNIT 5</t>
  </si>
  <si>
    <t>GOODNOEH_7_UNIT</t>
  </si>
  <si>
    <t>BIOMAS_7_PACW</t>
  </si>
  <si>
    <t>HINKLE_6_UNIT</t>
  </si>
  <si>
    <t>CAMASMI_7_UNIT</t>
  </si>
  <si>
    <t>LEANJNPR_7_UNIT</t>
  </si>
  <si>
    <t>CLEARWA1_7_UNIT</t>
  </si>
  <si>
    <t>MARENGO_6_UNITS</t>
  </si>
  <si>
    <t>CLEARWA2_7_UNIT</t>
  </si>
  <si>
    <t>NINEMIL_7_UNIT 1</t>
  </si>
  <si>
    <t>COID_7_UNITS</t>
  </si>
  <si>
    <t>COLSTR_5_PACE</t>
  </si>
  <si>
    <t>COLSTR_5_PACW</t>
  </si>
  <si>
    <t>COPCO1_7_UNIT 1</t>
  </si>
  <si>
    <t>COPCO1_7_UNIT 2</t>
  </si>
  <si>
    <t>COPCO2_7_UNIT 1</t>
  </si>
  <si>
    <t>COPCO2_7_UNIT 2</t>
  </si>
  <si>
    <t>DALREED_7_BIO</t>
  </si>
  <si>
    <t>EVERGBIO_6_BIO</t>
  </si>
  <si>
    <t>FALLCREE_7_UNIT</t>
  </si>
  <si>
    <t>FARMERS_6_UNIT</t>
  </si>
  <si>
    <t>FISHCREO_7_UNIT</t>
  </si>
  <si>
    <t>GRACE_7_UNIT 3</t>
  </si>
  <si>
    <t>GRACE_7_UNIT 4</t>
  </si>
  <si>
    <t>GRACE_7_UNIT 5</t>
  </si>
  <si>
    <t>IRONGATE_7_UNIT</t>
  </si>
  <si>
    <t>JCBOYLE_7_UNIT 1</t>
  </si>
  <si>
    <t>JCBOYLE_7_UNIT 2</t>
  </si>
  <si>
    <t>LEMOLO1_7_UNIT</t>
  </si>
  <si>
    <t>LEMOLO2_7_UNIT</t>
  </si>
  <si>
    <t>MERWIN_7_UNITS</t>
  </si>
  <si>
    <t>OPALSPRI_7_UNIT</t>
  </si>
  <si>
    <t>PELTONRE_7_UNIT</t>
  </si>
  <si>
    <t>PENSTOCK_6_UNIT</t>
  </si>
  <si>
    <t>PROSPEC2_7_UNIT 1</t>
  </si>
  <si>
    <t>PROSPEC2_7_UNIT 2</t>
  </si>
  <si>
    <t>PROSPEC3_7_UNIT</t>
  </si>
  <si>
    <t>RFP_6_UNIT</t>
  </si>
  <si>
    <t>ROSEBURL_7_LUMB</t>
  </si>
  <si>
    <t>SLIDECRE_7_UNIT</t>
  </si>
  <si>
    <t>SODA_7_UNIT 1</t>
  </si>
  <si>
    <t>SODA_7_UNIT 2</t>
  </si>
  <si>
    <t>SODASPRI_7_UNIT</t>
  </si>
  <si>
    <t>TIETONHY_6_UNIT</t>
  </si>
  <si>
    <t>TOKETEE_7_UNIT 1</t>
  </si>
  <si>
    <t>TOKETEE_7_UNIT 2</t>
  </si>
  <si>
    <t>TOKETEE_7_UNIT 3</t>
  </si>
  <si>
    <t>WEBER_7_UNIT</t>
  </si>
  <si>
    <t>TOTAL</t>
  </si>
  <si>
    <t xml:space="preserve">2015 Actual Load - Monthly Peaks </t>
  </si>
  <si>
    <t>* Schedule 5 &amp; 6 rates are energy-based charges billed in dollars per Megawatt-hour ($/MWh) only.</t>
  </si>
  <si>
    <t>Stand-alone Regulation Forecast</t>
  </si>
  <si>
    <t>Stand-alone Rate</t>
  </si>
  <si>
    <t>Portfolio Rate with EIM</t>
  </si>
  <si>
    <t>2015 Capacity</t>
  </si>
  <si>
    <t>Rate Determinant</t>
  </si>
  <si>
    <t>Scenario</t>
  </si>
  <si>
    <t>(%)</t>
  </si>
  <si>
    <t>(MW)</t>
  </si>
  <si>
    <t>Nameplate</t>
  </si>
  <si>
    <t>Load</t>
  </si>
  <si>
    <t>12 CP</t>
  </si>
  <si>
    <t>VER - Wind</t>
  </si>
  <si>
    <t>Diversity Savings (%)</t>
  </si>
  <si>
    <t>Committed Intra-hour Scheduling</t>
  </si>
  <si>
    <t>VER - 15-Minute Wind</t>
  </si>
  <si>
    <t>2016 Regulation Reserve Study Results</t>
  </si>
  <si>
    <t>Schedule 3/3A                                    Regulation</t>
  </si>
  <si>
    <t>Table D</t>
  </si>
  <si>
    <t>Table E</t>
  </si>
  <si>
    <t>2015 Results  - Summary</t>
  </si>
  <si>
    <t>- removed spinning, supplemental, and regulation reserve associated with Hermiston Power Purchase Agreement that expired in June 2016,</t>
  </si>
  <si>
    <t>- removed the supplemental reserve by Seattle City Light (SCL) Stateline contract that self-supplies operating reserves and thus has no embedded cost basis.</t>
  </si>
  <si>
    <t>Portfolio Regulation Forecast with EIM benefit</t>
  </si>
  <si>
    <t>Avg Reserves Held (kW - 2015)</t>
  </si>
  <si>
    <t>- removed the regulation reserve at Carbon plant that retired April 2015,</t>
  </si>
  <si>
    <t>Table F</t>
  </si>
  <si>
    <t>Table H</t>
  </si>
  <si>
    <t>- removed reserves attributable to CoolKeeper from regulation and supplemental pool of reserves, and</t>
  </si>
  <si>
    <t>Table G</t>
  </si>
  <si>
    <t>Rates 
($/MW-year)</t>
  </si>
  <si>
    <t>f = c/d</t>
  </si>
  <si>
    <t xml:space="preserve"> Billing Determinant
(MW)</t>
  </si>
  <si>
    <t>Revenue Requirement 
$</t>
  </si>
  <si>
    <t>Unfunded Reserves</t>
  </si>
  <si>
    <t>page 2</t>
  </si>
  <si>
    <t>(Attachment 9b from the 2016 Annual Update of PacifiCorp's transmission Formula)</t>
  </si>
  <si>
    <t xml:space="preserve">PacifiCorp </t>
  </si>
  <si>
    <t>Total Production Plant in Service</t>
  </si>
  <si>
    <t>line 17</t>
  </si>
  <si>
    <t>General and Intangible Plant allocated to Production</t>
  </si>
  <si>
    <t>line 22</t>
  </si>
  <si>
    <t>line 23</t>
  </si>
  <si>
    <t>Production Accumulated Depreciation</t>
  </si>
  <si>
    <t>General and Intangible Accum. Depr. allocated to Production</t>
  </si>
  <si>
    <t>line 25</t>
  </si>
  <si>
    <t>line 30</t>
  </si>
  <si>
    <t>line 31</t>
  </si>
  <si>
    <t>Plant/Land Held for Future Use</t>
  </si>
  <si>
    <t>Accumulated Deferred Income Taxes</t>
  </si>
  <si>
    <t>line 32</t>
  </si>
  <si>
    <t>line 33</t>
  </si>
  <si>
    <t>Income Tax Credit (ITC) Adjustment</t>
  </si>
  <si>
    <t>line 35</t>
  </si>
  <si>
    <t>line 36</t>
  </si>
  <si>
    <t>Prepayments</t>
  </si>
  <si>
    <t>line 37</t>
  </si>
  <si>
    <t>Materials and Supplies Allocated to Production</t>
  </si>
  <si>
    <t>line 46</t>
  </si>
  <si>
    <t>Cash Working Capital</t>
  </si>
  <si>
    <t>line 49</t>
  </si>
  <si>
    <t>line 51</t>
  </si>
  <si>
    <t>line 75</t>
  </si>
  <si>
    <t>line 76</t>
  </si>
  <si>
    <t>Preferred Stocks</t>
  </si>
  <si>
    <t>Common Stocks</t>
  </si>
  <si>
    <t>cost</t>
  </si>
  <si>
    <t>C: Total Production Property, Plant and Equipment  -  NET (A-B)</t>
  </si>
  <si>
    <t>E: Total Net Production Plant Investment with adjustments (C+D)</t>
  </si>
  <si>
    <t>line 127</t>
  </si>
  <si>
    <t>H: Return on Net Production Plant Investment (E*F)</t>
  </si>
  <si>
    <t>Production CIT</t>
  </si>
  <si>
    <t>(T/(1-T))*(ROR net Plant))*(1-(WDTLTD/ROR))</t>
  </si>
  <si>
    <t>line 135</t>
  </si>
  <si>
    <t>ITC Adjust. Allocated to Production - Grossed Up</t>
  </si>
  <si>
    <t>line 134</t>
  </si>
  <si>
    <t>General Depreciation and Intangible Amortization Functionalized to Production</t>
  </si>
  <si>
    <t>line 81</t>
  </si>
  <si>
    <t>line 83</t>
  </si>
  <si>
    <t>L: Taxes Other Than Income Taxes allocated to Production</t>
  </si>
  <si>
    <t>M: Gross Revenue Requirement for Production Plant (H+I+J+K+L)</t>
  </si>
  <si>
    <t>N: Less Production-related Revenue Credits</t>
  </si>
  <si>
    <t>O: Net Revenue Requirement for Production Plant (M-N)</t>
  </si>
  <si>
    <t>P: Net Production Plant</t>
  </si>
  <si>
    <t>Total Production Plant</t>
  </si>
  <si>
    <t>Net Production Plant</t>
  </si>
  <si>
    <t>line 155</t>
  </si>
  <si>
    <t>line 156</t>
  </si>
  <si>
    <t>A: Total Plant - Gross</t>
  </si>
  <si>
    <t>B: Total Accumulated Depreciation and Amortization</t>
  </si>
  <si>
    <t>D: Total Adjustments to Production Plant</t>
  </si>
  <si>
    <t>F: Overall Rate of Return (ROR)</t>
  </si>
  <si>
    <t>Rate of Return on Rate Base :</t>
  </si>
  <si>
    <t>I: Total Income Taxed Production</t>
  </si>
  <si>
    <t>Income taxes</t>
  </si>
  <si>
    <t>Depreciation &amp; Amortization Expense</t>
  </si>
  <si>
    <t>K: Total Production Depreciation and Amortization</t>
  </si>
  <si>
    <t>Amount</t>
  </si>
  <si>
    <t>Less Production Accumulated Depreciation</t>
  </si>
  <si>
    <t>Adjustments to total Production Net PPE</t>
  </si>
  <si>
    <t>Long Term Debt (WDTLTD)</t>
  </si>
  <si>
    <t>line 117; line 120</t>
  </si>
  <si>
    <t>line 118; line 121</t>
  </si>
  <si>
    <t>line 119; line 122</t>
  </si>
  <si>
    <t xml:space="preserve">G: Composite Tax Rate (CIT) </t>
  </si>
  <si>
    <t>Total Net Production Plant Carrying Charge without O&amp;M (Fixed Charge Rate)-(O/P)</t>
  </si>
  <si>
    <t>line 24</t>
  </si>
  <si>
    <t>line 52</t>
  </si>
  <si>
    <t>line 131</t>
  </si>
  <si>
    <t>line 85</t>
  </si>
  <si>
    <t>line 145</t>
  </si>
  <si>
    <t>line 152</t>
  </si>
  <si>
    <t>J: Administrative &amp; General Expenses Allocated to Production</t>
  </si>
  <si>
    <t>line 153</t>
  </si>
  <si>
    <t>weighted cost</t>
  </si>
  <si>
    <t>ARO            Depreciation Reserves</t>
  </si>
  <si>
    <t>Total Installed capacity (MW)</t>
  </si>
  <si>
    <t>ARO                            Net book value           (d-e)</t>
  </si>
  <si>
    <t xml:space="preserve">Net Plant Investments </t>
  </si>
  <si>
    <t>Net Plant                         (a-b)</t>
  </si>
  <si>
    <t>Net Plant Investments  w/o ARO                                      (c-f)</t>
  </si>
  <si>
    <t>k = (i)/(j)</t>
  </si>
  <si>
    <r>
      <t xml:space="preserve">Total O&amp;M per KW </t>
    </r>
    <r>
      <rPr>
        <b/>
        <sz val="9"/>
        <color rgb="FFFF0000"/>
        <rFont val="Calibri"/>
        <family val="2"/>
        <scheme val="minor"/>
      </rPr>
      <t>(Attach.B, p. 3-5)</t>
    </r>
  </si>
  <si>
    <t xml:space="preserve">Monsanto </t>
  </si>
  <si>
    <t xml:space="preserve">Nucor </t>
  </si>
  <si>
    <t xml:space="preserve">Magcorp </t>
  </si>
  <si>
    <t>(i)=sum((a):(h)</t>
  </si>
  <si>
    <r>
      <t>Schedule 3/3A -</t>
    </r>
    <r>
      <rPr>
        <b/>
        <sz val="14"/>
        <color theme="1"/>
        <rFont val="Calibri"/>
        <family val="2"/>
        <scheme val="minor"/>
      </rPr>
      <t xml:space="preserve"> Regulation and Frequency Response Service</t>
    </r>
  </si>
  <si>
    <r>
      <t>Schedule 5 -</t>
    </r>
    <r>
      <rPr>
        <b/>
        <sz val="14"/>
        <color theme="1"/>
        <rFont val="Calibri"/>
        <family val="2"/>
        <scheme val="minor"/>
      </rPr>
      <t xml:space="preserve"> Operating Reserves - Spinning Reserve</t>
    </r>
  </si>
  <si>
    <r>
      <t>Schedule 6 - Operating Reserve</t>
    </r>
    <r>
      <rPr>
        <b/>
        <sz val="14"/>
        <color theme="1"/>
        <rFont val="Calibri"/>
        <family val="2"/>
        <scheme val="minor"/>
      </rPr>
      <t xml:space="preserve"> - Supplemental Reserve</t>
    </r>
  </si>
  <si>
    <t>Total Weighted Annual Cost</t>
  </si>
  <si>
    <t>Production cost</t>
  </si>
  <si>
    <t>Attachment D</t>
  </si>
  <si>
    <t>2015  Results</t>
  </si>
  <si>
    <t>2015 Results</t>
  </si>
  <si>
    <r>
      <t xml:space="preserve">(aMW) </t>
    </r>
    <r>
      <rPr>
        <sz val="14"/>
        <color rgb="FFFF0000"/>
        <rFont val="Calibri"/>
        <family val="2"/>
        <scheme val="minor"/>
      </rPr>
      <t>(adj)</t>
    </r>
  </si>
  <si>
    <r>
      <t xml:space="preserve">Note 1: </t>
    </r>
    <r>
      <rPr>
        <b/>
        <sz val="14"/>
        <color rgb="FFFF0000"/>
        <rFont val="Calibri"/>
        <family val="2"/>
        <scheme val="minor"/>
      </rPr>
      <t>Tables D, E, and F</t>
    </r>
    <r>
      <rPr>
        <sz val="14"/>
        <color theme="1"/>
        <rFont val="Calibri"/>
        <family val="2"/>
        <scheme val="minor"/>
      </rPr>
      <t xml:space="preserve"> represent the historical reserve availability from the 2015 Reserve Analysis adjusted for the following changes:</t>
    </r>
  </si>
  <si>
    <r>
      <rPr>
        <b/>
        <sz val="14"/>
        <rFont val="Calibri"/>
        <family val="2"/>
        <scheme val="minor"/>
      </rPr>
      <t xml:space="preserve">Note 2: </t>
    </r>
    <r>
      <rPr>
        <b/>
        <sz val="14"/>
        <color rgb="FFFF0000"/>
        <rFont val="Calibri"/>
        <family val="2"/>
        <scheme val="minor"/>
      </rPr>
      <t>Table F</t>
    </r>
    <r>
      <rPr>
        <sz val="14"/>
        <color theme="1"/>
        <rFont val="Calibri"/>
        <family val="2"/>
        <scheme val="minor"/>
      </rPr>
      <t xml:space="preserve"> (Schedule 3 and 3A, Regulation Reserves) represents resources holding regulation reserves in 2015 adjusted for the changes described in Note 1. The calculated percentage contributions to total reserve are applied to the regulation requirement calculated in the 2016 Regulation Reserve Study. </t>
    </r>
  </si>
  <si>
    <r>
      <rPr>
        <b/>
        <sz val="14"/>
        <rFont val="Calibri"/>
        <family val="2"/>
        <scheme val="minor"/>
      </rPr>
      <t xml:space="preserve">Note 4: </t>
    </r>
    <r>
      <rPr>
        <b/>
        <sz val="14"/>
        <color rgb="FFFF0000"/>
        <rFont val="Calibri"/>
        <family val="2"/>
        <scheme val="minor"/>
      </rPr>
      <t>Table H</t>
    </r>
    <r>
      <rPr>
        <sz val="14"/>
        <color theme="1"/>
        <rFont val="Calibri"/>
        <family val="2"/>
        <scheme val="minor"/>
      </rPr>
      <t xml:space="preserve"> summarizes the contribution of units toward the final 562 MW regulation reserve requirement in the 2016 Reserve Study that accounts for diversity benefit reductions from the 900 MW sum of stand-alone requirements for load, VERs, and non-VERs.</t>
    </r>
  </si>
  <si>
    <t>Attach. B, p.3-5 -------&gt;</t>
  </si>
  <si>
    <r>
      <t xml:space="preserve">Schedule 2 Credit  - </t>
    </r>
    <r>
      <rPr>
        <b/>
        <sz val="10"/>
        <color rgb="FFFF0000"/>
        <rFont val="Calibri"/>
        <family val="2"/>
        <scheme val="minor"/>
      </rPr>
      <t>2015</t>
    </r>
  </si>
  <si>
    <r>
      <t>Reactive Rev Req (</t>
    </r>
    <r>
      <rPr>
        <b/>
        <sz val="10"/>
        <color rgb="FFFF0000"/>
        <rFont val="Calibri"/>
        <family val="2"/>
        <scheme val="minor"/>
      </rPr>
      <t>2010 Study</t>
    </r>
    <r>
      <rPr>
        <sz val="10"/>
        <rFont val="Calibri"/>
        <family val="2"/>
        <scheme val="minor"/>
      </rPr>
      <t>)</t>
    </r>
  </si>
  <si>
    <r>
      <t>% Total Rev Req (</t>
    </r>
    <r>
      <rPr>
        <b/>
        <sz val="10"/>
        <color rgb="FFFF0000"/>
        <rFont val="Calibri"/>
        <family val="2"/>
        <scheme val="minor"/>
      </rPr>
      <t>2010</t>
    </r>
    <r>
      <rPr>
        <sz val="10"/>
        <color rgb="FFFF0000"/>
        <rFont val="Calibri"/>
        <family val="2"/>
        <scheme val="minor"/>
      </rPr>
      <t xml:space="preserve"> </t>
    </r>
    <r>
      <rPr>
        <b/>
        <sz val="10"/>
        <color rgb="FFFF0000"/>
        <rFont val="Calibri"/>
        <family val="2"/>
        <scheme val="minor"/>
      </rPr>
      <t>Study</t>
    </r>
    <r>
      <rPr>
        <sz val="10"/>
        <rFont val="Calibri"/>
        <family val="2"/>
        <scheme val="minor"/>
      </rPr>
      <t>)</t>
    </r>
  </si>
  <si>
    <r>
      <t xml:space="preserve">Share of </t>
    </r>
    <r>
      <rPr>
        <b/>
        <sz val="10"/>
        <color rgb="FFFF0000"/>
        <rFont val="Calibri"/>
        <family val="2"/>
        <scheme val="minor"/>
      </rPr>
      <t xml:space="preserve">2015 </t>
    </r>
    <r>
      <rPr>
        <sz val="10"/>
        <rFont val="Calibri"/>
        <family val="2"/>
        <scheme val="minor"/>
      </rPr>
      <t>revenue (based on % from 2010 study)</t>
    </r>
  </si>
  <si>
    <r>
      <t xml:space="preserve">Details for Nameplate Capacity </t>
    </r>
    <r>
      <rPr>
        <sz val="10"/>
        <rFont val="Calibri"/>
        <family val="2"/>
        <scheme val="minor"/>
      </rPr>
      <t>(Schedule 3A Billing Determinants)</t>
    </r>
  </si>
  <si>
    <t>Reserve Study Available Capacity (MW) - Attach. D, p.1</t>
  </si>
  <si>
    <t>Reserve Study         Cumulative Avail. Cap. (MW)              Attach. D, p.1</t>
  </si>
  <si>
    <t>Fixed Charge Rate Worksheet*</t>
  </si>
  <si>
    <t>Plant Calculations**</t>
  </si>
  <si>
    <t>Rates 
($/kW-year)</t>
  </si>
  <si>
    <t xml:space="preserve">Weighted  Cost 
$/kW </t>
  </si>
  <si>
    <t xml:space="preserve">Weighted Cost 
$/kW </t>
  </si>
  <si>
    <t>Reserve Study                             Expected Participation Attach. D, p.1</t>
  </si>
  <si>
    <r>
      <t xml:space="preserve">Adjustments to FERC 506 </t>
    </r>
    <r>
      <rPr>
        <vertAlign val="superscript"/>
        <sz val="9"/>
        <color theme="1"/>
        <rFont val="Calibri"/>
        <family val="2"/>
        <scheme val="minor"/>
      </rPr>
      <t>(1)</t>
    </r>
  </si>
  <si>
    <t>Source</t>
  </si>
  <si>
    <t>APS: PTP</t>
  </si>
  <si>
    <t>BPA: PTP + Scheduling</t>
  </si>
  <si>
    <t>IPC: RTSA/PTP</t>
  </si>
  <si>
    <t>Chehalis, Hermiston, Swift</t>
  </si>
  <si>
    <t xml:space="preserve">Jim Bridger </t>
  </si>
  <si>
    <t>Attachment E</t>
  </si>
  <si>
    <r>
      <t xml:space="preserve">Third party Transmission Cost 
</t>
    </r>
    <r>
      <rPr>
        <sz val="11"/>
        <rFont val="Calibri"/>
        <family val="2"/>
        <scheme val="minor"/>
      </rPr>
      <t>($/kW-year)</t>
    </r>
  </si>
  <si>
    <r>
      <t xml:space="preserve">Schedule 3 and 3A, Regulating Reserves                                     </t>
    </r>
    <r>
      <rPr>
        <b/>
        <sz val="14"/>
        <color rgb="FFFF0000"/>
        <rFont val="Calibri"/>
        <family val="2"/>
        <scheme val="minor"/>
      </rPr>
      <t>2016 Regulation Reserve Study results</t>
    </r>
  </si>
  <si>
    <t>$/kW-year</t>
  </si>
  <si>
    <r>
      <t xml:space="preserve">Schedule 2 (Reactive Supply and Voltage Control) Summary                                                </t>
    </r>
    <r>
      <rPr>
        <b/>
        <sz val="10"/>
        <color rgb="FFFF0000"/>
        <rFont val="Calibri"/>
        <family val="2"/>
        <scheme val="minor"/>
      </rPr>
      <t>2010 Study</t>
    </r>
    <r>
      <rPr>
        <b/>
        <vertAlign val="superscript"/>
        <sz val="10"/>
        <color rgb="FFFF0000"/>
        <rFont val="Calibri"/>
        <family val="2"/>
        <scheme val="minor"/>
      </rPr>
      <t>1</t>
    </r>
  </si>
  <si>
    <t>Exhibit No. PAC-17</t>
  </si>
  <si>
    <t>*Gross plant, accumulated depreciation and ARO reserves represent account balances at December 31, 2015.</t>
  </si>
  <si>
    <t>Adjustments to eliminate the effect of one-time accounting entries for joint-owner transactions posted in 2015. See T. Dinehart's  testimony for details.</t>
  </si>
  <si>
    <t>**All gross plant and accumulated depreciation values are net of AROs.</t>
  </si>
  <si>
    <t>Accumulated Depreciation and Amortization**</t>
  </si>
  <si>
    <t>Regulation Reserve Requirement 
(kW)</t>
  </si>
  <si>
    <t>Spinning %</t>
  </si>
  <si>
    <t>g = f/1000</t>
  </si>
  <si>
    <t>Accumulated Depreciation Reserves</t>
  </si>
  <si>
    <r>
      <t xml:space="preserve">Net Plant Investments per (kW) 
(g/h)                              </t>
    </r>
    <r>
      <rPr>
        <b/>
        <sz val="11"/>
        <color rgb="FFFF0000"/>
        <rFont val="Calibri"/>
        <family val="2"/>
        <scheme val="minor"/>
      </rPr>
      <t>Attach.B, p.3-5</t>
    </r>
  </si>
  <si>
    <t xml:space="preserve"> Steam/Hydraulic Expenses             FERC 502 
(FN1, page 402, 406, 410) </t>
  </si>
  <si>
    <t xml:space="preserve"> Operation Supervision and Engineering                         FERC 500  
(FN1, page 402, 406, 410) </t>
  </si>
  <si>
    <t xml:space="preserve"> Electric/Hydraulic Expenses                   FERC 505 
(FN1, page 402, 406, 410) </t>
  </si>
  <si>
    <t xml:space="preserve"> Misc Steam (Hydraulic) Power Expenses             FERC 506 (FN1, page 402, 406, 410) </t>
  </si>
  <si>
    <t xml:space="preserve">Rents                   FERC 507 
(FN1, page 402, 406, 410) </t>
  </si>
  <si>
    <t xml:space="preserve">Maintenance of Structures         FERC 511 
(FN1, page 402, 406, 410) </t>
  </si>
  <si>
    <t xml:space="preserve"> Maintenance of Misc Steam/Hydraulic Plant 
FERC 514 
(FN1, page 402, 406, 410) </t>
  </si>
  <si>
    <t xml:space="preserve">Total Installed capacity (kW) 
(FF1, page 402, 406, 410) </t>
  </si>
  <si>
    <t>Installed Cost (gross plant)
FN1 page 402.17</t>
  </si>
  <si>
    <t>ARO               Electric Plant 
FN1 page 402.16</t>
  </si>
  <si>
    <t>Total Installed capacity (kW) 
FN1 page 402.5</t>
  </si>
  <si>
    <r>
      <t xml:space="preserve">Total Demand Related Expenses </t>
    </r>
    <r>
      <rPr>
        <sz val="9"/>
        <color theme="1"/>
        <rFont val="Calibri"/>
        <family val="2"/>
        <scheme val="minor"/>
      </rPr>
      <t>(sum((a):(h)) or contract costs</t>
    </r>
  </si>
  <si>
    <r>
      <t xml:space="preserve">Annual Carrying Cost per kW
 (f) x </t>
    </r>
    <r>
      <rPr>
        <b/>
        <u val="singleAccounting"/>
        <sz val="10"/>
        <color rgb="FFFF0000"/>
        <rFont val="Calibri"/>
        <family val="2"/>
        <scheme val="minor"/>
      </rPr>
      <t>15.94%  Attach. A (FCR)</t>
    </r>
  </si>
  <si>
    <t>Wheeling Cost per kW
 (FERC 565)  Attach. E</t>
  </si>
  <si>
    <t>Weighted Annual Cost per kW
((g)+(h)+(i)-(j))*(e)</t>
  </si>
  <si>
    <t>Net Investment Cost/kW                    Attach. B, p. 1</t>
  </si>
  <si>
    <t>Operation and Maintenance Cost per kW           Attach. B, p.2</t>
  </si>
  <si>
    <t>Credit for Contributions to Reactive Power Service per kW              Attach. C</t>
  </si>
  <si>
    <r>
      <t>Note 2:</t>
    </r>
    <r>
      <rPr>
        <sz val="10"/>
        <color theme="1"/>
        <rFont val="Calibri"/>
        <family val="2"/>
        <scheme val="minor"/>
      </rPr>
      <t xml:space="preserve"> The Lake Side 2 plant came online after the 2010 study. The Lake Side 2 credit assumed to be equal to 1.65 times the credit for Lake Side 1 based on similar plant characteristics and differences in gross plant values. Therefore, the credit for Lake Side 2 reactive reserve service in Schedules 3, 3A, 5, and 6 is equal 1.65 * $1.08, or $1.79 $/kW.</t>
    </r>
  </si>
  <si>
    <r>
      <t>Note 1:</t>
    </r>
    <r>
      <rPr>
        <sz val="10"/>
        <color theme="1"/>
        <rFont val="Calibri"/>
        <family val="2"/>
        <scheme val="minor"/>
      </rPr>
      <t xml:space="preserve"> For the 2010 Study results please refer to Alan C. Heintz testimony on behalf of PacifiCorp in 2011 Rate Case filed on May 26, 2011, in Docket No. ER11-3643. The Summary of 2010 Study of Schedule 2 Reactive Revenue Requirement can be located on page 18 of the Exhibit PAC-7 of the Alan C. Heintz testimony.</t>
    </r>
  </si>
  <si>
    <r>
      <rPr>
        <b/>
        <sz val="10"/>
        <color rgb="FFFF0000"/>
        <rFont val="Calibri"/>
        <family val="2"/>
        <scheme val="minor"/>
      </rPr>
      <t xml:space="preserve">2015 </t>
    </r>
    <r>
      <rPr>
        <sz val="10"/>
        <rFont val="Calibri"/>
        <family val="2"/>
        <scheme val="minor"/>
      </rPr>
      <t>Name Plate (MW)                           FN1, p.402-407</t>
    </r>
  </si>
  <si>
    <r>
      <t xml:space="preserve">Reactive Revenue Req. ($/kW) 
</t>
    </r>
    <r>
      <rPr>
        <b/>
        <sz val="10"/>
        <color rgb="FFFF0000"/>
        <rFont val="Calibri"/>
        <family val="2"/>
        <scheme val="minor"/>
      </rPr>
      <t>2010 Credit</t>
    </r>
  </si>
  <si>
    <r>
      <rPr>
        <b/>
        <sz val="10"/>
        <color rgb="FFFF0000"/>
        <rFont val="Calibri"/>
        <family val="2"/>
        <scheme val="minor"/>
      </rPr>
      <t>2010</t>
    </r>
    <r>
      <rPr>
        <sz val="10"/>
        <color rgb="FFFF0000"/>
        <rFont val="Calibri"/>
        <family val="2"/>
        <scheme val="minor"/>
      </rPr>
      <t xml:space="preserve"> </t>
    </r>
    <r>
      <rPr>
        <sz val="10"/>
        <rFont val="Calibri"/>
        <family val="2"/>
        <scheme val="minor"/>
      </rPr>
      <t>Name Plate                                 (MW) 
FN1, p.402-407</t>
    </r>
  </si>
  <si>
    <t>2015 MONTHLY TRANSMISSION SYSTEM PEAK LOAD (used in calculation of Schedule 2 credit)</t>
  </si>
  <si>
    <r>
      <t xml:space="preserve">Reactive Revenue Req. ($/kW) 
</t>
    </r>
    <r>
      <rPr>
        <b/>
        <sz val="10"/>
        <color rgb="FFFF0000"/>
        <rFont val="Calibri"/>
        <family val="2"/>
        <scheme val="minor"/>
      </rPr>
      <t>2015 Credit 
(used in Attach. B, pp. 3-5)</t>
    </r>
  </si>
  <si>
    <t>(e) 2015 12CP (MW) - (Attach. C, page 2)</t>
  </si>
  <si>
    <t xml:space="preserve">(g) Annual Revenue = (e)*(f) </t>
  </si>
  <si>
    <t>Schedule 5                         Spinning</t>
  </si>
  <si>
    <t>Schedule 6                                 Non-Spinning</t>
  </si>
  <si>
    <r>
      <rPr>
        <b/>
        <sz val="14"/>
        <rFont val="Calibri"/>
        <family val="2"/>
        <scheme val="minor"/>
      </rPr>
      <t xml:space="preserve">Note 3: </t>
    </r>
    <r>
      <rPr>
        <b/>
        <sz val="14"/>
        <color rgb="FFFF0000"/>
        <rFont val="Calibri"/>
        <family val="2"/>
        <scheme val="minor"/>
      </rPr>
      <t>Table G</t>
    </r>
    <r>
      <rPr>
        <sz val="14"/>
        <color theme="1"/>
        <rFont val="Calibri"/>
        <family val="2"/>
        <scheme val="minor"/>
      </rPr>
      <t xml:space="preserve"> summarizes the reserve values from Tables D, E, and F by plant.</t>
    </r>
  </si>
  <si>
    <t xml:space="preserve">(Jan '15 - Sept '15) </t>
  </si>
  <si>
    <t>(Oct '15 - Dec '15)</t>
  </si>
  <si>
    <t xml:space="preserve">(Jan '15 - May '15) </t>
  </si>
  <si>
    <t>(July '15 - Dec '15)</t>
  </si>
  <si>
    <t>(Jan '15 - Oct '15) IPC: RTSA</t>
  </si>
  <si>
    <t>(Nov '15 - Dec '15) PAC (NT)/IPC (PTP): Dynamic rights only, excludes 200 MW for dynamic overlay</t>
  </si>
  <si>
    <t xml:space="preserve"> Wheeling Costs included in Attachment B, pages 3-5, column (i)</t>
  </si>
  <si>
    <r>
      <t xml:space="preserve">Reference in </t>
    </r>
    <r>
      <rPr>
        <b/>
        <sz val="9"/>
        <rFont val="Calibri"/>
        <family val="2"/>
        <scheme val="minor"/>
      </rPr>
      <t>Production FCR Formula</t>
    </r>
    <r>
      <rPr>
        <sz val="9"/>
        <rFont val="Calibri"/>
        <family val="2"/>
        <scheme val="minor"/>
      </rPr>
      <t xml:space="preserve"> (Exhibit No. PAC-16)</t>
    </r>
  </si>
  <si>
    <t>* This worksheet represents a condenced version of Production Fixed Charge Rate Formula. For more details, please refer to Production Fixed Charge Rate Formula in Exhibit No. PAC-16.</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</si>
</sst>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
    <numFmt numFmtId="168" formatCode="_(* #,##0.0_);_(* \(#,##0.0\);_(* &quot;-&quot;??_);_(@_)"/>
    <numFmt numFmtId="169" formatCode="0.0"/>
    <numFmt numFmtId="170" formatCode="General_)"/>
    <numFmt numFmtId="171" formatCode=";;;\(@\)"/>
    <numFmt numFmtId="172" formatCode="\(@\)"/>
    <numFmt numFmtId="173" formatCode="#,##0.0_);\(#,##0.0\)"/>
    <numFmt numFmtId="174" formatCode="&quot;$&quot;* #,##0.0000&quot;/kwh &quot;"/>
    <numFmt numFmtId="175" formatCode="&quot;$&quot;* #,##0.00&quot;/kw &quot;"/>
    <numFmt numFmtId="176" formatCode="&quot; &quot;&quot;$&quot;* #,##0.00&quot;/kw  &quot;"/>
    <numFmt numFmtId="177" formatCode="* #,##0&quot;  &quot;\ "/>
    <numFmt numFmtId="178" formatCode="&quot;$&quot;#,##0.00&quot;/kw &quot;"/>
    <numFmt numFmtId="179" formatCode="###,000"/>
    <numFmt numFmtId="180" formatCode="_-* #,##0.00\ _D_M_-;\-* #,##0.00\ _D_M_-;_-* &quot;-&quot;??\ _D_M_-;_-@_-"/>
    <numFmt numFmtId="181" formatCode="0.000000"/>
    <numFmt numFmtId="182" formatCode="_-* #,##0\ &quot;F&quot;_-;\-* #,##0\ &quot;F&quot;_-;_-* &quot;-&quot;\ &quot;F&quot;_-;_-@_-"/>
    <numFmt numFmtId="183" formatCode="&quot;$&quot;###0;[Red]\(&quot;$&quot;###0\)"/>
    <numFmt numFmtId="184" formatCode="#,##0.000;[Red]\-#,##0.000"/>
    <numFmt numFmtId="185" formatCode="[$-409]mmm\-yy;@"/>
    <numFmt numFmtId="186" formatCode="mmm\ dd\,\ yyyy"/>
    <numFmt numFmtId="187" formatCode="[$-409]mmmm\-yy;@"/>
    <numFmt numFmtId="188" formatCode="_(&quot;$&quot;* #,##0.0_);_(&quot;$&quot;* \(#,##0.0\);_(&quot;$&quot;* &quot;-&quot;??_);_(@_)"/>
    <numFmt numFmtId="189" formatCode="0.000"/>
    <numFmt numFmtId="190" formatCode="_(* #,##0.000_);_(* \(#,##0.000\);_(* &quot;-&quot;??_);_(@_)"/>
    <numFmt numFmtId="191" formatCode="&quot;$&quot;#,##0\ ;\(&quot;$&quot;#,##0\)"/>
    <numFmt numFmtId="192" formatCode="mmmm\ d\,\ yyyy"/>
    <numFmt numFmtId="193" formatCode="0.000%"/>
    <numFmt numFmtId="194" formatCode="#,##0.0000"/>
    <numFmt numFmtId="195" formatCode="_-* #,##0_-;\-* #,##0_-;_-* &quot;-&quot;_-;_-@_-"/>
    <numFmt numFmtId="196" formatCode="_-* #,##0.00_-;\-* #,##0.00_-;_-* &quot;-&quot;??_-;_-@_-"/>
    <numFmt numFmtId="197" formatCode="_-&quot;$&quot;* #,##0_-;\-&quot;$&quot;* #,##0_-;_-&quot;$&quot;* &quot;-&quot;_-;_-@_-"/>
    <numFmt numFmtId="198" formatCode="_-&quot;$&quot;* #,##0.00_-;\-&quot;$&quot;* #,##0.00_-;_-&quot;$&quot;* &quot;-&quot;??_-;_-@_-"/>
    <numFmt numFmtId="199" formatCode="_(&quot;$&quot;* #,##0.000_);_(&quot;$&quot;* \(#,##0.000\);_(&quot;$&quot;* &quot;-&quot;??_);_(@_)"/>
    <numFmt numFmtId="200" formatCode="0.00000000%"/>
    <numFmt numFmtId="201" formatCode="&quot;$&quot;#,##0.00&quot;/kW &quot;"/>
    <numFmt numFmtId="202" formatCode="#,###&quot;kW &quot;"/>
  </numFmts>
  <fonts count="18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9"/>
      <name val="Arial"/>
      <family val="2"/>
    </font>
    <font>
      <sz val="10"/>
      <color indexed="10"/>
      <name val="Arial"/>
      <family val="2"/>
    </font>
    <font>
      <sz val="12"/>
      <name val="Arial MT"/>
    </font>
    <font>
      <sz val="12"/>
      <name val="Arial"/>
      <family val="2"/>
    </font>
    <font>
      <sz val="10"/>
      <name val="Times New Roman"/>
      <family val="1"/>
    </font>
    <font>
      <b/>
      <sz val="12"/>
      <name val="Arial"/>
      <family val="2"/>
    </font>
    <font>
      <sz val="10"/>
      <name val="Courier New"/>
      <family val="3"/>
    </font>
    <font>
      <u val="singleAccounting"/>
      <sz val="10"/>
      <name val="Times"/>
      <family val="1"/>
    </font>
    <font>
      <sz val="12"/>
      <name val="ZapfCalligr BT"/>
    </font>
    <font>
      <sz val="10"/>
      <name val="Times"/>
      <family val="1"/>
    </font>
    <font>
      <sz val="10"/>
      <name val="Courier"/>
      <family val="3"/>
    </font>
    <font>
      <b/>
      <sz val="11"/>
      <color theme="1"/>
      <name val="Calibri"/>
      <family val="2"/>
      <scheme val="minor"/>
    </font>
    <font>
      <b/>
      <i/>
      <sz val="11"/>
      <color theme="1"/>
      <name val="Calibri"/>
      <family val="2"/>
      <scheme val="minor"/>
    </font>
    <font>
      <sz val="11"/>
      <color rgb="FFFF0000"/>
      <name val="Calibri"/>
      <family val="2"/>
      <scheme val="minor"/>
    </font>
    <font>
      <b/>
      <sz val="12"/>
      <color theme="1"/>
      <name val="Calibri"/>
      <family val="2"/>
      <scheme val="minor"/>
    </font>
    <font>
      <sz val="8"/>
      <color rgb="FF000000"/>
      <name val="Arial"/>
      <family val="2"/>
    </font>
    <font>
      <sz val="10"/>
      <color rgb="FF1F497D"/>
      <name val="Arial"/>
      <family val="2"/>
    </font>
    <font>
      <b/>
      <sz val="10"/>
      <color rgb="FF1F497D"/>
      <name val="Arial"/>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8"/>
      <color rgb="FF1F497D"/>
      <name val="Verdana"/>
      <family val="2"/>
    </font>
    <font>
      <i/>
      <sz val="11"/>
      <color theme="1"/>
      <name val="Calibri"/>
      <family val="2"/>
      <scheme val="minor"/>
    </font>
    <font>
      <u/>
      <sz val="11"/>
      <color theme="10"/>
      <name val="Calibri"/>
      <family val="2"/>
      <scheme val="minor"/>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color theme="1"/>
      <name val="Arial"/>
      <family val="2"/>
    </font>
    <font>
      <sz val="10"/>
      <color indexed="8"/>
      <name val="Arial"/>
      <family val="2"/>
    </font>
    <font>
      <sz val="8"/>
      <name val="Helv"/>
    </font>
    <font>
      <i/>
      <sz val="11"/>
      <color indexed="23"/>
      <name val="Calibri"/>
      <family val="2"/>
    </font>
    <font>
      <sz val="11"/>
      <color indexed="17"/>
      <name val="Calibri"/>
      <family val="2"/>
    </font>
    <font>
      <b/>
      <sz val="16"/>
      <name val="Times New Roman"/>
      <family val="1"/>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8"/>
      <name val="Arial"/>
      <family val="2"/>
    </font>
    <font>
      <sz val="11"/>
      <color indexed="60"/>
      <name val="Calibri"/>
      <family val="2"/>
    </font>
    <font>
      <sz val="11"/>
      <color indexed="8"/>
      <name val="TimesNewRomanPS"/>
    </font>
    <font>
      <sz val="10"/>
      <name val="MS Sans Serif"/>
      <family val="2"/>
    </font>
    <font>
      <b/>
      <sz val="11"/>
      <color indexed="63"/>
      <name val="Calibri"/>
      <family val="2"/>
    </font>
    <font>
      <b/>
      <sz val="10"/>
      <name val="MS Sans Serif"/>
      <family val="2"/>
    </font>
    <font>
      <b/>
      <sz val="10"/>
      <color indexed="8"/>
      <name val="Arial"/>
      <family val="2"/>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b/>
      <sz val="14"/>
      <name val="Arial"/>
      <family val="2"/>
    </font>
    <font>
      <b/>
      <sz val="18"/>
      <color indexed="56"/>
      <name val="Cambria"/>
      <family val="2"/>
    </font>
    <font>
      <b/>
      <sz val="11"/>
      <color indexed="8"/>
      <name val="Calibri"/>
      <family val="2"/>
    </font>
    <font>
      <sz val="8"/>
      <color indexed="12"/>
      <name val="Arial"/>
      <family val="2"/>
    </font>
    <font>
      <sz val="11"/>
      <color indexed="10"/>
      <name val="Calibri"/>
      <family val="2"/>
    </font>
    <font>
      <sz val="10"/>
      <color theme="1"/>
      <name val="Times New Roman"/>
      <family val="2"/>
    </font>
    <font>
      <b/>
      <sz val="11"/>
      <color theme="0"/>
      <name val="Calibri"/>
      <family val="2"/>
      <scheme val="minor"/>
    </font>
    <font>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indexed="10"/>
      <name val="Calibri"/>
      <family val="2"/>
      <scheme val="minor"/>
    </font>
    <font>
      <sz val="10"/>
      <name val="Tms Rmn"/>
    </font>
    <font>
      <sz val="10"/>
      <color indexed="8"/>
      <name val="Helv"/>
    </font>
    <font>
      <sz val="12"/>
      <color indexed="24"/>
      <name val="Arial"/>
      <family val="2"/>
    </font>
    <font>
      <sz val="11"/>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8"/>
      <color indexed="10"/>
      <name val="Arial"/>
      <family val="2"/>
    </font>
    <font>
      <sz val="24"/>
      <color indexed="13"/>
      <name val="Helv"/>
    </font>
    <font>
      <b/>
      <sz val="18"/>
      <color indexed="62"/>
      <name val="Cambria"/>
      <family val="2"/>
      <scheme val="major"/>
    </font>
    <font>
      <b/>
      <sz val="18"/>
      <color indexed="62"/>
      <name val="Cambria"/>
      <family val="2"/>
    </font>
    <font>
      <sz val="9"/>
      <color theme="1"/>
      <name val="Calibri"/>
      <family val="2"/>
      <scheme val="minor"/>
    </font>
    <font>
      <vertAlign val="superscript"/>
      <sz val="9"/>
      <color theme="1"/>
      <name val="Calibri"/>
      <family val="2"/>
      <scheme val="minor"/>
    </font>
    <font>
      <b/>
      <sz val="9"/>
      <color theme="1"/>
      <name val="Calibri"/>
      <family val="2"/>
      <scheme val="minor"/>
    </font>
    <font>
      <vertAlign val="superscript"/>
      <sz val="11"/>
      <color theme="1"/>
      <name val="Calibri"/>
      <family val="2"/>
      <scheme val="minor"/>
    </font>
    <font>
      <b/>
      <u/>
      <sz val="11"/>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1"/>
      <color rgb="FFFF0000"/>
      <name val="Calibri"/>
      <family val="2"/>
      <scheme val="minor"/>
    </font>
    <font>
      <b/>
      <u/>
      <sz val="11"/>
      <color rgb="FFFF0000"/>
      <name val="Calibri"/>
      <family val="2"/>
      <scheme val="minor"/>
    </font>
    <font>
      <b/>
      <sz val="14"/>
      <color rgb="FFFF0000"/>
      <name val="Calibri"/>
      <family val="2"/>
      <scheme val="minor"/>
    </font>
    <font>
      <i/>
      <sz val="10"/>
      <name val="Calibri"/>
      <family val="2"/>
      <scheme val="minor"/>
    </font>
    <font>
      <i/>
      <sz val="9"/>
      <color theme="1"/>
      <name val="Calibri"/>
      <family val="2"/>
      <scheme val="minor"/>
    </font>
    <font>
      <b/>
      <sz val="10"/>
      <color rgb="FFFF0000"/>
      <name val="Calibri"/>
      <family val="2"/>
      <scheme val="minor"/>
    </font>
    <font>
      <b/>
      <sz val="10"/>
      <color theme="1"/>
      <name val="Calibri"/>
      <family val="2"/>
      <scheme val="minor"/>
    </font>
    <font>
      <b/>
      <sz val="12"/>
      <name val="Calibri"/>
      <family val="2"/>
      <scheme val="minor"/>
    </font>
    <font>
      <sz val="12"/>
      <name val="Calibri"/>
      <family val="2"/>
      <scheme val="minor"/>
    </font>
    <font>
      <b/>
      <sz val="11"/>
      <name val="Calibri"/>
      <family val="2"/>
      <scheme val="minor"/>
    </font>
    <font>
      <sz val="11"/>
      <name val="Calibri"/>
      <family val="2"/>
      <scheme val="minor"/>
    </font>
    <font>
      <b/>
      <sz val="9"/>
      <color rgb="FFFF0000"/>
      <name val="Calibri"/>
      <family val="2"/>
      <scheme val="minor"/>
    </font>
    <font>
      <sz val="12"/>
      <color theme="0"/>
      <name val="Calibri"/>
      <family val="2"/>
      <scheme val="minor"/>
    </font>
    <font>
      <sz val="12"/>
      <color rgb="FFFF0000"/>
      <name val="Calibri"/>
      <family val="2"/>
      <scheme val="minor"/>
    </font>
    <font>
      <b/>
      <sz val="14"/>
      <color theme="1"/>
      <name val="Calibri"/>
      <family val="2"/>
      <scheme val="minor"/>
    </font>
    <font>
      <b/>
      <u val="singleAccounting"/>
      <sz val="10"/>
      <color rgb="FFFF0000"/>
      <name val="Calibri"/>
      <family val="2"/>
      <scheme val="minor"/>
    </font>
    <font>
      <sz val="10"/>
      <color theme="0"/>
      <name val="Calibri"/>
      <family val="2"/>
      <scheme val="minor"/>
    </font>
    <font>
      <sz val="12"/>
      <color theme="1"/>
      <name val="Calibri"/>
      <family val="2"/>
      <scheme val="minor"/>
    </font>
    <font>
      <sz val="12"/>
      <color indexed="8"/>
      <name val="Calibri"/>
      <family val="2"/>
      <scheme val="minor"/>
    </font>
    <font>
      <u/>
      <sz val="12"/>
      <name val="Calibri"/>
      <family val="2"/>
      <scheme val="minor"/>
    </font>
    <font>
      <sz val="14"/>
      <color theme="1"/>
      <name val="Calibri"/>
      <family val="2"/>
      <scheme val="minor"/>
    </font>
    <font>
      <sz val="14"/>
      <color theme="0"/>
      <name val="Calibri"/>
      <family val="2"/>
      <scheme val="minor"/>
    </font>
    <font>
      <sz val="14"/>
      <name val="Calibri"/>
      <family val="2"/>
      <scheme val="minor"/>
    </font>
    <font>
      <b/>
      <u/>
      <sz val="14"/>
      <color rgb="FFFF0000"/>
      <name val="Calibri"/>
      <family val="2"/>
      <scheme val="minor"/>
    </font>
    <font>
      <b/>
      <sz val="14"/>
      <name val="Calibri"/>
      <family val="2"/>
      <scheme val="minor"/>
    </font>
    <font>
      <sz val="14"/>
      <color rgb="FFFF0000"/>
      <name val="Calibri"/>
      <family val="2"/>
      <scheme val="minor"/>
    </font>
    <font>
      <b/>
      <sz val="14"/>
      <color theme="0"/>
      <name val="Calibri"/>
      <family val="2"/>
      <scheme val="minor"/>
    </font>
    <font>
      <b/>
      <vertAlign val="superscript"/>
      <sz val="10"/>
      <color rgb="FFFF0000"/>
      <name val="Calibri"/>
      <family val="2"/>
      <scheme val="minor"/>
    </font>
    <font>
      <sz val="10"/>
      <color rgb="FFFF0000"/>
      <name val="Calibri"/>
      <family val="2"/>
      <scheme val="minor"/>
    </font>
    <font>
      <b/>
      <u/>
      <sz val="10"/>
      <color theme="1"/>
      <name val="Calibri"/>
      <family val="2"/>
      <scheme val="minor"/>
    </font>
    <font>
      <b/>
      <sz val="10"/>
      <color rgb="FF0000FF"/>
      <name val="Calibri"/>
      <family val="2"/>
      <scheme val="minor"/>
    </font>
    <font>
      <b/>
      <i/>
      <sz val="10"/>
      <name val="Calibri"/>
      <family val="2"/>
      <scheme val="minor"/>
    </font>
    <font>
      <b/>
      <sz val="16"/>
      <color theme="1"/>
      <name val="Calibri"/>
      <family val="2"/>
      <scheme val="minor"/>
    </font>
    <font>
      <b/>
      <sz val="18"/>
      <color theme="1"/>
      <name val="Calibri"/>
      <family val="2"/>
      <scheme val="minor"/>
    </font>
    <font>
      <sz val="12"/>
      <color rgb="FF0000FF"/>
      <name val="Calibri"/>
      <family val="2"/>
      <scheme val="minor"/>
    </font>
    <font>
      <b/>
      <sz val="12"/>
      <color rgb="FF00B0F0"/>
      <name val="Calibri"/>
      <family val="2"/>
      <scheme val="minor"/>
    </font>
    <font>
      <b/>
      <sz val="12"/>
      <color rgb="FFFF0000"/>
      <name val="Calibri"/>
      <family val="2"/>
      <scheme val="minor"/>
    </font>
    <font>
      <b/>
      <sz val="10"/>
      <color rgb="FF000000"/>
      <name val="Calibri"/>
      <family val="2"/>
      <scheme val="minor"/>
    </font>
    <font>
      <i/>
      <sz val="10"/>
      <color rgb="FF000000"/>
      <name val="Calibri"/>
      <family val="2"/>
      <scheme val="minor"/>
    </font>
    <font>
      <sz val="10"/>
      <color rgb="FF000000"/>
      <name val="Calibri"/>
      <family val="2"/>
      <scheme val="minor"/>
    </font>
    <font>
      <sz val="9"/>
      <name val="Calibri"/>
      <family val="2"/>
      <scheme val="minor"/>
    </font>
    <font>
      <b/>
      <i/>
      <sz val="12"/>
      <name val="Calibri"/>
      <family val="2"/>
      <scheme val="minor"/>
    </font>
    <font>
      <b/>
      <i/>
      <sz val="10"/>
      <color rgb="FFFF0000"/>
      <name val="Calibri"/>
      <family val="2"/>
      <scheme val="minor"/>
    </font>
    <font>
      <b/>
      <u/>
      <sz val="12"/>
      <color rgb="FFFF0000"/>
      <name val="Calibri"/>
      <family val="2"/>
      <scheme val="minor"/>
    </font>
    <font>
      <b/>
      <sz val="12"/>
      <color rgb="FF000000"/>
      <name val="Calibri"/>
      <family val="2"/>
      <scheme val="minor"/>
    </font>
    <font>
      <b/>
      <sz val="9"/>
      <name val="Calibri"/>
      <family val="2"/>
      <scheme val="minor"/>
    </font>
  </fonts>
  <fills count="104">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55"/>
        <bgColor indexed="64"/>
      </patternFill>
    </fill>
    <fill>
      <patternFill patternType="mediumGray">
        <fgColor indexed="22"/>
      </patternFill>
    </fill>
    <fill>
      <patternFill patternType="solid">
        <fgColor indexed="43"/>
        <bgColor indexed="64"/>
      </patternFill>
    </fill>
    <fill>
      <patternFill patternType="solid">
        <fgColor indexed="31"/>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solid">
        <fgColor indexed="9"/>
        <bgColor indexed="15"/>
      </patternFill>
    </fill>
    <fill>
      <patternFill patternType="solid">
        <fgColor indexed="14"/>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solid">
        <fgColor indexed="9"/>
        <bgColor indexed="64"/>
      </patternFill>
    </fill>
    <fill>
      <patternFill patternType="lightGray"/>
    </fill>
    <fill>
      <patternFill patternType="gray125">
        <fgColor indexed="8"/>
      </patternFill>
    </fill>
    <fill>
      <patternFill patternType="solid">
        <fgColor indexed="12"/>
      </patternFill>
    </fill>
    <fill>
      <patternFill patternType="solid">
        <fgColor rgb="FFFCFDD3"/>
        <bgColor indexed="64"/>
      </patternFill>
    </fill>
    <fill>
      <patternFill patternType="solid">
        <fgColor theme="9" tint="0.79998168889431442"/>
        <bgColor indexed="64"/>
      </patternFill>
    </fill>
    <fill>
      <patternFill patternType="solid">
        <fgColor rgb="FF8DB4E2"/>
        <bgColor indexed="64"/>
      </patternFill>
    </fill>
    <fill>
      <patternFill patternType="solid">
        <fgColor theme="4"/>
        <bgColor indexed="64"/>
      </patternFill>
    </fill>
    <fill>
      <patternFill patternType="solid">
        <fgColor theme="0" tint="-4.9989318521683403E-2"/>
        <bgColor indexed="64"/>
      </patternFill>
    </fill>
    <fill>
      <patternFill patternType="solid">
        <fgColor theme="6" tint="0.79998168889431442"/>
        <bgColor indexed="64"/>
      </patternFill>
    </fill>
  </fills>
  <borders count="10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double">
        <color indexed="64"/>
      </left>
      <right style="double">
        <color indexed="64"/>
      </right>
      <top style="double">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medium">
        <color indexed="27"/>
      </bottom>
      <diagonal/>
    </border>
    <border>
      <left/>
      <right/>
      <top/>
      <bottom style="medium">
        <color indexed="49"/>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bottom/>
      <diagonal/>
    </border>
    <border>
      <left/>
      <right/>
      <top style="double">
        <color indexed="64"/>
      </top>
      <bottom/>
      <diagonal/>
    </border>
    <border>
      <left/>
      <right/>
      <top style="thin">
        <color indexed="62"/>
      </top>
      <bottom style="double">
        <color indexed="62"/>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style="thin">
        <color auto="1"/>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s>
  <cellStyleXfs count="62626">
    <xf numFmtId="0" fontId="0" fillId="0" borderId="0"/>
    <xf numFmtId="43"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NumberFormat="0" applyFill="0" applyBorder="0" applyAlignment="0" applyProtection="0"/>
    <xf numFmtId="0" fontId="25" fillId="0" borderId="0" applyNumberFormat="0" applyFill="0" applyBorder="0" applyAlignment="0" applyProtection="0"/>
    <xf numFmtId="0" fontId="25" fillId="0" borderId="0"/>
    <xf numFmtId="170" fontId="31" fillId="0" borderId="0"/>
    <xf numFmtId="9" fontId="32" fillId="0" borderId="0" applyFont="0" applyFill="0" applyBorder="0" applyAlignment="0" applyProtection="0"/>
    <xf numFmtId="44" fontId="32" fillId="0" borderId="0" applyFont="0" applyFill="0" applyBorder="0" applyAlignment="0" applyProtection="0"/>
    <xf numFmtId="43" fontId="32" fillId="0" borderId="0" applyFont="0" applyFill="0" applyBorder="0" applyAlignment="0" applyProtection="0"/>
    <xf numFmtId="41" fontId="34" fillId="0" borderId="0"/>
    <xf numFmtId="171" fontId="35" fillId="0" borderId="0">
      <alignment horizontal="center" wrapText="1"/>
    </xf>
    <xf numFmtId="44" fontId="25" fillId="0" borderId="0" applyFont="0" applyFill="0" applyBorder="0" applyAlignment="0" applyProtection="0"/>
    <xf numFmtId="170" fontId="31" fillId="0" borderId="0"/>
    <xf numFmtId="43" fontId="36" fillId="0" borderId="0" applyFont="0" applyFill="0" applyBorder="0" applyAlignment="0" applyProtection="0"/>
    <xf numFmtId="41" fontId="37" fillId="0" borderId="0"/>
    <xf numFmtId="9" fontId="36" fillId="0" borderId="0" applyFont="0" applyFill="0" applyBorder="0" applyAlignment="0" applyProtection="0"/>
    <xf numFmtId="170" fontId="38" fillId="0" borderId="0"/>
    <xf numFmtId="44" fontId="36" fillId="0" borderId="0" applyFont="0" applyFill="0" applyBorder="0" applyAlignment="0" applyProtection="0"/>
    <xf numFmtId="176" fontId="31" fillId="0" borderId="0">
      <protection locked="0"/>
    </xf>
    <xf numFmtId="177" fontId="31" fillId="0" borderId="0">
      <alignment horizontal="center"/>
      <protection locked="0"/>
    </xf>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0" fontId="21" fillId="0" borderId="0"/>
    <xf numFmtId="43" fontId="21"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25" fillId="0" borderId="0"/>
    <xf numFmtId="0" fontId="25" fillId="0" borderId="0"/>
    <xf numFmtId="0" fontId="25" fillId="0" borderId="0"/>
    <xf numFmtId="0" fontId="43" fillId="0" borderId="28" applyNumberFormat="0" applyFont="0" applyFill="0" applyAlignment="0" applyProtection="0"/>
    <xf numFmtId="41" fontId="44" fillId="0" borderId="29" applyProtection="0">
      <alignment horizontal="right" vertical="center"/>
    </xf>
    <xf numFmtId="41" fontId="45" fillId="0" borderId="30" applyProtection="0">
      <alignment horizontal="right" vertical="center"/>
    </xf>
    <xf numFmtId="0" fontId="45" fillId="8" borderId="28" applyNumberFormat="0" applyAlignment="0" applyProtection="0">
      <alignment horizontal="left" vertical="center" indent="1"/>
    </xf>
    <xf numFmtId="0" fontId="46" fillId="9" borderId="30" applyNumberFormat="0" applyAlignment="0" applyProtection="0">
      <alignment horizontal="left" vertical="center" indent="1"/>
    </xf>
    <xf numFmtId="0" fontId="46" fillId="9" borderId="30" applyNumberFormat="0" applyAlignment="0" applyProtection="0">
      <alignment horizontal="left" vertical="center" indent="1"/>
    </xf>
    <xf numFmtId="0" fontId="47" fillId="0" borderId="31" applyNumberFormat="0" applyFill="0" applyBorder="0" applyAlignment="0" applyProtection="0"/>
    <xf numFmtId="0" fontId="48" fillId="0" borderId="31" applyBorder="0" applyAlignment="0" applyProtection="0"/>
    <xf numFmtId="179" fontId="49" fillId="10" borderId="32" applyNumberFormat="0" applyBorder="0" applyAlignment="0" applyProtection="0">
      <alignment horizontal="right" vertical="center" indent="1"/>
    </xf>
    <xf numFmtId="179" fontId="50" fillId="11" borderId="32" applyNumberFormat="0" applyBorder="0" applyAlignment="0" applyProtection="0">
      <alignment horizontal="right" vertical="center" indent="1"/>
    </xf>
    <xf numFmtId="179" fontId="50" fillId="12" borderId="32" applyNumberFormat="0" applyBorder="0" applyAlignment="0" applyProtection="0">
      <alignment horizontal="right" vertical="center" indent="1"/>
    </xf>
    <xf numFmtId="179" fontId="51" fillId="13" borderId="32" applyNumberFormat="0" applyBorder="0" applyAlignment="0" applyProtection="0">
      <alignment horizontal="right" vertical="center" indent="1"/>
    </xf>
    <xf numFmtId="179" fontId="51" fillId="14" borderId="32" applyNumberFormat="0" applyBorder="0" applyAlignment="0" applyProtection="0">
      <alignment horizontal="right" vertical="center" indent="1"/>
    </xf>
    <xf numFmtId="179" fontId="51" fillId="15" borderId="32" applyNumberFormat="0" applyBorder="0" applyAlignment="0" applyProtection="0">
      <alignment horizontal="right" vertical="center" indent="1"/>
    </xf>
    <xf numFmtId="179" fontId="52" fillId="16" borderId="32" applyNumberFormat="0" applyBorder="0" applyAlignment="0" applyProtection="0">
      <alignment horizontal="right" vertical="center" indent="1"/>
    </xf>
    <xf numFmtId="179" fontId="52" fillId="17" borderId="32" applyNumberFormat="0" applyBorder="0" applyAlignment="0" applyProtection="0">
      <alignment horizontal="right" vertical="center" indent="1"/>
    </xf>
    <xf numFmtId="179" fontId="52" fillId="18" borderId="32" applyNumberFormat="0" applyBorder="0" applyAlignment="0" applyProtection="0">
      <alignment horizontal="right" vertical="center" indent="1"/>
    </xf>
    <xf numFmtId="0" fontId="46" fillId="19" borderId="30" applyNumberFormat="0" applyAlignment="0" applyProtection="0">
      <alignment horizontal="left" vertical="center" indent="1"/>
    </xf>
    <xf numFmtId="0" fontId="46" fillId="20" borderId="28" applyNumberFormat="0" applyAlignment="0" applyProtection="0">
      <alignment horizontal="left" vertical="center" indent="1"/>
    </xf>
    <xf numFmtId="0" fontId="46" fillId="21" borderId="28" applyNumberFormat="0" applyAlignment="0" applyProtection="0">
      <alignment horizontal="left" vertical="center" indent="1"/>
    </xf>
    <xf numFmtId="0" fontId="46" fillId="22" borderId="28" applyNumberFormat="0" applyAlignment="0" applyProtection="0">
      <alignment horizontal="left" vertical="center" indent="1"/>
    </xf>
    <xf numFmtId="0" fontId="46" fillId="23" borderId="28" applyNumberFormat="0" applyAlignment="0" applyProtection="0">
      <alignment horizontal="left" vertical="center" indent="1"/>
    </xf>
    <xf numFmtId="0" fontId="46" fillId="24" borderId="30" applyNumberFormat="0" applyAlignment="0" applyProtection="0">
      <alignment horizontal="left" vertical="center" indent="1"/>
    </xf>
    <xf numFmtId="0" fontId="46" fillId="9" borderId="30" applyNumberFormat="0" applyAlignment="0" applyProtection="0">
      <alignment horizontal="left" vertical="center" indent="1"/>
    </xf>
    <xf numFmtId="179" fontId="53" fillId="23" borderId="29" applyNumberFormat="0" applyBorder="0" applyProtection="0">
      <alignment horizontal="right" vertical="center"/>
    </xf>
    <xf numFmtId="179" fontId="54" fillId="23" borderId="30" applyNumberFormat="0" applyBorder="0" applyProtection="0">
      <alignment horizontal="right" vertical="center"/>
    </xf>
    <xf numFmtId="179" fontId="44" fillId="25" borderId="28" applyNumberFormat="0" applyAlignment="0" applyProtection="0">
      <alignment horizontal="left" vertical="center" indent="1"/>
    </xf>
    <xf numFmtId="0" fontId="45" fillId="8" borderId="30" applyNumberFormat="0" applyAlignment="0" applyProtection="0">
      <alignment horizontal="left" vertical="center" indent="1"/>
    </xf>
    <xf numFmtId="0" fontId="46" fillId="24" borderId="30" applyNumberFormat="0" applyAlignment="0" applyProtection="0">
      <alignment horizontal="left" vertical="center" indent="1"/>
    </xf>
    <xf numFmtId="179" fontId="54" fillId="24" borderId="30" applyNumberFormat="0" applyProtection="0">
      <alignment horizontal="right" vertical="center"/>
    </xf>
    <xf numFmtId="0" fontId="18" fillId="0" borderId="0"/>
    <xf numFmtId="43" fontId="18" fillId="0" borderId="0" applyFont="0" applyFill="0" applyBorder="0" applyAlignment="0" applyProtection="0"/>
    <xf numFmtId="0" fontId="56" fillId="0" borderId="0" applyNumberFormat="0" applyFill="0" applyBorder="0" applyAlignment="0" applyProtection="0"/>
    <xf numFmtId="0" fontId="17" fillId="0" borderId="0"/>
    <xf numFmtId="43" fontId="17" fillId="0" borderId="0" applyFont="0" applyFill="0" applyBorder="0" applyAlignment="0" applyProtection="0"/>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34"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8" fillId="35" borderId="0" applyNumberFormat="0" applyBorder="0" applyAlignment="0" applyProtection="0"/>
    <xf numFmtId="0" fontId="59" fillId="36"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59" fillId="43" borderId="0" applyNumberFormat="0" applyBorder="0" applyAlignment="0" applyProtection="0"/>
    <xf numFmtId="0" fontId="60" fillId="27" borderId="0" applyNumberFormat="0" applyBorder="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1" fillId="44" borderId="34" applyNumberFormat="0" applyAlignment="0" applyProtection="0"/>
    <xf numFmtId="0" fontId="62" fillId="45" borderId="35" applyNumberFormat="0" applyAlignment="0" applyProtection="0"/>
    <xf numFmtId="182" fontId="25" fillId="0" borderId="0"/>
    <xf numFmtId="182" fontId="25" fillId="0" borderId="0"/>
    <xf numFmtId="182" fontId="25" fillId="0" borderId="0"/>
    <xf numFmtId="182" fontId="25" fillId="0" borderId="0"/>
    <xf numFmtId="182" fontId="25" fillId="0" borderId="0"/>
    <xf numFmtId="182" fontId="25" fillId="0" borderId="0"/>
    <xf numFmtId="182" fontId="25" fillId="0" borderId="0"/>
    <xf numFmtId="182" fontId="25" fillId="0" borderId="0"/>
    <xf numFmtId="41"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NumberFormat="0" applyFill="0" applyBorder="0" applyAlignment="0" applyProtection="0"/>
    <xf numFmtId="43" fontId="25" fillId="0" borderId="0" applyFont="0" applyFill="0" applyBorder="0" applyAlignment="0" applyProtection="0"/>
    <xf numFmtId="43" fontId="63" fillId="0" borderId="0" applyFont="0" applyFill="0" applyBorder="0" applyAlignment="0" applyProtection="0"/>
    <xf numFmtId="43" fontId="25"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58"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3" fontId="25" fillId="46" borderId="0" applyFont="0" applyFill="0" applyBorder="0" applyAlignment="0" applyProtection="0"/>
    <xf numFmtId="44" fontId="25" fillId="0" borderId="0" applyFont="0" applyFill="0" applyBorder="0" applyAlignment="0" applyProtection="0"/>
    <xf numFmtId="44" fontId="3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83" fontId="65" fillId="0" borderId="0" applyFont="0" applyFill="0" applyBorder="0" applyProtection="0">
      <alignment horizontal="right"/>
    </xf>
    <xf numFmtId="5" fontId="25" fillId="46" borderId="0" applyFont="0" applyFill="0" applyBorder="0" applyAlignment="0" applyProtection="0"/>
    <xf numFmtId="0" fontId="25" fillId="46" borderId="0" applyFont="0" applyFill="0" applyBorder="0" applyAlignment="0" applyProtection="0"/>
    <xf numFmtId="0" fontId="66" fillId="0" borderId="0" applyNumberFormat="0" applyFill="0" applyBorder="0" applyAlignment="0" applyProtection="0"/>
    <xf numFmtId="2" fontId="25" fillId="46" borderId="0" applyFont="0" applyFill="0" applyBorder="0" applyAlignment="0" applyProtection="0"/>
    <xf numFmtId="0" fontId="67" fillId="28" borderId="0" applyNumberFormat="0" applyBorder="0" applyAlignment="0" applyProtection="0"/>
    <xf numFmtId="38" fontId="27" fillId="47" borderId="0" applyNumberFormat="0" applyBorder="0" applyAlignment="0" applyProtection="0"/>
    <xf numFmtId="0" fontId="68" fillId="0" borderId="0"/>
    <xf numFmtId="0" fontId="33" fillId="0" borderId="14" applyNumberFormat="0" applyAlignment="0" applyProtection="0">
      <alignment horizontal="left" vertical="center"/>
    </xf>
    <xf numFmtId="0" fontId="33" fillId="0" borderId="8">
      <alignment horizontal="left" vertical="center"/>
    </xf>
    <xf numFmtId="0" fontId="69" fillId="0" borderId="36" applyNumberFormat="0" applyFill="0" applyAlignment="0" applyProtection="0"/>
    <xf numFmtId="0" fontId="70" fillId="0" borderId="37" applyNumberFormat="0" applyFill="0" applyAlignment="0" applyProtection="0"/>
    <xf numFmtId="0" fontId="71" fillId="0" borderId="38" applyNumberFormat="0" applyFill="0" applyAlignment="0" applyProtection="0"/>
    <xf numFmtId="0" fontId="71" fillId="0" borderId="0" applyNumberFormat="0" applyFill="0" applyBorder="0" applyAlignment="0" applyProtection="0"/>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10" fontId="27" fillId="48" borderId="12" applyNumberFormat="0" applyBorder="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3" fillId="31" borderId="34" applyNumberFormat="0" applyAlignment="0" applyProtection="0"/>
    <xf numFmtId="0" fontId="74" fillId="0" borderId="39" applyNumberFormat="0" applyFill="0" applyAlignment="0" applyProtection="0"/>
    <xf numFmtId="169" fontId="75" fillId="0" borderId="0" applyNumberFormat="0" applyFill="0" applyBorder="0" applyAlignment="0" applyProtection="0"/>
    <xf numFmtId="0" fontId="76" fillId="49" borderId="0" applyNumberFormat="0" applyBorder="0" applyAlignment="0" applyProtection="0"/>
    <xf numFmtId="37" fontId="77" fillId="0" borderId="0" applyNumberFormat="0" applyFill="0" applyBorder="0"/>
    <xf numFmtId="0" fontId="27" fillId="0" borderId="40" applyNumberFormat="0" applyBorder="0" applyAlignment="0"/>
    <xf numFmtId="184" fontId="25" fillId="0" borderId="0"/>
    <xf numFmtId="0" fontId="17"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63" fillId="0" borderId="0"/>
    <xf numFmtId="0" fontId="63" fillId="0" borderId="0"/>
    <xf numFmtId="185"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78" fillId="0" borderId="0"/>
    <xf numFmtId="0" fontId="31" fillId="0" borderId="0"/>
    <xf numFmtId="0" fontId="25" fillId="0" borderId="0"/>
    <xf numFmtId="0" fontId="63" fillId="0" borderId="0"/>
    <xf numFmtId="0" fontId="63" fillId="0" borderId="0"/>
    <xf numFmtId="0" fontId="63" fillId="0" borderId="0"/>
    <xf numFmtId="0" fontId="78" fillId="0" borderId="0"/>
    <xf numFmtId="0" fontId="25" fillId="0" borderId="0"/>
    <xf numFmtId="0" fontId="25" fillId="0" borderId="0"/>
    <xf numFmtId="0" fontId="25" fillId="0" borderId="0"/>
    <xf numFmtId="0" fontId="78" fillId="0" borderId="0"/>
    <xf numFmtId="0" fontId="25" fillId="0" borderId="0"/>
    <xf numFmtId="0" fontId="25" fillId="0" borderId="0"/>
    <xf numFmtId="0" fontId="25" fillId="0" borderId="0"/>
    <xf numFmtId="0" fontId="25" fillId="0" borderId="0"/>
    <xf numFmtId="0" fontId="25" fillId="0" borderId="0"/>
    <xf numFmtId="0" fontId="25" fillId="0" borderId="0"/>
    <xf numFmtId="0" fontId="6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3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38" fillId="0" borderId="0"/>
    <xf numFmtId="0" fontId="25"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0" fontId="79" fillId="44" borderId="42" applyNumberFormat="0" applyAlignment="0" applyProtection="0"/>
    <xf numFmtId="12" fontId="33" fillId="51" borderId="43">
      <alignment horizontal="left"/>
    </xf>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78" fillId="0" borderId="0" applyNumberFormat="0" applyFont="0" applyFill="0" applyBorder="0" applyAlignment="0" applyProtection="0">
      <alignment horizontal="left"/>
    </xf>
    <xf numFmtId="15" fontId="78" fillId="0" borderId="0" applyFont="0" applyFill="0" applyBorder="0" applyAlignment="0" applyProtection="0"/>
    <xf numFmtId="4" fontId="78" fillId="0" borderId="0" applyFont="0" applyFill="0" applyBorder="0" applyAlignment="0" applyProtection="0"/>
    <xf numFmtId="0" fontId="80" fillId="0" borderId="43">
      <alignment horizontal="center"/>
    </xf>
    <xf numFmtId="0" fontId="80" fillId="0" borderId="43">
      <alignment horizontal="center"/>
    </xf>
    <xf numFmtId="3" fontId="78" fillId="0" borderId="0" applyFont="0" applyFill="0" applyBorder="0" applyAlignment="0" applyProtection="0"/>
    <xf numFmtId="0" fontId="78" fillId="52" borderId="0" applyNumberFormat="0" applyFont="0" applyBorder="0" applyAlignment="0" applyProtection="0"/>
    <xf numFmtId="4" fontId="81" fillId="49" borderId="44" applyNumberFormat="0" applyProtection="0">
      <alignment vertical="center"/>
    </xf>
    <xf numFmtId="4" fontId="82" fillId="53" borderId="44" applyNumberFormat="0" applyProtection="0">
      <alignment vertical="center"/>
    </xf>
    <xf numFmtId="4" fontId="81" fillId="53" borderId="44" applyNumberFormat="0" applyProtection="0">
      <alignment vertical="center"/>
    </xf>
    <xf numFmtId="4" fontId="81" fillId="53" borderId="44" applyNumberFormat="0" applyProtection="0">
      <alignment horizontal="left" vertical="center" indent="1"/>
    </xf>
    <xf numFmtId="4" fontId="81" fillId="53" borderId="44" applyNumberFormat="0" applyProtection="0">
      <alignment horizontal="left" vertical="center" indent="1"/>
    </xf>
    <xf numFmtId="4" fontId="81" fillId="53" borderId="44" applyNumberFormat="0" applyProtection="0">
      <alignment horizontal="left" vertical="center" indent="1"/>
    </xf>
    <xf numFmtId="4" fontId="81" fillId="53" borderId="44" applyNumberFormat="0" applyProtection="0">
      <alignment horizontal="left" vertical="center" indent="1"/>
    </xf>
    <xf numFmtId="4" fontId="81" fillId="53" borderId="44" applyNumberFormat="0" applyProtection="0">
      <alignment horizontal="left" vertical="center" indent="1"/>
    </xf>
    <xf numFmtId="4" fontId="81" fillId="53" borderId="44" applyNumberFormat="0" applyProtection="0">
      <alignment horizontal="left" vertical="center" indent="1"/>
    </xf>
    <xf numFmtId="0" fontId="81" fillId="53" borderId="44" applyNumberFormat="0" applyProtection="0">
      <alignment horizontal="left" vertical="top"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4" fontId="81" fillId="55" borderId="44" applyNumberFormat="0" applyProtection="0"/>
    <xf numFmtId="4" fontId="64" fillId="27" borderId="44" applyNumberFormat="0" applyProtection="0">
      <alignment horizontal="right" vertical="center"/>
    </xf>
    <xf numFmtId="4" fontId="64" fillId="33" borderId="44" applyNumberFormat="0" applyProtection="0">
      <alignment horizontal="right" vertical="center"/>
    </xf>
    <xf numFmtId="4" fontId="64" fillId="41" borderId="44" applyNumberFormat="0" applyProtection="0">
      <alignment horizontal="right" vertical="center"/>
    </xf>
    <xf numFmtId="4" fontId="64" fillId="35" borderId="44" applyNumberFormat="0" applyProtection="0">
      <alignment horizontal="right" vertical="center"/>
    </xf>
    <xf numFmtId="4" fontId="64" fillId="39" borderId="44" applyNumberFormat="0" applyProtection="0">
      <alignment horizontal="right" vertical="center"/>
    </xf>
    <xf numFmtId="4" fontId="64" fillId="43" borderId="44" applyNumberFormat="0" applyProtection="0">
      <alignment horizontal="right" vertical="center"/>
    </xf>
    <xf numFmtId="4" fontId="64" fillId="42" borderId="44" applyNumberFormat="0" applyProtection="0">
      <alignment horizontal="right" vertical="center"/>
    </xf>
    <xf numFmtId="4" fontId="64" fillId="56" borderId="44" applyNumberFormat="0" applyProtection="0">
      <alignment horizontal="right" vertical="center"/>
    </xf>
    <xf numFmtId="4" fontId="64" fillId="34" borderId="44" applyNumberFormat="0" applyProtection="0">
      <alignment horizontal="right" vertical="center"/>
    </xf>
    <xf numFmtId="4" fontId="81" fillId="57" borderId="45" applyNumberFormat="0" applyProtection="0">
      <alignment horizontal="left" vertical="center" indent="1"/>
    </xf>
    <xf numFmtId="4" fontId="64" fillId="58" borderId="0" applyNumberFormat="0" applyProtection="0">
      <alignment horizontal="left" vertical="center" indent="1"/>
    </xf>
    <xf numFmtId="4" fontId="64" fillId="58" borderId="0" applyNumberFormat="0" applyProtection="0">
      <alignment horizontal="left" indent="1"/>
    </xf>
    <xf numFmtId="4" fontId="64" fillId="58" borderId="0" applyNumberFormat="0" applyProtection="0">
      <alignment horizontal="left" indent="1"/>
    </xf>
    <xf numFmtId="4" fontId="64" fillId="58" borderId="0" applyNumberFormat="0" applyProtection="0">
      <alignment horizontal="left" indent="1"/>
    </xf>
    <xf numFmtId="4" fontId="64" fillId="58" borderId="0" applyNumberFormat="0" applyProtection="0">
      <alignment horizontal="left" indent="1"/>
    </xf>
    <xf numFmtId="4" fontId="64" fillId="58" borderId="0" applyNumberFormat="0" applyProtection="0">
      <alignment horizontal="left" indent="1"/>
    </xf>
    <xf numFmtId="4" fontId="64" fillId="58" borderId="0" applyNumberFormat="0" applyProtection="0">
      <alignment horizontal="left" indent="1"/>
    </xf>
    <xf numFmtId="4" fontId="83" fillId="59" borderId="0" applyNumberFormat="0" applyProtection="0">
      <alignment horizontal="left" vertical="center" indent="1"/>
    </xf>
    <xf numFmtId="4" fontId="83" fillId="59" borderId="0" applyNumberFormat="0" applyProtection="0">
      <alignment horizontal="left" vertical="center" indent="1"/>
    </xf>
    <xf numFmtId="4" fontId="83" fillId="59" borderId="0" applyNumberFormat="0" applyProtection="0">
      <alignment horizontal="left" vertical="center" indent="1"/>
    </xf>
    <xf numFmtId="4" fontId="83" fillId="59" borderId="0" applyNumberFormat="0" applyProtection="0">
      <alignment horizontal="left" vertical="center" indent="1"/>
    </xf>
    <xf numFmtId="4" fontId="83" fillId="59" borderId="0" applyNumberFormat="0" applyProtection="0">
      <alignment horizontal="left" vertical="center" indent="1"/>
    </xf>
    <xf numFmtId="4" fontId="64" fillId="60" borderId="44" applyNumberFormat="0" applyProtection="0">
      <alignment horizontal="right" vertical="center"/>
    </xf>
    <xf numFmtId="4" fontId="84" fillId="0" borderId="0" applyNumberFormat="0" applyProtection="0">
      <alignment horizontal="left" vertical="center" indent="1"/>
    </xf>
    <xf numFmtId="4" fontId="85" fillId="61" borderId="0" applyNumberFormat="0" applyProtection="0">
      <alignment horizontal="left" indent="1"/>
    </xf>
    <xf numFmtId="4" fontId="85" fillId="61" borderId="0" applyNumberFormat="0" applyProtection="0">
      <alignment horizontal="left" indent="1"/>
    </xf>
    <xf numFmtId="4" fontId="85" fillId="61" borderId="0" applyNumberFormat="0" applyProtection="0">
      <alignment horizontal="left" indent="1"/>
    </xf>
    <xf numFmtId="4" fontId="85" fillId="61" borderId="0" applyNumberFormat="0" applyProtection="0">
      <alignment horizontal="left" indent="1"/>
    </xf>
    <xf numFmtId="4" fontId="85" fillId="61" borderId="0" applyNumberFormat="0" applyProtection="0">
      <alignment horizontal="left" indent="1"/>
    </xf>
    <xf numFmtId="4" fontId="85" fillId="61" borderId="0" applyNumberFormat="0" applyProtection="0">
      <alignment horizontal="left" indent="1"/>
    </xf>
    <xf numFmtId="4" fontId="85" fillId="61" borderId="0" applyNumberFormat="0" applyProtection="0">
      <alignment horizontal="left" indent="1"/>
    </xf>
    <xf numFmtId="4" fontId="86" fillId="0" borderId="0" applyNumberFormat="0" applyProtection="0">
      <alignment horizontal="left" vertical="center" indent="1"/>
    </xf>
    <xf numFmtId="4" fontId="86" fillId="62" borderId="0" applyNumberFormat="0" applyProtection="0"/>
    <xf numFmtId="4" fontId="86" fillId="62" borderId="0" applyNumberFormat="0" applyProtection="0"/>
    <xf numFmtId="4" fontId="86" fillId="62" borderId="0" applyNumberFormat="0" applyProtection="0"/>
    <xf numFmtId="4" fontId="86" fillId="62" borderId="0" applyNumberFormat="0" applyProtection="0"/>
    <xf numFmtId="4" fontId="86" fillId="62" borderId="0" applyNumberFormat="0" applyProtection="0"/>
    <xf numFmtId="4" fontId="86" fillId="62" borderId="0" applyNumberFormat="0" applyProtection="0"/>
    <xf numFmtId="4" fontId="86" fillId="62" borderId="0" applyNumberFormat="0" applyProtection="0"/>
    <xf numFmtId="0" fontId="25" fillId="59" borderId="44" applyNumberFormat="0" applyProtection="0">
      <alignment horizontal="left" vertical="center" indent="1"/>
    </xf>
    <xf numFmtId="0" fontId="25" fillId="59" borderId="44" applyNumberFormat="0" applyProtection="0">
      <alignment horizontal="left" vertical="center" indent="1"/>
    </xf>
    <xf numFmtId="0" fontId="25" fillId="59" borderId="44" applyNumberFormat="0" applyProtection="0">
      <alignment horizontal="left" vertical="center" indent="1"/>
    </xf>
    <xf numFmtId="0" fontId="25" fillId="59" borderId="44" applyNumberFormat="0" applyProtection="0">
      <alignment horizontal="left" vertical="center" indent="1"/>
    </xf>
    <xf numFmtId="0" fontId="25" fillId="59" borderId="44" applyNumberFormat="0" applyProtection="0">
      <alignment horizontal="left" vertical="center" indent="1"/>
    </xf>
    <xf numFmtId="0" fontId="25" fillId="59" borderId="44" applyNumberFormat="0" applyProtection="0">
      <alignment horizontal="left" vertical="top" indent="1"/>
    </xf>
    <xf numFmtId="0" fontId="25" fillId="59" borderId="44" applyNumberFormat="0" applyProtection="0">
      <alignment horizontal="left" vertical="top" indent="1"/>
    </xf>
    <xf numFmtId="0" fontId="25" fillId="59" borderId="44" applyNumberFormat="0" applyProtection="0">
      <alignment horizontal="left" vertical="top" indent="1"/>
    </xf>
    <xf numFmtId="0" fontId="25" fillId="59" borderId="44" applyNumberFormat="0" applyProtection="0">
      <alignment horizontal="left" vertical="top" indent="1"/>
    </xf>
    <xf numFmtId="0" fontId="25" fillId="59" borderId="44" applyNumberFormat="0" applyProtection="0">
      <alignment horizontal="left" vertical="top" indent="1"/>
    </xf>
    <xf numFmtId="0" fontId="25" fillId="55" borderId="44" applyNumberFormat="0" applyProtection="0">
      <alignment horizontal="left" vertical="center" indent="1"/>
    </xf>
    <xf numFmtId="0" fontId="25" fillId="55" borderId="44" applyNumberFormat="0" applyProtection="0">
      <alignment horizontal="left" vertical="center" indent="1"/>
    </xf>
    <xf numFmtId="0" fontId="25" fillId="55" borderId="44" applyNumberFormat="0" applyProtection="0">
      <alignment horizontal="left" vertical="center" indent="1"/>
    </xf>
    <xf numFmtId="0" fontId="25" fillId="55" borderId="44" applyNumberFormat="0" applyProtection="0">
      <alignment horizontal="left" vertical="center" indent="1"/>
    </xf>
    <xf numFmtId="0" fontId="25" fillId="55" borderId="44" applyNumberFormat="0" applyProtection="0">
      <alignment horizontal="left" vertical="center" indent="1"/>
    </xf>
    <xf numFmtId="0" fontId="25" fillId="55" borderId="44" applyNumberFormat="0" applyProtection="0">
      <alignment horizontal="left" vertical="top" indent="1"/>
    </xf>
    <xf numFmtId="0" fontId="25" fillId="55" borderId="44" applyNumberFormat="0" applyProtection="0">
      <alignment horizontal="left" vertical="top" indent="1"/>
    </xf>
    <xf numFmtId="0" fontId="25" fillId="55" borderId="44" applyNumberFormat="0" applyProtection="0">
      <alignment horizontal="left" vertical="top" indent="1"/>
    </xf>
    <xf numFmtId="0" fontId="25" fillId="55" borderId="44" applyNumberFormat="0" applyProtection="0">
      <alignment horizontal="left" vertical="top" indent="1"/>
    </xf>
    <xf numFmtId="0" fontId="25" fillId="55" borderId="44" applyNumberFormat="0" applyProtection="0">
      <alignment horizontal="left" vertical="top" indent="1"/>
    </xf>
    <xf numFmtId="0" fontId="25" fillId="63" borderId="44" applyNumberFormat="0" applyProtection="0">
      <alignment horizontal="left" vertical="center" indent="1"/>
    </xf>
    <xf numFmtId="0" fontId="25" fillId="63" borderId="44" applyNumberFormat="0" applyProtection="0">
      <alignment horizontal="left" vertical="center" indent="1"/>
    </xf>
    <xf numFmtId="0" fontId="25" fillId="63" borderId="44" applyNumberFormat="0" applyProtection="0">
      <alignment horizontal="left" vertical="center" indent="1"/>
    </xf>
    <xf numFmtId="0" fontId="25" fillId="63" borderId="44" applyNumberFormat="0" applyProtection="0">
      <alignment horizontal="left" vertical="center" indent="1"/>
    </xf>
    <xf numFmtId="0" fontId="25" fillId="63" borderId="44" applyNumberFormat="0" applyProtection="0">
      <alignment horizontal="left" vertical="center" indent="1"/>
    </xf>
    <xf numFmtId="0" fontId="25" fillId="63" borderId="44" applyNumberFormat="0" applyProtection="0">
      <alignment horizontal="left" vertical="top" indent="1"/>
    </xf>
    <xf numFmtId="0" fontId="25" fillId="63" borderId="44" applyNumberFormat="0" applyProtection="0">
      <alignment horizontal="left" vertical="top" indent="1"/>
    </xf>
    <xf numFmtId="0" fontId="25" fillId="63" borderId="44" applyNumberFormat="0" applyProtection="0">
      <alignment horizontal="left" vertical="top" indent="1"/>
    </xf>
    <xf numFmtId="0" fontId="25" fillId="63" borderId="44" applyNumberFormat="0" applyProtection="0">
      <alignment horizontal="left" vertical="top" indent="1"/>
    </xf>
    <xf numFmtId="0" fontId="25" fillId="63" borderId="44" applyNumberFormat="0" applyProtection="0">
      <alignment horizontal="left" vertical="top" indent="1"/>
    </xf>
    <xf numFmtId="0" fontId="25" fillId="64" borderId="44" applyNumberFormat="0" applyProtection="0">
      <alignment horizontal="left" vertical="center" indent="1"/>
    </xf>
    <xf numFmtId="0" fontId="25" fillId="64" borderId="44" applyNumberFormat="0" applyProtection="0">
      <alignment horizontal="left" vertical="center" indent="1"/>
    </xf>
    <xf numFmtId="0" fontId="25" fillId="64" borderId="44" applyNumberFormat="0" applyProtection="0">
      <alignment horizontal="left" vertical="center" indent="1"/>
    </xf>
    <xf numFmtId="0" fontId="25" fillId="64" borderId="44" applyNumberFormat="0" applyProtection="0">
      <alignment horizontal="left" vertical="center" indent="1"/>
    </xf>
    <xf numFmtId="0" fontId="25" fillId="64" borderId="44" applyNumberFormat="0" applyProtection="0">
      <alignment horizontal="left" vertical="center" indent="1"/>
    </xf>
    <xf numFmtId="0" fontId="25" fillId="64" borderId="44" applyNumberFormat="0" applyProtection="0">
      <alignment horizontal="left" vertical="top" indent="1"/>
    </xf>
    <xf numFmtId="0" fontId="25" fillId="64" borderId="44" applyNumberFormat="0" applyProtection="0">
      <alignment horizontal="left" vertical="top" indent="1"/>
    </xf>
    <xf numFmtId="0" fontId="25" fillId="64" borderId="44" applyNumberFormat="0" applyProtection="0">
      <alignment horizontal="left" vertical="top" indent="1"/>
    </xf>
    <xf numFmtId="0" fontId="25" fillId="64" borderId="44" applyNumberFormat="0" applyProtection="0">
      <alignment horizontal="left" vertical="top" indent="1"/>
    </xf>
    <xf numFmtId="0" fontId="25" fillId="64" borderId="44" applyNumberFormat="0" applyProtection="0">
      <alignment horizontal="left" vertical="top" indent="1"/>
    </xf>
    <xf numFmtId="4" fontId="64" fillId="48" borderId="44" applyNumberFormat="0" applyProtection="0">
      <alignment vertical="center"/>
    </xf>
    <xf numFmtId="4" fontId="87" fillId="48" borderId="44" applyNumberFormat="0" applyProtection="0">
      <alignment vertical="center"/>
    </xf>
    <xf numFmtId="4" fontId="64" fillId="48" borderId="44" applyNumberFormat="0" applyProtection="0">
      <alignment horizontal="left" vertical="center" indent="1"/>
    </xf>
    <xf numFmtId="0" fontId="64" fillId="48" borderId="44" applyNumberFormat="0" applyProtection="0">
      <alignment horizontal="left" vertical="top" indent="1"/>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65" borderId="42" applyNumberFormat="0" applyProtection="0">
      <alignment horizontal="right" vertical="center"/>
    </xf>
    <xf numFmtId="4" fontId="64" fillId="0" borderId="44" applyNumberFormat="0" applyProtection="0">
      <alignment horizontal="right" vertical="center"/>
    </xf>
    <xf numFmtId="4" fontId="87" fillId="58" borderId="44" applyNumberFormat="0" applyProtection="0">
      <alignment horizontal="right" vertical="center"/>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4" fontId="64" fillId="60" borderId="44"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4" fontId="64" fillId="0" borderId="44"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25" fillId="54" borderId="42" applyNumberFormat="0" applyProtection="0">
      <alignment horizontal="left" vertical="center" indent="1"/>
    </xf>
    <xf numFmtId="0" fontId="64" fillId="55" borderId="44" applyNumberFormat="0" applyProtection="0">
      <alignment horizontal="left" vertical="top"/>
    </xf>
    <xf numFmtId="4" fontId="88" fillId="0" borderId="0" applyNumberFormat="0" applyProtection="0">
      <alignment horizontal="left" vertical="center"/>
    </xf>
    <xf numFmtId="4" fontId="89" fillId="66" borderId="0" applyNumberFormat="0" applyProtection="0">
      <alignment horizontal="left"/>
    </xf>
    <xf numFmtId="4" fontId="89" fillId="66" borderId="0" applyNumberFormat="0" applyProtection="0">
      <alignment horizontal="left"/>
    </xf>
    <xf numFmtId="4" fontId="89" fillId="66" borderId="0" applyNumberFormat="0" applyProtection="0">
      <alignment horizontal="left"/>
    </xf>
    <xf numFmtId="4" fontId="89" fillId="66" borderId="0" applyNumberFormat="0" applyProtection="0">
      <alignment horizontal="left"/>
    </xf>
    <xf numFmtId="4" fontId="89" fillId="66" borderId="0" applyNumberFormat="0" applyProtection="0">
      <alignment horizontal="left"/>
    </xf>
    <xf numFmtId="4" fontId="89" fillId="66" borderId="0" applyNumberFormat="0" applyProtection="0">
      <alignment horizontal="left"/>
    </xf>
    <xf numFmtId="4" fontId="89" fillId="66" borderId="0" applyNumberFormat="0" applyProtection="0">
      <alignment horizontal="left"/>
    </xf>
    <xf numFmtId="4" fontId="29" fillId="58" borderId="44" applyNumberFormat="0" applyProtection="0">
      <alignment horizontal="right" vertical="center"/>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1" fontId="25" fillId="0" borderId="0">
      <alignment horizontal="left" wrapText="1"/>
    </xf>
    <xf numFmtId="186" fontId="25" fillId="0" borderId="0" applyFill="0" applyBorder="0" applyAlignment="0" applyProtection="0">
      <alignment wrapText="1"/>
    </xf>
    <xf numFmtId="0" fontId="26" fillId="0" borderId="0" applyNumberFormat="0" applyFill="0" applyBorder="0">
      <alignment horizontal="center" wrapText="1"/>
    </xf>
    <xf numFmtId="0" fontId="26" fillId="0" borderId="0" applyNumberFormat="0" applyFill="0" applyBorder="0">
      <alignment horizontal="center" wrapText="1"/>
    </xf>
    <xf numFmtId="0" fontId="90" fillId="0" borderId="0" applyNumberFormat="0" applyFill="0" applyBorder="0" applyAlignment="0" applyProtection="0"/>
    <xf numFmtId="0" fontId="26" fillId="0" borderId="12">
      <alignment horizontal="center" vertical="center" wrapText="1"/>
    </xf>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0" fontId="91" fillId="0" borderId="46" applyNumberFormat="0" applyFill="0" applyAlignment="0" applyProtection="0"/>
    <xf numFmtId="37" fontId="27" fillId="53" borderId="0" applyNumberFormat="0" applyBorder="0" applyAlignment="0" applyProtection="0"/>
    <xf numFmtId="37" fontId="27" fillId="0" borderId="0"/>
    <xf numFmtId="3" fontId="92" fillId="67" borderId="47" applyProtection="0"/>
    <xf numFmtId="0" fontId="93" fillId="0" borderId="0" applyNumberForma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5" fontId="25" fillId="0" borderId="0" applyFont="0" applyFill="0" applyBorder="0" applyAlignment="0" applyProtection="0"/>
    <xf numFmtId="14" fontId="25" fillId="0" borderId="0" applyFont="0" applyFill="0" applyBorder="0" applyAlignment="0" applyProtection="0"/>
    <xf numFmtId="14" fontId="25" fillId="0" borderId="0" applyFont="0" applyFill="0" applyBorder="0" applyAlignment="0" applyProtection="0"/>
    <xf numFmtId="14" fontId="25" fillId="0" borderId="0" applyFont="0" applyFill="0" applyBorder="0" applyAlignment="0" applyProtection="0"/>
    <xf numFmtId="14"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27" fillId="0" borderId="40" applyNumberFormat="0" applyBorder="0" applyAlignment="0"/>
    <xf numFmtId="0" fontId="27" fillId="0" borderId="40" applyNumberFormat="0" applyBorder="0" applyAlignment="0"/>
    <xf numFmtId="0" fontId="27" fillId="0" borderId="40" applyNumberFormat="0" applyBorder="0" applyAlignment="0"/>
    <xf numFmtId="9" fontId="94"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7" fontId="27" fillId="53" borderId="0" applyNumberFormat="0" applyBorder="0" applyAlignment="0" applyProtection="0"/>
    <xf numFmtId="37" fontId="27" fillId="53" borderId="0" applyNumberFormat="0" applyBorder="0" applyAlignment="0" applyProtection="0"/>
    <xf numFmtId="37" fontId="27" fillId="53" borderId="0" applyNumberFormat="0" applyBorder="0" applyAlignment="0" applyProtection="0"/>
    <xf numFmtId="180" fontId="25" fillId="0" borderId="0" applyFont="0" applyFill="0" applyBorder="0" applyAlignment="0" applyProtection="0"/>
    <xf numFmtId="0" fontId="14" fillId="0" borderId="0"/>
    <xf numFmtId="43" fontId="14" fillId="0" borderId="0" applyFont="0" applyFill="0" applyBorder="0" applyAlignment="0" applyProtection="0"/>
    <xf numFmtId="187" fontId="14" fillId="0" borderId="0"/>
    <xf numFmtId="0" fontId="25" fillId="0" borderId="0"/>
    <xf numFmtId="41" fontId="25"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1" fillId="0" borderId="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58" fillId="2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58" fillId="27"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58" fillId="28"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58" fillId="29"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58" fillId="31"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58" fillId="32"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58" fillId="34"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58" fillId="29"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58" fillId="35"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59" fillId="3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59" fillId="38" borderId="0" applyNumberFormat="0" applyBorder="0" applyAlignment="0" applyProtection="0"/>
    <xf numFmtId="0" fontId="59" fillId="36" borderId="0" applyNumberFormat="0" applyBorder="0" applyAlignment="0" applyProtection="0"/>
    <xf numFmtId="0" fontId="96" fillId="77" borderId="0" applyNumberFormat="0" applyBorder="0" applyAlignment="0" applyProtection="0"/>
    <xf numFmtId="0" fontId="96" fillId="43" borderId="0" applyNumberFormat="0" applyBorder="0" applyAlignment="0" applyProtection="0"/>
    <xf numFmtId="0" fontId="96" fillId="80" borderId="0" applyNumberFormat="0" applyBorder="0" applyAlignment="0" applyProtection="0"/>
    <xf numFmtId="0" fontId="59" fillId="34"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96" fillId="35" borderId="0" applyNumberFormat="0" applyBorder="0" applyAlignment="0" applyProtection="0"/>
    <xf numFmtId="0" fontId="59" fillId="49" borderId="0" applyNumberFormat="0" applyBorder="0" applyAlignment="0" applyProtection="0"/>
    <xf numFmtId="0" fontId="59" fillId="34" borderId="0" applyNumberFormat="0" applyBorder="0" applyAlignment="0" applyProtection="0"/>
    <xf numFmtId="0" fontId="96" fillId="82" borderId="0" applyNumberFormat="0" applyBorder="0" applyAlignment="0" applyProtection="0"/>
    <xf numFmtId="0" fontId="59" fillId="3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96" fillId="27" borderId="0" applyNumberFormat="0" applyBorder="0" applyAlignment="0" applyProtection="0"/>
    <xf numFmtId="0" fontId="59" fillId="44" borderId="0" applyNumberFormat="0" applyBorder="0" applyAlignment="0" applyProtection="0"/>
    <xf numFmtId="0" fontId="59" fillId="37" borderId="0" applyNumberFormat="0" applyBorder="0" applyAlignment="0" applyProtection="0"/>
    <xf numFmtId="0" fontId="96" fillId="84" borderId="0" applyNumberFormat="0" applyBorder="0" applyAlignment="0" applyProtection="0"/>
    <xf numFmtId="0" fontId="96" fillId="30" borderId="0" applyNumberFormat="0" applyBorder="0" applyAlignment="0" applyProtection="0"/>
    <xf numFmtId="0" fontId="96" fillId="87" borderId="0" applyNumberFormat="0" applyBorder="0" applyAlignment="0" applyProtection="0"/>
    <xf numFmtId="0" fontId="59" fillId="3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59" fillId="31" borderId="0" applyNumberFormat="0" applyBorder="0" applyAlignment="0" applyProtection="0"/>
    <xf numFmtId="0" fontId="59" fillId="39" borderId="0" applyNumberFormat="0" applyBorder="0" applyAlignment="0" applyProtection="0"/>
    <xf numFmtId="0" fontId="96" fillId="89" borderId="0" applyNumberFormat="0" applyBorder="0" applyAlignment="0" applyProtection="0"/>
    <xf numFmtId="0" fontId="59" fillId="40" borderId="0" applyNumberFormat="0" applyBorder="0" applyAlignment="0" applyProtection="0"/>
    <xf numFmtId="0" fontId="96" fillId="90" borderId="0" applyNumberFormat="0" applyBorder="0" applyAlignment="0" applyProtection="0"/>
    <xf numFmtId="0" fontId="96" fillId="90" borderId="0" applyNumberFormat="0" applyBorder="0" applyAlignment="0" applyProtection="0"/>
    <xf numFmtId="0" fontId="96" fillId="90" borderId="0" applyNumberFormat="0" applyBorder="0" applyAlignment="0" applyProtection="0"/>
    <xf numFmtId="0" fontId="59" fillId="38" borderId="0" applyNumberFormat="0" applyBorder="0" applyAlignment="0" applyProtection="0"/>
    <xf numFmtId="0" fontId="59" fillId="40" borderId="0" applyNumberFormat="0" applyBorder="0" applyAlignment="0" applyProtection="0"/>
    <xf numFmtId="0" fontId="96" fillId="76" borderId="0" applyNumberFormat="0" applyBorder="0" applyAlignment="0" applyProtection="0"/>
    <xf numFmtId="0" fontId="96" fillId="43" borderId="0" applyNumberFormat="0" applyBorder="0" applyAlignment="0" applyProtection="0"/>
    <xf numFmtId="0" fontId="96" fillId="78" borderId="0" applyNumberFormat="0" applyBorder="0" applyAlignment="0" applyProtection="0"/>
    <xf numFmtId="0" fontId="96" fillId="35" borderId="0" applyNumberFormat="0" applyBorder="0" applyAlignment="0" applyProtection="0"/>
    <xf numFmtId="0" fontId="96" fillId="81" borderId="0" applyNumberFormat="0" applyBorder="0" applyAlignment="0" applyProtection="0"/>
    <xf numFmtId="0" fontId="59" fillId="37" borderId="0" applyNumberFormat="0" applyBorder="0" applyAlignment="0" applyProtection="0"/>
    <xf numFmtId="0" fontId="96" fillId="91" borderId="0" applyNumberFormat="0" applyBorder="0" applyAlignment="0" applyProtection="0"/>
    <xf numFmtId="0" fontId="96" fillId="91" borderId="0" applyNumberFormat="0" applyBorder="0" applyAlignment="0" applyProtection="0"/>
    <xf numFmtId="0" fontId="96" fillId="91" borderId="0" applyNumberFormat="0" applyBorder="0" applyAlignment="0" applyProtection="0"/>
    <xf numFmtId="0" fontId="59" fillId="91" borderId="0" applyNumberFormat="0" applyBorder="0" applyAlignment="0" applyProtection="0"/>
    <xf numFmtId="0" fontId="59" fillId="37" borderId="0" applyNumberFormat="0" applyBorder="0" applyAlignment="0" applyProtection="0"/>
    <xf numFmtId="0" fontId="96" fillId="83" borderId="0" applyNumberFormat="0" applyBorder="0" applyAlignment="0" applyProtection="0"/>
    <xf numFmtId="0" fontId="96" fillId="85" borderId="0" applyNumberFormat="0" applyBorder="0" applyAlignment="0" applyProtection="0"/>
    <xf numFmtId="0" fontId="96" fillId="41" borderId="0" applyNumberFormat="0" applyBorder="0" applyAlignment="0" applyProtection="0"/>
    <xf numFmtId="0" fontId="96" fillId="88" borderId="0" applyNumberFormat="0" applyBorder="0" applyAlignment="0" applyProtection="0"/>
    <xf numFmtId="0" fontId="102" fillId="29" borderId="0" applyNumberFormat="0" applyBorder="0" applyAlignment="0" applyProtection="0"/>
    <xf numFmtId="0" fontId="102" fillId="70" borderId="0" applyNumberFormat="0" applyBorder="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61" fillId="44" borderId="67" applyNumberFormat="0" applyAlignment="0" applyProtection="0"/>
    <xf numFmtId="0" fontId="109" fillId="92" borderId="61" applyNumberFormat="0" applyAlignment="0" applyProtection="0"/>
    <xf numFmtId="0" fontId="61" fillId="92" borderId="67" applyNumberFormat="0" applyAlignment="0" applyProtection="0"/>
    <xf numFmtId="0" fontId="61" fillId="44" borderId="67" applyNumberFormat="0" applyAlignment="0" applyProtection="0"/>
    <xf numFmtId="0" fontId="106" fillId="73" borderId="61" applyNumberFormat="0" applyAlignment="0" applyProtection="0"/>
    <xf numFmtId="0" fontId="110" fillId="0" borderId="0"/>
    <xf numFmtId="0" fontId="95" fillId="74" borderId="64"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 fontId="1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3" fontId="25"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4" fillId="0" borderId="0"/>
    <xf numFmtId="0" fontId="114" fillId="0" borderId="0"/>
    <xf numFmtId="0" fontId="114" fillId="0" borderId="0"/>
    <xf numFmtId="0" fontId="114" fillId="0" borderId="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7" fontId="25" fillId="0" borderId="0" applyFill="0" applyBorder="0" applyAlignment="0" applyProtection="0"/>
    <xf numFmtId="37" fontId="25" fillId="0" borderId="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37" fontId="25" fillId="0" borderId="0" applyFill="0" applyBorder="0" applyAlignment="0" applyProtection="0"/>
    <xf numFmtId="0" fontId="114" fillId="0" borderId="0"/>
    <xf numFmtId="0" fontId="114" fillId="0" borderId="0"/>
    <xf numFmtId="0" fontId="114"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3" fillId="0" borderId="0" applyFont="0" applyFill="0" applyBorder="0" applyAlignment="0" applyProtection="0"/>
    <xf numFmtId="5" fontId="114" fillId="0" borderId="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5" fontId="25" fillId="0" borderId="0" applyFill="0" applyBorder="0" applyAlignment="0" applyProtection="0"/>
    <xf numFmtId="5" fontId="25" fillId="0" borderId="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191" fontId="112" fillId="0" borderId="0" applyFont="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5" fontId="25" fillId="0" borderId="0" applyFill="0" applyBorder="0" applyAlignment="0" applyProtection="0"/>
    <xf numFmtId="0" fontId="115" fillId="0" borderId="0"/>
    <xf numFmtId="0" fontId="115" fillId="0" borderId="68"/>
    <xf numFmtId="0" fontId="114" fillId="0" borderId="0"/>
    <xf numFmtId="0" fontId="114" fillId="0" borderId="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192" fontId="25" fillId="0" borderId="0" applyFill="0" applyBorder="0" applyAlignment="0" applyProtection="0"/>
    <xf numFmtId="192" fontId="25" fillId="0" borderId="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192" fontId="25" fillId="0" borderId="0" applyFill="0" applyBorder="0" applyAlignment="0" applyProtection="0"/>
    <xf numFmtId="0" fontId="108" fillId="0" borderId="0" applyNumberFormat="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25" fillId="0" borderId="0" applyFill="0" applyBorder="0" applyAlignment="0" applyProtection="0"/>
    <xf numFmtId="2" fontId="25" fillId="0" borderId="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2" fontId="25" fillId="0" borderId="0" applyFill="0" applyBorder="0" applyAlignment="0" applyProtection="0"/>
    <xf numFmtId="0" fontId="114" fillId="0" borderId="0"/>
    <xf numFmtId="0" fontId="101" fillId="30" borderId="0" applyNumberFormat="0" applyBorder="0" applyAlignment="0" applyProtection="0"/>
    <xf numFmtId="0" fontId="101" fillId="69"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38" fontId="27" fillId="47" borderId="0" applyNumberFormat="0" applyBorder="0" applyAlignment="0" applyProtection="0"/>
    <xf numFmtId="0" fontId="33" fillId="0" borderId="51">
      <alignment horizontal="left" vertical="center"/>
    </xf>
    <xf numFmtId="0" fontId="33" fillId="0" borderId="51">
      <alignment horizontal="left" vertical="center"/>
    </xf>
    <xf numFmtId="0" fontId="33" fillId="0" borderId="51">
      <alignment horizontal="left" vertical="center"/>
    </xf>
    <xf numFmtId="0" fontId="33" fillId="0" borderId="51">
      <alignment horizontal="left" vertical="center"/>
    </xf>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69"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98" fillId="0" borderId="58"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99" fillId="0" borderId="59" applyNumberFormat="0" applyFill="0" applyAlignment="0" applyProtection="0"/>
    <xf numFmtId="0" fontId="71" fillId="0" borderId="38" applyNumberFormat="0" applyFill="0" applyAlignment="0" applyProtection="0"/>
    <xf numFmtId="0" fontId="119" fillId="0" borderId="70" applyNumberFormat="0" applyFill="0" applyAlignment="0" applyProtection="0"/>
    <xf numFmtId="0" fontId="119" fillId="0" borderId="70" applyNumberFormat="0" applyFill="0" applyAlignment="0" applyProtection="0"/>
    <xf numFmtId="0" fontId="119" fillId="0" borderId="70" applyNumberFormat="0" applyFill="0" applyAlignment="0" applyProtection="0"/>
    <xf numFmtId="0" fontId="120" fillId="0" borderId="71" applyNumberFormat="0" applyFill="0" applyAlignment="0" applyProtection="0"/>
    <xf numFmtId="0" fontId="71" fillId="0" borderId="38" applyNumberFormat="0" applyFill="0" applyAlignment="0" applyProtection="0"/>
    <xf numFmtId="0" fontId="100" fillId="0" borderId="60" applyNumberFormat="0" applyFill="0" applyAlignment="0" applyProtection="0"/>
    <xf numFmtId="0" fontId="7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71" fillId="0" borderId="0" applyNumberFormat="0" applyFill="0" applyBorder="0" applyAlignment="0" applyProtection="0"/>
    <xf numFmtId="0" fontId="100" fillId="0" borderId="0" applyNumberFormat="0" applyFill="0" applyBorder="0" applyAlignment="0" applyProtection="0"/>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193" fontId="25" fillId="0" borderId="0">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10" fontId="27" fillId="48" borderId="49" applyNumberFormat="0" applyBorder="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73" fillId="31" borderId="67" applyNumberFormat="0" applyAlignment="0" applyProtection="0"/>
    <xf numFmtId="0" fontId="104" fillId="49" borderId="61" applyNumberFormat="0" applyAlignment="0" applyProtection="0"/>
    <xf numFmtId="0" fontId="104" fillId="72" borderId="61" applyNumberFormat="0" applyAlignment="0" applyProtection="0"/>
    <xf numFmtId="0" fontId="104" fillId="72" borderId="61" applyNumberFormat="0" applyAlignment="0" applyProtection="0"/>
    <xf numFmtId="0" fontId="104" fillId="72" borderId="61" applyNumberFormat="0" applyAlignment="0" applyProtection="0"/>
    <xf numFmtId="0" fontId="104" fillId="72" borderId="61" applyNumberFormat="0" applyAlignment="0" applyProtection="0"/>
    <xf numFmtId="38" fontId="57" fillId="0" borderId="0">
      <alignment horizontal="left" wrapText="1"/>
    </xf>
    <xf numFmtId="38" fontId="121" fillId="0" borderId="0">
      <alignment horizontal="left" wrapText="1"/>
    </xf>
    <xf numFmtId="0" fontId="122" fillId="93" borderId="68"/>
    <xf numFmtId="0" fontId="123" fillId="0" borderId="72" applyNumberFormat="0" applyFill="0" applyAlignment="0" applyProtection="0"/>
    <xf numFmtId="0" fontId="107" fillId="0" borderId="63" applyNumberFormat="0" applyFill="0" applyAlignment="0" applyProtection="0"/>
    <xf numFmtId="0" fontId="124" fillId="71" borderId="0" applyNumberFormat="0" applyBorder="0" applyAlignment="0" applyProtection="0"/>
    <xf numFmtId="0" fontId="103" fillId="7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114" fillId="0" borderId="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5"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58" fillId="75" borderId="65" applyNumberFormat="0" applyFont="0" applyAlignment="0" applyProtection="0"/>
    <xf numFmtId="0" fontId="58" fillId="75" borderId="65" applyNumberFormat="0" applyFont="0" applyAlignment="0" applyProtection="0"/>
    <xf numFmtId="0" fontId="58" fillId="75" borderId="65" applyNumberFormat="0" applyFont="0" applyAlignment="0" applyProtection="0"/>
    <xf numFmtId="0" fontId="58"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58" fillId="75" borderId="65" applyNumberFormat="0" applyFont="0" applyAlignment="0" applyProtection="0"/>
    <xf numFmtId="0" fontId="58" fillId="75" borderId="65" applyNumberFormat="0" applyFont="0" applyAlignment="0" applyProtection="0"/>
    <xf numFmtId="0" fontId="58" fillId="75" borderId="65" applyNumberFormat="0" applyFont="0" applyAlignment="0" applyProtection="0"/>
    <xf numFmtId="0" fontId="58" fillId="75" borderId="65"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27" fillId="50" borderId="41" applyNumberFormat="0" applyFon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79" fillId="44" borderId="73" applyNumberFormat="0" applyAlignment="0" applyProtection="0"/>
    <xf numFmtId="0" fontId="105" fillId="92" borderId="62" applyNumberFormat="0" applyAlignment="0" applyProtection="0"/>
    <xf numFmtId="0" fontId="79" fillId="92" borderId="73" applyNumberFormat="0" applyAlignment="0" applyProtection="0"/>
    <xf numFmtId="0" fontId="79" fillId="44" borderId="73" applyNumberFormat="0" applyAlignment="0" applyProtection="0"/>
    <xf numFmtId="0" fontId="105" fillId="73" borderId="62" applyNumberFormat="0" applyAlignment="0" applyProtection="0"/>
    <xf numFmtId="40" fontId="64" fillId="94" borderId="0">
      <alignment horizontal="right"/>
    </xf>
    <xf numFmtId="0" fontId="81" fillId="94" borderId="0">
      <alignment horizontal="left"/>
    </xf>
    <xf numFmtId="0" fontId="114" fillId="0" borderId="0"/>
    <xf numFmtId="0" fontId="114" fillId="0" borderId="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5" fillId="0" borderId="0"/>
    <xf numFmtId="9" fontId="125" fillId="0" borderId="0"/>
    <xf numFmtId="9" fontId="126" fillId="0" borderId="0"/>
    <xf numFmtId="9" fontId="125" fillId="0" borderId="0"/>
    <xf numFmtId="9" fontId="126" fillId="0" borderId="0"/>
    <xf numFmtId="9" fontId="125" fillId="0" borderId="0"/>
    <xf numFmtId="0" fontId="80" fillId="0" borderId="6">
      <alignment horizontal="center"/>
    </xf>
    <xf numFmtId="0" fontId="80" fillId="0" borderId="6">
      <alignment horizontal="center"/>
    </xf>
    <xf numFmtId="0" fontId="115" fillId="0" borderId="0"/>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4" fontId="64" fillId="65" borderId="73" applyNumberFormat="0" applyProtection="0">
      <alignment horizontal="right" vertical="center"/>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4" fontId="64" fillId="60" borderId="74"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0" fontId="25" fillId="54" borderId="73" applyNumberFormat="0" applyProtection="0">
      <alignment horizontal="left" vertical="center" indent="1"/>
    </xf>
    <xf numFmtId="37" fontId="30" fillId="95" borderId="0" applyNumberFormat="0" applyFont="0" applyBorder="0" applyAlignment="0" applyProtection="0"/>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194" fontId="25" fillId="0" borderId="27">
      <alignment horizontal="justify" vertical="top" wrapText="1"/>
    </xf>
    <xf numFmtId="0" fontId="127" fillId="96" borderId="75"/>
    <xf numFmtId="0" fontId="127" fillId="96" borderId="75"/>
    <xf numFmtId="0" fontId="115" fillId="0" borderId="68"/>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38" fontId="25" fillId="0" borderId="0">
      <alignment horizontal="left" wrapText="1"/>
    </xf>
    <xf numFmtId="0" fontId="128" fillId="97" borderId="0"/>
    <xf numFmtId="0" fontId="9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90"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91" fillId="0" borderId="77" applyNumberFormat="0" applyFill="0" applyAlignment="0" applyProtection="0"/>
    <xf numFmtId="0" fontId="91" fillId="0" borderId="77" applyNumberForma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91" fillId="0" borderId="77" applyNumberFormat="0" applyFill="0" applyAlignment="0" applyProtection="0"/>
    <xf numFmtId="0" fontId="91" fillId="0" borderId="77" applyNumberForma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91" fillId="0" borderId="77" applyNumberForma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91" fillId="0" borderId="77" applyNumberFormat="0" applyFill="0" applyAlignment="0" applyProtection="0"/>
    <xf numFmtId="0" fontId="91" fillId="0" borderId="77" applyNumberForma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91" fillId="0" borderId="77" applyNumberForma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91" fillId="0" borderId="77" applyNumberForma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91" fillId="0" borderId="77" applyNumberFormat="0" applyFill="0" applyAlignment="0" applyProtection="0"/>
    <xf numFmtId="0" fontId="91" fillId="0" borderId="77" applyNumberForma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91" fillId="0" borderId="77" applyNumberForma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91" fillId="0" borderId="77" applyNumberForma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112" fillId="0" borderId="76" applyNumberFormat="0" applyFon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91" fillId="0" borderId="77"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39" fillId="0" borderId="6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25" fillId="0" borderId="76" applyNumberFormat="0" applyFill="0" applyAlignment="0" applyProtection="0"/>
    <xf numFmtId="0" fontId="114" fillId="0" borderId="78"/>
    <xf numFmtId="0" fontId="122" fillId="0" borderId="79"/>
    <xf numFmtId="0" fontId="122" fillId="0" borderId="68"/>
    <xf numFmtId="195" fontId="25" fillId="0" borderId="0" applyFont="0" applyFill="0" applyBorder="0" applyAlignment="0" applyProtection="0"/>
    <xf numFmtId="196" fontId="25" fillId="0" borderId="0" applyFont="0" applyFill="0" applyBorder="0" applyAlignment="0" applyProtection="0"/>
    <xf numFmtId="0" fontId="114" fillId="0" borderId="80"/>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38" fontId="64" fillId="0" borderId="33" applyFill="0" applyBorder="0" applyAlignment="0" applyProtection="0">
      <protection locked="0"/>
    </xf>
    <xf numFmtId="197" fontId="25" fillId="0" borderId="0" applyFont="0" applyFill="0" applyBorder="0" applyAlignment="0" applyProtection="0"/>
    <xf numFmtId="198" fontId="25" fillId="0" borderId="0" applyFont="0" applyFill="0" applyBorder="0" applyAlignment="0" applyProtection="0"/>
    <xf numFmtId="0" fontId="41" fillId="0" borderId="0" applyNumberForma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4" fillId="0" borderId="0"/>
    <xf numFmtId="43" fontId="4" fillId="0" borderId="0" applyFont="0" applyFill="0" applyBorder="0" applyAlignment="0" applyProtection="0"/>
  </cellStyleXfs>
  <cellXfs count="788">
    <xf numFmtId="0" fontId="0" fillId="0" borderId="0" xfId="0"/>
    <xf numFmtId="0" fontId="19" fillId="0" borderId="0" xfId="31"/>
    <xf numFmtId="0" fontId="19" fillId="0" borderId="0" xfId="31" applyFill="1"/>
    <xf numFmtId="0" fontId="39" fillId="5" borderId="1" xfId="11235" applyFont="1" applyFill="1" applyBorder="1" applyAlignment="1">
      <alignment horizontal="center" wrapText="1"/>
    </xf>
    <xf numFmtId="0" fontId="39" fillId="5" borderId="3" xfId="11235" applyFont="1" applyFill="1" applyBorder="1" applyAlignment="1">
      <alignment horizontal="center" wrapText="1"/>
    </xf>
    <xf numFmtId="0" fontId="39" fillId="5" borderId="0" xfId="11235" applyFont="1" applyFill="1" applyBorder="1" applyAlignment="1">
      <alignment horizontal="center" wrapText="1"/>
    </xf>
    <xf numFmtId="0" fontId="10" fillId="0" borderId="0" xfId="31" applyFont="1" applyAlignment="1">
      <alignment wrapText="1"/>
    </xf>
    <xf numFmtId="43" fontId="19" fillId="0" borderId="0" xfId="1" applyFont="1"/>
    <xf numFmtId="0" fontId="19" fillId="0" borderId="49" xfId="31" applyBorder="1"/>
    <xf numFmtId="172" fontId="28" fillId="0" borderId="49" xfId="14" applyNumberFormat="1" applyFont="1" applyFill="1" applyBorder="1" applyAlignment="1" applyProtection="1">
      <alignment horizontal="center"/>
      <protection locked="0"/>
    </xf>
    <xf numFmtId="166" fontId="19" fillId="0" borderId="49" xfId="13" applyNumberFormat="1" applyFont="1" applyBorder="1"/>
    <xf numFmtId="0" fontId="10" fillId="0" borderId="49" xfId="31" applyFont="1" applyBorder="1"/>
    <xf numFmtId="0" fontId="39" fillId="0" borderId="49" xfId="31" quotePrefix="1" applyFont="1" applyBorder="1" applyAlignment="1">
      <alignment horizontal="center"/>
    </xf>
    <xf numFmtId="166" fontId="39" fillId="0" borderId="49" xfId="13" applyNumberFormat="1" applyFont="1" applyBorder="1"/>
    <xf numFmtId="0" fontId="39" fillId="5" borderId="0" xfId="11235" applyFont="1" applyFill="1" applyBorder="1" applyAlignment="1">
      <alignment horizontal="center" vertical="center" wrapText="1"/>
    </xf>
    <xf numFmtId="0" fontId="9" fillId="5" borderId="0" xfId="11235" applyFont="1" applyFill="1" applyBorder="1" applyAlignment="1">
      <alignment horizontal="right"/>
    </xf>
    <xf numFmtId="0" fontId="39" fillId="5" borderId="81" xfId="11235" applyFont="1" applyFill="1" applyBorder="1" applyAlignment="1">
      <alignment horizontal="center" vertical="center" wrapText="1"/>
    </xf>
    <xf numFmtId="0" fontId="9" fillId="5" borderId="0" xfId="11235" applyFont="1" applyFill="1" applyBorder="1"/>
    <xf numFmtId="0" fontId="131" fillId="5" borderId="0" xfId="11235" applyFont="1" applyFill="1" applyBorder="1" applyAlignment="1">
      <alignment horizontal="left" vertical="top" wrapText="1"/>
    </xf>
    <xf numFmtId="0" fontId="39" fillId="5" borderId="3" xfId="11235" applyFont="1" applyFill="1" applyBorder="1" applyAlignment="1">
      <alignment horizontal="center" vertical="top" wrapText="1"/>
    </xf>
    <xf numFmtId="0" fontId="9" fillId="0" borderId="0" xfId="11235" applyFont="1"/>
    <xf numFmtId="0" fontId="131" fillId="5" borderId="0" xfId="11235" applyFont="1" applyFill="1" applyBorder="1" applyAlignment="1">
      <alignment horizontal="left" vertical="center" wrapText="1"/>
    </xf>
    <xf numFmtId="0" fontId="9" fillId="0" borderId="0" xfId="11235" applyFont="1" applyFill="1"/>
    <xf numFmtId="0" fontId="9" fillId="5" borderId="2" xfId="11235" applyFont="1" applyFill="1" applyBorder="1" applyAlignment="1">
      <alignment horizontal="center" wrapText="1"/>
    </xf>
    <xf numFmtId="0" fontId="9" fillId="5" borderId="81" xfId="11235" applyFont="1" applyFill="1" applyBorder="1" applyAlignment="1">
      <alignment horizontal="center" vertical="center" wrapText="1"/>
    </xf>
    <xf numFmtId="0" fontId="9" fillId="5" borderId="25" xfId="11235" applyFont="1" applyFill="1" applyBorder="1" applyAlignment="1">
      <alignment horizontal="center" vertical="center" wrapText="1"/>
    </xf>
    <xf numFmtId="0" fontId="9" fillId="5" borderId="3" xfId="11235" applyFont="1" applyFill="1" applyBorder="1"/>
    <xf numFmtId="0" fontId="9" fillId="5" borderId="0" xfId="11235" applyFont="1" applyFill="1" applyBorder="1" applyAlignment="1">
      <alignment horizontal="center" wrapText="1"/>
    </xf>
    <xf numFmtId="0" fontId="9" fillId="5" borderId="0" xfId="11235" applyFont="1" applyFill="1" applyBorder="1" applyAlignment="1">
      <alignment horizontal="center" vertical="center" wrapText="1"/>
    </xf>
    <xf numFmtId="0" fontId="9" fillId="5" borderId="4" xfId="11235" applyFont="1" applyFill="1" applyBorder="1" applyAlignment="1">
      <alignment horizontal="center" vertical="center" wrapText="1"/>
    </xf>
    <xf numFmtId="0" fontId="9" fillId="5" borderId="4" xfId="11235" applyFont="1" applyFill="1" applyBorder="1" applyAlignment="1">
      <alignment horizontal="center" wrapText="1"/>
    </xf>
    <xf numFmtId="0" fontId="9" fillId="5" borderId="0" xfId="11235" applyFont="1" applyFill="1" applyBorder="1" applyAlignment="1">
      <alignment vertical="top"/>
    </xf>
    <xf numFmtId="44" fontId="9" fillId="5" borderId="0" xfId="11235" applyNumberFormat="1" applyFont="1" applyFill="1" applyBorder="1" applyAlignment="1">
      <alignment vertical="top"/>
    </xf>
    <xf numFmtId="164" fontId="136" fillId="5" borderId="0" xfId="11236" applyNumberFormat="1" applyFont="1" applyFill="1" applyBorder="1" applyAlignment="1">
      <alignment vertical="top"/>
    </xf>
    <xf numFmtId="166" fontId="9" fillId="5" borderId="0" xfId="13" applyNumberFormat="1" applyFont="1" applyFill="1" applyBorder="1" applyAlignment="1">
      <alignment vertical="top"/>
    </xf>
    <xf numFmtId="164" fontId="9" fillId="5" borderId="0" xfId="11235" applyNumberFormat="1" applyFont="1" applyFill="1" applyBorder="1" applyAlignment="1">
      <alignment vertical="top"/>
    </xf>
    <xf numFmtId="44" fontId="136" fillId="5" borderId="4" xfId="11237" applyFont="1" applyFill="1" applyBorder="1" applyAlignment="1">
      <alignment vertical="top"/>
    </xf>
    <xf numFmtId="0" fontId="9" fillId="0" borderId="0" xfId="11235" applyFont="1" applyAlignment="1">
      <alignment vertical="top"/>
    </xf>
    <xf numFmtId="0" fontId="9" fillId="5" borderId="3" xfId="11235" applyFont="1" applyFill="1" applyBorder="1" applyAlignment="1">
      <alignment vertical="top"/>
    </xf>
    <xf numFmtId="10" fontId="136" fillId="5" borderId="0" xfId="11238" applyNumberFormat="1" applyFont="1" applyFill="1" applyBorder="1" applyAlignment="1">
      <alignment vertical="top"/>
    </xf>
    <xf numFmtId="43" fontId="9" fillId="5" borderId="0" xfId="11235" applyNumberFormat="1" applyFont="1" applyFill="1" applyBorder="1" applyAlignment="1">
      <alignment vertical="top"/>
    </xf>
    <xf numFmtId="44" fontId="136" fillId="5" borderId="0" xfId="11237" applyFont="1" applyFill="1" applyBorder="1" applyAlignment="1">
      <alignment horizontal="center" vertical="top"/>
    </xf>
    <xf numFmtId="0" fontId="9" fillId="5" borderId="0" xfId="11235" applyFont="1" applyFill="1" applyBorder="1" applyAlignment="1">
      <alignment horizontal="center"/>
    </xf>
    <xf numFmtId="44" fontId="136" fillId="5" borderId="0" xfId="11237" applyFont="1" applyFill="1" applyBorder="1" applyAlignment="1">
      <alignment horizontal="center" vertical="center"/>
    </xf>
    <xf numFmtId="44" fontId="136" fillId="5" borderId="4" xfId="11237" applyFont="1" applyFill="1" applyBorder="1" applyAlignment="1">
      <alignment horizontal="center"/>
    </xf>
    <xf numFmtId="0" fontId="9" fillId="5" borderId="3" xfId="11235" applyFont="1" applyFill="1" applyBorder="1" applyAlignment="1">
      <alignment vertical="center"/>
    </xf>
    <xf numFmtId="0" fontId="9" fillId="5" borderId="0" xfId="11235" applyFont="1" applyFill="1" applyBorder="1" applyAlignment="1">
      <alignment vertical="center"/>
    </xf>
    <xf numFmtId="0" fontId="9" fillId="5" borderId="0" xfId="11235" applyFont="1" applyFill="1" applyBorder="1" applyAlignment="1">
      <alignment horizontal="right" vertical="center"/>
    </xf>
    <xf numFmtId="10" fontId="136" fillId="5" borderId="0" xfId="11238" applyNumberFormat="1" applyFont="1" applyFill="1" applyBorder="1" applyAlignment="1">
      <alignment vertical="center"/>
    </xf>
    <xf numFmtId="164" fontId="9" fillId="5" borderId="0" xfId="11235" applyNumberFormat="1" applyFont="1" applyFill="1" applyBorder="1" applyAlignment="1">
      <alignment vertical="center"/>
    </xf>
    <xf numFmtId="0" fontId="9" fillId="5" borderId="0" xfId="11235" applyFont="1" applyFill="1" applyBorder="1" applyAlignment="1">
      <alignment horizontal="center" vertical="center"/>
    </xf>
    <xf numFmtId="0" fontId="9" fillId="5" borderId="4" xfId="11235" applyFont="1" applyFill="1" applyBorder="1" applyAlignment="1">
      <alignment vertical="center"/>
    </xf>
    <xf numFmtId="0" fontId="9" fillId="0" borderId="0" xfId="11235" applyFont="1" applyAlignment="1">
      <alignment vertical="center"/>
    </xf>
    <xf numFmtId="164" fontId="9" fillId="5" borderId="0" xfId="11235" applyNumberFormat="1" applyFont="1" applyFill="1" applyBorder="1"/>
    <xf numFmtId="0" fontId="9" fillId="5" borderId="4" xfId="11235" applyFont="1" applyFill="1" applyBorder="1"/>
    <xf numFmtId="0" fontId="9" fillId="5" borderId="4" xfId="11235" applyFont="1" applyFill="1" applyBorder="1" applyAlignment="1">
      <alignment vertical="top"/>
    </xf>
    <xf numFmtId="44" fontId="9" fillId="5" borderId="0" xfId="11235" applyNumberFormat="1" applyFont="1" applyFill="1" applyBorder="1"/>
    <xf numFmtId="164" fontId="136" fillId="5" borderId="0" xfId="11236" applyNumberFormat="1" applyFont="1" applyFill="1" applyBorder="1"/>
    <xf numFmtId="43" fontId="9" fillId="5" borderId="0" xfId="11235" applyNumberFormat="1" applyFont="1" applyFill="1" applyBorder="1"/>
    <xf numFmtId="164" fontId="137" fillId="5" borderId="51" xfId="11236" applyNumberFormat="1" applyFont="1" applyFill="1" applyBorder="1"/>
    <xf numFmtId="188" fontId="9" fillId="5" borderId="0" xfId="13" applyNumberFormat="1" applyFont="1" applyFill="1" applyBorder="1"/>
    <xf numFmtId="0" fontId="9" fillId="5" borderId="5" xfId="11235" applyFont="1" applyFill="1" applyBorder="1"/>
    <xf numFmtId="0" fontId="9" fillId="5" borderId="7" xfId="11235" applyFont="1" applyFill="1" applyBorder="1"/>
    <xf numFmtId="0" fontId="137" fillId="0" borderId="20" xfId="0" applyFont="1" applyBorder="1"/>
    <xf numFmtId="0" fontId="136" fillId="0" borderId="20" xfId="0" applyFont="1" applyBorder="1"/>
    <xf numFmtId="0" fontId="137" fillId="0" borderId="20" xfId="0" applyFont="1" applyBorder="1" applyAlignment="1">
      <alignment horizontal="center" vertical="center" wrapText="1"/>
    </xf>
    <xf numFmtId="0" fontId="9" fillId="0" borderId="20" xfId="11235" applyFont="1" applyBorder="1" applyAlignment="1">
      <alignment vertical="center"/>
    </xf>
    <xf numFmtId="0" fontId="137" fillId="0" borderId="21" xfId="0" applyFont="1" applyBorder="1" applyAlignment="1">
      <alignment horizontal="center" vertical="center" wrapText="1"/>
    </xf>
    <xf numFmtId="0" fontId="136" fillId="0" borderId="27" xfId="0" applyFont="1" applyFill="1" applyBorder="1"/>
    <xf numFmtId="0" fontId="136" fillId="0" borderId="27" xfId="0" applyFont="1" applyFill="1" applyBorder="1" applyAlignment="1">
      <alignment horizontal="center"/>
    </xf>
    <xf numFmtId="0" fontId="136" fillId="0" borderId="27" xfId="0" applyFont="1" applyBorder="1" applyAlignment="1">
      <alignment horizontal="center"/>
    </xf>
    <xf numFmtId="0" fontId="136" fillId="0" borderId="27" xfId="0" applyFont="1" applyBorder="1"/>
    <xf numFmtId="0" fontId="136" fillId="0" borderId="83" xfId="0" applyFont="1" applyBorder="1"/>
    <xf numFmtId="0" fontId="136" fillId="0" borderId="56" xfId="0" applyFont="1" applyFill="1" applyBorder="1"/>
    <xf numFmtId="0" fontId="136" fillId="0" borderId="56" xfId="0" applyFont="1" applyFill="1" applyBorder="1" applyAlignment="1">
      <alignment horizontal="center"/>
    </xf>
    <xf numFmtId="0" fontId="136" fillId="0" borderId="56" xfId="0" applyFont="1" applyBorder="1" applyAlignment="1">
      <alignment horizontal="center"/>
    </xf>
    <xf numFmtId="0" fontId="136" fillId="0" borderId="56" xfId="0" applyFont="1" applyBorder="1"/>
    <xf numFmtId="189" fontId="136" fillId="0" borderId="56" xfId="0" applyNumberFormat="1" applyFont="1" applyBorder="1"/>
    <xf numFmtId="189" fontId="136" fillId="0" borderId="54" xfId="0" applyNumberFormat="1" applyFont="1" applyBorder="1"/>
    <xf numFmtId="0" fontId="136" fillId="0" borderId="17" xfId="0" applyFont="1" applyFill="1" applyBorder="1"/>
    <xf numFmtId="0" fontId="136" fillId="0" borderId="17" xfId="0" applyFont="1" applyFill="1" applyBorder="1" applyAlignment="1">
      <alignment horizontal="center"/>
    </xf>
    <xf numFmtId="0" fontId="136" fillId="0" borderId="17" xfId="0" applyFont="1" applyBorder="1" applyAlignment="1">
      <alignment horizontal="center"/>
    </xf>
    <xf numFmtId="0" fontId="136" fillId="0" borderId="17" xfId="0" applyFont="1" applyBorder="1"/>
    <xf numFmtId="0" fontId="136" fillId="0" borderId="18" xfId="0" applyFont="1" applyBorder="1"/>
    <xf numFmtId="0" fontId="136" fillId="0" borderId="54" xfId="0" applyFont="1" applyBorder="1"/>
    <xf numFmtId="0" fontId="136" fillId="0" borderId="20" xfId="0" applyFont="1" applyFill="1" applyBorder="1"/>
    <xf numFmtId="0" fontId="136" fillId="0" borderId="20" xfId="0" applyFont="1" applyFill="1" applyBorder="1" applyAlignment="1">
      <alignment horizontal="center"/>
    </xf>
    <xf numFmtId="0" fontId="136" fillId="0" borderId="20" xfId="0" applyFont="1" applyBorder="1" applyAlignment="1">
      <alignment horizontal="center"/>
    </xf>
    <xf numFmtId="190" fontId="137" fillId="0" borderId="20" xfId="1" applyNumberFormat="1" applyFont="1" applyBorder="1" applyAlignment="1">
      <alignment horizontal="right"/>
    </xf>
    <xf numFmtId="190" fontId="137" fillId="0" borderId="21" xfId="1" applyNumberFormat="1" applyFont="1" applyBorder="1" applyAlignment="1">
      <alignment horizontal="right"/>
    </xf>
    <xf numFmtId="0" fontId="19" fillId="0" borderId="52" xfId="31" applyBorder="1"/>
    <xf numFmtId="0" fontId="19" fillId="0" borderId="17" xfId="31" applyBorder="1"/>
    <xf numFmtId="0" fontId="131" fillId="0" borderId="17" xfId="31" applyFont="1" applyBorder="1" applyAlignment="1">
      <alignment horizontal="center" vertical="center" wrapText="1"/>
    </xf>
    <xf numFmtId="0" fontId="133" fillId="0" borderId="17" xfId="31" applyFont="1" applyBorder="1" applyAlignment="1">
      <alignment horizontal="center" vertical="center" wrapText="1"/>
    </xf>
    <xf numFmtId="0" fontId="19" fillId="0" borderId="84" xfId="31" applyBorder="1"/>
    <xf numFmtId="0" fontId="19" fillId="0" borderId="53" xfId="31" applyBorder="1"/>
    <xf numFmtId="0" fontId="19" fillId="0" borderId="56" xfId="31" applyBorder="1"/>
    <xf numFmtId="166" fontId="19" fillId="0" borderId="56" xfId="13" applyNumberFormat="1" applyFont="1" applyBorder="1"/>
    <xf numFmtId="166" fontId="39" fillId="0" borderId="56" xfId="13" applyNumberFormat="1" applyFont="1" applyBorder="1"/>
    <xf numFmtId="0" fontId="131" fillId="0" borderId="85" xfId="31" applyFont="1" applyBorder="1" applyAlignment="1">
      <alignment horizontal="center" vertical="center" wrapText="1"/>
    </xf>
    <xf numFmtId="172" fontId="28" fillId="0" borderId="86" xfId="14" applyNumberFormat="1" applyFont="1" applyFill="1" applyBorder="1" applyAlignment="1" applyProtection="1">
      <alignment horizontal="center"/>
      <protection locked="0"/>
    </xf>
    <xf numFmtId="0" fontId="133" fillId="0" borderId="87" xfId="31" applyFont="1" applyBorder="1" applyAlignment="1">
      <alignment horizontal="center" vertical="center" wrapText="1"/>
    </xf>
    <xf numFmtId="0" fontId="138" fillId="0" borderId="0" xfId="0" applyFont="1" applyAlignment="1">
      <alignment vertical="top"/>
    </xf>
    <xf numFmtId="0" fontId="138" fillId="0" borderId="0" xfId="31" applyFont="1" applyAlignment="1">
      <alignment vertical="top"/>
    </xf>
    <xf numFmtId="0" fontId="134" fillId="0" borderId="0" xfId="31" quotePrefix="1" applyFont="1" applyAlignment="1">
      <alignment horizontal="right"/>
    </xf>
    <xf numFmtId="44" fontId="137" fillId="2" borderId="16" xfId="11237" applyFont="1" applyFill="1" applyBorder="1" applyAlignment="1">
      <alignment horizontal="center" vertical="center"/>
    </xf>
    <xf numFmtId="199" fontId="137" fillId="2" borderId="16" xfId="11237" applyNumberFormat="1" applyFont="1" applyFill="1" applyBorder="1" applyAlignment="1">
      <alignment horizontal="center" vertical="center"/>
    </xf>
    <xf numFmtId="0" fontId="139" fillId="0" borderId="0" xfId="11235" applyFont="1"/>
    <xf numFmtId="0" fontId="140" fillId="0" borderId="0" xfId="62618" applyFont="1"/>
    <xf numFmtId="169" fontId="39" fillId="0" borderId="27" xfId="62618" applyNumberFormat="1" applyFont="1" applyBorder="1" applyAlignment="1">
      <alignment horizontal="center"/>
    </xf>
    <xf numFmtId="9" fontId="39" fillId="0" borderId="27" xfId="62618" applyNumberFormat="1" applyFont="1" applyBorder="1" applyAlignment="1">
      <alignment horizontal="center"/>
    </xf>
    <xf numFmtId="169" fontId="39" fillId="99" borderId="27" xfId="62618" applyNumberFormat="1" applyFont="1" applyFill="1" applyBorder="1" applyAlignment="1">
      <alignment horizontal="center"/>
    </xf>
    <xf numFmtId="9" fontId="39" fillId="99" borderId="27" xfId="62618" applyNumberFormat="1" applyFont="1" applyFill="1" applyBorder="1" applyAlignment="1">
      <alignment horizontal="center"/>
    </xf>
    <xf numFmtId="0" fontId="39" fillId="0" borderId="0" xfId="62618" applyFont="1" applyBorder="1" applyAlignment="1">
      <alignment horizontal="right"/>
    </xf>
    <xf numFmtId="0" fontId="141" fillId="0" borderId="0" xfId="11235" applyFont="1"/>
    <xf numFmtId="0" fontId="9" fillId="5" borderId="5" xfId="11235" applyFont="1" applyFill="1" applyBorder="1" applyAlignment="1">
      <alignment horizontal="right"/>
    </xf>
    <xf numFmtId="0" fontId="9" fillId="5" borderId="6" xfId="11235" applyFont="1" applyFill="1" applyBorder="1" applyAlignment="1">
      <alignment horizontal="right"/>
    </xf>
    <xf numFmtId="0" fontId="39" fillId="5" borderId="6" xfId="11235" applyFont="1" applyFill="1" applyBorder="1" applyAlignment="1">
      <alignment horizontal="right"/>
    </xf>
    <xf numFmtId="0" fontId="9" fillId="5" borderId="6" xfId="11235" applyFont="1" applyFill="1" applyBorder="1"/>
    <xf numFmtId="10" fontId="136" fillId="5" borderId="48" xfId="11238" applyNumberFormat="1" applyFont="1" applyFill="1" applyBorder="1"/>
    <xf numFmtId="164" fontId="9" fillId="5" borderId="6" xfId="11235" applyNumberFormat="1" applyFont="1" applyFill="1" applyBorder="1"/>
    <xf numFmtId="0" fontId="131" fillId="5" borderId="6" xfId="11235" applyFont="1" applyFill="1" applyBorder="1" applyAlignment="1">
      <alignment horizontal="left" vertical="top" wrapText="1"/>
    </xf>
    <xf numFmtId="0" fontId="9" fillId="5" borderId="6" xfId="11235" applyFont="1" applyFill="1" applyBorder="1" applyAlignment="1">
      <alignment horizontal="center" vertical="center"/>
    </xf>
    <xf numFmtId="0" fontId="9" fillId="5" borderId="25" xfId="11235" applyFont="1" applyFill="1" applyBorder="1"/>
    <xf numFmtId="0" fontId="9" fillId="0" borderId="0" xfId="11235" applyFont="1" applyBorder="1"/>
    <xf numFmtId="0" fontId="9" fillId="0" borderId="0" xfId="11235" applyFont="1" applyFill="1" applyBorder="1" applyAlignment="1">
      <alignment horizontal="right"/>
    </xf>
    <xf numFmtId="0" fontId="39" fillId="0" borderId="0" xfId="11235" applyFont="1" applyFill="1" applyBorder="1" applyAlignment="1">
      <alignment horizontal="right"/>
    </xf>
    <xf numFmtId="0" fontId="9" fillId="0" borderId="0" xfId="11235" applyFont="1" applyFill="1" applyBorder="1"/>
    <xf numFmtId="10" fontId="136" fillId="0" borderId="0" xfId="11238" applyNumberFormat="1" applyFont="1" applyFill="1" applyBorder="1"/>
    <xf numFmtId="164" fontId="9" fillId="0" borderId="0" xfId="11235" applyNumberFormat="1" applyFont="1" applyFill="1" applyBorder="1"/>
    <xf numFmtId="0" fontId="131" fillId="0" borderId="0" xfId="11235" applyFont="1" applyFill="1" applyBorder="1" applyAlignment="1">
      <alignment horizontal="left" vertical="top" wrapText="1"/>
    </xf>
    <xf numFmtId="0" fontId="9" fillId="0" borderId="0" xfId="11235" applyFont="1" applyFill="1" applyBorder="1" applyAlignment="1">
      <alignment horizontal="center" vertical="center"/>
    </xf>
    <xf numFmtId="0" fontId="7" fillId="0" borderId="0" xfId="11235" applyFont="1"/>
    <xf numFmtId="0" fontId="135" fillId="5" borderId="3" xfId="11235" applyFont="1" applyFill="1" applyBorder="1" applyAlignment="1">
      <alignment horizontal="left" indent="2"/>
    </xf>
    <xf numFmtId="0" fontId="135" fillId="5" borderId="0" xfId="11235" applyFont="1" applyFill="1" applyBorder="1" applyAlignment="1">
      <alignment horizontal="left" indent="2"/>
    </xf>
    <xf numFmtId="0" fontId="55" fillId="0" borderId="0" xfId="11235" applyFont="1"/>
    <xf numFmtId="0" fontId="40" fillId="5" borderId="0" xfId="11235" applyFont="1" applyFill="1" applyBorder="1" applyAlignment="1">
      <alignment horizontal="right"/>
    </xf>
    <xf numFmtId="0" fontId="55" fillId="5" borderId="0" xfId="11235" applyFont="1" applyFill="1" applyBorder="1"/>
    <xf numFmtId="10" fontId="142" fillId="5" borderId="0" xfId="11238" applyNumberFormat="1" applyFont="1" applyFill="1" applyBorder="1"/>
    <xf numFmtId="164" fontId="55" fillId="5" borderId="0" xfId="11235" applyNumberFormat="1" applyFont="1" applyFill="1" applyBorder="1"/>
    <xf numFmtId="0" fontId="143" fillId="5" borderId="0" xfId="11235" applyFont="1" applyFill="1" applyBorder="1" applyAlignment="1">
      <alignment horizontal="left" vertical="top" wrapText="1"/>
    </xf>
    <xf numFmtId="0" fontId="40" fillId="5" borderId="0" xfId="11235" applyFont="1" applyFill="1" applyBorder="1" applyAlignment="1">
      <alignment horizontal="center" vertical="center"/>
    </xf>
    <xf numFmtId="0" fontId="55" fillId="5" borderId="4" xfId="11235" applyFont="1" applyFill="1" applyBorder="1"/>
    <xf numFmtId="0" fontId="135" fillId="5" borderId="1" xfId="11235" applyFont="1" applyFill="1" applyBorder="1" applyAlignment="1"/>
    <xf numFmtId="0" fontId="135" fillId="5" borderId="2" xfId="11235" applyFont="1" applyFill="1" applyBorder="1" applyAlignment="1"/>
    <xf numFmtId="0" fontId="135" fillId="5" borderId="3" xfId="11235" applyFont="1" applyFill="1" applyBorder="1" applyAlignment="1">
      <alignment wrapText="1"/>
    </xf>
    <xf numFmtId="0" fontId="135" fillId="5" borderId="3" xfId="11235" applyFont="1" applyFill="1" applyBorder="1" applyAlignment="1"/>
    <xf numFmtId="0" fontId="135" fillId="5" borderId="0" xfId="11235" applyFont="1" applyFill="1" applyBorder="1" applyAlignment="1"/>
    <xf numFmtId="0" fontId="137" fillId="0" borderId="20" xfId="0" applyFont="1" applyBorder="1" applyAlignment="1">
      <alignment horizontal="center" vertical="center"/>
    </xf>
    <xf numFmtId="170" fontId="146" fillId="0" borderId="0" xfId="14" applyFont="1" applyAlignment="1">
      <alignment horizontal="left"/>
    </xf>
    <xf numFmtId="170" fontId="147" fillId="0" borderId="0" xfId="14" applyFont="1" applyFill="1" applyAlignment="1" applyProtection="1">
      <alignment horizontal="left"/>
    </xf>
    <xf numFmtId="170" fontId="146" fillId="0" borderId="0" xfId="14" applyFont="1" applyFill="1" applyAlignment="1" applyProtection="1">
      <alignment horizontal="left"/>
    </xf>
    <xf numFmtId="0" fontId="6" fillId="0" borderId="0" xfId="31" applyFont="1"/>
    <xf numFmtId="170" fontId="148" fillId="0" borderId="0" xfId="14" applyFont="1" applyAlignment="1">
      <alignment horizontal="left"/>
    </xf>
    <xf numFmtId="170" fontId="148" fillId="0" borderId="0" xfId="14" applyFont="1" applyFill="1" applyAlignment="1" applyProtection="1">
      <alignment horizontal="left"/>
    </xf>
    <xf numFmtId="170" fontId="149" fillId="0" borderId="0" xfId="14" applyFont="1" applyFill="1" applyAlignment="1" applyProtection="1">
      <alignment horizontal="left"/>
    </xf>
    <xf numFmtId="0" fontId="39" fillId="0" borderId="0" xfId="31" applyFont="1" applyAlignment="1"/>
    <xf numFmtId="0" fontId="149" fillId="0" borderId="0" xfId="0" applyFont="1"/>
    <xf numFmtId="43" fontId="149" fillId="0" borderId="0" xfId="1" applyFont="1" applyFill="1"/>
    <xf numFmtId="0" fontId="149" fillId="0" borderId="0" xfId="0" applyFont="1" applyFill="1"/>
    <xf numFmtId="170" fontId="139" fillId="0" borderId="0" xfId="14" applyFont="1" applyFill="1" applyAlignment="1" applyProtection="1">
      <alignment horizontal="center" wrapText="1"/>
      <protection locked="0"/>
    </xf>
    <xf numFmtId="0" fontId="149" fillId="0" borderId="86" xfId="0" applyFont="1" applyBorder="1" applyAlignment="1">
      <alignment wrapText="1"/>
    </xf>
    <xf numFmtId="0" fontId="148" fillId="0" borderId="17" xfId="0" applyFont="1" applyFill="1" applyBorder="1" applyAlignment="1">
      <alignment horizontal="center" vertical="center" wrapText="1"/>
    </xf>
    <xf numFmtId="0" fontId="148" fillId="0" borderId="18" xfId="0" applyFont="1" applyBorder="1" applyAlignment="1">
      <alignment horizontal="center" vertical="center" wrapText="1"/>
    </xf>
    <xf numFmtId="0" fontId="39" fillId="0" borderId="17" xfId="0" applyFont="1" applyFill="1" applyBorder="1" applyAlignment="1">
      <alignment horizontal="center" vertical="center" wrapText="1"/>
    </xf>
    <xf numFmtId="43" fontId="39" fillId="0" borderId="18" xfId="1" applyFont="1" applyFill="1" applyBorder="1" applyAlignment="1">
      <alignment horizontal="center" vertical="center" wrapText="1"/>
    </xf>
    <xf numFmtId="0" fontId="148" fillId="0" borderId="93" xfId="0" applyFont="1" applyBorder="1" applyAlignment="1">
      <alignment horizontal="center" vertical="center" wrapText="1"/>
    </xf>
    <xf numFmtId="0" fontId="148" fillId="0" borderId="87" xfId="0" applyFont="1" applyBorder="1" applyAlignment="1">
      <alignment horizontal="center" vertical="center" wrapText="1"/>
    </xf>
    <xf numFmtId="0" fontId="149" fillId="0" borderId="0" xfId="0" applyFont="1" applyAlignment="1">
      <alignment wrapText="1"/>
    </xf>
    <xf numFmtId="0" fontId="149" fillId="0" borderId="86" xfId="0" applyFont="1" applyBorder="1"/>
    <xf numFmtId="172" fontId="149" fillId="0" borderId="9" xfId="14" applyNumberFormat="1" applyFont="1" applyFill="1" applyBorder="1" applyAlignment="1" applyProtection="1">
      <alignment horizontal="center"/>
      <protection locked="0"/>
    </xf>
    <xf numFmtId="172" fontId="149" fillId="0" borderId="49" xfId="14" applyNumberFormat="1" applyFont="1" applyFill="1" applyBorder="1" applyAlignment="1" applyProtection="1">
      <alignment horizontal="center"/>
      <protection locked="0"/>
    </xf>
    <xf numFmtId="172" fontId="148" fillId="0" borderId="19" xfId="14" applyNumberFormat="1" applyFont="1" applyFill="1" applyBorder="1" applyAlignment="1" applyProtection="1">
      <alignment horizontal="center"/>
      <protection locked="0"/>
    </xf>
    <xf numFmtId="172" fontId="149" fillId="0" borderId="84" xfId="14" applyNumberFormat="1" applyFont="1" applyFill="1" applyBorder="1" applyAlignment="1" applyProtection="1">
      <alignment horizontal="center"/>
      <protection locked="0"/>
    </xf>
    <xf numFmtId="172" fontId="148" fillId="0" borderId="94" xfId="14" applyNumberFormat="1" applyFont="1" applyFill="1" applyBorder="1" applyAlignment="1" applyProtection="1">
      <alignment horizontal="center"/>
      <protection locked="0"/>
    </xf>
    <xf numFmtId="172" fontId="148" fillId="0" borderId="88" xfId="14" applyNumberFormat="1" applyFont="1" applyFill="1" applyBorder="1" applyAlignment="1" applyProtection="1">
      <alignment horizontal="center"/>
      <protection locked="0"/>
    </xf>
    <xf numFmtId="166" fontId="149" fillId="0" borderId="9" xfId="13" applyNumberFormat="1" applyFont="1" applyFill="1" applyBorder="1"/>
    <xf numFmtId="164" fontId="149" fillId="0" borderId="49" xfId="0" applyNumberFormat="1" applyFont="1" applyFill="1" applyBorder="1"/>
    <xf numFmtId="166" fontId="148" fillId="0" borderId="19" xfId="13" applyNumberFormat="1" applyFont="1" applyFill="1" applyBorder="1"/>
    <xf numFmtId="166" fontId="149" fillId="0" borderId="84" xfId="13" applyNumberFormat="1" applyFont="1" applyFill="1" applyBorder="1"/>
    <xf numFmtId="166" fontId="149" fillId="0" borderId="49" xfId="13" applyNumberFormat="1" applyFont="1" applyFill="1" applyBorder="1"/>
    <xf numFmtId="166" fontId="148" fillId="0" borderId="94" xfId="0" applyNumberFormat="1" applyFont="1" applyBorder="1"/>
    <xf numFmtId="202" fontId="6" fillId="0" borderId="88" xfId="19" applyNumberFormat="1" applyFont="1" applyFill="1" applyBorder="1" applyProtection="1">
      <protection locked="0"/>
    </xf>
    <xf numFmtId="201" fontId="39" fillId="0" borderId="88" xfId="19" applyNumberFormat="1" applyFont="1" applyFill="1" applyBorder="1" applyProtection="1">
      <protection locked="0"/>
    </xf>
    <xf numFmtId="0" fontId="149" fillId="0" borderId="86" xfId="0" applyFont="1" applyFill="1" applyBorder="1"/>
    <xf numFmtId="43" fontId="149" fillId="102" borderId="9" xfId="1" applyFont="1" applyFill="1" applyBorder="1"/>
    <xf numFmtId="0" fontId="149" fillId="102" borderId="49" xfId="0" applyFont="1" applyFill="1" applyBorder="1"/>
    <xf numFmtId="0" fontId="148" fillId="102" borderId="19" xfId="0" applyFont="1" applyFill="1" applyBorder="1"/>
    <xf numFmtId="43" fontId="149" fillId="102" borderId="84" xfId="1" applyFont="1" applyFill="1" applyBorder="1"/>
    <xf numFmtId="0" fontId="139" fillId="102" borderId="19" xfId="0" applyFont="1" applyFill="1" applyBorder="1"/>
    <xf numFmtId="0" fontId="148" fillId="102" borderId="94" xfId="0" applyFont="1" applyFill="1" applyBorder="1"/>
    <xf numFmtId="178" fontId="39" fillId="102" borderId="88" xfId="19" applyNumberFormat="1" applyFont="1" applyFill="1" applyBorder="1" applyAlignment="1" applyProtection="1">
      <alignment horizontal="right"/>
      <protection locked="0"/>
    </xf>
    <xf numFmtId="166" fontId="148" fillId="0" borderId="94" xfId="0" applyNumberFormat="1" applyFont="1" applyFill="1" applyBorder="1"/>
    <xf numFmtId="166" fontId="149" fillId="0" borderId="97" xfId="13" applyNumberFormat="1" applyFont="1" applyFill="1" applyBorder="1"/>
    <xf numFmtId="164" fontId="149" fillId="0" borderId="56" xfId="0" applyNumberFormat="1" applyFont="1" applyFill="1" applyBorder="1"/>
    <xf numFmtId="166" fontId="148" fillId="0" borderId="54" xfId="13" applyNumberFormat="1" applyFont="1" applyFill="1" applyBorder="1"/>
    <xf numFmtId="166" fontId="149" fillId="0" borderId="53" xfId="13" applyNumberFormat="1" applyFont="1" applyFill="1" applyBorder="1"/>
    <xf numFmtId="166" fontId="149" fillId="0" borderId="56" xfId="13" applyNumberFormat="1" applyFont="1" applyFill="1" applyBorder="1"/>
    <xf numFmtId="166" fontId="148" fillId="0" borderId="95" xfId="0" applyNumberFormat="1" applyFont="1" applyFill="1" applyBorder="1"/>
    <xf numFmtId="202" fontId="6" fillId="0" borderId="89" xfId="19" applyNumberFormat="1" applyFont="1" applyFill="1" applyBorder="1" applyProtection="1">
      <protection locked="0"/>
    </xf>
    <xf numFmtId="201" fontId="39" fillId="0" borderId="89" xfId="19" applyNumberFormat="1" applyFont="1" applyFill="1" applyBorder="1" applyProtection="1">
      <protection locked="0"/>
    </xf>
    <xf numFmtId="43" fontId="148" fillId="0" borderId="0" xfId="1" applyFont="1" applyFill="1" applyAlignment="1">
      <alignment horizontal="center"/>
    </xf>
    <xf numFmtId="0" fontId="19" fillId="102" borderId="84" xfId="31" applyFill="1" applyBorder="1"/>
    <xf numFmtId="0" fontId="19" fillId="102" borderId="49" xfId="31" applyFill="1" applyBorder="1"/>
    <xf numFmtId="166" fontId="19" fillId="102" borderId="49" xfId="13" applyNumberFormat="1" applyFont="1" applyFill="1" applyBorder="1"/>
    <xf numFmtId="166" fontId="39" fillId="102" borderId="49" xfId="13" applyNumberFormat="1" applyFont="1" applyFill="1" applyBorder="1"/>
    <xf numFmtId="0" fontId="39" fillId="0" borderId="99" xfId="31" applyFont="1" applyBorder="1" applyAlignment="1">
      <alignment horizontal="right" wrapText="1"/>
    </xf>
    <xf numFmtId="201" fontId="39" fillId="0" borderId="87" xfId="19" applyNumberFormat="1" applyFont="1" applyFill="1" applyBorder="1" applyProtection="1">
      <protection locked="0"/>
    </xf>
    <xf numFmtId="202" fontId="6" fillId="102" borderId="88" xfId="19" applyNumberFormat="1" applyFont="1" applyFill="1" applyBorder="1" applyProtection="1">
      <protection locked="0"/>
    </xf>
    <xf numFmtId="201" fontId="39" fillId="102" borderId="88" xfId="19" applyNumberFormat="1" applyFont="1" applyFill="1" applyBorder="1" applyProtection="1">
      <protection locked="0"/>
    </xf>
    <xf numFmtId="0" fontId="6" fillId="102" borderId="49" xfId="31" applyFont="1" applyFill="1" applyBorder="1"/>
    <xf numFmtId="0" fontId="149" fillId="102" borderId="86" xfId="0" applyFont="1" applyFill="1" applyBorder="1"/>
    <xf numFmtId="170" fontId="147" fillId="0" borderId="0" xfId="14" applyFont="1" applyFill="1" applyAlignment="1" applyProtection="1">
      <alignment horizontal="right"/>
      <protection locked="0"/>
    </xf>
    <xf numFmtId="170" fontId="147" fillId="0" borderId="0" xfId="14" applyFont="1" applyFill="1"/>
    <xf numFmtId="170" fontId="151" fillId="0" borderId="0" xfId="14" applyFont="1" applyFill="1" applyAlignment="1">
      <alignment horizontal="right"/>
    </xf>
    <xf numFmtId="170" fontId="147" fillId="0" borderId="0" xfId="14" applyFont="1" applyFill="1" applyAlignment="1">
      <alignment horizontal="right"/>
    </xf>
    <xf numFmtId="43" fontId="147" fillId="0" borderId="0" xfId="1" applyFont="1" applyFill="1"/>
    <xf numFmtId="170" fontId="151" fillId="0" borderId="0" xfId="14" applyFont="1" applyFill="1" applyAlignment="1" applyProtection="1">
      <alignment horizontal="right"/>
      <protection locked="0"/>
    </xf>
    <xf numFmtId="170" fontId="147" fillId="0" borderId="0" xfId="14" applyFont="1" applyFill="1" applyProtection="1">
      <protection locked="0"/>
    </xf>
    <xf numFmtId="170" fontId="151" fillId="0" borderId="0" xfId="14" quotePrefix="1" applyFont="1" applyFill="1" applyAlignment="1" applyProtection="1">
      <alignment horizontal="right"/>
      <protection locked="0"/>
    </xf>
    <xf numFmtId="170" fontId="147" fillId="0" borderId="0" xfId="14" quotePrefix="1" applyFont="1" applyFill="1" applyAlignment="1" applyProtection="1">
      <alignment horizontal="right"/>
      <protection locked="0"/>
    </xf>
    <xf numFmtId="170" fontId="147" fillId="0" borderId="0" xfId="14" applyFont="1" applyFill="1" applyBorder="1" applyProtection="1">
      <protection locked="0"/>
    </xf>
    <xf numFmtId="170" fontId="155" fillId="0" borderId="0" xfId="14" applyFont="1" applyFill="1" applyAlignment="1" applyProtection="1">
      <alignment horizontal="center" wrapText="1"/>
      <protection locked="0"/>
    </xf>
    <xf numFmtId="170" fontId="136" fillId="0" borderId="0" xfId="14" applyFont="1" applyFill="1" applyAlignment="1" applyProtection="1">
      <alignment horizontal="center" wrapText="1"/>
      <protection locked="0"/>
    </xf>
    <xf numFmtId="172" fontId="147" fillId="0" borderId="3" xfId="14" applyNumberFormat="1" applyFont="1" applyFill="1" applyBorder="1" applyAlignment="1" applyProtection="1">
      <alignment horizontal="center"/>
      <protection locked="0"/>
    </xf>
    <xf numFmtId="172" fontId="147" fillId="0" borderId="0" xfId="14" applyNumberFormat="1" applyFont="1" applyFill="1" applyBorder="1" applyAlignment="1" applyProtection="1">
      <alignment horizontal="center"/>
      <protection locked="0"/>
    </xf>
    <xf numFmtId="172" fontId="147" fillId="0" borderId="0" xfId="14" applyNumberFormat="1" applyFont="1" applyFill="1" applyBorder="1" applyAlignment="1" applyProtection="1">
      <alignment horizontal="right"/>
      <protection locked="0"/>
    </xf>
    <xf numFmtId="172" fontId="147" fillId="0" borderId="4" xfId="14" applyNumberFormat="1" applyFont="1" applyFill="1" applyBorder="1" applyAlignment="1" applyProtection="1">
      <alignment horizontal="center"/>
      <protection locked="0"/>
    </xf>
    <xf numFmtId="172" fontId="151" fillId="0" borderId="0" xfId="14" applyNumberFormat="1" applyFont="1" applyFill="1" applyAlignment="1" applyProtection="1">
      <alignment horizontal="center"/>
      <protection locked="0"/>
    </xf>
    <xf numFmtId="172" fontId="147" fillId="0" borderId="0" xfId="14" applyNumberFormat="1" applyFont="1" applyFill="1" applyAlignment="1" applyProtection="1">
      <alignment horizontal="center"/>
      <protection locked="0"/>
    </xf>
    <xf numFmtId="170" fontId="147" fillId="0" borderId="3" xfId="14" applyFont="1" applyFill="1" applyBorder="1" applyAlignment="1" applyProtection="1">
      <alignment horizontal="center"/>
      <protection locked="0"/>
    </xf>
    <xf numFmtId="174" fontId="147" fillId="0" borderId="0" xfId="19" applyNumberFormat="1" applyFont="1" applyFill="1" applyBorder="1" applyProtection="1">
      <protection locked="0"/>
    </xf>
    <xf numFmtId="173" fontId="147" fillId="0" borderId="0" xfId="14" applyNumberFormat="1" applyFont="1" applyFill="1" applyBorder="1" applyProtection="1">
      <protection locked="0"/>
    </xf>
    <xf numFmtId="164" fontId="147" fillId="0" borderId="0" xfId="15" applyNumberFormat="1" applyFont="1" applyFill="1" applyBorder="1" applyProtection="1">
      <protection locked="0"/>
    </xf>
    <xf numFmtId="167" fontId="147" fillId="0" borderId="0" xfId="2" applyNumberFormat="1" applyFont="1" applyFill="1" applyBorder="1" applyAlignment="1" applyProtection="1">
      <alignment horizontal="center"/>
      <protection locked="0"/>
    </xf>
    <xf numFmtId="201" fontId="147" fillId="0" borderId="0" xfId="19" applyNumberFormat="1" applyFont="1" applyFill="1" applyBorder="1" applyProtection="1">
      <protection locked="0"/>
    </xf>
    <xf numFmtId="201" fontId="152" fillId="0" borderId="0" xfId="19" applyNumberFormat="1" applyFont="1" applyFill="1" applyBorder="1" applyAlignment="1" applyProtection="1">
      <alignment horizontal="right"/>
      <protection locked="0"/>
    </xf>
    <xf numFmtId="170" fontId="151" fillId="0" borderId="0" xfId="14" applyFont="1" applyFill="1" applyProtection="1">
      <protection locked="0"/>
    </xf>
    <xf numFmtId="174" fontId="147" fillId="0" borderId="0" xfId="17" applyNumberFormat="1" applyFont="1" applyFill="1" applyBorder="1" applyProtection="1">
      <protection locked="0"/>
    </xf>
    <xf numFmtId="173" fontId="147" fillId="0" borderId="0" xfId="14" applyNumberFormat="1" applyFont="1" applyFill="1" applyProtection="1">
      <protection locked="0"/>
    </xf>
    <xf numFmtId="164" fontId="147" fillId="0" borderId="0" xfId="15" applyNumberFormat="1" applyFont="1" applyFill="1" applyProtection="1">
      <protection locked="0"/>
    </xf>
    <xf numFmtId="167" fontId="147" fillId="0" borderId="0" xfId="2" applyNumberFormat="1" applyFont="1" applyFill="1" applyAlignment="1" applyProtection="1">
      <alignment horizontal="center"/>
      <protection locked="0"/>
    </xf>
    <xf numFmtId="201" fontId="147" fillId="0" borderId="0" xfId="19" applyNumberFormat="1" applyFont="1" applyFill="1" applyBorder="1" applyAlignment="1" applyProtection="1">
      <alignment horizontal="right"/>
      <protection locked="0"/>
    </xf>
    <xf numFmtId="170" fontId="151" fillId="0" borderId="0" xfId="14" applyFont="1" applyFill="1" applyBorder="1" applyProtection="1">
      <protection locked="0"/>
    </xf>
    <xf numFmtId="170" fontId="147" fillId="102" borderId="3" xfId="14" applyFont="1" applyFill="1" applyBorder="1" applyAlignment="1" applyProtection="1">
      <alignment horizontal="center"/>
      <protection locked="0"/>
    </xf>
    <xf numFmtId="174" fontId="147" fillId="102" borderId="0" xfId="19" applyNumberFormat="1" applyFont="1" applyFill="1" applyBorder="1" applyProtection="1">
      <protection locked="0"/>
    </xf>
    <xf numFmtId="167" fontId="147" fillId="102" borderId="0" xfId="2" applyNumberFormat="1" applyFont="1" applyFill="1" applyBorder="1" applyAlignment="1" applyProtection="1">
      <alignment horizontal="center"/>
      <protection locked="0"/>
    </xf>
    <xf numFmtId="201" fontId="147" fillId="102" borderId="0" xfId="19" applyNumberFormat="1" applyFont="1" applyFill="1" applyBorder="1" applyAlignment="1" applyProtection="1">
      <alignment horizontal="center"/>
      <protection locked="0"/>
    </xf>
    <xf numFmtId="201" fontId="147" fillId="102" borderId="0" xfId="19" applyNumberFormat="1" applyFont="1" applyFill="1" applyBorder="1" applyProtection="1">
      <protection locked="0"/>
    </xf>
    <xf numFmtId="201" fontId="147" fillId="102" borderId="0" xfId="19" applyNumberFormat="1" applyFont="1" applyFill="1" applyBorder="1" applyAlignment="1" applyProtection="1">
      <alignment horizontal="right"/>
      <protection locked="0"/>
    </xf>
    <xf numFmtId="201" fontId="152" fillId="102" borderId="0" xfId="19" applyNumberFormat="1" applyFont="1" applyFill="1" applyBorder="1" applyAlignment="1" applyProtection="1">
      <alignment horizontal="right"/>
      <protection locked="0"/>
    </xf>
    <xf numFmtId="174" fontId="147" fillId="102" borderId="0" xfId="17" applyNumberFormat="1" applyFont="1" applyFill="1" applyBorder="1" applyProtection="1">
      <protection locked="0"/>
    </xf>
    <xf numFmtId="170" fontId="151" fillId="0" borderId="0" xfId="14" applyFont="1" applyFill="1" applyAlignment="1" applyProtection="1">
      <alignment horizontal="center"/>
      <protection locked="0"/>
    </xf>
    <xf numFmtId="170" fontId="147" fillId="0" borderId="0" xfId="14" applyFont="1" applyFill="1" applyAlignment="1" applyProtection="1">
      <alignment horizontal="center"/>
      <protection locked="0"/>
    </xf>
    <xf numFmtId="175" fontId="151" fillId="0" borderId="0" xfId="14" applyNumberFormat="1" applyFont="1" applyFill="1" applyProtection="1">
      <protection locked="0"/>
    </xf>
    <xf numFmtId="175" fontId="147" fillId="0" borderId="0" xfId="14" applyNumberFormat="1" applyFont="1" applyFill="1" applyProtection="1">
      <protection locked="0"/>
    </xf>
    <xf numFmtId="170" fontId="151" fillId="0" borderId="0" xfId="14" applyFont="1" applyFill="1" applyAlignment="1" applyProtection="1">
      <alignment horizontal="left"/>
      <protection locked="0"/>
    </xf>
    <xf numFmtId="170" fontId="147" fillId="0" borderId="0" xfId="14" applyFont="1" applyFill="1" applyAlignment="1" applyProtection="1">
      <alignment horizontal="left"/>
      <protection locked="0"/>
    </xf>
    <xf numFmtId="44" fontId="151" fillId="0" borderId="0" xfId="19" applyFont="1" applyFill="1" applyAlignment="1" applyProtection="1">
      <alignment horizontal="center"/>
      <protection locked="0"/>
    </xf>
    <xf numFmtId="44" fontId="147" fillId="0" borderId="0" xfId="19" applyFont="1" applyFill="1" applyAlignment="1" applyProtection="1">
      <alignment horizontal="center"/>
      <protection locked="0"/>
    </xf>
    <xf numFmtId="167" fontId="147" fillId="6" borderId="51" xfId="2" applyNumberFormat="1" applyFont="1" applyFill="1" applyBorder="1" applyAlignment="1" applyProtection="1">
      <alignment horizontal="center"/>
      <protection locked="0"/>
    </xf>
    <xf numFmtId="178" fontId="147" fillId="0" borderId="0" xfId="19" applyNumberFormat="1" applyFont="1" applyFill="1" applyBorder="1" applyProtection="1">
      <protection locked="0"/>
    </xf>
    <xf numFmtId="175" fontId="152" fillId="0" borderId="0" xfId="19" applyNumberFormat="1" applyFont="1" applyFill="1" applyBorder="1" applyAlignment="1" applyProtection="1">
      <alignment horizontal="right"/>
      <protection locked="0"/>
    </xf>
    <xf numFmtId="178" fontId="147" fillId="0" borderId="4" xfId="14" applyNumberFormat="1" applyFont="1" applyFill="1" applyBorder="1" applyProtection="1">
      <protection locked="0"/>
    </xf>
    <xf numFmtId="169" fontId="147" fillId="0" borderId="0" xfId="14" applyNumberFormat="1" applyFont="1" applyFill="1" applyBorder="1" applyProtection="1">
      <protection locked="0"/>
    </xf>
    <xf numFmtId="178" fontId="152" fillId="0" borderId="0" xfId="19" applyNumberFormat="1" applyFont="1" applyFill="1" applyBorder="1" applyAlignment="1" applyProtection="1">
      <alignment horizontal="right"/>
      <protection locked="0"/>
    </xf>
    <xf numFmtId="170" fontId="147" fillId="0" borderId="0" xfId="14" applyFont="1" applyFill="1" applyBorder="1"/>
    <xf numFmtId="178" fontId="147" fillId="0" borderId="4" xfId="1" applyNumberFormat="1" applyFont="1" applyFill="1" applyBorder="1"/>
    <xf numFmtId="170" fontId="147" fillId="0" borderId="3" xfId="14" applyFont="1" applyFill="1" applyBorder="1" applyProtection="1">
      <protection locked="0"/>
    </xf>
    <xf numFmtId="164" fontId="147" fillId="0" borderId="0" xfId="1" applyNumberFormat="1" applyFont="1" applyFill="1" applyBorder="1"/>
    <xf numFmtId="170" fontId="147" fillId="0" borderId="4" xfId="14" applyFont="1" applyFill="1" applyBorder="1"/>
    <xf numFmtId="170" fontId="151" fillId="0" borderId="0" xfId="14" applyFont="1" applyFill="1"/>
    <xf numFmtId="43" fontId="156" fillId="0" borderId="0" xfId="15" applyFont="1" applyFill="1" applyBorder="1" applyAlignment="1" applyProtection="1">
      <alignment horizontal="left"/>
      <protection locked="0"/>
    </xf>
    <xf numFmtId="170" fontId="156" fillId="0" borderId="0" xfId="14" applyFont="1" applyFill="1" applyBorder="1" applyProtection="1">
      <protection locked="0"/>
    </xf>
    <xf numFmtId="10" fontId="156" fillId="0" borderId="4" xfId="14" applyNumberFormat="1" applyFont="1" applyFill="1" applyBorder="1" applyProtection="1">
      <protection locked="0"/>
    </xf>
    <xf numFmtId="170" fontId="147" fillId="0" borderId="0" xfId="14" applyFont="1" applyFill="1" applyBorder="1" applyAlignment="1" applyProtection="1">
      <alignment horizontal="left"/>
      <protection locked="0"/>
    </xf>
    <xf numFmtId="170" fontId="147" fillId="0" borderId="4" xfId="14" applyFont="1" applyFill="1" applyBorder="1" applyProtection="1">
      <protection locked="0"/>
    </xf>
    <xf numFmtId="164" fontId="147" fillId="0" borderId="0" xfId="15" applyNumberFormat="1" applyFont="1" applyFill="1" applyBorder="1" applyAlignment="1" applyProtection="1">
      <alignment horizontal="left"/>
      <protection locked="0"/>
    </xf>
    <xf numFmtId="44" fontId="147" fillId="0" borderId="0" xfId="19" applyFont="1" applyFill="1" applyBorder="1" applyProtection="1">
      <protection locked="0"/>
    </xf>
    <xf numFmtId="170" fontId="147" fillId="0" borderId="0" xfId="19" applyNumberFormat="1" applyFont="1" applyFill="1" applyBorder="1" applyProtection="1">
      <protection locked="0"/>
    </xf>
    <xf numFmtId="44" fontId="157" fillId="0" borderId="4" xfId="19" applyNumberFormat="1" applyFont="1" applyFill="1" applyBorder="1" applyProtection="1">
      <protection locked="0"/>
    </xf>
    <xf numFmtId="44" fontId="151" fillId="0" borderId="0" xfId="19" applyFont="1" applyFill="1" applyProtection="1">
      <protection locked="0"/>
    </xf>
    <xf numFmtId="44" fontId="147" fillId="0" borderId="0" xfId="19" applyFont="1" applyFill="1" applyProtection="1">
      <protection locked="0"/>
    </xf>
    <xf numFmtId="170" fontId="156" fillId="0" borderId="3" xfId="14" applyFont="1" applyFill="1" applyBorder="1" applyProtection="1">
      <protection locked="0"/>
    </xf>
    <xf numFmtId="164" fontId="156" fillId="0" borderId="0" xfId="15" applyNumberFormat="1" applyFont="1" applyFill="1" applyBorder="1" applyAlignment="1" applyProtection="1">
      <alignment horizontal="left"/>
      <protection locked="0"/>
    </xf>
    <xf numFmtId="10" fontId="151" fillId="0" borderId="0" xfId="14" applyNumberFormat="1" applyFont="1" applyFill="1" applyProtection="1">
      <protection locked="0"/>
    </xf>
    <xf numFmtId="10" fontId="156" fillId="0" borderId="0" xfId="14" applyNumberFormat="1" applyFont="1" applyFill="1" applyBorder="1" applyProtection="1">
      <protection locked="0"/>
    </xf>
    <xf numFmtId="10" fontId="156" fillId="0" borderId="0" xfId="14" applyNumberFormat="1" applyFont="1" applyFill="1" applyProtection="1">
      <protection locked="0"/>
    </xf>
    <xf numFmtId="170" fontId="156" fillId="0" borderId="0" xfId="14" applyFont="1" applyFill="1"/>
    <xf numFmtId="43" fontId="156" fillId="0" borderId="0" xfId="1" applyFont="1" applyFill="1"/>
    <xf numFmtId="43" fontId="147" fillId="0" borderId="0" xfId="15" applyFont="1" applyFill="1" applyBorder="1" applyProtection="1">
      <protection locked="0"/>
    </xf>
    <xf numFmtId="44" fontId="151" fillId="0" borderId="0" xfId="19" applyNumberFormat="1" applyFont="1" applyFill="1" applyProtection="1">
      <protection locked="0"/>
    </xf>
    <xf numFmtId="43" fontId="147" fillId="0" borderId="0" xfId="15" applyFont="1" applyFill="1" applyBorder="1" applyAlignment="1" applyProtection="1">
      <alignment horizontal="left"/>
      <protection locked="0"/>
    </xf>
    <xf numFmtId="44" fontId="157" fillId="0" borderId="0" xfId="19" applyNumberFormat="1" applyFont="1" applyFill="1" applyBorder="1" applyProtection="1">
      <protection locked="0"/>
    </xf>
    <xf numFmtId="44" fontId="157" fillId="0" borderId="0" xfId="19" applyNumberFormat="1" applyFont="1" applyFill="1" applyProtection="1">
      <protection locked="0"/>
    </xf>
    <xf numFmtId="164" fontId="147" fillId="0" borderId="4" xfId="15" applyNumberFormat="1" applyFont="1" applyFill="1" applyBorder="1" applyAlignment="1" applyProtection="1">
      <alignment horizontal="right"/>
      <protection locked="0"/>
    </xf>
    <xf numFmtId="170" fontId="147" fillId="0" borderId="5" xfId="14" applyFont="1" applyFill="1" applyBorder="1" applyProtection="1">
      <protection locked="0"/>
    </xf>
    <xf numFmtId="170" fontId="147" fillId="0" borderId="6" xfId="14" applyFont="1" applyFill="1" applyBorder="1" applyProtection="1">
      <protection locked="0"/>
    </xf>
    <xf numFmtId="170" fontId="147" fillId="0" borderId="6" xfId="14" applyFont="1" applyFill="1" applyBorder="1" applyAlignment="1" applyProtection="1">
      <alignment horizontal="right"/>
      <protection locked="0"/>
    </xf>
    <xf numFmtId="170" fontId="147" fillId="0" borderId="6" xfId="14" applyFont="1" applyFill="1" applyBorder="1"/>
    <xf numFmtId="170" fontId="147" fillId="0" borderId="7" xfId="14" applyFont="1" applyFill="1" applyBorder="1"/>
    <xf numFmtId="164" fontId="151" fillId="0" borderId="0" xfId="15" applyNumberFormat="1" applyFont="1" applyFill="1" applyAlignment="1" applyProtection="1">
      <alignment horizontal="right"/>
      <protection locked="0"/>
    </xf>
    <xf numFmtId="164" fontId="147" fillId="0" borderId="7" xfId="15" applyNumberFormat="1" applyFont="1" applyFill="1" applyBorder="1" applyAlignment="1" applyProtection="1">
      <alignment horizontal="right"/>
      <protection locked="0"/>
    </xf>
    <xf numFmtId="164" fontId="147" fillId="0" borderId="0" xfId="15" applyNumberFormat="1" applyFont="1" applyFill="1" applyAlignment="1" applyProtection="1">
      <alignment horizontal="right"/>
      <protection locked="0"/>
    </xf>
    <xf numFmtId="170" fontId="147" fillId="0" borderId="0" xfId="14" applyFont="1" applyFill="1" applyBorder="1" applyAlignment="1" applyProtection="1">
      <alignment horizontal="right"/>
      <protection locked="0"/>
    </xf>
    <xf numFmtId="170" fontId="146" fillId="0" borderId="0" xfId="14" applyFont="1" applyBorder="1" applyAlignment="1">
      <alignment horizontal="left"/>
    </xf>
    <xf numFmtId="170" fontId="152" fillId="0" borderId="0" xfId="14" applyFont="1" applyFill="1" applyBorder="1" applyAlignment="1" applyProtection="1">
      <alignment horizontal="right"/>
      <protection locked="0"/>
    </xf>
    <xf numFmtId="0" fontId="139" fillId="0" borderId="0" xfId="11235" applyFont="1" applyBorder="1"/>
    <xf numFmtId="37" fontId="147" fillId="0" borderId="0" xfId="14" quotePrefix="1" applyNumberFormat="1" applyFont="1" applyFill="1" applyBorder="1" applyProtection="1">
      <protection locked="0"/>
    </xf>
    <xf numFmtId="170" fontId="146" fillId="0" borderId="0" xfId="14" applyFont="1" applyFill="1" applyBorder="1" applyAlignment="1" applyProtection="1">
      <alignment horizontal="left"/>
    </xf>
    <xf numFmtId="170" fontId="147" fillId="0" borderId="0" xfId="14" applyFont="1" applyFill="1" applyBorder="1" applyAlignment="1" applyProtection="1">
      <alignment horizontal="left"/>
    </xf>
    <xf numFmtId="39" fontId="147" fillId="0" borderId="0" xfId="14" applyNumberFormat="1" applyFont="1" applyFill="1" applyBorder="1" applyProtection="1">
      <protection locked="0"/>
    </xf>
    <xf numFmtId="39" fontId="147" fillId="102" borderId="0" xfId="14" applyNumberFormat="1" applyFont="1" applyFill="1" applyBorder="1" applyProtection="1">
      <protection locked="0"/>
    </xf>
    <xf numFmtId="43" fontId="147" fillId="0" borderId="0" xfId="15" applyNumberFormat="1" applyFont="1" applyFill="1" applyBorder="1" applyProtection="1">
      <protection locked="0"/>
    </xf>
    <xf numFmtId="43" fontId="147" fillId="102" borderId="0" xfId="15" applyNumberFormat="1" applyFont="1" applyFill="1" applyBorder="1" applyProtection="1">
      <protection locked="0"/>
    </xf>
    <xf numFmtId="39" fontId="147" fillId="0" borderId="0" xfId="15" applyNumberFormat="1" applyFont="1" applyFill="1" applyBorder="1" applyProtection="1">
      <protection locked="0"/>
    </xf>
    <xf numFmtId="39" fontId="147" fillId="102" borderId="0" xfId="15" applyNumberFormat="1" applyFont="1" applyFill="1" applyBorder="1" applyProtection="1">
      <protection locked="0"/>
    </xf>
    <xf numFmtId="201" fontId="147" fillId="0" borderId="4" xfId="19" applyNumberFormat="1" applyFont="1" applyFill="1" applyBorder="1" applyProtection="1">
      <protection locked="0"/>
    </xf>
    <xf numFmtId="170" fontId="151" fillId="0" borderId="0" xfId="14" applyFont="1" applyFill="1" applyBorder="1" applyAlignment="1">
      <alignment horizontal="right"/>
    </xf>
    <xf numFmtId="170" fontId="151" fillId="0" borderId="0" xfId="14" applyFont="1" applyFill="1" applyBorder="1" applyAlignment="1" applyProtection="1">
      <alignment horizontal="right"/>
      <protection locked="0"/>
    </xf>
    <xf numFmtId="170" fontId="151" fillId="0" borderId="0" xfId="14" quotePrefix="1" applyFont="1" applyFill="1" applyBorder="1" applyAlignment="1" applyProtection="1">
      <alignment horizontal="right"/>
      <protection locked="0"/>
    </xf>
    <xf numFmtId="170" fontId="155" fillId="0" borderId="0" xfId="14" applyFont="1" applyFill="1" applyBorder="1" applyAlignment="1" applyProtection="1">
      <alignment horizontal="center" wrapText="1"/>
      <protection locked="0"/>
    </xf>
    <xf numFmtId="172" fontId="151" fillId="0" borderId="0" xfId="14" applyNumberFormat="1" applyFont="1" applyFill="1" applyBorder="1" applyAlignment="1" applyProtection="1">
      <alignment horizontal="center"/>
      <protection locked="0"/>
    </xf>
    <xf numFmtId="170" fontId="151" fillId="0" borderId="0" xfId="14" applyFont="1" applyFill="1" applyBorder="1" applyAlignment="1" applyProtection="1">
      <alignment horizontal="center"/>
      <protection locked="0"/>
    </xf>
    <xf numFmtId="175" fontId="151" fillId="0" borderId="0" xfId="14" applyNumberFormat="1" applyFont="1" applyFill="1" applyBorder="1" applyProtection="1">
      <protection locked="0"/>
    </xf>
    <xf numFmtId="170" fontId="151" fillId="0" borderId="0" xfId="14" applyFont="1" applyFill="1" applyBorder="1" applyAlignment="1" applyProtection="1">
      <alignment horizontal="left"/>
      <protection locked="0"/>
    </xf>
    <xf numFmtId="44" fontId="151" fillId="0" borderId="0" xfId="19" applyFont="1" applyFill="1" applyBorder="1" applyAlignment="1" applyProtection="1">
      <alignment horizontal="center"/>
      <protection locked="0"/>
    </xf>
    <xf numFmtId="170" fontId="151" fillId="0" borderId="0" xfId="14" applyFont="1" applyFill="1" applyBorder="1"/>
    <xf numFmtId="44" fontId="151" fillId="0" borderId="0" xfId="19" applyFont="1" applyFill="1" applyBorder="1" applyProtection="1">
      <protection locked="0"/>
    </xf>
    <xf numFmtId="170" fontId="156" fillId="0" borderId="0" xfId="14" applyFont="1" applyFill="1" applyBorder="1"/>
    <xf numFmtId="10" fontId="151" fillId="0" borderId="0" xfId="14" applyNumberFormat="1" applyFont="1" applyFill="1" applyBorder="1" applyProtection="1">
      <protection locked="0"/>
    </xf>
    <xf numFmtId="44" fontId="151" fillId="0" borderId="0" xfId="19" applyNumberFormat="1" applyFont="1" applyFill="1" applyBorder="1" applyProtection="1">
      <protection locked="0"/>
    </xf>
    <xf numFmtId="164" fontId="151" fillId="0" borderId="0" xfId="15" applyNumberFormat="1" applyFont="1" applyFill="1" applyBorder="1" applyAlignment="1" applyProtection="1">
      <alignment horizontal="right"/>
      <protection locked="0"/>
    </xf>
    <xf numFmtId="39" fontId="147" fillId="6" borderId="51" xfId="1" applyNumberFormat="1" applyFont="1" applyFill="1" applyBorder="1" applyAlignment="1" applyProtection="1">
      <alignment horizontal="right"/>
      <protection locked="0"/>
    </xf>
    <xf numFmtId="43" fontId="147" fillId="6" borderId="51" xfId="1" applyNumberFormat="1" applyFont="1" applyFill="1" applyBorder="1" applyAlignment="1" applyProtection="1">
      <alignment horizontal="center"/>
      <protection locked="0"/>
    </xf>
    <xf numFmtId="0" fontId="6" fillId="0" borderId="17" xfId="31" applyFont="1" applyBorder="1"/>
    <xf numFmtId="43" fontId="39" fillId="0" borderId="96" xfId="1" applyFont="1" applyFill="1" applyBorder="1" applyAlignment="1">
      <alignment horizontal="center" vertical="center" wrapText="1"/>
    </xf>
    <xf numFmtId="0" fontId="148" fillId="0" borderId="86" xfId="0" applyFont="1" applyBorder="1" applyAlignment="1">
      <alignment wrapText="1"/>
    </xf>
    <xf numFmtId="0" fontId="148" fillId="0" borderId="86" xfId="0" applyFont="1" applyBorder="1"/>
    <xf numFmtId="43" fontId="148" fillId="0" borderId="52" xfId="1" applyFont="1" applyFill="1" applyBorder="1" applyAlignment="1">
      <alignment horizontal="center" vertical="center" wrapText="1"/>
    </xf>
    <xf numFmtId="201" fontId="156" fillId="0" borderId="0" xfId="19" applyNumberFormat="1" applyFont="1" applyFill="1" applyBorder="1" applyProtection="1">
      <protection locked="0"/>
    </xf>
    <xf numFmtId="170" fontId="158" fillId="0" borderId="0" xfId="14" applyFont="1" applyFill="1" applyBorder="1" applyAlignment="1" applyProtection="1">
      <alignment horizontal="left"/>
      <protection locked="0"/>
    </xf>
    <xf numFmtId="170" fontId="158" fillId="0" borderId="4" xfId="14" applyFont="1" applyFill="1" applyBorder="1" applyProtection="1">
      <protection locked="0"/>
    </xf>
    <xf numFmtId="43" fontId="147" fillId="0" borderId="0" xfId="1" applyFont="1" applyFill="1" applyBorder="1"/>
    <xf numFmtId="170" fontId="136" fillId="0" borderId="1" xfId="14" applyFont="1" applyFill="1" applyBorder="1" applyAlignment="1" applyProtection="1">
      <alignment horizontal="center" vertical="center" wrapText="1"/>
      <protection locked="0"/>
    </xf>
    <xf numFmtId="170" fontId="136" fillId="0" borderId="2" xfId="14" applyFont="1" applyFill="1" applyBorder="1" applyAlignment="1" applyProtection="1">
      <alignment horizontal="center" vertical="center" wrapText="1"/>
      <protection locked="0"/>
    </xf>
    <xf numFmtId="41" fontId="136" fillId="0" borderId="2" xfId="16" applyFont="1" applyFill="1" applyBorder="1" applyAlignment="1" applyProtection="1">
      <alignment horizontal="center" vertical="center" wrapText="1"/>
      <protection locked="0"/>
    </xf>
    <xf numFmtId="164" fontId="136" fillId="0" borderId="2" xfId="15" applyNumberFormat="1" applyFont="1" applyFill="1" applyBorder="1" applyAlignment="1" applyProtection="1">
      <alignment horizontal="center" vertical="center" wrapText="1"/>
      <protection locked="0"/>
    </xf>
    <xf numFmtId="170" fontId="136" fillId="0" borderId="25" xfId="14" applyFont="1" applyFill="1" applyBorder="1" applyAlignment="1" applyProtection="1">
      <alignment horizontal="center" vertical="center" wrapText="1"/>
      <protection locked="0"/>
    </xf>
    <xf numFmtId="170" fontId="136" fillId="0" borderId="1" xfId="14" applyFont="1" applyFill="1" applyBorder="1" applyAlignment="1" applyProtection="1">
      <alignment horizontal="center" wrapText="1"/>
      <protection locked="0"/>
    </xf>
    <xf numFmtId="170" fontId="136" fillId="0" borderId="2" xfId="14" applyFont="1" applyFill="1" applyBorder="1" applyAlignment="1" applyProtection="1">
      <alignment horizontal="center" wrapText="1"/>
      <protection locked="0"/>
    </xf>
    <xf numFmtId="201" fontId="146" fillId="5" borderId="98" xfId="14" applyNumberFormat="1" applyFont="1" applyFill="1" applyBorder="1" applyProtection="1">
      <protection locked="0"/>
    </xf>
    <xf numFmtId="0" fontId="159" fillId="0" borderId="0" xfId="62618" applyFont="1"/>
    <xf numFmtId="168" fontId="160" fillId="0" borderId="0" xfId="62618" applyNumberFormat="1" applyFont="1"/>
    <xf numFmtId="170" fontId="161" fillId="0" borderId="0" xfId="14" applyFont="1" applyFill="1" applyAlignment="1" applyProtection="1">
      <alignment horizontal="left"/>
    </xf>
    <xf numFmtId="0" fontId="162" fillId="0" borderId="0" xfId="62618" applyFont="1"/>
    <xf numFmtId="170" fontId="163" fillId="0" borderId="0" xfId="14" applyFont="1" applyAlignment="1">
      <alignment horizontal="left"/>
    </xf>
    <xf numFmtId="170" fontId="163" fillId="0" borderId="0" xfId="14" applyFont="1" applyFill="1" applyAlignment="1" applyProtection="1">
      <alignment horizontal="left"/>
    </xf>
    <xf numFmtId="0" fontId="141" fillId="0" borderId="0" xfId="62618" applyFont="1"/>
    <xf numFmtId="0" fontId="153" fillId="0" borderId="0" xfId="62618" applyFont="1" applyAlignment="1"/>
    <xf numFmtId="0" fontId="159" fillId="0" borderId="0" xfId="62618" applyFont="1" applyAlignment="1">
      <alignment vertical="center"/>
    </xf>
    <xf numFmtId="0" fontId="159" fillId="0" borderId="49" xfId="62618" applyFont="1" applyBorder="1" applyAlignment="1">
      <alignment vertical="center"/>
    </xf>
    <xf numFmtId="0" fontId="159" fillId="0" borderId="86" xfId="62618" applyFont="1" applyBorder="1" applyAlignment="1">
      <alignment vertical="center"/>
    </xf>
    <xf numFmtId="168" fontId="160" fillId="0" borderId="0" xfId="62618" applyNumberFormat="1" applyFont="1" applyBorder="1" applyAlignment="1">
      <alignment vertical="center"/>
    </xf>
    <xf numFmtId="0" fontId="159" fillId="0" borderId="49" xfId="62618" applyFont="1" applyBorder="1"/>
    <xf numFmtId="0" fontId="159" fillId="0" borderId="86" xfId="62618" applyFont="1" applyBorder="1"/>
    <xf numFmtId="0" fontId="159" fillId="3" borderId="84" xfId="62618" applyFont="1" applyFill="1" applyBorder="1"/>
    <xf numFmtId="0" fontId="159" fillId="3" borderId="19" xfId="62618" applyFont="1" applyFill="1" applyBorder="1"/>
    <xf numFmtId="168" fontId="160" fillId="0" borderId="0" xfId="62618" applyNumberFormat="1" applyFont="1" applyBorder="1"/>
    <xf numFmtId="0" fontId="159" fillId="3" borderId="49" xfId="62618" applyFont="1" applyFill="1" applyBorder="1"/>
    <xf numFmtId="0" fontId="159" fillId="5" borderId="49" xfId="62618" applyFont="1" applyFill="1" applyBorder="1"/>
    <xf numFmtId="0" fontId="159" fillId="4" borderId="49" xfId="62618" applyFont="1" applyFill="1" applyBorder="1"/>
    <xf numFmtId="0" fontId="159" fillId="0" borderId="0" xfId="62618" applyFont="1" applyFill="1"/>
    <xf numFmtId="0" fontId="159" fillId="68" borderId="49" xfId="62618" applyFont="1" applyFill="1" applyBorder="1"/>
    <xf numFmtId="0" fontId="159" fillId="68" borderId="86" xfId="62618" applyFont="1" applyFill="1" applyBorder="1"/>
    <xf numFmtId="169" fontId="159" fillId="68" borderId="84" xfId="62618" applyNumberFormat="1" applyFont="1" applyFill="1" applyBorder="1"/>
    <xf numFmtId="167" fontId="159" fillId="68" borderId="19" xfId="2" applyNumberFormat="1" applyFont="1" applyFill="1" applyBorder="1"/>
    <xf numFmtId="9" fontId="160" fillId="0" borderId="0" xfId="2" applyFont="1" applyFill="1" applyBorder="1"/>
    <xf numFmtId="169" fontId="159" fillId="68" borderId="49" xfId="62618" applyNumberFormat="1" applyFont="1" applyFill="1" applyBorder="1"/>
    <xf numFmtId="167" fontId="159" fillId="68" borderId="49" xfId="2" applyNumberFormat="1" applyFont="1" applyFill="1" applyBorder="1"/>
    <xf numFmtId="0" fontId="159" fillId="0" borderId="49" xfId="62618" applyFont="1" applyFill="1" applyBorder="1"/>
    <xf numFmtId="0" fontId="159" fillId="0" borderId="86" xfId="62618" applyFont="1" applyFill="1" applyBorder="1"/>
    <xf numFmtId="169" fontId="159" fillId="0" borderId="84" xfId="62618" applyNumberFormat="1" applyFont="1" applyFill="1" applyBorder="1"/>
    <xf numFmtId="167" fontId="159" fillId="0" borderId="19" xfId="2" applyNumberFormat="1" applyFont="1" applyFill="1" applyBorder="1"/>
    <xf numFmtId="169" fontId="159" fillId="0" borderId="49" xfId="62618" applyNumberFormat="1" applyFont="1" applyFill="1" applyBorder="1"/>
    <xf numFmtId="167" fontId="159" fillId="0" borderId="49" xfId="2" applyNumberFormat="1" applyFont="1" applyFill="1" applyBorder="1"/>
    <xf numFmtId="2" fontId="159" fillId="3" borderId="84" xfId="62618" applyNumberFormat="1" applyFont="1" applyFill="1" applyBorder="1"/>
    <xf numFmtId="167" fontId="159" fillId="3" borderId="19" xfId="2" applyNumberFormat="1" applyFont="1" applyFill="1" applyBorder="1"/>
    <xf numFmtId="169" fontId="159" fillId="3" borderId="49" xfId="62618" applyNumberFormat="1" applyFont="1" applyFill="1" applyBorder="1"/>
    <xf numFmtId="167" fontId="159" fillId="3" borderId="49" xfId="2" applyNumberFormat="1" applyFont="1" applyFill="1" applyBorder="1"/>
    <xf numFmtId="169" fontId="159" fillId="5" borderId="49" xfId="62618" applyNumberFormat="1" applyFont="1" applyFill="1" applyBorder="1"/>
    <xf numFmtId="167" fontId="159" fillId="5" borderId="49" xfId="2" applyNumberFormat="1" applyFont="1" applyFill="1" applyBorder="1"/>
    <xf numFmtId="169" fontId="159" fillId="4" borderId="49" xfId="62618" applyNumberFormat="1" applyFont="1" applyFill="1" applyBorder="1"/>
    <xf numFmtId="167" fontId="159" fillId="4" borderId="49" xfId="2" applyNumberFormat="1" applyFont="1" applyFill="1" applyBorder="1"/>
    <xf numFmtId="2" fontId="159" fillId="0" borderId="84" xfId="62618" applyNumberFormat="1" applyFont="1" applyFill="1" applyBorder="1"/>
    <xf numFmtId="2" fontId="159" fillId="68" borderId="84" xfId="62618" applyNumberFormat="1" applyFont="1" applyFill="1" applyBorder="1"/>
    <xf numFmtId="43" fontId="153" fillId="3" borderId="53" xfId="62618" applyNumberFormat="1" applyFont="1" applyFill="1" applyBorder="1"/>
    <xf numFmtId="9" fontId="153" fillId="3" borderId="54" xfId="2" applyFont="1" applyFill="1" applyBorder="1"/>
    <xf numFmtId="169" fontId="153" fillId="3" borderId="49" xfId="62618" applyNumberFormat="1" applyFont="1" applyFill="1" applyBorder="1"/>
    <xf numFmtId="9" fontId="153" fillId="3" borderId="49" xfId="2" applyFont="1" applyFill="1" applyBorder="1"/>
    <xf numFmtId="169" fontId="153" fillId="5" borderId="49" xfId="62618" applyNumberFormat="1" applyFont="1" applyFill="1" applyBorder="1"/>
    <xf numFmtId="9" fontId="153" fillId="5" borderId="49" xfId="2" applyFont="1" applyFill="1" applyBorder="1"/>
    <xf numFmtId="169" fontId="153" fillId="4" borderId="49" xfId="62618" applyNumberFormat="1" applyFont="1" applyFill="1" applyBorder="1"/>
    <xf numFmtId="9" fontId="153" fillId="4" borderId="49" xfId="2" applyFont="1" applyFill="1" applyBorder="1"/>
    <xf numFmtId="200" fontId="159" fillId="0" borderId="0" xfId="62618" applyNumberFormat="1" applyFont="1"/>
    <xf numFmtId="0" fontId="153" fillId="0" borderId="0" xfId="0" applyFont="1"/>
    <xf numFmtId="0" fontId="160" fillId="101" borderId="1" xfId="0" applyFont="1" applyFill="1" applyBorder="1"/>
    <xf numFmtId="0" fontId="165" fillId="101" borderId="2" xfId="0" applyFont="1" applyFill="1" applyBorder="1" applyAlignment="1">
      <alignment horizontal="center" wrapText="1"/>
    </xf>
    <xf numFmtId="0" fontId="165" fillId="101" borderId="25" xfId="0" applyFont="1" applyFill="1" applyBorder="1" applyAlignment="1">
      <alignment horizontal="center" wrapText="1"/>
    </xf>
    <xf numFmtId="0" fontId="165" fillId="101" borderId="90" xfId="0" applyFont="1" applyFill="1" applyBorder="1"/>
    <xf numFmtId="2" fontId="165" fillId="101" borderId="50" xfId="0" applyNumberFormat="1" applyFont="1" applyFill="1" applyBorder="1" applyAlignment="1">
      <alignment horizontal="center" wrapText="1"/>
    </xf>
    <xf numFmtId="2" fontId="165" fillId="101" borderId="91" xfId="0" applyNumberFormat="1" applyFont="1" applyFill="1" applyBorder="1" applyAlignment="1">
      <alignment horizontal="center" wrapText="1"/>
    </xf>
    <xf numFmtId="0" fontId="153" fillId="6" borderId="3" xfId="0" applyFont="1" applyFill="1" applyBorder="1"/>
    <xf numFmtId="37" fontId="153" fillId="6" borderId="0" xfId="0" applyNumberFormat="1" applyFont="1" applyFill="1" applyBorder="1" applyAlignment="1">
      <alignment horizontal="center"/>
    </xf>
    <xf numFmtId="167" fontId="153" fillId="6" borderId="0" xfId="2" applyNumberFormat="1" applyFont="1" applyFill="1" applyBorder="1" applyAlignment="1">
      <alignment horizontal="center"/>
    </xf>
    <xf numFmtId="9" fontId="159" fillId="6" borderId="4" xfId="2" applyNumberFormat="1" applyFont="1" applyFill="1" applyBorder="1" applyAlignment="1">
      <alignment horizontal="center"/>
    </xf>
    <xf numFmtId="0" fontId="153" fillId="6" borderId="3" xfId="0" quotePrefix="1" applyFont="1" applyFill="1" applyBorder="1"/>
    <xf numFmtId="37" fontId="153" fillId="6" borderId="0" xfId="1" applyNumberFormat="1" applyFont="1" applyFill="1" applyBorder="1" applyAlignment="1">
      <alignment horizontal="center"/>
    </xf>
    <xf numFmtId="0" fontId="153" fillId="6" borderId="5" xfId="0" quotePrefix="1" applyFont="1" applyFill="1" applyBorder="1"/>
    <xf numFmtId="37" fontId="153" fillId="6" borderId="6" xfId="1" applyNumberFormat="1" applyFont="1" applyFill="1" applyBorder="1" applyAlignment="1">
      <alignment horizontal="center"/>
    </xf>
    <xf numFmtId="167" fontId="153" fillId="6" borderId="6" xfId="2" applyNumberFormat="1" applyFont="1" applyFill="1" applyBorder="1" applyAlignment="1">
      <alignment horizontal="center"/>
    </xf>
    <xf numFmtId="37" fontId="153" fillId="3" borderId="0" xfId="0" applyNumberFormat="1" applyFont="1" applyFill="1" applyBorder="1" applyAlignment="1">
      <alignment horizontal="center"/>
    </xf>
    <xf numFmtId="9" fontId="153" fillId="6" borderId="4" xfId="0" applyNumberFormat="1" applyFont="1" applyFill="1" applyBorder="1" applyAlignment="1">
      <alignment horizontal="center"/>
    </xf>
    <xf numFmtId="9" fontId="153" fillId="6" borderId="6" xfId="2" applyFont="1" applyFill="1" applyBorder="1" applyAlignment="1">
      <alignment horizontal="center"/>
    </xf>
    <xf numFmtId="9" fontId="153" fillId="6" borderId="7" xfId="0" applyNumberFormat="1" applyFont="1" applyFill="1" applyBorder="1" applyAlignment="1">
      <alignment horizontal="center"/>
    </xf>
    <xf numFmtId="9" fontId="153" fillId="6" borderId="6" xfId="2" applyNumberFormat="1" applyFont="1" applyFill="1" applyBorder="1" applyAlignment="1">
      <alignment horizontal="center"/>
    </xf>
    <xf numFmtId="0" fontId="153" fillId="0" borderId="0" xfId="62618" applyFont="1"/>
    <xf numFmtId="0" fontId="161" fillId="0" borderId="0" xfId="0" quotePrefix="1" applyFont="1"/>
    <xf numFmtId="0" fontId="136" fillId="0" borderId="0" xfId="0" applyFont="1"/>
    <xf numFmtId="0" fontId="136" fillId="0" borderId="0" xfId="0" applyFont="1" applyFill="1"/>
    <xf numFmtId="0" fontId="136" fillId="0" borderId="0" xfId="0" applyFont="1" applyBorder="1"/>
    <xf numFmtId="0" fontId="136" fillId="0" borderId="0" xfId="0" applyFont="1" applyFill="1" applyBorder="1"/>
    <xf numFmtId="0" fontId="136" fillId="0" borderId="0" xfId="0" applyFont="1" applyBorder="1" applyAlignment="1"/>
    <xf numFmtId="0" fontId="137" fillId="0" borderId="0" xfId="0" applyFont="1" applyAlignment="1">
      <alignment horizontal="centerContinuous"/>
    </xf>
    <xf numFmtId="0" fontId="137" fillId="0" borderId="0" xfId="0" applyFont="1" applyFill="1" applyAlignment="1">
      <alignment horizontal="centerContinuous"/>
    </xf>
    <xf numFmtId="0" fontId="137" fillId="0" borderId="3" xfId="0" applyFont="1" applyBorder="1" applyAlignment="1">
      <alignment horizontal="center" wrapText="1"/>
    </xf>
    <xf numFmtId="0" fontId="137" fillId="0" borderId="0" xfId="0" applyFont="1" applyBorder="1" applyAlignment="1">
      <alignment horizontal="center" wrapText="1"/>
    </xf>
    <xf numFmtId="0" fontId="137" fillId="0" borderId="4" xfId="0" applyFont="1" applyBorder="1" applyAlignment="1">
      <alignment horizontal="center" wrapText="1"/>
    </xf>
    <xf numFmtId="0" fontId="136" fillId="0" borderId="3" xfId="0" applyFont="1" applyBorder="1"/>
    <xf numFmtId="0" fontId="136" fillId="0" borderId="4" xfId="0" applyFont="1" applyBorder="1"/>
    <xf numFmtId="41" fontId="138" fillId="0" borderId="4" xfId="11" applyFont="1" applyFill="1" applyBorder="1"/>
    <xf numFmtId="166" fontId="145" fillId="0" borderId="55" xfId="13" applyNumberFormat="1" applyFont="1" applyFill="1" applyBorder="1"/>
    <xf numFmtId="0" fontId="136" fillId="0" borderId="3" xfId="0" applyFont="1" applyBorder="1" applyAlignment="1">
      <alignment horizontal="left" indent="1"/>
    </xf>
    <xf numFmtId="0" fontId="136" fillId="0" borderId="0" xfId="0" applyFont="1" applyBorder="1" applyAlignment="1">
      <alignment horizontal="left" indent="1"/>
    </xf>
    <xf numFmtId="0" fontId="136" fillId="0" borderId="5" xfId="0" applyFont="1" applyBorder="1"/>
    <xf numFmtId="0" fontId="136" fillId="0" borderId="6" xfId="0" applyFont="1" applyBorder="1"/>
    <xf numFmtId="0" fontId="136" fillId="0" borderId="7" xfId="0" applyFont="1" applyBorder="1"/>
    <xf numFmtId="0" fontId="136" fillId="0" borderId="22" xfId="0" applyFont="1" applyFill="1" applyBorder="1"/>
    <xf numFmtId="0" fontId="137" fillId="0" borderId="22" xfId="0" applyFont="1" applyFill="1" applyBorder="1" applyAlignment="1">
      <alignment horizontal="center" wrapText="1"/>
    </xf>
    <xf numFmtId="0" fontId="136" fillId="0" borderId="15" xfId="0" applyFont="1" applyFill="1" applyBorder="1" applyAlignment="1">
      <alignment horizontal="center" vertical="top" wrapText="1"/>
    </xf>
    <xf numFmtId="0" fontId="136" fillId="0" borderId="1" xfId="0" applyFont="1" applyFill="1" applyBorder="1" applyAlignment="1">
      <alignment vertical="center"/>
    </xf>
    <xf numFmtId="0" fontId="136" fillId="0" borderId="25" xfId="0" applyFont="1" applyFill="1" applyBorder="1" applyAlignment="1">
      <alignment vertical="center" wrapText="1"/>
    </xf>
    <xf numFmtId="172" fontId="136" fillId="0" borderId="13" xfId="14" applyNumberFormat="1" applyFont="1" applyFill="1" applyBorder="1" applyAlignment="1" applyProtection="1">
      <alignment horizontal="center" vertical="center"/>
      <protection locked="0"/>
    </xf>
    <xf numFmtId="172" fontId="136" fillId="0" borderId="14" xfId="14" applyNumberFormat="1" applyFont="1" applyFill="1" applyBorder="1" applyAlignment="1" applyProtection="1">
      <alignment horizontal="center" vertical="center"/>
      <protection locked="0"/>
    </xf>
    <xf numFmtId="172" fontId="136" fillId="0" borderId="15" xfId="14" quotePrefix="1" applyNumberFormat="1" applyFont="1" applyFill="1" applyBorder="1" applyAlignment="1" applyProtection="1">
      <alignment horizontal="center" vertical="center"/>
      <protection locked="0"/>
    </xf>
    <xf numFmtId="0" fontId="136" fillId="0" borderId="0" xfId="0" applyFont="1" applyFill="1" applyBorder="1" applyAlignment="1">
      <alignment vertical="center"/>
    </xf>
    <xf numFmtId="0" fontId="136" fillId="0" borderId="3" xfId="0" applyFont="1" applyFill="1" applyBorder="1"/>
    <xf numFmtId="0" fontId="168" fillId="0" borderId="4" xfId="0" applyFont="1" applyFill="1" applyBorder="1" applyAlignment="1">
      <alignment wrapText="1"/>
    </xf>
    <xf numFmtId="172" fontId="136" fillId="0" borderId="0" xfId="14" applyNumberFormat="1" applyFont="1" applyFill="1" applyBorder="1" applyAlignment="1" applyProtection="1">
      <alignment horizontal="center"/>
      <protection locked="0"/>
    </xf>
    <xf numFmtId="172" fontId="136" fillId="0" borderId="4" xfId="14" quotePrefix="1" applyNumberFormat="1" applyFont="1" applyFill="1" applyBorder="1" applyAlignment="1" applyProtection="1">
      <alignment horizontal="center"/>
      <protection locked="0"/>
    </xf>
    <xf numFmtId="172" fontId="136" fillId="0" borderId="3" xfId="14" applyNumberFormat="1" applyFont="1" applyFill="1" applyBorder="1" applyAlignment="1" applyProtection="1">
      <alignment horizontal="center"/>
      <protection locked="0"/>
    </xf>
    <xf numFmtId="0" fontId="138" fillId="0" borderId="3" xfId="0" applyFont="1" applyFill="1" applyBorder="1"/>
    <xf numFmtId="0" fontId="138" fillId="0" borderId="4" xfId="0" applyFont="1" applyFill="1" applyBorder="1"/>
    <xf numFmtId="166" fontId="138" fillId="0" borderId="0" xfId="13" applyNumberFormat="1" applyFont="1" applyFill="1" applyBorder="1"/>
    <xf numFmtId="167" fontId="138" fillId="0" borderId="0" xfId="2" applyNumberFormat="1" applyFont="1" applyFill="1" applyBorder="1" applyAlignment="1" applyProtection="1">
      <alignment horizontal="center"/>
      <protection locked="0"/>
    </xf>
    <xf numFmtId="43" fontId="138" fillId="0" borderId="0" xfId="1" applyNumberFormat="1" applyFont="1" applyFill="1" applyBorder="1"/>
    <xf numFmtId="0" fontId="138" fillId="0" borderId="0" xfId="0" applyFont="1" applyFill="1" applyBorder="1"/>
    <xf numFmtId="166" fontId="138" fillId="0" borderId="3" xfId="13" applyNumberFormat="1" applyFont="1" applyFill="1" applyBorder="1"/>
    <xf numFmtId="43" fontId="138" fillId="0" borderId="0" xfId="0" applyNumberFormat="1" applyFont="1" applyFill="1" applyBorder="1"/>
    <xf numFmtId="164" fontId="138" fillId="0" borderId="0" xfId="1" applyNumberFormat="1" applyFont="1" applyFill="1" applyBorder="1"/>
    <xf numFmtId="43" fontId="138" fillId="0" borderId="3" xfId="0" applyNumberFormat="1" applyFont="1" applyFill="1" applyBorder="1"/>
    <xf numFmtId="0" fontId="138" fillId="0" borderId="0" xfId="0" applyFont="1" applyFill="1"/>
    <xf numFmtId="164" fontId="138" fillId="0" borderId="3" xfId="1" applyNumberFormat="1" applyFont="1" applyFill="1" applyBorder="1"/>
    <xf numFmtId="0" fontId="145" fillId="0" borderId="13" xfId="0" applyFont="1" applyFill="1" applyBorder="1"/>
    <xf numFmtId="0" fontId="145" fillId="0" borderId="15" xfId="0" applyFont="1" applyFill="1" applyBorder="1"/>
    <xf numFmtId="166" fontId="145" fillId="0" borderId="14" xfId="13" applyNumberFormat="1" applyFont="1" applyFill="1" applyBorder="1"/>
    <xf numFmtId="9" fontId="145" fillId="0" borderId="14" xfId="2" applyFont="1" applyFill="1" applyBorder="1" applyAlignment="1" applyProtection="1">
      <alignment horizontal="center"/>
      <protection locked="0"/>
    </xf>
    <xf numFmtId="164" fontId="145" fillId="0" borderId="14" xfId="0" applyNumberFormat="1" applyFont="1" applyFill="1" applyBorder="1" applyAlignment="1">
      <alignment horizontal="right"/>
    </xf>
    <xf numFmtId="7" fontId="145" fillId="0" borderId="15" xfId="13" applyNumberFormat="1" applyFont="1" applyFill="1" applyBorder="1" applyAlignment="1">
      <alignment horizontal="right"/>
    </xf>
    <xf numFmtId="166" fontId="145" fillId="0" borderId="13" xfId="13" applyNumberFormat="1" applyFont="1" applyFill="1" applyBorder="1" applyAlignment="1" applyProtection="1">
      <alignment horizontal="center"/>
      <protection locked="0"/>
    </xf>
    <xf numFmtId="43" fontId="145" fillId="0" borderId="13" xfId="1" applyFont="1" applyFill="1" applyBorder="1" applyAlignment="1" applyProtection="1">
      <alignment horizontal="right"/>
      <protection locked="0"/>
    </xf>
    <xf numFmtId="43" fontId="145" fillId="0" borderId="16" xfId="1" applyFont="1" applyFill="1" applyBorder="1" applyAlignment="1" applyProtection="1">
      <alignment horizontal="right"/>
      <protection locked="0"/>
    </xf>
    <xf numFmtId="0" fontId="145" fillId="0" borderId="0" xfId="0" applyFont="1" applyFill="1" applyBorder="1"/>
    <xf numFmtId="166" fontId="145" fillId="0" borderId="0" xfId="13" applyNumberFormat="1" applyFont="1" applyFill="1" applyBorder="1"/>
    <xf numFmtId="9" fontId="145" fillId="0" borderId="0" xfId="2" applyFont="1" applyFill="1" applyBorder="1" applyAlignment="1" applyProtection="1">
      <alignment horizontal="center"/>
      <protection locked="0"/>
    </xf>
    <xf numFmtId="164" fontId="145" fillId="0" borderId="0" xfId="0" applyNumberFormat="1" applyFont="1" applyFill="1" applyBorder="1" applyAlignment="1">
      <alignment horizontal="right"/>
    </xf>
    <xf numFmtId="7" fontId="145" fillId="0" borderId="0" xfId="13" applyNumberFormat="1" applyFont="1" applyFill="1" applyBorder="1" applyAlignment="1">
      <alignment horizontal="right"/>
    </xf>
    <xf numFmtId="166" fontId="145" fillId="0" borderId="0" xfId="13" applyNumberFormat="1" applyFont="1" applyFill="1" applyBorder="1" applyAlignment="1" applyProtection="1">
      <alignment horizontal="center"/>
      <protection locked="0"/>
    </xf>
    <xf numFmtId="43" fontId="145" fillId="0" borderId="0" xfId="1" applyFont="1" applyFill="1" applyBorder="1" applyAlignment="1" applyProtection="1">
      <alignment horizontal="center"/>
      <protection locked="0"/>
    </xf>
    <xf numFmtId="0" fontId="144" fillId="0" borderId="0" xfId="0" applyFont="1"/>
    <xf numFmtId="164" fontId="136" fillId="0" borderId="0" xfId="1" applyNumberFormat="1" applyFont="1" applyFill="1" applyBorder="1"/>
    <xf numFmtId="41" fontId="136" fillId="0" borderId="0" xfId="11" applyFont="1"/>
    <xf numFmtId="41" fontId="136" fillId="0" borderId="0" xfId="11" applyFont="1" applyAlignment="1">
      <alignment horizontal="center"/>
    </xf>
    <xf numFmtId="0" fontId="137" fillId="0" borderId="0" xfId="11" applyNumberFormat="1" applyFont="1"/>
    <xf numFmtId="0" fontId="136" fillId="0" borderId="0" xfId="11" applyNumberFormat="1" applyFont="1"/>
    <xf numFmtId="170" fontId="137" fillId="0" borderId="0" xfId="7" applyFont="1" applyBorder="1" applyAlignment="1">
      <alignment horizontal="center" vertical="center" wrapText="1"/>
    </xf>
    <xf numFmtId="170" fontId="137" fillId="0" borderId="26" xfId="7" applyFont="1" applyBorder="1" applyAlignment="1">
      <alignment horizontal="center" vertical="center" wrapText="1"/>
    </xf>
    <xf numFmtId="170" fontId="137" fillId="0" borderId="49" xfId="7" applyFont="1" applyBorder="1" applyAlignment="1">
      <alignment horizontal="center" vertical="center" wrapText="1"/>
    </xf>
    <xf numFmtId="0" fontId="169" fillId="0" borderId="0" xfId="11" applyNumberFormat="1" applyFont="1"/>
    <xf numFmtId="170" fontId="170" fillId="0" borderId="49" xfId="7" applyFont="1" applyBorder="1" applyAlignment="1">
      <alignment horizontal="center"/>
    </xf>
    <xf numFmtId="0" fontId="170" fillId="0" borderId="49" xfId="7" quotePrefix="1" applyNumberFormat="1" applyFont="1" applyBorder="1" applyAlignment="1">
      <alignment horizontal="center"/>
    </xf>
    <xf numFmtId="41" fontId="170" fillId="0" borderId="49" xfId="11" applyFont="1" applyBorder="1" applyAlignment="1">
      <alignment horizontal="center"/>
    </xf>
    <xf numFmtId="170" fontId="56" fillId="0" borderId="49" xfId="70" applyNumberFormat="1" applyFont="1" applyBorder="1" applyAlignment="1">
      <alignment horizontal="center"/>
    </xf>
    <xf numFmtId="170" fontId="136" fillId="0" borderId="49" xfId="7" applyFont="1" applyBorder="1" applyAlignment="1">
      <alignment horizontal="center"/>
    </xf>
    <xf numFmtId="164" fontId="136" fillId="5" borderId="49" xfId="1" applyNumberFormat="1" applyFont="1" applyFill="1" applyBorder="1" applyAlignment="1">
      <alignment horizontal="center"/>
    </xf>
    <xf numFmtId="164" fontId="136" fillId="0" borderId="49" xfId="1" applyNumberFormat="1" applyFont="1" applyFill="1" applyBorder="1" applyAlignment="1">
      <alignment horizontal="center"/>
    </xf>
    <xf numFmtId="170" fontId="136" fillId="0" borderId="49" xfId="11" applyNumberFormat="1" applyFont="1" applyBorder="1" applyAlignment="1">
      <alignment horizontal="center"/>
    </xf>
    <xf numFmtId="41" fontId="137" fillId="0" borderId="49" xfId="11" applyFont="1" applyBorder="1" applyAlignment="1">
      <alignment horizontal="center"/>
    </xf>
    <xf numFmtId="41" fontId="137" fillId="0" borderId="49" xfId="11" applyFont="1" applyBorder="1"/>
    <xf numFmtId="164" fontId="137" fillId="2" borderId="16" xfId="11" applyNumberFormat="1" applyFont="1" applyFill="1" applyBorder="1"/>
    <xf numFmtId="0" fontId="156" fillId="0" borderId="0" xfId="62620" applyFont="1"/>
    <xf numFmtId="0" fontId="5" fillId="0" borderId="0" xfId="62621" applyFont="1"/>
    <xf numFmtId="0" fontId="156" fillId="0" borderId="0" xfId="62620" applyFont="1" applyFill="1"/>
    <xf numFmtId="0" fontId="42" fillId="0" borderId="0" xfId="62620" applyFont="1" applyFill="1"/>
    <xf numFmtId="0" fontId="42" fillId="0" borderId="0" xfId="62620" applyFont="1" applyFill="1" applyAlignment="1"/>
    <xf numFmtId="0" fontId="42" fillId="0" borderId="0" xfId="62620" applyFont="1" applyFill="1" applyAlignment="1">
      <alignment horizontal="center"/>
    </xf>
    <xf numFmtId="0" fontId="42" fillId="0" borderId="0" xfId="62620" quotePrefix="1" applyFont="1" applyFill="1"/>
    <xf numFmtId="0" fontId="156" fillId="0" borderId="0" xfId="62620" applyFont="1" applyAlignment="1">
      <alignment horizontal="centerContinuous"/>
    </xf>
    <xf numFmtId="0" fontId="156" fillId="0" borderId="0" xfId="62620" applyFont="1" applyFill="1" applyAlignment="1">
      <alignment horizontal="centerContinuous"/>
    </xf>
    <xf numFmtId="0" fontId="156" fillId="0" borderId="43" xfId="62620" applyFont="1" applyBorder="1"/>
    <xf numFmtId="0" fontId="156" fillId="0" borderId="1" xfId="62620" applyFont="1" applyBorder="1"/>
    <xf numFmtId="0" fontId="156" fillId="0" borderId="0" xfId="62620" applyFont="1" applyBorder="1"/>
    <xf numFmtId="0" fontId="156" fillId="0" borderId="3" xfId="62620" applyFont="1" applyBorder="1"/>
    <xf numFmtId="164" fontId="156" fillId="5" borderId="13" xfId="62622" applyNumberFormat="1" applyFont="1" applyFill="1" applyBorder="1" applyAlignment="1">
      <alignment horizontal="center"/>
    </xf>
    <xf numFmtId="164" fontId="156" fillId="5" borderId="14" xfId="62622" applyNumberFormat="1" applyFont="1" applyFill="1" applyBorder="1" applyAlignment="1">
      <alignment horizontal="center"/>
    </xf>
    <xf numFmtId="164" fontId="156" fillId="0" borderId="14" xfId="62622" applyNumberFormat="1" applyFont="1" applyFill="1" applyBorder="1" applyAlignment="1">
      <alignment horizontal="center"/>
    </xf>
    <xf numFmtId="164" fontId="156" fillId="0" borderId="16" xfId="62622" applyNumberFormat="1" applyFont="1" applyFill="1" applyBorder="1" applyAlignment="1">
      <alignment horizontal="center"/>
    </xf>
    <xf numFmtId="0" fontId="156" fillId="0" borderId="1" xfId="62620" applyFont="1" applyBorder="1" applyAlignment="1">
      <alignment wrapText="1"/>
    </xf>
    <xf numFmtId="0" fontId="156" fillId="0" borderId="2" xfId="62620" applyFont="1" applyBorder="1" applyAlignment="1">
      <alignment wrapText="1"/>
    </xf>
    <xf numFmtId="0" fontId="156" fillId="0" borderId="25" xfId="62620" applyFont="1" applyBorder="1" applyAlignment="1">
      <alignment wrapText="1"/>
    </xf>
    <xf numFmtId="164" fontId="173" fillId="5" borderId="2" xfId="62622" applyNumberFormat="1" applyFont="1" applyFill="1" applyBorder="1" applyAlignment="1">
      <alignment horizontal="center" wrapText="1"/>
    </xf>
    <xf numFmtId="0" fontId="173" fillId="5" borderId="1" xfId="62620" applyFont="1" applyFill="1" applyBorder="1" applyAlignment="1">
      <alignment horizontal="center" wrapText="1"/>
    </xf>
    <xf numFmtId="0" fontId="173" fillId="5" borderId="2" xfId="62620" applyFont="1" applyFill="1" applyBorder="1" applyAlignment="1">
      <alignment horizontal="center" wrapText="1"/>
    </xf>
    <xf numFmtId="0" fontId="173" fillId="0" borderId="2" xfId="62620" applyFont="1" applyFill="1" applyBorder="1" applyAlignment="1">
      <alignment horizontal="center" wrapText="1"/>
    </xf>
    <xf numFmtId="43" fontId="156" fillId="0" borderId="22" xfId="62622" applyFont="1" applyFill="1" applyBorder="1" applyAlignment="1">
      <alignment horizontal="center"/>
    </xf>
    <xf numFmtId="0" fontId="156" fillId="0" borderId="3" xfId="62620" applyFont="1" applyBorder="1" applyAlignment="1">
      <alignment wrapText="1"/>
    </xf>
    <xf numFmtId="0" fontId="156" fillId="0" borderId="0" xfId="62620" applyFont="1" applyBorder="1" applyAlignment="1">
      <alignment wrapText="1"/>
    </xf>
    <xf numFmtId="0" fontId="156" fillId="0" borderId="4" xfId="62620" applyFont="1" applyBorder="1" applyAlignment="1">
      <alignment wrapText="1"/>
    </xf>
    <xf numFmtId="164" fontId="173" fillId="5" borderId="0" xfId="62622" applyNumberFormat="1" applyFont="1" applyFill="1" applyBorder="1" applyAlignment="1">
      <alignment horizontal="center" wrapText="1"/>
    </xf>
    <xf numFmtId="0" fontId="173" fillId="5" borderId="3" xfId="62620" applyFont="1" applyFill="1" applyBorder="1" applyAlignment="1">
      <alignment horizontal="center" wrapText="1"/>
    </xf>
    <xf numFmtId="0" fontId="173" fillId="5" borderId="0" xfId="62620" applyFont="1" applyFill="1" applyBorder="1" applyAlignment="1">
      <alignment horizontal="center" wrapText="1"/>
    </xf>
    <xf numFmtId="0" fontId="173" fillId="0" borderId="0" xfId="62620" applyFont="1" applyFill="1" applyBorder="1" applyAlignment="1">
      <alignment horizontal="center" wrapText="1"/>
    </xf>
    <xf numFmtId="43" fontId="147" fillId="0" borderId="23" xfId="62622" applyFont="1" applyFill="1" applyBorder="1" applyAlignment="1">
      <alignment horizontal="center" wrapText="1"/>
    </xf>
    <xf numFmtId="0" fontId="156" fillId="0" borderId="5" xfId="62620" applyFont="1" applyBorder="1"/>
    <xf numFmtId="0" fontId="156" fillId="0" borderId="7" xfId="62620" applyFont="1" applyBorder="1"/>
    <xf numFmtId="164" fontId="173" fillId="5" borderId="43" xfId="62622" applyNumberFormat="1" applyFont="1" applyFill="1" applyBorder="1" applyAlignment="1">
      <alignment horizontal="center"/>
    </xf>
    <xf numFmtId="0" fontId="173" fillId="5" borderId="5" xfId="62620" applyFont="1" applyFill="1" applyBorder="1" applyAlignment="1">
      <alignment horizontal="center" wrapText="1"/>
    </xf>
    <xf numFmtId="0" fontId="173" fillId="5" borderId="43" xfId="62620" applyFont="1" applyFill="1" applyBorder="1" applyAlignment="1">
      <alignment horizontal="center" wrapText="1"/>
    </xf>
    <xf numFmtId="0" fontId="173" fillId="0" borderId="43" xfId="62620" applyFont="1" applyFill="1" applyBorder="1" applyAlignment="1">
      <alignment horizontal="center" wrapText="1"/>
    </xf>
    <xf numFmtId="43" fontId="147" fillId="0" borderId="24" xfId="62622" applyFont="1" applyFill="1" applyBorder="1" applyAlignment="1">
      <alignment horizontal="center" wrapText="1"/>
    </xf>
    <xf numFmtId="0" fontId="156" fillId="0" borderId="1" xfId="62620" applyFont="1" applyFill="1" applyBorder="1"/>
    <xf numFmtId="0" fontId="156" fillId="0" borderId="25" xfId="62620" applyFont="1" applyFill="1" applyBorder="1"/>
    <xf numFmtId="164" fontId="173" fillId="5" borderId="22" xfId="62622" applyNumberFormat="1" applyFont="1" applyFill="1" applyBorder="1"/>
    <xf numFmtId="43" fontId="173" fillId="98" borderId="3" xfId="62622" applyNumberFormat="1" applyFont="1" applyFill="1" applyBorder="1"/>
    <xf numFmtId="43" fontId="173" fillId="5" borderId="0" xfId="62622" applyFont="1" applyFill="1" applyBorder="1"/>
    <xf numFmtId="43" fontId="173" fillId="0" borderId="0" xfId="62622" applyFont="1" applyFill="1" applyBorder="1"/>
    <xf numFmtId="43" fontId="173" fillId="98" borderId="0" xfId="62622" applyFont="1" applyFill="1" applyBorder="1"/>
    <xf numFmtId="164" fontId="156" fillId="0" borderId="22" xfId="62622" applyNumberFormat="1" applyFont="1" applyFill="1" applyBorder="1"/>
    <xf numFmtId="0" fontId="156" fillId="0" borderId="3" xfId="62620" applyFont="1" applyFill="1" applyBorder="1"/>
    <xf numFmtId="0" fontId="156" fillId="0" borderId="4" xfId="62620" applyFont="1" applyFill="1" applyBorder="1"/>
    <xf numFmtId="164" fontId="173" fillId="5" borderId="23" xfId="62622" applyNumberFormat="1" applyFont="1" applyFill="1" applyBorder="1"/>
    <xf numFmtId="164" fontId="156" fillId="0" borderId="23" xfId="62622" applyNumberFormat="1" applyFont="1" applyFill="1" applyBorder="1"/>
    <xf numFmtId="43" fontId="173" fillId="5" borderId="3" xfId="62622" applyNumberFormat="1" applyFont="1" applyFill="1" applyBorder="1"/>
    <xf numFmtId="0" fontId="156" fillId="0" borderId="4" xfId="62620" applyFont="1" applyBorder="1"/>
    <xf numFmtId="164" fontId="156" fillId="0" borderId="0" xfId="62622" applyNumberFormat="1" applyFont="1" applyFill="1" applyBorder="1"/>
    <xf numFmtId="0" fontId="156" fillId="0" borderId="5" xfId="62620" applyFont="1" applyFill="1" applyBorder="1"/>
    <xf numFmtId="0" fontId="156" fillId="0" borderId="7" xfId="62620" applyFont="1" applyFill="1" applyBorder="1"/>
    <xf numFmtId="164" fontId="173" fillId="5" borderId="24" xfId="62622" applyNumberFormat="1" applyFont="1" applyFill="1" applyBorder="1"/>
    <xf numFmtId="43" fontId="173" fillId="5" borderId="5" xfId="62622" applyNumberFormat="1" applyFont="1" applyFill="1" applyBorder="1"/>
    <xf numFmtId="43" fontId="173" fillId="5" borderId="43" xfId="62622" applyFont="1" applyFill="1" applyBorder="1"/>
    <xf numFmtId="43" fontId="173" fillId="0" borderId="43" xfId="62622" applyFont="1" applyFill="1" applyBorder="1"/>
    <xf numFmtId="164" fontId="156" fillId="0" borderId="24" xfId="62622" applyNumberFormat="1" applyFont="1" applyFill="1" applyBorder="1"/>
    <xf numFmtId="0" fontId="156" fillId="0" borderId="13" xfId="62620" applyFont="1" applyFill="1" applyBorder="1"/>
    <xf numFmtId="0" fontId="156" fillId="0" borderId="14" xfId="62620" applyFont="1" applyFill="1" applyBorder="1"/>
    <xf numFmtId="0" fontId="156" fillId="0" borderId="15" xfId="62620" applyFont="1" applyFill="1" applyBorder="1"/>
    <xf numFmtId="43" fontId="156" fillId="0" borderId="5" xfId="62622" applyNumberFormat="1" applyFont="1" applyFill="1" applyBorder="1"/>
    <xf numFmtId="43" fontId="156" fillId="0" borderId="43" xfId="62622" applyNumberFormat="1" applyFont="1" applyFill="1" applyBorder="1"/>
    <xf numFmtId="43" fontId="156" fillId="0" borderId="0" xfId="62620" applyNumberFormat="1" applyFont="1"/>
    <xf numFmtId="0" fontId="42" fillId="0" borderId="5" xfId="62620" applyFont="1" applyFill="1" applyBorder="1"/>
    <xf numFmtId="0" fontId="156" fillId="0" borderId="43" xfId="62620" applyFont="1" applyFill="1" applyBorder="1"/>
    <xf numFmtId="43" fontId="42" fillId="5" borderId="15" xfId="62622" applyNumberFormat="1" applyFont="1" applyFill="1" applyBorder="1"/>
    <xf numFmtId="43" fontId="42" fillId="5" borderId="14" xfId="62622" applyNumberFormat="1" applyFont="1" applyFill="1" applyBorder="1"/>
    <xf numFmtId="43" fontId="156" fillId="0" borderId="14" xfId="62622" applyNumberFormat="1" applyFont="1" applyFill="1" applyBorder="1"/>
    <xf numFmtId="43" fontId="156" fillId="0" borderId="16" xfId="62622" applyNumberFormat="1" applyFont="1" applyFill="1" applyBorder="1"/>
    <xf numFmtId="43" fontId="156" fillId="0" borderId="0" xfId="62622" applyFont="1" applyFill="1" applyBorder="1"/>
    <xf numFmtId="0" fontId="174" fillId="0" borderId="0" xfId="62620" applyFont="1"/>
    <xf numFmtId="164" fontId="174" fillId="0" borderId="0" xfId="62622" applyNumberFormat="1" applyFont="1" applyFill="1"/>
    <xf numFmtId="164" fontId="174" fillId="0" borderId="0" xfId="62622" applyNumberFormat="1" applyFont="1" applyFill="1" applyAlignment="1">
      <alignment wrapText="1"/>
    </xf>
    <xf numFmtId="0" fontId="174" fillId="0" borderId="0" xfId="62620" applyFont="1" applyFill="1"/>
    <xf numFmtId="1" fontId="174" fillId="0" borderId="0" xfId="62620" applyNumberFormat="1" applyFont="1" applyFill="1"/>
    <xf numFmtId="43" fontId="156" fillId="0" borderId="0" xfId="62622" applyFont="1"/>
    <xf numFmtId="164" fontId="175" fillId="0" borderId="0" xfId="62620" applyNumberFormat="1" applyFont="1" applyFill="1"/>
    <xf numFmtId="164" fontId="175" fillId="0" borderId="0" xfId="62620" applyNumberFormat="1" applyFont="1" applyFill="1" applyAlignment="1">
      <alignment wrapText="1"/>
    </xf>
    <xf numFmtId="0" fontId="156" fillId="0" borderId="0" xfId="62620" applyFont="1" applyFill="1" applyBorder="1"/>
    <xf numFmtId="0" fontId="156" fillId="0" borderId="22" xfId="62620" applyFont="1" applyBorder="1"/>
    <xf numFmtId="0" fontId="156" fillId="0" borderId="24" xfId="62620" applyFont="1" applyBorder="1"/>
    <xf numFmtId="164" fontId="156" fillId="5" borderId="1" xfId="62622" applyNumberFormat="1" applyFont="1" applyFill="1" applyBorder="1" applyAlignment="1">
      <alignment horizontal="center"/>
    </xf>
    <xf numFmtId="164" fontId="156" fillId="5" borderId="2" xfId="62622" applyNumberFormat="1" applyFont="1" applyFill="1" applyBorder="1" applyAlignment="1">
      <alignment horizontal="center"/>
    </xf>
    <xf numFmtId="164" fontId="156" fillId="5" borderId="15" xfId="62622" applyNumberFormat="1" applyFont="1" applyFill="1" applyBorder="1" applyAlignment="1">
      <alignment horizontal="center"/>
    </xf>
    <xf numFmtId="164" fontId="156" fillId="0" borderId="23" xfId="62622" applyNumberFormat="1" applyFont="1" applyFill="1" applyBorder="1" applyAlignment="1">
      <alignment horizontal="center"/>
    </xf>
    <xf numFmtId="43" fontId="173" fillId="5" borderId="3" xfId="62622" applyFont="1" applyFill="1" applyBorder="1"/>
    <xf numFmtId="164" fontId="173" fillId="5" borderId="0" xfId="62622" applyNumberFormat="1" applyFont="1" applyFill="1" applyBorder="1"/>
    <xf numFmtId="43" fontId="173" fillId="5" borderId="5" xfId="62622" applyFont="1" applyFill="1" applyBorder="1"/>
    <xf numFmtId="164" fontId="173" fillId="5" borderId="43" xfId="62622" applyNumberFormat="1" applyFont="1" applyFill="1" applyBorder="1"/>
    <xf numFmtId="164" fontId="173" fillId="5" borderId="7" xfId="62622" applyNumberFormat="1" applyFont="1" applyFill="1" applyBorder="1"/>
    <xf numFmtId="164" fontId="156" fillId="0" borderId="5" xfId="62622" applyNumberFormat="1" applyFont="1" applyFill="1" applyBorder="1"/>
    <xf numFmtId="164" fontId="156" fillId="0" borderId="43" xfId="62622" applyNumberFormat="1" applyFont="1" applyFill="1" applyBorder="1"/>
    <xf numFmtId="43" fontId="42" fillId="5" borderId="13" xfId="62622" applyNumberFormat="1" applyFont="1" applyFill="1" applyBorder="1"/>
    <xf numFmtId="43" fontId="42" fillId="0" borderId="16" xfId="62622" applyNumberFormat="1" applyFont="1" applyFill="1" applyBorder="1"/>
    <xf numFmtId="0" fontId="159" fillId="0" borderId="0" xfId="62620" applyFont="1"/>
    <xf numFmtId="43" fontId="153" fillId="5" borderId="16" xfId="62620" applyNumberFormat="1" applyFont="1" applyFill="1" applyBorder="1"/>
    <xf numFmtId="0" fontId="159" fillId="0" borderId="0" xfId="62620" applyFont="1" applyFill="1"/>
    <xf numFmtId="0" fontId="42" fillId="0" borderId="0" xfId="62623" applyFont="1" applyFill="1" applyAlignment="1">
      <alignment wrapText="1"/>
    </xf>
    <xf numFmtId="0" fontId="176" fillId="0" borderId="0" xfId="0" applyFont="1" applyAlignment="1">
      <alignment horizontal="center" vertical="center" wrapText="1"/>
    </xf>
    <xf numFmtId="0" fontId="177" fillId="100" borderId="0" xfId="0" applyFont="1" applyFill="1" applyAlignment="1">
      <alignment horizontal="left" vertical="center"/>
    </xf>
    <xf numFmtId="0" fontId="178" fillId="100" borderId="0" xfId="0" applyFont="1" applyFill="1" applyAlignment="1">
      <alignment horizontal="left" vertical="center"/>
    </xf>
    <xf numFmtId="0" fontId="178" fillId="0" borderId="0" xfId="0" applyFont="1" applyAlignment="1">
      <alignment horizontal="left" vertical="center"/>
    </xf>
    <xf numFmtId="2" fontId="178" fillId="0" borderId="0" xfId="0" applyNumberFormat="1" applyFont="1" applyAlignment="1">
      <alignment horizontal="center" vertical="center"/>
    </xf>
    <xf numFmtId="0" fontId="178" fillId="0" borderId="0" xfId="0" applyFont="1" applyAlignment="1">
      <alignment horizontal="center" vertical="center"/>
    </xf>
    <xf numFmtId="0" fontId="136" fillId="0" borderId="0" xfId="0" applyFont="1" applyAlignment="1">
      <alignment horizontal="left" vertical="center"/>
    </xf>
    <xf numFmtId="0" fontId="136" fillId="0" borderId="0" xfId="0" applyFont="1" applyAlignment="1">
      <alignment horizontal="center" vertical="center"/>
    </xf>
    <xf numFmtId="0" fontId="176" fillId="0" borderId="51" xfId="0" applyFont="1" applyBorder="1" applyAlignment="1">
      <alignment horizontal="left" vertical="center"/>
    </xf>
    <xf numFmtId="2" fontId="137" fillId="0" borderId="51" xfId="0" applyNumberFormat="1" applyFont="1" applyBorder="1" applyAlignment="1">
      <alignment horizontal="center" vertical="center"/>
    </xf>
    <xf numFmtId="0" fontId="137" fillId="0" borderId="51" xfId="0" applyFont="1" applyBorder="1"/>
    <xf numFmtId="0" fontId="163" fillId="0" borderId="0" xfId="0" applyFont="1" applyBorder="1"/>
    <xf numFmtId="0" fontId="136" fillId="0" borderId="13" xfId="0" applyFont="1" applyFill="1" applyBorder="1" applyAlignment="1">
      <alignment horizontal="center" vertical="center" wrapText="1"/>
    </xf>
    <xf numFmtId="0" fontId="136" fillId="0" borderId="14" xfId="0" applyFont="1" applyBorder="1" applyAlignment="1">
      <alignment horizontal="center" vertical="center" wrapText="1"/>
    </xf>
    <xf numFmtId="0" fontId="136" fillId="0" borderId="13" xfId="0" applyFont="1" applyBorder="1" applyAlignment="1">
      <alignment horizontal="center" vertical="center" wrapText="1"/>
    </xf>
    <xf numFmtId="0" fontId="136" fillId="0" borderId="14" xfId="0" applyFont="1" applyFill="1" applyBorder="1" applyAlignment="1">
      <alignment horizontal="center" vertical="center" wrapText="1"/>
    </xf>
    <xf numFmtId="0" fontId="136" fillId="0" borderId="15" xfId="0" applyFont="1" applyFill="1" applyBorder="1" applyAlignment="1">
      <alignment horizontal="center" vertical="center" wrapText="1"/>
    </xf>
    <xf numFmtId="170" fontId="147" fillId="0" borderId="0" xfId="14" applyFont="1"/>
    <xf numFmtId="170" fontId="147" fillId="0" borderId="0" xfId="14" applyFont="1" applyAlignment="1">
      <alignment horizontal="center"/>
    </xf>
    <xf numFmtId="170" fontId="156" fillId="0" borderId="0" xfId="14" applyFont="1"/>
    <xf numFmtId="170" fontId="147" fillId="0" borderId="0" xfId="14" applyFont="1" applyFill="1" applyProtection="1"/>
    <xf numFmtId="170" fontId="147" fillId="0" borderId="0" xfId="14" applyFont="1" applyFill="1" applyAlignment="1">
      <alignment horizontal="center"/>
    </xf>
    <xf numFmtId="10" fontId="147" fillId="0" borderId="0" xfId="2" applyNumberFormat="1" applyFont="1"/>
    <xf numFmtId="170" fontId="180" fillId="0" borderId="0" xfId="14" applyFont="1"/>
    <xf numFmtId="170" fontId="147" fillId="0" borderId="0" xfId="14" quotePrefix="1" applyFont="1"/>
    <xf numFmtId="170" fontId="146" fillId="0" borderId="0" xfId="14" applyFont="1"/>
    <xf numFmtId="166" fontId="147" fillId="0" borderId="0" xfId="13" applyNumberFormat="1" applyFont="1"/>
    <xf numFmtId="164" fontId="147" fillId="0" borderId="0" xfId="1" applyNumberFormat="1" applyFont="1"/>
    <xf numFmtId="170" fontId="146" fillId="0" borderId="92" xfId="14" applyFont="1" applyBorder="1"/>
    <xf numFmtId="170" fontId="147" fillId="0" borderId="0" xfId="14" applyFont="1" applyBorder="1"/>
    <xf numFmtId="166" fontId="146" fillId="0" borderId="92" xfId="13" applyNumberFormat="1" applyFont="1" applyBorder="1"/>
    <xf numFmtId="164" fontId="147" fillId="0" borderId="0" xfId="14" applyNumberFormat="1" applyFont="1"/>
    <xf numFmtId="166" fontId="146" fillId="0" borderId="11" xfId="13" applyNumberFormat="1" applyFont="1" applyBorder="1"/>
    <xf numFmtId="170" fontId="146" fillId="0" borderId="0" xfId="14" applyFont="1" applyAlignment="1">
      <alignment horizontal="center"/>
    </xf>
    <xf numFmtId="170" fontId="147" fillId="0" borderId="0" xfId="14" applyFont="1" applyAlignment="1">
      <alignment horizontal="right"/>
    </xf>
    <xf numFmtId="10" fontId="147" fillId="0" borderId="0" xfId="2" applyNumberFormat="1" applyFont="1" applyAlignment="1">
      <alignment horizontal="center"/>
    </xf>
    <xf numFmtId="10" fontId="146" fillId="6" borderId="0" xfId="2" applyNumberFormat="1" applyFont="1" applyFill="1" applyAlignment="1">
      <alignment horizontal="center"/>
    </xf>
    <xf numFmtId="10" fontId="146" fillId="0" borderId="92" xfId="2" applyNumberFormat="1" applyFont="1" applyBorder="1"/>
    <xf numFmtId="166" fontId="146" fillId="103" borderId="0" xfId="13" applyNumberFormat="1" applyFont="1" applyFill="1"/>
    <xf numFmtId="166" fontId="146" fillId="103" borderId="92" xfId="13" applyNumberFormat="1" applyFont="1" applyFill="1" applyBorder="1"/>
    <xf numFmtId="166" fontId="146" fillId="103" borderId="11" xfId="13" applyNumberFormat="1" applyFont="1" applyFill="1" applyBorder="1"/>
    <xf numFmtId="170" fontId="161" fillId="0" borderId="0" xfId="14" applyFont="1" applyAlignment="1">
      <alignment horizontal="center"/>
    </xf>
    <xf numFmtId="170" fontId="146" fillId="7" borderId="0" xfId="14" applyFont="1" applyFill="1"/>
    <xf numFmtId="170" fontId="181" fillId="0" borderId="0" xfId="14" applyFont="1" applyAlignment="1"/>
    <xf numFmtId="165" fontId="146" fillId="7" borderId="0" xfId="2" applyNumberFormat="1" applyFont="1" applyFill="1"/>
    <xf numFmtId="170" fontId="161" fillId="0" borderId="0" xfId="14" applyFont="1"/>
    <xf numFmtId="170" fontId="146" fillId="0" borderId="0" xfId="14" applyFont="1" applyAlignment="1">
      <alignment horizontal="center"/>
    </xf>
    <xf numFmtId="0" fontId="39" fillId="5" borderId="2" xfId="11235" applyFont="1" applyFill="1" applyBorder="1" applyAlignment="1">
      <alignment horizontal="center" vertical="center" wrapText="1"/>
    </xf>
    <xf numFmtId="0" fontId="137" fillId="0" borderId="0" xfId="0" applyFont="1" applyBorder="1" applyAlignment="1">
      <alignment horizontal="center" vertical="center" wrapText="1"/>
    </xf>
    <xf numFmtId="189" fontId="136" fillId="0" borderId="0" xfId="0" applyNumberFormat="1" applyFont="1" applyBorder="1"/>
    <xf numFmtId="190" fontId="137" fillId="0" borderId="0" xfId="1" applyNumberFormat="1" applyFont="1" applyBorder="1" applyAlignment="1">
      <alignment horizontal="right"/>
    </xf>
    <xf numFmtId="201" fontId="146" fillId="0" borderId="4" xfId="14" applyNumberFormat="1" applyFont="1" applyFill="1" applyBorder="1" applyProtection="1">
      <protection locked="0"/>
    </xf>
    <xf numFmtId="201" fontId="146" fillId="102" borderId="4" xfId="14" applyNumberFormat="1" applyFont="1" applyFill="1" applyBorder="1" applyProtection="1">
      <protection locked="0"/>
    </xf>
    <xf numFmtId="0" fontId="39" fillId="0" borderId="9" xfId="62618" applyFont="1" applyBorder="1" applyAlignment="1">
      <alignment horizontal="right"/>
    </xf>
    <xf numFmtId="0" fontId="39" fillId="0" borderId="0" xfId="62624" applyFont="1"/>
    <xf numFmtId="0" fontId="39" fillId="0" borderId="49" xfId="62624" applyFont="1" applyBorder="1" applyAlignment="1">
      <alignment horizontal="left" indent="1"/>
    </xf>
    <xf numFmtId="0" fontId="39" fillId="0" borderId="10" xfId="62624" applyFont="1" applyBorder="1" applyAlignment="1"/>
    <xf numFmtId="201" fontId="149" fillId="0" borderId="0" xfId="19" applyNumberFormat="1" applyFont="1" applyFill="1" applyBorder="1" applyAlignment="1" applyProtection="1">
      <alignment horizontal="right"/>
      <protection locked="0"/>
    </xf>
    <xf numFmtId="0" fontId="4" fillId="0" borderId="0" xfId="62624" applyFont="1"/>
    <xf numFmtId="0" fontId="4" fillId="0" borderId="49" xfId="62624" applyFont="1" applyBorder="1" applyAlignment="1">
      <alignment horizontal="left" indent="1"/>
    </xf>
    <xf numFmtId="0" fontId="4" fillId="0" borderId="0" xfId="62624" applyFont="1" applyBorder="1" applyAlignment="1"/>
    <xf numFmtId="0" fontId="4" fillId="0" borderId="0" xfId="62624" applyFont="1" applyAlignment="1">
      <alignment horizontal="right"/>
    </xf>
    <xf numFmtId="0" fontId="4" fillId="0" borderId="10" xfId="62624" applyFont="1" applyBorder="1"/>
    <xf numFmtId="43" fontId="148" fillId="0" borderId="49" xfId="62625" applyFont="1" applyFill="1" applyBorder="1" applyAlignment="1" applyProtection="1">
      <alignment horizontal="center" vertical="center" wrapText="1"/>
      <protection locked="0"/>
    </xf>
    <xf numFmtId="39" fontId="149" fillId="0" borderId="49" xfId="62625" applyNumberFormat="1" applyFont="1" applyBorder="1" applyAlignment="1">
      <alignment horizontal="center"/>
    </xf>
    <xf numFmtId="43" fontId="149" fillId="0" borderId="0" xfId="62625" applyFont="1" applyBorder="1"/>
    <xf numFmtId="0" fontId="149" fillId="0" borderId="0" xfId="62624" applyFont="1"/>
    <xf numFmtId="0" fontId="3" fillId="0" borderId="0" xfId="62618" applyFont="1"/>
    <xf numFmtId="0" fontId="3" fillId="0" borderId="0" xfId="62618" applyFont="1" applyAlignment="1">
      <alignment vertical="center"/>
    </xf>
    <xf numFmtId="0" fontId="3" fillId="0" borderId="0" xfId="62618" applyFont="1" applyFill="1"/>
    <xf numFmtId="0" fontId="3" fillId="0" borderId="49" xfId="62618" applyFont="1" applyFill="1" applyBorder="1"/>
    <xf numFmtId="0" fontId="3" fillId="0" borderId="49" xfId="62618" applyFont="1" applyFill="1" applyBorder="1" applyAlignment="1">
      <alignment horizontal="center"/>
    </xf>
    <xf numFmtId="169" fontId="136" fillId="68" borderId="49" xfId="0" applyNumberFormat="1" applyFont="1" applyFill="1" applyBorder="1" applyAlignment="1">
      <alignment horizontal="center"/>
    </xf>
    <xf numFmtId="167" fontId="136" fillId="68" borderId="49" xfId="0" applyNumberFormat="1" applyFont="1" applyFill="1" applyBorder="1" applyAlignment="1">
      <alignment horizontal="center"/>
    </xf>
    <xf numFmtId="169" fontId="136" fillId="0" borderId="49" xfId="0" applyNumberFormat="1" applyFont="1" applyBorder="1" applyAlignment="1">
      <alignment horizontal="center"/>
    </xf>
    <xf numFmtId="167" fontId="136" fillId="0" borderId="49" xfId="0" applyNumberFormat="1" applyFont="1" applyBorder="1" applyAlignment="1">
      <alignment horizontal="center"/>
    </xf>
    <xf numFmtId="169" fontId="136" fillId="7" borderId="49" xfId="0" applyNumberFormat="1" applyFont="1" applyFill="1" applyBorder="1" applyAlignment="1">
      <alignment horizontal="center"/>
    </xf>
    <xf numFmtId="167" fontId="136" fillId="7" borderId="49" xfId="0" applyNumberFormat="1" applyFont="1" applyFill="1" applyBorder="1" applyAlignment="1">
      <alignment horizontal="center"/>
    </xf>
    <xf numFmtId="0" fontId="3" fillId="0" borderId="86" xfId="62618" applyFont="1" applyFill="1" applyBorder="1"/>
    <xf numFmtId="0" fontId="3" fillId="0" borderId="86" xfId="62618" applyFont="1" applyBorder="1"/>
    <xf numFmtId="0" fontId="161" fillId="0" borderId="0" xfId="0" applyFont="1"/>
    <xf numFmtId="9" fontId="161" fillId="6" borderId="4" xfId="0" applyNumberFormat="1" applyFont="1" applyFill="1" applyBorder="1" applyAlignment="1">
      <alignment horizontal="center"/>
    </xf>
    <xf numFmtId="9" fontId="161" fillId="6" borderId="7" xfId="0" applyNumberFormat="1" applyFont="1" applyFill="1" applyBorder="1" applyAlignment="1">
      <alignment horizontal="center"/>
    </xf>
    <xf numFmtId="0" fontId="3" fillId="0" borderId="0" xfId="62618" applyFont="1" applyBorder="1" applyAlignment="1">
      <alignment horizontal="center"/>
    </xf>
    <xf numFmtId="0" fontId="3" fillId="0" borderId="0" xfId="62624" applyFont="1" applyAlignment="1">
      <alignment horizontal="right"/>
    </xf>
    <xf numFmtId="0" fontId="2" fillId="0" borderId="84" xfId="31" applyFont="1" applyBorder="1"/>
    <xf numFmtId="0" fontId="2" fillId="0" borderId="49" xfId="31" applyFont="1" applyBorder="1"/>
    <xf numFmtId="0" fontId="2" fillId="0" borderId="0" xfId="31" applyFont="1"/>
    <xf numFmtId="172" fontId="149" fillId="0" borderId="86" xfId="14" applyNumberFormat="1" applyFont="1" applyFill="1" applyBorder="1" applyAlignment="1" applyProtection="1">
      <alignment horizontal="center"/>
      <protection locked="0"/>
    </xf>
    <xf numFmtId="0" fontId="148" fillId="0" borderId="88" xfId="14" applyNumberFormat="1" applyFont="1" applyFill="1" applyBorder="1" applyAlignment="1" applyProtection="1">
      <alignment horizontal="center"/>
      <protection locked="0"/>
    </xf>
    <xf numFmtId="7" fontId="138" fillId="0" borderId="4" xfId="13" applyNumberFormat="1" applyFont="1" applyFill="1" applyBorder="1" applyAlignment="1">
      <alignment horizontal="right"/>
    </xf>
    <xf numFmtId="0" fontId="138" fillId="0" borderId="4" xfId="0" applyFont="1" applyFill="1" applyBorder="1" applyAlignment="1">
      <alignment horizontal="right"/>
    </xf>
    <xf numFmtId="7" fontId="138" fillId="5" borderId="4" xfId="13" applyNumberFormat="1" applyFont="1" applyFill="1" applyBorder="1" applyAlignment="1">
      <alignment horizontal="right"/>
    </xf>
    <xf numFmtId="43" fontId="138" fillId="0" borderId="4" xfId="0" applyNumberFormat="1" applyFont="1" applyFill="1" applyBorder="1"/>
    <xf numFmtId="0" fontId="1" fillId="5" borderId="0" xfId="11235" applyFont="1" applyFill="1" applyBorder="1" applyAlignment="1">
      <alignment horizontal="right" vertical="top"/>
    </xf>
    <xf numFmtId="0" fontId="136" fillId="0" borderId="57" xfId="0" applyFont="1" applyFill="1" applyBorder="1" applyAlignment="1"/>
    <xf numFmtId="0" fontId="136" fillId="0" borderId="52" xfId="0" applyFont="1" applyFill="1" applyBorder="1" applyAlignment="1"/>
    <xf numFmtId="0" fontId="136" fillId="0" borderId="53" xfId="0" applyFont="1" applyFill="1" applyBorder="1" applyAlignment="1"/>
    <xf numFmtId="0" fontId="136" fillId="0" borderId="82" xfId="0" applyFont="1" applyFill="1" applyBorder="1" applyAlignment="1"/>
    <xf numFmtId="0" fontId="137" fillId="0" borderId="57" xfId="0" applyFont="1" applyBorder="1" applyAlignment="1">
      <alignment vertical="center" wrapText="1"/>
    </xf>
    <xf numFmtId="0" fontId="39" fillId="5" borderId="49" xfId="62618" applyFont="1" applyFill="1" applyBorder="1" applyAlignment="1">
      <alignment vertical="center"/>
    </xf>
    <xf numFmtId="0" fontId="39" fillId="5" borderId="49" xfId="62618" applyFont="1" applyFill="1" applyBorder="1"/>
    <xf numFmtId="0" fontId="39" fillId="5" borderId="49" xfId="62618" applyFont="1" applyFill="1" applyBorder="1" applyAlignment="1">
      <alignment horizontal="center"/>
    </xf>
    <xf numFmtId="0" fontId="1" fillId="0" borderId="0" xfId="62624" applyFont="1"/>
    <xf numFmtId="0" fontId="39" fillId="5" borderId="3" xfId="11235" applyFont="1" applyFill="1" applyBorder="1" applyAlignment="1">
      <alignment horizontal="right" wrapText="1"/>
    </xf>
    <xf numFmtId="0" fontId="39" fillId="5" borderId="0" xfId="11235" applyFont="1" applyFill="1" applyBorder="1" applyAlignment="1">
      <alignment horizontal="right" wrapText="1"/>
    </xf>
    <xf numFmtId="0" fontId="39" fillId="0" borderId="0" xfId="11235" applyFont="1" applyAlignment="1">
      <alignment horizontal="center"/>
    </xf>
    <xf numFmtId="170" fontId="149" fillId="0" borderId="0" xfId="14" applyFont="1" applyAlignment="1">
      <alignment horizontal="center"/>
    </xf>
    <xf numFmtId="170" fontId="179" fillId="0" borderId="0" xfId="14" applyFont="1" applyAlignment="1">
      <alignment horizontal="center" wrapText="1"/>
    </xf>
    <xf numFmtId="170" fontId="146" fillId="0" borderId="0" xfId="14" applyFont="1" applyAlignment="1">
      <alignment horizontal="center"/>
    </xf>
    <xf numFmtId="0" fontId="42" fillId="0" borderId="0" xfId="31" applyFont="1" applyAlignment="1">
      <alignment horizontal="center"/>
    </xf>
    <xf numFmtId="43" fontId="146" fillId="0" borderId="0" xfId="1" applyFont="1" applyFill="1" applyAlignment="1">
      <alignment horizontal="center"/>
    </xf>
    <xf numFmtId="170" fontId="158" fillId="0" borderId="0" xfId="14" applyFont="1" applyFill="1" applyBorder="1" applyAlignment="1" applyProtection="1">
      <alignment horizontal="center"/>
      <protection locked="0"/>
    </xf>
    <xf numFmtId="170" fontId="146" fillId="0" borderId="0" xfId="14" applyFont="1" applyFill="1" applyBorder="1" applyAlignment="1">
      <alignment horizontal="center"/>
    </xf>
    <xf numFmtId="170" fontId="146" fillId="0" borderId="0" xfId="14" applyFont="1" applyFill="1" applyBorder="1" applyAlignment="1" applyProtection="1">
      <alignment horizontal="center" wrapText="1"/>
      <protection locked="0"/>
    </xf>
    <xf numFmtId="170" fontId="141" fillId="0" borderId="0" xfId="14" applyFont="1" applyFill="1" applyBorder="1" applyAlignment="1" applyProtection="1">
      <alignment horizontal="center" wrapText="1"/>
      <protection locked="0"/>
    </xf>
    <xf numFmtId="170" fontId="141" fillId="0" borderId="0" xfId="14" applyFont="1" applyFill="1" applyBorder="1" applyAlignment="1" applyProtection="1">
      <alignment horizontal="center"/>
      <protection locked="0"/>
    </xf>
    <xf numFmtId="170" fontId="141" fillId="0" borderId="0" xfId="14" applyFont="1" applyFill="1" applyBorder="1" applyAlignment="1">
      <alignment horizontal="center"/>
    </xf>
    <xf numFmtId="170" fontId="158" fillId="0" borderId="4" xfId="14" applyFont="1" applyFill="1" applyBorder="1" applyAlignment="1" applyProtection="1">
      <alignment horizontal="center"/>
      <protection locked="0"/>
    </xf>
    <xf numFmtId="170" fontId="146" fillId="0" borderId="0" xfId="14" applyFont="1" applyFill="1" applyAlignment="1" applyProtection="1">
      <alignment horizontal="center"/>
    </xf>
    <xf numFmtId="170" fontId="147" fillId="0" borderId="0" xfId="14" applyFont="1" applyFill="1" applyAlignment="1" applyProtection="1">
      <alignment horizontal="center"/>
    </xf>
    <xf numFmtId="0" fontId="145" fillId="0" borderId="0" xfId="0" applyFont="1" applyFill="1" applyBorder="1" applyAlignment="1">
      <alignment horizontal="left" wrapText="1"/>
    </xf>
    <xf numFmtId="0" fontId="136" fillId="0" borderId="3" xfId="0" quotePrefix="1" applyFont="1" applyBorder="1" applyAlignment="1">
      <alignment horizontal="left" indent="1"/>
    </xf>
    <xf numFmtId="0" fontId="136" fillId="0" borderId="0" xfId="0" quotePrefix="1" applyFont="1" applyBorder="1" applyAlignment="1">
      <alignment horizontal="left" indent="1"/>
    </xf>
    <xf numFmtId="0" fontId="136" fillId="0" borderId="3" xfId="0" applyFont="1" applyBorder="1" applyAlignment="1">
      <alignment horizontal="left" indent="1"/>
    </xf>
    <xf numFmtId="0" fontId="136" fillId="0" borderId="0" xfId="0" applyFont="1" applyBorder="1" applyAlignment="1">
      <alignment horizontal="left" indent="1"/>
    </xf>
    <xf numFmtId="0" fontId="137" fillId="5" borderId="1" xfId="0" applyFont="1" applyFill="1" applyBorder="1" applyAlignment="1">
      <alignment horizontal="center" vertical="center" wrapText="1"/>
    </xf>
    <xf numFmtId="0" fontId="137" fillId="5" borderId="2" xfId="0" applyFont="1" applyFill="1" applyBorder="1" applyAlignment="1">
      <alignment horizontal="center" vertical="center" wrapText="1"/>
    </xf>
    <xf numFmtId="0" fontId="137" fillId="5" borderId="25" xfId="0" applyFont="1" applyFill="1" applyBorder="1" applyAlignment="1">
      <alignment horizontal="center" vertical="center" wrapText="1"/>
    </xf>
    <xf numFmtId="0" fontId="137" fillId="5" borderId="5" xfId="0" applyFont="1" applyFill="1" applyBorder="1" applyAlignment="1">
      <alignment horizontal="center" vertical="center" wrapText="1"/>
    </xf>
    <xf numFmtId="0" fontId="137" fillId="5" borderId="6" xfId="0" applyFont="1" applyFill="1" applyBorder="1" applyAlignment="1">
      <alignment horizontal="center" vertical="center" wrapText="1"/>
    </xf>
    <xf numFmtId="0" fontId="137" fillId="5" borderId="7" xfId="0" applyFont="1" applyFill="1" applyBorder="1" applyAlignment="1">
      <alignment horizontal="center" vertical="center" wrapText="1"/>
    </xf>
    <xf numFmtId="0" fontId="137" fillId="0" borderId="1" xfId="0" applyFont="1" applyBorder="1" applyAlignment="1">
      <alignment horizontal="center" wrapText="1"/>
    </xf>
    <xf numFmtId="0" fontId="137" fillId="0" borderId="2" xfId="0" applyFont="1" applyBorder="1" applyAlignment="1">
      <alignment horizontal="center" wrapText="1"/>
    </xf>
    <xf numFmtId="0" fontId="137" fillId="0" borderId="25" xfId="0" applyFont="1" applyBorder="1" applyAlignment="1">
      <alignment horizontal="center" wrapText="1"/>
    </xf>
    <xf numFmtId="0" fontId="137" fillId="0" borderId="5" xfId="0" applyFont="1" applyBorder="1" applyAlignment="1">
      <alignment horizontal="center" wrapText="1"/>
    </xf>
    <xf numFmtId="0" fontId="137" fillId="0" borderId="6" xfId="0" applyFont="1" applyBorder="1" applyAlignment="1">
      <alignment horizontal="center" wrapText="1"/>
    </xf>
    <xf numFmtId="0" fontId="137" fillId="0" borderId="7" xfId="0" applyFont="1" applyBorder="1" applyAlignment="1">
      <alignment horizontal="center" wrapText="1"/>
    </xf>
    <xf numFmtId="0" fontId="183" fillId="0" borderId="10" xfId="62618" applyFont="1" applyBorder="1" applyAlignment="1">
      <alignment horizontal="center"/>
    </xf>
    <xf numFmtId="0" fontId="141" fillId="0" borderId="0" xfId="62618" applyFont="1" applyAlignment="1">
      <alignment horizontal="center"/>
    </xf>
    <xf numFmtId="0" fontId="162" fillId="0" borderId="0" xfId="62618" applyFont="1" applyAlignment="1">
      <alignment horizontal="center"/>
    </xf>
    <xf numFmtId="0" fontId="182" fillId="0" borderId="0" xfId="62618" applyFont="1" applyAlignment="1">
      <alignment horizontal="center"/>
    </xf>
    <xf numFmtId="0" fontId="153" fillId="0" borderId="0" xfId="62618" applyFont="1" applyAlignment="1">
      <alignment horizontal="center"/>
    </xf>
    <xf numFmtId="0" fontId="183" fillId="0" borderId="0" xfId="62618" applyFont="1" applyAlignment="1">
      <alignment horizontal="center"/>
    </xf>
    <xf numFmtId="0" fontId="39" fillId="5" borderId="86" xfId="0" applyFont="1" applyFill="1" applyBorder="1" applyAlignment="1">
      <alignment horizontal="center" vertical="center" wrapText="1"/>
    </xf>
    <xf numFmtId="0" fontId="39" fillId="5" borderId="9" xfId="0" applyFont="1" applyFill="1" applyBorder="1" applyAlignment="1">
      <alignment horizontal="center" vertical="center" wrapText="1"/>
    </xf>
    <xf numFmtId="0" fontId="39" fillId="0" borderId="86" xfId="62618" applyFont="1" applyBorder="1" applyAlignment="1">
      <alignment horizontal="right"/>
    </xf>
    <xf numFmtId="0" fontId="39" fillId="0" borderId="9" xfId="62618" applyFont="1" applyBorder="1" applyAlignment="1">
      <alignment horizontal="right"/>
    </xf>
    <xf numFmtId="0" fontId="39" fillId="5" borderId="86" xfId="62618" applyFont="1" applyFill="1" applyBorder="1" applyAlignment="1">
      <alignment horizontal="center" vertical="center" wrapText="1"/>
    </xf>
    <xf numFmtId="0" fontId="39" fillId="5" borderId="9" xfId="62618" applyFont="1" applyFill="1" applyBorder="1" applyAlignment="1">
      <alignment horizontal="center" vertical="center" wrapText="1"/>
    </xf>
    <xf numFmtId="0" fontId="161" fillId="0" borderId="0" xfId="0" quotePrefix="1" applyFont="1" applyAlignment="1">
      <alignment horizontal="left" vertical="top" wrapText="1"/>
    </xf>
    <xf numFmtId="0" fontId="153" fillId="3" borderId="86" xfId="62618" applyFont="1" applyFill="1" applyBorder="1" applyAlignment="1">
      <alignment horizontal="center" vertical="center" wrapText="1"/>
    </xf>
    <xf numFmtId="0" fontId="153" fillId="3" borderId="9" xfId="62618" applyFont="1" applyFill="1" applyBorder="1" applyAlignment="1">
      <alignment horizontal="center" vertical="center" wrapText="1"/>
    </xf>
    <xf numFmtId="0" fontId="153" fillId="5" borderId="86" xfId="62618" applyFont="1" applyFill="1" applyBorder="1" applyAlignment="1">
      <alignment horizontal="center" vertical="center" wrapText="1"/>
    </xf>
    <xf numFmtId="0" fontId="153" fillId="5" borderId="9" xfId="62618" applyFont="1" applyFill="1" applyBorder="1" applyAlignment="1">
      <alignment horizontal="center" vertical="center" wrapText="1"/>
    </xf>
    <xf numFmtId="0" fontId="153" fillId="4" borderId="86" xfId="62618" applyFont="1" applyFill="1" applyBorder="1" applyAlignment="1">
      <alignment horizontal="center" vertical="center" wrapText="1"/>
    </xf>
    <xf numFmtId="0" fontId="153" fillId="4" borderId="9" xfId="62618" applyFont="1" applyFill="1" applyBorder="1" applyAlignment="1">
      <alignment horizontal="center" vertical="center" wrapText="1"/>
    </xf>
    <xf numFmtId="0" fontId="153" fillId="0" borderId="0" xfId="62618" applyFont="1" applyAlignment="1">
      <alignment horizontal="center" wrapText="1"/>
    </xf>
    <xf numFmtId="0" fontId="153" fillId="0" borderId="10" xfId="62618" applyFont="1" applyBorder="1" applyAlignment="1">
      <alignment horizontal="center" wrapText="1"/>
    </xf>
    <xf numFmtId="0" fontId="1" fillId="0" borderId="0" xfId="62624" applyFont="1" applyAlignment="1">
      <alignment horizontal="left" vertical="top" wrapText="1"/>
    </xf>
    <xf numFmtId="0" fontId="4" fillId="0" borderId="0" xfId="62624" applyFont="1" applyAlignment="1">
      <alignment horizontal="left" vertical="top" wrapText="1"/>
    </xf>
    <xf numFmtId="0" fontId="39" fillId="0" borderId="0" xfId="62624" applyFont="1" applyAlignment="1">
      <alignment horizontal="center"/>
    </xf>
    <xf numFmtId="0" fontId="39" fillId="0" borderId="86" xfId="62624" applyFont="1" applyBorder="1" applyAlignment="1">
      <alignment horizontal="left" indent="1"/>
    </xf>
    <xf numFmtId="0" fontId="39" fillId="0" borderId="9" xfId="62624" applyFont="1" applyBorder="1" applyAlignment="1">
      <alignment horizontal="left" indent="1"/>
    </xf>
    <xf numFmtId="0" fontId="4" fillId="0" borderId="49" xfId="62624" applyFont="1" applyBorder="1" applyAlignment="1">
      <alignment horizontal="left" indent="1"/>
    </xf>
    <xf numFmtId="0" fontId="153" fillId="0" borderId="0" xfId="62623" applyFont="1" applyFill="1" applyAlignment="1">
      <alignment horizontal="center" wrapText="1"/>
    </xf>
    <xf numFmtId="0" fontId="153" fillId="0" borderId="4" xfId="62623" applyFont="1" applyFill="1" applyBorder="1" applyAlignment="1">
      <alignment horizontal="center" wrapText="1"/>
    </xf>
    <xf numFmtId="0" fontId="171" fillId="0" borderId="0" xfId="62620" applyFont="1" applyFill="1" applyAlignment="1">
      <alignment horizontal="center"/>
    </xf>
    <xf numFmtId="0" fontId="42" fillId="0" borderId="0" xfId="62620" applyFont="1" applyFill="1" applyAlignment="1">
      <alignment horizontal="center"/>
    </xf>
    <xf numFmtId="0" fontId="172" fillId="0" borderId="0" xfId="62620" applyFont="1" applyFill="1" applyAlignment="1">
      <alignment horizontal="center"/>
    </xf>
    <xf numFmtId="164" fontId="156" fillId="0" borderId="13" xfId="62622" applyNumberFormat="1" applyFont="1" applyFill="1" applyBorder="1" applyAlignment="1">
      <alignment horizontal="center"/>
    </xf>
    <xf numFmtId="164" fontId="156" fillId="0" borderId="14" xfId="62622" applyNumberFormat="1" applyFont="1" applyFill="1" applyBorder="1" applyAlignment="1">
      <alignment horizontal="center"/>
    </xf>
    <xf numFmtId="164" fontId="156" fillId="0" borderId="15" xfId="62622" applyNumberFormat="1" applyFont="1" applyFill="1" applyBorder="1" applyAlignment="1">
      <alignment horizontal="center"/>
    </xf>
    <xf numFmtId="0" fontId="146" fillId="0" borderId="0" xfId="0" applyFont="1" applyAlignment="1">
      <alignment horizontal="center" vertical="center"/>
    </xf>
    <xf numFmtId="0" fontId="137" fillId="0" borderId="0" xfId="0" applyFont="1" applyAlignment="1">
      <alignment horizontal="center"/>
    </xf>
  </cellXfs>
  <cellStyles count="62626">
    <cellStyle name=" 1" xfId="73"/>
    <cellStyle name=" 1 2" xfId="74"/>
    <cellStyle name=" 1 2 2" xfId="75"/>
    <cellStyle name=" 1 3" xfId="76"/>
    <cellStyle name="20% - Accent1 10" xfId="77"/>
    <cellStyle name="20% - Accent1 11" xfId="78"/>
    <cellStyle name="20% - Accent1 12" xfId="79"/>
    <cellStyle name="20% - Accent1 13" xfId="80"/>
    <cellStyle name="20% - Accent1 2" xfId="81"/>
    <cellStyle name="20% - Accent1 2 10" xfId="11280"/>
    <cellStyle name="20% - Accent1 2 10 2" xfId="11281"/>
    <cellStyle name="20% - Accent1 2 10 2 2" xfId="11282"/>
    <cellStyle name="20% - Accent1 2 10 3" xfId="11283"/>
    <cellStyle name="20% - Accent1 2 10 3 2" xfId="11284"/>
    <cellStyle name="20% - Accent1 2 10 4" xfId="11285"/>
    <cellStyle name="20% - Accent1 2 10 5" xfId="11286"/>
    <cellStyle name="20% - Accent1 2 10 6" xfId="11287"/>
    <cellStyle name="20% - Accent1 2 10 7" xfId="11288"/>
    <cellStyle name="20% - Accent1 2 11" xfId="11289"/>
    <cellStyle name="20% - Accent1 2 11 2" xfId="11290"/>
    <cellStyle name="20% - Accent1 2 11 2 2" xfId="11291"/>
    <cellStyle name="20% - Accent1 2 11 3" xfId="11292"/>
    <cellStyle name="20% - Accent1 2 11 3 2" xfId="11293"/>
    <cellStyle name="20% - Accent1 2 11 4" xfId="11294"/>
    <cellStyle name="20% - Accent1 2 11 5" xfId="11295"/>
    <cellStyle name="20% - Accent1 2 11 6" xfId="11296"/>
    <cellStyle name="20% - Accent1 2 11 7" xfId="11297"/>
    <cellStyle name="20% - Accent1 2 12" xfId="11298"/>
    <cellStyle name="20% - Accent1 2 12 2" xfId="11299"/>
    <cellStyle name="20% - Accent1 2 12 2 2" xfId="11300"/>
    <cellStyle name="20% - Accent1 2 12 3" xfId="11301"/>
    <cellStyle name="20% - Accent1 2 12 3 2" xfId="11302"/>
    <cellStyle name="20% - Accent1 2 12 4" xfId="11303"/>
    <cellStyle name="20% - Accent1 2 12 5" xfId="11304"/>
    <cellStyle name="20% - Accent1 2 12 6" xfId="11305"/>
    <cellStyle name="20% - Accent1 2 12 7" xfId="11306"/>
    <cellStyle name="20% - Accent1 2 13" xfId="11307"/>
    <cellStyle name="20% - Accent1 2 13 2" xfId="11308"/>
    <cellStyle name="20% - Accent1 2 14" xfId="11309"/>
    <cellStyle name="20% - Accent1 2 15" xfId="11310"/>
    <cellStyle name="20% - Accent1 2 16" xfId="11311"/>
    <cellStyle name="20% - Accent1 2 17" xfId="11312"/>
    <cellStyle name="20% - Accent1 2 18" xfId="11313"/>
    <cellStyle name="20% - Accent1 2 2" xfId="82"/>
    <cellStyle name="20% - Accent1 2 2 10" xfId="11314"/>
    <cellStyle name="20% - Accent1 2 2 11" xfId="11315"/>
    <cellStyle name="20% - Accent1 2 2 12" xfId="11316"/>
    <cellStyle name="20% - Accent1 2 2 13" xfId="11317"/>
    <cellStyle name="20% - Accent1 2 2 2" xfId="11318"/>
    <cellStyle name="20% - Accent1 2 2 2 10" xfId="11319"/>
    <cellStyle name="20% - Accent1 2 2 2 11" xfId="11320"/>
    <cellStyle name="20% - Accent1 2 2 2 2" xfId="11321"/>
    <cellStyle name="20% - Accent1 2 2 2 2 10" xfId="11322"/>
    <cellStyle name="20% - Accent1 2 2 2 2 2" xfId="11323"/>
    <cellStyle name="20% - Accent1 2 2 2 2 2 2" xfId="11324"/>
    <cellStyle name="20% - Accent1 2 2 2 2 2 2 2" xfId="11325"/>
    <cellStyle name="20% - Accent1 2 2 2 2 2 3" xfId="11326"/>
    <cellStyle name="20% - Accent1 2 2 2 2 2 3 2" xfId="11327"/>
    <cellStyle name="20% - Accent1 2 2 2 2 2 4" xfId="11328"/>
    <cellStyle name="20% - Accent1 2 2 2 2 2 5" xfId="11329"/>
    <cellStyle name="20% - Accent1 2 2 2 2 2 6" xfId="11330"/>
    <cellStyle name="20% - Accent1 2 2 2 2 2 7" xfId="11331"/>
    <cellStyle name="20% - Accent1 2 2 2 2 3" xfId="11332"/>
    <cellStyle name="20% - Accent1 2 2 2 2 3 2" xfId="11333"/>
    <cellStyle name="20% - Accent1 2 2 2 2 3 2 2" xfId="11334"/>
    <cellStyle name="20% - Accent1 2 2 2 2 3 3" xfId="11335"/>
    <cellStyle name="20% - Accent1 2 2 2 2 3 3 2" xfId="11336"/>
    <cellStyle name="20% - Accent1 2 2 2 2 3 4" xfId="11337"/>
    <cellStyle name="20% - Accent1 2 2 2 2 3 5" xfId="11338"/>
    <cellStyle name="20% - Accent1 2 2 2 2 3 6" xfId="11339"/>
    <cellStyle name="20% - Accent1 2 2 2 2 3 7" xfId="11340"/>
    <cellStyle name="20% - Accent1 2 2 2 2 4" xfId="11341"/>
    <cellStyle name="20% - Accent1 2 2 2 2 4 2" xfId="11342"/>
    <cellStyle name="20% - Accent1 2 2 2 2 4 2 2" xfId="11343"/>
    <cellStyle name="20% - Accent1 2 2 2 2 4 3" xfId="11344"/>
    <cellStyle name="20% - Accent1 2 2 2 2 4 3 2" xfId="11345"/>
    <cellStyle name="20% - Accent1 2 2 2 2 4 4" xfId="11346"/>
    <cellStyle name="20% - Accent1 2 2 2 2 4 5" xfId="11347"/>
    <cellStyle name="20% - Accent1 2 2 2 2 4 6" xfId="11348"/>
    <cellStyle name="20% - Accent1 2 2 2 2 4 7" xfId="11349"/>
    <cellStyle name="20% - Accent1 2 2 2 2 5" xfId="11350"/>
    <cellStyle name="20% - Accent1 2 2 2 2 5 2" xfId="11351"/>
    <cellStyle name="20% - Accent1 2 2 2 2 6" xfId="11352"/>
    <cellStyle name="20% - Accent1 2 2 2 2 6 2" xfId="11353"/>
    <cellStyle name="20% - Accent1 2 2 2 2 7" xfId="11354"/>
    <cellStyle name="20% - Accent1 2 2 2 2 8" xfId="11355"/>
    <cellStyle name="20% - Accent1 2 2 2 2 9" xfId="11356"/>
    <cellStyle name="20% - Accent1 2 2 2 3" xfId="11357"/>
    <cellStyle name="20% - Accent1 2 2 2 3 2" xfId="11358"/>
    <cellStyle name="20% - Accent1 2 2 2 3 2 2" xfId="11359"/>
    <cellStyle name="20% - Accent1 2 2 2 3 3" xfId="11360"/>
    <cellStyle name="20% - Accent1 2 2 2 3 3 2" xfId="11361"/>
    <cellStyle name="20% - Accent1 2 2 2 3 4" xfId="11362"/>
    <cellStyle name="20% - Accent1 2 2 2 3 5" xfId="11363"/>
    <cellStyle name="20% - Accent1 2 2 2 3 6" xfId="11364"/>
    <cellStyle name="20% - Accent1 2 2 2 3 7" xfId="11365"/>
    <cellStyle name="20% - Accent1 2 2 2 4" xfId="11366"/>
    <cellStyle name="20% - Accent1 2 2 2 4 2" xfId="11367"/>
    <cellStyle name="20% - Accent1 2 2 2 4 2 2" xfId="11368"/>
    <cellStyle name="20% - Accent1 2 2 2 4 3" xfId="11369"/>
    <cellStyle name="20% - Accent1 2 2 2 4 3 2" xfId="11370"/>
    <cellStyle name="20% - Accent1 2 2 2 4 4" xfId="11371"/>
    <cellStyle name="20% - Accent1 2 2 2 4 5" xfId="11372"/>
    <cellStyle name="20% - Accent1 2 2 2 4 6" xfId="11373"/>
    <cellStyle name="20% - Accent1 2 2 2 4 7" xfId="11374"/>
    <cellStyle name="20% - Accent1 2 2 2 5" xfId="11375"/>
    <cellStyle name="20% - Accent1 2 2 2 5 2" xfId="11376"/>
    <cellStyle name="20% - Accent1 2 2 2 5 2 2" xfId="11377"/>
    <cellStyle name="20% - Accent1 2 2 2 5 3" xfId="11378"/>
    <cellStyle name="20% - Accent1 2 2 2 5 3 2" xfId="11379"/>
    <cellStyle name="20% - Accent1 2 2 2 5 4" xfId="11380"/>
    <cellStyle name="20% - Accent1 2 2 2 5 5" xfId="11381"/>
    <cellStyle name="20% - Accent1 2 2 2 5 6" xfId="11382"/>
    <cellStyle name="20% - Accent1 2 2 2 5 7" xfId="11383"/>
    <cellStyle name="20% - Accent1 2 2 2 6" xfId="11384"/>
    <cellStyle name="20% - Accent1 2 2 2 6 2" xfId="11385"/>
    <cellStyle name="20% - Accent1 2 2 2 7" xfId="11386"/>
    <cellStyle name="20% - Accent1 2 2 2 7 2" xfId="11387"/>
    <cellStyle name="20% - Accent1 2 2 2 8" xfId="11388"/>
    <cellStyle name="20% - Accent1 2 2 2 9" xfId="11389"/>
    <cellStyle name="20% - Accent1 2 2 3" xfId="11390"/>
    <cellStyle name="20% - Accent1 2 2 3 10" xfId="11391"/>
    <cellStyle name="20% - Accent1 2 2 3 11" xfId="11392"/>
    <cellStyle name="20% - Accent1 2 2 3 2" xfId="11393"/>
    <cellStyle name="20% - Accent1 2 2 3 2 10" xfId="11394"/>
    <cellStyle name="20% - Accent1 2 2 3 2 2" xfId="11395"/>
    <cellStyle name="20% - Accent1 2 2 3 2 2 2" xfId="11396"/>
    <cellStyle name="20% - Accent1 2 2 3 2 2 2 2" xfId="11397"/>
    <cellStyle name="20% - Accent1 2 2 3 2 2 3" xfId="11398"/>
    <cellStyle name="20% - Accent1 2 2 3 2 2 3 2" xfId="11399"/>
    <cellStyle name="20% - Accent1 2 2 3 2 2 4" xfId="11400"/>
    <cellStyle name="20% - Accent1 2 2 3 2 2 5" xfId="11401"/>
    <cellStyle name="20% - Accent1 2 2 3 2 2 6" xfId="11402"/>
    <cellStyle name="20% - Accent1 2 2 3 2 2 7" xfId="11403"/>
    <cellStyle name="20% - Accent1 2 2 3 2 3" xfId="11404"/>
    <cellStyle name="20% - Accent1 2 2 3 2 3 2" xfId="11405"/>
    <cellStyle name="20% - Accent1 2 2 3 2 3 2 2" xfId="11406"/>
    <cellStyle name="20% - Accent1 2 2 3 2 3 3" xfId="11407"/>
    <cellStyle name="20% - Accent1 2 2 3 2 3 3 2" xfId="11408"/>
    <cellStyle name="20% - Accent1 2 2 3 2 3 4" xfId="11409"/>
    <cellStyle name="20% - Accent1 2 2 3 2 3 5" xfId="11410"/>
    <cellStyle name="20% - Accent1 2 2 3 2 3 6" xfId="11411"/>
    <cellStyle name="20% - Accent1 2 2 3 2 3 7" xfId="11412"/>
    <cellStyle name="20% - Accent1 2 2 3 2 4" xfId="11413"/>
    <cellStyle name="20% - Accent1 2 2 3 2 4 2" xfId="11414"/>
    <cellStyle name="20% - Accent1 2 2 3 2 4 2 2" xfId="11415"/>
    <cellStyle name="20% - Accent1 2 2 3 2 4 3" xfId="11416"/>
    <cellStyle name="20% - Accent1 2 2 3 2 4 3 2" xfId="11417"/>
    <cellStyle name="20% - Accent1 2 2 3 2 4 4" xfId="11418"/>
    <cellStyle name="20% - Accent1 2 2 3 2 4 5" xfId="11419"/>
    <cellStyle name="20% - Accent1 2 2 3 2 4 6" xfId="11420"/>
    <cellStyle name="20% - Accent1 2 2 3 2 4 7" xfId="11421"/>
    <cellStyle name="20% - Accent1 2 2 3 2 5" xfId="11422"/>
    <cellStyle name="20% - Accent1 2 2 3 2 5 2" xfId="11423"/>
    <cellStyle name="20% - Accent1 2 2 3 2 6" xfId="11424"/>
    <cellStyle name="20% - Accent1 2 2 3 2 6 2" xfId="11425"/>
    <cellStyle name="20% - Accent1 2 2 3 2 7" xfId="11426"/>
    <cellStyle name="20% - Accent1 2 2 3 2 8" xfId="11427"/>
    <cellStyle name="20% - Accent1 2 2 3 2 9" xfId="11428"/>
    <cellStyle name="20% - Accent1 2 2 3 3" xfId="11429"/>
    <cellStyle name="20% - Accent1 2 2 3 3 2" xfId="11430"/>
    <cellStyle name="20% - Accent1 2 2 3 3 2 2" xfId="11431"/>
    <cellStyle name="20% - Accent1 2 2 3 3 3" xfId="11432"/>
    <cellStyle name="20% - Accent1 2 2 3 3 3 2" xfId="11433"/>
    <cellStyle name="20% - Accent1 2 2 3 3 4" xfId="11434"/>
    <cellStyle name="20% - Accent1 2 2 3 3 5" xfId="11435"/>
    <cellStyle name="20% - Accent1 2 2 3 3 6" xfId="11436"/>
    <cellStyle name="20% - Accent1 2 2 3 3 7" xfId="11437"/>
    <cellStyle name="20% - Accent1 2 2 3 4" xfId="11438"/>
    <cellStyle name="20% - Accent1 2 2 3 4 2" xfId="11439"/>
    <cellStyle name="20% - Accent1 2 2 3 4 2 2" xfId="11440"/>
    <cellStyle name="20% - Accent1 2 2 3 4 3" xfId="11441"/>
    <cellStyle name="20% - Accent1 2 2 3 4 3 2" xfId="11442"/>
    <cellStyle name="20% - Accent1 2 2 3 4 4" xfId="11443"/>
    <cellStyle name="20% - Accent1 2 2 3 4 5" xfId="11444"/>
    <cellStyle name="20% - Accent1 2 2 3 4 6" xfId="11445"/>
    <cellStyle name="20% - Accent1 2 2 3 4 7" xfId="11446"/>
    <cellStyle name="20% - Accent1 2 2 3 5" xfId="11447"/>
    <cellStyle name="20% - Accent1 2 2 3 5 2" xfId="11448"/>
    <cellStyle name="20% - Accent1 2 2 3 5 2 2" xfId="11449"/>
    <cellStyle name="20% - Accent1 2 2 3 5 3" xfId="11450"/>
    <cellStyle name="20% - Accent1 2 2 3 5 3 2" xfId="11451"/>
    <cellStyle name="20% - Accent1 2 2 3 5 4" xfId="11452"/>
    <cellStyle name="20% - Accent1 2 2 3 5 5" xfId="11453"/>
    <cellStyle name="20% - Accent1 2 2 3 5 6" xfId="11454"/>
    <cellStyle name="20% - Accent1 2 2 3 5 7" xfId="11455"/>
    <cellStyle name="20% - Accent1 2 2 3 6" xfId="11456"/>
    <cellStyle name="20% - Accent1 2 2 3 6 2" xfId="11457"/>
    <cellStyle name="20% - Accent1 2 2 3 7" xfId="11458"/>
    <cellStyle name="20% - Accent1 2 2 3 7 2" xfId="11459"/>
    <cellStyle name="20% - Accent1 2 2 3 8" xfId="11460"/>
    <cellStyle name="20% - Accent1 2 2 3 9" xfId="11461"/>
    <cellStyle name="20% - Accent1 2 2 4" xfId="11462"/>
    <cellStyle name="20% - Accent1 2 2 4 10" xfId="11463"/>
    <cellStyle name="20% - Accent1 2 2 4 2" xfId="11464"/>
    <cellStyle name="20% - Accent1 2 2 4 2 2" xfId="11465"/>
    <cellStyle name="20% - Accent1 2 2 4 2 2 2" xfId="11466"/>
    <cellStyle name="20% - Accent1 2 2 4 2 3" xfId="11467"/>
    <cellStyle name="20% - Accent1 2 2 4 2 3 2" xfId="11468"/>
    <cellStyle name="20% - Accent1 2 2 4 2 4" xfId="11469"/>
    <cellStyle name="20% - Accent1 2 2 4 2 5" xfId="11470"/>
    <cellStyle name="20% - Accent1 2 2 4 2 6" xfId="11471"/>
    <cellStyle name="20% - Accent1 2 2 4 2 7" xfId="11472"/>
    <cellStyle name="20% - Accent1 2 2 4 3" xfId="11473"/>
    <cellStyle name="20% - Accent1 2 2 4 3 2" xfId="11474"/>
    <cellStyle name="20% - Accent1 2 2 4 3 2 2" xfId="11475"/>
    <cellStyle name="20% - Accent1 2 2 4 3 3" xfId="11476"/>
    <cellStyle name="20% - Accent1 2 2 4 3 3 2" xfId="11477"/>
    <cellStyle name="20% - Accent1 2 2 4 3 4" xfId="11478"/>
    <cellStyle name="20% - Accent1 2 2 4 3 5" xfId="11479"/>
    <cellStyle name="20% - Accent1 2 2 4 3 6" xfId="11480"/>
    <cellStyle name="20% - Accent1 2 2 4 3 7" xfId="11481"/>
    <cellStyle name="20% - Accent1 2 2 4 4" xfId="11482"/>
    <cellStyle name="20% - Accent1 2 2 4 4 2" xfId="11483"/>
    <cellStyle name="20% - Accent1 2 2 4 4 2 2" xfId="11484"/>
    <cellStyle name="20% - Accent1 2 2 4 4 3" xfId="11485"/>
    <cellStyle name="20% - Accent1 2 2 4 4 3 2" xfId="11486"/>
    <cellStyle name="20% - Accent1 2 2 4 4 4" xfId="11487"/>
    <cellStyle name="20% - Accent1 2 2 4 4 5" xfId="11488"/>
    <cellStyle name="20% - Accent1 2 2 4 4 6" xfId="11489"/>
    <cellStyle name="20% - Accent1 2 2 4 4 7" xfId="11490"/>
    <cellStyle name="20% - Accent1 2 2 4 5" xfId="11491"/>
    <cellStyle name="20% - Accent1 2 2 4 5 2" xfId="11492"/>
    <cellStyle name="20% - Accent1 2 2 4 6" xfId="11493"/>
    <cellStyle name="20% - Accent1 2 2 4 6 2" xfId="11494"/>
    <cellStyle name="20% - Accent1 2 2 4 7" xfId="11495"/>
    <cellStyle name="20% - Accent1 2 2 4 8" xfId="11496"/>
    <cellStyle name="20% - Accent1 2 2 4 9" xfId="11497"/>
    <cellStyle name="20% - Accent1 2 2 5" xfId="11498"/>
    <cellStyle name="20% - Accent1 2 2 5 2" xfId="11499"/>
    <cellStyle name="20% - Accent1 2 2 5 2 2" xfId="11500"/>
    <cellStyle name="20% - Accent1 2 2 5 3" xfId="11501"/>
    <cellStyle name="20% - Accent1 2 2 5 3 2" xfId="11502"/>
    <cellStyle name="20% - Accent1 2 2 5 4" xfId="11503"/>
    <cellStyle name="20% - Accent1 2 2 5 5" xfId="11504"/>
    <cellStyle name="20% - Accent1 2 2 5 6" xfId="11505"/>
    <cellStyle name="20% - Accent1 2 2 5 7" xfId="11506"/>
    <cellStyle name="20% - Accent1 2 2 6" xfId="11507"/>
    <cellStyle name="20% - Accent1 2 2 6 2" xfId="11508"/>
    <cellStyle name="20% - Accent1 2 2 6 2 2" xfId="11509"/>
    <cellStyle name="20% - Accent1 2 2 6 3" xfId="11510"/>
    <cellStyle name="20% - Accent1 2 2 6 3 2" xfId="11511"/>
    <cellStyle name="20% - Accent1 2 2 6 4" xfId="11512"/>
    <cellStyle name="20% - Accent1 2 2 6 5" xfId="11513"/>
    <cellStyle name="20% - Accent1 2 2 6 6" xfId="11514"/>
    <cellStyle name="20% - Accent1 2 2 6 7" xfId="11515"/>
    <cellStyle name="20% - Accent1 2 2 7" xfId="11516"/>
    <cellStyle name="20% - Accent1 2 2 7 2" xfId="11517"/>
    <cellStyle name="20% - Accent1 2 2 7 2 2" xfId="11518"/>
    <cellStyle name="20% - Accent1 2 2 7 3" xfId="11519"/>
    <cellStyle name="20% - Accent1 2 2 7 3 2" xfId="11520"/>
    <cellStyle name="20% - Accent1 2 2 7 4" xfId="11521"/>
    <cellStyle name="20% - Accent1 2 2 7 5" xfId="11522"/>
    <cellStyle name="20% - Accent1 2 2 7 6" xfId="11523"/>
    <cellStyle name="20% - Accent1 2 2 7 7" xfId="11524"/>
    <cellStyle name="20% - Accent1 2 2 8" xfId="11525"/>
    <cellStyle name="20% - Accent1 2 2 8 2" xfId="11526"/>
    <cellStyle name="20% - Accent1 2 2 9" xfId="11527"/>
    <cellStyle name="20% - Accent1 2 2 9 2" xfId="11528"/>
    <cellStyle name="20% - Accent1 2 3" xfId="83"/>
    <cellStyle name="20% - Accent1 2 3 10" xfId="11529"/>
    <cellStyle name="20% - Accent1 2 3 11" xfId="11530"/>
    <cellStyle name="20% - Accent1 2 3 12" xfId="11531"/>
    <cellStyle name="20% - Accent1 2 3 13" xfId="11532"/>
    <cellStyle name="20% - Accent1 2 3 2" xfId="11533"/>
    <cellStyle name="20% - Accent1 2 3 2 10" xfId="11534"/>
    <cellStyle name="20% - Accent1 2 3 2 11" xfId="11535"/>
    <cellStyle name="20% - Accent1 2 3 2 2" xfId="11536"/>
    <cellStyle name="20% - Accent1 2 3 2 2 10" xfId="11537"/>
    <cellStyle name="20% - Accent1 2 3 2 2 2" xfId="11538"/>
    <cellStyle name="20% - Accent1 2 3 2 2 2 2" xfId="11539"/>
    <cellStyle name="20% - Accent1 2 3 2 2 2 2 2" xfId="11540"/>
    <cellStyle name="20% - Accent1 2 3 2 2 2 3" xfId="11541"/>
    <cellStyle name="20% - Accent1 2 3 2 2 2 3 2" xfId="11542"/>
    <cellStyle name="20% - Accent1 2 3 2 2 2 4" xfId="11543"/>
    <cellStyle name="20% - Accent1 2 3 2 2 2 5" xfId="11544"/>
    <cellStyle name="20% - Accent1 2 3 2 2 2 6" xfId="11545"/>
    <cellStyle name="20% - Accent1 2 3 2 2 2 7" xfId="11546"/>
    <cellStyle name="20% - Accent1 2 3 2 2 3" xfId="11547"/>
    <cellStyle name="20% - Accent1 2 3 2 2 3 2" xfId="11548"/>
    <cellStyle name="20% - Accent1 2 3 2 2 3 2 2" xfId="11549"/>
    <cellStyle name="20% - Accent1 2 3 2 2 3 3" xfId="11550"/>
    <cellStyle name="20% - Accent1 2 3 2 2 3 3 2" xfId="11551"/>
    <cellStyle name="20% - Accent1 2 3 2 2 3 4" xfId="11552"/>
    <cellStyle name="20% - Accent1 2 3 2 2 3 5" xfId="11553"/>
    <cellStyle name="20% - Accent1 2 3 2 2 3 6" xfId="11554"/>
    <cellStyle name="20% - Accent1 2 3 2 2 3 7" xfId="11555"/>
    <cellStyle name="20% - Accent1 2 3 2 2 4" xfId="11556"/>
    <cellStyle name="20% - Accent1 2 3 2 2 4 2" xfId="11557"/>
    <cellStyle name="20% - Accent1 2 3 2 2 4 2 2" xfId="11558"/>
    <cellStyle name="20% - Accent1 2 3 2 2 4 3" xfId="11559"/>
    <cellStyle name="20% - Accent1 2 3 2 2 4 3 2" xfId="11560"/>
    <cellStyle name="20% - Accent1 2 3 2 2 4 4" xfId="11561"/>
    <cellStyle name="20% - Accent1 2 3 2 2 4 5" xfId="11562"/>
    <cellStyle name="20% - Accent1 2 3 2 2 4 6" xfId="11563"/>
    <cellStyle name="20% - Accent1 2 3 2 2 4 7" xfId="11564"/>
    <cellStyle name="20% - Accent1 2 3 2 2 5" xfId="11565"/>
    <cellStyle name="20% - Accent1 2 3 2 2 5 2" xfId="11566"/>
    <cellStyle name="20% - Accent1 2 3 2 2 6" xfId="11567"/>
    <cellStyle name="20% - Accent1 2 3 2 2 6 2" xfId="11568"/>
    <cellStyle name="20% - Accent1 2 3 2 2 7" xfId="11569"/>
    <cellStyle name="20% - Accent1 2 3 2 2 8" xfId="11570"/>
    <cellStyle name="20% - Accent1 2 3 2 2 9" xfId="11571"/>
    <cellStyle name="20% - Accent1 2 3 2 3" xfId="11572"/>
    <cellStyle name="20% - Accent1 2 3 2 3 2" xfId="11573"/>
    <cellStyle name="20% - Accent1 2 3 2 3 2 2" xfId="11574"/>
    <cellStyle name="20% - Accent1 2 3 2 3 3" xfId="11575"/>
    <cellStyle name="20% - Accent1 2 3 2 3 3 2" xfId="11576"/>
    <cellStyle name="20% - Accent1 2 3 2 3 4" xfId="11577"/>
    <cellStyle name="20% - Accent1 2 3 2 3 5" xfId="11578"/>
    <cellStyle name="20% - Accent1 2 3 2 3 6" xfId="11579"/>
    <cellStyle name="20% - Accent1 2 3 2 3 7" xfId="11580"/>
    <cellStyle name="20% - Accent1 2 3 2 4" xfId="11581"/>
    <cellStyle name="20% - Accent1 2 3 2 4 2" xfId="11582"/>
    <cellStyle name="20% - Accent1 2 3 2 4 2 2" xfId="11583"/>
    <cellStyle name="20% - Accent1 2 3 2 4 3" xfId="11584"/>
    <cellStyle name="20% - Accent1 2 3 2 4 3 2" xfId="11585"/>
    <cellStyle name="20% - Accent1 2 3 2 4 4" xfId="11586"/>
    <cellStyle name="20% - Accent1 2 3 2 4 5" xfId="11587"/>
    <cellStyle name="20% - Accent1 2 3 2 4 6" xfId="11588"/>
    <cellStyle name="20% - Accent1 2 3 2 4 7" xfId="11589"/>
    <cellStyle name="20% - Accent1 2 3 2 5" xfId="11590"/>
    <cellStyle name="20% - Accent1 2 3 2 5 2" xfId="11591"/>
    <cellStyle name="20% - Accent1 2 3 2 5 2 2" xfId="11592"/>
    <cellStyle name="20% - Accent1 2 3 2 5 3" xfId="11593"/>
    <cellStyle name="20% - Accent1 2 3 2 5 3 2" xfId="11594"/>
    <cellStyle name="20% - Accent1 2 3 2 5 4" xfId="11595"/>
    <cellStyle name="20% - Accent1 2 3 2 5 5" xfId="11596"/>
    <cellStyle name="20% - Accent1 2 3 2 5 6" xfId="11597"/>
    <cellStyle name="20% - Accent1 2 3 2 5 7" xfId="11598"/>
    <cellStyle name="20% - Accent1 2 3 2 6" xfId="11599"/>
    <cellStyle name="20% - Accent1 2 3 2 6 2" xfId="11600"/>
    <cellStyle name="20% - Accent1 2 3 2 7" xfId="11601"/>
    <cellStyle name="20% - Accent1 2 3 2 7 2" xfId="11602"/>
    <cellStyle name="20% - Accent1 2 3 2 8" xfId="11603"/>
    <cellStyle name="20% - Accent1 2 3 2 9" xfId="11604"/>
    <cellStyle name="20% - Accent1 2 3 3" xfId="11605"/>
    <cellStyle name="20% - Accent1 2 3 3 10" xfId="11606"/>
    <cellStyle name="20% - Accent1 2 3 3 11" xfId="11607"/>
    <cellStyle name="20% - Accent1 2 3 3 2" xfId="11608"/>
    <cellStyle name="20% - Accent1 2 3 3 2 10" xfId="11609"/>
    <cellStyle name="20% - Accent1 2 3 3 2 2" xfId="11610"/>
    <cellStyle name="20% - Accent1 2 3 3 2 2 2" xfId="11611"/>
    <cellStyle name="20% - Accent1 2 3 3 2 2 2 2" xfId="11612"/>
    <cellStyle name="20% - Accent1 2 3 3 2 2 3" xfId="11613"/>
    <cellStyle name="20% - Accent1 2 3 3 2 2 3 2" xfId="11614"/>
    <cellStyle name="20% - Accent1 2 3 3 2 2 4" xfId="11615"/>
    <cellStyle name="20% - Accent1 2 3 3 2 2 5" xfId="11616"/>
    <cellStyle name="20% - Accent1 2 3 3 2 2 6" xfId="11617"/>
    <cellStyle name="20% - Accent1 2 3 3 2 2 7" xfId="11618"/>
    <cellStyle name="20% - Accent1 2 3 3 2 3" xfId="11619"/>
    <cellStyle name="20% - Accent1 2 3 3 2 3 2" xfId="11620"/>
    <cellStyle name="20% - Accent1 2 3 3 2 3 2 2" xfId="11621"/>
    <cellStyle name="20% - Accent1 2 3 3 2 3 3" xfId="11622"/>
    <cellStyle name="20% - Accent1 2 3 3 2 3 3 2" xfId="11623"/>
    <cellStyle name="20% - Accent1 2 3 3 2 3 4" xfId="11624"/>
    <cellStyle name="20% - Accent1 2 3 3 2 3 5" xfId="11625"/>
    <cellStyle name="20% - Accent1 2 3 3 2 3 6" xfId="11626"/>
    <cellStyle name="20% - Accent1 2 3 3 2 3 7" xfId="11627"/>
    <cellStyle name="20% - Accent1 2 3 3 2 4" xfId="11628"/>
    <cellStyle name="20% - Accent1 2 3 3 2 4 2" xfId="11629"/>
    <cellStyle name="20% - Accent1 2 3 3 2 4 2 2" xfId="11630"/>
    <cellStyle name="20% - Accent1 2 3 3 2 4 3" xfId="11631"/>
    <cellStyle name="20% - Accent1 2 3 3 2 4 3 2" xfId="11632"/>
    <cellStyle name="20% - Accent1 2 3 3 2 4 4" xfId="11633"/>
    <cellStyle name="20% - Accent1 2 3 3 2 4 5" xfId="11634"/>
    <cellStyle name="20% - Accent1 2 3 3 2 4 6" xfId="11635"/>
    <cellStyle name="20% - Accent1 2 3 3 2 4 7" xfId="11636"/>
    <cellStyle name="20% - Accent1 2 3 3 2 5" xfId="11637"/>
    <cellStyle name="20% - Accent1 2 3 3 2 5 2" xfId="11638"/>
    <cellStyle name="20% - Accent1 2 3 3 2 6" xfId="11639"/>
    <cellStyle name="20% - Accent1 2 3 3 2 6 2" xfId="11640"/>
    <cellStyle name="20% - Accent1 2 3 3 2 7" xfId="11641"/>
    <cellStyle name="20% - Accent1 2 3 3 2 8" xfId="11642"/>
    <cellStyle name="20% - Accent1 2 3 3 2 9" xfId="11643"/>
    <cellStyle name="20% - Accent1 2 3 3 3" xfId="11644"/>
    <cellStyle name="20% - Accent1 2 3 3 3 2" xfId="11645"/>
    <cellStyle name="20% - Accent1 2 3 3 3 2 2" xfId="11646"/>
    <cellStyle name="20% - Accent1 2 3 3 3 3" xfId="11647"/>
    <cellStyle name="20% - Accent1 2 3 3 3 3 2" xfId="11648"/>
    <cellStyle name="20% - Accent1 2 3 3 3 4" xfId="11649"/>
    <cellStyle name="20% - Accent1 2 3 3 3 5" xfId="11650"/>
    <cellStyle name="20% - Accent1 2 3 3 3 6" xfId="11651"/>
    <cellStyle name="20% - Accent1 2 3 3 3 7" xfId="11652"/>
    <cellStyle name="20% - Accent1 2 3 3 4" xfId="11653"/>
    <cellStyle name="20% - Accent1 2 3 3 4 2" xfId="11654"/>
    <cellStyle name="20% - Accent1 2 3 3 4 2 2" xfId="11655"/>
    <cellStyle name="20% - Accent1 2 3 3 4 3" xfId="11656"/>
    <cellStyle name="20% - Accent1 2 3 3 4 3 2" xfId="11657"/>
    <cellStyle name="20% - Accent1 2 3 3 4 4" xfId="11658"/>
    <cellStyle name="20% - Accent1 2 3 3 4 5" xfId="11659"/>
    <cellStyle name="20% - Accent1 2 3 3 4 6" xfId="11660"/>
    <cellStyle name="20% - Accent1 2 3 3 4 7" xfId="11661"/>
    <cellStyle name="20% - Accent1 2 3 3 5" xfId="11662"/>
    <cellStyle name="20% - Accent1 2 3 3 5 2" xfId="11663"/>
    <cellStyle name="20% - Accent1 2 3 3 5 2 2" xfId="11664"/>
    <cellStyle name="20% - Accent1 2 3 3 5 3" xfId="11665"/>
    <cellStyle name="20% - Accent1 2 3 3 5 3 2" xfId="11666"/>
    <cellStyle name="20% - Accent1 2 3 3 5 4" xfId="11667"/>
    <cellStyle name="20% - Accent1 2 3 3 5 5" xfId="11668"/>
    <cellStyle name="20% - Accent1 2 3 3 5 6" xfId="11669"/>
    <cellStyle name="20% - Accent1 2 3 3 5 7" xfId="11670"/>
    <cellStyle name="20% - Accent1 2 3 3 6" xfId="11671"/>
    <cellStyle name="20% - Accent1 2 3 3 6 2" xfId="11672"/>
    <cellStyle name="20% - Accent1 2 3 3 7" xfId="11673"/>
    <cellStyle name="20% - Accent1 2 3 3 7 2" xfId="11674"/>
    <cellStyle name="20% - Accent1 2 3 3 8" xfId="11675"/>
    <cellStyle name="20% - Accent1 2 3 3 9" xfId="11676"/>
    <cellStyle name="20% - Accent1 2 3 4" xfId="11677"/>
    <cellStyle name="20% - Accent1 2 3 4 10" xfId="11678"/>
    <cellStyle name="20% - Accent1 2 3 4 2" xfId="11679"/>
    <cellStyle name="20% - Accent1 2 3 4 2 2" xfId="11680"/>
    <cellStyle name="20% - Accent1 2 3 4 2 2 2" xfId="11681"/>
    <cellStyle name="20% - Accent1 2 3 4 2 3" xfId="11682"/>
    <cellStyle name="20% - Accent1 2 3 4 2 3 2" xfId="11683"/>
    <cellStyle name="20% - Accent1 2 3 4 2 4" xfId="11684"/>
    <cellStyle name="20% - Accent1 2 3 4 2 5" xfId="11685"/>
    <cellStyle name="20% - Accent1 2 3 4 2 6" xfId="11686"/>
    <cellStyle name="20% - Accent1 2 3 4 2 7" xfId="11687"/>
    <cellStyle name="20% - Accent1 2 3 4 3" xfId="11688"/>
    <cellStyle name="20% - Accent1 2 3 4 3 2" xfId="11689"/>
    <cellStyle name="20% - Accent1 2 3 4 3 2 2" xfId="11690"/>
    <cellStyle name="20% - Accent1 2 3 4 3 3" xfId="11691"/>
    <cellStyle name="20% - Accent1 2 3 4 3 3 2" xfId="11692"/>
    <cellStyle name="20% - Accent1 2 3 4 3 4" xfId="11693"/>
    <cellStyle name="20% - Accent1 2 3 4 3 5" xfId="11694"/>
    <cellStyle name="20% - Accent1 2 3 4 3 6" xfId="11695"/>
    <cellStyle name="20% - Accent1 2 3 4 3 7" xfId="11696"/>
    <cellStyle name="20% - Accent1 2 3 4 4" xfId="11697"/>
    <cellStyle name="20% - Accent1 2 3 4 4 2" xfId="11698"/>
    <cellStyle name="20% - Accent1 2 3 4 4 2 2" xfId="11699"/>
    <cellStyle name="20% - Accent1 2 3 4 4 3" xfId="11700"/>
    <cellStyle name="20% - Accent1 2 3 4 4 3 2" xfId="11701"/>
    <cellStyle name="20% - Accent1 2 3 4 4 4" xfId="11702"/>
    <cellStyle name="20% - Accent1 2 3 4 4 5" xfId="11703"/>
    <cellStyle name="20% - Accent1 2 3 4 4 6" xfId="11704"/>
    <cellStyle name="20% - Accent1 2 3 4 4 7" xfId="11705"/>
    <cellStyle name="20% - Accent1 2 3 4 5" xfId="11706"/>
    <cellStyle name="20% - Accent1 2 3 4 5 2" xfId="11707"/>
    <cellStyle name="20% - Accent1 2 3 4 6" xfId="11708"/>
    <cellStyle name="20% - Accent1 2 3 4 6 2" xfId="11709"/>
    <cellStyle name="20% - Accent1 2 3 4 7" xfId="11710"/>
    <cellStyle name="20% - Accent1 2 3 4 8" xfId="11711"/>
    <cellStyle name="20% - Accent1 2 3 4 9" xfId="11712"/>
    <cellStyle name="20% - Accent1 2 3 5" xfId="11713"/>
    <cellStyle name="20% - Accent1 2 3 5 2" xfId="11714"/>
    <cellStyle name="20% - Accent1 2 3 5 2 2" xfId="11715"/>
    <cellStyle name="20% - Accent1 2 3 5 3" xfId="11716"/>
    <cellStyle name="20% - Accent1 2 3 5 3 2" xfId="11717"/>
    <cellStyle name="20% - Accent1 2 3 5 4" xfId="11718"/>
    <cellStyle name="20% - Accent1 2 3 5 5" xfId="11719"/>
    <cellStyle name="20% - Accent1 2 3 5 6" xfId="11720"/>
    <cellStyle name="20% - Accent1 2 3 5 7" xfId="11721"/>
    <cellStyle name="20% - Accent1 2 3 6" xfId="11722"/>
    <cellStyle name="20% - Accent1 2 3 6 2" xfId="11723"/>
    <cellStyle name="20% - Accent1 2 3 6 2 2" xfId="11724"/>
    <cellStyle name="20% - Accent1 2 3 6 3" xfId="11725"/>
    <cellStyle name="20% - Accent1 2 3 6 3 2" xfId="11726"/>
    <cellStyle name="20% - Accent1 2 3 6 4" xfId="11727"/>
    <cellStyle name="20% - Accent1 2 3 6 5" xfId="11728"/>
    <cellStyle name="20% - Accent1 2 3 6 6" xfId="11729"/>
    <cellStyle name="20% - Accent1 2 3 6 7" xfId="11730"/>
    <cellStyle name="20% - Accent1 2 3 7" xfId="11731"/>
    <cellStyle name="20% - Accent1 2 3 7 2" xfId="11732"/>
    <cellStyle name="20% - Accent1 2 3 7 2 2" xfId="11733"/>
    <cellStyle name="20% - Accent1 2 3 7 3" xfId="11734"/>
    <cellStyle name="20% - Accent1 2 3 7 3 2" xfId="11735"/>
    <cellStyle name="20% - Accent1 2 3 7 4" xfId="11736"/>
    <cellStyle name="20% - Accent1 2 3 7 5" xfId="11737"/>
    <cellStyle name="20% - Accent1 2 3 7 6" xfId="11738"/>
    <cellStyle name="20% - Accent1 2 3 7 7" xfId="11739"/>
    <cellStyle name="20% - Accent1 2 3 8" xfId="11740"/>
    <cellStyle name="20% - Accent1 2 3 8 2" xfId="11741"/>
    <cellStyle name="20% - Accent1 2 3 9" xfId="11742"/>
    <cellStyle name="20% - Accent1 2 3 9 2" xfId="11743"/>
    <cellStyle name="20% - Accent1 2 4" xfId="11744"/>
    <cellStyle name="20% - Accent1 2 4 10" xfId="11745"/>
    <cellStyle name="20% - Accent1 2 4 11" xfId="11746"/>
    <cellStyle name="20% - Accent1 2 4 12" xfId="11747"/>
    <cellStyle name="20% - Accent1 2 4 13" xfId="11748"/>
    <cellStyle name="20% - Accent1 2 4 2" xfId="11749"/>
    <cellStyle name="20% - Accent1 2 4 2 10" xfId="11750"/>
    <cellStyle name="20% - Accent1 2 4 2 11" xfId="11751"/>
    <cellStyle name="20% - Accent1 2 4 2 2" xfId="11752"/>
    <cellStyle name="20% - Accent1 2 4 2 2 10" xfId="11753"/>
    <cellStyle name="20% - Accent1 2 4 2 2 2" xfId="11754"/>
    <cellStyle name="20% - Accent1 2 4 2 2 2 2" xfId="11755"/>
    <cellStyle name="20% - Accent1 2 4 2 2 2 2 2" xfId="11756"/>
    <cellStyle name="20% - Accent1 2 4 2 2 2 3" xfId="11757"/>
    <cellStyle name="20% - Accent1 2 4 2 2 2 3 2" xfId="11758"/>
    <cellStyle name="20% - Accent1 2 4 2 2 2 4" xfId="11759"/>
    <cellStyle name="20% - Accent1 2 4 2 2 2 5" xfId="11760"/>
    <cellStyle name="20% - Accent1 2 4 2 2 2 6" xfId="11761"/>
    <cellStyle name="20% - Accent1 2 4 2 2 2 7" xfId="11762"/>
    <cellStyle name="20% - Accent1 2 4 2 2 3" xfId="11763"/>
    <cellStyle name="20% - Accent1 2 4 2 2 3 2" xfId="11764"/>
    <cellStyle name="20% - Accent1 2 4 2 2 3 2 2" xfId="11765"/>
    <cellStyle name="20% - Accent1 2 4 2 2 3 3" xfId="11766"/>
    <cellStyle name="20% - Accent1 2 4 2 2 3 3 2" xfId="11767"/>
    <cellStyle name="20% - Accent1 2 4 2 2 3 4" xfId="11768"/>
    <cellStyle name="20% - Accent1 2 4 2 2 3 5" xfId="11769"/>
    <cellStyle name="20% - Accent1 2 4 2 2 3 6" xfId="11770"/>
    <cellStyle name="20% - Accent1 2 4 2 2 3 7" xfId="11771"/>
    <cellStyle name="20% - Accent1 2 4 2 2 4" xfId="11772"/>
    <cellStyle name="20% - Accent1 2 4 2 2 4 2" xfId="11773"/>
    <cellStyle name="20% - Accent1 2 4 2 2 4 2 2" xfId="11774"/>
    <cellStyle name="20% - Accent1 2 4 2 2 4 3" xfId="11775"/>
    <cellStyle name="20% - Accent1 2 4 2 2 4 3 2" xfId="11776"/>
    <cellStyle name="20% - Accent1 2 4 2 2 4 4" xfId="11777"/>
    <cellStyle name="20% - Accent1 2 4 2 2 4 5" xfId="11778"/>
    <cellStyle name="20% - Accent1 2 4 2 2 4 6" xfId="11779"/>
    <cellStyle name="20% - Accent1 2 4 2 2 4 7" xfId="11780"/>
    <cellStyle name="20% - Accent1 2 4 2 2 5" xfId="11781"/>
    <cellStyle name="20% - Accent1 2 4 2 2 5 2" xfId="11782"/>
    <cellStyle name="20% - Accent1 2 4 2 2 6" xfId="11783"/>
    <cellStyle name="20% - Accent1 2 4 2 2 6 2" xfId="11784"/>
    <cellStyle name="20% - Accent1 2 4 2 2 7" xfId="11785"/>
    <cellStyle name="20% - Accent1 2 4 2 2 8" xfId="11786"/>
    <cellStyle name="20% - Accent1 2 4 2 2 9" xfId="11787"/>
    <cellStyle name="20% - Accent1 2 4 2 3" xfId="11788"/>
    <cellStyle name="20% - Accent1 2 4 2 3 2" xfId="11789"/>
    <cellStyle name="20% - Accent1 2 4 2 3 2 2" xfId="11790"/>
    <cellStyle name="20% - Accent1 2 4 2 3 3" xfId="11791"/>
    <cellStyle name="20% - Accent1 2 4 2 3 3 2" xfId="11792"/>
    <cellStyle name="20% - Accent1 2 4 2 3 4" xfId="11793"/>
    <cellStyle name="20% - Accent1 2 4 2 3 5" xfId="11794"/>
    <cellStyle name="20% - Accent1 2 4 2 3 6" xfId="11795"/>
    <cellStyle name="20% - Accent1 2 4 2 3 7" xfId="11796"/>
    <cellStyle name="20% - Accent1 2 4 2 4" xfId="11797"/>
    <cellStyle name="20% - Accent1 2 4 2 4 2" xfId="11798"/>
    <cellStyle name="20% - Accent1 2 4 2 4 2 2" xfId="11799"/>
    <cellStyle name="20% - Accent1 2 4 2 4 3" xfId="11800"/>
    <cellStyle name="20% - Accent1 2 4 2 4 3 2" xfId="11801"/>
    <cellStyle name="20% - Accent1 2 4 2 4 4" xfId="11802"/>
    <cellStyle name="20% - Accent1 2 4 2 4 5" xfId="11803"/>
    <cellStyle name="20% - Accent1 2 4 2 4 6" xfId="11804"/>
    <cellStyle name="20% - Accent1 2 4 2 4 7" xfId="11805"/>
    <cellStyle name="20% - Accent1 2 4 2 5" xfId="11806"/>
    <cellStyle name="20% - Accent1 2 4 2 5 2" xfId="11807"/>
    <cellStyle name="20% - Accent1 2 4 2 5 2 2" xfId="11808"/>
    <cellStyle name="20% - Accent1 2 4 2 5 3" xfId="11809"/>
    <cellStyle name="20% - Accent1 2 4 2 5 3 2" xfId="11810"/>
    <cellStyle name="20% - Accent1 2 4 2 5 4" xfId="11811"/>
    <cellStyle name="20% - Accent1 2 4 2 5 5" xfId="11812"/>
    <cellStyle name="20% - Accent1 2 4 2 5 6" xfId="11813"/>
    <cellStyle name="20% - Accent1 2 4 2 5 7" xfId="11814"/>
    <cellStyle name="20% - Accent1 2 4 2 6" xfId="11815"/>
    <cellStyle name="20% - Accent1 2 4 2 6 2" xfId="11816"/>
    <cellStyle name="20% - Accent1 2 4 2 7" xfId="11817"/>
    <cellStyle name="20% - Accent1 2 4 2 7 2" xfId="11818"/>
    <cellStyle name="20% - Accent1 2 4 2 8" xfId="11819"/>
    <cellStyle name="20% - Accent1 2 4 2 9" xfId="11820"/>
    <cellStyle name="20% - Accent1 2 4 3" xfId="11821"/>
    <cellStyle name="20% - Accent1 2 4 3 10" xfId="11822"/>
    <cellStyle name="20% - Accent1 2 4 3 11" xfId="11823"/>
    <cellStyle name="20% - Accent1 2 4 3 2" xfId="11824"/>
    <cellStyle name="20% - Accent1 2 4 3 2 10" xfId="11825"/>
    <cellStyle name="20% - Accent1 2 4 3 2 2" xfId="11826"/>
    <cellStyle name="20% - Accent1 2 4 3 2 2 2" xfId="11827"/>
    <cellStyle name="20% - Accent1 2 4 3 2 2 2 2" xfId="11828"/>
    <cellStyle name="20% - Accent1 2 4 3 2 2 3" xfId="11829"/>
    <cellStyle name="20% - Accent1 2 4 3 2 2 3 2" xfId="11830"/>
    <cellStyle name="20% - Accent1 2 4 3 2 2 4" xfId="11831"/>
    <cellStyle name="20% - Accent1 2 4 3 2 2 5" xfId="11832"/>
    <cellStyle name="20% - Accent1 2 4 3 2 2 6" xfId="11833"/>
    <cellStyle name="20% - Accent1 2 4 3 2 2 7" xfId="11834"/>
    <cellStyle name="20% - Accent1 2 4 3 2 3" xfId="11835"/>
    <cellStyle name="20% - Accent1 2 4 3 2 3 2" xfId="11836"/>
    <cellStyle name="20% - Accent1 2 4 3 2 3 2 2" xfId="11837"/>
    <cellStyle name="20% - Accent1 2 4 3 2 3 3" xfId="11838"/>
    <cellStyle name="20% - Accent1 2 4 3 2 3 3 2" xfId="11839"/>
    <cellStyle name="20% - Accent1 2 4 3 2 3 4" xfId="11840"/>
    <cellStyle name="20% - Accent1 2 4 3 2 3 5" xfId="11841"/>
    <cellStyle name="20% - Accent1 2 4 3 2 3 6" xfId="11842"/>
    <cellStyle name="20% - Accent1 2 4 3 2 3 7" xfId="11843"/>
    <cellStyle name="20% - Accent1 2 4 3 2 4" xfId="11844"/>
    <cellStyle name="20% - Accent1 2 4 3 2 4 2" xfId="11845"/>
    <cellStyle name="20% - Accent1 2 4 3 2 4 2 2" xfId="11846"/>
    <cellStyle name="20% - Accent1 2 4 3 2 4 3" xfId="11847"/>
    <cellStyle name="20% - Accent1 2 4 3 2 4 3 2" xfId="11848"/>
    <cellStyle name="20% - Accent1 2 4 3 2 4 4" xfId="11849"/>
    <cellStyle name="20% - Accent1 2 4 3 2 4 5" xfId="11850"/>
    <cellStyle name="20% - Accent1 2 4 3 2 4 6" xfId="11851"/>
    <cellStyle name="20% - Accent1 2 4 3 2 4 7" xfId="11852"/>
    <cellStyle name="20% - Accent1 2 4 3 2 5" xfId="11853"/>
    <cellStyle name="20% - Accent1 2 4 3 2 5 2" xfId="11854"/>
    <cellStyle name="20% - Accent1 2 4 3 2 6" xfId="11855"/>
    <cellStyle name="20% - Accent1 2 4 3 2 6 2" xfId="11856"/>
    <cellStyle name="20% - Accent1 2 4 3 2 7" xfId="11857"/>
    <cellStyle name="20% - Accent1 2 4 3 2 8" xfId="11858"/>
    <cellStyle name="20% - Accent1 2 4 3 2 9" xfId="11859"/>
    <cellStyle name="20% - Accent1 2 4 3 3" xfId="11860"/>
    <cellStyle name="20% - Accent1 2 4 3 3 2" xfId="11861"/>
    <cellStyle name="20% - Accent1 2 4 3 3 2 2" xfId="11862"/>
    <cellStyle name="20% - Accent1 2 4 3 3 3" xfId="11863"/>
    <cellStyle name="20% - Accent1 2 4 3 3 3 2" xfId="11864"/>
    <cellStyle name="20% - Accent1 2 4 3 3 4" xfId="11865"/>
    <cellStyle name="20% - Accent1 2 4 3 3 5" xfId="11866"/>
    <cellStyle name="20% - Accent1 2 4 3 3 6" xfId="11867"/>
    <cellStyle name="20% - Accent1 2 4 3 3 7" xfId="11868"/>
    <cellStyle name="20% - Accent1 2 4 3 4" xfId="11869"/>
    <cellStyle name="20% - Accent1 2 4 3 4 2" xfId="11870"/>
    <cellStyle name="20% - Accent1 2 4 3 4 2 2" xfId="11871"/>
    <cellStyle name="20% - Accent1 2 4 3 4 3" xfId="11872"/>
    <cellStyle name="20% - Accent1 2 4 3 4 3 2" xfId="11873"/>
    <cellStyle name="20% - Accent1 2 4 3 4 4" xfId="11874"/>
    <cellStyle name="20% - Accent1 2 4 3 4 5" xfId="11875"/>
    <cellStyle name="20% - Accent1 2 4 3 4 6" xfId="11876"/>
    <cellStyle name="20% - Accent1 2 4 3 4 7" xfId="11877"/>
    <cellStyle name="20% - Accent1 2 4 3 5" xfId="11878"/>
    <cellStyle name="20% - Accent1 2 4 3 5 2" xfId="11879"/>
    <cellStyle name="20% - Accent1 2 4 3 5 2 2" xfId="11880"/>
    <cellStyle name="20% - Accent1 2 4 3 5 3" xfId="11881"/>
    <cellStyle name="20% - Accent1 2 4 3 5 3 2" xfId="11882"/>
    <cellStyle name="20% - Accent1 2 4 3 5 4" xfId="11883"/>
    <cellStyle name="20% - Accent1 2 4 3 5 5" xfId="11884"/>
    <cellStyle name="20% - Accent1 2 4 3 5 6" xfId="11885"/>
    <cellStyle name="20% - Accent1 2 4 3 5 7" xfId="11886"/>
    <cellStyle name="20% - Accent1 2 4 3 6" xfId="11887"/>
    <cellStyle name="20% - Accent1 2 4 3 6 2" xfId="11888"/>
    <cellStyle name="20% - Accent1 2 4 3 7" xfId="11889"/>
    <cellStyle name="20% - Accent1 2 4 3 7 2" xfId="11890"/>
    <cellStyle name="20% - Accent1 2 4 3 8" xfId="11891"/>
    <cellStyle name="20% - Accent1 2 4 3 9" xfId="11892"/>
    <cellStyle name="20% - Accent1 2 4 4" xfId="11893"/>
    <cellStyle name="20% - Accent1 2 4 4 10" xfId="11894"/>
    <cellStyle name="20% - Accent1 2 4 4 2" xfId="11895"/>
    <cellStyle name="20% - Accent1 2 4 4 2 2" xfId="11896"/>
    <cellStyle name="20% - Accent1 2 4 4 2 2 2" xfId="11897"/>
    <cellStyle name="20% - Accent1 2 4 4 2 3" xfId="11898"/>
    <cellStyle name="20% - Accent1 2 4 4 2 3 2" xfId="11899"/>
    <cellStyle name="20% - Accent1 2 4 4 2 4" xfId="11900"/>
    <cellStyle name="20% - Accent1 2 4 4 2 5" xfId="11901"/>
    <cellStyle name="20% - Accent1 2 4 4 2 6" xfId="11902"/>
    <cellStyle name="20% - Accent1 2 4 4 2 7" xfId="11903"/>
    <cellStyle name="20% - Accent1 2 4 4 3" xfId="11904"/>
    <cellStyle name="20% - Accent1 2 4 4 3 2" xfId="11905"/>
    <cellStyle name="20% - Accent1 2 4 4 3 2 2" xfId="11906"/>
    <cellStyle name="20% - Accent1 2 4 4 3 3" xfId="11907"/>
    <cellStyle name="20% - Accent1 2 4 4 3 3 2" xfId="11908"/>
    <cellStyle name="20% - Accent1 2 4 4 3 4" xfId="11909"/>
    <cellStyle name="20% - Accent1 2 4 4 3 5" xfId="11910"/>
    <cellStyle name="20% - Accent1 2 4 4 3 6" xfId="11911"/>
    <cellStyle name="20% - Accent1 2 4 4 3 7" xfId="11912"/>
    <cellStyle name="20% - Accent1 2 4 4 4" xfId="11913"/>
    <cellStyle name="20% - Accent1 2 4 4 4 2" xfId="11914"/>
    <cellStyle name="20% - Accent1 2 4 4 4 2 2" xfId="11915"/>
    <cellStyle name="20% - Accent1 2 4 4 4 3" xfId="11916"/>
    <cellStyle name="20% - Accent1 2 4 4 4 3 2" xfId="11917"/>
    <cellStyle name="20% - Accent1 2 4 4 4 4" xfId="11918"/>
    <cellStyle name="20% - Accent1 2 4 4 4 5" xfId="11919"/>
    <cellStyle name="20% - Accent1 2 4 4 4 6" xfId="11920"/>
    <cellStyle name="20% - Accent1 2 4 4 4 7" xfId="11921"/>
    <cellStyle name="20% - Accent1 2 4 4 5" xfId="11922"/>
    <cellStyle name="20% - Accent1 2 4 4 5 2" xfId="11923"/>
    <cellStyle name="20% - Accent1 2 4 4 6" xfId="11924"/>
    <cellStyle name="20% - Accent1 2 4 4 6 2" xfId="11925"/>
    <cellStyle name="20% - Accent1 2 4 4 7" xfId="11926"/>
    <cellStyle name="20% - Accent1 2 4 4 8" xfId="11927"/>
    <cellStyle name="20% - Accent1 2 4 4 9" xfId="11928"/>
    <cellStyle name="20% - Accent1 2 4 5" xfId="11929"/>
    <cellStyle name="20% - Accent1 2 4 5 2" xfId="11930"/>
    <cellStyle name="20% - Accent1 2 4 5 2 2" xfId="11931"/>
    <cellStyle name="20% - Accent1 2 4 5 3" xfId="11932"/>
    <cellStyle name="20% - Accent1 2 4 5 3 2" xfId="11933"/>
    <cellStyle name="20% - Accent1 2 4 5 4" xfId="11934"/>
    <cellStyle name="20% - Accent1 2 4 5 5" xfId="11935"/>
    <cellStyle name="20% - Accent1 2 4 5 6" xfId="11936"/>
    <cellStyle name="20% - Accent1 2 4 5 7" xfId="11937"/>
    <cellStyle name="20% - Accent1 2 4 6" xfId="11938"/>
    <cellStyle name="20% - Accent1 2 4 6 2" xfId="11939"/>
    <cellStyle name="20% - Accent1 2 4 6 2 2" xfId="11940"/>
    <cellStyle name="20% - Accent1 2 4 6 3" xfId="11941"/>
    <cellStyle name="20% - Accent1 2 4 6 3 2" xfId="11942"/>
    <cellStyle name="20% - Accent1 2 4 6 4" xfId="11943"/>
    <cellStyle name="20% - Accent1 2 4 6 5" xfId="11944"/>
    <cellStyle name="20% - Accent1 2 4 6 6" xfId="11945"/>
    <cellStyle name="20% - Accent1 2 4 6 7" xfId="11946"/>
    <cellStyle name="20% - Accent1 2 4 7" xfId="11947"/>
    <cellStyle name="20% - Accent1 2 4 7 2" xfId="11948"/>
    <cellStyle name="20% - Accent1 2 4 7 2 2" xfId="11949"/>
    <cellStyle name="20% - Accent1 2 4 7 3" xfId="11950"/>
    <cellStyle name="20% - Accent1 2 4 7 3 2" xfId="11951"/>
    <cellStyle name="20% - Accent1 2 4 7 4" xfId="11952"/>
    <cellStyle name="20% - Accent1 2 4 7 5" xfId="11953"/>
    <cellStyle name="20% - Accent1 2 4 7 6" xfId="11954"/>
    <cellStyle name="20% - Accent1 2 4 7 7" xfId="11955"/>
    <cellStyle name="20% - Accent1 2 4 8" xfId="11956"/>
    <cellStyle name="20% - Accent1 2 4 8 2" xfId="11957"/>
    <cellStyle name="20% - Accent1 2 4 9" xfId="11958"/>
    <cellStyle name="20% - Accent1 2 4 9 2" xfId="11959"/>
    <cellStyle name="20% - Accent1 2 5" xfId="11960"/>
    <cellStyle name="20% - Accent1 2 5 10" xfId="11961"/>
    <cellStyle name="20% - Accent1 2 5 11" xfId="11962"/>
    <cellStyle name="20% - Accent1 2 5 12" xfId="11963"/>
    <cellStyle name="20% - Accent1 2 5 13" xfId="11964"/>
    <cellStyle name="20% - Accent1 2 5 2" xfId="11965"/>
    <cellStyle name="20% - Accent1 2 5 2 10" xfId="11966"/>
    <cellStyle name="20% - Accent1 2 5 2 11" xfId="11967"/>
    <cellStyle name="20% - Accent1 2 5 2 2" xfId="11968"/>
    <cellStyle name="20% - Accent1 2 5 2 2 10" xfId="11969"/>
    <cellStyle name="20% - Accent1 2 5 2 2 2" xfId="11970"/>
    <cellStyle name="20% - Accent1 2 5 2 2 2 2" xfId="11971"/>
    <cellStyle name="20% - Accent1 2 5 2 2 2 2 2" xfId="11972"/>
    <cellStyle name="20% - Accent1 2 5 2 2 2 3" xfId="11973"/>
    <cellStyle name="20% - Accent1 2 5 2 2 2 3 2" xfId="11974"/>
    <cellStyle name="20% - Accent1 2 5 2 2 2 4" xfId="11975"/>
    <cellStyle name="20% - Accent1 2 5 2 2 2 5" xfId="11976"/>
    <cellStyle name="20% - Accent1 2 5 2 2 2 6" xfId="11977"/>
    <cellStyle name="20% - Accent1 2 5 2 2 2 7" xfId="11978"/>
    <cellStyle name="20% - Accent1 2 5 2 2 3" xfId="11979"/>
    <cellStyle name="20% - Accent1 2 5 2 2 3 2" xfId="11980"/>
    <cellStyle name="20% - Accent1 2 5 2 2 3 2 2" xfId="11981"/>
    <cellStyle name="20% - Accent1 2 5 2 2 3 3" xfId="11982"/>
    <cellStyle name="20% - Accent1 2 5 2 2 3 3 2" xfId="11983"/>
    <cellStyle name="20% - Accent1 2 5 2 2 3 4" xfId="11984"/>
    <cellStyle name="20% - Accent1 2 5 2 2 3 5" xfId="11985"/>
    <cellStyle name="20% - Accent1 2 5 2 2 3 6" xfId="11986"/>
    <cellStyle name="20% - Accent1 2 5 2 2 3 7" xfId="11987"/>
    <cellStyle name="20% - Accent1 2 5 2 2 4" xfId="11988"/>
    <cellStyle name="20% - Accent1 2 5 2 2 4 2" xfId="11989"/>
    <cellStyle name="20% - Accent1 2 5 2 2 4 2 2" xfId="11990"/>
    <cellStyle name="20% - Accent1 2 5 2 2 4 3" xfId="11991"/>
    <cellStyle name="20% - Accent1 2 5 2 2 4 3 2" xfId="11992"/>
    <cellStyle name="20% - Accent1 2 5 2 2 4 4" xfId="11993"/>
    <cellStyle name="20% - Accent1 2 5 2 2 4 5" xfId="11994"/>
    <cellStyle name="20% - Accent1 2 5 2 2 4 6" xfId="11995"/>
    <cellStyle name="20% - Accent1 2 5 2 2 4 7" xfId="11996"/>
    <cellStyle name="20% - Accent1 2 5 2 2 5" xfId="11997"/>
    <cellStyle name="20% - Accent1 2 5 2 2 5 2" xfId="11998"/>
    <cellStyle name="20% - Accent1 2 5 2 2 6" xfId="11999"/>
    <cellStyle name="20% - Accent1 2 5 2 2 6 2" xfId="12000"/>
    <cellStyle name="20% - Accent1 2 5 2 2 7" xfId="12001"/>
    <cellStyle name="20% - Accent1 2 5 2 2 8" xfId="12002"/>
    <cellStyle name="20% - Accent1 2 5 2 2 9" xfId="12003"/>
    <cellStyle name="20% - Accent1 2 5 2 3" xfId="12004"/>
    <cellStyle name="20% - Accent1 2 5 2 3 2" xfId="12005"/>
    <cellStyle name="20% - Accent1 2 5 2 3 2 2" xfId="12006"/>
    <cellStyle name="20% - Accent1 2 5 2 3 3" xfId="12007"/>
    <cellStyle name="20% - Accent1 2 5 2 3 3 2" xfId="12008"/>
    <cellStyle name="20% - Accent1 2 5 2 3 4" xfId="12009"/>
    <cellStyle name="20% - Accent1 2 5 2 3 5" xfId="12010"/>
    <cellStyle name="20% - Accent1 2 5 2 3 6" xfId="12011"/>
    <cellStyle name="20% - Accent1 2 5 2 3 7" xfId="12012"/>
    <cellStyle name="20% - Accent1 2 5 2 4" xfId="12013"/>
    <cellStyle name="20% - Accent1 2 5 2 4 2" xfId="12014"/>
    <cellStyle name="20% - Accent1 2 5 2 4 2 2" xfId="12015"/>
    <cellStyle name="20% - Accent1 2 5 2 4 3" xfId="12016"/>
    <cellStyle name="20% - Accent1 2 5 2 4 3 2" xfId="12017"/>
    <cellStyle name="20% - Accent1 2 5 2 4 4" xfId="12018"/>
    <cellStyle name="20% - Accent1 2 5 2 4 5" xfId="12019"/>
    <cellStyle name="20% - Accent1 2 5 2 4 6" xfId="12020"/>
    <cellStyle name="20% - Accent1 2 5 2 4 7" xfId="12021"/>
    <cellStyle name="20% - Accent1 2 5 2 5" xfId="12022"/>
    <cellStyle name="20% - Accent1 2 5 2 5 2" xfId="12023"/>
    <cellStyle name="20% - Accent1 2 5 2 5 2 2" xfId="12024"/>
    <cellStyle name="20% - Accent1 2 5 2 5 3" xfId="12025"/>
    <cellStyle name="20% - Accent1 2 5 2 5 3 2" xfId="12026"/>
    <cellStyle name="20% - Accent1 2 5 2 5 4" xfId="12027"/>
    <cellStyle name="20% - Accent1 2 5 2 5 5" xfId="12028"/>
    <cellStyle name="20% - Accent1 2 5 2 5 6" xfId="12029"/>
    <cellStyle name="20% - Accent1 2 5 2 5 7" xfId="12030"/>
    <cellStyle name="20% - Accent1 2 5 2 6" xfId="12031"/>
    <cellStyle name="20% - Accent1 2 5 2 6 2" xfId="12032"/>
    <cellStyle name="20% - Accent1 2 5 2 7" xfId="12033"/>
    <cellStyle name="20% - Accent1 2 5 2 7 2" xfId="12034"/>
    <cellStyle name="20% - Accent1 2 5 2 8" xfId="12035"/>
    <cellStyle name="20% - Accent1 2 5 2 9" xfId="12036"/>
    <cellStyle name="20% - Accent1 2 5 3" xfId="12037"/>
    <cellStyle name="20% - Accent1 2 5 3 10" xfId="12038"/>
    <cellStyle name="20% - Accent1 2 5 3 11" xfId="12039"/>
    <cellStyle name="20% - Accent1 2 5 3 2" xfId="12040"/>
    <cellStyle name="20% - Accent1 2 5 3 2 10" xfId="12041"/>
    <cellStyle name="20% - Accent1 2 5 3 2 2" xfId="12042"/>
    <cellStyle name="20% - Accent1 2 5 3 2 2 2" xfId="12043"/>
    <cellStyle name="20% - Accent1 2 5 3 2 2 2 2" xfId="12044"/>
    <cellStyle name="20% - Accent1 2 5 3 2 2 3" xfId="12045"/>
    <cellStyle name="20% - Accent1 2 5 3 2 2 3 2" xfId="12046"/>
    <cellStyle name="20% - Accent1 2 5 3 2 2 4" xfId="12047"/>
    <cellStyle name="20% - Accent1 2 5 3 2 2 5" xfId="12048"/>
    <cellStyle name="20% - Accent1 2 5 3 2 2 6" xfId="12049"/>
    <cellStyle name="20% - Accent1 2 5 3 2 2 7" xfId="12050"/>
    <cellStyle name="20% - Accent1 2 5 3 2 3" xfId="12051"/>
    <cellStyle name="20% - Accent1 2 5 3 2 3 2" xfId="12052"/>
    <cellStyle name="20% - Accent1 2 5 3 2 3 2 2" xfId="12053"/>
    <cellStyle name="20% - Accent1 2 5 3 2 3 3" xfId="12054"/>
    <cellStyle name="20% - Accent1 2 5 3 2 3 3 2" xfId="12055"/>
    <cellStyle name="20% - Accent1 2 5 3 2 3 4" xfId="12056"/>
    <cellStyle name="20% - Accent1 2 5 3 2 3 5" xfId="12057"/>
    <cellStyle name="20% - Accent1 2 5 3 2 3 6" xfId="12058"/>
    <cellStyle name="20% - Accent1 2 5 3 2 3 7" xfId="12059"/>
    <cellStyle name="20% - Accent1 2 5 3 2 4" xfId="12060"/>
    <cellStyle name="20% - Accent1 2 5 3 2 4 2" xfId="12061"/>
    <cellStyle name="20% - Accent1 2 5 3 2 4 2 2" xfId="12062"/>
    <cellStyle name="20% - Accent1 2 5 3 2 4 3" xfId="12063"/>
    <cellStyle name="20% - Accent1 2 5 3 2 4 3 2" xfId="12064"/>
    <cellStyle name="20% - Accent1 2 5 3 2 4 4" xfId="12065"/>
    <cellStyle name="20% - Accent1 2 5 3 2 4 5" xfId="12066"/>
    <cellStyle name="20% - Accent1 2 5 3 2 4 6" xfId="12067"/>
    <cellStyle name="20% - Accent1 2 5 3 2 4 7" xfId="12068"/>
    <cellStyle name="20% - Accent1 2 5 3 2 5" xfId="12069"/>
    <cellStyle name="20% - Accent1 2 5 3 2 5 2" xfId="12070"/>
    <cellStyle name="20% - Accent1 2 5 3 2 6" xfId="12071"/>
    <cellStyle name="20% - Accent1 2 5 3 2 6 2" xfId="12072"/>
    <cellStyle name="20% - Accent1 2 5 3 2 7" xfId="12073"/>
    <cellStyle name="20% - Accent1 2 5 3 2 8" xfId="12074"/>
    <cellStyle name="20% - Accent1 2 5 3 2 9" xfId="12075"/>
    <cellStyle name="20% - Accent1 2 5 3 3" xfId="12076"/>
    <cellStyle name="20% - Accent1 2 5 3 3 2" xfId="12077"/>
    <cellStyle name="20% - Accent1 2 5 3 3 2 2" xfId="12078"/>
    <cellStyle name="20% - Accent1 2 5 3 3 3" xfId="12079"/>
    <cellStyle name="20% - Accent1 2 5 3 3 3 2" xfId="12080"/>
    <cellStyle name="20% - Accent1 2 5 3 3 4" xfId="12081"/>
    <cellStyle name="20% - Accent1 2 5 3 3 5" xfId="12082"/>
    <cellStyle name="20% - Accent1 2 5 3 3 6" xfId="12083"/>
    <cellStyle name="20% - Accent1 2 5 3 3 7" xfId="12084"/>
    <cellStyle name="20% - Accent1 2 5 3 4" xfId="12085"/>
    <cellStyle name="20% - Accent1 2 5 3 4 2" xfId="12086"/>
    <cellStyle name="20% - Accent1 2 5 3 4 2 2" xfId="12087"/>
    <cellStyle name="20% - Accent1 2 5 3 4 3" xfId="12088"/>
    <cellStyle name="20% - Accent1 2 5 3 4 3 2" xfId="12089"/>
    <cellStyle name="20% - Accent1 2 5 3 4 4" xfId="12090"/>
    <cellStyle name="20% - Accent1 2 5 3 4 5" xfId="12091"/>
    <cellStyle name="20% - Accent1 2 5 3 4 6" xfId="12092"/>
    <cellStyle name="20% - Accent1 2 5 3 4 7" xfId="12093"/>
    <cellStyle name="20% - Accent1 2 5 3 5" xfId="12094"/>
    <cellStyle name="20% - Accent1 2 5 3 5 2" xfId="12095"/>
    <cellStyle name="20% - Accent1 2 5 3 5 2 2" xfId="12096"/>
    <cellStyle name="20% - Accent1 2 5 3 5 3" xfId="12097"/>
    <cellStyle name="20% - Accent1 2 5 3 5 3 2" xfId="12098"/>
    <cellStyle name="20% - Accent1 2 5 3 5 4" xfId="12099"/>
    <cellStyle name="20% - Accent1 2 5 3 5 5" xfId="12100"/>
    <cellStyle name="20% - Accent1 2 5 3 5 6" xfId="12101"/>
    <cellStyle name="20% - Accent1 2 5 3 5 7" xfId="12102"/>
    <cellStyle name="20% - Accent1 2 5 3 6" xfId="12103"/>
    <cellStyle name="20% - Accent1 2 5 3 6 2" xfId="12104"/>
    <cellStyle name="20% - Accent1 2 5 3 7" xfId="12105"/>
    <cellStyle name="20% - Accent1 2 5 3 7 2" xfId="12106"/>
    <cellStyle name="20% - Accent1 2 5 3 8" xfId="12107"/>
    <cellStyle name="20% - Accent1 2 5 3 9" xfId="12108"/>
    <cellStyle name="20% - Accent1 2 5 4" xfId="12109"/>
    <cellStyle name="20% - Accent1 2 5 4 10" xfId="12110"/>
    <cellStyle name="20% - Accent1 2 5 4 2" xfId="12111"/>
    <cellStyle name="20% - Accent1 2 5 4 2 2" xfId="12112"/>
    <cellStyle name="20% - Accent1 2 5 4 2 2 2" xfId="12113"/>
    <cellStyle name="20% - Accent1 2 5 4 2 3" xfId="12114"/>
    <cellStyle name="20% - Accent1 2 5 4 2 3 2" xfId="12115"/>
    <cellStyle name="20% - Accent1 2 5 4 2 4" xfId="12116"/>
    <cellStyle name="20% - Accent1 2 5 4 2 5" xfId="12117"/>
    <cellStyle name="20% - Accent1 2 5 4 2 6" xfId="12118"/>
    <cellStyle name="20% - Accent1 2 5 4 2 7" xfId="12119"/>
    <cellStyle name="20% - Accent1 2 5 4 3" xfId="12120"/>
    <cellStyle name="20% - Accent1 2 5 4 3 2" xfId="12121"/>
    <cellStyle name="20% - Accent1 2 5 4 3 2 2" xfId="12122"/>
    <cellStyle name="20% - Accent1 2 5 4 3 3" xfId="12123"/>
    <cellStyle name="20% - Accent1 2 5 4 3 3 2" xfId="12124"/>
    <cellStyle name="20% - Accent1 2 5 4 3 4" xfId="12125"/>
    <cellStyle name="20% - Accent1 2 5 4 3 5" xfId="12126"/>
    <cellStyle name="20% - Accent1 2 5 4 3 6" xfId="12127"/>
    <cellStyle name="20% - Accent1 2 5 4 3 7" xfId="12128"/>
    <cellStyle name="20% - Accent1 2 5 4 4" xfId="12129"/>
    <cellStyle name="20% - Accent1 2 5 4 4 2" xfId="12130"/>
    <cellStyle name="20% - Accent1 2 5 4 4 2 2" xfId="12131"/>
    <cellStyle name="20% - Accent1 2 5 4 4 3" xfId="12132"/>
    <cellStyle name="20% - Accent1 2 5 4 4 3 2" xfId="12133"/>
    <cellStyle name="20% - Accent1 2 5 4 4 4" xfId="12134"/>
    <cellStyle name="20% - Accent1 2 5 4 4 5" xfId="12135"/>
    <cellStyle name="20% - Accent1 2 5 4 4 6" xfId="12136"/>
    <cellStyle name="20% - Accent1 2 5 4 4 7" xfId="12137"/>
    <cellStyle name="20% - Accent1 2 5 4 5" xfId="12138"/>
    <cellStyle name="20% - Accent1 2 5 4 5 2" xfId="12139"/>
    <cellStyle name="20% - Accent1 2 5 4 6" xfId="12140"/>
    <cellStyle name="20% - Accent1 2 5 4 6 2" xfId="12141"/>
    <cellStyle name="20% - Accent1 2 5 4 7" xfId="12142"/>
    <cellStyle name="20% - Accent1 2 5 4 8" xfId="12143"/>
    <cellStyle name="20% - Accent1 2 5 4 9" xfId="12144"/>
    <cellStyle name="20% - Accent1 2 5 5" xfId="12145"/>
    <cellStyle name="20% - Accent1 2 5 5 2" xfId="12146"/>
    <cellStyle name="20% - Accent1 2 5 5 2 2" xfId="12147"/>
    <cellStyle name="20% - Accent1 2 5 5 3" xfId="12148"/>
    <cellStyle name="20% - Accent1 2 5 5 3 2" xfId="12149"/>
    <cellStyle name="20% - Accent1 2 5 5 4" xfId="12150"/>
    <cellStyle name="20% - Accent1 2 5 5 5" xfId="12151"/>
    <cellStyle name="20% - Accent1 2 5 5 6" xfId="12152"/>
    <cellStyle name="20% - Accent1 2 5 5 7" xfId="12153"/>
    <cellStyle name="20% - Accent1 2 5 6" xfId="12154"/>
    <cellStyle name="20% - Accent1 2 5 6 2" xfId="12155"/>
    <cellStyle name="20% - Accent1 2 5 6 2 2" xfId="12156"/>
    <cellStyle name="20% - Accent1 2 5 6 3" xfId="12157"/>
    <cellStyle name="20% - Accent1 2 5 6 3 2" xfId="12158"/>
    <cellStyle name="20% - Accent1 2 5 6 4" xfId="12159"/>
    <cellStyle name="20% - Accent1 2 5 6 5" xfId="12160"/>
    <cellStyle name="20% - Accent1 2 5 6 6" xfId="12161"/>
    <cellStyle name="20% - Accent1 2 5 6 7" xfId="12162"/>
    <cellStyle name="20% - Accent1 2 5 7" xfId="12163"/>
    <cellStyle name="20% - Accent1 2 5 7 2" xfId="12164"/>
    <cellStyle name="20% - Accent1 2 5 7 2 2" xfId="12165"/>
    <cellStyle name="20% - Accent1 2 5 7 3" xfId="12166"/>
    <cellStyle name="20% - Accent1 2 5 7 3 2" xfId="12167"/>
    <cellStyle name="20% - Accent1 2 5 7 4" xfId="12168"/>
    <cellStyle name="20% - Accent1 2 5 7 5" xfId="12169"/>
    <cellStyle name="20% - Accent1 2 5 7 6" xfId="12170"/>
    <cellStyle name="20% - Accent1 2 5 7 7" xfId="12171"/>
    <cellStyle name="20% - Accent1 2 5 8" xfId="12172"/>
    <cellStyle name="20% - Accent1 2 5 8 2" xfId="12173"/>
    <cellStyle name="20% - Accent1 2 5 9" xfId="12174"/>
    <cellStyle name="20% - Accent1 2 5 9 2" xfId="12175"/>
    <cellStyle name="20% - Accent1 2 6" xfId="12176"/>
    <cellStyle name="20% - Accent1 2 6 10" xfId="12177"/>
    <cellStyle name="20% - Accent1 2 6 11" xfId="12178"/>
    <cellStyle name="20% - Accent1 2 6 12" xfId="12179"/>
    <cellStyle name="20% - Accent1 2 6 13" xfId="12180"/>
    <cellStyle name="20% - Accent1 2 6 2" xfId="12181"/>
    <cellStyle name="20% - Accent1 2 6 2 10" xfId="12182"/>
    <cellStyle name="20% - Accent1 2 6 2 11" xfId="12183"/>
    <cellStyle name="20% - Accent1 2 6 2 2" xfId="12184"/>
    <cellStyle name="20% - Accent1 2 6 2 2 10" xfId="12185"/>
    <cellStyle name="20% - Accent1 2 6 2 2 2" xfId="12186"/>
    <cellStyle name="20% - Accent1 2 6 2 2 2 2" xfId="12187"/>
    <cellStyle name="20% - Accent1 2 6 2 2 2 2 2" xfId="12188"/>
    <cellStyle name="20% - Accent1 2 6 2 2 2 3" xfId="12189"/>
    <cellStyle name="20% - Accent1 2 6 2 2 2 3 2" xfId="12190"/>
    <cellStyle name="20% - Accent1 2 6 2 2 2 4" xfId="12191"/>
    <cellStyle name="20% - Accent1 2 6 2 2 2 5" xfId="12192"/>
    <cellStyle name="20% - Accent1 2 6 2 2 2 6" xfId="12193"/>
    <cellStyle name="20% - Accent1 2 6 2 2 2 7" xfId="12194"/>
    <cellStyle name="20% - Accent1 2 6 2 2 3" xfId="12195"/>
    <cellStyle name="20% - Accent1 2 6 2 2 3 2" xfId="12196"/>
    <cellStyle name="20% - Accent1 2 6 2 2 3 2 2" xfId="12197"/>
    <cellStyle name="20% - Accent1 2 6 2 2 3 3" xfId="12198"/>
    <cellStyle name="20% - Accent1 2 6 2 2 3 3 2" xfId="12199"/>
    <cellStyle name="20% - Accent1 2 6 2 2 3 4" xfId="12200"/>
    <cellStyle name="20% - Accent1 2 6 2 2 3 5" xfId="12201"/>
    <cellStyle name="20% - Accent1 2 6 2 2 3 6" xfId="12202"/>
    <cellStyle name="20% - Accent1 2 6 2 2 3 7" xfId="12203"/>
    <cellStyle name="20% - Accent1 2 6 2 2 4" xfId="12204"/>
    <cellStyle name="20% - Accent1 2 6 2 2 4 2" xfId="12205"/>
    <cellStyle name="20% - Accent1 2 6 2 2 4 2 2" xfId="12206"/>
    <cellStyle name="20% - Accent1 2 6 2 2 4 3" xfId="12207"/>
    <cellStyle name="20% - Accent1 2 6 2 2 4 3 2" xfId="12208"/>
    <cellStyle name="20% - Accent1 2 6 2 2 4 4" xfId="12209"/>
    <cellStyle name="20% - Accent1 2 6 2 2 4 5" xfId="12210"/>
    <cellStyle name="20% - Accent1 2 6 2 2 4 6" xfId="12211"/>
    <cellStyle name="20% - Accent1 2 6 2 2 4 7" xfId="12212"/>
    <cellStyle name="20% - Accent1 2 6 2 2 5" xfId="12213"/>
    <cellStyle name="20% - Accent1 2 6 2 2 5 2" xfId="12214"/>
    <cellStyle name="20% - Accent1 2 6 2 2 6" xfId="12215"/>
    <cellStyle name="20% - Accent1 2 6 2 2 6 2" xfId="12216"/>
    <cellStyle name="20% - Accent1 2 6 2 2 7" xfId="12217"/>
    <cellStyle name="20% - Accent1 2 6 2 2 8" xfId="12218"/>
    <cellStyle name="20% - Accent1 2 6 2 2 9" xfId="12219"/>
    <cellStyle name="20% - Accent1 2 6 2 3" xfId="12220"/>
    <cellStyle name="20% - Accent1 2 6 2 3 2" xfId="12221"/>
    <cellStyle name="20% - Accent1 2 6 2 3 2 2" xfId="12222"/>
    <cellStyle name="20% - Accent1 2 6 2 3 3" xfId="12223"/>
    <cellStyle name="20% - Accent1 2 6 2 3 3 2" xfId="12224"/>
    <cellStyle name="20% - Accent1 2 6 2 3 4" xfId="12225"/>
    <cellStyle name="20% - Accent1 2 6 2 3 5" xfId="12226"/>
    <cellStyle name="20% - Accent1 2 6 2 3 6" xfId="12227"/>
    <cellStyle name="20% - Accent1 2 6 2 3 7" xfId="12228"/>
    <cellStyle name="20% - Accent1 2 6 2 4" xfId="12229"/>
    <cellStyle name="20% - Accent1 2 6 2 4 2" xfId="12230"/>
    <cellStyle name="20% - Accent1 2 6 2 4 2 2" xfId="12231"/>
    <cellStyle name="20% - Accent1 2 6 2 4 3" xfId="12232"/>
    <cellStyle name="20% - Accent1 2 6 2 4 3 2" xfId="12233"/>
    <cellStyle name="20% - Accent1 2 6 2 4 4" xfId="12234"/>
    <cellStyle name="20% - Accent1 2 6 2 4 5" xfId="12235"/>
    <cellStyle name="20% - Accent1 2 6 2 4 6" xfId="12236"/>
    <cellStyle name="20% - Accent1 2 6 2 4 7" xfId="12237"/>
    <cellStyle name="20% - Accent1 2 6 2 5" xfId="12238"/>
    <cellStyle name="20% - Accent1 2 6 2 5 2" xfId="12239"/>
    <cellStyle name="20% - Accent1 2 6 2 5 2 2" xfId="12240"/>
    <cellStyle name="20% - Accent1 2 6 2 5 3" xfId="12241"/>
    <cellStyle name="20% - Accent1 2 6 2 5 3 2" xfId="12242"/>
    <cellStyle name="20% - Accent1 2 6 2 5 4" xfId="12243"/>
    <cellStyle name="20% - Accent1 2 6 2 5 5" xfId="12244"/>
    <cellStyle name="20% - Accent1 2 6 2 5 6" xfId="12245"/>
    <cellStyle name="20% - Accent1 2 6 2 5 7" xfId="12246"/>
    <cellStyle name="20% - Accent1 2 6 2 6" xfId="12247"/>
    <cellStyle name="20% - Accent1 2 6 2 6 2" xfId="12248"/>
    <cellStyle name="20% - Accent1 2 6 2 7" xfId="12249"/>
    <cellStyle name="20% - Accent1 2 6 2 7 2" xfId="12250"/>
    <cellStyle name="20% - Accent1 2 6 2 8" xfId="12251"/>
    <cellStyle name="20% - Accent1 2 6 2 9" xfId="12252"/>
    <cellStyle name="20% - Accent1 2 6 3" xfId="12253"/>
    <cellStyle name="20% - Accent1 2 6 3 10" xfId="12254"/>
    <cellStyle name="20% - Accent1 2 6 3 11" xfId="12255"/>
    <cellStyle name="20% - Accent1 2 6 3 2" xfId="12256"/>
    <cellStyle name="20% - Accent1 2 6 3 2 10" xfId="12257"/>
    <cellStyle name="20% - Accent1 2 6 3 2 2" xfId="12258"/>
    <cellStyle name="20% - Accent1 2 6 3 2 2 2" xfId="12259"/>
    <cellStyle name="20% - Accent1 2 6 3 2 2 2 2" xfId="12260"/>
    <cellStyle name="20% - Accent1 2 6 3 2 2 3" xfId="12261"/>
    <cellStyle name="20% - Accent1 2 6 3 2 2 3 2" xfId="12262"/>
    <cellStyle name="20% - Accent1 2 6 3 2 2 4" xfId="12263"/>
    <cellStyle name="20% - Accent1 2 6 3 2 2 5" xfId="12264"/>
    <cellStyle name="20% - Accent1 2 6 3 2 2 6" xfId="12265"/>
    <cellStyle name="20% - Accent1 2 6 3 2 2 7" xfId="12266"/>
    <cellStyle name="20% - Accent1 2 6 3 2 3" xfId="12267"/>
    <cellStyle name="20% - Accent1 2 6 3 2 3 2" xfId="12268"/>
    <cellStyle name="20% - Accent1 2 6 3 2 3 2 2" xfId="12269"/>
    <cellStyle name="20% - Accent1 2 6 3 2 3 3" xfId="12270"/>
    <cellStyle name="20% - Accent1 2 6 3 2 3 3 2" xfId="12271"/>
    <cellStyle name="20% - Accent1 2 6 3 2 3 4" xfId="12272"/>
    <cellStyle name="20% - Accent1 2 6 3 2 3 5" xfId="12273"/>
    <cellStyle name="20% - Accent1 2 6 3 2 3 6" xfId="12274"/>
    <cellStyle name="20% - Accent1 2 6 3 2 3 7" xfId="12275"/>
    <cellStyle name="20% - Accent1 2 6 3 2 4" xfId="12276"/>
    <cellStyle name="20% - Accent1 2 6 3 2 4 2" xfId="12277"/>
    <cellStyle name="20% - Accent1 2 6 3 2 4 2 2" xfId="12278"/>
    <cellStyle name="20% - Accent1 2 6 3 2 4 3" xfId="12279"/>
    <cellStyle name="20% - Accent1 2 6 3 2 4 3 2" xfId="12280"/>
    <cellStyle name="20% - Accent1 2 6 3 2 4 4" xfId="12281"/>
    <cellStyle name="20% - Accent1 2 6 3 2 4 5" xfId="12282"/>
    <cellStyle name="20% - Accent1 2 6 3 2 4 6" xfId="12283"/>
    <cellStyle name="20% - Accent1 2 6 3 2 4 7" xfId="12284"/>
    <cellStyle name="20% - Accent1 2 6 3 2 5" xfId="12285"/>
    <cellStyle name="20% - Accent1 2 6 3 2 5 2" xfId="12286"/>
    <cellStyle name="20% - Accent1 2 6 3 2 6" xfId="12287"/>
    <cellStyle name="20% - Accent1 2 6 3 2 6 2" xfId="12288"/>
    <cellStyle name="20% - Accent1 2 6 3 2 7" xfId="12289"/>
    <cellStyle name="20% - Accent1 2 6 3 2 8" xfId="12290"/>
    <cellStyle name="20% - Accent1 2 6 3 2 9" xfId="12291"/>
    <cellStyle name="20% - Accent1 2 6 3 3" xfId="12292"/>
    <cellStyle name="20% - Accent1 2 6 3 3 2" xfId="12293"/>
    <cellStyle name="20% - Accent1 2 6 3 3 2 2" xfId="12294"/>
    <cellStyle name="20% - Accent1 2 6 3 3 3" xfId="12295"/>
    <cellStyle name="20% - Accent1 2 6 3 3 3 2" xfId="12296"/>
    <cellStyle name="20% - Accent1 2 6 3 3 4" xfId="12297"/>
    <cellStyle name="20% - Accent1 2 6 3 3 5" xfId="12298"/>
    <cellStyle name="20% - Accent1 2 6 3 3 6" xfId="12299"/>
    <cellStyle name="20% - Accent1 2 6 3 3 7" xfId="12300"/>
    <cellStyle name="20% - Accent1 2 6 3 4" xfId="12301"/>
    <cellStyle name="20% - Accent1 2 6 3 4 2" xfId="12302"/>
    <cellStyle name="20% - Accent1 2 6 3 4 2 2" xfId="12303"/>
    <cellStyle name="20% - Accent1 2 6 3 4 3" xfId="12304"/>
    <cellStyle name="20% - Accent1 2 6 3 4 3 2" xfId="12305"/>
    <cellStyle name="20% - Accent1 2 6 3 4 4" xfId="12306"/>
    <cellStyle name="20% - Accent1 2 6 3 4 5" xfId="12307"/>
    <cellStyle name="20% - Accent1 2 6 3 4 6" xfId="12308"/>
    <cellStyle name="20% - Accent1 2 6 3 4 7" xfId="12309"/>
    <cellStyle name="20% - Accent1 2 6 3 5" xfId="12310"/>
    <cellStyle name="20% - Accent1 2 6 3 5 2" xfId="12311"/>
    <cellStyle name="20% - Accent1 2 6 3 5 2 2" xfId="12312"/>
    <cellStyle name="20% - Accent1 2 6 3 5 3" xfId="12313"/>
    <cellStyle name="20% - Accent1 2 6 3 5 3 2" xfId="12314"/>
    <cellStyle name="20% - Accent1 2 6 3 5 4" xfId="12315"/>
    <cellStyle name="20% - Accent1 2 6 3 5 5" xfId="12316"/>
    <cellStyle name="20% - Accent1 2 6 3 5 6" xfId="12317"/>
    <cellStyle name="20% - Accent1 2 6 3 5 7" xfId="12318"/>
    <cellStyle name="20% - Accent1 2 6 3 6" xfId="12319"/>
    <cellStyle name="20% - Accent1 2 6 3 6 2" xfId="12320"/>
    <cellStyle name="20% - Accent1 2 6 3 7" xfId="12321"/>
    <cellStyle name="20% - Accent1 2 6 3 7 2" xfId="12322"/>
    <cellStyle name="20% - Accent1 2 6 3 8" xfId="12323"/>
    <cellStyle name="20% - Accent1 2 6 3 9" xfId="12324"/>
    <cellStyle name="20% - Accent1 2 6 4" xfId="12325"/>
    <cellStyle name="20% - Accent1 2 6 4 10" xfId="12326"/>
    <cellStyle name="20% - Accent1 2 6 4 2" xfId="12327"/>
    <cellStyle name="20% - Accent1 2 6 4 2 2" xfId="12328"/>
    <cellStyle name="20% - Accent1 2 6 4 2 2 2" xfId="12329"/>
    <cellStyle name="20% - Accent1 2 6 4 2 3" xfId="12330"/>
    <cellStyle name="20% - Accent1 2 6 4 2 3 2" xfId="12331"/>
    <cellStyle name="20% - Accent1 2 6 4 2 4" xfId="12332"/>
    <cellStyle name="20% - Accent1 2 6 4 2 5" xfId="12333"/>
    <cellStyle name="20% - Accent1 2 6 4 2 6" xfId="12334"/>
    <cellStyle name="20% - Accent1 2 6 4 2 7" xfId="12335"/>
    <cellStyle name="20% - Accent1 2 6 4 3" xfId="12336"/>
    <cellStyle name="20% - Accent1 2 6 4 3 2" xfId="12337"/>
    <cellStyle name="20% - Accent1 2 6 4 3 2 2" xfId="12338"/>
    <cellStyle name="20% - Accent1 2 6 4 3 3" xfId="12339"/>
    <cellStyle name="20% - Accent1 2 6 4 3 3 2" xfId="12340"/>
    <cellStyle name="20% - Accent1 2 6 4 3 4" xfId="12341"/>
    <cellStyle name="20% - Accent1 2 6 4 3 5" xfId="12342"/>
    <cellStyle name="20% - Accent1 2 6 4 3 6" xfId="12343"/>
    <cellStyle name="20% - Accent1 2 6 4 3 7" xfId="12344"/>
    <cellStyle name="20% - Accent1 2 6 4 4" xfId="12345"/>
    <cellStyle name="20% - Accent1 2 6 4 4 2" xfId="12346"/>
    <cellStyle name="20% - Accent1 2 6 4 4 2 2" xfId="12347"/>
    <cellStyle name="20% - Accent1 2 6 4 4 3" xfId="12348"/>
    <cellStyle name="20% - Accent1 2 6 4 4 3 2" xfId="12349"/>
    <cellStyle name="20% - Accent1 2 6 4 4 4" xfId="12350"/>
    <cellStyle name="20% - Accent1 2 6 4 4 5" xfId="12351"/>
    <cellStyle name="20% - Accent1 2 6 4 4 6" xfId="12352"/>
    <cellStyle name="20% - Accent1 2 6 4 4 7" xfId="12353"/>
    <cellStyle name="20% - Accent1 2 6 4 5" xfId="12354"/>
    <cellStyle name="20% - Accent1 2 6 4 5 2" xfId="12355"/>
    <cellStyle name="20% - Accent1 2 6 4 6" xfId="12356"/>
    <cellStyle name="20% - Accent1 2 6 4 6 2" xfId="12357"/>
    <cellStyle name="20% - Accent1 2 6 4 7" xfId="12358"/>
    <cellStyle name="20% - Accent1 2 6 4 8" xfId="12359"/>
    <cellStyle name="20% - Accent1 2 6 4 9" xfId="12360"/>
    <cellStyle name="20% - Accent1 2 6 5" xfId="12361"/>
    <cellStyle name="20% - Accent1 2 6 5 2" xfId="12362"/>
    <cellStyle name="20% - Accent1 2 6 5 2 2" xfId="12363"/>
    <cellStyle name="20% - Accent1 2 6 5 3" xfId="12364"/>
    <cellStyle name="20% - Accent1 2 6 5 3 2" xfId="12365"/>
    <cellStyle name="20% - Accent1 2 6 5 4" xfId="12366"/>
    <cellStyle name="20% - Accent1 2 6 5 5" xfId="12367"/>
    <cellStyle name="20% - Accent1 2 6 5 6" xfId="12368"/>
    <cellStyle name="20% - Accent1 2 6 5 7" xfId="12369"/>
    <cellStyle name="20% - Accent1 2 6 6" xfId="12370"/>
    <cellStyle name="20% - Accent1 2 6 6 2" xfId="12371"/>
    <cellStyle name="20% - Accent1 2 6 6 2 2" xfId="12372"/>
    <cellStyle name="20% - Accent1 2 6 6 3" xfId="12373"/>
    <cellStyle name="20% - Accent1 2 6 6 3 2" xfId="12374"/>
    <cellStyle name="20% - Accent1 2 6 6 4" xfId="12375"/>
    <cellStyle name="20% - Accent1 2 6 6 5" xfId="12376"/>
    <cellStyle name="20% - Accent1 2 6 6 6" xfId="12377"/>
    <cellStyle name="20% - Accent1 2 6 6 7" xfId="12378"/>
    <cellStyle name="20% - Accent1 2 6 7" xfId="12379"/>
    <cellStyle name="20% - Accent1 2 6 7 2" xfId="12380"/>
    <cellStyle name="20% - Accent1 2 6 7 2 2" xfId="12381"/>
    <cellStyle name="20% - Accent1 2 6 7 3" xfId="12382"/>
    <cellStyle name="20% - Accent1 2 6 7 3 2" xfId="12383"/>
    <cellStyle name="20% - Accent1 2 6 7 4" xfId="12384"/>
    <cellStyle name="20% - Accent1 2 6 7 5" xfId="12385"/>
    <cellStyle name="20% - Accent1 2 6 7 6" xfId="12386"/>
    <cellStyle name="20% - Accent1 2 6 7 7" xfId="12387"/>
    <cellStyle name="20% - Accent1 2 6 8" xfId="12388"/>
    <cellStyle name="20% - Accent1 2 6 8 2" xfId="12389"/>
    <cellStyle name="20% - Accent1 2 6 9" xfId="12390"/>
    <cellStyle name="20% - Accent1 2 6 9 2" xfId="12391"/>
    <cellStyle name="20% - Accent1 2 7" xfId="12392"/>
    <cellStyle name="20% - Accent1 2 7 10" xfId="12393"/>
    <cellStyle name="20% - Accent1 2 7 11" xfId="12394"/>
    <cellStyle name="20% - Accent1 2 7 2" xfId="12395"/>
    <cellStyle name="20% - Accent1 2 7 2 10" xfId="12396"/>
    <cellStyle name="20% - Accent1 2 7 2 2" xfId="12397"/>
    <cellStyle name="20% - Accent1 2 7 2 2 2" xfId="12398"/>
    <cellStyle name="20% - Accent1 2 7 2 2 2 2" xfId="12399"/>
    <cellStyle name="20% - Accent1 2 7 2 2 3" xfId="12400"/>
    <cellStyle name="20% - Accent1 2 7 2 2 3 2" xfId="12401"/>
    <cellStyle name="20% - Accent1 2 7 2 2 4" xfId="12402"/>
    <cellStyle name="20% - Accent1 2 7 2 2 5" xfId="12403"/>
    <cellStyle name="20% - Accent1 2 7 2 2 6" xfId="12404"/>
    <cellStyle name="20% - Accent1 2 7 2 2 7" xfId="12405"/>
    <cellStyle name="20% - Accent1 2 7 2 3" xfId="12406"/>
    <cellStyle name="20% - Accent1 2 7 2 3 2" xfId="12407"/>
    <cellStyle name="20% - Accent1 2 7 2 3 2 2" xfId="12408"/>
    <cellStyle name="20% - Accent1 2 7 2 3 3" xfId="12409"/>
    <cellStyle name="20% - Accent1 2 7 2 3 3 2" xfId="12410"/>
    <cellStyle name="20% - Accent1 2 7 2 3 4" xfId="12411"/>
    <cellStyle name="20% - Accent1 2 7 2 3 5" xfId="12412"/>
    <cellStyle name="20% - Accent1 2 7 2 3 6" xfId="12413"/>
    <cellStyle name="20% - Accent1 2 7 2 3 7" xfId="12414"/>
    <cellStyle name="20% - Accent1 2 7 2 4" xfId="12415"/>
    <cellStyle name="20% - Accent1 2 7 2 4 2" xfId="12416"/>
    <cellStyle name="20% - Accent1 2 7 2 4 2 2" xfId="12417"/>
    <cellStyle name="20% - Accent1 2 7 2 4 3" xfId="12418"/>
    <cellStyle name="20% - Accent1 2 7 2 4 3 2" xfId="12419"/>
    <cellStyle name="20% - Accent1 2 7 2 4 4" xfId="12420"/>
    <cellStyle name="20% - Accent1 2 7 2 4 5" xfId="12421"/>
    <cellStyle name="20% - Accent1 2 7 2 4 6" xfId="12422"/>
    <cellStyle name="20% - Accent1 2 7 2 4 7" xfId="12423"/>
    <cellStyle name="20% - Accent1 2 7 2 5" xfId="12424"/>
    <cellStyle name="20% - Accent1 2 7 2 5 2" xfId="12425"/>
    <cellStyle name="20% - Accent1 2 7 2 6" xfId="12426"/>
    <cellStyle name="20% - Accent1 2 7 2 6 2" xfId="12427"/>
    <cellStyle name="20% - Accent1 2 7 2 7" xfId="12428"/>
    <cellStyle name="20% - Accent1 2 7 2 8" xfId="12429"/>
    <cellStyle name="20% - Accent1 2 7 2 9" xfId="12430"/>
    <cellStyle name="20% - Accent1 2 7 3" xfId="12431"/>
    <cellStyle name="20% - Accent1 2 7 3 2" xfId="12432"/>
    <cellStyle name="20% - Accent1 2 7 3 2 2" xfId="12433"/>
    <cellStyle name="20% - Accent1 2 7 3 3" xfId="12434"/>
    <cellStyle name="20% - Accent1 2 7 3 3 2" xfId="12435"/>
    <cellStyle name="20% - Accent1 2 7 3 4" xfId="12436"/>
    <cellStyle name="20% - Accent1 2 7 3 5" xfId="12437"/>
    <cellStyle name="20% - Accent1 2 7 3 6" xfId="12438"/>
    <cellStyle name="20% - Accent1 2 7 3 7" xfId="12439"/>
    <cellStyle name="20% - Accent1 2 7 4" xfId="12440"/>
    <cellStyle name="20% - Accent1 2 7 4 2" xfId="12441"/>
    <cellStyle name="20% - Accent1 2 7 4 2 2" xfId="12442"/>
    <cellStyle name="20% - Accent1 2 7 4 3" xfId="12443"/>
    <cellStyle name="20% - Accent1 2 7 4 3 2" xfId="12444"/>
    <cellStyle name="20% - Accent1 2 7 4 4" xfId="12445"/>
    <cellStyle name="20% - Accent1 2 7 4 5" xfId="12446"/>
    <cellStyle name="20% - Accent1 2 7 4 6" xfId="12447"/>
    <cellStyle name="20% - Accent1 2 7 4 7" xfId="12448"/>
    <cellStyle name="20% - Accent1 2 7 5" xfId="12449"/>
    <cellStyle name="20% - Accent1 2 7 5 2" xfId="12450"/>
    <cellStyle name="20% - Accent1 2 7 5 2 2" xfId="12451"/>
    <cellStyle name="20% - Accent1 2 7 5 3" xfId="12452"/>
    <cellStyle name="20% - Accent1 2 7 5 3 2" xfId="12453"/>
    <cellStyle name="20% - Accent1 2 7 5 4" xfId="12454"/>
    <cellStyle name="20% - Accent1 2 7 5 5" xfId="12455"/>
    <cellStyle name="20% - Accent1 2 7 5 6" xfId="12456"/>
    <cellStyle name="20% - Accent1 2 7 5 7" xfId="12457"/>
    <cellStyle name="20% - Accent1 2 7 6" xfId="12458"/>
    <cellStyle name="20% - Accent1 2 7 6 2" xfId="12459"/>
    <cellStyle name="20% - Accent1 2 7 7" xfId="12460"/>
    <cellStyle name="20% - Accent1 2 7 7 2" xfId="12461"/>
    <cellStyle name="20% - Accent1 2 7 8" xfId="12462"/>
    <cellStyle name="20% - Accent1 2 7 9" xfId="12463"/>
    <cellStyle name="20% - Accent1 2 8" xfId="12464"/>
    <cellStyle name="20% - Accent1 2 8 10" xfId="12465"/>
    <cellStyle name="20% - Accent1 2 8 11" xfId="12466"/>
    <cellStyle name="20% - Accent1 2 8 2" xfId="12467"/>
    <cellStyle name="20% - Accent1 2 8 2 10" xfId="12468"/>
    <cellStyle name="20% - Accent1 2 8 2 2" xfId="12469"/>
    <cellStyle name="20% - Accent1 2 8 2 2 2" xfId="12470"/>
    <cellStyle name="20% - Accent1 2 8 2 2 2 2" xfId="12471"/>
    <cellStyle name="20% - Accent1 2 8 2 2 3" xfId="12472"/>
    <cellStyle name="20% - Accent1 2 8 2 2 3 2" xfId="12473"/>
    <cellStyle name="20% - Accent1 2 8 2 2 4" xfId="12474"/>
    <cellStyle name="20% - Accent1 2 8 2 2 5" xfId="12475"/>
    <cellStyle name="20% - Accent1 2 8 2 2 6" xfId="12476"/>
    <cellStyle name="20% - Accent1 2 8 2 2 7" xfId="12477"/>
    <cellStyle name="20% - Accent1 2 8 2 3" xfId="12478"/>
    <cellStyle name="20% - Accent1 2 8 2 3 2" xfId="12479"/>
    <cellStyle name="20% - Accent1 2 8 2 3 2 2" xfId="12480"/>
    <cellStyle name="20% - Accent1 2 8 2 3 3" xfId="12481"/>
    <cellStyle name="20% - Accent1 2 8 2 3 3 2" xfId="12482"/>
    <cellStyle name="20% - Accent1 2 8 2 3 4" xfId="12483"/>
    <cellStyle name="20% - Accent1 2 8 2 3 5" xfId="12484"/>
    <cellStyle name="20% - Accent1 2 8 2 3 6" xfId="12485"/>
    <cellStyle name="20% - Accent1 2 8 2 3 7" xfId="12486"/>
    <cellStyle name="20% - Accent1 2 8 2 4" xfId="12487"/>
    <cellStyle name="20% - Accent1 2 8 2 4 2" xfId="12488"/>
    <cellStyle name="20% - Accent1 2 8 2 4 2 2" xfId="12489"/>
    <cellStyle name="20% - Accent1 2 8 2 4 3" xfId="12490"/>
    <cellStyle name="20% - Accent1 2 8 2 4 3 2" xfId="12491"/>
    <cellStyle name="20% - Accent1 2 8 2 4 4" xfId="12492"/>
    <cellStyle name="20% - Accent1 2 8 2 4 5" xfId="12493"/>
    <cellStyle name="20% - Accent1 2 8 2 4 6" xfId="12494"/>
    <cellStyle name="20% - Accent1 2 8 2 4 7" xfId="12495"/>
    <cellStyle name="20% - Accent1 2 8 2 5" xfId="12496"/>
    <cellStyle name="20% - Accent1 2 8 2 5 2" xfId="12497"/>
    <cellStyle name="20% - Accent1 2 8 2 6" xfId="12498"/>
    <cellStyle name="20% - Accent1 2 8 2 6 2" xfId="12499"/>
    <cellStyle name="20% - Accent1 2 8 2 7" xfId="12500"/>
    <cellStyle name="20% - Accent1 2 8 2 8" xfId="12501"/>
    <cellStyle name="20% - Accent1 2 8 2 9" xfId="12502"/>
    <cellStyle name="20% - Accent1 2 8 3" xfId="12503"/>
    <cellStyle name="20% - Accent1 2 8 3 2" xfId="12504"/>
    <cellStyle name="20% - Accent1 2 8 3 2 2" xfId="12505"/>
    <cellStyle name="20% - Accent1 2 8 3 3" xfId="12506"/>
    <cellStyle name="20% - Accent1 2 8 3 3 2" xfId="12507"/>
    <cellStyle name="20% - Accent1 2 8 3 4" xfId="12508"/>
    <cellStyle name="20% - Accent1 2 8 3 5" xfId="12509"/>
    <cellStyle name="20% - Accent1 2 8 3 6" xfId="12510"/>
    <cellStyle name="20% - Accent1 2 8 3 7" xfId="12511"/>
    <cellStyle name="20% - Accent1 2 8 4" xfId="12512"/>
    <cellStyle name="20% - Accent1 2 8 4 2" xfId="12513"/>
    <cellStyle name="20% - Accent1 2 8 4 2 2" xfId="12514"/>
    <cellStyle name="20% - Accent1 2 8 4 3" xfId="12515"/>
    <cellStyle name="20% - Accent1 2 8 4 3 2" xfId="12516"/>
    <cellStyle name="20% - Accent1 2 8 4 4" xfId="12517"/>
    <cellStyle name="20% - Accent1 2 8 4 5" xfId="12518"/>
    <cellStyle name="20% - Accent1 2 8 4 6" xfId="12519"/>
    <cellStyle name="20% - Accent1 2 8 4 7" xfId="12520"/>
    <cellStyle name="20% - Accent1 2 8 5" xfId="12521"/>
    <cellStyle name="20% - Accent1 2 8 5 2" xfId="12522"/>
    <cellStyle name="20% - Accent1 2 8 5 2 2" xfId="12523"/>
    <cellStyle name="20% - Accent1 2 8 5 3" xfId="12524"/>
    <cellStyle name="20% - Accent1 2 8 5 3 2" xfId="12525"/>
    <cellStyle name="20% - Accent1 2 8 5 4" xfId="12526"/>
    <cellStyle name="20% - Accent1 2 8 5 5" xfId="12527"/>
    <cellStyle name="20% - Accent1 2 8 5 6" xfId="12528"/>
    <cellStyle name="20% - Accent1 2 8 5 7" xfId="12529"/>
    <cellStyle name="20% - Accent1 2 8 6" xfId="12530"/>
    <cellStyle name="20% - Accent1 2 8 6 2" xfId="12531"/>
    <cellStyle name="20% - Accent1 2 8 7" xfId="12532"/>
    <cellStyle name="20% - Accent1 2 8 7 2" xfId="12533"/>
    <cellStyle name="20% - Accent1 2 8 8" xfId="12534"/>
    <cellStyle name="20% - Accent1 2 8 9" xfId="12535"/>
    <cellStyle name="20% - Accent1 2 9" xfId="12536"/>
    <cellStyle name="20% - Accent1 2 9 10" xfId="12537"/>
    <cellStyle name="20% - Accent1 2 9 2" xfId="12538"/>
    <cellStyle name="20% - Accent1 2 9 2 2" xfId="12539"/>
    <cellStyle name="20% - Accent1 2 9 2 2 2" xfId="12540"/>
    <cellStyle name="20% - Accent1 2 9 2 3" xfId="12541"/>
    <cellStyle name="20% - Accent1 2 9 2 3 2" xfId="12542"/>
    <cellStyle name="20% - Accent1 2 9 2 4" xfId="12543"/>
    <cellStyle name="20% - Accent1 2 9 2 5" xfId="12544"/>
    <cellStyle name="20% - Accent1 2 9 2 6" xfId="12545"/>
    <cellStyle name="20% - Accent1 2 9 2 7" xfId="12546"/>
    <cellStyle name="20% - Accent1 2 9 3" xfId="12547"/>
    <cellStyle name="20% - Accent1 2 9 3 2" xfId="12548"/>
    <cellStyle name="20% - Accent1 2 9 3 2 2" xfId="12549"/>
    <cellStyle name="20% - Accent1 2 9 3 3" xfId="12550"/>
    <cellStyle name="20% - Accent1 2 9 3 3 2" xfId="12551"/>
    <cellStyle name="20% - Accent1 2 9 3 4" xfId="12552"/>
    <cellStyle name="20% - Accent1 2 9 3 5" xfId="12553"/>
    <cellStyle name="20% - Accent1 2 9 3 6" xfId="12554"/>
    <cellStyle name="20% - Accent1 2 9 3 7" xfId="12555"/>
    <cellStyle name="20% - Accent1 2 9 4" xfId="12556"/>
    <cellStyle name="20% - Accent1 2 9 4 2" xfId="12557"/>
    <cellStyle name="20% - Accent1 2 9 4 2 2" xfId="12558"/>
    <cellStyle name="20% - Accent1 2 9 4 3" xfId="12559"/>
    <cellStyle name="20% - Accent1 2 9 4 3 2" xfId="12560"/>
    <cellStyle name="20% - Accent1 2 9 4 4" xfId="12561"/>
    <cellStyle name="20% - Accent1 2 9 4 5" xfId="12562"/>
    <cellStyle name="20% - Accent1 2 9 4 6" xfId="12563"/>
    <cellStyle name="20% - Accent1 2 9 4 7" xfId="12564"/>
    <cellStyle name="20% - Accent1 2 9 5" xfId="12565"/>
    <cellStyle name="20% - Accent1 2 9 5 2" xfId="12566"/>
    <cellStyle name="20% - Accent1 2 9 6" xfId="12567"/>
    <cellStyle name="20% - Accent1 2 9 6 2" xfId="12568"/>
    <cellStyle name="20% - Accent1 2 9 7" xfId="12569"/>
    <cellStyle name="20% - Accent1 2 9 8" xfId="12570"/>
    <cellStyle name="20% - Accent1 2 9 9" xfId="12571"/>
    <cellStyle name="20% - Accent1 2_10-15-10-Stmt AU - Period I - Working 1 0" xfId="84"/>
    <cellStyle name="20% - Accent1 3" xfId="85"/>
    <cellStyle name="20% - Accent1 3 10" xfId="12572"/>
    <cellStyle name="20% - Accent1 3 10 2" xfId="12573"/>
    <cellStyle name="20% - Accent1 3 10 2 2" xfId="12574"/>
    <cellStyle name="20% - Accent1 3 10 3" xfId="12575"/>
    <cellStyle name="20% - Accent1 3 10 3 2" xfId="12576"/>
    <cellStyle name="20% - Accent1 3 10 4" xfId="12577"/>
    <cellStyle name="20% - Accent1 3 10 5" xfId="12578"/>
    <cellStyle name="20% - Accent1 3 10 6" xfId="12579"/>
    <cellStyle name="20% - Accent1 3 10 7" xfId="12580"/>
    <cellStyle name="20% - Accent1 3 11" xfId="12581"/>
    <cellStyle name="20% - Accent1 3 11 2" xfId="12582"/>
    <cellStyle name="20% - Accent1 3 11 2 2" xfId="12583"/>
    <cellStyle name="20% - Accent1 3 11 3" xfId="12584"/>
    <cellStyle name="20% - Accent1 3 11 3 2" xfId="12585"/>
    <cellStyle name="20% - Accent1 3 11 4" xfId="12586"/>
    <cellStyle name="20% - Accent1 3 11 5" xfId="12587"/>
    <cellStyle name="20% - Accent1 3 11 6" xfId="12588"/>
    <cellStyle name="20% - Accent1 3 11 7" xfId="12589"/>
    <cellStyle name="20% - Accent1 3 12" xfId="12590"/>
    <cellStyle name="20% - Accent1 3 12 2" xfId="12591"/>
    <cellStyle name="20% - Accent1 3 12 2 2" xfId="12592"/>
    <cellStyle name="20% - Accent1 3 12 3" xfId="12593"/>
    <cellStyle name="20% - Accent1 3 12 3 2" xfId="12594"/>
    <cellStyle name="20% - Accent1 3 12 4" xfId="12595"/>
    <cellStyle name="20% - Accent1 3 12 5" xfId="12596"/>
    <cellStyle name="20% - Accent1 3 12 6" xfId="12597"/>
    <cellStyle name="20% - Accent1 3 12 7" xfId="12598"/>
    <cellStyle name="20% - Accent1 3 13" xfId="12599"/>
    <cellStyle name="20% - Accent1 3 13 2" xfId="12600"/>
    <cellStyle name="20% - Accent1 3 14" xfId="12601"/>
    <cellStyle name="20% - Accent1 3 14 2" xfId="12602"/>
    <cellStyle name="20% - Accent1 3 15" xfId="12603"/>
    <cellStyle name="20% - Accent1 3 16" xfId="12604"/>
    <cellStyle name="20% - Accent1 3 17" xfId="12605"/>
    <cellStyle name="20% - Accent1 3 18" xfId="12606"/>
    <cellStyle name="20% - Accent1 3 2" xfId="86"/>
    <cellStyle name="20% - Accent1 3 2 10" xfId="12607"/>
    <cellStyle name="20% - Accent1 3 2 11" xfId="12608"/>
    <cellStyle name="20% - Accent1 3 2 12" xfId="12609"/>
    <cellStyle name="20% - Accent1 3 2 13" xfId="12610"/>
    <cellStyle name="20% - Accent1 3 2 2" xfId="12611"/>
    <cellStyle name="20% - Accent1 3 2 2 10" xfId="12612"/>
    <cellStyle name="20% - Accent1 3 2 2 11" xfId="12613"/>
    <cellStyle name="20% - Accent1 3 2 2 2" xfId="12614"/>
    <cellStyle name="20% - Accent1 3 2 2 2 10" xfId="12615"/>
    <cellStyle name="20% - Accent1 3 2 2 2 2" xfId="12616"/>
    <cellStyle name="20% - Accent1 3 2 2 2 2 2" xfId="12617"/>
    <cellStyle name="20% - Accent1 3 2 2 2 2 2 2" xfId="12618"/>
    <cellStyle name="20% - Accent1 3 2 2 2 2 3" xfId="12619"/>
    <cellStyle name="20% - Accent1 3 2 2 2 2 3 2" xfId="12620"/>
    <cellStyle name="20% - Accent1 3 2 2 2 2 4" xfId="12621"/>
    <cellStyle name="20% - Accent1 3 2 2 2 2 5" xfId="12622"/>
    <cellStyle name="20% - Accent1 3 2 2 2 2 6" xfId="12623"/>
    <cellStyle name="20% - Accent1 3 2 2 2 2 7" xfId="12624"/>
    <cellStyle name="20% - Accent1 3 2 2 2 3" xfId="12625"/>
    <cellStyle name="20% - Accent1 3 2 2 2 3 2" xfId="12626"/>
    <cellStyle name="20% - Accent1 3 2 2 2 3 2 2" xfId="12627"/>
    <cellStyle name="20% - Accent1 3 2 2 2 3 3" xfId="12628"/>
    <cellStyle name="20% - Accent1 3 2 2 2 3 3 2" xfId="12629"/>
    <cellStyle name="20% - Accent1 3 2 2 2 3 4" xfId="12630"/>
    <cellStyle name="20% - Accent1 3 2 2 2 3 5" xfId="12631"/>
    <cellStyle name="20% - Accent1 3 2 2 2 3 6" xfId="12632"/>
    <cellStyle name="20% - Accent1 3 2 2 2 3 7" xfId="12633"/>
    <cellStyle name="20% - Accent1 3 2 2 2 4" xfId="12634"/>
    <cellStyle name="20% - Accent1 3 2 2 2 4 2" xfId="12635"/>
    <cellStyle name="20% - Accent1 3 2 2 2 4 2 2" xfId="12636"/>
    <cellStyle name="20% - Accent1 3 2 2 2 4 3" xfId="12637"/>
    <cellStyle name="20% - Accent1 3 2 2 2 4 3 2" xfId="12638"/>
    <cellStyle name="20% - Accent1 3 2 2 2 4 4" xfId="12639"/>
    <cellStyle name="20% - Accent1 3 2 2 2 4 5" xfId="12640"/>
    <cellStyle name="20% - Accent1 3 2 2 2 4 6" xfId="12641"/>
    <cellStyle name="20% - Accent1 3 2 2 2 4 7" xfId="12642"/>
    <cellStyle name="20% - Accent1 3 2 2 2 5" xfId="12643"/>
    <cellStyle name="20% - Accent1 3 2 2 2 5 2" xfId="12644"/>
    <cellStyle name="20% - Accent1 3 2 2 2 6" xfId="12645"/>
    <cellStyle name="20% - Accent1 3 2 2 2 6 2" xfId="12646"/>
    <cellStyle name="20% - Accent1 3 2 2 2 7" xfId="12647"/>
    <cellStyle name="20% - Accent1 3 2 2 2 8" xfId="12648"/>
    <cellStyle name="20% - Accent1 3 2 2 2 9" xfId="12649"/>
    <cellStyle name="20% - Accent1 3 2 2 3" xfId="12650"/>
    <cellStyle name="20% - Accent1 3 2 2 3 2" xfId="12651"/>
    <cellStyle name="20% - Accent1 3 2 2 3 2 2" xfId="12652"/>
    <cellStyle name="20% - Accent1 3 2 2 3 3" xfId="12653"/>
    <cellStyle name="20% - Accent1 3 2 2 3 3 2" xfId="12654"/>
    <cellStyle name="20% - Accent1 3 2 2 3 4" xfId="12655"/>
    <cellStyle name="20% - Accent1 3 2 2 3 5" xfId="12656"/>
    <cellStyle name="20% - Accent1 3 2 2 3 6" xfId="12657"/>
    <cellStyle name="20% - Accent1 3 2 2 3 7" xfId="12658"/>
    <cellStyle name="20% - Accent1 3 2 2 4" xfId="12659"/>
    <cellStyle name="20% - Accent1 3 2 2 4 2" xfId="12660"/>
    <cellStyle name="20% - Accent1 3 2 2 4 2 2" xfId="12661"/>
    <cellStyle name="20% - Accent1 3 2 2 4 3" xfId="12662"/>
    <cellStyle name="20% - Accent1 3 2 2 4 3 2" xfId="12663"/>
    <cellStyle name="20% - Accent1 3 2 2 4 4" xfId="12664"/>
    <cellStyle name="20% - Accent1 3 2 2 4 5" xfId="12665"/>
    <cellStyle name="20% - Accent1 3 2 2 4 6" xfId="12666"/>
    <cellStyle name="20% - Accent1 3 2 2 4 7" xfId="12667"/>
    <cellStyle name="20% - Accent1 3 2 2 5" xfId="12668"/>
    <cellStyle name="20% - Accent1 3 2 2 5 2" xfId="12669"/>
    <cellStyle name="20% - Accent1 3 2 2 5 2 2" xfId="12670"/>
    <cellStyle name="20% - Accent1 3 2 2 5 3" xfId="12671"/>
    <cellStyle name="20% - Accent1 3 2 2 5 3 2" xfId="12672"/>
    <cellStyle name="20% - Accent1 3 2 2 5 4" xfId="12673"/>
    <cellStyle name="20% - Accent1 3 2 2 5 5" xfId="12674"/>
    <cellStyle name="20% - Accent1 3 2 2 5 6" xfId="12675"/>
    <cellStyle name="20% - Accent1 3 2 2 5 7" xfId="12676"/>
    <cellStyle name="20% - Accent1 3 2 2 6" xfId="12677"/>
    <cellStyle name="20% - Accent1 3 2 2 6 2" xfId="12678"/>
    <cellStyle name="20% - Accent1 3 2 2 7" xfId="12679"/>
    <cellStyle name="20% - Accent1 3 2 2 7 2" xfId="12680"/>
    <cellStyle name="20% - Accent1 3 2 2 8" xfId="12681"/>
    <cellStyle name="20% - Accent1 3 2 2 9" xfId="12682"/>
    <cellStyle name="20% - Accent1 3 2 3" xfId="12683"/>
    <cellStyle name="20% - Accent1 3 2 3 10" xfId="12684"/>
    <cellStyle name="20% - Accent1 3 2 3 11" xfId="12685"/>
    <cellStyle name="20% - Accent1 3 2 3 2" xfId="12686"/>
    <cellStyle name="20% - Accent1 3 2 3 2 10" xfId="12687"/>
    <cellStyle name="20% - Accent1 3 2 3 2 2" xfId="12688"/>
    <cellStyle name="20% - Accent1 3 2 3 2 2 2" xfId="12689"/>
    <cellStyle name="20% - Accent1 3 2 3 2 2 2 2" xfId="12690"/>
    <cellStyle name="20% - Accent1 3 2 3 2 2 3" xfId="12691"/>
    <cellStyle name="20% - Accent1 3 2 3 2 2 3 2" xfId="12692"/>
    <cellStyle name="20% - Accent1 3 2 3 2 2 4" xfId="12693"/>
    <cellStyle name="20% - Accent1 3 2 3 2 2 5" xfId="12694"/>
    <cellStyle name="20% - Accent1 3 2 3 2 2 6" xfId="12695"/>
    <cellStyle name="20% - Accent1 3 2 3 2 2 7" xfId="12696"/>
    <cellStyle name="20% - Accent1 3 2 3 2 3" xfId="12697"/>
    <cellStyle name="20% - Accent1 3 2 3 2 3 2" xfId="12698"/>
    <cellStyle name="20% - Accent1 3 2 3 2 3 2 2" xfId="12699"/>
    <cellStyle name="20% - Accent1 3 2 3 2 3 3" xfId="12700"/>
    <cellStyle name="20% - Accent1 3 2 3 2 3 3 2" xfId="12701"/>
    <cellStyle name="20% - Accent1 3 2 3 2 3 4" xfId="12702"/>
    <cellStyle name="20% - Accent1 3 2 3 2 3 5" xfId="12703"/>
    <cellStyle name="20% - Accent1 3 2 3 2 3 6" xfId="12704"/>
    <cellStyle name="20% - Accent1 3 2 3 2 3 7" xfId="12705"/>
    <cellStyle name="20% - Accent1 3 2 3 2 4" xfId="12706"/>
    <cellStyle name="20% - Accent1 3 2 3 2 4 2" xfId="12707"/>
    <cellStyle name="20% - Accent1 3 2 3 2 4 2 2" xfId="12708"/>
    <cellStyle name="20% - Accent1 3 2 3 2 4 3" xfId="12709"/>
    <cellStyle name="20% - Accent1 3 2 3 2 4 3 2" xfId="12710"/>
    <cellStyle name="20% - Accent1 3 2 3 2 4 4" xfId="12711"/>
    <cellStyle name="20% - Accent1 3 2 3 2 4 5" xfId="12712"/>
    <cellStyle name="20% - Accent1 3 2 3 2 4 6" xfId="12713"/>
    <cellStyle name="20% - Accent1 3 2 3 2 4 7" xfId="12714"/>
    <cellStyle name="20% - Accent1 3 2 3 2 5" xfId="12715"/>
    <cellStyle name="20% - Accent1 3 2 3 2 5 2" xfId="12716"/>
    <cellStyle name="20% - Accent1 3 2 3 2 6" xfId="12717"/>
    <cellStyle name="20% - Accent1 3 2 3 2 6 2" xfId="12718"/>
    <cellStyle name="20% - Accent1 3 2 3 2 7" xfId="12719"/>
    <cellStyle name="20% - Accent1 3 2 3 2 8" xfId="12720"/>
    <cellStyle name="20% - Accent1 3 2 3 2 9" xfId="12721"/>
    <cellStyle name="20% - Accent1 3 2 3 3" xfId="12722"/>
    <cellStyle name="20% - Accent1 3 2 3 3 2" xfId="12723"/>
    <cellStyle name="20% - Accent1 3 2 3 3 2 2" xfId="12724"/>
    <cellStyle name="20% - Accent1 3 2 3 3 3" xfId="12725"/>
    <cellStyle name="20% - Accent1 3 2 3 3 3 2" xfId="12726"/>
    <cellStyle name="20% - Accent1 3 2 3 3 4" xfId="12727"/>
    <cellStyle name="20% - Accent1 3 2 3 3 5" xfId="12728"/>
    <cellStyle name="20% - Accent1 3 2 3 3 6" xfId="12729"/>
    <cellStyle name="20% - Accent1 3 2 3 3 7" xfId="12730"/>
    <cellStyle name="20% - Accent1 3 2 3 4" xfId="12731"/>
    <cellStyle name="20% - Accent1 3 2 3 4 2" xfId="12732"/>
    <cellStyle name="20% - Accent1 3 2 3 4 2 2" xfId="12733"/>
    <cellStyle name="20% - Accent1 3 2 3 4 3" xfId="12734"/>
    <cellStyle name="20% - Accent1 3 2 3 4 3 2" xfId="12735"/>
    <cellStyle name="20% - Accent1 3 2 3 4 4" xfId="12736"/>
    <cellStyle name="20% - Accent1 3 2 3 4 5" xfId="12737"/>
    <cellStyle name="20% - Accent1 3 2 3 4 6" xfId="12738"/>
    <cellStyle name="20% - Accent1 3 2 3 4 7" xfId="12739"/>
    <cellStyle name="20% - Accent1 3 2 3 5" xfId="12740"/>
    <cellStyle name="20% - Accent1 3 2 3 5 2" xfId="12741"/>
    <cellStyle name="20% - Accent1 3 2 3 5 2 2" xfId="12742"/>
    <cellStyle name="20% - Accent1 3 2 3 5 3" xfId="12743"/>
    <cellStyle name="20% - Accent1 3 2 3 5 3 2" xfId="12744"/>
    <cellStyle name="20% - Accent1 3 2 3 5 4" xfId="12745"/>
    <cellStyle name="20% - Accent1 3 2 3 5 5" xfId="12746"/>
    <cellStyle name="20% - Accent1 3 2 3 5 6" xfId="12747"/>
    <cellStyle name="20% - Accent1 3 2 3 5 7" xfId="12748"/>
    <cellStyle name="20% - Accent1 3 2 3 6" xfId="12749"/>
    <cellStyle name="20% - Accent1 3 2 3 6 2" xfId="12750"/>
    <cellStyle name="20% - Accent1 3 2 3 7" xfId="12751"/>
    <cellStyle name="20% - Accent1 3 2 3 7 2" xfId="12752"/>
    <cellStyle name="20% - Accent1 3 2 3 8" xfId="12753"/>
    <cellStyle name="20% - Accent1 3 2 3 9" xfId="12754"/>
    <cellStyle name="20% - Accent1 3 2 4" xfId="12755"/>
    <cellStyle name="20% - Accent1 3 2 4 10" xfId="12756"/>
    <cellStyle name="20% - Accent1 3 2 4 2" xfId="12757"/>
    <cellStyle name="20% - Accent1 3 2 4 2 2" xfId="12758"/>
    <cellStyle name="20% - Accent1 3 2 4 2 2 2" xfId="12759"/>
    <cellStyle name="20% - Accent1 3 2 4 2 3" xfId="12760"/>
    <cellStyle name="20% - Accent1 3 2 4 2 3 2" xfId="12761"/>
    <cellStyle name="20% - Accent1 3 2 4 2 4" xfId="12762"/>
    <cellStyle name="20% - Accent1 3 2 4 2 5" xfId="12763"/>
    <cellStyle name="20% - Accent1 3 2 4 2 6" xfId="12764"/>
    <cellStyle name="20% - Accent1 3 2 4 2 7" xfId="12765"/>
    <cellStyle name="20% - Accent1 3 2 4 3" xfId="12766"/>
    <cellStyle name="20% - Accent1 3 2 4 3 2" xfId="12767"/>
    <cellStyle name="20% - Accent1 3 2 4 3 2 2" xfId="12768"/>
    <cellStyle name="20% - Accent1 3 2 4 3 3" xfId="12769"/>
    <cellStyle name="20% - Accent1 3 2 4 3 3 2" xfId="12770"/>
    <cellStyle name="20% - Accent1 3 2 4 3 4" xfId="12771"/>
    <cellStyle name="20% - Accent1 3 2 4 3 5" xfId="12772"/>
    <cellStyle name="20% - Accent1 3 2 4 3 6" xfId="12773"/>
    <cellStyle name="20% - Accent1 3 2 4 3 7" xfId="12774"/>
    <cellStyle name="20% - Accent1 3 2 4 4" xfId="12775"/>
    <cellStyle name="20% - Accent1 3 2 4 4 2" xfId="12776"/>
    <cellStyle name="20% - Accent1 3 2 4 4 2 2" xfId="12777"/>
    <cellStyle name="20% - Accent1 3 2 4 4 3" xfId="12778"/>
    <cellStyle name="20% - Accent1 3 2 4 4 3 2" xfId="12779"/>
    <cellStyle name="20% - Accent1 3 2 4 4 4" xfId="12780"/>
    <cellStyle name="20% - Accent1 3 2 4 4 5" xfId="12781"/>
    <cellStyle name="20% - Accent1 3 2 4 4 6" xfId="12782"/>
    <cellStyle name="20% - Accent1 3 2 4 4 7" xfId="12783"/>
    <cellStyle name="20% - Accent1 3 2 4 5" xfId="12784"/>
    <cellStyle name="20% - Accent1 3 2 4 5 2" xfId="12785"/>
    <cellStyle name="20% - Accent1 3 2 4 6" xfId="12786"/>
    <cellStyle name="20% - Accent1 3 2 4 6 2" xfId="12787"/>
    <cellStyle name="20% - Accent1 3 2 4 7" xfId="12788"/>
    <cellStyle name="20% - Accent1 3 2 4 8" xfId="12789"/>
    <cellStyle name="20% - Accent1 3 2 4 9" xfId="12790"/>
    <cellStyle name="20% - Accent1 3 2 5" xfId="12791"/>
    <cellStyle name="20% - Accent1 3 2 5 2" xfId="12792"/>
    <cellStyle name="20% - Accent1 3 2 5 2 2" xfId="12793"/>
    <cellStyle name="20% - Accent1 3 2 5 3" xfId="12794"/>
    <cellStyle name="20% - Accent1 3 2 5 3 2" xfId="12795"/>
    <cellStyle name="20% - Accent1 3 2 5 4" xfId="12796"/>
    <cellStyle name="20% - Accent1 3 2 5 5" xfId="12797"/>
    <cellStyle name="20% - Accent1 3 2 5 6" xfId="12798"/>
    <cellStyle name="20% - Accent1 3 2 5 7" xfId="12799"/>
    <cellStyle name="20% - Accent1 3 2 6" xfId="12800"/>
    <cellStyle name="20% - Accent1 3 2 6 2" xfId="12801"/>
    <cellStyle name="20% - Accent1 3 2 6 2 2" xfId="12802"/>
    <cellStyle name="20% - Accent1 3 2 6 3" xfId="12803"/>
    <cellStyle name="20% - Accent1 3 2 6 3 2" xfId="12804"/>
    <cellStyle name="20% - Accent1 3 2 6 4" xfId="12805"/>
    <cellStyle name="20% - Accent1 3 2 6 5" xfId="12806"/>
    <cellStyle name="20% - Accent1 3 2 6 6" xfId="12807"/>
    <cellStyle name="20% - Accent1 3 2 6 7" xfId="12808"/>
    <cellStyle name="20% - Accent1 3 2 7" xfId="12809"/>
    <cellStyle name="20% - Accent1 3 2 7 2" xfId="12810"/>
    <cellStyle name="20% - Accent1 3 2 7 2 2" xfId="12811"/>
    <cellStyle name="20% - Accent1 3 2 7 3" xfId="12812"/>
    <cellStyle name="20% - Accent1 3 2 7 3 2" xfId="12813"/>
    <cellStyle name="20% - Accent1 3 2 7 4" xfId="12814"/>
    <cellStyle name="20% - Accent1 3 2 7 5" xfId="12815"/>
    <cellStyle name="20% - Accent1 3 2 7 6" xfId="12816"/>
    <cellStyle name="20% - Accent1 3 2 7 7" xfId="12817"/>
    <cellStyle name="20% - Accent1 3 2 8" xfId="12818"/>
    <cellStyle name="20% - Accent1 3 2 8 2" xfId="12819"/>
    <cellStyle name="20% - Accent1 3 2 9" xfId="12820"/>
    <cellStyle name="20% - Accent1 3 2 9 2" xfId="12821"/>
    <cellStyle name="20% - Accent1 3 3" xfId="87"/>
    <cellStyle name="20% - Accent1 3 3 10" xfId="12822"/>
    <cellStyle name="20% - Accent1 3 3 11" xfId="12823"/>
    <cellStyle name="20% - Accent1 3 3 12" xfId="12824"/>
    <cellStyle name="20% - Accent1 3 3 13" xfId="12825"/>
    <cellStyle name="20% - Accent1 3 3 2" xfId="12826"/>
    <cellStyle name="20% - Accent1 3 3 2 10" xfId="12827"/>
    <cellStyle name="20% - Accent1 3 3 2 11" xfId="12828"/>
    <cellStyle name="20% - Accent1 3 3 2 2" xfId="12829"/>
    <cellStyle name="20% - Accent1 3 3 2 2 10" xfId="12830"/>
    <cellStyle name="20% - Accent1 3 3 2 2 2" xfId="12831"/>
    <cellStyle name="20% - Accent1 3 3 2 2 2 2" xfId="12832"/>
    <cellStyle name="20% - Accent1 3 3 2 2 2 2 2" xfId="12833"/>
    <cellStyle name="20% - Accent1 3 3 2 2 2 3" xfId="12834"/>
    <cellStyle name="20% - Accent1 3 3 2 2 2 3 2" xfId="12835"/>
    <cellStyle name="20% - Accent1 3 3 2 2 2 4" xfId="12836"/>
    <cellStyle name="20% - Accent1 3 3 2 2 2 5" xfId="12837"/>
    <cellStyle name="20% - Accent1 3 3 2 2 2 6" xfId="12838"/>
    <cellStyle name="20% - Accent1 3 3 2 2 2 7" xfId="12839"/>
    <cellStyle name="20% - Accent1 3 3 2 2 3" xfId="12840"/>
    <cellStyle name="20% - Accent1 3 3 2 2 3 2" xfId="12841"/>
    <cellStyle name="20% - Accent1 3 3 2 2 3 2 2" xfId="12842"/>
    <cellStyle name="20% - Accent1 3 3 2 2 3 3" xfId="12843"/>
    <cellStyle name="20% - Accent1 3 3 2 2 3 3 2" xfId="12844"/>
    <cellStyle name="20% - Accent1 3 3 2 2 3 4" xfId="12845"/>
    <cellStyle name="20% - Accent1 3 3 2 2 3 5" xfId="12846"/>
    <cellStyle name="20% - Accent1 3 3 2 2 3 6" xfId="12847"/>
    <cellStyle name="20% - Accent1 3 3 2 2 3 7" xfId="12848"/>
    <cellStyle name="20% - Accent1 3 3 2 2 4" xfId="12849"/>
    <cellStyle name="20% - Accent1 3 3 2 2 4 2" xfId="12850"/>
    <cellStyle name="20% - Accent1 3 3 2 2 4 2 2" xfId="12851"/>
    <cellStyle name="20% - Accent1 3 3 2 2 4 3" xfId="12852"/>
    <cellStyle name="20% - Accent1 3 3 2 2 4 3 2" xfId="12853"/>
    <cellStyle name="20% - Accent1 3 3 2 2 4 4" xfId="12854"/>
    <cellStyle name="20% - Accent1 3 3 2 2 4 5" xfId="12855"/>
    <cellStyle name="20% - Accent1 3 3 2 2 4 6" xfId="12856"/>
    <cellStyle name="20% - Accent1 3 3 2 2 4 7" xfId="12857"/>
    <cellStyle name="20% - Accent1 3 3 2 2 5" xfId="12858"/>
    <cellStyle name="20% - Accent1 3 3 2 2 5 2" xfId="12859"/>
    <cellStyle name="20% - Accent1 3 3 2 2 6" xfId="12860"/>
    <cellStyle name="20% - Accent1 3 3 2 2 6 2" xfId="12861"/>
    <cellStyle name="20% - Accent1 3 3 2 2 7" xfId="12862"/>
    <cellStyle name="20% - Accent1 3 3 2 2 8" xfId="12863"/>
    <cellStyle name="20% - Accent1 3 3 2 2 9" xfId="12864"/>
    <cellStyle name="20% - Accent1 3 3 2 3" xfId="12865"/>
    <cellStyle name="20% - Accent1 3 3 2 3 2" xfId="12866"/>
    <cellStyle name="20% - Accent1 3 3 2 3 2 2" xfId="12867"/>
    <cellStyle name="20% - Accent1 3 3 2 3 3" xfId="12868"/>
    <cellStyle name="20% - Accent1 3 3 2 3 3 2" xfId="12869"/>
    <cellStyle name="20% - Accent1 3 3 2 3 4" xfId="12870"/>
    <cellStyle name="20% - Accent1 3 3 2 3 5" xfId="12871"/>
    <cellStyle name="20% - Accent1 3 3 2 3 6" xfId="12872"/>
    <cellStyle name="20% - Accent1 3 3 2 3 7" xfId="12873"/>
    <cellStyle name="20% - Accent1 3 3 2 4" xfId="12874"/>
    <cellStyle name="20% - Accent1 3 3 2 4 2" xfId="12875"/>
    <cellStyle name="20% - Accent1 3 3 2 4 2 2" xfId="12876"/>
    <cellStyle name="20% - Accent1 3 3 2 4 3" xfId="12877"/>
    <cellStyle name="20% - Accent1 3 3 2 4 3 2" xfId="12878"/>
    <cellStyle name="20% - Accent1 3 3 2 4 4" xfId="12879"/>
    <cellStyle name="20% - Accent1 3 3 2 4 5" xfId="12880"/>
    <cellStyle name="20% - Accent1 3 3 2 4 6" xfId="12881"/>
    <cellStyle name="20% - Accent1 3 3 2 4 7" xfId="12882"/>
    <cellStyle name="20% - Accent1 3 3 2 5" xfId="12883"/>
    <cellStyle name="20% - Accent1 3 3 2 5 2" xfId="12884"/>
    <cellStyle name="20% - Accent1 3 3 2 5 2 2" xfId="12885"/>
    <cellStyle name="20% - Accent1 3 3 2 5 3" xfId="12886"/>
    <cellStyle name="20% - Accent1 3 3 2 5 3 2" xfId="12887"/>
    <cellStyle name="20% - Accent1 3 3 2 5 4" xfId="12888"/>
    <cellStyle name="20% - Accent1 3 3 2 5 5" xfId="12889"/>
    <cellStyle name="20% - Accent1 3 3 2 5 6" xfId="12890"/>
    <cellStyle name="20% - Accent1 3 3 2 5 7" xfId="12891"/>
    <cellStyle name="20% - Accent1 3 3 2 6" xfId="12892"/>
    <cellStyle name="20% - Accent1 3 3 2 6 2" xfId="12893"/>
    <cellStyle name="20% - Accent1 3 3 2 7" xfId="12894"/>
    <cellStyle name="20% - Accent1 3 3 2 7 2" xfId="12895"/>
    <cellStyle name="20% - Accent1 3 3 2 8" xfId="12896"/>
    <cellStyle name="20% - Accent1 3 3 2 9" xfId="12897"/>
    <cellStyle name="20% - Accent1 3 3 3" xfId="12898"/>
    <cellStyle name="20% - Accent1 3 3 3 10" xfId="12899"/>
    <cellStyle name="20% - Accent1 3 3 3 11" xfId="12900"/>
    <cellStyle name="20% - Accent1 3 3 3 2" xfId="12901"/>
    <cellStyle name="20% - Accent1 3 3 3 2 10" xfId="12902"/>
    <cellStyle name="20% - Accent1 3 3 3 2 2" xfId="12903"/>
    <cellStyle name="20% - Accent1 3 3 3 2 2 2" xfId="12904"/>
    <cellStyle name="20% - Accent1 3 3 3 2 2 2 2" xfId="12905"/>
    <cellStyle name="20% - Accent1 3 3 3 2 2 3" xfId="12906"/>
    <cellStyle name="20% - Accent1 3 3 3 2 2 3 2" xfId="12907"/>
    <cellStyle name="20% - Accent1 3 3 3 2 2 4" xfId="12908"/>
    <cellStyle name="20% - Accent1 3 3 3 2 2 5" xfId="12909"/>
    <cellStyle name="20% - Accent1 3 3 3 2 2 6" xfId="12910"/>
    <cellStyle name="20% - Accent1 3 3 3 2 2 7" xfId="12911"/>
    <cellStyle name="20% - Accent1 3 3 3 2 3" xfId="12912"/>
    <cellStyle name="20% - Accent1 3 3 3 2 3 2" xfId="12913"/>
    <cellStyle name="20% - Accent1 3 3 3 2 3 2 2" xfId="12914"/>
    <cellStyle name="20% - Accent1 3 3 3 2 3 3" xfId="12915"/>
    <cellStyle name="20% - Accent1 3 3 3 2 3 3 2" xfId="12916"/>
    <cellStyle name="20% - Accent1 3 3 3 2 3 4" xfId="12917"/>
    <cellStyle name="20% - Accent1 3 3 3 2 3 5" xfId="12918"/>
    <cellStyle name="20% - Accent1 3 3 3 2 3 6" xfId="12919"/>
    <cellStyle name="20% - Accent1 3 3 3 2 3 7" xfId="12920"/>
    <cellStyle name="20% - Accent1 3 3 3 2 4" xfId="12921"/>
    <cellStyle name="20% - Accent1 3 3 3 2 4 2" xfId="12922"/>
    <cellStyle name="20% - Accent1 3 3 3 2 4 2 2" xfId="12923"/>
    <cellStyle name="20% - Accent1 3 3 3 2 4 3" xfId="12924"/>
    <cellStyle name="20% - Accent1 3 3 3 2 4 3 2" xfId="12925"/>
    <cellStyle name="20% - Accent1 3 3 3 2 4 4" xfId="12926"/>
    <cellStyle name="20% - Accent1 3 3 3 2 4 5" xfId="12927"/>
    <cellStyle name="20% - Accent1 3 3 3 2 4 6" xfId="12928"/>
    <cellStyle name="20% - Accent1 3 3 3 2 4 7" xfId="12929"/>
    <cellStyle name="20% - Accent1 3 3 3 2 5" xfId="12930"/>
    <cellStyle name="20% - Accent1 3 3 3 2 5 2" xfId="12931"/>
    <cellStyle name="20% - Accent1 3 3 3 2 6" xfId="12932"/>
    <cellStyle name="20% - Accent1 3 3 3 2 6 2" xfId="12933"/>
    <cellStyle name="20% - Accent1 3 3 3 2 7" xfId="12934"/>
    <cellStyle name="20% - Accent1 3 3 3 2 8" xfId="12935"/>
    <cellStyle name="20% - Accent1 3 3 3 2 9" xfId="12936"/>
    <cellStyle name="20% - Accent1 3 3 3 3" xfId="12937"/>
    <cellStyle name="20% - Accent1 3 3 3 3 2" xfId="12938"/>
    <cellStyle name="20% - Accent1 3 3 3 3 2 2" xfId="12939"/>
    <cellStyle name="20% - Accent1 3 3 3 3 3" xfId="12940"/>
    <cellStyle name="20% - Accent1 3 3 3 3 3 2" xfId="12941"/>
    <cellStyle name="20% - Accent1 3 3 3 3 4" xfId="12942"/>
    <cellStyle name="20% - Accent1 3 3 3 3 5" xfId="12943"/>
    <cellStyle name="20% - Accent1 3 3 3 3 6" xfId="12944"/>
    <cellStyle name="20% - Accent1 3 3 3 3 7" xfId="12945"/>
    <cellStyle name="20% - Accent1 3 3 3 4" xfId="12946"/>
    <cellStyle name="20% - Accent1 3 3 3 4 2" xfId="12947"/>
    <cellStyle name="20% - Accent1 3 3 3 4 2 2" xfId="12948"/>
    <cellStyle name="20% - Accent1 3 3 3 4 3" xfId="12949"/>
    <cellStyle name="20% - Accent1 3 3 3 4 3 2" xfId="12950"/>
    <cellStyle name="20% - Accent1 3 3 3 4 4" xfId="12951"/>
    <cellStyle name="20% - Accent1 3 3 3 4 5" xfId="12952"/>
    <cellStyle name="20% - Accent1 3 3 3 4 6" xfId="12953"/>
    <cellStyle name="20% - Accent1 3 3 3 4 7" xfId="12954"/>
    <cellStyle name="20% - Accent1 3 3 3 5" xfId="12955"/>
    <cellStyle name="20% - Accent1 3 3 3 5 2" xfId="12956"/>
    <cellStyle name="20% - Accent1 3 3 3 5 2 2" xfId="12957"/>
    <cellStyle name="20% - Accent1 3 3 3 5 3" xfId="12958"/>
    <cellStyle name="20% - Accent1 3 3 3 5 3 2" xfId="12959"/>
    <cellStyle name="20% - Accent1 3 3 3 5 4" xfId="12960"/>
    <cellStyle name="20% - Accent1 3 3 3 5 5" xfId="12961"/>
    <cellStyle name="20% - Accent1 3 3 3 5 6" xfId="12962"/>
    <cellStyle name="20% - Accent1 3 3 3 5 7" xfId="12963"/>
    <cellStyle name="20% - Accent1 3 3 3 6" xfId="12964"/>
    <cellStyle name="20% - Accent1 3 3 3 6 2" xfId="12965"/>
    <cellStyle name="20% - Accent1 3 3 3 7" xfId="12966"/>
    <cellStyle name="20% - Accent1 3 3 3 7 2" xfId="12967"/>
    <cellStyle name="20% - Accent1 3 3 3 8" xfId="12968"/>
    <cellStyle name="20% - Accent1 3 3 3 9" xfId="12969"/>
    <cellStyle name="20% - Accent1 3 3 4" xfId="12970"/>
    <cellStyle name="20% - Accent1 3 3 4 10" xfId="12971"/>
    <cellStyle name="20% - Accent1 3 3 4 2" xfId="12972"/>
    <cellStyle name="20% - Accent1 3 3 4 2 2" xfId="12973"/>
    <cellStyle name="20% - Accent1 3 3 4 2 2 2" xfId="12974"/>
    <cellStyle name="20% - Accent1 3 3 4 2 3" xfId="12975"/>
    <cellStyle name="20% - Accent1 3 3 4 2 3 2" xfId="12976"/>
    <cellStyle name="20% - Accent1 3 3 4 2 4" xfId="12977"/>
    <cellStyle name="20% - Accent1 3 3 4 2 5" xfId="12978"/>
    <cellStyle name="20% - Accent1 3 3 4 2 6" xfId="12979"/>
    <cellStyle name="20% - Accent1 3 3 4 2 7" xfId="12980"/>
    <cellStyle name="20% - Accent1 3 3 4 3" xfId="12981"/>
    <cellStyle name="20% - Accent1 3 3 4 3 2" xfId="12982"/>
    <cellStyle name="20% - Accent1 3 3 4 3 2 2" xfId="12983"/>
    <cellStyle name="20% - Accent1 3 3 4 3 3" xfId="12984"/>
    <cellStyle name="20% - Accent1 3 3 4 3 3 2" xfId="12985"/>
    <cellStyle name="20% - Accent1 3 3 4 3 4" xfId="12986"/>
    <cellStyle name="20% - Accent1 3 3 4 3 5" xfId="12987"/>
    <cellStyle name="20% - Accent1 3 3 4 3 6" xfId="12988"/>
    <cellStyle name="20% - Accent1 3 3 4 3 7" xfId="12989"/>
    <cellStyle name="20% - Accent1 3 3 4 4" xfId="12990"/>
    <cellStyle name="20% - Accent1 3 3 4 4 2" xfId="12991"/>
    <cellStyle name="20% - Accent1 3 3 4 4 2 2" xfId="12992"/>
    <cellStyle name="20% - Accent1 3 3 4 4 3" xfId="12993"/>
    <cellStyle name="20% - Accent1 3 3 4 4 3 2" xfId="12994"/>
    <cellStyle name="20% - Accent1 3 3 4 4 4" xfId="12995"/>
    <cellStyle name="20% - Accent1 3 3 4 4 5" xfId="12996"/>
    <cellStyle name="20% - Accent1 3 3 4 4 6" xfId="12997"/>
    <cellStyle name="20% - Accent1 3 3 4 4 7" xfId="12998"/>
    <cellStyle name="20% - Accent1 3 3 4 5" xfId="12999"/>
    <cellStyle name="20% - Accent1 3 3 4 5 2" xfId="13000"/>
    <cellStyle name="20% - Accent1 3 3 4 6" xfId="13001"/>
    <cellStyle name="20% - Accent1 3 3 4 6 2" xfId="13002"/>
    <cellStyle name="20% - Accent1 3 3 4 7" xfId="13003"/>
    <cellStyle name="20% - Accent1 3 3 4 8" xfId="13004"/>
    <cellStyle name="20% - Accent1 3 3 4 9" xfId="13005"/>
    <cellStyle name="20% - Accent1 3 3 5" xfId="13006"/>
    <cellStyle name="20% - Accent1 3 3 5 2" xfId="13007"/>
    <cellStyle name="20% - Accent1 3 3 5 2 2" xfId="13008"/>
    <cellStyle name="20% - Accent1 3 3 5 3" xfId="13009"/>
    <cellStyle name="20% - Accent1 3 3 5 3 2" xfId="13010"/>
    <cellStyle name="20% - Accent1 3 3 5 4" xfId="13011"/>
    <cellStyle name="20% - Accent1 3 3 5 5" xfId="13012"/>
    <cellStyle name="20% - Accent1 3 3 5 6" xfId="13013"/>
    <cellStyle name="20% - Accent1 3 3 5 7" xfId="13014"/>
    <cellStyle name="20% - Accent1 3 3 6" xfId="13015"/>
    <cellStyle name="20% - Accent1 3 3 6 2" xfId="13016"/>
    <cellStyle name="20% - Accent1 3 3 6 2 2" xfId="13017"/>
    <cellStyle name="20% - Accent1 3 3 6 3" xfId="13018"/>
    <cellStyle name="20% - Accent1 3 3 6 3 2" xfId="13019"/>
    <cellStyle name="20% - Accent1 3 3 6 4" xfId="13020"/>
    <cellStyle name="20% - Accent1 3 3 6 5" xfId="13021"/>
    <cellStyle name="20% - Accent1 3 3 6 6" xfId="13022"/>
    <cellStyle name="20% - Accent1 3 3 6 7" xfId="13023"/>
    <cellStyle name="20% - Accent1 3 3 7" xfId="13024"/>
    <cellStyle name="20% - Accent1 3 3 7 2" xfId="13025"/>
    <cellStyle name="20% - Accent1 3 3 7 2 2" xfId="13026"/>
    <cellStyle name="20% - Accent1 3 3 7 3" xfId="13027"/>
    <cellStyle name="20% - Accent1 3 3 7 3 2" xfId="13028"/>
    <cellStyle name="20% - Accent1 3 3 7 4" xfId="13029"/>
    <cellStyle name="20% - Accent1 3 3 7 5" xfId="13030"/>
    <cellStyle name="20% - Accent1 3 3 7 6" xfId="13031"/>
    <cellStyle name="20% - Accent1 3 3 7 7" xfId="13032"/>
    <cellStyle name="20% - Accent1 3 3 8" xfId="13033"/>
    <cellStyle name="20% - Accent1 3 3 8 2" xfId="13034"/>
    <cellStyle name="20% - Accent1 3 3 9" xfId="13035"/>
    <cellStyle name="20% - Accent1 3 3 9 2" xfId="13036"/>
    <cellStyle name="20% - Accent1 3 4" xfId="13037"/>
    <cellStyle name="20% - Accent1 3 4 10" xfId="13038"/>
    <cellStyle name="20% - Accent1 3 4 11" xfId="13039"/>
    <cellStyle name="20% - Accent1 3 4 12" xfId="13040"/>
    <cellStyle name="20% - Accent1 3 4 13" xfId="13041"/>
    <cellStyle name="20% - Accent1 3 4 2" xfId="13042"/>
    <cellStyle name="20% - Accent1 3 4 2 10" xfId="13043"/>
    <cellStyle name="20% - Accent1 3 4 2 11" xfId="13044"/>
    <cellStyle name="20% - Accent1 3 4 2 2" xfId="13045"/>
    <cellStyle name="20% - Accent1 3 4 2 2 10" xfId="13046"/>
    <cellStyle name="20% - Accent1 3 4 2 2 2" xfId="13047"/>
    <cellStyle name="20% - Accent1 3 4 2 2 2 2" xfId="13048"/>
    <cellStyle name="20% - Accent1 3 4 2 2 2 2 2" xfId="13049"/>
    <cellStyle name="20% - Accent1 3 4 2 2 2 3" xfId="13050"/>
    <cellStyle name="20% - Accent1 3 4 2 2 2 3 2" xfId="13051"/>
    <cellStyle name="20% - Accent1 3 4 2 2 2 4" xfId="13052"/>
    <cellStyle name="20% - Accent1 3 4 2 2 2 5" xfId="13053"/>
    <cellStyle name="20% - Accent1 3 4 2 2 2 6" xfId="13054"/>
    <cellStyle name="20% - Accent1 3 4 2 2 2 7" xfId="13055"/>
    <cellStyle name="20% - Accent1 3 4 2 2 3" xfId="13056"/>
    <cellStyle name="20% - Accent1 3 4 2 2 3 2" xfId="13057"/>
    <cellStyle name="20% - Accent1 3 4 2 2 3 2 2" xfId="13058"/>
    <cellStyle name="20% - Accent1 3 4 2 2 3 3" xfId="13059"/>
    <cellStyle name="20% - Accent1 3 4 2 2 3 3 2" xfId="13060"/>
    <cellStyle name="20% - Accent1 3 4 2 2 3 4" xfId="13061"/>
    <cellStyle name="20% - Accent1 3 4 2 2 3 5" xfId="13062"/>
    <cellStyle name="20% - Accent1 3 4 2 2 3 6" xfId="13063"/>
    <cellStyle name="20% - Accent1 3 4 2 2 3 7" xfId="13064"/>
    <cellStyle name="20% - Accent1 3 4 2 2 4" xfId="13065"/>
    <cellStyle name="20% - Accent1 3 4 2 2 4 2" xfId="13066"/>
    <cellStyle name="20% - Accent1 3 4 2 2 4 2 2" xfId="13067"/>
    <cellStyle name="20% - Accent1 3 4 2 2 4 3" xfId="13068"/>
    <cellStyle name="20% - Accent1 3 4 2 2 4 3 2" xfId="13069"/>
    <cellStyle name="20% - Accent1 3 4 2 2 4 4" xfId="13070"/>
    <cellStyle name="20% - Accent1 3 4 2 2 4 5" xfId="13071"/>
    <cellStyle name="20% - Accent1 3 4 2 2 4 6" xfId="13072"/>
    <cellStyle name="20% - Accent1 3 4 2 2 4 7" xfId="13073"/>
    <cellStyle name="20% - Accent1 3 4 2 2 5" xfId="13074"/>
    <cellStyle name="20% - Accent1 3 4 2 2 5 2" xfId="13075"/>
    <cellStyle name="20% - Accent1 3 4 2 2 6" xfId="13076"/>
    <cellStyle name="20% - Accent1 3 4 2 2 6 2" xfId="13077"/>
    <cellStyle name="20% - Accent1 3 4 2 2 7" xfId="13078"/>
    <cellStyle name="20% - Accent1 3 4 2 2 8" xfId="13079"/>
    <cellStyle name="20% - Accent1 3 4 2 2 9" xfId="13080"/>
    <cellStyle name="20% - Accent1 3 4 2 3" xfId="13081"/>
    <cellStyle name="20% - Accent1 3 4 2 3 2" xfId="13082"/>
    <cellStyle name="20% - Accent1 3 4 2 3 2 2" xfId="13083"/>
    <cellStyle name="20% - Accent1 3 4 2 3 3" xfId="13084"/>
    <cellStyle name="20% - Accent1 3 4 2 3 3 2" xfId="13085"/>
    <cellStyle name="20% - Accent1 3 4 2 3 4" xfId="13086"/>
    <cellStyle name="20% - Accent1 3 4 2 3 5" xfId="13087"/>
    <cellStyle name="20% - Accent1 3 4 2 3 6" xfId="13088"/>
    <cellStyle name="20% - Accent1 3 4 2 3 7" xfId="13089"/>
    <cellStyle name="20% - Accent1 3 4 2 4" xfId="13090"/>
    <cellStyle name="20% - Accent1 3 4 2 4 2" xfId="13091"/>
    <cellStyle name="20% - Accent1 3 4 2 4 2 2" xfId="13092"/>
    <cellStyle name="20% - Accent1 3 4 2 4 3" xfId="13093"/>
    <cellStyle name="20% - Accent1 3 4 2 4 3 2" xfId="13094"/>
    <cellStyle name="20% - Accent1 3 4 2 4 4" xfId="13095"/>
    <cellStyle name="20% - Accent1 3 4 2 4 5" xfId="13096"/>
    <cellStyle name="20% - Accent1 3 4 2 4 6" xfId="13097"/>
    <cellStyle name="20% - Accent1 3 4 2 4 7" xfId="13098"/>
    <cellStyle name="20% - Accent1 3 4 2 5" xfId="13099"/>
    <cellStyle name="20% - Accent1 3 4 2 5 2" xfId="13100"/>
    <cellStyle name="20% - Accent1 3 4 2 5 2 2" xfId="13101"/>
    <cellStyle name="20% - Accent1 3 4 2 5 3" xfId="13102"/>
    <cellStyle name="20% - Accent1 3 4 2 5 3 2" xfId="13103"/>
    <cellStyle name="20% - Accent1 3 4 2 5 4" xfId="13104"/>
    <cellStyle name="20% - Accent1 3 4 2 5 5" xfId="13105"/>
    <cellStyle name="20% - Accent1 3 4 2 5 6" xfId="13106"/>
    <cellStyle name="20% - Accent1 3 4 2 5 7" xfId="13107"/>
    <cellStyle name="20% - Accent1 3 4 2 6" xfId="13108"/>
    <cellStyle name="20% - Accent1 3 4 2 6 2" xfId="13109"/>
    <cellStyle name="20% - Accent1 3 4 2 7" xfId="13110"/>
    <cellStyle name="20% - Accent1 3 4 2 7 2" xfId="13111"/>
    <cellStyle name="20% - Accent1 3 4 2 8" xfId="13112"/>
    <cellStyle name="20% - Accent1 3 4 2 9" xfId="13113"/>
    <cellStyle name="20% - Accent1 3 4 3" xfId="13114"/>
    <cellStyle name="20% - Accent1 3 4 3 10" xfId="13115"/>
    <cellStyle name="20% - Accent1 3 4 3 11" xfId="13116"/>
    <cellStyle name="20% - Accent1 3 4 3 2" xfId="13117"/>
    <cellStyle name="20% - Accent1 3 4 3 2 10" xfId="13118"/>
    <cellStyle name="20% - Accent1 3 4 3 2 2" xfId="13119"/>
    <cellStyle name="20% - Accent1 3 4 3 2 2 2" xfId="13120"/>
    <cellStyle name="20% - Accent1 3 4 3 2 2 2 2" xfId="13121"/>
    <cellStyle name="20% - Accent1 3 4 3 2 2 3" xfId="13122"/>
    <cellStyle name="20% - Accent1 3 4 3 2 2 3 2" xfId="13123"/>
    <cellStyle name="20% - Accent1 3 4 3 2 2 4" xfId="13124"/>
    <cellStyle name="20% - Accent1 3 4 3 2 2 5" xfId="13125"/>
    <cellStyle name="20% - Accent1 3 4 3 2 2 6" xfId="13126"/>
    <cellStyle name="20% - Accent1 3 4 3 2 2 7" xfId="13127"/>
    <cellStyle name="20% - Accent1 3 4 3 2 3" xfId="13128"/>
    <cellStyle name="20% - Accent1 3 4 3 2 3 2" xfId="13129"/>
    <cellStyle name="20% - Accent1 3 4 3 2 3 2 2" xfId="13130"/>
    <cellStyle name="20% - Accent1 3 4 3 2 3 3" xfId="13131"/>
    <cellStyle name="20% - Accent1 3 4 3 2 3 3 2" xfId="13132"/>
    <cellStyle name="20% - Accent1 3 4 3 2 3 4" xfId="13133"/>
    <cellStyle name="20% - Accent1 3 4 3 2 3 5" xfId="13134"/>
    <cellStyle name="20% - Accent1 3 4 3 2 3 6" xfId="13135"/>
    <cellStyle name="20% - Accent1 3 4 3 2 3 7" xfId="13136"/>
    <cellStyle name="20% - Accent1 3 4 3 2 4" xfId="13137"/>
    <cellStyle name="20% - Accent1 3 4 3 2 4 2" xfId="13138"/>
    <cellStyle name="20% - Accent1 3 4 3 2 4 2 2" xfId="13139"/>
    <cellStyle name="20% - Accent1 3 4 3 2 4 3" xfId="13140"/>
    <cellStyle name="20% - Accent1 3 4 3 2 4 3 2" xfId="13141"/>
    <cellStyle name="20% - Accent1 3 4 3 2 4 4" xfId="13142"/>
    <cellStyle name="20% - Accent1 3 4 3 2 4 5" xfId="13143"/>
    <cellStyle name="20% - Accent1 3 4 3 2 4 6" xfId="13144"/>
    <cellStyle name="20% - Accent1 3 4 3 2 4 7" xfId="13145"/>
    <cellStyle name="20% - Accent1 3 4 3 2 5" xfId="13146"/>
    <cellStyle name="20% - Accent1 3 4 3 2 5 2" xfId="13147"/>
    <cellStyle name="20% - Accent1 3 4 3 2 6" xfId="13148"/>
    <cellStyle name="20% - Accent1 3 4 3 2 6 2" xfId="13149"/>
    <cellStyle name="20% - Accent1 3 4 3 2 7" xfId="13150"/>
    <cellStyle name="20% - Accent1 3 4 3 2 8" xfId="13151"/>
    <cellStyle name="20% - Accent1 3 4 3 2 9" xfId="13152"/>
    <cellStyle name="20% - Accent1 3 4 3 3" xfId="13153"/>
    <cellStyle name="20% - Accent1 3 4 3 3 2" xfId="13154"/>
    <cellStyle name="20% - Accent1 3 4 3 3 2 2" xfId="13155"/>
    <cellStyle name="20% - Accent1 3 4 3 3 3" xfId="13156"/>
    <cellStyle name="20% - Accent1 3 4 3 3 3 2" xfId="13157"/>
    <cellStyle name="20% - Accent1 3 4 3 3 4" xfId="13158"/>
    <cellStyle name="20% - Accent1 3 4 3 3 5" xfId="13159"/>
    <cellStyle name="20% - Accent1 3 4 3 3 6" xfId="13160"/>
    <cellStyle name="20% - Accent1 3 4 3 3 7" xfId="13161"/>
    <cellStyle name="20% - Accent1 3 4 3 4" xfId="13162"/>
    <cellStyle name="20% - Accent1 3 4 3 4 2" xfId="13163"/>
    <cellStyle name="20% - Accent1 3 4 3 4 2 2" xfId="13164"/>
    <cellStyle name="20% - Accent1 3 4 3 4 3" xfId="13165"/>
    <cellStyle name="20% - Accent1 3 4 3 4 3 2" xfId="13166"/>
    <cellStyle name="20% - Accent1 3 4 3 4 4" xfId="13167"/>
    <cellStyle name="20% - Accent1 3 4 3 4 5" xfId="13168"/>
    <cellStyle name="20% - Accent1 3 4 3 4 6" xfId="13169"/>
    <cellStyle name="20% - Accent1 3 4 3 4 7" xfId="13170"/>
    <cellStyle name="20% - Accent1 3 4 3 5" xfId="13171"/>
    <cellStyle name="20% - Accent1 3 4 3 5 2" xfId="13172"/>
    <cellStyle name="20% - Accent1 3 4 3 5 2 2" xfId="13173"/>
    <cellStyle name="20% - Accent1 3 4 3 5 3" xfId="13174"/>
    <cellStyle name="20% - Accent1 3 4 3 5 3 2" xfId="13175"/>
    <cellStyle name="20% - Accent1 3 4 3 5 4" xfId="13176"/>
    <cellStyle name="20% - Accent1 3 4 3 5 5" xfId="13177"/>
    <cellStyle name="20% - Accent1 3 4 3 5 6" xfId="13178"/>
    <cellStyle name="20% - Accent1 3 4 3 5 7" xfId="13179"/>
    <cellStyle name="20% - Accent1 3 4 3 6" xfId="13180"/>
    <cellStyle name="20% - Accent1 3 4 3 6 2" xfId="13181"/>
    <cellStyle name="20% - Accent1 3 4 3 7" xfId="13182"/>
    <cellStyle name="20% - Accent1 3 4 3 7 2" xfId="13183"/>
    <cellStyle name="20% - Accent1 3 4 3 8" xfId="13184"/>
    <cellStyle name="20% - Accent1 3 4 3 9" xfId="13185"/>
    <cellStyle name="20% - Accent1 3 4 4" xfId="13186"/>
    <cellStyle name="20% - Accent1 3 4 4 10" xfId="13187"/>
    <cellStyle name="20% - Accent1 3 4 4 2" xfId="13188"/>
    <cellStyle name="20% - Accent1 3 4 4 2 2" xfId="13189"/>
    <cellStyle name="20% - Accent1 3 4 4 2 2 2" xfId="13190"/>
    <cellStyle name="20% - Accent1 3 4 4 2 3" xfId="13191"/>
    <cellStyle name="20% - Accent1 3 4 4 2 3 2" xfId="13192"/>
    <cellStyle name="20% - Accent1 3 4 4 2 4" xfId="13193"/>
    <cellStyle name="20% - Accent1 3 4 4 2 5" xfId="13194"/>
    <cellStyle name="20% - Accent1 3 4 4 2 6" xfId="13195"/>
    <cellStyle name="20% - Accent1 3 4 4 2 7" xfId="13196"/>
    <cellStyle name="20% - Accent1 3 4 4 3" xfId="13197"/>
    <cellStyle name="20% - Accent1 3 4 4 3 2" xfId="13198"/>
    <cellStyle name="20% - Accent1 3 4 4 3 2 2" xfId="13199"/>
    <cellStyle name="20% - Accent1 3 4 4 3 3" xfId="13200"/>
    <cellStyle name="20% - Accent1 3 4 4 3 3 2" xfId="13201"/>
    <cellStyle name="20% - Accent1 3 4 4 3 4" xfId="13202"/>
    <cellStyle name="20% - Accent1 3 4 4 3 5" xfId="13203"/>
    <cellStyle name="20% - Accent1 3 4 4 3 6" xfId="13204"/>
    <cellStyle name="20% - Accent1 3 4 4 3 7" xfId="13205"/>
    <cellStyle name="20% - Accent1 3 4 4 4" xfId="13206"/>
    <cellStyle name="20% - Accent1 3 4 4 4 2" xfId="13207"/>
    <cellStyle name="20% - Accent1 3 4 4 4 2 2" xfId="13208"/>
    <cellStyle name="20% - Accent1 3 4 4 4 3" xfId="13209"/>
    <cellStyle name="20% - Accent1 3 4 4 4 3 2" xfId="13210"/>
    <cellStyle name="20% - Accent1 3 4 4 4 4" xfId="13211"/>
    <cellStyle name="20% - Accent1 3 4 4 4 5" xfId="13212"/>
    <cellStyle name="20% - Accent1 3 4 4 4 6" xfId="13213"/>
    <cellStyle name="20% - Accent1 3 4 4 4 7" xfId="13214"/>
    <cellStyle name="20% - Accent1 3 4 4 5" xfId="13215"/>
    <cellStyle name="20% - Accent1 3 4 4 5 2" xfId="13216"/>
    <cellStyle name="20% - Accent1 3 4 4 6" xfId="13217"/>
    <cellStyle name="20% - Accent1 3 4 4 6 2" xfId="13218"/>
    <cellStyle name="20% - Accent1 3 4 4 7" xfId="13219"/>
    <cellStyle name="20% - Accent1 3 4 4 8" xfId="13220"/>
    <cellStyle name="20% - Accent1 3 4 4 9" xfId="13221"/>
    <cellStyle name="20% - Accent1 3 4 5" xfId="13222"/>
    <cellStyle name="20% - Accent1 3 4 5 2" xfId="13223"/>
    <cellStyle name="20% - Accent1 3 4 5 2 2" xfId="13224"/>
    <cellStyle name="20% - Accent1 3 4 5 3" xfId="13225"/>
    <cellStyle name="20% - Accent1 3 4 5 3 2" xfId="13226"/>
    <cellStyle name="20% - Accent1 3 4 5 4" xfId="13227"/>
    <cellStyle name="20% - Accent1 3 4 5 5" xfId="13228"/>
    <cellStyle name="20% - Accent1 3 4 5 6" xfId="13229"/>
    <cellStyle name="20% - Accent1 3 4 5 7" xfId="13230"/>
    <cellStyle name="20% - Accent1 3 4 6" xfId="13231"/>
    <cellStyle name="20% - Accent1 3 4 6 2" xfId="13232"/>
    <cellStyle name="20% - Accent1 3 4 6 2 2" xfId="13233"/>
    <cellStyle name="20% - Accent1 3 4 6 3" xfId="13234"/>
    <cellStyle name="20% - Accent1 3 4 6 3 2" xfId="13235"/>
    <cellStyle name="20% - Accent1 3 4 6 4" xfId="13236"/>
    <cellStyle name="20% - Accent1 3 4 6 5" xfId="13237"/>
    <cellStyle name="20% - Accent1 3 4 6 6" xfId="13238"/>
    <cellStyle name="20% - Accent1 3 4 6 7" xfId="13239"/>
    <cellStyle name="20% - Accent1 3 4 7" xfId="13240"/>
    <cellStyle name="20% - Accent1 3 4 7 2" xfId="13241"/>
    <cellStyle name="20% - Accent1 3 4 7 2 2" xfId="13242"/>
    <cellStyle name="20% - Accent1 3 4 7 3" xfId="13243"/>
    <cellStyle name="20% - Accent1 3 4 7 3 2" xfId="13244"/>
    <cellStyle name="20% - Accent1 3 4 7 4" xfId="13245"/>
    <cellStyle name="20% - Accent1 3 4 7 5" xfId="13246"/>
    <cellStyle name="20% - Accent1 3 4 7 6" xfId="13247"/>
    <cellStyle name="20% - Accent1 3 4 7 7" xfId="13248"/>
    <cellStyle name="20% - Accent1 3 4 8" xfId="13249"/>
    <cellStyle name="20% - Accent1 3 4 8 2" xfId="13250"/>
    <cellStyle name="20% - Accent1 3 4 9" xfId="13251"/>
    <cellStyle name="20% - Accent1 3 4 9 2" xfId="13252"/>
    <cellStyle name="20% - Accent1 3 5" xfId="13253"/>
    <cellStyle name="20% - Accent1 3 5 10" xfId="13254"/>
    <cellStyle name="20% - Accent1 3 5 11" xfId="13255"/>
    <cellStyle name="20% - Accent1 3 5 12" xfId="13256"/>
    <cellStyle name="20% - Accent1 3 5 13" xfId="13257"/>
    <cellStyle name="20% - Accent1 3 5 2" xfId="13258"/>
    <cellStyle name="20% - Accent1 3 5 2 10" xfId="13259"/>
    <cellStyle name="20% - Accent1 3 5 2 11" xfId="13260"/>
    <cellStyle name="20% - Accent1 3 5 2 2" xfId="13261"/>
    <cellStyle name="20% - Accent1 3 5 2 2 10" xfId="13262"/>
    <cellStyle name="20% - Accent1 3 5 2 2 2" xfId="13263"/>
    <cellStyle name="20% - Accent1 3 5 2 2 2 2" xfId="13264"/>
    <cellStyle name="20% - Accent1 3 5 2 2 2 2 2" xfId="13265"/>
    <cellStyle name="20% - Accent1 3 5 2 2 2 3" xfId="13266"/>
    <cellStyle name="20% - Accent1 3 5 2 2 2 3 2" xfId="13267"/>
    <cellStyle name="20% - Accent1 3 5 2 2 2 4" xfId="13268"/>
    <cellStyle name="20% - Accent1 3 5 2 2 2 5" xfId="13269"/>
    <cellStyle name="20% - Accent1 3 5 2 2 2 6" xfId="13270"/>
    <cellStyle name="20% - Accent1 3 5 2 2 2 7" xfId="13271"/>
    <cellStyle name="20% - Accent1 3 5 2 2 3" xfId="13272"/>
    <cellStyle name="20% - Accent1 3 5 2 2 3 2" xfId="13273"/>
    <cellStyle name="20% - Accent1 3 5 2 2 3 2 2" xfId="13274"/>
    <cellStyle name="20% - Accent1 3 5 2 2 3 3" xfId="13275"/>
    <cellStyle name="20% - Accent1 3 5 2 2 3 3 2" xfId="13276"/>
    <cellStyle name="20% - Accent1 3 5 2 2 3 4" xfId="13277"/>
    <cellStyle name="20% - Accent1 3 5 2 2 3 5" xfId="13278"/>
    <cellStyle name="20% - Accent1 3 5 2 2 3 6" xfId="13279"/>
    <cellStyle name="20% - Accent1 3 5 2 2 3 7" xfId="13280"/>
    <cellStyle name="20% - Accent1 3 5 2 2 4" xfId="13281"/>
    <cellStyle name="20% - Accent1 3 5 2 2 4 2" xfId="13282"/>
    <cellStyle name="20% - Accent1 3 5 2 2 4 2 2" xfId="13283"/>
    <cellStyle name="20% - Accent1 3 5 2 2 4 3" xfId="13284"/>
    <cellStyle name="20% - Accent1 3 5 2 2 4 3 2" xfId="13285"/>
    <cellStyle name="20% - Accent1 3 5 2 2 4 4" xfId="13286"/>
    <cellStyle name="20% - Accent1 3 5 2 2 4 5" xfId="13287"/>
    <cellStyle name="20% - Accent1 3 5 2 2 4 6" xfId="13288"/>
    <cellStyle name="20% - Accent1 3 5 2 2 4 7" xfId="13289"/>
    <cellStyle name="20% - Accent1 3 5 2 2 5" xfId="13290"/>
    <cellStyle name="20% - Accent1 3 5 2 2 5 2" xfId="13291"/>
    <cellStyle name="20% - Accent1 3 5 2 2 6" xfId="13292"/>
    <cellStyle name="20% - Accent1 3 5 2 2 6 2" xfId="13293"/>
    <cellStyle name="20% - Accent1 3 5 2 2 7" xfId="13294"/>
    <cellStyle name="20% - Accent1 3 5 2 2 8" xfId="13295"/>
    <cellStyle name="20% - Accent1 3 5 2 2 9" xfId="13296"/>
    <cellStyle name="20% - Accent1 3 5 2 3" xfId="13297"/>
    <cellStyle name="20% - Accent1 3 5 2 3 2" xfId="13298"/>
    <cellStyle name="20% - Accent1 3 5 2 3 2 2" xfId="13299"/>
    <cellStyle name="20% - Accent1 3 5 2 3 3" xfId="13300"/>
    <cellStyle name="20% - Accent1 3 5 2 3 3 2" xfId="13301"/>
    <cellStyle name="20% - Accent1 3 5 2 3 4" xfId="13302"/>
    <cellStyle name="20% - Accent1 3 5 2 3 5" xfId="13303"/>
    <cellStyle name="20% - Accent1 3 5 2 3 6" xfId="13304"/>
    <cellStyle name="20% - Accent1 3 5 2 3 7" xfId="13305"/>
    <cellStyle name="20% - Accent1 3 5 2 4" xfId="13306"/>
    <cellStyle name="20% - Accent1 3 5 2 4 2" xfId="13307"/>
    <cellStyle name="20% - Accent1 3 5 2 4 2 2" xfId="13308"/>
    <cellStyle name="20% - Accent1 3 5 2 4 3" xfId="13309"/>
    <cellStyle name="20% - Accent1 3 5 2 4 3 2" xfId="13310"/>
    <cellStyle name="20% - Accent1 3 5 2 4 4" xfId="13311"/>
    <cellStyle name="20% - Accent1 3 5 2 4 5" xfId="13312"/>
    <cellStyle name="20% - Accent1 3 5 2 4 6" xfId="13313"/>
    <cellStyle name="20% - Accent1 3 5 2 4 7" xfId="13314"/>
    <cellStyle name="20% - Accent1 3 5 2 5" xfId="13315"/>
    <cellStyle name="20% - Accent1 3 5 2 5 2" xfId="13316"/>
    <cellStyle name="20% - Accent1 3 5 2 5 2 2" xfId="13317"/>
    <cellStyle name="20% - Accent1 3 5 2 5 3" xfId="13318"/>
    <cellStyle name="20% - Accent1 3 5 2 5 3 2" xfId="13319"/>
    <cellStyle name="20% - Accent1 3 5 2 5 4" xfId="13320"/>
    <cellStyle name="20% - Accent1 3 5 2 5 5" xfId="13321"/>
    <cellStyle name="20% - Accent1 3 5 2 5 6" xfId="13322"/>
    <cellStyle name="20% - Accent1 3 5 2 5 7" xfId="13323"/>
    <cellStyle name="20% - Accent1 3 5 2 6" xfId="13324"/>
    <cellStyle name="20% - Accent1 3 5 2 6 2" xfId="13325"/>
    <cellStyle name="20% - Accent1 3 5 2 7" xfId="13326"/>
    <cellStyle name="20% - Accent1 3 5 2 7 2" xfId="13327"/>
    <cellStyle name="20% - Accent1 3 5 2 8" xfId="13328"/>
    <cellStyle name="20% - Accent1 3 5 2 9" xfId="13329"/>
    <cellStyle name="20% - Accent1 3 5 3" xfId="13330"/>
    <cellStyle name="20% - Accent1 3 5 3 10" xfId="13331"/>
    <cellStyle name="20% - Accent1 3 5 3 11" xfId="13332"/>
    <cellStyle name="20% - Accent1 3 5 3 2" xfId="13333"/>
    <cellStyle name="20% - Accent1 3 5 3 2 10" xfId="13334"/>
    <cellStyle name="20% - Accent1 3 5 3 2 2" xfId="13335"/>
    <cellStyle name="20% - Accent1 3 5 3 2 2 2" xfId="13336"/>
    <cellStyle name="20% - Accent1 3 5 3 2 2 2 2" xfId="13337"/>
    <cellStyle name="20% - Accent1 3 5 3 2 2 3" xfId="13338"/>
    <cellStyle name="20% - Accent1 3 5 3 2 2 3 2" xfId="13339"/>
    <cellStyle name="20% - Accent1 3 5 3 2 2 4" xfId="13340"/>
    <cellStyle name="20% - Accent1 3 5 3 2 2 5" xfId="13341"/>
    <cellStyle name="20% - Accent1 3 5 3 2 2 6" xfId="13342"/>
    <cellStyle name="20% - Accent1 3 5 3 2 2 7" xfId="13343"/>
    <cellStyle name="20% - Accent1 3 5 3 2 3" xfId="13344"/>
    <cellStyle name="20% - Accent1 3 5 3 2 3 2" xfId="13345"/>
    <cellStyle name="20% - Accent1 3 5 3 2 3 2 2" xfId="13346"/>
    <cellStyle name="20% - Accent1 3 5 3 2 3 3" xfId="13347"/>
    <cellStyle name="20% - Accent1 3 5 3 2 3 3 2" xfId="13348"/>
    <cellStyle name="20% - Accent1 3 5 3 2 3 4" xfId="13349"/>
    <cellStyle name="20% - Accent1 3 5 3 2 3 5" xfId="13350"/>
    <cellStyle name="20% - Accent1 3 5 3 2 3 6" xfId="13351"/>
    <cellStyle name="20% - Accent1 3 5 3 2 3 7" xfId="13352"/>
    <cellStyle name="20% - Accent1 3 5 3 2 4" xfId="13353"/>
    <cellStyle name="20% - Accent1 3 5 3 2 4 2" xfId="13354"/>
    <cellStyle name="20% - Accent1 3 5 3 2 4 2 2" xfId="13355"/>
    <cellStyle name="20% - Accent1 3 5 3 2 4 3" xfId="13356"/>
    <cellStyle name="20% - Accent1 3 5 3 2 4 3 2" xfId="13357"/>
    <cellStyle name="20% - Accent1 3 5 3 2 4 4" xfId="13358"/>
    <cellStyle name="20% - Accent1 3 5 3 2 4 5" xfId="13359"/>
    <cellStyle name="20% - Accent1 3 5 3 2 4 6" xfId="13360"/>
    <cellStyle name="20% - Accent1 3 5 3 2 4 7" xfId="13361"/>
    <cellStyle name="20% - Accent1 3 5 3 2 5" xfId="13362"/>
    <cellStyle name="20% - Accent1 3 5 3 2 5 2" xfId="13363"/>
    <cellStyle name="20% - Accent1 3 5 3 2 6" xfId="13364"/>
    <cellStyle name="20% - Accent1 3 5 3 2 6 2" xfId="13365"/>
    <cellStyle name="20% - Accent1 3 5 3 2 7" xfId="13366"/>
    <cellStyle name="20% - Accent1 3 5 3 2 8" xfId="13367"/>
    <cellStyle name="20% - Accent1 3 5 3 2 9" xfId="13368"/>
    <cellStyle name="20% - Accent1 3 5 3 3" xfId="13369"/>
    <cellStyle name="20% - Accent1 3 5 3 3 2" xfId="13370"/>
    <cellStyle name="20% - Accent1 3 5 3 3 2 2" xfId="13371"/>
    <cellStyle name="20% - Accent1 3 5 3 3 3" xfId="13372"/>
    <cellStyle name="20% - Accent1 3 5 3 3 3 2" xfId="13373"/>
    <cellStyle name="20% - Accent1 3 5 3 3 4" xfId="13374"/>
    <cellStyle name="20% - Accent1 3 5 3 3 5" xfId="13375"/>
    <cellStyle name="20% - Accent1 3 5 3 3 6" xfId="13376"/>
    <cellStyle name="20% - Accent1 3 5 3 3 7" xfId="13377"/>
    <cellStyle name="20% - Accent1 3 5 3 4" xfId="13378"/>
    <cellStyle name="20% - Accent1 3 5 3 4 2" xfId="13379"/>
    <cellStyle name="20% - Accent1 3 5 3 4 2 2" xfId="13380"/>
    <cellStyle name="20% - Accent1 3 5 3 4 3" xfId="13381"/>
    <cellStyle name="20% - Accent1 3 5 3 4 3 2" xfId="13382"/>
    <cellStyle name="20% - Accent1 3 5 3 4 4" xfId="13383"/>
    <cellStyle name="20% - Accent1 3 5 3 4 5" xfId="13384"/>
    <cellStyle name="20% - Accent1 3 5 3 4 6" xfId="13385"/>
    <cellStyle name="20% - Accent1 3 5 3 4 7" xfId="13386"/>
    <cellStyle name="20% - Accent1 3 5 3 5" xfId="13387"/>
    <cellStyle name="20% - Accent1 3 5 3 5 2" xfId="13388"/>
    <cellStyle name="20% - Accent1 3 5 3 5 2 2" xfId="13389"/>
    <cellStyle name="20% - Accent1 3 5 3 5 3" xfId="13390"/>
    <cellStyle name="20% - Accent1 3 5 3 5 3 2" xfId="13391"/>
    <cellStyle name="20% - Accent1 3 5 3 5 4" xfId="13392"/>
    <cellStyle name="20% - Accent1 3 5 3 5 5" xfId="13393"/>
    <cellStyle name="20% - Accent1 3 5 3 5 6" xfId="13394"/>
    <cellStyle name="20% - Accent1 3 5 3 5 7" xfId="13395"/>
    <cellStyle name="20% - Accent1 3 5 3 6" xfId="13396"/>
    <cellStyle name="20% - Accent1 3 5 3 6 2" xfId="13397"/>
    <cellStyle name="20% - Accent1 3 5 3 7" xfId="13398"/>
    <cellStyle name="20% - Accent1 3 5 3 7 2" xfId="13399"/>
    <cellStyle name="20% - Accent1 3 5 3 8" xfId="13400"/>
    <cellStyle name="20% - Accent1 3 5 3 9" xfId="13401"/>
    <cellStyle name="20% - Accent1 3 5 4" xfId="13402"/>
    <cellStyle name="20% - Accent1 3 5 4 10" xfId="13403"/>
    <cellStyle name="20% - Accent1 3 5 4 2" xfId="13404"/>
    <cellStyle name="20% - Accent1 3 5 4 2 2" xfId="13405"/>
    <cellStyle name="20% - Accent1 3 5 4 2 2 2" xfId="13406"/>
    <cellStyle name="20% - Accent1 3 5 4 2 3" xfId="13407"/>
    <cellStyle name="20% - Accent1 3 5 4 2 3 2" xfId="13408"/>
    <cellStyle name="20% - Accent1 3 5 4 2 4" xfId="13409"/>
    <cellStyle name="20% - Accent1 3 5 4 2 5" xfId="13410"/>
    <cellStyle name="20% - Accent1 3 5 4 2 6" xfId="13411"/>
    <cellStyle name="20% - Accent1 3 5 4 2 7" xfId="13412"/>
    <cellStyle name="20% - Accent1 3 5 4 3" xfId="13413"/>
    <cellStyle name="20% - Accent1 3 5 4 3 2" xfId="13414"/>
    <cellStyle name="20% - Accent1 3 5 4 3 2 2" xfId="13415"/>
    <cellStyle name="20% - Accent1 3 5 4 3 3" xfId="13416"/>
    <cellStyle name="20% - Accent1 3 5 4 3 3 2" xfId="13417"/>
    <cellStyle name="20% - Accent1 3 5 4 3 4" xfId="13418"/>
    <cellStyle name="20% - Accent1 3 5 4 3 5" xfId="13419"/>
    <cellStyle name="20% - Accent1 3 5 4 3 6" xfId="13420"/>
    <cellStyle name="20% - Accent1 3 5 4 3 7" xfId="13421"/>
    <cellStyle name="20% - Accent1 3 5 4 4" xfId="13422"/>
    <cellStyle name="20% - Accent1 3 5 4 4 2" xfId="13423"/>
    <cellStyle name="20% - Accent1 3 5 4 4 2 2" xfId="13424"/>
    <cellStyle name="20% - Accent1 3 5 4 4 3" xfId="13425"/>
    <cellStyle name="20% - Accent1 3 5 4 4 3 2" xfId="13426"/>
    <cellStyle name="20% - Accent1 3 5 4 4 4" xfId="13427"/>
    <cellStyle name="20% - Accent1 3 5 4 4 5" xfId="13428"/>
    <cellStyle name="20% - Accent1 3 5 4 4 6" xfId="13429"/>
    <cellStyle name="20% - Accent1 3 5 4 4 7" xfId="13430"/>
    <cellStyle name="20% - Accent1 3 5 4 5" xfId="13431"/>
    <cellStyle name="20% - Accent1 3 5 4 5 2" xfId="13432"/>
    <cellStyle name="20% - Accent1 3 5 4 6" xfId="13433"/>
    <cellStyle name="20% - Accent1 3 5 4 6 2" xfId="13434"/>
    <cellStyle name="20% - Accent1 3 5 4 7" xfId="13435"/>
    <cellStyle name="20% - Accent1 3 5 4 8" xfId="13436"/>
    <cellStyle name="20% - Accent1 3 5 4 9" xfId="13437"/>
    <cellStyle name="20% - Accent1 3 5 5" xfId="13438"/>
    <cellStyle name="20% - Accent1 3 5 5 2" xfId="13439"/>
    <cellStyle name="20% - Accent1 3 5 5 2 2" xfId="13440"/>
    <cellStyle name="20% - Accent1 3 5 5 3" xfId="13441"/>
    <cellStyle name="20% - Accent1 3 5 5 3 2" xfId="13442"/>
    <cellStyle name="20% - Accent1 3 5 5 4" xfId="13443"/>
    <cellStyle name="20% - Accent1 3 5 5 5" xfId="13444"/>
    <cellStyle name="20% - Accent1 3 5 5 6" xfId="13445"/>
    <cellStyle name="20% - Accent1 3 5 5 7" xfId="13446"/>
    <cellStyle name="20% - Accent1 3 5 6" xfId="13447"/>
    <cellStyle name="20% - Accent1 3 5 6 2" xfId="13448"/>
    <cellStyle name="20% - Accent1 3 5 6 2 2" xfId="13449"/>
    <cellStyle name="20% - Accent1 3 5 6 3" xfId="13450"/>
    <cellStyle name="20% - Accent1 3 5 6 3 2" xfId="13451"/>
    <cellStyle name="20% - Accent1 3 5 6 4" xfId="13452"/>
    <cellStyle name="20% - Accent1 3 5 6 5" xfId="13453"/>
    <cellStyle name="20% - Accent1 3 5 6 6" xfId="13454"/>
    <cellStyle name="20% - Accent1 3 5 6 7" xfId="13455"/>
    <cellStyle name="20% - Accent1 3 5 7" xfId="13456"/>
    <cellStyle name="20% - Accent1 3 5 7 2" xfId="13457"/>
    <cellStyle name="20% - Accent1 3 5 7 2 2" xfId="13458"/>
    <cellStyle name="20% - Accent1 3 5 7 3" xfId="13459"/>
    <cellStyle name="20% - Accent1 3 5 7 3 2" xfId="13460"/>
    <cellStyle name="20% - Accent1 3 5 7 4" xfId="13461"/>
    <cellStyle name="20% - Accent1 3 5 7 5" xfId="13462"/>
    <cellStyle name="20% - Accent1 3 5 7 6" xfId="13463"/>
    <cellStyle name="20% - Accent1 3 5 7 7" xfId="13464"/>
    <cellStyle name="20% - Accent1 3 5 8" xfId="13465"/>
    <cellStyle name="20% - Accent1 3 5 8 2" xfId="13466"/>
    <cellStyle name="20% - Accent1 3 5 9" xfId="13467"/>
    <cellStyle name="20% - Accent1 3 5 9 2" xfId="13468"/>
    <cellStyle name="20% - Accent1 3 6" xfId="13469"/>
    <cellStyle name="20% - Accent1 3 6 10" xfId="13470"/>
    <cellStyle name="20% - Accent1 3 6 11" xfId="13471"/>
    <cellStyle name="20% - Accent1 3 6 12" xfId="13472"/>
    <cellStyle name="20% - Accent1 3 6 13" xfId="13473"/>
    <cellStyle name="20% - Accent1 3 6 2" xfId="13474"/>
    <cellStyle name="20% - Accent1 3 6 2 10" xfId="13475"/>
    <cellStyle name="20% - Accent1 3 6 2 11" xfId="13476"/>
    <cellStyle name="20% - Accent1 3 6 2 2" xfId="13477"/>
    <cellStyle name="20% - Accent1 3 6 2 2 10" xfId="13478"/>
    <cellStyle name="20% - Accent1 3 6 2 2 2" xfId="13479"/>
    <cellStyle name="20% - Accent1 3 6 2 2 2 2" xfId="13480"/>
    <cellStyle name="20% - Accent1 3 6 2 2 2 2 2" xfId="13481"/>
    <cellStyle name="20% - Accent1 3 6 2 2 2 3" xfId="13482"/>
    <cellStyle name="20% - Accent1 3 6 2 2 2 3 2" xfId="13483"/>
    <cellStyle name="20% - Accent1 3 6 2 2 2 4" xfId="13484"/>
    <cellStyle name="20% - Accent1 3 6 2 2 2 5" xfId="13485"/>
    <cellStyle name="20% - Accent1 3 6 2 2 2 6" xfId="13486"/>
    <cellStyle name="20% - Accent1 3 6 2 2 2 7" xfId="13487"/>
    <cellStyle name="20% - Accent1 3 6 2 2 3" xfId="13488"/>
    <cellStyle name="20% - Accent1 3 6 2 2 3 2" xfId="13489"/>
    <cellStyle name="20% - Accent1 3 6 2 2 3 2 2" xfId="13490"/>
    <cellStyle name="20% - Accent1 3 6 2 2 3 3" xfId="13491"/>
    <cellStyle name="20% - Accent1 3 6 2 2 3 3 2" xfId="13492"/>
    <cellStyle name="20% - Accent1 3 6 2 2 3 4" xfId="13493"/>
    <cellStyle name="20% - Accent1 3 6 2 2 3 5" xfId="13494"/>
    <cellStyle name="20% - Accent1 3 6 2 2 3 6" xfId="13495"/>
    <cellStyle name="20% - Accent1 3 6 2 2 3 7" xfId="13496"/>
    <cellStyle name="20% - Accent1 3 6 2 2 4" xfId="13497"/>
    <cellStyle name="20% - Accent1 3 6 2 2 4 2" xfId="13498"/>
    <cellStyle name="20% - Accent1 3 6 2 2 4 2 2" xfId="13499"/>
    <cellStyle name="20% - Accent1 3 6 2 2 4 3" xfId="13500"/>
    <cellStyle name="20% - Accent1 3 6 2 2 4 3 2" xfId="13501"/>
    <cellStyle name="20% - Accent1 3 6 2 2 4 4" xfId="13502"/>
    <cellStyle name="20% - Accent1 3 6 2 2 4 5" xfId="13503"/>
    <cellStyle name="20% - Accent1 3 6 2 2 4 6" xfId="13504"/>
    <cellStyle name="20% - Accent1 3 6 2 2 4 7" xfId="13505"/>
    <cellStyle name="20% - Accent1 3 6 2 2 5" xfId="13506"/>
    <cellStyle name="20% - Accent1 3 6 2 2 5 2" xfId="13507"/>
    <cellStyle name="20% - Accent1 3 6 2 2 6" xfId="13508"/>
    <cellStyle name="20% - Accent1 3 6 2 2 6 2" xfId="13509"/>
    <cellStyle name="20% - Accent1 3 6 2 2 7" xfId="13510"/>
    <cellStyle name="20% - Accent1 3 6 2 2 8" xfId="13511"/>
    <cellStyle name="20% - Accent1 3 6 2 2 9" xfId="13512"/>
    <cellStyle name="20% - Accent1 3 6 2 3" xfId="13513"/>
    <cellStyle name="20% - Accent1 3 6 2 3 2" xfId="13514"/>
    <cellStyle name="20% - Accent1 3 6 2 3 2 2" xfId="13515"/>
    <cellStyle name="20% - Accent1 3 6 2 3 3" xfId="13516"/>
    <cellStyle name="20% - Accent1 3 6 2 3 3 2" xfId="13517"/>
    <cellStyle name="20% - Accent1 3 6 2 3 4" xfId="13518"/>
    <cellStyle name="20% - Accent1 3 6 2 3 5" xfId="13519"/>
    <cellStyle name="20% - Accent1 3 6 2 3 6" xfId="13520"/>
    <cellStyle name="20% - Accent1 3 6 2 3 7" xfId="13521"/>
    <cellStyle name="20% - Accent1 3 6 2 4" xfId="13522"/>
    <cellStyle name="20% - Accent1 3 6 2 4 2" xfId="13523"/>
    <cellStyle name="20% - Accent1 3 6 2 4 2 2" xfId="13524"/>
    <cellStyle name="20% - Accent1 3 6 2 4 3" xfId="13525"/>
    <cellStyle name="20% - Accent1 3 6 2 4 3 2" xfId="13526"/>
    <cellStyle name="20% - Accent1 3 6 2 4 4" xfId="13527"/>
    <cellStyle name="20% - Accent1 3 6 2 4 5" xfId="13528"/>
    <cellStyle name="20% - Accent1 3 6 2 4 6" xfId="13529"/>
    <cellStyle name="20% - Accent1 3 6 2 4 7" xfId="13530"/>
    <cellStyle name="20% - Accent1 3 6 2 5" xfId="13531"/>
    <cellStyle name="20% - Accent1 3 6 2 5 2" xfId="13532"/>
    <cellStyle name="20% - Accent1 3 6 2 5 2 2" xfId="13533"/>
    <cellStyle name="20% - Accent1 3 6 2 5 3" xfId="13534"/>
    <cellStyle name="20% - Accent1 3 6 2 5 3 2" xfId="13535"/>
    <cellStyle name="20% - Accent1 3 6 2 5 4" xfId="13536"/>
    <cellStyle name="20% - Accent1 3 6 2 5 5" xfId="13537"/>
    <cellStyle name="20% - Accent1 3 6 2 5 6" xfId="13538"/>
    <cellStyle name="20% - Accent1 3 6 2 5 7" xfId="13539"/>
    <cellStyle name="20% - Accent1 3 6 2 6" xfId="13540"/>
    <cellStyle name="20% - Accent1 3 6 2 6 2" xfId="13541"/>
    <cellStyle name="20% - Accent1 3 6 2 7" xfId="13542"/>
    <cellStyle name="20% - Accent1 3 6 2 7 2" xfId="13543"/>
    <cellStyle name="20% - Accent1 3 6 2 8" xfId="13544"/>
    <cellStyle name="20% - Accent1 3 6 2 9" xfId="13545"/>
    <cellStyle name="20% - Accent1 3 6 3" xfId="13546"/>
    <cellStyle name="20% - Accent1 3 6 3 10" xfId="13547"/>
    <cellStyle name="20% - Accent1 3 6 3 11" xfId="13548"/>
    <cellStyle name="20% - Accent1 3 6 3 2" xfId="13549"/>
    <cellStyle name="20% - Accent1 3 6 3 2 10" xfId="13550"/>
    <cellStyle name="20% - Accent1 3 6 3 2 2" xfId="13551"/>
    <cellStyle name="20% - Accent1 3 6 3 2 2 2" xfId="13552"/>
    <cellStyle name="20% - Accent1 3 6 3 2 2 2 2" xfId="13553"/>
    <cellStyle name="20% - Accent1 3 6 3 2 2 3" xfId="13554"/>
    <cellStyle name="20% - Accent1 3 6 3 2 2 3 2" xfId="13555"/>
    <cellStyle name="20% - Accent1 3 6 3 2 2 4" xfId="13556"/>
    <cellStyle name="20% - Accent1 3 6 3 2 2 5" xfId="13557"/>
    <cellStyle name="20% - Accent1 3 6 3 2 2 6" xfId="13558"/>
    <cellStyle name="20% - Accent1 3 6 3 2 2 7" xfId="13559"/>
    <cellStyle name="20% - Accent1 3 6 3 2 3" xfId="13560"/>
    <cellStyle name="20% - Accent1 3 6 3 2 3 2" xfId="13561"/>
    <cellStyle name="20% - Accent1 3 6 3 2 3 2 2" xfId="13562"/>
    <cellStyle name="20% - Accent1 3 6 3 2 3 3" xfId="13563"/>
    <cellStyle name="20% - Accent1 3 6 3 2 3 3 2" xfId="13564"/>
    <cellStyle name="20% - Accent1 3 6 3 2 3 4" xfId="13565"/>
    <cellStyle name="20% - Accent1 3 6 3 2 3 5" xfId="13566"/>
    <cellStyle name="20% - Accent1 3 6 3 2 3 6" xfId="13567"/>
    <cellStyle name="20% - Accent1 3 6 3 2 3 7" xfId="13568"/>
    <cellStyle name="20% - Accent1 3 6 3 2 4" xfId="13569"/>
    <cellStyle name="20% - Accent1 3 6 3 2 4 2" xfId="13570"/>
    <cellStyle name="20% - Accent1 3 6 3 2 4 2 2" xfId="13571"/>
    <cellStyle name="20% - Accent1 3 6 3 2 4 3" xfId="13572"/>
    <cellStyle name="20% - Accent1 3 6 3 2 4 3 2" xfId="13573"/>
    <cellStyle name="20% - Accent1 3 6 3 2 4 4" xfId="13574"/>
    <cellStyle name="20% - Accent1 3 6 3 2 4 5" xfId="13575"/>
    <cellStyle name="20% - Accent1 3 6 3 2 4 6" xfId="13576"/>
    <cellStyle name="20% - Accent1 3 6 3 2 4 7" xfId="13577"/>
    <cellStyle name="20% - Accent1 3 6 3 2 5" xfId="13578"/>
    <cellStyle name="20% - Accent1 3 6 3 2 5 2" xfId="13579"/>
    <cellStyle name="20% - Accent1 3 6 3 2 6" xfId="13580"/>
    <cellStyle name="20% - Accent1 3 6 3 2 6 2" xfId="13581"/>
    <cellStyle name="20% - Accent1 3 6 3 2 7" xfId="13582"/>
    <cellStyle name="20% - Accent1 3 6 3 2 8" xfId="13583"/>
    <cellStyle name="20% - Accent1 3 6 3 2 9" xfId="13584"/>
    <cellStyle name="20% - Accent1 3 6 3 3" xfId="13585"/>
    <cellStyle name="20% - Accent1 3 6 3 3 2" xfId="13586"/>
    <cellStyle name="20% - Accent1 3 6 3 3 2 2" xfId="13587"/>
    <cellStyle name="20% - Accent1 3 6 3 3 3" xfId="13588"/>
    <cellStyle name="20% - Accent1 3 6 3 3 3 2" xfId="13589"/>
    <cellStyle name="20% - Accent1 3 6 3 3 4" xfId="13590"/>
    <cellStyle name="20% - Accent1 3 6 3 3 5" xfId="13591"/>
    <cellStyle name="20% - Accent1 3 6 3 3 6" xfId="13592"/>
    <cellStyle name="20% - Accent1 3 6 3 3 7" xfId="13593"/>
    <cellStyle name="20% - Accent1 3 6 3 4" xfId="13594"/>
    <cellStyle name="20% - Accent1 3 6 3 4 2" xfId="13595"/>
    <cellStyle name="20% - Accent1 3 6 3 4 2 2" xfId="13596"/>
    <cellStyle name="20% - Accent1 3 6 3 4 3" xfId="13597"/>
    <cellStyle name="20% - Accent1 3 6 3 4 3 2" xfId="13598"/>
    <cellStyle name="20% - Accent1 3 6 3 4 4" xfId="13599"/>
    <cellStyle name="20% - Accent1 3 6 3 4 5" xfId="13600"/>
    <cellStyle name="20% - Accent1 3 6 3 4 6" xfId="13601"/>
    <cellStyle name="20% - Accent1 3 6 3 4 7" xfId="13602"/>
    <cellStyle name="20% - Accent1 3 6 3 5" xfId="13603"/>
    <cellStyle name="20% - Accent1 3 6 3 5 2" xfId="13604"/>
    <cellStyle name="20% - Accent1 3 6 3 5 2 2" xfId="13605"/>
    <cellStyle name="20% - Accent1 3 6 3 5 3" xfId="13606"/>
    <cellStyle name="20% - Accent1 3 6 3 5 3 2" xfId="13607"/>
    <cellStyle name="20% - Accent1 3 6 3 5 4" xfId="13608"/>
    <cellStyle name="20% - Accent1 3 6 3 5 5" xfId="13609"/>
    <cellStyle name="20% - Accent1 3 6 3 5 6" xfId="13610"/>
    <cellStyle name="20% - Accent1 3 6 3 5 7" xfId="13611"/>
    <cellStyle name="20% - Accent1 3 6 3 6" xfId="13612"/>
    <cellStyle name="20% - Accent1 3 6 3 6 2" xfId="13613"/>
    <cellStyle name="20% - Accent1 3 6 3 7" xfId="13614"/>
    <cellStyle name="20% - Accent1 3 6 3 7 2" xfId="13615"/>
    <cellStyle name="20% - Accent1 3 6 3 8" xfId="13616"/>
    <cellStyle name="20% - Accent1 3 6 3 9" xfId="13617"/>
    <cellStyle name="20% - Accent1 3 6 4" xfId="13618"/>
    <cellStyle name="20% - Accent1 3 6 4 10" xfId="13619"/>
    <cellStyle name="20% - Accent1 3 6 4 2" xfId="13620"/>
    <cellStyle name="20% - Accent1 3 6 4 2 2" xfId="13621"/>
    <cellStyle name="20% - Accent1 3 6 4 2 2 2" xfId="13622"/>
    <cellStyle name="20% - Accent1 3 6 4 2 3" xfId="13623"/>
    <cellStyle name="20% - Accent1 3 6 4 2 3 2" xfId="13624"/>
    <cellStyle name="20% - Accent1 3 6 4 2 4" xfId="13625"/>
    <cellStyle name="20% - Accent1 3 6 4 2 5" xfId="13626"/>
    <cellStyle name="20% - Accent1 3 6 4 2 6" xfId="13627"/>
    <cellStyle name="20% - Accent1 3 6 4 2 7" xfId="13628"/>
    <cellStyle name="20% - Accent1 3 6 4 3" xfId="13629"/>
    <cellStyle name="20% - Accent1 3 6 4 3 2" xfId="13630"/>
    <cellStyle name="20% - Accent1 3 6 4 3 2 2" xfId="13631"/>
    <cellStyle name="20% - Accent1 3 6 4 3 3" xfId="13632"/>
    <cellStyle name="20% - Accent1 3 6 4 3 3 2" xfId="13633"/>
    <cellStyle name="20% - Accent1 3 6 4 3 4" xfId="13634"/>
    <cellStyle name="20% - Accent1 3 6 4 3 5" xfId="13635"/>
    <cellStyle name="20% - Accent1 3 6 4 3 6" xfId="13636"/>
    <cellStyle name="20% - Accent1 3 6 4 3 7" xfId="13637"/>
    <cellStyle name="20% - Accent1 3 6 4 4" xfId="13638"/>
    <cellStyle name="20% - Accent1 3 6 4 4 2" xfId="13639"/>
    <cellStyle name="20% - Accent1 3 6 4 4 2 2" xfId="13640"/>
    <cellStyle name="20% - Accent1 3 6 4 4 3" xfId="13641"/>
    <cellStyle name="20% - Accent1 3 6 4 4 3 2" xfId="13642"/>
    <cellStyle name="20% - Accent1 3 6 4 4 4" xfId="13643"/>
    <cellStyle name="20% - Accent1 3 6 4 4 5" xfId="13644"/>
    <cellStyle name="20% - Accent1 3 6 4 4 6" xfId="13645"/>
    <cellStyle name="20% - Accent1 3 6 4 4 7" xfId="13646"/>
    <cellStyle name="20% - Accent1 3 6 4 5" xfId="13647"/>
    <cellStyle name="20% - Accent1 3 6 4 5 2" xfId="13648"/>
    <cellStyle name="20% - Accent1 3 6 4 6" xfId="13649"/>
    <cellStyle name="20% - Accent1 3 6 4 6 2" xfId="13650"/>
    <cellStyle name="20% - Accent1 3 6 4 7" xfId="13651"/>
    <cellStyle name="20% - Accent1 3 6 4 8" xfId="13652"/>
    <cellStyle name="20% - Accent1 3 6 4 9" xfId="13653"/>
    <cellStyle name="20% - Accent1 3 6 5" xfId="13654"/>
    <cellStyle name="20% - Accent1 3 6 5 2" xfId="13655"/>
    <cellStyle name="20% - Accent1 3 6 5 2 2" xfId="13656"/>
    <cellStyle name="20% - Accent1 3 6 5 3" xfId="13657"/>
    <cellStyle name="20% - Accent1 3 6 5 3 2" xfId="13658"/>
    <cellStyle name="20% - Accent1 3 6 5 4" xfId="13659"/>
    <cellStyle name="20% - Accent1 3 6 5 5" xfId="13660"/>
    <cellStyle name="20% - Accent1 3 6 5 6" xfId="13661"/>
    <cellStyle name="20% - Accent1 3 6 5 7" xfId="13662"/>
    <cellStyle name="20% - Accent1 3 6 6" xfId="13663"/>
    <cellStyle name="20% - Accent1 3 6 6 2" xfId="13664"/>
    <cellStyle name="20% - Accent1 3 6 6 2 2" xfId="13665"/>
    <cellStyle name="20% - Accent1 3 6 6 3" xfId="13666"/>
    <cellStyle name="20% - Accent1 3 6 6 3 2" xfId="13667"/>
    <cellStyle name="20% - Accent1 3 6 6 4" xfId="13668"/>
    <cellStyle name="20% - Accent1 3 6 6 5" xfId="13669"/>
    <cellStyle name="20% - Accent1 3 6 6 6" xfId="13670"/>
    <cellStyle name="20% - Accent1 3 6 6 7" xfId="13671"/>
    <cellStyle name="20% - Accent1 3 6 7" xfId="13672"/>
    <cellStyle name="20% - Accent1 3 6 7 2" xfId="13673"/>
    <cellStyle name="20% - Accent1 3 6 7 2 2" xfId="13674"/>
    <cellStyle name="20% - Accent1 3 6 7 3" xfId="13675"/>
    <cellStyle name="20% - Accent1 3 6 7 3 2" xfId="13676"/>
    <cellStyle name="20% - Accent1 3 6 7 4" xfId="13677"/>
    <cellStyle name="20% - Accent1 3 6 7 5" xfId="13678"/>
    <cellStyle name="20% - Accent1 3 6 7 6" xfId="13679"/>
    <cellStyle name="20% - Accent1 3 6 7 7" xfId="13680"/>
    <cellStyle name="20% - Accent1 3 6 8" xfId="13681"/>
    <cellStyle name="20% - Accent1 3 6 8 2" xfId="13682"/>
    <cellStyle name="20% - Accent1 3 6 9" xfId="13683"/>
    <cellStyle name="20% - Accent1 3 6 9 2" xfId="13684"/>
    <cellStyle name="20% - Accent1 3 7" xfId="13685"/>
    <cellStyle name="20% - Accent1 3 7 10" xfId="13686"/>
    <cellStyle name="20% - Accent1 3 7 11" xfId="13687"/>
    <cellStyle name="20% - Accent1 3 7 2" xfId="13688"/>
    <cellStyle name="20% - Accent1 3 7 2 10" xfId="13689"/>
    <cellStyle name="20% - Accent1 3 7 2 2" xfId="13690"/>
    <cellStyle name="20% - Accent1 3 7 2 2 2" xfId="13691"/>
    <cellStyle name="20% - Accent1 3 7 2 2 2 2" xfId="13692"/>
    <cellStyle name="20% - Accent1 3 7 2 2 3" xfId="13693"/>
    <cellStyle name="20% - Accent1 3 7 2 2 3 2" xfId="13694"/>
    <cellStyle name="20% - Accent1 3 7 2 2 4" xfId="13695"/>
    <cellStyle name="20% - Accent1 3 7 2 2 5" xfId="13696"/>
    <cellStyle name="20% - Accent1 3 7 2 2 6" xfId="13697"/>
    <cellStyle name="20% - Accent1 3 7 2 2 7" xfId="13698"/>
    <cellStyle name="20% - Accent1 3 7 2 3" xfId="13699"/>
    <cellStyle name="20% - Accent1 3 7 2 3 2" xfId="13700"/>
    <cellStyle name="20% - Accent1 3 7 2 3 2 2" xfId="13701"/>
    <cellStyle name="20% - Accent1 3 7 2 3 3" xfId="13702"/>
    <cellStyle name="20% - Accent1 3 7 2 3 3 2" xfId="13703"/>
    <cellStyle name="20% - Accent1 3 7 2 3 4" xfId="13704"/>
    <cellStyle name="20% - Accent1 3 7 2 3 5" xfId="13705"/>
    <cellStyle name="20% - Accent1 3 7 2 3 6" xfId="13706"/>
    <cellStyle name="20% - Accent1 3 7 2 3 7" xfId="13707"/>
    <cellStyle name="20% - Accent1 3 7 2 4" xfId="13708"/>
    <cellStyle name="20% - Accent1 3 7 2 4 2" xfId="13709"/>
    <cellStyle name="20% - Accent1 3 7 2 4 2 2" xfId="13710"/>
    <cellStyle name="20% - Accent1 3 7 2 4 3" xfId="13711"/>
    <cellStyle name="20% - Accent1 3 7 2 4 3 2" xfId="13712"/>
    <cellStyle name="20% - Accent1 3 7 2 4 4" xfId="13713"/>
    <cellStyle name="20% - Accent1 3 7 2 4 5" xfId="13714"/>
    <cellStyle name="20% - Accent1 3 7 2 4 6" xfId="13715"/>
    <cellStyle name="20% - Accent1 3 7 2 4 7" xfId="13716"/>
    <cellStyle name="20% - Accent1 3 7 2 5" xfId="13717"/>
    <cellStyle name="20% - Accent1 3 7 2 5 2" xfId="13718"/>
    <cellStyle name="20% - Accent1 3 7 2 6" xfId="13719"/>
    <cellStyle name="20% - Accent1 3 7 2 6 2" xfId="13720"/>
    <cellStyle name="20% - Accent1 3 7 2 7" xfId="13721"/>
    <cellStyle name="20% - Accent1 3 7 2 8" xfId="13722"/>
    <cellStyle name="20% - Accent1 3 7 2 9" xfId="13723"/>
    <cellStyle name="20% - Accent1 3 7 3" xfId="13724"/>
    <cellStyle name="20% - Accent1 3 7 3 2" xfId="13725"/>
    <cellStyle name="20% - Accent1 3 7 3 2 2" xfId="13726"/>
    <cellStyle name="20% - Accent1 3 7 3 3" xfId="13727"/>
    <cellStyle name="20% - Accent1 3 7 3 3 2" xfId="13728"/>
    <cellStyle name="20% - Accent1 3 7 3 4" xfId="13729"/>
    <cellStyle name="20% - Accent1 3 7 3 5" xfId="13730"/>
    <cellStyle name="20% - Accent1 3 7 3 6" xfId="13731"/>
    <cellStyle name="20% - Accent1 3 7 3 7" xfId="13732"/>
    <cellStyle name="20% - Accent1 3 7 4" xfId="13733"/>
    <cellStyle name="20% - Accent1 3 7 4 2" xfId="13734"/>
    <cellStyle name="20% - Accent1 3 7 4 2 2" xfId="13735"/>
    <cellStyle name="20% - Accent1 3 7 4 3" xfId="13736"/>
    <cellStyle name="20% - Accent1 3 7 4 3 2" xfId="13737"/>
    <cellStyle name="20% - Accent1 3 7 4 4" xfId="13738"/>
    <cellStyle name="20% - Accent1 3 7 4 5" xfId="13739"/>
    <cellStyle name="20% - Accent1 3 7 4 6" xfId="13740"/>
    <cellStyle name="20% - Accent1 3 7 4 7" xfId="13741"/>
    <cellStyle name="20% - Accent1 3 7 5" xfId="13742"/>
    <cellStyle name="20% - Accent1 3 7 5 2" xfId="13743"/>
    <cellStyle name="20% - Accent1 3 7 5 2 2" xfId="13744"/>
    <cellStyle name="20% - Accent1 3 7 5 3" xfId="13745"/>
    <cellStyle name="20% - Accent1 3 7 5 3 2" xfId="13746"/>
    <cellStyle name="20% - Accent1 3 7 5 4" xfId="13747"/>
    <cellStyle name="20% - Accent1 3 7 5 5" xfId="13748"/>
    <cellStyle name="20% - Accent1 3 7 5 6" xfId="13749"/>
    <cellStyle name="20% - Accent1 3 7 5 7" xfId="13750"/>
    <cellStyle name="20% - Accent1 3 7 6" xfId="13751"/>
    <cellStyle name="20% - Accent1 3 7 6 2" xfId="13752"/>
    <cellStyle name="20% - Accent1 3 7 7" xfId="13753"/>
    <cellStyle name="20% - Accent1 3 7 7 2" xfId="13754"/>
    <cellStyle name="20% - Accent1 3 7 8" xfId="13755"/>
    <cellStyle name="20% - Accent1 3 7 9" xfId="13756"/>
    <cellStyle name="20% - Accent1 3 8" xfId="13757"/>
    <cellStyle name="20% - Accent1 3 8 10" xfId="13758"/>
    <cellStyle name="20% - Accent1 3 8 11" xfId="13759"/>
    <cellStyle name="20% - Accent1 3 8 2" xfId="13760"/>
    <cellStyle name="20% - Accent1 3 8 2 10" xfId="13761"/>
    <cellStyle name="20% - Accent1 3 8 2 2" xfId="13762"/>
    <cellStyle name="20% - Accent1 3 8 2 2 2" xfId="13763"/>
    <cellStyle name="20% - Accent1 3 8 2 2 2 2" xfId="13764"/>
    <cellStyle name="20% - Accent1 3 8 2 2 3" xfId="13765"/>
    <cellStyle name="20% - Accent1 3 8 2 2 3 2" xfId="13766"/>
    <cellStyle name="20% - Accent1 3 8 2 2 4" xfId="13767"/>
    <cellStyle name="20% - Accent1 3 8 2 2 5" xfId="13768"/>
    <cellStyle name="20% - Accent1 3 8 2 2 6" xfId="13769"/>
    <cellStyle name="20% - Accent1 3 8 2 2 7" xfId="13770"/>
    <cellStyle name="20% - Accent1 3 8 2 3" xfId="13771"/>
    <cellStyle name="20% - Accent1 3 8 2 3 2" xfId="13772"/>
    <cellStyle name="20% - Accent1 3 8 2 3 2 2" xfId="13773"/>
    <cellStyle name="20% - Accent1 3 8 2 3 3" xfId="13774"/>
    <cellStyle name="20% - Accent1 3 8 2 3 3 2" xfId="13775"/>
    <cellStyle name="20% - Accent1 3 8 2 3 4" xfId="13776"/>
    <cellStyle name="20% - Accent1 3 8 2 3 5" xfId="13777"/>
    <cellStyle name="20% - Accent1 3 8 2 3 6" xfId="13778"/>
    <cellStyle name="20% - Accent1 3 8 2 3 7" xfId="13779"/>
    <cellStyle name="20% - Accent1 3 8 2 4" xfId="13780"/>
    <cellStyle name="20% - Accent1 3 8 2 4 2" xfId="13781"/>
    <cellStyle name="20% - Accent1 3 8 2 4 2 2" xfId="13782"/>
    <cellStyle name="20% - Accent1 3 8 2 4 3" xfId="13783"/>
    <cellStyle name="20% - Accent1 3 8 2 4 3 2" xfId="13784"/>
    <cellStyle name="20% - Accent1 3 8 2 4 4" xfId="13785"/>
    <cellStyle name="20% - Accent1 3 8 2 4 5" xfId="13786"/>
    <cellStyle name="20% - Accent1 3 8 2 4 6" xfId="13787"/>
    <cellStyle name="20% - Accent1 3 8 2 4 7" xfId="13788"/>
    <cellStyle name="20% - Accent1 3 8 2 5" xfId="13789"/>
    <cellStyle name="20% - Accent1 3 8 2 5 2" xfId="13790"/>
    <cellStyle name="20% - Accent1 3 8 2 6" xfId="13791"/>
    <cellStyle name="20% - Accent1 3 8 2 6 2" xfId="13792"/>
    <cellStyle name="20% - Accent1 3 8 2 7" xfId="13793"/>
    <cellStyle name="20% - Accent1 3 8 2 8" xfId="13794"/>
    <cellStyle name="20% - Accent1 3 8 2 9" xfId="13795"/>
    <cellStyle name="20% - Accent1 3 8 3" xfId="13796"/>
    <cellStyle name="20% - Accent1 3 8 3 2" xfId="13797"/>
    <cellStyle name="20% - Accent1 3 8 3 2 2" xfId="13798"/>
    <cellStyle name="20% - Accent1 3 8 3 3" xfId="13799"/>
    <cellStyle name="20% - Accent1 3 8 3 3 2" xfId="13800"/>
    <cellStyle name="20% - Accent1 3 8 3 4" xfId="13801"/>
    <cellStyle name="20% - Accent1 3 8 3 5" xfId="13802"/>
    <cellStyle name="20% - Accent1 3 8 3 6" xfId="13803"/>
    <cellStyle name="20% - Accent1 3 8 3 7" xfId="13804"/>
    <cellStyle name="20% - Accent1 3 8 4" xfId="13805"/>
    <cellStyle name="20% - Accent1 3 8 4 2" xfId="13806"/>
    <cellStyle name="20% - Accent1 3 8 4 2 2" xfId="13807"/>
    <cellStyle name="20% - Accent1 3 8 4 3" xfId="13808"/>
    <cellStyle name="20% - Accent1 3 8 4 3 2" xfId="13809"/>
    <cellStyle name="20% - Accent1 3 8 4 4" xfId="13810"/>
    <cellStyle name="20% - Accent1 3 8 4 5" xfId="13811"/>
    <cellStyle name="20% - Accent1 3 8 4 6" xfId="13812"/>
    <cellStyle name="20% - Accent1 3 8 4 7" xfId="13813"/>
    <cellStyle name="20% - Accent1 3 8 5" xfId="13814"/>
    <cellStyle name="20% - Accent1 3 8 5 2" xfId="13815"/>
    <cellStyle name="20% - Accent1 3 8 5 2 2" xfId="13816"/>
    <cellStyle name="20% - Accent1 3 8 5 3" xfId="13817"/>
    <cellStyle name="20% - Accent1 3 8 5 3 2" xfId="13818"/>
    <cellStyle name="20% - Accent1 3 8 5 4" xfId="13819"/>
    <cellStyle name="20% - Accent1 3 8 5 5" xfId="13820"/>
    <cellStyle name="20% - Accent1 3 8 5 6" xfId="13821"/>
    <cellStyle name="20% - Accent1 3 8 5 7" xfId="13822"/>
    <cellStyle name="20% - Accent1 3 8 6" xfId="13823"/>
    <cellStyle name="20% - Accent1 3 8 6 2" xfId="13824"/>
    <cellStyle name="20% - Accent1 3 8 7" xfId="13825"/>
    <cellStyle name="20% - Accent1 3 8 7 2" xfId="13826"/>
    <cellStyle name="20% - Accent1 3 8 8" xfId="13827"/>
    <cellStyle name="20% - Accent1 3 8 9" xfId="13828"/>
    <cellStyle name="20% - Accent1 3 9" xfId="13829"/>
    <cellStyle name="20% - Accent1 3 9 10" xfId="13830"/>
    <cellStyle name="20% - Accent1 3 9 2" xfId="13831"/>
    <cellStyle name="20% - Accent1 3 9 2 2" xfId="13832"/>
    <cellStyle name="20% - Accent1 3 9 2 2 2" xfId="13833"/>
    <cellStyle name="20% - Accent1 3 9 2 3" xfId="13834"/>
    <cellStyle name="20% - Accent1 3 9 2 3 2" xfId="13835"/>
    <cellStyle name="20% - Accent1 3 9 2 4" xfId="13836"/>
    <cellStyle name="20% - Accent1 3 9 2 5" xfId="13837"/>
    <cellStyle name="20% - Accent1 3 9 2 6" xfId="13838"/>
    <cellStyle name="20% - Accent1 3 9 2 7" xfId="13839"/>
    <cellStyle name="20% - Accent1 3 9 3" xfId="13840"/>
    <cellStyle name="20% - Accent1 3 9 3 2" xfId="13841"/>
    <cellStyle name="20% - Accent1 3 9 3 2 2" xfId="13842"/>
    <cellStyle name="20% - Accent1 3 9 3 3" xfId="13843"/>
    <cellStyle name="20% - Accent1 3 9 3 3 2" xfId="13844"/>
    <cellStyle name="20% - Accent1 3 9 3 4" xfId="13845"/>
    <cellStyle name="20% - Accent1 3 9 3 5" xfId="13846"/>
    <cellStyle name="20% - Accent1 3 9 3 6" xfId="13847"/>
    <cellStyle name="20% - Accent1 3 9 3 7" xfId="13848"/>
    <cellStyle name="20% - Accent1 3 9 4" xfId="13849"/>
    <cellStyle name="20% - Accent1 3 9 4 2" xfId="13850"/>
    <cellStyle name="20% - Accent1 3 9 4 2 2" xfId="13851"/>
    <cellStyle name="20% - Accent1 3 9 4 3" xfId="13852"/>
    <cellStyle name="20% - Accent1 3 9 4 3 2" xfId="13853"/>
    <cellStyle name="20% - Accent1 3 9 4 4" xfId="13854"/>
    <cellStyle name="20% - Accent1 3 9 4 5" xfId="13855"/>
    <cellStyle name="20% - Accent1 3 9 4 6" xfId="13856"/>
    <cellStyle name="20% - Accent1 3 9 4 7" xfId="13857"/>
    <cellStyle name="20% - Accent1 3 9 5" xfId="13858"/>
    <cellStyle name="20% - Accent1 3 9 5 2" xfId="13859"/>
    <cellStyle name="20% - Accent1 3 9 6" xfId="13860"/>
    <cellStyle name="20% - Accent1 3 9 6 2" xfId="13861"/>
    <cellStyle name="20% - Accent1 3 9 7" xfId="13862"/>
    <cellStyle name="20% - Accent1 3 9 8" xfId="13863"/>
    <cellStyle name="20% - Accent1 3 9 9" xfId="13864"/>
    <cellStyle name="20% - Accent1 3_10-15-10-Stmt AU - Period I - Working 1 0" xfId="88"/>
    <cellStyle name="20% - Accent1 4" xfId="89"/>
    <cellStyle name="20% - Accent1 4 2" xfId="90"/>
    <cellStyle name="20% - Accent1 4 3" xfId="91"/>
    <cellStyle name="20% - Accent1 4_10-15-10-Stmt AU - Period I - Working 1 0" xfId="92"/>
    <cellStyle name="20% - Accent1 5" xfId="93"/>
    <cellStyle name="20% - Accent1 5 2" xfId="94"/>
    <cellStyle name="20% - Accent1 5 3" xfId="95"/>
    <cellStyle name="20% - Accent1 5_10-15-10-Stmt AU - Period I - Working 1 0" xfId="96"/>
    <cellStyle name="20% - Accent1 6" xfId="97"/>
    <cellStyle name="20% - Accent1 6 2" xfId="98"/>
    <cellStyle name="20% - Accent1 6 3" xfId="99"/>
    <cellStyle name="20% - Accent1 6_10-15-10-Stmt AU - Period I - Working 1 0" xfId="100"/>
    <cellStyle name="20% - Accent1 7" xfId="101"/>
    <cellStyle name="20% - Accent1 7 2" xfId="102"/>
    <cellStyle name="20% - Accent1 7 3" xfId="103"/>
    <cellStyle name="20% - Accent1 7_10-15-10-Stmt AU - Period I - Working 1 0" xfId="104"/>
    <cellStyle name="20% - Accent1 8" xfId="105"/>
    <cellStyle name="20% - Accent1 9" xfId="106"/>
    <cellStyle name="20% - Accent2 10" xfId="107"/>
    <cellStyle name="20% - Accent2 11" xfId="108"/>
    <cellStyle name="20% - Accent2 12" xfId="109"/>
    <cellStyle name="20% - Accent2 13" xfId="110"/>
    <cellStyle name="20% - Accent2 2" xfId="111"/>
    <cellStyle name="20% - Accent2 2 10" xfId="13865"/>
    <cellStyle name="20% - Accent2 2 10 2" xfId="13866"/>
    <cellStyle name="20% - Accent2 2 10 2 2" xfId="13867"/>
    <cellStyle name="20% - Accent2 2 10 3" xfId="13868"/>
    <cellStyle name="20% - Accent2 2 10 3 2" xfId="13869"/>
    <cellStyle name="20% - Accent2 2 10 4" xfId="13870"/>
    <cellStyle name="20% - Accent2 2 10 5" xfId="13871"/>
    <cellStyle name="20% - Accent2 2 10 6" xfId="13872"/>
    <cellStyle name="20% - Accent2 2 10 7" xfId="13873"/>
    <cellStyle name="20% - Accent2 2 11" xfId="13874"/>
    <cellStyle name="20% - Accent2 2 11 2" xfId="13875"/>
    <cellStyle name="20% - Accent2 2 11 2 2" xfId="13876"/>
    <cellStyle name="20% - Accent2 2 11 3" xfId="13877"/>
    <cellStyle name="20% - Accent2 2 11 3 2" xfId="13878"/>
    <cellStyle name="20% - Accent2 2 11 4" xfId="13879"/>
    <cellStyle name="20% - Accent2 2 11 5" xfId="13880"/>
    <cellStyle name="20% - Accent2 2 11 6" xfId="13881"/>
    <cellStyle name="20% - Accent2 2 11 7" xfId="13882"/>
    <cellStyle name="20% - Accent2 2 12" xfId="13883"/>
    <cellStyle name="20% - Accent2 2 12 2" xfId="13884"/>
    <cellStyle name="20% - Accent2 2 12 2 2" xfId="13885"/>
    <cellStyle name="20% - Accent2 2 12 3" xfId="13886"/>
    <cellStyle name="20% - Accent2 2 12 3 2" xfId="13887"/>
    <cellStyle name="20% - Accent2 2 12 4" xfId="13888"/>
    <cellStyle name="20% - Accent2 2 12 5" xfId="13889"/>
    <cellStyle name="20% - Accent2 2 12 6" xfId="13890"/>
    <cellStyle name="20% - Accent2 2 12 7" xfId="13891"/>
    <cellStyle name="20% - Accent2 2 13" xfId="13892"/>
    <cellStyle name="20% - Accent2 2 13 2" xfId="13893"/>
    <cellStyle name="20% - Accent2 2 14" xfId="13894"/>
    <cellStyle name="20% - Accent2 2 15" xfId="13895"/>
    <cellStyle name="20% - Accent2 2 16" xfId="13896"/>
    <cellStyle name="20% - Accent2 2 17" xfId="13897"/>
    <cellStyle name="20% - Accent2 2 18" xfId="13898"/>
    <cellStyle name="20% - Accent2 2 2" xfId="112"/>
    <cellStyle name="20% - Accent2 2 2 10" xfId="13899"/>
    <cellStyle name="20% - Accent2 2 2 11" xfId="13900"/>
    <cellStyle name="20% - Accent2 2 2 12" xfId="13901"/>
    <cellStyle name="20% - Accent2 2 2 13" xfId="13902"/>
    <cellStyle name="20% - Accent2 2 2 2" xfId="13903"/>
    <cellStyle name="20% - Accent2 2 2 2 10" xfId="13904"/>
    <cellStyle name="20% - Accent2 2 2 2 11" xfId="13905"/>
    <cellStyle name="20% - Accent2 2 2 2 2" xfId="13906"/>
    <cellStyle name="20% - Accent2 2 2 2 2 10" xfId="13907"/>
    <cellStyle name="20% - Accent2 2 2 2 2 2" xfId="13908"/>
    <cellStyle name="20% - Accent2 2 2 2 2 2 2" xfId="13909"/>
    <cellStyle name="20% - Accent2 2 2 2 2 2 2 2" xfId="13910"/>
    <cellStyle name="20% - Accent2 2 2 2 2 2 3" xfId="13911"/>
    <cellStyle name="20% - Accent2 2 2 2 2 2 3 2" xfId="13912"/>
    <cellStyle name="20% - Accent2 2 2 2 2 2 4" xfId="13913"/>
    <cellStyle name="20% - Accent2 2 2 2 2 2 5" xfId="13914"/>
    <cellStyle name="20% - Accent2 2 2 2 2 2 6" xfId="13915"/>
    <cellStyle name="20% - Accent2 2 2 2 2 2 7" xfId="13916"/>
    <cellStyle name="20% - Accent2 2 2 2 2 3" xfId="13917"/>
    <cellStyle name="20% - Accent2 2 2 2 2 3 2" xfId="13918"/>
    <cellStyle name="20% - Accent2 2 2 2 2 3 2 2" xfId="13919"/>
    <cellStyle name="20% - Accent2 2 2 2 2 3 3" xfId="13920"/>
    <cellStyle name="20% - Accent2 2 2 2 2 3 3 2" xfId="13921"/>
    <cellStyle name="20% - Accent2 2 2 2 2 3 4" xfId="13922"/>
    <cellStyle name="20% - Accent2 2 2 2 2 3 5" xfId="13923"/>
    <cellStyle name="20% - Accent2 2 2 2 2 3 6" xfId="13924"/>
    <cellStyle name="20% - Accent2 2 2 2 2 3 7" xfId="13925"/>
    <cellStyle name="20% - Accent2 2 2 2 2 4" xfId="13926"/>
    <cellStyle name="20% - Accent2 2 2 2 2 4 2" xfId="13927"/>
    <cellStyle name="20% - Accent2 2 2 2 2 4 2 2" xfId="13928"/>
    <cellStyle name="20% - Accent2 2 2 2 2 4 3" xfId="13929"/>
    <cellStyle name="20% - Accent2 2 2 2 2 4 3 2" xfId="13930"/>
    <cellStyle name="20% - Accent2 2 2 2 2 4 4" xfId="13931"/>
    <cellStyle name="20% - Accent2 2 2 2 2 4 5" xfId="13932"/>
    <cellStyle name="20% - Accent2 2 2 2 2 4 6" xfId="13933"/>
    <cellStyle name="20% - Accent2 2 2 2 2 4 7" xfId="13934"/>
    <cellStyle name="20% - Accent2 2 2 2 2 5" xfId="13935"/>
    <cellStyle name="20% - Accent2 2 2 2 2 5 2" xfId="13936"/>
    <cellStyle name="20% - Accent2 2 2 2 2 6" xfId="13937"/>
    <cellStyle name="20% - Accent2 2 2 2 2 6 2" xfId="13938"/>
    <cellStyle name="20% - Accent2 2 2 2 2 7" xfId="13939"/>
    <cellStyle name="20% - Accent2 2 2 2 2 8" xfId="13940"/>
    <cellStyle name="20% - Accent2 2 2 2 2 9" xfId="13941"/>
    <cellStyle name="20% - Accent2 2 2 2 3" xfId="13942"/>
    <cellStyle name="20% - Accent2 2 2 2 3 2" xfId="13943"/>
    <cellStyle name="20% - Accent2 2 2 2 3 2 2" xfId="13944"/>
    <cellStyle name="20% - Accent2 2 2 2 3 3" xfId="13945"/>
    <cellStyle name="20% - Accent2 2 2 2 3 3 2" xfId="13946"/>
    <cellStyle name="20% - Accent2 2 2 2 3 4" xfId="13947"/>
    <cellStyle name="20% - Accent2 2 2 2 3 5" xfId="13948"/>
    <cellStyle name="20% - Accent2 2 2 2 3 6" xfId="13949"/>
    <cellStyle name="20% - Accent2 2 2 2 3 7" xfId="13950"/>
    <cellStyle name="20% - Accent2 2 2 2 4" xfId="13951"/>
    <cellStyle name="20% - Accent2 2 2 2 4 2" xfId="13952"/>
    <cellStyle name="20% - Accent2 2 2 2 4 2 2" xfId="13953"/>
    <cellStyle name="20% - Accent2 2 2 2 4 3" xfId="13954"/>
    <cellStyle name="20% - Accent2 2 2 2 4 3 2" xfId="13955"/>
    <cellStyle name="20% - Accent2 2 2 2 4 4" xfId="13956"/>
    <cellStyle name="20% - Accent2 2 2 2 4 5" xfId="13957"/>
    <cellStyle name="20% - Accent2 2 2 2 4 6" xfId="13958"/>
    <cellStyle name="20% - Accent2 2 2 2 4 7" xfId="13959"/>
    <cellStyle name="20% - Accent2 2 2 2 5" xfId="13960"/>
    <cellStyle name="20% - Accent2 2 2 2 5 2" xfId="13961"/>
    <cellStyle name="20% - Accent2 2 2 2 5 2 2" xfId="13962"/>
    <cellStyle name="20% - Accent2 2 2 2 5 3" xfId="13963"/>
    <cellStyle name="20% - Accent2 2 2 2 5 3 2" xfId="13964"/>
    <cellStyle name="20% - Accent2 2 2 2 5 4" xfId="13965"/>
    <cellStyle name="20% - Accent2 2 2 2 5 5" xfId="13966"/>
    <cellStyle name="20% - Accent2 2 2 2 5 6" xfId="13967"/>
    <cellStyle name="20% - Accent2 2 2 2 5 7" xfId="13968"/>
    <cellStyle name="20% - Accent2 2 2 2 6" xfId="13969"/>
    <cellStyle name="20% - Accent2 2 2 2 6 2" xfId="13970"/>
    <cellStyle name="20% - Accent2 2 2 2 7" xfId="13971"/>
    <cellStyle name="20% - Accent2 2 2 2 7 2" xfId="13972"/>
    <cellStyle name="20% - Accent2 2 2 2 8" xfId="13973"/>
    <cellStyle name="20% - Accent2 2 2 2 9" xfId="13974"/>
    <cellStyle name="20% - Accent2 2 2 3" xfId="13975"/>
    <cellStyle name="20% - Accent2 2 2 3 10" xfId="13976"/>
    <cellStyle name="20% - Accent2 2 2 3 11" xfId="13977"/>
    <cellStyle name="20% - Accent2 2 2 3 2" xfId="13978"/>
    <cellStyle name="20% - Accent2 2 2 3 2 10" xfId="13979"/>
    <cellStyle name="20% - Accent2 2 2 3 2 2" xfId="13980"/>
    <cellStyle name="20% - Accent2 2 2 3 2 2 2" xfId="13981"/>
    <cellStyle name="20% - Accent2 2 2 3 2 2 2 2" xfId="13982"/>
    <cellStyle name="20% - Accent2 2 2 3 2 2 3" xfId="13983"/>
    <cellStyle name="20% - Accent2 2 2 3 2 2 3 2" xfId="13984"/>
    <cellStyle name="20% - Accent2 2 2 3 2 2 4" xfId="13985"/>
    <cellStyle name="20% - Accent2 2 2 3 2 2 5" xfId="13986"/>
    <cellStyle name="20% - Accent2 2 2 3 2 2 6" xfId="13987"/>
    <cellStyle name="20% - Accent2 2 2 3 2 2 7" xfId="13988"/>
    <cellStyle name="20% - Accent2 2 2 3 2 3" xfId="13989"/>
    <cellStyle name="20% - Accent2 2 2 3 2 3 2" xfId="13990"/>
    <cellStyle name="20% - Accent2 2 2 3 2 3 2 2" xfId="13991"/>
    <cellStyle name="20% - Accent2 2 2 3 2 3 3" xfId="13992"/>
    <cellStyle name="20% - Accent2 2 2 3 2 3 3 2" xfId="13993"/>
    <cellStyle name="20% - Accent2 2 2 3 2 3 4" xfId="13994"/>
    <cellStyle name="20% - Accent2 2 2 3 2 3 5" xfId="13995"/>
    <cellStyle name="20% - Accent2 2 2 3 2 3 6" xfId="13996"/>
    <cellStyle name="20% - Accent2 2 2 3 2 3 7" xfId="13997"/>
    <cellStyle name="20% - Accent2 2 2 3 2 4" xfId="13998"/>
    <cellStyle name="20% - Accent2 2 2 3 2 4 2" xfId="13999"/>
    <cellStyle name="20% - Accent2 2 2 3 2 4 2 2" xfId="14000"/>
    <cellStyle name="20% - Accent2 2 2 3 2 4 3" xfId="14001"/>
    <cellStyle name="20% - Accent2 2 2 3 2 4 3 2" xfId="14002"/>
    <cellStyle name="20% - Accent2 2 2 3 2 4 4" xfId="14003"/>
    <cellStyle name="20% - Accent2 2 2 3 2 4 5" xfId="14004"/>
    <cellStyle name="20% - Accent2 2 2 3 2 4 6" xfId="14005"/>
    <cellStyle name="20% - Accent2 2 2 3 2 4 7" xfId="14006"/>
    <cellStyle name="20% - Accent2 2 2 3 2 5" xfId="14007"/>
    <cellStyle name="20% - Accent2 2 2 3 2 5 2" xfId="14008"/>
    <cellStyle name="20% - Accent2 2 2 3 2 6" xfId="14009"/>
    <cellStyle name="20% - Accent2 2 2 3 2 6 2" xfId="14010"/>
    <cellStyle name="20% - Accent2 2 2 3 2 7" xfId="14011"/>
    <cellStyle name="20% - Accent2 2 2 3 2 8" xfId="14012"/>
    <cellStyle name="20% - Accent2 2 2 3 2 9" xfId="14013"/>
    <cellStyle name="20% - Accent2 2 2 3 3" xfId="14014"/>
    <cellStyle name="20% - Accent2 2 2 3 3 2" xfId="14015"/>
    <cellStyle name="20% - Accent2 2 2 3 3 2 2" xfId="14016"/>
    <cellStyle name="20% - Accent2 2 2 3 3 3" xfId="14017"/>
    <cellStyle name="20% - Accent2 2 2 3 3 3 2" xfId="14018"/>
    <cellStyle name="20% - Accent2 2 2 3 3 4" xfId="14019"/>
    <cellStyle name="20% - Accent2 2 2 3 3 5" xfId="14020"/>
    <cellStyle name="20% - Accent2 2 2 3 3 6" xfId="14021"/>
    <cellStyle name="20% - Accent2 2 2 3 3 7" xfId="14022"/>
    <cellStyle name="20% - Accent2 2 2 3 4" xfId="14023"/>
    <cellStyle name="20% - Accent2 2 2 3 4 2" xfId="14024"/>
    <cellStyle name="20% - Accent2 2 2 3 4 2 2" xfId="14025"/>
    <cellStyle name="20% - Accent2 2 2 3 4 3" xfId="14026"/>
    <cellStyle name="20% - Accent2 2 2 3 4 3 2" xfId="14027"/>
    <cellStyle name="20% - Accent2 2 2 3 4 4" xfId="14028"/>
    <cellStyle name="20% - Accent2 2 2 3 4 5" xfId="14029"/>
    <cellStyle name="20% - Accent2 2 2 3 4 6" xfId="14030"/>
    <cellStyle name="20% - Accent2 2 2 3 4 7" xfId="14031"/>
    <cellStyle name="20% - Accent2 2 2 3 5" xfId="14032"/>
    <cellStyle name="20% - Accent2 2 2 3 5 2" xfId="14033"/>
    <cellStyle name="20% - Accent2 2 2 3 5 2 2" xfId="14034"/>
    <cellStyle name="20% - Accent2 2 2 3 5 3" xfId="14035"/>
    <cellStyle name="20% - Accent2 2 2 3 5 3 2" xfId="14036"/>
    <cellStyle name="20% - Accent2 2 2 3 5 4" xfId="14037"/>
    <cellStyle name="20% - Accent2 2 2 3 5 5" xfId="14038"/>
    <cellStyle name="20% - Accent2 2 2 3 5 6" xfId="14039"/>
    <cellStyle name="20% - Accent2 2 2 3 5 7" xfId="14040"/>
    <cellStyle name="20% - Accent2 2 2 3 6" xfId="14041"/>
    <cellStyle name="20% - Accent2 2 2 3 6 2" xfId="14042"/>
    <cellStyle name="20% - Accent2 2 2 3 7" xfId="14043"/>
    <cellStyle name="20% - Accent2 2 2 3 7 2" xfId="14044"/>
    <cellStyle name="20% - Accent2 2 2 3 8" xfId="14045"/>
    <cellStyle name="20% - Accent2 2 2 3 9" xfId="14046"/>
    <cellStyle name="20% - Accent2 2 2 4" xfId="14047"/>
    <cellStyle name="20% - Accent2 2 2 4 10" xfId="14048"/>
    <cellStyle name="20% - Accent2 2 2 4 2" xfId="14049"/>
    <cellStyle name="20% - Accent2 2 2 4 2 2" xfId="14050"/>
    <cellStyle name="20% - Accent2 2 2 4 2 2 2" xfId="14051"/>
    <cellStyle name="20% - Accent2 2 2 4 2 3" xfId="14052"/>
    <cellStyle name="20% - Accent2 2 2 4 2 3 2" xfId="14053"/>
    <cellStyle name="20% - Accent2 2 2 4 2 4" xfId="14054"/>
    <cellStyle name="20% - Accent2 2 2 4 2 5" xfId="14055"/>
    <cellStyle name="20% - Accent2 2 2 4 2 6" xfId="14056"/>
    <cellStyle name="20% - Accent2 2 2 4 2 7" xfId="14057"/>
    <cellStyle name="20% - Accent2 2 2 4 3" xfId="14058"/>
    <cellStyle name="20% - Accent2 2 2 4 3 2" xfId="14059"/>
    <cellStyle name="20% - Accent2 2 2 4 3 2 2" xfId="14060"/>
    <cellStyle name="20% - Accent2 2 2 4 3 3" xfId="14061"/>
    <cellStyle name="20% - Accent2 2 2 4 3 3 2" xfId="14062"/>
    <cellStyle name="20% - Accent2 2 2 4 3 4" xfId="14063"/>
    <cellStyle name="20% - Accent2 2 2 4 3 5" xfId="14064"/>
    <cellStyle name="20% - Accent2 2 2 4 3 6" xfId="14065"/>
    <cellStyle name="20% - Accent2 2 2 4 3 7" xfId="14066"/>
    <cellStyle name="20% - Accent2 2 2 4 4" xfId="14067"/>
    <cellStyle name="20% - Accent2 2 2 4 4 2" xfId="14068"/>
    <cellStyle name="20% - Accent2 2 2 4 4 2 2" xfId="14069"/>
    <cellStyle name="20% - Accent2 2 2 4 4 3" xfId="14070"/>
    <cellStyle name="20% - Accent2 2 2 4 4 3 2" xfId="14071"/>
    <cellStyle name="20% - Accent2 2 2 4 4 4" xfId="14072"/>
    <cellStyle name="20% - Accent2 2 2 4 4 5" xfId="14073"/>
    <cellStyle name="20% - Accent2 2 2 4 4 6" xfId="14074"/>
    <cellStyle name="20% - Accent2 2 2 4 4 7" xfId="14075"/>
    <cellStyle name="20% - Accent2 2 2 4 5" xfId="14076"/>
    <cellStyle name="20% - Accent2 2 2 4 5 2" xfId="14077"/>
    <cellStyle name="20% - Accent2 2 2 4 6" xfId="14078"/>
    <cellStyle name="20% - Accent2 2 2 4 6 2" xfId="14079"/>
    <cellStyle name="20% - Accent2 2 2 4 7" xfId="14080"/>
    <cellStyle name="20% - Accent2 2 2 4 8" xfId="14081"/>
    <cellStyle name="20% - Accent2 2 2 4 9" xfId="14082"/>
    <cellStyle name="20% - Accent2 2 2 5" xfId="14083"/>
    <cellStyle name="20% - Accent2 2 2 5 2" xfId="14084"/>
    <cellStyle name="20% - Accent2 2 2 5 2 2" xfId="14085"/>
    <cellStyle name="20% - Accent2 2 2 5 3" xfId="14086"/>
    <cellStyle name="20% - Accent2 2 2 5 3 2" xfId="14087"/>
    <cellStyle name="20% - Accent2 2 2 5 4" xfId="14088"/>
    <cellStyle name="20% - Accent2 2 2 5 5" xfId="14089"/>
    <cellStyle name="20% - Accent2 2 2 5 6" xfId="14090"/>
    <cellStyle name="20% - Accent2 2 2 5 7" xfId="14091"/>
    <cellStyle name="20% - Accent2 2 2 6" xfId="14092"/>
    <cellStyle name="20% - Accent2 2 2 6 2" xfId="14093"/>
    <cellStyle name="20% - Accent2 2 2 6 2 2" xfId="14094"/>
    <cellStyle name="20% - Accent2 2 2 6 3" xfId="14095"/>
    <cellStyle name="20% - Accent2 2 2 6 3 2" xfId="14096"/>
    <cellStyle name="20% - Accent2 2 2 6 4" xfId="14097"/>
    <cellStyle name="20% - Accent2 2 2 6 5" xfId="14098"/>
    <cellStyle name="20% - Accent2 2 2 6 6" xfId="14099"/>
    <cellStyle name="20% - Accent2 2 2 6 7" xfId="14100"/>
    <cellStyle name="20% - Accent2 2 2 7" xfId="14101"/>
    <cellStyle name="20% - Accent2 2 2 7 2" xfId="14102"/>
    <cellStyle name="20% - Accent2 2 2 7 2 2" xfId="14103"/>
    <cellStyle name="20% - Accent2 2 2 7 3" xfId="14104"/>
    <cellStyle name="20% - Accent2 2 2 7 3 2" xfId="14105"/>
    <cellStyle name="20% - Accent2 2 2 7 4" xfId="14106"/>
    <cellStyle name="20% - Accent2 2 2 7 5" xfId="14107"/>
    <cellStyle name="20% - Accent2 2 2 7 6" xfId="14108"/>
    <cellStyle name="20% - Accent2 2 2 7 7" xfId="14109"/>
    <cellStyle name="20% - Accent2 2 2 8" xfId="14110"/>
    <cellStyle name="20% - Accent2 2 2 8 2" xfId="14111"/>
    <cellStyle name="20% - Accent2 2 2 9" xfId="14112"/>
    <cellStyle name="20% - Accent2 2 2 9 2" xfId="14113"/>
    <cellStyle name="20% - Accent2 2 3" xfId="113"/>
    <cellStyle name="20% - Accent2 2 3 10" xfId="14114"/>
    <cellStyle name="20% - Accent2 2 3 11" xfId="14115"/>
    <cellStyle name="20% - Accent2 2 3 12" xfId="14116"/>
    <cellStyle name="20% - Accent2 2 3 13" xfId="14117"/>
    <cellStyle name="20% - Accent2 2 3 2" xfId="14118"/>
    <cellStyle name="20% - Accent2 2 3 2 10" xfId="14119"/>
    <cellStyle name="20% - Accent2 2 3 2 11" xfId="14120"/>
    <cellStyle name="20% - Accent2 2 3 2 2" xfId="14121"/>
    <cellStyle name="20% - Accent2 2 3 2 2 10" xfId="14122"/>
    <cellStyle name="20% - Accent2 2 3 2 2 2" xfId="14123"/>
    <cellStyle name="20% - Accent2 2 3 2 2 2 2" xfId="14124"/>
    <cellStyle name="20% - Accent2 2 3 2 2 2 2 2" xfId="14125"/>
    <cellStyle name="20% - Accent2 2 3 2 2 2 3" xfId="14126"/>
    <cellStyle name="20% - Accent2 2 3 2 2 2 3 2" xfId="14127"/>
    <cellStyle name="20% - Accent2 2 3 2 2 2 4" xfId="14128"/>
    <cellStyle name="20% - Accent2 2 3 2 2 2 5" xfId="14129"/>
    <cellStyle name="20% - Accent2 2 3 2 2 2 6" xfId="14130"/>
    <cellStyle name="20% - Accent2 2 3 2 2 2 7" xfId="14131"/>
    <cellStyle name="20% - Accent2 2 3 2 2 3" xfId="14132"/>
    <cellStyle name="20% - Accent2 2 3 2 2 3 2" xfId="14133"/>
    <cellStyle name="20% - Accent2 2 3 2 2 3 2 2" xfId="14134"/>
    <cellStyle name="20% - Accent2 2 3 2 2 3 3" xfId="14135"/>
    <cellStyle name="20% - Accent2 2 3 2 2 3 3 2" xfId="14136"/>
    <cellStyle name="20% - Accent2 2 3 2 2 3 4" xfId="14137"/>
    <cellStyle name="20% - Accent2 2 3 2 2 3 5" xfId="14138"/>
    <cellStyle name="20% - Accent2 2 3 2 2 3 6" xfId="14139"/>
    <cellStyle name="20% - Accent2 2 3 2 2 3 7" xfId="14140"/>
    <cellStyle name="20% - Accent2 2 3 2 2 4" xfId="14141"/>
    <cellStyle name="20% - Accent2 2 3 2 2 4 2" xfId="14142"/>
    <cellStyle name="20% - Accent2 2 3 2 2 4 2 2" xfId="14143"/>
    <cellStyle name="20% - Accent2 2 3 2 2 4 3" xfId="14144"/>
    <cellStyle name="20% - Accent2 2 3 2 2 4 3 2" xfId="14145"/>
    <cellStyle name="20% - Accent2 2 3 2 2 4 4" xfId="14146"/>
    <cellStyle name="20% - Accent2 2 3 2 2 4 5" xfId="14147"/>
    <cellStyle name="20% - Accent2 2 3 2 2 4 6" xfId="14148"/>
    <cellStyle name="20% - Accent2 2 3 2 2 4 7" xfId="14149"/>
    <cellStyle name="20% - Accent2 2 3 2 2 5" xfId="14150"/>
    <cellStyle name="20% - Accent2 2 3 2 2 5 2" xfId="14151"/>
    <cellStyle name="20% - Accent2 2 3 2 2 6" xfId="14152"/>
    <cellStyle name="20% - Accent2 2 3 2 2 6 2" xfId="14153"/>
    <cellStyle name="20% - Accent2 2 3 2 2 7" xfId="14154"/>
    <cellStyle name="20% - Accent2 2 3 2 2 8" xfId="14155"/>
    <cellStyle name="20% - Accent2 2 3 2 2 9" xfId="14156"/>
    <cellStyle name="20% - Accent2 2 3 2 3" xfId="14157"/>
    <cellStyle name="20% - Accent2 2 3 2 3 2" xfId="14158"/>
    <cellStyle name="20% - Accent2 2 3 2 3 2 2" xfId="14159"/>
    <cellStyle name="20% - Accent2 2 3 2 3 3" xfId="14160"/>
    <cellStyle name="20% - Accent2 2 3 2 3 3 2" xfId="14161"/>
    <cellStyle name="20% - Accent2 2 3 2 3 4" xfId="14162"/>
    <cellStyle name="20% - Accent2 2 3 2 3 5" xfId="14163"/>
    <cellStyle name="20% - Accent2 2 3 2 3 6" xfId="14164"/>
    <cellStyle name="20% - Accent2 2 3 2 3 7" xfId="14165"/>
    <cellStyle name="20% - Accent2 2 3 2 4" xfId="14166"/>
    <cellStyle name="20% - Accent2 2 3 2 4 2" xfId="14167"/>
    <cellStyle name="20% - Accent2 2 3 2 4 2 2" xfId="14168"/>
    <cellStyle name="20% - Accent2 2 3 2 4 3" xfId="14169"/>
    <cellStyle name="20% - Accent2 2 3 2 4 3 2" xfId="14170"/>
    <cellStyle name="20% - Accent2 2 3 2 4 4" xfId="14171"/>
    <cellStyle name="20% - Accent2 2 3 2 4 5" xfId="14172"/>
    <cellStyle name="20% - Accent2 2 3 2 4 6" xfId="14173"/>
    <cellStyle name="20% - Accent2 2 3 2 4 7" xfId="14174"/>
    <cellStyle name="20% - Accent2 2 3 2 5" xfId="14175"/>
    <cellStyle name="20% - Accent2 2 3 2 5 2" xfId="14176"/>
    <cellStyle name="20% - Accent2 2 3 2 5 2 2" xfId="14177"/>
    <cellStyle name="20% - Accent2 2 3 2 5 3" xfId="14178"/>
    <cellStyle name="20% - Accent2 2 3 2 5 3 2" xfId="14179"/>
    <cellStyle name="20% - Accent2 2 3 2 5 4" xfId="14180"/>
    <cellStyle name="20% - Accent2 2 3 2 5 5" xfId="14181"/>
    <cellStyle name="20% - Accent2 2 3 2 5 6" xfId="14182"/>
    <cellStyle name="20% - Accent2 2 3 2 5 7" xfId="14183"/>
    <cellStyle name="20% - Accent2 2 3 2 6" xfId="14184"/>
    <cellStyle name="20% - Accent2 2 3 2 6 2" xfId="14185"/>
    <cellStyle name="20% - Accent2 2 3 2 7" xfId="14186"/>
    <cellStyle name="20% - Accent2 2 3 2 7 2" xfId="14187"/>
    <cellStyle name="20% - Accent2 2 3 2 8" xfId="14188"/>
    <cellStyle name="20% - Accent2 2 3 2 9" xfId="14189"/>
    <cellStyle name="20% - Accent2 2 3 3" xfId="14190"/>
    <cellStyle name="20% - Accent2 2 3 3 10" xfId="14191"/>
    <cellStyle name="20% - Accent2 2 3 3 11" xfId="14192"/>
    <cellStyle name="20% - Accent2 2 3 3 2" xfId="14193"/>
    <cellStyle name="20% - Accent2 2 3 3 2 10" xfId="14194"/>
    <cellStyle name="20% - Accent2 2 3 3 2 2" xfId="14195"/>
    <cellStyle name="20% - Accent2 2 3 3 2 2 2" xfId="14196"/>
    <cellStyle name="20% - Accent2 2 3 3 2 2 2 2" xfId="14197"/>
    <cellStyle name="20% - Accent2 2 3 3 2 2 3" xfId="14198"/>
    <cellStyle name="20% - Accent2 2 3 3 2 2 3 2" xfId="14199"/>
    <cellStyle name="20% - Accent2 2 3 3 2 2 4" xfId="14200"/>
    <cellStyle name="20% - Accent2 2 3 3 2 2 5" xfId="14201"/>
    <cellStyle name="20% - Accent2 2 3 3 2 2 6" xfId="14202"/>
    <cellStyle name="20% - Accent2 2 3 3 2 2 7" xfId="14203"/>
    <cellStyle name="20% - Accent2 2 3 3 2 3" xfId="14204"/>
    <cellStyle name="20% - Accent2 2 3 3 2 3 2" xfId="14205"/>
    <cellStyle name="20% - Accent2 2 3 3 2 3 2 2" xfId="14206"/>
    <cellStyle name="20% - Accent2 2 3 3 2 3 3" xfId="14207"/>
    <cellStyle name="20% - Accent2 2 3 3 2 3 3 2" xfId="14208"/>
    <cellStyle name="20% - Accent2 2 3 3 2 3 4" xfId="14209"/>
    <cellStyle name="20% - Accent2 2 3 3 2 3 5" xfId="14210"/>
    <cellStyle name="20% - Accent2 2 3 3 2 3 6" xfId="14211"/>
    <cellStyle name="20% - Accent2 2 3 3 2 3 7" xfId="14212"/>
    <cellStyle name="20% - Accent2 2 3 3 2 4" xfId="14213"/>
    <cellStyle name="20% - Accent2 2 3 3 2 4 2" xfId="14214"/>
    <cellStyle name="20% - Accent2 2 3 3 2 4 2 2" xfId="14215"/>
    <cellStyle name="20% - Accent2 2 3 3 2 4 3" xfId="14216"/>
    <cellStyle name="20% - Accent2 2 3 3 2 4 3 2" xfId="14217"/>
    <cellStyle name="20% - Accent2 2 3 3 2 4 4" xfId="14218"/>
    <cellStyle name="20% - Accent2 2 3 3 2 4 5" xfId="14219"/>
    <cellStyle name="20% - Accent2 2 3 3 2 4 6" xfId="14220"/>
    <cellStyle name="20% - Accent2 2 3 3 2 4 7" xfId="14221"/>
    <cellStyle name="20% - Accent2 2 3 3 2 5" xfId="14222"/>
    <cellStyle name="20% - Accent2 2 3 3 2 5 2" xfId="14223"/>
    <cellStyle name="20% - Accent2 2 3 3 2 6" xfId="14224"/>
    <cellStyle name="20% - Accent2 2 3 3 2 6 2" xfId="14225"/>
    <cellStyle name="20% - Accent2 2 3 3 2 7" xfId="14226"/>
    <cellStyle name="20% - Accent2 2 3 3 2 8" xfId="14227"/>
    <cellStyle name="20% - Accent2 2 3 3 2 9" xfId="14228"/>
    <cellStyle name="20% - Accent2 2 3 3 3" xfId="14229"/>
    <cellStyle name="20% - Accent2 2 3 3 3 2" xfId="14230"/>
    <cellStyle name="20% - Accent2 2 3 3 3 2 2" xfId="14231"/>
    <cellStyle name="20% - Accent2 2 3 3 3 3" xfId="14232"/>
    <cellStyle name="20% - Accent2 2 3 3 3 3 2" xfId="14233"/>
    <cellStyle name="20% - Accent2 2 3 3 3 4" xfId="14234"/>
    <cellStyle name="20% - Accent2 2 3 3 3 5" xfId="14235"/>
    <cellStyle name="20% - Accent2 2 3 3 3 6" xfId="14236"/>
    <cellStyle name="20% - Accent2 2 3 3 3 7" xfId="14237"/>
    <cellStyle name="20% - Accent2 2 3 3 4" xfId="14238"/>
    <cellStyle name="20% - Accent2 2 3 3 4 2" xfId="14239"/>
    <cellStyle name="20% - Accent2 2 3 3 4 2 2" xfId="14240"/>
    <cellStyle name="20% - Accent2 2 3 3 4 3" xfId="14241"/>
    <cellStyle name="20% - Accent2 2 3 3 4 3 2" xfId="14242"/>
    <cellStyle name="20% - Accent2 2 3 3 4 4" xfId="14243"/>
    <cellStyle name="20% - Accent2 2 3 3 4 5" xfId="14244"/>
    <cellStyle name="20% - Accent2 2 3 3 4 6" xfId="14245"/>
    <cellStyle name="20% - Accent2 2 3 3 4 7" xfId="14246"/>
    <cellStyle name="20% - Accent2 2 3 3 5" xfId="14247"/>
    <cellStyle name="20% - Accent2 2 3 3 5 2" xfId="14248"/>
    <cellStyle name="20% - Accent2 2 3 3 5 2 2" xfId="14249"/>
    <cellStyle name="20% - Accent2 2 3 3 5 3" xfId="14250"/>
    <cellStyle name="20% - Accent2 2 3 3 5 3 2" xfId="14251"/>
    <cellStyle name="20% - Accent2 2 3 3 5 4" xfId="14252"/>
    <cellStyle name="20% - Accent2 2 3 3 5 5" xfId="14253"/>
    <cellStyle name="20% - Accent2 2 3 3 5 6" xfId="14254"/>
    <cellStyle name="20% - Accent2 2 3 3 5 7" xfId="14255"/>
    <cellStyle name="20% - Accent2 2 3 3 6" xfId="14256"/>
    <cellStyle name="20% - Accent2 2 3 3 6 2" xfId="14257"/>
    <cellStyle name="20% - Accent2 2 3 3 7" xfId="14258"/>
    <cellStyle name="20% - Accent2 2 3 3 7 2" xfId="14259"/>
    <cellStyle name="20% - Accent2 2 3 3 8" xfId="14260"/>
    <cellStyle name="20% - Accent2 2 3 3 9" xfId="14261"/>
    <cellStyle name="20% - Accent2 2 3 4" xfId="14262"/>
    <cellStyle name="20% - Accent2 2 3 4 10" xfId="14263"/>
    <cellStyle name="20% - Accent2 2 3 4 2" xfId="14264"/>
    <cellStyle name="20% - Accent2 2 3 4 2 2" xfId="14265"/>
    <cellStyle name="20% - Accent2 2 3 4 2 2 2" xfId="14266"/>
    <cellStyle name="20% - Accent2 2 3 4 2 3" xfId="14267"/>
    <cellStyle name="20% - Accent2 2 3 4 2 3 2" xfId="14268"/>
    <cellStyle name="20% - Accent2 2 3 4 2 4" xfId="14269"/>
    <cellStyle name="20% - Accent2 2 3 4 2 5" xfId="14270"/>
    <cellStyle name="20% - Accent2 2 3 4 2 6" xfId="14271"/>
    <cellStyle name="20% - Accent2 2 3 4 2 7" xfId="14272"/>
    <cellStyle name="20% - Accent2 2 3 4 3" xfId="14273"/>
    <cellStyle name="20% - Accent2 2 3 4 3 2" xfId="14274"/>
    <cellStyle name="20% - Accent2 2 3 4 3 2 2" xfId="14275"/>
    <cellStyle name="20% - Accent2 2 3 4 3 3" xfId="14276"/>
    <cellStyle name="20% - Accent2 2 3 4 3 3 2" xfId="14277"/>
    <cellStyle name="20% - Accent2 2 3 4 3 4" xfId="14278"/>
    <cellStyle name="20% - Accent2 2 3 4 3 5" xfId="14279"/>
    <cellStyle name="20% - Accent2 2 3 4 3 6" xfId="14280"/>
    <cellStyle name="20% - Accent2 2 3 4 3 7" xfId="14281"/>
    <cellStyle name="20% - Accent2 2 3 4 4" xfId="14282"/>
    <cellStyle name="20% - Accent2 2 3 4 4 2" xfId="14283"/>
    <cellStyle name="20% - Accent2 2 3 4 4 2 2" xfId="14284"/>
    <cellStyle name="20% - Accent2 2 3 4 4 3" xfId="14285"/>
    <cellStyle name="20% - Accent2 2 3 4 4 3 2" xfId="14286"/>
    <cellStyle name="20% - Accent2 2 3 4 4 4" xfId="14287"/>
    <cellStyle name="20% - Accent2 2 3 4 4 5" xfId="14288"/>
    <cellStyle name="20% - Accent2 2 3 4 4 6" xfId="14289"/>
    <cellStyle name="20% - Accent2 2 3 4 4 7" xfId="14290"/>
    <cellStyle name="20% - Accent2 2 3 4 5" xfId="14291"/>
    <cellStyle name="20% - Accent2 2 3 4 5 2" xfId="14292"/>
    <cellStyle name="20% - Accent2 2 3 4 6" xfId="14293"/>
    <cellStyle name="20% - Accent2 2 3 4 6 2" xfId="14294"/>
    <cellStyle name="20% - Accent2 2 3 4 7" xfId="14295"/>
    <cellStyle name="20% - Accent2 2 3 4 8" xfId="14296"/>
    <cellStyle name="20% - Accent2 2 3 4 9" xfId="14297"/>
    <cellStyle name="20% - Accent2 2 3 5" xfId="14298"/>
    <cellStyle name="20% - Accent2 2 3 5 2" xfId="14299"/>
    <cellStyle name="20% - Accent2 2 3 5 2 2" xfId="14300"/>
    <cellStyle name="20% - Accent2 2 3 5 3" xfId="14301"/>
    <cellStyle name="20% - Accent2 2 3 5 3 2" xfId="14302"/>
    <cellStyle name="20% - Accent2 2 3 5 4" xfId="14303"/>
    <cellStyle name="20% - Accent2 2 3 5 5" xfId="14304"/>
    <cellStyle name="20% - Accent2 2 3 5 6" xfId="14305"/>
    <cellStyle name="20% - Accent2 2 3 5 7" xfId="14306"/>
    <cellStyle name="20% - Accent2 2 3 6" xfId="14307"/>
    <cellStyle name="20% - Accent2 2 3 6 2" xfId="14308"/>
    <cellStyle name="20% - Accent2 2 3 6 2 2" xfId="14309"/>
    <cellStyle name="20% - Accent2 2 3 6 3" xfId="14310"/>
    <cellStyle name="20% - Accent2 2 3 6 3 2" xfId="14311"/>
    <cellStyle name="20% - Accent2 2 3 6 4" xfId="14312"/>
    <cellStyle name="20% - Accent2 2 3 6 5" xfId="14313"/>
    <cellStyle name="20% - Accent2 2 3 6 6" xfId="14314"/>
    <cellStyle name="20% - Accent2 2 3 6 7" xfId="14315"/>
    <cellStyle name="20% - Accent2 2 3 7" xfId="14316"/>
    <cellStyle name="20% - Accent2 2 3 7 2" xfId="14317"/>
    <cellStyle name="20% - Accent2 2 3 7 2 2" xfId="14318"/>
    <cellStyle name="20% - Accent2 2 3 7 3" xfId="14319"/>
    <cellStyle name="20% - Accent2 2 3 7 3 2" xfId="14320"/>
    <cellStyle name="20% - Accent2 2 3 7 4" xfId="14321"/>
    <cellStyle name="20% - Accent2 2 3 7 5" xfId="14322"/>
    <cellStyle name="20% - Accent2 2 3 7 6" xfId="14323"/>
    <cellStyle name="20% - Accent2 2 3 7 7" xfId="14324"/>
    <cellStyle name="20% - Accent2 2 3 8" xfId="14325"/>
    <cellStyle name="20% - Accent2 2 3 8 2" xfId="14326"/>
    <cellStyle name="20% - Accent2 2 3 9" xfId="14327"/>
    <cellStyle name="20% - Accent2 2 3 9 2" xfId="14328"/>
    <cellStyle name="20% - Accent2 2 4" xfId="14329"/>
    <cellStyle name="20% - Accent2 2 4 10" xfId="14330"/>
    <cellStyle name="20% - Accent2 2 4 11" xfId="14331"/>
    <cellStyle name="20% - Accent2 2 4 12" xfId="14332"/>
    <cellStyle name="20% - Accent2 2 4 13" xfId="14333"/>
    <cellStyle name="20% - Accent2 2 4 2" xfId="14334"/>
    <cellStyle name="20% - Accent2 2 4 2 10" xfId="14335"/>
    <cellStyle name="20% - Accent2 2 4 2 11" xfId="14336"/>
    <cellStyle name="20% - Accent2 2 4 2 2" xfId="14337"/>
    <cellStyle name="20% - Accent2 2 4 2 2 10" xfId="14338"/>
    <cellStyle name="20% - Accent2 2 4 2 2 2" xfId="14339"/>
    <cellStyle name="20% - Accent2 2 4 2 2 2 2" xfId="14340"/>
    <cellStyle name="20% - Accent2 2 4 2 2 2 2 2" xfId="14341"/>
    <cellStyle name="20% - Accent2 2 4 2 2 2 3" xfId="14342"/>
    <cellStyle name="20% - Accent2 2 4 2 2 2 3 2" xfId="14343"/>
    <cellStyle name="20% - Accent2 2 4 2 2 2 4" xfId="14344"/>
    <cellStyle name="20% - Accent2 2 4 2 2 2 5" xfId="14345"/>
    <cellStyle name="20% - Accent2 2 4 2 2 2 6" xfId="14346"/>
    <cellStyle name="20% - Accent2 2 4 2 2 2 7" xfId="14347"/>
    <cellStyle name="20% - Accent2 2 4 2 2 3" xfId="14348"/>
    <cellStyle name="20% - Accent2 2 4 2 2 3 2" xfId="14349"/>
    <cellStyle name="20% - Accent2 2 4 2 2 3 2 2" xfId="14350"/>
    <cellStyle name="20% - Accent2 2 4 2 2 3 3" xfId="14351"/>
    <cellStyle name="20% - Accent2 2 4 2 2 3 3 2" xfId="14352"/>
    <cellStyle name="20% - Accent2 2 4 2 2 3 4" xfId="14353"/>
    <cellStyle name="20% - Accent2 2 4 2 2 3 5" xfId="14354"/>
    <cellStyle name="20% - Accent2 2 4 2 2 3 6" xfId="14355"/>
    <cellStyle name="20% - Accent2 2 4 2 2 3 7" xfId="14356"/>
    <cellStyle name="20% - Accent2 2 4 2 2 4" xfId="14357"/>
    <cellStyle name="20% - Accent2 2 4 2 2 4 2" xfId="14358"/>
    <cellStyle name="20% - Accent2 2 4 2 2 4 2 2" xfId="14359"/>
    <cellStyle name="20% - Accent2 2 4 2 2 4 3" xfId="14360"/>
    <cellStyle name="20% - Accent2 2 4 2 2 4 3 2" xfId="14361"/>
    <cellStyle name="20% - Accent2 2 4 2 2 4 4" xfId="14362"/>
    <cellStyle name="20% - Accent2 2 4 2 2 4 5" xfId="14363"/>
    <cellStyle name="20% - Accent2 2 4 2 2 4 6" xfId="14364"/>
    <cellStyle name="20% - Accent2 2 4 2 2 4 7" xfId="14365"/>
    <cellStyle name="20% - Accent2 2 4 2 2 5" xfId="14366"/>
    <cellStyle name="20% - Accent2 2 4 2 2 5 2" xfId="14367"/>
    <cellStyle name="20% - Accent2 2 4 2 2 6" xfId="14368"/>
    <cellStyle name="20% - Accent2 2 4 2 2 6 2" xfId="14369"/>
    <cellStyle name="20% - Accent2 2 4 2 2 7" xfId="14370"/>
    <cellStyle name="20% - Accent2 2 4 2 2 8" xfId="14371"/>
    <cellStyle name="20% - Accent2 2 4 2 2 9" xfId="14372"/>
    <cellStyle name="20% - Accent2 2 4 2 3" xfId="14373"/>
    <cellStyle name="20% - Accent2 2 4 2 3 2" xfId="14374"/>
    <cellStyle name="20% - Accent2 2 4 2 3 2 2" xfId="14375"/>
    <cellStyle name="20% - Accent2 2 4 2 3 3" xfId="14376"/>
    <cellStyle name="20% - Accent2 2 4 2 3 3 2" xfId="14377"/>
    <cellStyle name="20% - Accent2 2 4 2 3 4" xfId="14378"/>
    <cellStyle name="20% - Accent2 2 4 2 3 5" xfId="14379"/>
    <cellStyle name="20% - Accent2 2 4 2 3 6" xfId="14380"/>
    <cellStyle name="20% - Accent2 2 4 2 3 7" xfId="14381"/>
    <cellStyle name="20% - Accent2 2 4 2 4" xfId="14382"/>
    <cellStyle name="20% - Accent2 2 4 2 4 2" xfId="14383"/>
    <cellStyle name="20% - Accent2 2 4 2 4 2 2" xfId="14384"/>
    <cellStyle name="20% - Accent2 2 4 2 4 3" xfId="14385"/>
    <cellStyle name="20% - Accent2 2 4 2 4 3 2" xfId="14386"/>
    <cellStyle name="20% - Accent2 2 4 2 4 4" xfId="14387"/>
    <cellStyle name="20% - Accent2 2 4 2 4 5" xfId="14388"/>
    <cellStyle name="20% - Accent2 2 4 2 4 6" xfId="14389"/>
    <cellStyle name="20% - Accent2 2 4 2 4 7" xfId="14390"/>
    <cellStyle name="20% - Accent2 2 4 2 5" xfId="14391"/>
    <cellStyle name="20% - Accent2 2 4 2 5 2" xfId="14392"/>
    <cellStyle name="20% - Accent2 2 4 2 5 2 2" xfId="14393"/>
    <cellStyle name="20% - Accent2 2 4 2 5 3" xfId="14394"/>
    <cellStyle name="20% - Accent2 2 4 2 5 3 2" xfId="14395"/>
    <cellStyle name="20% - Accent2 2 4 2 5 4" xfId="14396"/>
    <cellStyle name="20% - Accent2 2 4 2 5 5" xfId="14397"/>
    <cellStyle name="20% - Accent2 2 4 2 5 6" xfId="14398"/>
    <cellStyle name="20% - Accent2 2 4 2 5 7" xfId="14399"/>
    <cellStyle name="20% - Accent2 2 4 2 6" xfId="14400"/>
    <cellStyle name="20% - Accent2 2 4 2 6 2" xfId="14401"/>
    <cellStyle name="20% - Accent2 2 4 2 7" xfId="14402"/>
    <cellStyle name="20% - Accent2 2 4 2 7 2" xfId="14403"/>
    <cellStyle name="20% - Accent2 2 4 2 8" xfId="14404"/>
    <cellStyle name="20% - Accent2 2 4 2 9" xfId="14405"/>
    <cellStyle name="20% - Accent2 2 4 3" xfId="14406"/>
    <cellStyle name="20% - Accent2 2 4 3 10" xfId="14407"/>
    <cellStyle name="20% - Accent2 2 4 3 11" xfId="14408"/>
    <cellStyle name="20% - Accent2 2 4 3 2" xfId="14409"/>
    <cellStyle name="20% - Accent2 2 4 3 2 10" xfId="14410"/>
    <cellStyle name="20% - Accent2 2 4 3 2 2" xfId="14411"/>
    <cellStyle name="20% - Accent2 2 4 3 2 2 2" xfId="14412"/>
    <cellStyle name="20% - Accent2 2 4 3 2 2 2 2" xfId="14413"/>
    <cellStyle name="20% - Accent2 2 4 3 2 2 3" xfId="14414"/>
    <cellStyle name="20% - Accent2 2 4 3 2 2 3 2" xfId="14415"/>
    <cellStyle name="20% - Accent2 2 4 3 2 2 4" xfId="14416"/>
    <cellStyle name="20% - Accent2 2 4 3 2 2 5" xfId="14417"/>
    <cellStyle name="20% - Accent2 2 4 3 2 2 6" xfId="14418"/>
    <cellStyle name="20% - Accent2 2 4 3 2 2 7" xfId="14419"/>
    <cellStyle name="20% - Accent2 2 4 3 2 3" xfId="14420"/>
    <cellStyle name="20% - Accent2 2 4 3 2 3 2" xfId="14421"/>
    <cellStyle name="20% - Accent2 2 4 3 2 3 2 2" xfId="14422"/>
    <cellStyle name="20% - Accent2 2 4 3 2 3 3" xfId="14423"/>
    <cellStyle name="20% - Accent2 2 4 3 2 3 3 2" xfId="14424"/>
    <cellStyle name="20% - Accent2 2 4 3 2 3 4" xfId="14425"/>
    <cellStyle name="20% - Accent2 2 4 3 2 3 5" xfId="14426"/>
    <cellStyle name="20% - Accent2 2 4 3 2 3 6" xfId="14427"/>
    <cellStyle name="20% - Accent2 2 4 3 2 3 7" xfId="14428"/>
    <cellStyle name="20% - Accent2 2 4 3 2 4" xfId="14429"/>
    <cellStyle name="20% - Accent2 2 4 3 2 4 2" xfId="14430"/>
    <cellStyle name="20% - Accent2 2 4 3 2 4 2 2" xfId="14431"/>
    <cellStyle name="20% - Accent2 2 4 3 2 4 3" xfId="14432"/>
    <cellStyle name="20% - Accent2 2 4 3 2 4 3 2" xfId="14433"/>
    <cellStyle name="20% - Accent2 2 4 3 2 4 4" xfId="14434"/>
    <cellStyle name="20% - Accent2 2 4 3 2 4 5" xfId="14435"/>
    <cellStyle name="20% - Accent2 2 4 3 2 4 6" xfId="14436"/>
    <cellStyle name="20% - Accent2 2 4 3 2 4 7" xfId="14437"/>
    <cellStyle name="20% - Accent2 2 4 3 2 5" xfId="14438"/>
    <cellStyle name="20% - Accent2 2 4 3 2 5 2" xfId="14439"/>
    <cellStyle name="20% - Accent2 2 4 3 2 6" xfId="14440"/>
    <cellStyle name="20% - Accent2 2 4 3 2 6 2" xfId="14441"/>
    <cellStyle name="20% - Accent2 2 4 3 2 7" xfId="14442"/>
    <cellStyle name="20% - Accent2 2 4 3 2 8" xfId="14443"/>
    <cellStyle name="20% - Accent2 2 4 3 2 9" xfId="14444"/>
    <cellStyle name="20% - Accent2 2 4 3 3" xfId="14445"/>
    <cellStyle name="20% - Accent2 2 4 3 3 2" xfId="14446"/>
    <cellStyle name="20% - Accent2 2 4 3 3 2 2" xfId="14447"/>
    <cellStyle name="20% - Accent2 2 4 3 3 3" xfId="14448"/>
    <cellStyle name="20% - Accent2 2 4 3 3 3 2" xfId="14449"/>
    <cellStyle name="20% - Accent2 2 4 3 3 4" xfId="14450"/>
    <cellStyle name="20% - Accent2 2 4 3 3 5" xfId="14451"/>
    <cellStyle name="20% - Accent2 2 4 3 3 6" xfId="14452"/>
    <cellStyle name="20% - Accent2 2 4 3 3 7" xfId="14453"/>
    <cellStyle name="20% - Accent2 2 4 3 4" xfId="14454"/>
    <cellStyle name="20% - Accent2 2 4 3 4 2" xfId="14455"/>
    <cellStyle name="20% - Accent2 2 4 3 4 2 2" xfId="14456"/>
    <cellStyle name="20% - Accent2 2 4 3 4 3" xfId="14457"/>
    <cellStyle name="20% - Accent2 2 4 3 4 3 2" xfId="14458"/>
    <cellStyle name="20% - Accent2 2 4 3 4 4" xfId="14459"/>
    <cellStyle name="20% - Accent2 2 4 3 4 5" xfId="14460"/>
    <cellStyle name="20% - Accent2 2 4 3 4 6" xfId="14461"/>
    <cellStyle name="20% - Accent2 2 4 3 4 7" xfId="14462"/>
    <cellStyle name="20% - Accent2 2 4 3 5" xfId="14463"/>
    <cellStyle name="20% - Accent2 2 4 3 5 2" xfId="14464"/>
    <cellStyle name="20% - Accent2 2 4 3 5 2 2" xfId="14465"/>
    <cellStyle name="20% - Accent2 2 4 3 5 3" xfId="14466"/>
    <cellStyle name="20% - Accent2 2 4 3 5 3 2" xfId="14467"/>
    <cellStyle name="20% - Accent2 2 4 3 5 4" xfId="14468"/>
    <cellStyle name="20% - Accent2 2 4 3 5 5" xfId="14469"/>
    <cellStyle name="20% - Accent2 2 4 3 5 6" xfId="14470"/>
    <cellStyle name="20% - Accent2 2 4 3 5 7" xfId="14471"/>
    <cellStyle name="20% - Accent2 2 4 3 6" xfId="14472"/>
    <cellStyle name="20% - Accent2 2 4 3 6 2" xfId="14473"/>
    <cellStyle name="20% - Accent2 2 4 3 7" xfId="14474"/>
    <cellStyle name="20% - Accent2 2 4 3 7 2" xfId="14475"/>
    <cellStyle name="20% - Accent2 2 4 3 8" xfId="14476"/>
    <cellStyle name="20% - Accent2 2 4 3 9" xfId="14477"/>
    <cellStyle name="20% - Accent2 2 4 4" xfId="14478"/>
    <cellStyle name="20% - Accent2 2 4 4 10" xfId="14479"/>
    <cellStyle name="20% - Accent2 2 4 4 2" xfId="14480"/>
    <cellStyle name="20% - Accent2 2 4 4 2 2" xfId="14481"/>
    <cellStyle name="20% - Accent2 2 4 4 2 2 2" xfId="14482"/>
    <cellStyle name="20% - Accent2 2 4 4 2 3" xfId="14483"/>
    <cellStyle name="20% - Accent2 2 4 4 2 3 2" xfId="14484"/>
    <cellStyle name="20% - Accent2 2 4 4 2 4" xfId="14485"/>
    <cellStyle name="20% - Accent2 2 4 4 2 5" xfId="14486"/>
    <cellStyle name="20% - Accent2 2 4 4 2 6" xfId="14487"/>
    <cellStyle name="20% - Accent2 2 4 4 2 7" xfId="14488"/>
    <cellStyle name="20% - Accent2 2 4 4 3" xfId="14489"/>
    <cellStyle name="20% - Accent2 2 4 4 3 2" xfId="14490"/>
    <cellStyle name="20% - Accent2 2 4 4 3 2 2" xfId="14491"/>
    <cellStyle name="20% - Accent2 2 4 4 3 3" xfId="14492"/>
    <cellStyle name="20% - Accent2 2 4 4 3 3 2" xfId="14493"/>
    <cellStyle name="20% - Accent2 2 4 4 3 4" xfId="14494"/>
    <cellStyle name="20% - Accent2 2 4 4 3 5" xfId="14495"/>
    <cellStyle name="20% - Accent2 2 4 4 3 6" xfId="14496"/>
    <cellStyle name="20% - Accent2 2 4 4 3 7" xfId="14497"/>
    <cellStyle name="20% - Accent2 2 4 4 4" xfId="14498"/>
    <cellStyle name="20% - Accent2 2 4 4 4 2" xfId="14499"/>
    <cellStyle name="20% - Accent2 2 4 4 4 2 2" xfId="14500"/>
    <cellStyle name="20% - Accent2 2 4 4 4 3" xfId="14501"/>
    <cellStyle name="20% - Accent2 2 4 4 4 3 2" xfId="14502"/>
    <cellStyle name="20% - Accent2 2 4 4 4 4" xfId="14503"/>
    <cellStyle name="20% - Accent2 2 4 4 4 5" xfId="14504"/>
    <cellStyle name="20% - Accent2 2 4 4 4 6" xfId="14505"/>
    <cellStyle name="20% - Accent2 2 4 4 4 7" xfId="14506"/>
    <cellStyle name="20% - Accent2 2 4 4 5" xfId="14507"/>
    <cellStyle name="20% - Accent2 2 4 4 5 2" xfId="14508"/>
    <cellStyle name="20% - Accent2 2 4 4 6" xfId="14509"/>
    <cellStyle name="20% - Accent2 2 4 4 6 2" xfId="14510"/>
    <cellStyle name="20% - Accent2 2 4 4 7" xfId="14511"/>
    <cellStyle name="20% - Accent2 2 4 4 8" xfId="14512"/>
    <cellStyle name="20% - Accent2 2 4 4 9" xfId="14513"/>
    <cellStyle name="20% - Accent2 2 4 5" xfId="14514"/>
    <cellStyle name="20% - Accent2 2 4 5 2" xfId="14515"/>
    <cellStyle name="20% - Accent2 2 4 5 2 2" xfId="14516"/>
    <cellStyle name="20% - Accent2 2 4 5 3" xfId="14517"/>
    <cellStyle name="20% - Accent2 2 4 5 3 2" xfId="14518"/>
    <cellStyle name="20% - Accent2 2 4 5 4" xfId="14519"/>
    <cellStyle name="20% - Accent2 2 4 5 5" xfId="14520"/>
    <cellStyle name="20% - Accent2 2 4 5 6" xfId="14521"/>
    <cellStyle name="20% - Accent2 2 4 5 7" xfId="14522"/>
    <cellStyle name="20% - Accent2 2 4 6" xfId="14523"/>
    <cellStyle name="20% - Accent2 2 4 6 2" xfId="14524"/>
    <cellStyle name="20% - Accent2 2 4 6 2 2" xfId="14525"/>
    <cellStyle name="20% - Accent2 2 4 6 3" xfId="14526"/>
    <cellStyle name="20% - Accent2 2 4 6 3 2" xfId="14527"/>
    <cellStyle name="20% - Accent2 2 4 6 4" xfId="14528"/>
    <cellStyle name="20% - Accent2 2 4 6 5" xfId="14529"/>
    <cellStyle name="20% - Accent2 2 4 6 6" xfId="14530"/>
    <cellStyle name="20% - Accent2 2 4 6 7" xfId="14531"/>
    <cellStyle name="20% - Accent2 2 4 7" xfId="14532"/>
    <cellStyle name="20% - Accent2 2 4 7 2" xfId="14533"/>
    <cellStyle name="20% - Accent2 2 4 7 2 2" xfId="14534"/>
    <cellStyle name="20% - Accent2 2 4 7 3" xfId="14535"/>
    <cellStyle name="20% - Accent2 2 4 7 3 2" xfId="14536"/>
    <cellStyle name="20% - Accent2 2 4 7 4" xfId="14537"/>
    <cellStyle name="20% - Accent2 2 4 7 5" xfId="14538"/>
    <cellStyle name="20% - Accent2 2 4 7 6" xfId="14539"/>
    <cellStyle name="20% - Accent2 2 4 7 7" xfId="14540"/>
    <cellStyle name="20% - Accent2 2 4 8" xfId="14541"/>
    <cellStyle name="20% - Accent2 2 4 8 2" xfId="14542"/>
    <cellStyle name="20% - Accent2 2 4 9" xfId="14543"/>
    <cellStyle name="20% - Accent2 2 4 9 2" xfId="14544"/>
    <cellStyle name="20% - Accent2 2 5" xfId="14545"/>
    <cellStyle name="20% - Accent2 2 5 10" xfId="14546"/>
    <cellStyle name="20% - Accent2 2 5 11" xfId="14547"/>
    <cellStyle name="20% - Accent2 2 5 12" xfId="14548"/>
    <cellStyle name="20% - Accent2 2 5 13" xfId="14549"/>
    <cellStyle name="20% - Accent2 2 5 2" xfId="14550"/>
    <cellStyle name="20% - Accent2 2 5 2 10" xfId="14551"/>
    <cellStyle name="20% - Accent2 2 5 2 11" xfId="14552"/>
    <cellStyle name="20% - Accent2 2 5 2 2" xfId="14553"/>
    <cellStyle name="20% - Accent2 2 5 2 2 10" xfId="14554"/>
    <cellStyle name="20% - Accent2 2 5 2 2 2" xfId="14555"/>
    <cellStyle name="20% - Accent2 2 5 2 2 2 2" xfId="14556"/>
    <cellStyle name="20% - Accent2 2 5 2 2 2 2 2" xfId="14557"/>
    <cellStyle name="20% - Accent2 2 5 2 2 2 3" xfId="14558"/>
    <cellStyle name="20% - Accent2 2 5 2 2 2 3 2" xfId="14559"/>
    <cellStyle name="20% - Accent2 2 5 2 2 2 4" xfId="14560"/>
    <cellStyle name="20% - Accent2 2 5 2 2 2 5" xfId="14561"/>
    <cellStyle name="20% - Accent2 2 5 2 2 2 6" xfId="14562"/>
    <cellStyle name="20% - Accent2 2 5 2 2 2 7" xfId="14563"/>
    <cellStyle name="20% - Accent2 2 5 2 2 3" xfId="14564"/>
    <cellStyle name="20% - Accent2 2 5 2 2 3 2" xfId="14565"/>
    <cellStyle name="20% - Accent2 2 5 2 2 3 2 2" xfId="14566"/>
    <cellStyle name="20% - Accent2 2 5 2 2 3 3" xfId="14567"/>
    <cellStyle name="20% - Accent2 2 5 2 2 3 3 2" xfId="14568"/>
    <cellStyle name="20% - Accent2 2 5 2 2 3 4" xfId="14569"/>
    <cellStyle name="20% - Accent2 2 5 2 2 3 5" xfId="14570"/>
    <cellStyle name="20% - Accent2 2 5 2 2 3 6" xfId="14571"/>
    <cellStyle name="20% - Accent2 2 5 2 2 3 7" xfId="14572"/>
    <cellStyle name="20% - Accent2 2 5 2 2 4" xfId="14573"/>
    <cellStyle name="20% - Accent2 2 5 2 2 4 2" xfId="14574"/>
    <cellStyle name="20% - Accent2 2 5 2 2 4 2 2" xfId="14575"/>
    <cellStyle name="20% - Accent2 2 5 2 2 4 3" xfId="14576"/>
    <cellStyle name="20% - Accent2 2 5 2 2 4 3 2" xfId="14577"/>
    <cellStyle name="20% - Accent2 2 5 2 2 4 4" xfId="14578"/>
    <cellStyle name="20% - Accent2 2 5 2 2 4 5" xfId="14579"/>
    <cellStyle name="20% - Accent2 2 5 2 2 4 6" xfId="14580"/>
    <cellStyle name="20% - Accent2 2 5 2 2 4 7" xfId="14581"/>
    <cellStyle name="20% - Accent2 2 5 2 2 5" xfId="14582"/>
    <cellStyle name="20% - Accent2 2 5 2 2 5 2" xfId="14583"/>
    <cellStyle name="20% - Accent2 2 5 2 2 6" xfId="14584"/>
    <cellStyle name="20% - Accent2 2 5 2 2 6 2" xfId="14585"/>
    <cellStyle name="20% - Accent2 2 5 2 2 7" xfId="14586"/>
    <cellStyle name="20% - Accent2 2 5 2 2 8" xfId="14587"/>
    <cellStyle name="20% - Accent2 2 5 2 2 9" xfId="14588"/>
    <cellStyle name="20% - Accent2 2 5 2 3" xfId="14589"/>
    <cellStyle name="20% - Accent2 2 5 2 3 2" xfId="14590"/>
    <cellStyle name="20% - Accent2 2 5 2 3 2 2" xfId="14591"/>
    <cellStyle name="20% - Accent2 2 5 2 3 3" xfId="14592"/>
    <cellStyle name="20% - Accent2 2 5 2 3 3 2" xfId="14593"/>
    <cellStyle name="20% - Accent2 2 5 2 3 4" xfId="14594"/>
    <cellStyle name="20% - Accent2 2 5 2 3 5" xfId="14595"/>
    <cellStyle name="20% - Accent2 2 5 2 3 6" xfId="14596"/>
    <cellStyle name="20% - Accent2 2 5 2 3 7" xfId="14597"/>
    <cellStyle name="20% - Accent2 2 5 2 4" xfId="14598"/>
    <cellStyle name="20% - Accent2 2 5 2 4 2" xfId="14599"/>
    <cellStyle name="20% - Accent2 2 5 2 4 2 2" xfId="14600"/>
    <cellStyle name="20% - Accent2 2 5 2 4 3" xfId="14601"/>
    <cellStyle name="20% - Accent2 2 5 2 4 3 2" xfId="14602"/>
    <cellStyle name="20% - Accent2 2 5 2 4 4" xfId="14603"/>
    <cellStyle name="20% - Accent2 2 5 2 4 5" xfId="14604"/>
    <cellStyle name="20% - Accent2 2 5 2 4 6" xfId="14605"/>
    <cellStyle name="20% - Accent2 2 5 2 4 7" xfId="14606"/>
    <cellStyle name="20% - Accent2 2 5 2 5" xfId="14607"/>
    <cellStyle name="20% - Accent2 2 5 2 5 2" xfId="14608"/>
    <cellStyle name="20% - Accent2 2 5 2 5 2 2" xfId="14609"/>
    <cellStyle name="20% - Accent2 2 5 2 5 3" xfId="14610"/>
    <cellStyle name="20% - Accent2 2 5 2 5 3 2" xfId="14611"/>
    <cellStyle name="20% - Accent2 2 5 2 5 4" xfId="14612"/>
    <cellStyle name="20% - Accent2 2 5 2 5 5" xfId="14613"/>
    <cellStyle name="20% - Accent2 2 5 2 5 6" xfId="14614"/>
    <cellStyle name="20% - Accent2 2 5 2 5 7" xfId="14615"/>
    <cellStyle name="20% - Accent2 2 5 2 6" xfId="14616"/>
    <cellStyle name="20% - Accent2 2 5 2 6 2" xfId="14617"/>
    <cellStyle name="20% - Accent2 2 5 2 7" xfId="14618"/>
    <cellStyle name="20% - Accent2 2 5 2 7 2" xfId="14619"/>
    <cellStyle name="20% - Accent2 2 5 2 8" xfId="14620"/>
    <cellStyle name="20% - Accent2 2 5 2 9" xfId="14621"/>
    <cellStyle name="20% - Accent2 2 5 3" xfId="14622"/>
    <cellStyle name="20% - Accent2 2 5 3 10" xfId="14623"/>
    <cellStyle name="20% - Accent2 2 5 3 11" xfId="14624"/>
    <cellStyle name="20% - Accent2 2 5 3 2" xfId="14625"/>
    <cellStyle name="20% - Accent2 2 5 3 2 10" xfId="14626"/>
    <cellStyle name="20% - Accent2 2 5 3 2 2" xfId="14627"/>
    <cellStyle name="20% - Accent2 2 5 3 2 2 2" xfId="14628"/>
    <cellStyle name="20% - Accent2 2 5 3 2 2 2 2" xfId="14629"/>
    <cellStyle name="20% - Accent2 2 5 3 2 2 3" xfId="14630"/>
    <cellStyle name="20% - Accent2 2 5 3 2 2 3 2" xfId="14631"/>
    <cellStyle name="20% - Accent2 2 5 3 2 2 4" xfId="14632"/>
    <cellStyle name="20% - Accent2 2 5 3 2 2 5" xfId="14633"/>
    <cellStyle name="20% - Accent2 2 5 3 2 2 6" xfId="14634"/>
    <cellStyle name="20% - Accent2 2 5 3 2 2 7" xfId="14635"/>
    <cellStyle name="20% - Accent2 2 5 3 2 3" xfId="14636"/>
    <cellStyle name="20% - Accent2 2 5 3 2 3 2" xfId="14637"/>
    <cellStyle name="20% - Accent2 2 5 3 2 3 2 2" xfId="14638"/>
    <cellStyle name="20% - Accent2 2 5 3 2 3 3" xfId="14639"/>
    <cellStyle name="20% - Accent2 2 5 3 2 3 3 2" xfId="14640"/>
    <cellStyle name="20% - Accent2 2 5 3 2 3 4" xfId="14641"/>
    <cellStyle name="20% - Accent2 2 5 3 2 3 5" xfId="14642"/>
    <cellStyle name="20% - Accent2 2 5 3 2 3 6" xfId="14643"/>
    <cellStyle name="20% - Accent2 2 5 3 2 3 7" xfId="14644"/>
    <cellStyle name="20% - Accent2 2 5 3 2 4" xfId="14645"/>
    <cellStyle name="20% - Accent2 2 5 3 2 4 2" xfId="14646"/>
    <cellStyle name="20% - Accent2 2 5 3 2 4 2 2" xfId="14647"/>
    <cellStyle name="20% - Accent2 2 5 3 2 4 3" xfId="14648"/>
    <cellStyle name="20% - Accent2 2 5 3 2 4 3 2" xfId="14649"/>
    <cellStyle name="20% - Accent2 2 5 3 2 4 4" xfId="14650"/>
    <cellStyle name="20% - Accent2 2 5 3 2 4 5" xfId="14651"/>
    <cellStyle name="20% - Accent2 2 5 3 2 4 6" xfId="14652"/>
    <cellStyle name="20% - Accent2 2 5 3 2 4 7" xfId="14653"/>
    <cellStyle name="20% - Accent2 2 5 3 2 5" xfId="14654"/>
    <cellStyle name="20% - Accent2 2 5 3 2 5 2" xfId="14655"/>
    <cellStyle name="20% - Accent2 2 5 3 2 6" xfId="14656"/>
    <cellStyle name="20% - Accent2 2 5 3 2 6 2" xfId="14657"/>
    <cellStyle name="20% - Accent2 2 5 3 2 7" xfId="14658"/>
    <cellStyle name="20% - Accent2 2 5 3 2 8" xfId="14659"/>
    <cellStyle name="20% - Accent2 2 5 3 2 9" xfId="14660"/>
    <cellStyle name="20% - Accent2 2 5 3 3" xfId="14661"/>
    <cellStyle name="20% - Accent2 2 5 3 3 2" xfId="14662"/>
    <cellStyle name="20% - Accent2 2 5 3 3 2 2" xfId="14663"/>
    <cellStyle name="20% - Accent2 2 5 3 3 3" xfId="14664"/>
    <cellStyle name="20% - Accent2 2 5 3 3 3 2" xfId="14665"/>
    <cellStyle name="20% - Accent2 2 5 3 3 4" xfId="14666"/>
    <cellStyle name="20% - Accent2 2 5 3 3 5" xfId="14667"/>
    <cellStyle name="20% - Accent2 2 5 3 3 6" xfId="14668"/>
    <cellStyle name="20% - Accent2 2 5 3 3 7" xfId="14669"/>
    <cellStyle name="20% - Accent2 2 5 3 4" xfId="14670"/>
    <cellStyle name="20% - Accent2 2 5 3 4 2" xfId="14671"/>
    <cellStyle name="20% - Accent2 2 5 3 4 2 2" xfId="14672"/>
    <cellStyle name="20% - Accent2 2 5 3 4 3" xfId="14673"/>
    <cellStyle name="20% - Accent2 2 5 3 4 3 2" xfId="14674"/>
    <cellStyle name="20% - Accent2 2 5 3 4 4" xfId="14675"/>
    <cellStyle name="20% - Accent2 2 5 3 4 5" xfId="14676"/>
    <cellStyle name="20% - Accent2 2 5 3 4 6" xfId="14677"/>
    <cellStyle name="20% - Accent2 2 5 3 4 7" xfId="14678"/>
    <cellStyle name="20% - Accent2 2 5 3 5" xfId="14679"/>
    <cellStyle name="20% - Accent2 2 5 3 5 2" xfId="14680"/>
    <cellStyle name="20% - Accent2 2 5 3 5 2 2" xfId="14681"/>
    <cellStyle name="20% - Accent2 2 5 3 5 3" xfId="14682"/>
    <cellStyle name="20% - Accent2 2 5 3 5 3 2" xfId="14683"/>
    <cellStyle name="20% - Accent2 2 5 3 5 4" xfId="14684"/>
    <cellStyle name="20% - Accent2 2 5 3 5 5" xfId="14685"/>
    <cellStyle name="20% - Accent2 2 5 3 5 6" xfId="14686"/>
    <cellStyle name="20% - Accent2 2 5 3 5 7" xfId="14687"/>
    <cellStyle name="20% - Accent2 2 5 3 6" xfId="14688"/>
    <cellStyle name="20% - Accent2 2 5 3 6 2" xfId="14689"/>
    <cellStyle name="20% - Accent2 2 5 3 7" xfId="14690"/>
    <cellStyle name="20% - Accent2 2 5 3 7 2" xfId="14691"/>
    <cellStyle name="20% - Accent2 2 5 3 8" xfId="14692"/>
    <cellStyle name="20% - Accent2 2 5 3 9" xfId="14693"/>
    <cellStyle name="20% - Accent2 2 5 4" xfId="14694"/>
    <cellStyle name="20% - Accent2 2 5 4 10" xfId="14695"/>
    <cellStyle name="20% - Accent2 2 5 4 2" xfId="14696"/>
    <cellStyle name="20% - Accent2 2 5 4 2 2" xfId="14697"/>
    <cellStyle name="20% - Accent2 2 5 4 2 2 2" xfId="14698"/>
    <cellStyle name="20% - Accent2 2 5 4 2 3" xfId="14699"/>
    <cellStyle name="20% - Accent2 2 5 4 2 3 2" xfId="14700"/>
    <cellStyle name="20% - Accent2 2 5 4 2 4" xfId="14701"/>
    <cellStyle name="20% - Accent2 2 5 4 2 5" xfId="14702"/>
    <cellStyle name="20% - Accent2 2 5 4 2 6" xfId="14703"/>
    <cellStyle name="20% - Accent2 2 5 4 2 7" xfId="14704"/>
    <cellStyle name="20% - Accent2 2 5 4 3" xfId="14705"/>
    <cellStyle name="20% - Accent2 2 5 4 3 2" xfId="14706"/>
    <cellStyle name="20% - Accent2 2 5 4 3 2 2" xfId="14707"/>
    <cellStyle name="20% - Accent2 2 5 4 3 3" xfId="14708"/>
    <cellStyle name="20% - Accent2 2 5 4 3 3 2" xfId="14709"/>
    <cellStyle name="20% - Accent2 2 5 4 3 4" xfId="14710"/>
    <cellStyle name="20% - Accent2 2 5 4 3 5" xfId="14711"/>
    <cellStyle name="20% - Accent2 2 5 4 3 6" xfId="14712"/>
    <cellStyle name="20% - Accent2 2 5 4 3 7" xfId="14713"/>
    <cellStyle name="20% - Accent2 2 5 4 4" xfId="14714"/>
    <cellStyle name="20% - Accent2 2 5 4 4 2" xfId="14715"/>
    <cellStyle name="20% - Accent2 2 5 4 4 2 2" xfId="14716"/>
    <cellStyle name="20% - Accent2 2 5 4 4 3" xfId="14717"/>
    <cellStyle name="20% - Accent2 2 5 4 4 3 2" xfId="14718"/>
    <cellStyle name="20% - Accent2 2 5 4 4 4" xfId="14719"/>
    <cellStyle name="20% - Accent2 2 5 4 4 5" xfId="14720"/>
    <cellStyle name="20% - Accent2 2 5 4 4 6" xfId="14721"/>
    <cellStyle name="20% - Accent2 2 5 4 4 7" xfId="14722"/>
    <cellStyle name="20% - Accent2 2 5 4 5" xfId="14723"/>
    <cellStyle name="20% - Accent2 2 5 4 5 2" xfId="14724"/>
    <cellStyle name="20% - Accent2 2 5 4 6" xfId="14725"/>
    <cellStyle name="20% - Accent2 2 5 4 6 2" xfId="14726"/>
    <cellStyle name="20% - Accent2 2 5 4 7" xfId="14727"/>
    <cellStyle name="20% - Accent2 2 5 4 8" xfId="14728"/>
    <cellStyle name="20% - Accent2 2 5 4 9" xfId="14729"/>
    <cellStyle name="20% - Accent2 2 5 5" xfId="14730"/>
    <cellStyle name="20% - Accent2 2 5 5 2" xfId="14731"/>
    <cellStyle name="20% - Accent2 2 5 5 2 2" xfId="14732"/>
    <cellStyle name="20% - Accent2 2 5 5 3" xfId="14733"/>
    <cellStyle name="20% - Accent2 2 5 5 3 2" xfId="14734"/>
    <cellStyle name="20% - Accent2 2 5 5 4" xfId="14735"/>
    <cellStyle name="20% - Accent2 2 5 5 5" xfId="14736"/>
    <cellStyle name="20% - Accent2 2 5 5 6" xfId="14737"/>
    <cellStyle name="20% - Accent2 2 5 5 7" xfId="14738"/>
    <cellStyle name="20% - Accent2 2 5 6" xfId="14739"/>
    <cellStyle name="20% - Accent2 2 5 6 2" xfId="14740"/>
    <cellStyle name="20% - Accent2 2 5 6 2 2" xfId="14741"/>
    <cellStyle name="20% - Accent2 2 5 6 3" xfId="14742"/>
    <cellStyle name="20% - Accent2 2 5 6 3 2" xfId="14743"/>
    <cellStyle name="20% - Accent2 2 5 6 4" xfId="14744"/>
    <cellStyle name="20% - Accent2 2 5 6 5" xfId="14745"/>
    <cellStyle name="20% - Accent2 2 5 6 6" xfId="14746"/>
    <cellStyle name="20% - Accent2 2 5 6 7" xfId="14747"/>
    <cellStyle name="20% - Accent2 2 5 7" xfId="14748"/>
    <cellStyle name="20% - Accent2 2 5 7 2" xfId="14749"/>
    <cellStyle name="20% - Accent2 2 5 7 2 2" xfId="14750"/>
    <cellStyle name="20% - Accent2 2 5 7 3" xfId="14751"/>
    <cellStyle name="20% - Accent2 2 5 7 3 2" xfId="14752"/>
    <cellStyle name="20% - Accent2 2 5 7 4" xfId="14753"/>
    <cellStyle name="20% - Accent2 2 5 7 5" xfId="14754"/>
    <cellStyle name="20% - Accent2 2 5 7 6" xfId="14755"/>
    <cellStyle name="20% - Accent2 2 5 7 7" xfId="14756"/>
    <cellStyle name="20% - Accent2 2 5 8" xfId="14757"/>
    <cellStyle name="20% - Accent2 2 5 8 2" xfId="14758"/>
    <cellStyle name="20% - Accent2 2 5 9" xfId="14759"/>
    <cellStyle name="20% - Accent2 2 5 9 2" xfId="14760"/>
    <cellStyle name="20% - Accent2 2 6" xfId="14761"/>
    <cellStyle name="20% - Accent2 2 6 10" xfId="14762"/>
    <cellStyle name="20% - Accent2 2 6 11" xfId="14763"/>
    <cellStyle name="20% - Accent2 2 6 12" xfId="14764"/>
    <cellStyle name="20% - Accent2 2 6 13" xfId="14765"/>
    <cellStyle name="20% - Accent2 2 6 2" xfId="14766"/>
    <cellStyle name="20% - Accent2 2 6 2 10" xfId="14767"/>
    <cellStyle name="20% - Accent2 2 6 2 11" xfId="14768"/>
    <cellStyle name="20% - Accent2 2 6 2 2" xfId="14769"/>
    <cellStyle name="20% - Accent2 2 6 2 2 10" xfId="14770"/>
    <cellStyle name="20% - Accent2 2 6 2 2 2" xfId="14771"/>
    <cellStyle name="20% - Accent2 2 6 2 2 2 2" xfId="14772"/>
    <cellStyle name="20% - Accent2 2 6 2 2 2 2 2" xfId="14773"/>
    <cellStyle name="20% - Accent2 2 6 2 2 2 3" xfId="14774"/>
    <cellStyle name="20% - Accent2 2 6 2 2 2 3 2" xfId="14775"/>
    <cellStyle name="20% - Accent2 2 6 2 2 2 4" xfId="14776"/>
    <cellStyle name="20% - Accent2 2 6 2 2 2 5" xfId="14777"/>
    <cellStyle name="20% - Accent2 2 6 2 2 2 6" xfId="14778"/>
    <cellStyle name="20% - Accent2 2 6 2 2 2 7" xfId="14779"/>
    <cellStyle name="20% - Accent2 2 6 2 2 3" xfId="14780"/>
    <cellStyle name="20% - Accent2 2 6 2 2 3 2" xfId="14781"/>
    <cellStyle name="20% - Accent2 2 6 2 2 3 2 2" xfId="14782"/>
    <cellStyle name="20% - Accent2 2 6 2 2 3 3" xfId="14783"/>
    <cellStyle name="20% - Accent2 2 6 2 2 3 3 2" xfId="14784"/>
    <cellStyle name="20% - Accent2 2 6 2 2 3 4" xfId="14785"/>
    <cellStyle name="20% - Accent2 2 6 2 2 3 5" xfId="14786"/>
    <cellStyle name="20% - Accent2 2 6 2 2 3 6" xfId="14787"/>
    <cellStyle name="20% - Accent2 2 6 2 2 3 7" xfId="14788"/>
    <cellStyle name="20% - Accent2 2 6 2 2 4" xfId="14789"/>
    <cellStyle name="20% - Accent2 2 6 2 2 4 2" xfId="14790"/>
    <cellStyle name="20% - Accent2 2 6 2 2 4 2 2" xfId="14791"/>
    <cellStyle name="20% - Accent2 2 6 2 2 4 3" xfId="14792"/>
    <cellStyle name="20% - Accent2 2 6 2 2 4 3 2" xfId="14793"/>
    <cellStyle name="20% - Accent2 2 6 2 2 4 4" xfId="14794"/>
    <cellStyle name="20% - Accent2 2 6 2 2 4 5" xfId="14795"/>
    <cellStyle name="20% - Accent2 2 6 2 2 4 6" xfId="14796"/>
    <cellStyle name="20% - Accent2 2 6 2 2 4 7" xfId="14797"/>
    <cellStyle name="20% - Accent2 2 6 2 2 5" xfId="14798"/>
    <cellStyle name="20% - Accent2 2 6 2 2 5 2" xfId="14799"/>
    <cellStyle name="20% - Accent2 2 6 2 2 6" xfId="14800"/>
    <cellStyle name="20% - Accent2 2 6 2 2 6 2" xfId="14801"/>
    <cellStyle name="20% - Accent2 2 6 2 2 7" xfId="14802"/>
    <cellStyle name="20% - Accent2 2 6 2 2 8" xfId="14803"/>
    <cellStyle name="20% - Accent2 2 6 2 2 9" xfId="14804"/>
    <cellStyle name="20% - Accent2 2 6 2 3" xfId="14805"/>
    <cellStyle name="20% - Accent2 2 6 2 3 2" xfId="14806"/>
    <cellStyle name="20% - Accent2 2 6 2 3 2 2" xfId="14807"/>
    <cellStyle name="20% - Accent2 2 6 2 3 3" xfId="14808"/>
    <cellStyle name="20% - Accent2 2 6 2 3 3 2" xfId="14809"/>
    <cellStyle name="20% - Accent2 2 6 2 3 4" xfId="14810"/>
    <cellStyle name="20% - Accent2 2 6 2 3 5" xfId="14811"/>
    <cellStyle name="20% - Accent2 2 6 2 3 6" xfId="14812"/>
    <cellStyle name="20% - Accent2 2 6 2 3 7" xfId="14813"/>
    <cellStyle name="20% - Accent2 2 6 2 4" xfId="14814"/>
    <cellStyle name="20% - Accent2 2 6 2 4 2" xfId="14815"/>
    <cellStyle name="20% - Accent2 2 6 2 4 2 2" xfId="14816"/>
    <cellStyle name="20% - Accent2 2 6 2 4 3" xfId="14817"/>
    <cellStyle name="20% - Accent2 2 6 2 4 3 2" xfId="14818"/>
    <cellStyle name="20% - Accent2 2 6 2 4 4" xfId="14819"/>
    <cellStyle name="20% - Accent2 2 6 2 4 5" xfId="14820"/>
    <cellStyle name="20% - Accent2 2 6 2 4 6" xfId="14821"/>
    <cellStyle name="20% - Accent2 2 6 2 4 7" xfId="14822"/>
    <cellStyle name="20% - Accent2 2 6 2 5" xfId="14823"/>
    <cellStyle name="20% - Accent2 2 6 2 5 2" xfId="14824"/>
    <cellStyle name="20% - Accent2 2 6 2 5 2 2" xfId="14825"/>
    <cellStyle name="20% - Accent2 2 6 2 5 3" xfId="14826"/>
    <cellStyle name="20% - Accent2 2 6 2 5 3 2" xfId="14827"/>
    <cellStyle name="20% - Accent2 2 6 2 5 4" xfId="14828"/>
    <cellStyle name="20% - Accent2 2 6 2 5 5" xfId="14829"/>
    <cellStyle name="20% - Accent2 2 6 2 5 6" xfId="14830"/>
    <cellStyle name="20% - Accent2 2 6 2 5 7" xfId="14831"/>
    <cellStyle name="20% - Accent2 2 6 2 6" xfId="14832"/>
    <cellStyle name="20% - Accent2 2 6 2 6 2" xfId="14833"/>
    <cellStyle name="20% - Accent2 2 6 2 7" xfId="14834"/>
    <cellStyle name="20% - Accent2 2 6 2 7 2" xfId="14835"/>
    <cellStyle name="20% - Accent2 2 6 2 8" xfId="14836"/>
    <cellStyle name="20% - Accent2 2 6 2 9" xfId="14837"/>
    <cellStyle name="20% - Accent2 2 6 3" xfId="14838"/>
    <cellStyle name="20% - Accent2 2 6 3 10" xfId="14839"/>
    <cellStyle name="20% - Accent2 2 6 3 11" xfId="14840"/>
    <cellStyle name="20% - Accent2 2 6 3 2" xfId="14841"/>
    <cellStyle name="20% - Accent2 2 6 3 2 10" xfId="14842"/>
    <cellStyle name="20% - Accent2 2 6 3 2 2" xfId="14843"/>
    <cellStyle name="20% - Accent2 2 6 3 2 2 2" xfId="14844"/>
    <cellStyle name="20% - Accent2 2 6 3 2 2 2 2" xfId="14845"/>
    <cellStyle name="20% - Accent2 2 6 3 2 2 3" xfId="14846"/>
    <cellStyle name="20% - Accent2 2 6 3 2 2 3 2" xfId="14847"/>
    <cellStyle name="20% - Accent2 2 6 3 2 2 4" xfId="14848"/>
    <cellStyle name="20% - Accent2 2 6 3 2 2 5" xfId="14849"/>
    <cellStyle name="20% - Accent2 2 6 3 2 2 6" xfId="14850"/>
    <cellStyle name="20% - Accent2 2 6 3 2 2 7" xfId="14851"/>
    <cellStyle name="20% - Accent2 2 6 3 2 3" xfId="14852"/>
    <cellStyle name="20% - Accent2 2 6 3 2 3 2" xfId="14853"/>
    <cellStyle name="20% - Accent2 2 6 3 2 3 2 2" xfId="14854"/>
    <cellStyle name="20% - Accent2 2 6 3 2 3 3" xfId="14855"/>
    <cellStyle name="20% - Accent2 2 6 3 2 3 3 2" xfId="14856"/>
    <cellStyle name="20% - Accent2 2 6 3 2 3 4" xfId="14857"/>
    <cellStyle name="20% - Accent2 2 6 3 2 3 5" xfId="14858"/>
    <cellStyle name="20% - Accent2 2 6 3 2 3 6" xfId="14859"/>
    <cellStyle name="20% - Accent2 2 6 3 2 3 7" xfId="14860"/>
    <cellStyle name="20% - Accent2 2 6 3 2 4" xfId="14861"/>
    <cellStyle name="20% - Accent2 2 6 3 2 4 2" xfId="14862"/>
    <cellStyle name="20% - Accent2 2 6 3 2 4 2 2" xfId="14863"/>
    <cellStyle name="20% - Accent2 2 6 3 2 4 3" xfId="14864"/>
    <cellStyle name="20% - Accent2 2 6 3 2 4 3 2" xfId="14865"/>
    <cellStyle name="20% - Accent2 2 6 3 2 4 4" xfId="14866"/>
    <cellStyle name="20% - Accent2 2 6 3 2 4 5" xfId="14867"/>
    <cellStyle name="20% - Accent2 2 6 3 2 4 6" xfId="14868"/>
    <cellStyle name="20% - Accent2 2 6 3 2 4 7" xfId="14869"/>
    <cellStyle name="20% - Accent2 2 6 3 2 5" xfId="14870"/>
    <cellStyle name="20% - Accent2 2 6 3 2 5 2" xfId="14871"/>
    <cellStyle name="20% - Accent2 2 6 3 2 6" xfId="14872"/>
    <cellStyle name="20% - Accent2 2 6 3 2 6 2" xfId="14873"/>
    <cellStyle name="20% - Accent2 2 6 3 2 7" xfId="14874"/>
    <cellStyle name="20% - Accent2 2 6 3 2 8" xfId="14875"/>
    <cellStyle name="20% - Accent2 2 6 3 2 9" xfId="14876"/>
    <cellStyle name="20% - Accent2 2 6 3 3" xfId="14877"/>
    <cellStyle name="20% - Accent2 2 6 3 3 2" xfId="14878"/>
    <cellStyle name="20% - Accent2 2 6 3 3 2 2" xfId="14879"/>
    <cellStyle name="20% - Accent2 2 6 3 3 3" xfId="14880"/>
    <cellStyle name="20% - Accent2 2 6 3 3 3 2" xfId="14881"/>
    <cellStyle name="20% - Accent2 2 6 3 3 4" xfId="14882"/>
    <cellStyle name="20% - Accent2 2 6 3 3 5" xfId="14883"/>
    <cellStyle name="20% - Accent2 2 6 3 3 6" xfId="14884"/>
    <cellStyle name="20% - Accent2 2 6 3 3 7" xfId="14885"/>
    <cellStyle name="20% - Accent2 2 6 3 4" xfId="14886"/>
    <cellStyle name="20% - Accent2 2 6 3 4 2" xfId="14887"/>
    <cellStyle name="20% - Accent2 2 6 3 4 2 2" xfId="14888"/>
    <cellStyle name="20% - Accent2 2 6 3 4 3" xfId="14889"/>
    <cellStyle name="20% - Accent2 2 6 3 4 3 2" xfId="14890"/>
    <cellStyle name="20% - Accent2 2 6 3 4 4" xfId="14891"/>
    <cellStyle name="20% - Accent2 2 6 3 4 5" xfId="14892"/>
    <cellStyle name="20% - Accent2 2 6 3 4 6" xfId="14893"/>
    <cellStyle name="20% - Accent2 2 6 3 4 7" xfId="14894"/>
    <cellStyle name="20% - Accent2 2 6 3 5" xfId="14895"/>
    <cellStyle name="20% - Accent2 2 6 3 5 2" xfId="14896"/>
    <cellStyle name="20% - Accent2 2 6 3 5 2 2" xfId="14897"/>
    <cellStyle name="20% - Accent2 2 6 3 5 3" xfId="14898"/>
    <cellStyle name="20% - Accent2 2 6 3 5 3 2" xfId="14899"/>
    <cellStyle name="20% - Accent2 2 6 3 5 4" xfId="14900"/>
    <cellStyle name="20% - Accent2 2 6 3 5 5" xfId="14901"/>
    <cellStyle name="20% - Accent2 2 6 3 5 6" xfId="14902"/>
    <cellStyle name="20% - Accent2 2 6 3 5 7" xfId="14903"/>
    <cellStyle name="20% - Accent2 2 6 3 6" xfId="14904"/>
    <cellStyle name="20% - Accent2 2 6 3 6 2" xfId="14905"/>
    <cellStyle name="20% - Accent2 2 6 3 7" xfId="14906"/>
    <cellStyle name="20% - Accent2 2 6 3 7 2" xfId="14907"/>
    <cellStyle name="20% - Accent2 2 6 3 8" xfId="14908"/>
    <cellStyle name="20% - Accent2 2 6 3 9" xfId="14909"/>
    <cellStyle name="20% - Accent2 2 6 4" xfId="14910"/>
    <cellStyle name="20% - Accent2 2 6 4 10" xfId="14911"/>
    <cellStyle name="20% - Accent2 2 6 4 2" xfId="14912"/>
    <cellStyle name="20% - Accent2 2 6 4 2 2" xfId="14913"/>
    <cellStyle name="20% - Accent2 2 6 4 2 2 2" xfId="14914"/>
    <cellStyle name="20% - Accent2 2 6 4 2 3" xfId="14915"/>
    <cellStyle name="20% - Accent2 2 6 4 2 3 2" xfId="14916"/>
    <cellStyle name="20% - Accent2 2 6 4 2 4" xfId="14917"/>
    <cellStyle name="20% - Accent2 2 6 4 2 5" xfId="14918"/>
    <cellStyle name="20% - Accent2 2 6 4 2 6" xfId="14919"/>
    <cellStyle name="20% - Accent2 2 6 4 2 7" xfId="14920"/>
    <cellStyle name="20% - Accent2 2 6 4 3" xfId="14921"/>
    <cellStyle name="20% - Accent2 2 6 4 3 2" xfId="14922"/>
    <cellStyle name="20% - Accent2 2 6 4 3 2 2" xfId="14923"/>
    <cellStyle name="20% - Accent2 2 6 4 3 3" xfId="14924"/>
    <cellStyle name="20% - Accent2 2 6 4 3 3 2" xfId="14925"/>
    <cellStyle name="20% - Accent2 2 6 4 3 4" xfId="14926"/>
    <cellStyle name="20% - Accent2 2 6 4 3 5" xfId="14927"/>
    <cellStyle name="20% - Accent2 2 6 4 3 6" xfId="14928"/>
    <cellStyle name="20% - Accent2 2 6 4 3 7" xfId="14929"/>
    <cellStyle name="20% - Accent2 2 6 4 4" xfId="14930"/>
    <cellStyle name="20% - Accent2 2 6 4 4 2" xfId="14931"/>
    <cellStyle name="20% - Accent2 2 6 4 4 2 2" xfId="14932"/>
    <cellStyle name="20% - Accent2 2 6 4 4 3" xfId="14933"/>
    <cellStyle name="20% - Accent2 2 6 4 4 3 2" xfId="14934"/>
    <cellStyle name="20% - Accent2 2 6 4 4 4" xfId="14935"/>
    <cellStyle name="20% - Accent2 2 6 4 4 5" xfId="14936"/>
    <cellStyle name="20% - Accent2 2 6 4 4 6" xfId="14937"/>
    <cellStyle name="20% - Accent2 2 6 4 4 7" xfId="14938"/>
    <cellStyle name="20% - Accent2 2 6 4 5" xfId="14939"/>
    <cellStyle name="20% - Accent2 2 6 4 5 2" xfId="14940"/>
    <cellStyle name="20% - Accent2 2 6 4 6" xfId="14941"/>
    <cellStyle name="20% - Accent2 2 6 4 6 2" xfId="14942"/>
    <cellStyle name="20% - Accent2 2 6 4 7" xfId="14943"/>
    <cellStyle name="20% - Accent2 2 6 4 8" xfId="14944"/>
    <cellStyle name="20% - Accent2 2 6 4 9" xfId="14945"/>
    <cellStyle name="20% - Accent2 2 6 5" xfId="14946"/>
    <cellStyle name="20% - Accent2 2 6 5 2" xfId="14947"/>
    <cellStyle name="20% - Accent2 2 6 5 2 2" xfId="14948"/>
    <cellStyle name="20% - Accent2 2 6 5 3" xfId="14949"/>
    <cellStyle name="20% - Accent2 2 6 5 3 2" xfId="14950"/>
    <cellStyle name="20% - Accent2 2 6 5 4" xfId="14951"/>
    <cellStyle name="20% - Accent2 2 6 5 5" xfId="14952"/>
    <cellStyle name="20% - Accent2 2 6 5 6" xfId="14953"/>
    <cellStyle name="20% - Accent2 2 6 5 7" xfId="14954"/>
    <cellStyle name="20% - Accent2 2 6 6" xfId="14955"/>
    <cellStyle name="20% - Accent2 2 6 6 2" xfId="14956"/>
    <cellStyle name="20% - Accent2 2 6 6 2 2" xfId="14957"/>
    <cellStyle name="20% - Accent2 2 6 6 3" xfId="14958"/>
    <cellStyle name="20% - Accent2 2 6 6 3 2" xfId="14959"/>
    <cellStyle name="20% - Accent2 2 6 6 4" xfId="14960"/>
    <cellStyle name="20% - Accent2 2 6 6 5" xfId="14961"/>
    <cellStyle name="20% - Accent2 2 6 6 6" xfId="14962"/>
    <cellStyle name="20% - Accent2 2 6 6 7" xfId="14963"/>
    <cellStyle name="20% - Accent2 2 6 7" xfId="14964"/>
    <cellStyle name="20% - Accent2 2 6 7 2" xfId="14965"/>
    <cellStyle name="20% - Accent2 2 6 7 2 2" xfId="14966"/>
    <cellStyle name="20% - Accent2 2 6 7 3" xfId="14967"/>
    <cellStyle name="20% - Accent2 2 6 7 3 2" xfId="14968"/>
    <cellStyle name="20% - Accent2 2 6 7 4" xfId="14969"/>
    <cellStyle name="20% - Accent2 2 6 7 5" xfId="14970"/>
    <cellStyle name="20% - Accent2 2 6 7 6" xfId="14971"/>
    <cellStyle name="20% - Accent2 2 6 7 7" xfId="14972"/>
    <cellStyle name="20% - Accent2 2 6 8" xfId="14973"/>
    <cellStyle name="20% - Accent2 2 6 8 2" xfId="14974"/>
    <cellStyle name="20% - Accent2 2 6 9" xfId="14975"/>
    <cellStyle name="20% - Accent2 2 6 9 2" xfId="14976"/>
    <cellStyle name="20% - Accent2 2 7" xfId="14977"/>
    <cellStyle name="20% - Accent2 2 7 10" xfId="14978"/>
    <cellStyle name="20% - Accent2 2 7 11" xfId="14979"/>
    <cellStyle name="20% - Accent2 2 7 2" xfId="14980"/>
    <cellStyle name="20% - Accent2 2 7 2 10" xfId="14981"/>
    <cellStyle name="20% - Accent2 2 7 2 2" xfId="14982"/>
    <cellStyle name="20% - Accent2 2 7 2 2 2" xfId="14983"/>
    <cellStyle name="20% - Accent2 2 7 2 2 2 2" xfId="14984"/>
    <cellStyle name="20% - Accent2 2 7 2 2 3" xfId="14985"/>
    <cellStyle name="20% - Accent2 2 7 2 2 3 2" xfId="14986"/>
    <cellStyle name="20% - Accent2 2 7 2 2 4" xfId="14987"/>
    <cellStyle name="20% - Accent2 2 7 2 2 5" xfId="14988"/>
    <cellStyle name="20% - Accent2 2 7 2 2 6" xfId="14989"/>
    <cellStyle name="20% - Accent2 2 7 2 2 7" xfId="14990"/>
    <cellStyle name="20% - Accent2 2 7 2 3" xfId="14991"/>
    <cellStyle name="20% - Accent2 2 7 2 3 2" xfId="14992"/>
    <cellStyle name="20% - Accent2 2 7 2 3 2 2" xfId="14993"/>
    <cellStyle name="20% - Accent2 2 7 2 3 3" xfId="14994"/>
    <cellStyle name="20% - Accent2 2 7 2 3 3 2" xfId="14995"/>
    <cellStyle name="20% - Accent2 2 7 2 3 4" xfId="14996"/>
    <cellStyle name="20% - Accent2 2 7 2 3 5" xfId="14997"/>
    <cellStyle name="20% - Accent2 2 7 2 3 6" xfId="14998"/>
    <cellStyle name="20% - Accent2 2 7 2 3 7" xfId="14999"/>
    <cellStyle name="20% - Accent2 2 7 2 4" xfId="15000"/>
    <cellStyle name="20% - Accent2 2 7 2 4 2" xfId="15001"/>
    <cellStyle name="20% - Accent2 2 7 2 4 2 2" xfId="15002"/>
    <cellStyle name="20% - Accent2 2 7 2 4 3" xfId="15003"/>
    <cellStyle name="20% - Accent2 2 7 2 4 3 2" xfId="15004"/>
    <cellStyle name="20% - Accent2 2 7 2 4 4" xfId="15005"/>
    <cellStyle name="20% - Accent2 2 7 2 4 5" xfId="15006"/>
    <cellStyle name="20% - Accent2 2 7 2 4 6" xfId="15007"/>
    <cellStyle name="20% - Accent2 2 7 2 4 7" xfId="15008"/>
    <cellStyle name="20% - Accent2 2 7 2 5" xfId="15009"/>
    <cellStyle name="20% - Accent2 2 7 2 5 2" xfId="15010"/>
    <cellStyle name="20% - Accent2 2 7 2 6" xfId="15011"/>
    <cellStyle name="20% - Accent2 2 7 2 6 2" xfId="15012"/>
    <cellStyle name="20% - Accent2 2 7 2 7" xfId="15013"/>
    <cellStyle name="20% - Accent2 2 7 2 8" xfId="15014"/>
    <cellStyle name="20% - Accent2 2 7 2 9" xfId="15015"/>
    <cellStyle name="20% - Accent2 2 7 3" xfId="15016"/>
    <cellStyle name="20% - Accent2 2 7 3 2" xfId="15017"/>
    <cellStyle name="20% - Accent2 2 7 3 2 2" xfId="15018"/>
    <cellStyle name="20% - Accent2 2 7 3 3" xfId="15019"/>
    <cellStyle name="20% - Accent2 2 7 3 3 2" xfId="15020"/>
    <cellStyle name="20% - Accent2 2 7 3 4" xfId="15021"/>
    <cellStyle name="20% - Accent2 2 7 3 5" xfId="15022"/>
    <cellStyle name="20% - Accent2 2 7 3 6" xfId="15023"/>
    <cellStyle name="20% - Accent2 2 7 3 7" xfId="15024"/>
    <cellStyle name="20% - Accent2 2 7 4" xfId="15025"/>
    <cellStyle name="20% - Accent2 2 7 4 2" xfId="15026"/>
    <cellStyle name="20% - Accent2 2 7 4 2 2" xfId="15027"/>
    <cellStyle name="20% - Accent2 2 7 4 3" xfId="15028"/>
    <cellStyle name="20% - Accent2 2 7 4 3 2" xfId="15029"/>
    <cellStyle name="20% - Accent2 2 7 4 4" xfId="15030"/>
    <cellStyle name="20% - Accent2 2 7 4 5" xfId="15031"/>
    <cellStyle name="20% - Accent2 2 7 4 6" xfId="15032"/>
    <cellStyle name="20% - Accent2 2 7 4 7" xfId="15033"/>
    <cellStyle name="20% - Accent2 2 7 5" xfId="15034"/>
    <cellStyle name="20% - Accent2 2 7 5 2" xfId="15035"/>
    <cellStyle name="20% - Accent2 2 7 5 2 2" xfId="15036"/>
    <cellStyle name="20% - Accent2 2 7 5 3" xfId="15037"/>
    <cellStyle name="20% - Accent2 2 7 5 3 2" xfId="15038"/>
    <cellStyle name="20% - Accent2 2 7 5 4" xfId="15039"/>
    <cellStyle name="20% - Accent2 2 7 5 5" xfId="15040"/>
    <cellStyle name="20% - Accent2 2 7 5 6" xfId="15041"/>
    <cellStyle name="20% - Accent2 2 7 5 7" xfId="15042"/>
    <cellStyle name="20% - Accent2 2 7 6" xfId="15043"/>
    <cellStyle name="20% - Accent2 2 7 6 2" xfId="15044"/>
    <cellStyle name="20% - Accent2 2 7 7" xfId="15045"/>
    <cellStyle name="20% - Accent2 2 7 7 2" xfId="15046"/>
    <cellStyle name="20% - Accent2 2 7 8" xfId="15047"/>
    <cellStyle name="20% - Accent2 2 7 9" xfId="15048"/>
    <cellStyle name="20% - Accent2 2 8" xfId="15049"/>
    <cellStyle name="20% - Accent2 2 8 10" xfId="15050"/>
    <cellStyle name="20% - Accent2 2 8 11" xfId="15051"/>
    <cellStyle name="20% - Accent2 2 8 2" xfId="15052"/>
    <cellStyle name="20% - Accent2 2 8 2 10" xfId="15053"/>
    <cellStyle name="20% - Accent2 2 8 2 2" xfId="15054"/>
    <cellStyle name="20% - Accent2 2 8 2 2 2" xfId="15055"/>
    <cellStyle name="20% - Accent2 2 8 2 2 2 2" xfId="15056"/>
    <cellStyle name="20% - Accent2 2 8 2 2 3" xfId="15057"/>
    <cellStyle name="20% - Accent2 2 8 2 2 3 2" xfId="15058"/>
    <cellStyle name="20% - Accent2 2 8 2 2 4" xfId="15059"/>
    <cellStyle name="20% - Accent2 2 8 2 2 5" xfId="15060"/>
    <cellStyle name="20% - Accent2 2 8 2 2 6" xfId="15061"/>
    <cellStyle name="20% - Accent2 2 8 2 2 7" xfId="15062"/>
    <cellStyle name="20% - Accent2 2 8 2 3" xfId="15063"/>
    <cellStyle name="20% - Accent2 2 8 2 3 2" xfId="15064"/>
    <cellStyle name="20% - Accent2 2 8 2 3 2 2" xfId="15065"/>
    <cellStyle name="20% - Accent2 2 8 2 3 3" xfId="15066"/>
    <cellStyle name="20% - Accent2 2 8 2 3 3 2" xfId="15067"/>
    <cellStyle name="20% - Accent2 2 8 2 3 4" xfId="15068"/>
    <cellStyle name="20% - Accent2 2 8 2 3 5" xfId="15069"/>
    <cellStyle name="20% - Accent2 2 8 2 3 6" xfId="15070"/>
    <cellStyle name="20% - Accent2 2 8 2 3 7" xfId="15071"/>
    <cellStyle name="20% - Accent2 2 8 2 4" xfId="15072"/>
    <cellStyle name="20% - Accent2 2 8 2 4 2" xfId="15073"/>
    <cellStyle name="20% - Accent2 2 8 2 4 2 2" xfId="15074"/>
    <cellStyle name="20% - Accent2 2 8 2 4 3" xfId="15075"/>
    <cellStyle name="20% - Accent2 2 8 2 4 3 2" xfId="15076"/>
    <cellStyle name="20% - Accent2 2 8 2 4 4" xfId="15077"/>
    <cellStyle name="20% - Accent2 2 8 2 4 5" xfId="15078"/>
    <cellStyle name="20% - Accent2 2 8 2 4 6" xfId="15079"/>
    <cellStyle name="20% - Accent2 2 8 2 4 7" xfId="15080"/>
    <cellStyle name="20% - Accent2 2 8 2 5" xfId="15081"/>
    <cellStyle name="20% - Accent2 2 8 2 5 2" xfId="15082"/>
    <cellStyle name="20% - Accent2 2 8 2 6" xfId="15083"/>
    <cellStyle name="20% - Accent2 2 8 2 6 2" xfId="15084"/>
    <cellStyle name="20% - Accent2 2 8 2 7" xfId="15085"/>
    <cellStyle name="20% - Accent2 2 8 2 8" xfId="15086"/>
    <cellStyle name="20% - Accent2 2 8 2 9" xfId="15087"/>
    <cellStyle name="20% - Accent2 2 8 3" xfId="15088"/>
    <cellStyle name="20% - Accent2 2 8 3 2" xfId="15089"/>
    <cellStyle name="20% - Accent2 2 8 3 2 2" xfId="15090"/>
    <cellStyle name="20% - Accent2 2 8 3 3" xfId="15091"/>
    <cellStyle name="20% - Accent2 2 8 3 3 2" xfId="15092"/>
    <cellStyle name="20% - Accent2 2 8 3 4" xfId="15093"/>
    <cellStyle name="20% - Accent2 2 8 3 5" xfId="15094"/>
    <cellStyle name="20% - Accent2 2 8 3 6" xfId="15095"/>
    <cellStyle name="20% - Accent2 2 8 3 7" xfId="15096"/>
    <cellStyle name="20% - Accent2 2 8 4" xfId="15097"/>
    <cellStyle name="20% - Accent2 2 8 4 2" xfId="15098"/>
    <cellStyle name="20% - Accent2 2 8 4 2 2" xfId="15099"/>
    <cellStyle name="20% - Accent2 2 8 4 3" xfId="15100"/>
    <cellStyle name="20% - Accent2 2 8 4 3 2" xfId="15101"/>
    <cellStyle name="20% - Accent2 2 8 4 4" xfId="15102"/>
    <cellStyle name="20% - Accent2 2 8 4 5" xfId="15103"/>
    <cellStyle name="20% - Accent2 2 8 4 6" xfId="15104"/>
    <cellStyle name="20% - Accent2 2 8 4 7" xfId="15105"/>
    <cellStyle name="20% - Accent2 2 8 5" xfId="15106"/>
    <cellStyle name="20% - Accent2 2 8 5 2" xfId="15107"/>
    <cellStyle name="20% - Accent2 2 8 5 2 2" xfId="15108"/>
    <cellStyle name="20% - Accent2 2 8 5 3" xfId="15109"/>
    <cellStyle name="20% - Accent2 2 8 5 3 2" xfId="15110"/>
    <cellStyle name="20% - Accent2 2 8 5 4" xfId="15111"/>
    <cellStyle name="20% - Accent2 2 8 5 5" xfId="15112"/>
    <cellStyle name="20% - Accent2 2 8 5 6" xfId="15113"/>
    <cellStyle name="20% - Accent2 2 8 5 7" xfId="15114"/>
    <cellStyle name="20% - Accent2 2 8 6" xfId="15115"/>
    <cellStyle name="20% - Accent2 2 8 6 2" xfId="15116"/>
    <cellStyle name="20% - Accent2 2 8 7" xfId="15117"/>
    <cellStyle name="20% - Accent2 2 8 7 2" xfId="15118"/>
    <cellStyle name="20% - Accent2 2 8 8" xfId="15119"/>
    <cellStyle name="20% - Accent2 2 8 9" xfId="15120"/>
    <cellStyle name="20% - Accent2 2 9" xfId="15121"/>
    <cellStyle name="20% - Accent2 2 9 10" xfId="15122"/>
    <cellStyle name="20% - Accent2 2 9 2" xfId="15123"/>
    <cellStyle name="20% - Accent2 2 9 2 2" xfId="15124"/>
    <cellStyle name="20% - Accent2 2 9 2 2 2" xfId="15125"/>
    <cellStyle name="20% - Accent2 2 9 2 3" xfId="15126"/>
    <cellStyle name="20% - Accent2 2 9 2 3 2" xfId="15127"/>
    <cellStyle name="20% - Accent2 2 9 2 4" xfId="15128"/>
    <cellStyle name="20% - Accent2 2 9 2 5" xfId="15129"/>
    <cellStyle name="20% - Accent2 2 9 2 6" xfId="15130"/>
    <cellStyle name="20% - Accent2 2 9 2 7" xfId="15131"/>
    <cellStyle name="20% - Accent2 2 9 3" xfId="15132"/>
    <cellStyle name="20% - Accent2 2 9 3 2" xfId="15133"/>
    <cellStyle name="20% - Accent2 2 9 3 2 2" xfId="15134"/>
    <cellStyle name="20% - Accent2 2 9 3 3" xfId="15135"/>
    <cellStyle name="20% - Accent2 2 9 3 3 2" xfId="15136"/>
    <cellStyle name="20% - Accent2 2 9 3 4" xfId="15137"/>
    <cellStyle name="20% - Accent2 2 9 3 5" xfId="15138"/>
    <cellStyle name="20% - Accent2 2 9 3 6" xfId="15139"/>
    <cellStyle name="20% - Accent2 2 9 3 7" xfId="15140"/>
    <cellStyle name="20% - Accent2 2 9 4" xfId="15141"/>
    <cellStyle name="20% - Accent2 2 9 4 2" xfId="15142"/>
    <cellStyle name="20% - Accent2 2 9 4 2 2" xfId="15143"/>
    <cellStyle name="20% - Accent2 2 9 4 3" xfId="15144"/>
    <cellStyle name="20% - Accent2 2 9 4 3 2" xfId="15145"/>
    <cellStyle name="20% - Accent2 2 9 4 4" xfId="15146"/>
    <cellStyle name="20% - Accent2 2 9 4 5" xfId="15147"/>
    <cellStyle name="20% - Accent2 2 9 4 6" xfId="15148"/>
    <cellStyle name="20% - Accent2 2 9 4 7" xfId="15149"/>
    <cellStyle name="20% - Accent2 2 9 5" xfId="15150"/>
    <cellStyle name="20% - Accent2 2 9 5 2" xfId="15151"/>
    <cellStyle name="20% - Accent2 2 9 6" xfId="15152"/>
    <cellStyle name="20% - Accent2 2 9 6 2" xfId="15153"/>
    <cellStyle name="20% - Accent2 2 9 7" xfId="15154"/>
    <cellStyle name="20% - Accent2 2 9 8" xfId="15155"/>
    <cellStyle name="20% - Accent2 2 9 9" xfId="15156"/>
    <cellStyle name="20% - Accent2 2_10-15-10-Stmt AU - Period I - Working 1 0" xfId="114"/>
    <cellStyle name="20% - Accent2 3" xfId="115"/>
    <cellStyle name="20% - Accent2 3 10" xfId="15157"/>
    <cellStyle name="20% - Accent2 3 10 2" xfId="15158"/>
    <cellStyle name="20% - Accent2 3 10 2 2" xfId="15159"/>
    <cellStyle name="20% - Accent2 3 10 3" xfId="15160"/>
    <cellStyle name="20% - Accent2 3 10 3 2" xfId="15161"/>
    <cellStyle name="20% - Accent2 3 10 4" xfId="15162"/>
    <cellStyle name="20% - Accent2 3 10 5" xfId="15163"/>
    <cellStyle name="20% - Accent2 3 10 6" xfId="15164"/>
    <cellStyle name="20% - Accent2 3 10 7" xfId="15165"/>
    <cellStyle name="20% - Accent2 3 11" xfId="15166"/>
    <cellStyle name="20% - Accent2 3 11 2" xfId="15167"/>
    <cellStyle name="20% - Accent2 3 11 2 2" xfId="15168"/>
    <cellStyle name="20% - Accent2 3 11 3" xfId="15169"/>
    <cellStyle name="20% - Accent2 3 11 3 2" xfId="15170"/>
    <cellStyle name="20% - Accent2 3 11 4" xfId="15171"/>
    <cellStyle name="20% - Accent2 3 11 5" xfId="15172"/>
    <cellStyle name="20% - Accent2 3 11 6" xfId="15173"/>
    <cellStyle name="20% - Accent2 3 11 7" xfId="15174"/>
    <cellStyle name="20% - Accent2 3 12" xfId="15175"/>
    <cellStyle name="20% - Accent2 3 12 2" xfId="15176"/>
    <cellStyle name="20% - Accent2 3 12 2 2" xfId="15177"/>
    <cellStyle name="20% - Accent2 3 12 3" xfId="15178"/>
    <cellStyle name="20% - Accent2 3 12 3 2" xfId="15179"/>
    <cellStyle name="20% - Accent2 3 12 4" xfId="15180"/>
    <cellStyle name="20% - Accent2 3 12 5" xfId="15181"/>
    <cellStyle name="20% - Accent2 3 12 6" xfId="15182"/>
    <cellStyle name="20% - Accent2 3 12 7" xfId="15183"/>
    <cellStyle name="20% - Accent2 3 13" xfId="15184"/>
    <cellStyle name="20% - Accent2 3 13 2" xfId="15185"/>
    <cellStyle name="20% - Accent2 3 14" xfId="15186"/>
    <cellStyle name="20% - Accent2 3 14 2" xfId="15187"/>
    <cellStyle name="20% - Accent2 3 15" xfId="15188"/>
    <cellStyle name="20% - Accent2 3 16" xfId="15189"/>
    <cellStyle name="20% - Accent2 3 17" xfId="15190"/>
    <cellStyle name="20% - Accent2 3 18" xfId="15191"/>
    <cellStyle name="20% - Accent2 3 2" xfId="116"/>
    <cellStyle name="20% - Accent2 3 2 10" xfId="15192"/>
    <cellStyle name="20% - Accent2 3 2 11" xfId="15193"/>
    <cellStyle name="20% - Accent2 3 2 12" xfId="15194"/>
    <cellStyle name="20% - Accent2 3 2 13" xfId="15195"/>
    <cellStyle name="20% - Accent2 3 2 2" xfId="15196"/>
    <cellStyle name="20% - Accent2 3 2 2 10" xfId="15197"/>
    <cellStyle name="20% - Accent2 3 2 2 11" xfId="15198"/>
    <cellStyle name="20% - Accent2 3 2 2 2" xfId="15199"/>
    <cellStyle name="20% - Accent2 3 2 2 2 10" xfId="15200"/>
    <cellStyle name="20% - Accent2 3 2 2 2 2" xfId="15201"/>
    <cellStyle name="20% - Accent2 3 2 2 2 2 2" xfId="15202"/>
    <cellStyle name="20% - Accent2 3 2 2 2 2 2 2" xfId="15203"/>
    <cellStyle name="20% - Accent2 3 2 2 2 2 3" xfId="15204"/>
    <cellStyle name="20% - Accent2 3 2 2 2 2 3 2" xfId="15205"/>
    <cellStyle name="20% - Accent2 3 2 2 2 2 4" xfId="15206"/>
    <cellStyle name="20% - Accent2 3 2 2 2 2 5" xfId="15207"/>
    <cellStyle name="20% - Accent2 3 2 2 2 2 6" xfId="15208"/>
    <cellStyle name="20% - Accent2 3 2 2 2 2 7" xfId="15209"/>
    <cellStyle name="20% - Accent2 3 2 2 2 3" xfId="15210"/>
    <cellStyle name="20% - Accent2 3 2 2 2 3 2" xfId="15211"/>
    <cellStyle name="20% - Accent2 3 2 2 2 3 2 2" xfId="15212"/>
    <cellStyle name="20% - Accent2 3 2 2 2 3 3" xfId="15213"/>
    <cellStyle name="20% - Accent2 3 2 2 2 3 3 2" xfId="15214"/>
    <cellStyle name="20% - Accent2 3 2 2 2 3 4" xfId="15215"/>
    <cellStyle name="20% - Accent2 3 2 2 2 3 5" xfId="15216"/>
    <cellStyle name="20% - Accent2 3 2 2 2 3 6" xfId="15217"/>
    <cellStyle name="20% - Accent2 3 2 2 2 3 7" xfId="15218"/>
    <cellStyle name="20% - Accent2 3 2 2 2 4" xfId="15219"/>
    <cellStyle name="20% - Accent2 3 2 2 2 4 2" xfId="15220"/>
    <cellStyle name="20% - Accent2 3 2 2 2 4 2 2" xfId="15221"/>
    <cellStyle name="20% - Accent2 3 2 2 2 4 3" xfId="15222"/>
    <cellStyle name="20% - Accent2 3 2 2 2 4 3 2" xfId="15223"/>
    <cellStyle name="20% - Accent2 3 2 2 2 4 4" xfId="15224"/>
    <cellStyle name="20% - Accent2 3 2 2 2 4 5" xfId="15225"/>
    <cellStyle name="20% - Accent2 3 2 2 2 4 6" xfId="15226"/>
    <cellStyle name="20% - Accent2 3 2 2 2 4 7" xfId="15227"/>
    <cellStyle name="20% - Accent2 3 2 2 2 5" xfId="15228"/>
    <cellStyle name="20% - Accent2 3 2 2 2 5 2" xfId="15229"/>
    <cellStyle name="20% - Accent2 3 2 2 2 6" xfId="15230"/>
    <cellStyle name="20% - Accent2 3 2 2 2 6 2" xfId="15231"/>
    <cellStyle name="20% - Accent2 3 2 2 2 7" xfId="15232"/>
    <cellStyle name="20% - Accent2 3 2 2 2 8" xfId="15233"/>
    <cellStyle name="20% - Accent2 3 2 2 2 9" xfId="15234"/>
    <cellStyle name="20% - Accent2 3 2 2 3" xfId="15235"/>
    <cellStyle name="20% - Accent2 3 2 2 3 2" xfId="15236"/>
    <cellStyle name="20% - Accent2 3 2 2 3 2 2" xfId="15237"/>
    <cellStyle name="20% - Accent2 3 2 2 3 3" xfId="15238"/>
    <cellStyle name="20% - Accent2 3 2 2 3 3 2" xfId="15239"/>
    <cellStyle name="20% - Accent2 3 2 2 3 4" xfId="15240"/>
    <cellStyle name="20% - Accent2 3 2 2 3 5" xfId="15241"/>
    <cellStyle name="20% - Accent2 3 2 2 3 6" xfId="15242"/>
    <cellStyle name="20% - Accent2 3 2 2 3 7" xfId="15243"/>
    <cellStyle name="20% - Accent2 3 2 2 4" xfId="15244"/>
    <cellStyle name="20% - Accent2 3 2 2 4 2" xfId="15245"/>
    <cellStyle name="20% - Accent2 3 2 2 4 2 2" xfId="15246"/>
    <cellStyle name="20% - Accent2 3 2 2 4 3" xfId="15247"/>
    <cellStyle name="20% - Accent2 3 2 2 4 3 2" xfId="15248"/>
    <cellStyle name="20% - Accent2 3 2 2 4 4" xfId="15249"/>
    <cellStyle name="20% - Accent2 3 2 2 4 5" xfId="15250"/>
    <cellStyle name="20% - Accent2 3 2 2 4 6" xfId="15251"/>
    <cellStyle name="20% - Accent2 3 2 2 4 7" xfId="15252"/>
    <cellStyle name="20% - Accent2 3 2 2 5" xfId="15253"/>
    <cellStyle name="20% - Accent2 3 2 2 5 2" xfId="15254"/>
    <cellStyle name="20% - Accent2 3 2 2 5 2 2" xfId="15255"/>
    <cellStyle name="20% - Accent2 3 2 2 5 3" xfId="15256"/>
    <cellStyle name="20% - Accent2 3 2 2 5 3 2" xfId="15257"/>
    <cellStyle name="20% - Accent2 3 2 2 5 4" xfId="15258"/>
    <cellStyle name="20% - Accent2 3 2 2 5 5" xfId="15259"/>
    <cellStyle name="20% - Accent2 3 2 2 5 6" xfId="15260"/>
    <cellStyle name="20% - Accent2 3 2 2 5 7" xfId="15261"/>
    <cellStyle name="20% - Accent2 3 2 2 6" xfId="15262"/>
    <cellStyle name="20% - Accent2 3 2 2 6 2" xfId="15263"/>
    <cellStyle name="20% - Accent2 3 2 2 7" xfId="15264"/>
    <cellStyle name="20% - Accent2 3 2 2 7 2" xfId="15265"/>
    <cellStyle name="20% - Accent2 3 2 2 8" xfId="15266"/>
    <cellStyle name="20% - Accent2 3 2 2 9" xfId="15267"/>
    <cellStyle name="20% - Accent2 3 2 3" xfId="15268"/>
    <cellStyle name="20% - Accent2 3 2 3 10" xfId="15269"/>
    <cellStyle name="20% - Accent2 3 2 3 11" xfId="15270"/>
    <cellStyle name="20% - Accent2 3 2 3 2" xfId="15271"/>
    <cellStyle name="20% - Accent2 3 2 3 2 10" xfId="15272"/>
    <cellStyle name="20% - Accent2 3 2 3 2 2" xfId="15273"/>
    <cellStyle name="20% - Accent2 3 2 3 2 2 2" xfId="15274"/>
    <cellStyle name="20% - Accent2 3 2 3 2 2 2 2" xfId="15275"/>
    <cellStyle name="20% - Accent2 3 2 3 2 2 3" xfId="15276"/>
    <cellStyle name="20% - Accent2 3 2 3 2 2 3 2" xfId="15277"/>
    <cellStyle name="20% - Accent2 3 2 3 2 2 4" xfId="15278"/>
    <cellStyle name="20% - Accent2 3 2 3 2 2 5" xfId="15279"/>
    <cellStyle name="20% - Accent2 3 2 3 2 2 6" xfId="15280"/>
    <cellStyle name="20% - Accent2 3 2 3 2 2 7" xfId="15281"/>
    <cellStyle name="20% - Accent2 3 2 3 2 3" xfId="15282"/>
    <cellStyle name="20% - Accent2 3 2 3 2 3 2" xfId="15283"/>
    <cellStyle name="20% - Accent2 3 2 3 2 3 2 2" xfId="15284"/>
    <cellStyle name="20% - Accent2 3 2 3 2 3 3" xfId="15285"/>
    <cellStyle name="20% - Accent2 3 2 3 2 3 3 2" xfId="15286"/>
    <cellStyle name="20% - Accent2 3 2 3 2 3 4" xfId="15287"/>
    <cellStyle name="20% - Accent2 3 2 3 2 3 5" xfId="15288"/>
    <cellStyle name="20% - Accent2 3 2 3 2 3 6" xfId="15289"/>
    <cellStyle name="20% - Accent2 3 2 3 2 3 7" xfId="15290"/>
    <cellStyle name="20% - Accent2 3 2 3 2 4" xfId="15291"/>
    <cellStyle name="20% - Accent2 3 2 3 2 4 2" xfId="15292"/>
    <cellStyle name="20% - Accent2 3 2 3 2 4 2 2" xfId="15293"/>
    <cellStyle name="20% - Accent2 3 2 3 2 4 3" xfId="15294"/>
    <cellStyle name="20% - Accent2 3 2 3 2 4 3 2" xfId="15295"/>
    <cellStyle name="20% - Accent2 3 2 3 2 4 4" xfId="15296"/>
    <cellStyle name="20% - Accent2 3 2 3 2 4 5" xfId="15297"/>
    <cellStyle name="20% - Accent2 3 2 3 2 4 6" xfId="15298"/>
    <cellStyle name="20% - Accent2 3 2 3 2 4 7" xfId="15299"/>
    <cellStyle name="20% - Accent2 3 2 3 2 5" xfId="15300"/>
    <cellStyle name="20% - Accent2 3 2 3 2 5 2" xfId="15301"/>
    <cellStyle name="20% - Accent2 3 2 3 2 6" xfId="15302"/>
    <cellStyle name="20% - Accent2 3 2 3 2 6 2" xfId="15303"/>
    <cellStyle name="20% - Accent2 3 2 3 2 7" xfId="15304"/>
    <cellStyle name="20% - Accent2 3 2 3 2 8" xfId="15305"/>
    <cellStyle name="20% - Accent2 3 2 3 2 9" xfId="15306"/>
    <cellStyle name="20% - Accent2 3 2 3 3" xfId="15307"/>
    <cellStyle name="20% - Accent2 3 2 3 3 2" xfId="15308"/>
    <cellStyle name="20% - Accent2 3 2 3 3 2 2" xfId="15309"/>
    <cellStyle name="20% - Accent2 3 2 3 3 3" xfId="15310"/>
    <cellStyle name="20% - Accent2 3 2 3 3 3 2" xfId="15311"/>
    <cellStyle name="20% - Accent2 3 2 3 3 4" xfId="15312"/>
    <cellStyle name="20% - Accent2 3 2 3 3 5" xfId="15313"/>
    <cellStyle name="20% - Accent2 3 2 3 3 6" xfId="15314"/>
    <cellStyle name="20% - Accent2 3 2 3 3 7" xfId="15315"/>
    <cellStyle name="20% - Accent2 3 2 3 4" xfId="15316"/>
    <cellStyle name="20% - Accent2 3 2 3 4 2" xfId="15317"/>
    <cellStyle name="20% - Accent2 3 2 3 4 2 2" xfId="15318"/>
    <cellStyle name="20% - Accent2 3 2 3 4 3" xfId="15319"/>
    <cellStyle name="20% - Accent2 3 2 3 4 3 2" xfId="15320"/>
    <cellStyle name="20% - Accent2 3 2 3 4 4" xfId="15321"/>
    <cellStyle name="20% - Accent2 3 2 3 4 5" xfId="15322"/>
    <cellStyle name="20% - Accent2 3 2 3 4 6" xfId="15323"/>
    <cellStyle name="20% - Accent2 3 2 3 4 7" xfId="15324"/>
    <cellStyle name="20% - Accent2 3 2 3 5" xfId="15325"/>
    <cellStyle name="20% - Accent2 3 2 3 5 2" xfId="15326"/>
    <cellStyle name="20% - Accent2 3 2 3 5 2 2" xfId="15327"/>
    <cellStyle name="20% - Accent2 3 2 3 5 3" xfId="15328"/>
    <cellStyle name="20% - Accent2 3 2 3 5 3 2" xfId="15329"/>
    <cellStyle name="20% - Accent2 3 2 3 5 4" xfId="15330"/>
    <cellStyle name="20% - Accent2 3 2 3 5 5" xfId="15331"/>
    <cellStyle name="20% - Accent2 3 2 3 5 6" xfId="15332"/>
    <cellStyle name="20% - Accent2 3 2 3 5 7" xfId="15333"/>
    <cellStyle name="20% - Accent2 3 2 3 6" xfId="15334"/>
    <cellStyle name="20% - Accent2 3 2 3 6 2" xfId="15335"/>
    <cellStyle name="20% - Accent2 3 2 3 7" xfId="15336"/>
    <cellStyle name="20% - Accent2 3 2 3 7 2" xfId="15337"/>
    <cellStyle name="20% - Accent2 3 2 3 8" xfId="15338"/>
    <cellStyle name="20% - Accent2 3 2 3 9" xfId="15339"/>
    <cellStyle name="20% - Accent2 3 2 4" xfId="15340"/>
    <cellStyle name="20% - Accent2 3 2 4 10" xfId="15341"/>
    <cellStyle name="20% - Accent2 3 2 4 2" xfId="15342"/>
    <cellStyle name="20% - Accent2 3 2 4 2 2" xfId="15343"/>
    <cellStyle name="20% - Accent2 3 2 4 2 2 2" xfId="15344"/>
    <cellStyle name="20% - Accent2 3 2 4 2 3" xfId="15345"/>
    <cellStyle name="20% - Accent2 3 2 4 2 3 2" xfId="15346"/>
    <cellStyle name="20% - Accent2 3 2 4 2 4" xfId="15347"/>
    <cellStyle name="20% - Accent2 3 2 4 2 5" xfId="15348"/>
    <cellStyle name="20% - Accent2 3 2 4 2 6" xfId="15349"/>
    <cellStyle name="20% - Accent2 3 2 4 2 7" xfId="15350"/>
    <cellStyle name="20% - Accent2 3 2 4 3" xfId="15351"/>
    <cellStyle name="20% - Accent2 3 2 4 3 2" xfId="15352"/>
    <cellStyle name="20% - Accent2 3 2 4 3 2 2" xfId="15353"/>
    <cellStyle name="20% - Accent2 3 2 4 3 3" xfId="15354"/>
    <cellStyle name="20% - Accent2 3 2 4 3 3 2" xfId="15355"/>
    <cellStyle name="20% - Accent2 3 2 4 3 4" xfId="15356"/>
    <cellStyle name="20% - Accent2 3 2 4 3 5" xfId="15357"/>
    <cellStyle name="20% - Accent2 3 2 4 3 6" xfId="15358"/>
    <cellStyle name="20% - Accent2 3 2 4 3 7" xfId="15359"/>
    <cellStyle name="20% - Accent2 3 2 4 4" xfId="15360"/>
    <cellStyle name="20% - Accent2 3 2 4 4 2" xfId="15361"/>
    <cellStyle name="20% - Accent2 3 2 4 4 2 2" xfId="15362"/>
    <cellStyle name="20% - Accent2 3 2 4 4 3" xfId="15363"/>
    <cellStyle name="20% - Accent2 3 2 4 4 3 2" xfId="15364"/>
    <cellStyle name="20% - Accent2 3 2 4 4 4" xfId="15365"/>
    <cellStyle name="20% - Accent2 3 2 4 4 5" xfId="15366"/>
    <cellStyle name="20% - Accent2 3 2 4 4 6" xfId="15367"/>
    <cellStyle name="20% - Accent2 3 2 4 4 7" xfId="15368"/>
    <cellStyle name="20% - Accent2 3 2 4 5" xfId="15369"/>
    <cellStyle name="20% - Accent2 3 2 4 5 2" xfId="15370"/>
    <cellStyle name="20% - Accent2 3 2 4 6" xfId="15371"/>
    <cellStyle name="20% - Accent2 3 2 4 6 2" xfId="15372"/>
    <cellStyle name="20% - Accent2 3 2 4 7" xfId="15373"/>
    <cellStyle name="20% - Accent2 3 2 4 8" xfId="15374"/>
    <cellStyle name="20% - Accent2 3 2 4 9" xfId="15375"/>
    <cellStyle name="20% - Accent2 3 2 5" xfId="15376"/>
    <cellStyle name="20% - Accent2 3 2 5 2" xfId="15377"/>
    <cellStyle name="20% - Accent2 3 2 5 2 2" xfId="15378"/>
    <cellStyle name="20% - Accent2 3 2 5 3" xfId="15379"/>
    <cellStyle name="20% - Accent2 3 2 5 3 2" xfId="15380"/>
    <cellStyle name="20% - Accent2 3 2 5 4" xfId="15381"/>
    <cellStyle name="20% - Accent2 3 2 5 5" xfId="15382"/>
    <cellStyle name="20% - Accent2 3 2 5 6" xfId="15383"/>
    <cellStyle name="20% - Accent2 3 2 5 7" xfId="15384"/>
    <cellStyle name="20% - Accent2 3 2 6" xfId="15385"/>
    <cellStyle name="20% - Accent2 3 2 6 2" xfId="15386"/>
    <cellStyle name="20% - Accent2 3 2 6 2 2" xfId="15387"/>
    <cellStyle name="20% - Accent2 3 2 6 3" xfId="15388"/>
    <cellStyle name="20% - Accent2 3 2 6 3 2" xfId="15389"/>
    <cellStyle name="20% - Accent2 3 2 6 4" xfId="15390"/>
    <cellStyle name="20% - Accent2 3 2 6 5" xfId="15391"/>
    <cellStyle name="20% - Accent2 3 2 6 6" xfId="15392"/>
    <cellStyle name="20% - Accent2 3 2 6 7" xfId="15393"/>
    <cellStyle name="20% - Accent2 3 2 7" xfId="15394"/>
    <cellStyle name="20% - Accent2 3 2 7 2" xfId="15395"/>
    <cellStyle name="20% - Accent2 3 2 7 2 2" xfId="15396"/>
    <cellStyle name="20% - Accent2 3 2 7 3" xfId="15397"/>
    <cellStyle name="20% - Accent2 3 2 7 3 2" xfId="15398"/>
    <cellStyle name="20% - Accent2 3 2 7 4" xfId="15399"/>
    <cellStyle name="20% - Accent2 3 2 7 5" xfId="15400"/>
    <cellStyle name="20% - Accent2 3 2 7 6" xfId="15401"/>
    <cellStyle name="20% - Accent2 3 2 7 7" xfId="15402"/>
    <cellStyle name="20% - Accent2 3 2 8" xfId="15403"/>
    <cellStyle name="20% - Accent2 3 2 8 2" xfId="15404"/>
    <cellStyle name="20% - Accent2 3 2 9" xfId="15405"/>
    <cellStyle name="20% - Accent2 3 2 9 2" xfId="15406"/>
    <cellStyle name="20% - Accent2 3 3" xfId="117"/>
    <cellStyle name="20% - Accent2 3 3 10" xfId="15407"/>
    <cellStyle name="20% - Accent2 3 3 11" xfId="15408"/>
    <cellStyle name="20% - Accent2 3 3 12" xfId="15409"/>
    <cellStyle name="20% - Accent2 3 3 13" xfId="15410"/>
    <cellStyle name="20% - Accent2 3 3 2" xfId="15411"/>
    <cellStyle name="20% - Accent2 3 3 2 10" xfId="15412"/>
    <cellStyle name="20% - Accent2 3 3 2 11" xfId="15413"/>
    <cellStyle name="20% - Accent2 3 3 2 2" xfId="15414"/>
    <cellStyle name="20% - Accent2 3 3 2 2 10" xfId="15415"/>
    <cellStyle name="20% - Accent2 3 3 2 2 2" xfId="15416"/>
    <cellStyle name="20% - Accent2 3 3 2 2 2 2" xfId="15417"/>
    <cellStyle name="20% - Accent2 3 3 2 2 2 2 2" xfId="15418"/>
    <cellStyle name="20% - Accent2 3 3 2 2 2 3" xfId="15419"/>
    <cellStyle name="20% - Accent2 3 3 2 2 2 3 2" xfId="15420"/>
    <cellStyle name="20% - Accent2 3 3 2 2 2 4" xfId="15421"/>
    <cellStyle name="20% - Accent2 3 3 2 2 2 5" xfId="15422"/>
    <cellStyle name="20% - Accent2 3 3 2 2 2 6" xfId="15423"/>
    <cellStyle name="20% - Accent2 3 3 2 2 2 7" xfId="15424"/>
    <cellStyle name="20% - Accent2 3 3 2 2 3" xfId="15425"/>
    <cellStyle name="20% - Accent2 3 3 2 2 3 2" xfId="15426"/>
    <cellStyle name="20% - Accent2 3 3 2 2 3 2 2" xfId="15427"/>
    <cellStyle name="20% - Accent2 3 3 2 2 3 3" xfId="15428"/>
    <cellStyle name="20% - Accent2 3 3 2 2 3 3 2" xfId="15429"/>
    <cellStyle name="20% - Accent2 3 3 2 2 3 4" xfId="15430"/>
    <cellStyle name="20% - Accent2 3 3 2 2 3 5" xfId="15431"/>
    <cellStyle name="20% - Accent2 3 3 2 2 3 6" xfId="15432"/>
    <cellStyle name="20% - Accent2 3 3 2 2 3 7" xfId="15433"/>
    <cellStyle name="20% - Accent2 3 3 2 2 4" xfId="15434"/>
    <cellStyle name="20% - Accent2 3 3 2 2 4 2" xfId="15435"/>
    <cellStyle name="20% - Accent2 3 3 2 2 4 2 2" xfId="15436"/>
    <cellStyle name="20% - Accent2 3 3 2 2 4 3" xfId="15437"/>
    <cellStyle name="20% - Accent2 3 3 2 2 4 3 2" xfId="15438"/>
    <cellStyle name="20% - Accent2 3 3 2 2 4 4" xfId="15439"/>
    <cellStyle name="20% - Accent2 3 3 2 2 4 5" xfId="15440"/>
    <cellStyle name="20% - Accent2 3 3 2 2 4 6" xfId="15441"/>
    <cellStyle name="20% - Accent2 3 3 2 2 4 7" xfId="15442"/>
    <cellStyle name="20% - Accent2 3 3 2 2 5" xfId="15443"/>
    <cellStyle name="20% - Accent2 3 3 2 2 5 2" xfId="15444"/>
    <cellStyle name="20% - Accent2 3 3 2 2 6" xfId="15445"/>
    <cellStyle name="20% - Accent2 3 3 2 2 6 2" xfId="15446"/>
    <cellStyle name="20% - Accent2 3 3 2 2 7" xfId="15447"/>
    <cellStyle name="20% - Accent2 3 3 2 2 8" xfId="15448"/>
    <cellStyle name="20% - Accent2 3 3 2 2 9" xfId="15449"/>
    <cellStyle name="20% - Accent2 3 3 2 3" xfId="15450"/>
    <cellStyle name="20% - Accent2 3 3 2 3 2" xfId="15451"/>
    <cellStyle name="20% - Accent2 3 3 2 3 2 2" xfId="15452"/>
    <cellStyle name="20% - Accent2 3 3 2 3 3" xfId="15453"/>
    <cellStyle name="20% - Accent2 3 3 2 3 3 2" xfId="15454"/>
    <cellStyle name="20% - Accent2 3 3 2 3 4" xfId="15455"/>
    <cellStyle name="20% - Accent2 3 3 2 3 5" xfId="15456"/>
    <cellStyle name="20% - Accent2 3 3 2 3 6" xfId="15457"/>
    <cellStyle name="20% - Accent2 3 3 2 3 7" xfId="15458"/>
    <cellStyle name="20% - Accent2 3 3 2 4" xfId="15459"/>
    <cellStyle name="20% - Accent2 3 3 2 4 2" xfId="15460"/>
    <cellStyle name="20% - Accent2 3 3 2 4 2 2" xfId="15461"/>
    <cellStyle name="20% - Accent2 3 3 2 4 3" xfId="15462"/>
    <cellStyle name="20% - Accent2 3 3 2 4 3 2" xfId="15463"/>
    <cellStyle name="20% - Accent2 3 3 2 4 4" xfId="15464"/>
    <cellStyle name="20% - Accent2 3 3 2 4 5" xfId="15465"/>
    <cellStyle name="20% - Accent2 3 3 2 4 6" xfId="15466"/>
    <cellStyle name="20% - Accent2 3 3 2 4 7" xfId="15467"/>
    <cellStyle name="20% - Accent2 3 3 2 5" xfId="15468"/>
    <cellStyle name="20% - Accent2 3 3 2 5 2" xfId="15469"/>
    <cellStyle name="20% - Accent2 3 3 2 5 2 2" xfId="15470"/>
    <cellStyle name="20% - Accent2 3 3 2 5 3" xfId="15471"/>
    <cellStyle name="20% - Accent2 3 3 2 5 3 2" xfId="15472"/>
    <cellStyle name="20% - Accent2 3 3 2 5 4" xfId="15473"/>
    <cellStyle name="20% - Accent2 3 3 2 5 5" xfId="15474"/>
    <cellStyle name="20% - Accent2 3 3 2 5 6" xfId="15475"/>
    <cellStyle name="20% - Accent2 3 3 2 5 7" xfId="15476"/>
    <cellStyle name="20% - Accent2 3 3 2 6" xfId="15477"/>
    <cellStyle name="20% - Accent2 3 3 2 6 2" xfId="15478"/>
    <cellStyle name="20% - Accent2 3 3 2 7" xfId="15479"/>
    <cellStyle name="20% - Accent2 3 3 2 7 2" xfId="15480"/>
    <cellStyle name="20% - Accent2 3 3 2 8" xfId="15481"/>
    <cellStyle name="20% - Accent2 3 3 2 9" xfId="15482"/>
    <cellStyle name="20% - Accent2 3 3 3" xfId="15483"/>
    <cellStyle name="20% - Accent2 3 3 3 10" xfId="15484"/>
    <cellStyle name="20% - Accent2 3 3 3 11" xfId="15485"/>
    <cellStyle name="20% - Accent2 3 3 3 2" xfId="15486"/>
    <cellStyle name="20% - Accent2 3 3 3 2 10" xfId="15487"/>
    <cellStyle name="20% - Accent2 3 3 3 2 2" xfId="15488"/>
    <cellStyle name="20% - Accent2 3 3 3 2 2 2" xfId="15489"/>
    <cellStyle name="20% - Accent2 3 3 3 2 2 2 2" xfId="15490"/>
    <cellStyle name="20% - Accent2 3 3 3 2 2 3" xfId="15491"/>
    <cellStyle name="20% - Accent2 3 3 3 2 2 3 2" xfId="15492"/>
    <cellStyle name="20% - Accent2 3 3 3 2 2 4" xfId="15493"/>
    <cellStyle name="20% - Accent2 3 3 3 2 2 5" xfId="15494"/>
    <cellStyle name="20% - Accent2 3 3 3 2 2 6" xfId="15495"/>
    <cellStyle name="20% - Accent2 3 3 3 2 2 7" xfId="15496"/>
    <cellStyle name="20% - Accent2 3 3 3 2 3" xfId="15497"/>
    <cellStyle name="20% - Accent2 3 3 3 2 3 2" xfId="15498"/>
    <cellStyle name="20% - Accent2 3 3 3 2 3 2 2" xfId="15499"/>
    <cellStyle name="20% - Accent2 3 3 3 2 3 3" xfId="15500"/>
    <cellStyle name="20% - Accent2 3 3 3 2 3 3 2" xfId="15501"/>
    <cellStyle name="20% - Accent2 3 3 3 2 3 4" xfId="15502"/>
    <cellStyle name="20% - Accent2 3 3 3 2 3 5" xfId="15503"/>
    <cellStyle name="20% - Accent2 3 3 3 2 3 6" xfId="15504"/>
    <cellStyle name="20% - Accent2 3 3 3 2 3 7" xfId="15505"/>
    <cellStyle name="20% - Accent2 3 3 3 2 4" xfId="15506"/>
    <cellStyle name="20% - Accent2 3 3 3 2 4 2" xfId="15507"/>
    <cellStyle name="20% - Accent2 3 3 3 2 4 2 2" xfId="15508"/>
    <cellStyle name="20% - Accent2 3 3 3 2 4 3" xfId="15509"/>
    <cellStyle name="20% - Accent2 3 3 3 2 4 3 2" xfId="15510"/>
    <cellStyle name="20% - Accent2 3 3 3 2 4 4" xfId="15511"/>
    <cellStyle name="20% - Accent2 3 3 3 2 4 5" xfId="15512"/>
    <cellStyle name="20% - Accent2 3 3 3 2 4 6" xfId="15513"/>
    <cellStyle name="20% - Accent2 3 3 3 2 4 7" xfId="15514"/>
    <cellStyle name="20% - Accent2 3 3 3 2 5" xfId="15515"/>
    <cellStyle name="20% - Accent2 3 3 3 2 5 2" xfId="15516"/>
    <cellStyle name="20% - Accent2 3 3 3 2 6" xfId="15517"/>
    <cellStyle name="20% - Accent2 3 3 3 2 6 2" xfId="15518"/>
    <cellStyle name="20% - Accent2 3 3 3 2 7" xfId="15519"/>
    <cellStyle name="20% - Accent2 3 3 3 2 8" xfId="15520"/>
    <cellStyle name="20% - Accent2 3 3 3 2 9" xfId="15521"/>
    <cellStyle name="20% - Accent2 3 3 3 3" xfId="15522"/>
    <cellStyle name="20% - Accent2 3 3 3 3 2" xfId="15523"/>
    <cellStyle name="20% - Accent2 3 3 3 3 2 2" xfId="15524"/>
    <cellStyle name="20% - Accent2 3 3 3 3 3" xfId="15525"/>
    <cellStyle name="20% - Accent2 3 3 3 3 3 2" xfId="15526"/>
    <cellStyle name="20% - Accent2 3 3 3 3 4" xfId="15527"/>
    <cellStyle name="20% - Accent2 3 3 3 3 5" xfId="15528"/>
    <cellStyle name="20% - Accent2 3 3 3 3 6" xfId="15529"/>
    <cellStyle name="20% - Accent2 3 3 3 3 7" xfId="15530"/>
    <cellStyle name="20% - Accent2 3 3 3 4" xfId="15531"/>
    <cellStyle name="20% - Accent2 3 3 3 4 2" xfId="15532"/>
    <cellStyle name="20% - Accent2 3 3 3 4 2 2" xfId="15533"/>
    <cellStyle name="20% - Accent2 3 3 3 4 3" xfId="15534"/>
    <cellStyle name="20% - Accent2 3 3 3 4 3 2" xfId="15535"/>
    <cellStyle name="20% - Accent2 3 3 3 4 4" xfId="15536"/>
    <cellStyle name="20% - Accent2 3 3 3 4 5" xfId="15537"/>
    <cellStyle name="20% - Accent2 3 3 3 4 6" xfId="15538"/>
    <cellStyle name="20% - Accent2 3 3 3 4 7" xfId="15539"/>
    <cellStyle name="20% - Accent2 3 3 3 5" xfId="15540"/>
    <cellStyle name="20% - Accent2 3 3 3 5 2" xfId="15541"/>
    <cellStyle name="20% - Accent2 3 3 3 5 2 2" xfId="15542"/>
    <cellStyle name="20% - Accent2 3 3 3 5 3" xfId="15543"/>
    <cellStyle name="20% - Accent2 3 3 3 5 3 2" xfId="15544"/>
    <cellStyle name="20% - Accent2 3 3 3 5 4" xfId="15545"/>
    <cellStyle name="20% - Accent2 3 3 3 5 5" xfId="15546"/>
    <cellStyle name="20% - Accent2 3 3 3 5 6" xfId="15547"/>
    <cellStyle name="20% - Accent2 3 3 3 5 7" xfId="15548"/>
    <cellStyle name="20% - Accent2 3 3 3 6" xfId="15549"/>
    <cellStyle name="20% - Accent2 3 3 3 6 2" xfId="15550"/>
    <cellStyle name="20% - Accent2 3 3 3 7" xfId="15551"/>
    <cellStyle name="20% - Accent2 3 3 3 7 2" xfId="15552"/>
    <cellStyle name="20% - Accent2 3 3 3 8" xfId="15553"/>
    <cellStyle name="20% - Accent2 3 3 3 9" xfId="15554"/>
    <cellStyle name="20% - Accent2 3 3 4" xfId="15555"/>
    <cellStyle name="20% - Accent2 3 3 4 10" xfId="15556"/>
    <cellStyle name="20% - Accent2 3 3 4 2" xfId="15557"/>
    <cellStyle name="20% - Accent2 3 3 4 2 2" xfId="15558"/>
    <cellStyle name="20% - Accent2 3 3 4 2 2 2" xfId="15559"/>
    <cellStyle name="20% - Accent2 3 3 4 2 3" xfId="15560"/>
    <cellStyle name="20% - Accent2 3 3 4 2 3 2" xfId="15561"/>
    <cellStyle name="20% - Accent2 3 3 4 2 4" xfId="15562"/>
    <cellStyle name="20% - Accent2 3 3 4 2 5" xfId="15563"/>
    <cellStyle name="20% - Accent2 3 3 4 2 6" xfId="15564"/>
    <cellStyle name="20% - Accent2 3 3 4 2 7" xfId="15565"/>
    <cellStyle name="20% - Accent2 3 3 4 3" xfId="15566"/>
    <cellStyle name="20% - Accent2 3 3 4 3 2" xfId="15567"/>
    <cellStyle name="20% - Accent2 3 3 4 3 2 2" xfId="15568"/>
    <cellStyle name="20% - Accent2 3 3 4 3 3" xfId="15569"/>
    <cellStyle name="20% - Accent2 3 3 4 3 3 2" xfId="15570"/>
    <cellStyle name="20% - Accent2 3 3 4 3 4" xfId="15571"/>
    <cellStyle name="20% - Accent2 3 3 4 3 5" xfId="15572"/>
    <cellStyle name="20% - Accent2 3 3 4 3 6" xfId="15573"/>
    <cellStyle name="20% - Accent2 3 3 4 3 7" xfId="15574"/>
    <cellStyle name="20% - Accent2 3 3 4 4" xfId="15575"/>
    <cellStyle name="20% - Accent2 3 3 4 4 2" xfId="15576"/>
    <cellStyle name="20% - Accent2 3 3 4 4 2 2" xfId="15577"/>
    <cellStyle name="20% - Accent2 3 3 4 4 3" xfId="15578"/>
    <cellStyle name="20% - Accent2 3 3 4 4 3 2" xfId="15579"/>
    <cellStyle name="20% - Accent2 3 3 4 4 4" xfId="15580"/>
    <cellStyle name="20% - Accent2 3 3 4 4 5" xfId="15581"/>
    <cellStyle name="20% - Accent2 3 3 4 4 6" xfId="15582"/>
    <cellStyle name="20% - Accent2 3 3 4 4 7" xfId="15583"/>
    <cellStyle name="20% - Accent2 3 3 4 5" xfId="15584"/>
    <cellStyle name="20% - Accent2 3 3 4 5 2" xfId="15585"/>
    <cellStyle name="20% - Accent2 3 3 4 6" xfId="15586"/>
    <cellStyle name="20% - Accent2 3 3 4 6 2" xfId="15587"/>
    <cellStyle name="20% - Accent2 3 3 4 7" xfId="15588"/>
    <cellStyle name="20% - Accent2 3 3 4 8" xfId="15589"/>
    <cellStyle name="20% - Accent2 3 3 4 9" xfId="15590"/>
    <cellStyle name="20% - Accent2 3 3 5" xfId="15591"/>
    <cellStyle name="20% - Accent2 3 3 5 2" xfId="15592"/>
    <cellStyle name="20% - Accent2 3 3 5 2 2" xfId="15593"/>
    <cellStyle name="20% - Accent2 3 3 5 3" xfId="15594"/>
    <cellStyle name="20% - Accent2 3 3 5 3 2" xfId="15595"/>
    <cellStyle name="20% - Accent2 3 3 5 4" xfId="15596"/>
    <cellStyle name="20% - Accent2 3 3 5 5" xfId="15597"/>
    <cellStyle name="20% - Accent2 3 3 5 6" xfId="15598"/>
    <cellStyle name="20% - Accent2 3 3 5 7" xfId="15599"/>
    <cellStyle name="20% - Accent2 3 3 6" xfId="15600"/>
    <cellStyle name="20% - Accent2 3 3 6 2" xfId="15601"/>
    <cellStyle name="20% - Accent2 3 3 6 2 2" xfId="15602"/>
    <cellStyle name="20% - Accent2 3 3 6 3" xfId="15603"/>
    <cellStyle name="20% - Accent2 3 3 6 3 2" xfId="15604"/>
    <cellStyle name="20% - Accent2 3 3 6 4" xfId="15605"/>
    <cellStyle name="20% - Accent2 3 3 6 5" xfId="15606"/>
    <cellStyle name="20% - Accent2 3 3 6 6" xfId="15607"/>
    <cellStyle name="20% - Accent2 3 3 6 7" xfId="15608"/>
    <cellStyle name="20% - Accent2 3 3 7" xfId="15609"/>
    <cellStyle name="20% - Accent2 3 3 7 2" xfId="15610"/>
    <cellStyle name="20% - Accent2 3 3 7 2 2" xfId="15611"/>
    <cellStyle name="20% - Accent2 3 3 7 3" xfId="15612"/>
    <cellStyle name="20% - Accent2 3 3 7 3 2" xfId="15613"/>
    <cellStyle name="20% - Accent2 3 3 7 4" xfId="15614"/>
    <cellStyle name="20% - Accent2 3 3 7 5" xfId="15615"/>
    <cellStyle name="20% - Accent2 3 3 7 6" xfId="15616"/>
    <cellStyle name="20% - Accent2 3 3 7 7" xfId="15617"/>
    <cellStyle name="20% - Accent2 3 3 8" xfId="15618"/>
    <cellStyle name="20% - Accent2 3 3 8 2" xfId="15619"/>
    <cellStyle name="20% - Accent2 3 3 9" xfId="15620"/>
    <cellStyle name="20% - Accent2 3 3 9 2" xfId="15621"/>
    <cellStyle name="20% - Accent2 3 4" xfId="15622"/>
    <cellStyle name="20% - Accent2 3 4 10" xfId="15623"/>
    <cellStyle name="20% - Accent2 3 4 11" xfId="15624"/>
    <cellStyle name="20% - Accent2 3 4 12" xfId="15625"/>
    <cellStyle name="20% - Accent2 3 4 13" xfId="15626"/>
    <cellStyle name="20% - Accent2 3 4 2" xfId="15627"/>
    <cellStyle name="20% - Accent2 3 4 2 10" xfId="15628"/>
    <cellStyle name="20% - Accent2 3 4 2 11" xfId="15629"/>
    <cellStyle name="20% - Accent2 3 4 2 2" xfId="15630"/>
    <cellStyle name="20% - Accent2 3 4 2 2 10" xfId="15631"/>
    <cellStyle name="20% - Accent2 3 4 2 2 2" xfId="15632"/>
    <cellStyle name="20% - Accent2 3 4 2 2 2 2" xfId="15633"/>
    <cellStyle name="20% - Accent2 3 4 2 2 2 2 2" xfId="15634"/>
    <cellStyle name="20% - Accent2 3 4 2 2 2 3" xfId="15635"/>
    <cellStyle name="20% - Accent2 3 4 2 2 2 3 2" xfId="15636"/>
    <cellStyle name="20% - Accent2 3 4 2 2 2 4" xfId="15637"/>
    <cellStyle name="20% - Accent2 3 4 2 2 2 5" xfId="15638"/>
    <cellStyle name="20% - Accent2 3 4 2 2 2 6" xfId="15639"/>
    <cellStyle name="20% - Accent2 3 4 2 2 2 7" xfId="15640"/>
    <cellStyle name="20% - Accent2 3 4 2 2 3" xfId="15641"/>
    <cellStyle name="20% - Accent2 3 4 2 2 3 2" xfId="15642"/>
    <cellStyle name="20% - Accent2 3 4 2 2 3 2 2" xfId="15643"/>
    <cellStyle name="20% - Accent2 3 4 2 2 3 3" xfId="15644"/>
    <cellStyle name="20% - Accent2 3 4 2 2 3 3 2" xfId="15645"/>
    <cellStyle name="20% - Accent2 3 4 2 2 3 4" xfId="15646"/>
    <cellStyle name="20% - Accent2 3 4 2 2 3 5" xfId="15647"/>
    <cellStyle name="20% - Accent2 3 4 2 2 3 6" xfId="15648"/>
    <cellStyle name="20% - Accent2 3 4 2 2 3 7" xfId="15649"/>
    <cellStyle name="20% - Accent2 3 4 2 2 4" xfId="15650"/>
    <cellStyle name="20% - Accent2 3 4 2 2 4 2" xfId="15651"/>
    <cellStyle name="20% - Accent2 3 4 2 2 4 2 2" xfId="15652"/>
    <cellStyle name="20% - Accent2 3 4 2 2 4 3" xfId="15653"/>
    <cellStyle name="20% - Accent2 3 4 2 2 4 3 2" xfId="15654"/>
    <cellStyle name="20% - Accent2 3 4 2 2 4 4" xfId="15655"/>
    <cellStyle name="20% - Accent2 3 4 2 2 4 5" xfId="15656"/>
    <cellStyle name="20% - Accent2 3 4 2 2 4 6" xfId="15657"/>
    <cellStyle name="20% - Accent2 3 4 2 2 4 7" xfId="15658"/>
    <cellStyle name="20% - Accent2 3 4 2 2 5" xfId="15659"/>
    <cellStyle name="20% - Accent2 3 4 2 2 5 2" xfId="15660"/>
    <cellStyle name="20% - Accent2 3 4 2 2 6" xfId="15661"/>
    <cellStyle name="20% - Accent2 3 4 2 2 6 2" xfId="15662"/>
    <cellStyle name="20% - Accent2 3 4 2 2 7" xfId="15663"/>
    <cellStyle name="20% - Accent2 3 4 2 2 8" xfId="15664"/>
    <cellStyle name="20% - Accent2 3 4 2 2 9" xfId="15665"/>
    <cellStyle name="20% - Accent2 3 4 2 3" xfId="15666"/>
    <cellStyle name="20% - Accent2 3 4 2 3 2" xfId="15667"/>
    <cellStyle name="20% - Accent2 3 4 2 3 2 2" xfId="15668"/>
    <cellStyle name="20% - Accent2 3 4 2 3 3" xfId="15669"/>
    <cellStyle name="20% - Accent2 3 4 2 3 3 2" xfId="15670"/>
    <cellStyle name="20% - Accent2 3 4 2 3 4" xfId="15671"/>
    <cellStyle name="20% - Accent2 3 4 2 3 5" xfId="15672"/>
    <cellStyle name="20% - Accent2 3 4 2 3 6" xfId="15673"/>
    <cellStyle name="20% - Accent2 3 4 2 3 7" xfId="15674"/>
    <cellStyle name="20% - Accent2 3 4 2 4" xfId="15675"/>
    <cellStyle name="20% - Accent2 3 4 2 4 2" xfId="15676"/>
    <cellStyle name="20% - Accent2 3 4 2 4 2 2" xfId="15677"/>
    <cellStyle name="20% - Accent2 3 4 2 4 3" xfId="15678"/>
    <cellStyle name="20% - Accent2 3 4 2 4 3 2" xfId="15679"/>
    <cellStyle name="20% - Accent2 3 4 2 4 4" xfId="15680"/>
    <cellStyle name="20% - Accent2 3 4 2 4 5" xfId="15681"/>
    <cellStyle name="20% - Accent2 3 4 2 4 6" xfId="15682"/>
    <cellStyle name="20% - Accent2 3 4 2 4 7" xfId="15683"/>
    <cellStyle name="20% - Accent2 3 4 2 5" xfId="15684"/>
    <cellStyle name="20% - Accent2 3 4 2 5 2" xfId="15685"/>
    <cellStyle name="20% - Accent2 3 4 2 5 2 2" xfId="15686"/>
    <cellStyle name="20% - Accent2 3 4 2 5 3" xfId="15687"/>
    <cellStyle name="20% - Accent2 3 4 2 5 3 2" xfId="15688"/>
    <cellStyle name="20% - Accent2 3 4 2 5 4" xfId="15689"/>
    <cellStyle name="20% - Accent2 3 4 2 5 5" xfId="15690"/>
    <cellStyle name="20% - Accent2 3 4 2 5 6" xfId="15691"/>
    <cellStyle name="20% - Accent2 3 4 2 5 7" xfId="15692"/>
    <cellStyle name="20% - Accent2 3 4 2 6" xfId="15693"/>
    <cellStyle name="20% - Accent2 3 4 2 6 2" xfId="15694"/>
    <cellStyle name="20% - Accent2 3 4 2 7" xfId="15695"/>
    <cellStyle name="20% - Accent2 3 4 2 7 2" xfId="15696"/>
    <cellStyle name="20% - Accent2 3 4 2 8" xfId="15697"/>
    <cellStyle name="20% - Accent2 3 4 2 9" xfId="15698"/>
    <cellStyle name="20% - Accent2 3 4 3" xfId="15699"/>
    <cellStyle name="20% - Accent2 3 4 3 10" xfId="15700"/>
    <cellStyle name="20% - Accent2 3 4 3 11" xfId="15701"/>
    <cellStyle name="20% - Accent2 3 4 3 2" xfId="15702"/>
    <cellStyle name="20% - Accent2 3 4 3 2 10" xfId="15703"/>
    <cellStyle name="20% - Accent2 3 4 3 2 2" xfId="15704"/>
    <cellStyle name="20% - Accent2 3 4 3 2 2 2" xfId="15705"/>
    <cellStyle name="20% - Accent2 3 4 3 2 2 2 2" xfId="15706"/>
    <cellStyle name="20% - Accent2 3 4 3 2 2 3" xfId="15707"/>
    <cellStyle name="20% - Accent2 3 4 3 2 2 3 2" xfId="15708"/>
    <cellStyle name="20% - Accent2 3 4 3 2 2 4" xfId="15709"/>
    <cellStyle name="20% - Accent2 3 4 3 2 2 5" xfId="15710"/>
    <cellStyle name="20% - Accent2 3 4 3 2 2 6" xfId="15711"/>
    <cellStyle name="20% - Accent2 3 4 3 2 2 7" xfId="15712"/>
    <cellStyle name="20% - Accent2 3 4 3 2 3" xfId="15713"/>
    <cellStyle name="20% - Accent2 3 4 3 2 3 2" xfId="15714"/>
    <cellStyle name="20% - Accent2 3 4 3 2 3 2 2" xfId="15715"/>
    <cellStyle name="20% - Accent2 3 4 3 2 3 3" xfId="15716"/>
    <cellStyle name="20% - Accent2 3 4 3 2 3 3 2" xfId="15717"/>
    <cellStyle name="20% - Accent2 3 4 3 2 3 4" xfId="15718"/>
    <cellStyle name="20% - Accent2 3 4 3 2 3 5" xfId="15719"/>
    <cellStyle name="20% - Accent2 3 4 3 2 3 6" xfId="15720"/>
    <cellStyle name="20% - Accent2 3 4 3 2 3 7" xfId="15721"/>
    <cellStyle name="20% - Accent2 3 4 3 2 4" xfId="15722"/>
    <cellStyle name="20% - Accent2 3 4 3 2 4 2" xfId="15723"/>
    <cellStyle name="20% - Accent2 3 4 3 2 4 2 2" xfId="15724"/>
    <cellStyle name="20% - Accent2 3 4 3 2 4 3" xfId="15725"/>
    <cellStyle name="20% - Accent2 3 4 3 2 4 3 2" xfId="15726"/>
    <cellStyle name="20% - Accent2 3 4 3 2 4 4" xfId="15727"/>
    <cellStyle name="20% - Accent2 3 4 3 2 4 5" xfId="15728"/>
    <cellStyle name="20% - Accent2 3 4 3 2 4 6" xfId="15729"/>
    <cellStyle name="20% - Accent2 3 4 3 2 4 7" xfId="15730"/>
    <cellStyle name="20% - Accent2 3 4 3 2 5" xfId="15731"/>
    <cellStyle name="20% - Accent2 3 4 3 2 5 2" xfId="15732"/>
    <cellStyle name="20% - Accent2 3 4 3 2 6" xfId="15733"/>
    <cellStyle name="20% - Accent2 3 4 3 2 6 2" xfId="15734"/>
    <cellStyle name="20% - Accent2 3 4 3 2 7" xfId="15735"/>
    <cellStyle name="20% - Accent2 3 4 3 2 8" xfId="15736"/>
    <cellStyle name="20% - Accent2 3 4 3 2 9" xfId="15737"/>
    <cellStyle name="20% - Accent2 3 4 3 3" xfId="15738"/>
    <cellStyle name="20% - Accent2 3 4 3 3 2" xfId="15739"/>
    <cellStyle name="20% - Accent2 3 4 3 3 2 2" xfId="15740"/>
    <cellStyle name="20% - Accent2 3 4 3 3 3" xfId="15741"/>
    <cellStyle name="20% - Accent2 3 4 3 3 3 2" xfId="15742"/>
    <cellStyle name="20% - Accent2 3 4 3 3 4" xfId="15743"/>
    <cellStyle name="20% - Accent2 3 4 3 3 5" xfId="15744"/>
    <cellStyle name="20% - Accent2 3 4 3 3 6" xfId="15745"/>
    <cellStyle name="20% - Accent2 3 4 3 3 7" xfId="15746"/>
    <cellStyle name="20% - Accent2 3 4 3 4" xfId="15747"/>
    <cellStyle name="20% - Accent2 3 4 3 4 2" xfId="15748"/>
    <cellStyle name="20% - Accent2 3 4 3 4 2 2" xfId="15749"/>
    <cellStyle name="20% - Accent2 3 4 3 4 3" xfId="15750"/>
    <cellStyle name="20% - Accent2 3 4 3 4 3 2" xfId="15751"/>
    <cellStyle name="20% - Accent2 3 4 3 4 4" xfId="15752"/>
    <cellStyle name="20% - Accent2 3 4 3 4 5" xfId="15753"/>
    <cellStyle name="20% - Accent2 3 4 3 4 6" xfId="15754"/>
    <cellStyle name="20% - Accent2 3 4 3 4 7" xfId="15755"/>
    <cellStyle name="20% - Accent2 3 4 3 5" xfId="15756"/>
    <cellStyle name="20% - Accent2 3 4 3 5 2" xfId="15757"/>
    <cellStyle name="20% - Accent2 3 4 3 5 2 2" xfId="15758"/>
    <cellStyle name="20% - Accent2 3 4 3 5 3" xfId="15759"/>
    <cellStyle name="20% - Accent2 3 4 3 5 3 2" xfId="15760"/>
    <cellStyle name="20% - Accent2 3 4 3 5 4" xfId="15761"/>
    <cellStyle name="20% - Accent2 3 4 3 5 5" xfId="15762"/>
    <cellStyle name="20% - Accent2 3 4 3 5 6" xfId="15763"/>
    <cellStyle name="20% - Accent2 3 4 3 5 7" xfId="15764"/>
    <cellStyle name="20% - Accent2 3 4 3 6" xfId="15765"/>
    <cellStyle name="20% - Accent2 3 4 3 6 2" xfId="15766"/>
    <cellStyle name="20% - Accent2 3 4 3 7" xfId="15767"/>
    <cellStyle name="20% - Accent2 3 4 3 7 2" xfId="15768"/>
    <cellStyle name="20% - Accent2 3 4 3 8" xfId="15769"/>
    <cellStyle name="20% - Accent2 3 4 3 9" xfId="15770"/>
    <cellStyle name="20% - Accent2 3 4 4" xfId="15771"/>
    <cellStyle name="20% - Accent2 3 4 4 10" xfId="15772"/>
    <cellStyle name="20% - Accent2 3 4 4 2" xfId="15773"/>
    <cellStyle name="20% - Accent2 3 4 4 2 2" xfId="15774"/>
    <cellStyle name="20% - Accent2 3 4 4 2 2 2" xfId="15775"/>
    <cellStyle name="20% - Accent2 3 4 4 2 3" xfId="15776"/>
    <cellStyle name="20% - Accent2 3 4 4 2 3 2" xfId="15777"/>
    <cellStyle name="20% - Accent2 3 4 4 2 4" xfId="15778"/>
    <cellStyle name="20% - Accent2 3 4 4 2 5" xfId="15779"/>
    <cellStyle name="20% - Accent2 3 4 4 2 6" xfId="15780"/>
    <cellStyle name="20% - Accent2 3 4 4 2 7" xfId="15781"/>
    <cellStyle name="20% - Accent2 3 4 4 3" xfId="15782"/>
    <cellStyle name="20% - Accent2 3 4 4 3 2" xfId="15783"/>
    <cellStyle name="20% - Accent2 3 4 4 3 2 2" xfId="15784"/>
    <cellStyle name="20% - Accent2 3 4 4 3 3" xfId="15785"/>
    <cellStyle name="20% - Accent2 3 4 4 3 3 2" xfId="15786"/>
    <cellStyle name="20% - Accent2 3 4 4 3 4" xfId="15787"/>
    <cellStyle name="20% - Accent2 3 4 4 3 5" xfId="15788"/>
    <cellStyle name="20% - Accent2 3 4 4 3 6" xfId="15789"/>
    <cellStyle name="20% - Accent2 3 4 4 3 7" xfId="15790"/>
    <cellStyle name="20% - Accent2 3 4 4 4" xfId="15791"/>
    <cellStyle name="20% - Accent2 3 4 4 4 2" xfId="15792"/>
    <cellStyle name="20% - Accent2 3 4 4 4 2 2" xfId="15793"/>
    <cellStyle name="20% - Accent2 3 4 4 4 3" xfId="15794"/>
    <cellStyle name="20% - Accent2 3 4 4 4 3 2" xfId="15795"/>
    <cellStyle name="20% - Accent2 3 4 4 4 4" xfId="15796"/>
    <cellStyle name="20% - Accent2 3 4 4 4 5" xfId="15797"/>
    <cellStyle name="20% - Accent2 3 4 4 4 6" xfId="15798"/>
    <cellStyle name="20% - Accent2 3 4 4 4 7" xfId="15799"/>
    <cellStyle name="20% - Accent2 3 4 4 5" xfId="15800"/>
    <cellStyle name="20% - Accent2 3 4 4 5 2" xfId="15801"/>
    <cellStyle name="20% - Accent2 3 4 4 6" xfId="15802"/>
    <cellStyle name="20% - Accent2 3 4 4 6 2" xfId="15803"/>
    <cellStyle name="20% - Accent2 3 4 4 7" xfId="15804"/>
    <cellStyle name="20% - Accent2 3 4 4 8" xfId="15805"/>
    <cellStyle name="20% - Accent2 3 4 4 9" xfId="15806"/>
    <cellStyle name="20% - Accent2 3 4 5" xfId="15807"/>
    <cellStyle name="20% - Accent2 3 4 5 2" xfId="15808"/>
    <cellStyle name="20% - Accent2 3 4 5 2 2" xfId="15809"/>
    <cellStyle name="20% - Accent2 3 4 5 3" xfId="15810"/>
    <cellStyle name="20% - Accent2 3 4 5 3 2" xfId="15811"/>
    <cellStyle name="20% - Accent2 3 4 5 4" xfId="15812"/>
    <cellStyle name="20% - Accent2 3 4 5 5" xfId="15813"/>
    <cellStyle name="20% - Accent2 3 4 5 6" xfId="15814"/>
    <cellStyle name="20% - Accent2 3 4 5 7" xfId="15815"/>
    <cellStyle name="20% - Accent2 3 4 6" xfId="15816"/>
    <cellStyle name="20% - Accent2 3 4 6 2" xfId="15817"/>
    <cellStyle name="20% - Accent2 3 4 6 2 2" xfId="15818"/>
    <cellStyle name="20% - Accent2 3 4 6 3" xfId="15819"/>
    <cellStyle name="20% - Accent2 3 4 6 3 2" xfId="15820"/>
    <cellStyle name="20% - Accent2 3 4 6 4" xfId="15821"/>
    <cellStyle name="20% - Accent2 3 4 6 5" xfId="15822"/>
    <cellStyle name="20% - Accent2 3 4 6 6" xfId="15823"/>
    <cellStyle name="20% - Accent2 3 4 6 7" xfId="15824"/>
    <cellStyle name="20% - Accent2 3 4 7" xfId="15825"/>
    <cellStyle name="20% - Accent2 3 4 7 2" xfId="15826"/>
    <cellStyle name="20% - Accent2 3 4 7 2 2" xfId="15827"/>
    <cellStyle name="20% - Accent2 3 4 7 3" xfId="15828"/>
    <cellStyle name="20% - Accent2 3 4 7 3 2" xfId="15829"/>
    <cellStyle name="20% - Accent2 3 4 7 4" xfId="15830"/>
    <cellStyle name="20% - Accent2 3 4 7 5" xfId="15831"/>
    <cellStyle name="20% - Accent2 3 4 7 6" xfId="15832"/>
    <cellStyle name="20% - Accent2 3 4 7 7" xfId="15833"/>
    <cellStyle name="20% - Accent2 3 4 8" xfId="15834"/>
    <cellStyle name="20% - Accent2 3 4 8 2" xfId="15835"/>
    <cellStyle name="20% - Accent2 3 4 9" xfId="15836"/>
    <cellStyle name="20% - Accent2 3 4 9 2" xfId="15837"/>
    <cellStyle name="20% - Accent2 3 5" xfId="15838"/>
    <cellStyle name="20% - Accent2 3 5 10" xfId="15839"/>
    <cellStyle name="20% - Accent2 3 5 11" xfId="15840"/>
    <cellStyle name="20% - Accent2 3 5 12" xfId="15841"/>
    <cellStyle name="20% - Accent2 3 5 13" xfId="15842"/>
    <cellStyle name="20% - Accent2 3 5 2" xfId="15843"/>
    <cellStyle name="20% - Accent2 3 5 2 10" xfId="15844"/>
    <cellStyle name="20% - Accent2 3 5 2 11" xfId="15845"/>
    <cellStyle name="20% - Accent2 3 5 2 2" xfId="15846"/>
    <cellStyle name="20% - Accent2 3 5 2 2 10" xfId="15847"/>
    <cellStyle name="20% - Accent2 3 5 2 2 2" xfId="15848"/>
    <cellStyle name="20% - Accent2 3 5 2 2 2 2" xfId="15849"/>
    <cellStyle name="20% - Accent2 3 5 2 2 2 2 2" xfId="15850"/>
    <cellStyle name="20% - Accent2 3 5 2 2 2 3" xfId="15851"/>
    <cellStyle name="20% - Accent2 3 5 2 2 2 3 2" xfId="15852"/>
    <cellStyle name="20% - Accent2 3 5 2 2 2 4" xfId="15853"/>
    <cellStyle name="20% - Accent2 3 5 2 2 2 5" xfId="15854"/>
    <cellStyle name="20% - Accent2 3 5 2 2 2 6" xfId="15855"/>
    <cellStyle name="20% - Accent2 3 5 2 2 2 7" xfId="15856"/>
    <cellStyle name="20% - Accent2 3 5 2 2 3" xfId="15857"/>
    <cellStyle name="20% - Accent2 3 5 2 2 3 2" xfId="15858"/>
    <cellStyle name="20% - Accent2 3 5 2 2 3 2 2" xfId="15859"/>
    <cellStyle name="20% - Accent2 3 5 2 2 3 3" xfId="15860"/>
    <cellStyle name="20% - Accent2 3 5 2 2 3 3 2" xfId="15861"/>
    <cellStyle name="20% - Accent2 3 5 2 2 3 4" xfId="15862"/>
    <cellStyle name="20% - Accent2 3 5 2 2 3 5" xfId="15863"/>
    <cellStyle name="20% - Accent2 3 5 2 2 3 6" xfId="15864"/>
    <cellStyle name="20% - Accent2 3 5 2 2 3 7" xfId="15865"/>
    <cellStyle name="20% - Accent2 3 5 2 2 4" xfId="15866"/>
    <cellStyle name="20% - Accent2 3 5 2 2 4 2" xfId="15867"/>
    <cellStyle name="20% - Accent2 3 5 2 2 4 2 2" xfId="15868"/>
    <cellStyle name="20% - Accent2 3 5 2 2 4 3" xfId="15869"/>
    <cellStyle name="20% - Accent2 3 5 2 2 4 3 2" xfId="15870"/>
    <cellStyle name="20% - Accent2 3 5 2 2 4 4" xfId="15871"/>
    <cellStyle name="20% - Accent2 3 5 2 2 4 5" xfId="15872"/>
    <cellStyle name="20% - Accent2 3 5 2 2 4 6" xfId="15873"/>
    <cellStyle name="20% - Accent2 3 5 2 2 4 7" xfId="15874"/>
    <cellStyle name="20% - Accent2 3 5 2 2 5" xfId="15875"/>
    <cellStyle name="20% - Accent2 3 5 2 2 5 2" xfId="15876"/>
    <cellStyle name="20% - Accent2 3 5 2 2 6" xfId="15877"/>
    <cellStyle name="20% - Accent2 3 5 2 2 6 2" xfId="15878"/>
    <cellStyle name="20% - Accent2 3 5 2 2 7" xfId="15879"/>
    <cellStyle name="20% - Accent2 3 5 2 2 8" xfId="15880"/>
    <cellStyle name="20% - Accent2 3 5 2 2 9" xfId="15881"/>
    <cellStyle name="20% - Accent2 3 5 2 3" xfId="15882"/>
    <cellStyle name="20% - Accent2 3 5 2 3 2" xfId="15883"/>
    <cellStyle name="20% - Accent2 3 5 2 3 2 2" xfId="15884"/>
    <cellStyle name="20% - Accent2 3 5 2 3 3" xfId="15885"/>
    <cellStyle name="20% - Accent2 3 5 2 3 3 2" xfId="15886"/>
    <cellStyle name="20% - Accent2 3 5 2 3 4" xfId="15887"/>
    <cellStyle name="20% - Accent2 3 5 2 3 5" xfId="15888"/>
    <cellStyle name="20% - Accent2 3 5 2 3 6" xfId="15889"/>
    <cellStyle name="20% - Accent2 3 5 2 3 7" xfId="15890"/>
    <cellStyle name="20% - Accent2 3 5 2 4" xfId="15891"/>
    <cellStyle name="20% - Accent2 3 5 2 4 2" xfId="15892"/>
    <cellStyle name="20% - Accent2 3 5 2 4 2 2" xfId="15893"/>
    <cellStyle name="20% - Accent2 3 5 2 4 3" xfId="15894"/>
    <cellStyle name="20% - Accent2 3 5 2 4 3 2" xfId="15895"/>
    <cellStyle name="20% - Accent2 3 5 2 4 4" xfId="15896"/>
    <cellStyle name="20% - Accent2 3 5 2 4 5" xfId="15897"/>
    <cellStyle name="20% - Accent2 3 5 2 4 6" xfId="15898"/>
    <cellStyle name="20% - Accent2 3 5 2 4 7" xfId="15899"/>
    <cellStyle name="20% - Accent2 3 5 2 5" xfId="15900"/>
    <cellStyle name="20% - Accent2 3 5 2 5 2" xfId="15901"/>
    <cellStyle name="20% - Accent2 3 5 2 5 2 2" xfId="15902"/>
    <cellStyle name="20% - Accent2 3 5 2 5 3" xfId="15903"/>
    <cellStyle name="20% - Accent2 3 5 2 5 3 2" xfId="15904"/>
    <cellStyle name="20% - Accent2 3 5 2 5 4" xfId="15905"/>
    <cellStyle name="20% - Accent2 3 5 2 5 5" xfId="15906"/>
    <cellStyle name="20% - Accent2 3 5 2 5 6" xfId="15907"/>
    <cellStyle name="20% - Accent2 3 5 2 5 7" xfId="15908"/>
    <cellStyle name="20% - Accent2 3 5 2 6" xfId="15909"/>
    <cellStyle name="20% - Accent2 3 5 2 6 2" xfId="15910"/>
    <cellStyle name="20% - Accent2 3 5 2 7" xfId="15911"/>
    <cellStyle name="20% - Accent2 3 5 2 7 2" xfId="15912"/>
    <cellStyle name="20% - Accent2 3 5 2 8" xfId="15913"/>
    <cellStyle name="20% - Accent2 3 5 2 9" xfId="15914"/>
    <cellStyle name="20% - Accent2 3 5 3" xfId="15915"/>
    <cellStyle name="20% - Accent2 3 5 3 10" xfId="15916"/>
    <cellStyle name="20% - Accent2 3 5 3 11" xfId="15917"/>
    <cellStyle name="20% - Accent2 3 5 3 2" xfId="15918"/>
    <cellStyle name="20% - Accent2 3 5 3 2 10" xfId="15919"/>
    <cellStyle name="20% - Accent2 3 5 3 2 2" xfId="15920"/>
    <cellStyle name="20% - Accent2 3 5 3 2 2 2" xfId="15921"/>
    <cellStyle name="20% - Accent2 3 5 3 2 2 2 2" xfId="15922"/>
    <cellStyle name="20% - Accent2 3 5 3 2 2 3" xfId="15923"/>
    <cellStyle name="20% - Accent2 3 5 3 2 2 3 2" xfId="15924"/>
    <cellStyle name="20% - Accent2 3 5 3 2 2 4" xfId="15925"/>
    <cellStyle name="20% - Accent2 3 5 3 2 2 5" xfId="15926"/>
    <cellStyle name="20% - Accent2 3 5 3 2 2 6" xfId="15927"/>
    <cellStyle name="20% - Accent2 3 5 3 2 2 7" xfId="15928"/>
    <cellStyle name="20% - Accent2 3 5 3 2 3" xfId="15929"/>
    <cellStyle name="20% - Accent2 3 5 3 2 3 2" xfId="15930"/>
    <cellStyle name="20% - Accent2 3 5 3 2 3 2 2" xfId="15931"/>
    <cellStyle name="20% - Accent2 3 5 3 2 3 3" xfId="15932"/>
    <cellStyle name="20% - Accent2 3 5 3 2 3 3 2" xfId="15933"/>
    <cellStyle name="20% - Accent2 3 5 3 2 3 4" xfId="15934"/>
    <cellStyle name="20% - Accent2 3 5 3 2 3 5" xfId="15935"/>
    <cellStyle name="20% - Accent2 3 5 3 2 3 6" xfId="15936"/>
    <cellStyle name="20% - Accent2 3 5 3 2 3 7" xfId="15937"/>
    <cellStyle name="20% - Accent2 3 5 3 2 4" xfId="15938"/>
    <cellStyle name="20% - Accent2 3 5 3 2 4 2" xfId="15939"/>
    <cellStyle name="20% - Accent2 3 5 3 2 4 2 2" xfId="15940"/>
    <cellStyle name="20% - Accent2 3 5 3 2 4 3" xfId="15941"/>
    <cellStyle name="20% - Accent2 3 5 3 2 4 3 2" xfId="15942"/>
    <cellStyle name="20% - Accent2 3 5 3 2 4 4" xfId="15943"/>
    <cellStyle name="20% - Accent2 3 5 3 2 4 5" xfId="15944"/>
    <cellStyle name="20% - Accent2 3 5 3 2 4 6" xfId="15945"/>
    <cellStyle name="20% - Accent2 3 5 3 2 4 7" xfId="15946"/>
    <cellStyle name="20% - Accent2 3 5 3 2 5" xfId="15947"/>
    <cellStyle name="20% - Accent2 3 5 3 2 5 2" xfId="15948"/>
    <cellStyle name="20% - Accent2 3 5 3 2 6" xfId="15949"/>
    <cellStyle name="20% - Accent2 3 5 3 2 6 2" xfId="15950"/>
    <cellStyle name="20% - Accent2 3 5 3 2 7" xfId="15951"/>
    <cellStyle name="20% - Accent2 3 5 3 2 8" xfId="15952"/>
    <cellStyle name="20% - Accent2 3 5 3 2 9" xfId="15953"/>
    <cellStyle name="20% - Accent2 3 5 3 3" xfId="15954"/>
    <cellStyle name="20% - Accent2 3 5 3 3 2" xfId="15955"/>
    <cellStyle name="20% - Accent2 3 5 3 3 2 2" xfId="15956"/>
    <cellStyle name="20% - Accent2 3 5 3 3 3" xfId="15957"/>
    <cellStyle name="20% - Accent2 3 5 3 3 3 2" xfId="15958"/>
    <cellStyle name="20% - Accent2 3 5 3 3 4" xfId="15959"/>
    <cellStyle name="20% - Accent2 3 5 3 3 5" xfId="15960"/>
    <cellStyle name="20% - Accent2 3 5 3 3 6" xfId="15961"/>
    <cellStyle name="20% - Accent2 3 5 3 3 7" xfId="15962"/>
    <cellStyle name="20% - Accent2 3 5 3 4" xfId="15963"/>
    <cellStyle name="20% - Accent2 3 5 3 4 2" xfId="15964"/>
    <cellStyle name="20% - Accent2 3 5 3 4 2 2" xfId="15965"/>
    <cellStyle name="20% - Accent2 3 5 3 4 3" xfId="15966"/>
    <cellStyle name="20% - Accent2 3 5 3 4 3 2" xfId="15967"/>
    <cellStyle name="20% - Accent2 3 5 3 4 4" xfId="15968"/>
    <cellStyle name="20% - Accent2 3 5 3 4 5" xfId="15969"/>
    <cellStyle name="20% - Accent2 3 5 3 4 6" xfId="15970"/>
    <cellStyle name="20% - Accent2 3 5 3 4 7" xfId="15971"/>
    <cellStyle name="20% - Accent2 3 5 3 5" xfId="15972"/>
    <cellStyle name="20% - Accent2 3 5 3 5 2" xfId="15973"/>
    <cellStyle name="20% - Accent2 3 5 3 5 2 2" xfId="15974"/>
    <cellStyle name="20% - Accent2 3 5 3 5 3" xfId="15975"/>
    <cellStyle name="20% - Accent2 3 5 3 5 3 2" xfId="15976"/>
    <cellStyle name="20% - Accent2 3 5 3 5 4" xfId="15977"/>
    <cellStyle name="20% - Accent2 3 5 3 5 5" xfId="15978"/>
    <cellStyle name="20% - Accent2 3 5 3 5 6" xfId="15979"/>
    <cellStyle name="20% - Accent2 3 5 3 5 7" xfId="15980"/>
    <cellStyle name="20% - Accent2 3 5 3 6" xfId="15981"/>
    <cellStyle name="20% - Accent2 3 5 3 6 2" xfId="15982"/>
    <cellStyle name="20% - Accent2 3 5 3 7" xfId="15983"/>
    <cellStyle name="20% - Accent2 3 5 3 7 2" xfId="15984"/>
    <cellStyle name="20% - Accent2 3 5 3 8" xfId="15985"/>
    <cellStyle name="20% - Accent2 3 5 3 9" xfId="15986"/>
    <cellStyle name="20% - Accent2 3 5 4" xfId="15987"/>
    <cellStyle name="20% - Accent2 3 5 4 10" xfId="15988"/>
    <cellStyle name="20% - Accent2 3 5 4 2" xfId="15989"/>
    <cellStyle name="20% - Accent2 3 5 4 2 2" xfId="15990"/>
    <cellStyle name="20% - Accent2 3 5 4 2 2 2" xfId="15991"/>
    <cellStyle name="20% - Accent2 3 5 4 2 3" xfId="15992"/>
    <cellStyle name="20% - Accent2 3 5 4 2 3 2" xfId="15993"/>
    <cellStyle name="20% - Accent2 3 5 4 2 4" xfId="15994"/>
    <cellStyle name="20% - Accent2 3 5 4 2 5" xfId="15995"/>
    <cellStyle name="20% - Accent2 3 5 4 2 6" xfId="15996"/>
    <cellStyle name="20% - Accent2 3 5 4 2 7" xfId="15997"/>
    <cellStyle name="20% - Accent2 3 5 4 3" xfId="15998"/>
    <cellStyle name="20% - Accent2 3 5 4 3 2" xfId="15999"/>
    <cellStyle name="20% - Accent2 3 5 4 3 2 2" xfId="16000"/>
    <cellStyle name="20% - Accent2 3 5 4 3 3" xfId="16001"/>
    <cellStyle name="20% - Accent2 3 5 4 3 3 2" xfId="16002"/>
    <cellStyle name="20% - Accent2 3 5 4 3 4" xfId="16003"/>
    <cellStyle name="20% - Accent2 3 5 4 3 5" xfId="16004"/>
    <cellStyle name="20% - Accent2 3 5 4 3 6" xfId="16005"/>
    <cellStyle name="20% - Accent2 3 5 4 3 7" xfId="16006"/>
    <cellStyle name="20% - Accent2 3 5 4 4" xfId="16007"/>
    <cellStyle name="20% - Accent2 3 5 4 4 2" xfId="16008"/>
    <cellStyle name="20% - Accent2 3 5 4 4 2 2" xfId="16009"/>
    <cellStyle name="20% - Accent2 3 5 4 4 3" xfId="16010"/>
    <cellStyle name="20% - Accent2 3 5 4 4 3 2" xfId="16011"/>
    <cellStyle name="20% - Accent2 3 5 4 4 4" xfId="16012"/>
    <cellStyle name="20% - Accent2 3 5 4 4 5" xfId="16013"/>
    <cellStyle name="20% - Accent2 3 5 4 4 6" xfId="16014"/>
    <cellStyle name="20% - Accent2 3 5 4 4 7" xfId="16015"/>
    <cellStyle name="20% - Accent2 3 5 4 5" xfId="16016"/>
    <cellStyle name="20% - Accent2 3 5 4 5 2" xfId="16017"/>
    <cellStyle name="20% - Accent2 3 5 4 6" xfId="16018"/>
    <cellStyle name="20% - Accent2 3 5 4 6 2" xfId="16019"/>
    <cellStyle name="20% - Accent2 3 5 4 7" xfId="16020"/>
    <cellStyle name="20% - Accent2 3 5 4 8" xfId="16021"/>
    <cellStyle name="20% - Accent2 3 5 4 9" xfId="16022"/>
    <cellStyle name="20% - Accent2 3 5 5" xfId="16023"/>
    <cellStyle name="20% - Accent2 3 5 5 2" xfId="16024"/>
    <cellStyle name="20% - Accent2 3 5 5 2 2" xfId="16025"/>
    <cellStyle name="20% - Accent2 3 5 5 3" xfId="16026"/>
    <cellStyle name="20% - Accent2 3 5 5 3 2" xfId="16027"/>
    <cellStyle name="20% - Accent2 3 5 5 4" xfId="16028"/>
    <cellStyle name="20% - Accent2 3 5 5 5" xfId="16029"/>
    <cellStyle name="20% - Accent2 3 5 5 6" xfId="16030"/>
    <cellStyle name="20% - Accent2 3 5 5 7" xfId="16031"/>
    <cellStyle name="20% - Accent2 3 5 6" xfId="16032"/>
    <cellStyle name="20% - Accent2 3 5 6 2" xfId="16033"/>
    <cellStyle name="20% - Accent2 3 5 6 2 2" xfId="16034"/>
    <cellStyle name="20% - Accent2 3 5 6 3" xfId="16035"/>
    <cellStyle name="20% - Accent2 3 5 6 3 2" xfId="16036"/>
    <cellStyle name="20% - Accent2 3 5 6 4" xfId="16037"/>
    <cellStyle name="20% - Accent2 3 5 6 5" xfId="16038"/>
    <cellStyle name="20% - Accent2 3 5 6 6" xfId="16039"/>
    <cellStyle name="20% - Accent2 3 5 6 7" xfId="16040"/>
    <cellStyle name="20% - Accent2 3 5 7" xfId="16041"/>
    <cellStyle name="20% - Accent2 3 5 7 2" xfId="16042"/>
    <cellStyle name="20% - Accent2 3 5 7 2 2" xfId="16043"/>
    <cellStyle name="20% - Accent2 3 5 7 3" xfId="16044"/>
    <cellStyle name="20% - Accent2 3 5 7 3 2" xfId="16045"/>
    <cellStyle name="20% - Accent2 3 5 7 4" xfId="16046"/>
    <cellStyle name="20% - Accent2 3 5 7 5" xfId="16047"/>
    <cellStyle name="20% - Accent2 3 5 7 6" xfId="16048"/>
    <cellStyle name="20% - Accent2 3 5 7 7" xfId="16049"/>
    <cellStyle name="20% - Accent2 3 5 8" xfId="16050"/>
    <cellStyle name="20% - Accent2 3 5 8 2" xfId="16051"/>
    <cellStyle name="20% - Accent2 3 5 9" xfId="16052"/>
    <cellStyle name="20% - Accent2 3 5 9 2" xfId="16053"/>
    <cellStyle name="20% - Accent2 3 6" xfId="16054"/>
    <cellStyle name="20% - Accent2 3 6 10" xfId="16055"/>
    <cellStyle name="20% - Accent2 3 6 11" xfId="16056"/>
    <cellStyle name="20% - Accent2 3 6 12" xfId="16057"/>
    <cellStyle name="20% - Accent2 3 6 13" xfId="16058"/>
    <cellStyle name="20% - Accent2 3 6 2" xfId="16059"/>
    <cellStyle name="20% - Accent2 3 6 2 10" xfId="16060"/>
    <cellStyle name="20% - Accent2 3 6 2 11" xfId="16061"/>
    <cellStyle name="20% - Accent2 3 6 2 2" xfId="16062"/>
    <cellStyle name="20% - Accent2 3 6 2 2 10" xfId="16063"/>
    <cellStyle name="20% - Accent2 3 6 2 2 2" xfId="16064"/>
    <cellStyle name="20% - Accent2 3 6 2 2 2 2" xfId="16065"/>
    <cellStyle name="20% - Accent2 3 6 2 2 2 2 2" xfId="16066"/>
    <cellStyle name="20% - Accent2 3 6 2 2 2 3" xfId="16067"/>
    <cellStyle name="20% - Accent2 3 6 2 2 2 3 2" xfId="16068"/>
    <cellStyle name="20% - Accent2 3 6 2 2 2 4" xfId="16069"/>
    <cellStyle name="20% - Accent2 3 6 2 2 2 5" xfId="16070"/>
    <cellStyle name="20% - Accent2 3 6 2 2 2 6" xfId="16071"/>
    <cellStyle name="20% - Accent2 3 6 2 2 2 7" xfId="16072"/>
    <cellStyle name="20% - Accent2 3 6 2 2 3" xfId="16073"/>
    <cellStyle name="20% - Accent2 3 6 2 2 3 2" xfId="16074"/>
    <cellStyle name="20% - Accent2 3 6 2 2 3 2 2" xfId="16075"/>
    <cellStyle name="20% - Accent2 3 6 2 2 3 3" xfId="16076"/>
    <cellStyle name="20% - Accent2 3 6 2 2 3 3 2" xfId="16077"/>
    <cellStyle name="20% - Accent2 3 6 2 2 3 4" xfId="16078"/>
    <cellStyle name="20% - Accent2 3 6 2 2 3 5" xfId="16079"/>
    <cellStyle name="20% - Accent2 3 6 2 2 3 6" xfId="16080"/>
    <cellStyle name="20% - Accent2 3 6 2 2 3 7" xfId="16081"/>
    <cellStyle name="20% - Accent2 3 6 2 2 4" xfId="16082"/>
    <cellStyle name="20% - Accent2 3 6 2 2 4 2" xfId="16083"/>
    <cellStyle name="20% - Accent2 3 6 2 2 4 2 2" xfId="16084"/>
    <cellStyle name="20% - Accent2 3 6 2 2 4 3" xfId="16085"/>
    <cellStyle name="20% - Accent2 3 6 2 2 4 3 2" xfId="16086"/>
    <cellStyle name="20% - Accent2 3 6 2 2 4 4" xfId="16087"/>
    <cellStyle name="20% - Accent2 3 6 2 2 4 5" xfId="16088"/>
    <cellStyle name="20% - Accent2 3 6 2 2 4 6" xfId="16089"/>
    <cellStyle name="20% - Accent2 3 6 2 2 4 7" xfId="16090"/>
    <cellStyle name="20% - Accent2 3 6 2 2 5" xfId="16091"/>
    <cellStyle name="20% - Accent2 3 6 2 2 5 2" xfId="16092"/>
    <cellStyle name="20% - Accent2 3 6 2 2 6" xfId="16093"/>
    <cellStyle name="20% - Accent2 3 6 2 2 6 2" xfId="16094"/>
    <cellStyle name="20% - Accent2 3 6 2 2 7" xfId="16095"/>
    <cellStyle name="20% - Accent2 3 6 2 2 8" xfId="16096"/>
    <cellStyle name="20% - Accent2 3 6 2 2 9" xfId="16097"/>
    <cellStyle name="20% - Accent2 3 6 2 3" xfId="16098"/>
    <cellStyle name="20% - Accent2 3 6 2 3 2" xfId="16099"/>
    <cellStyle name="20% - Accent2 3 6 2 3 2 2" xfId="16100"/>
    <cellStyle name="20% - Accent2 3 6 2 3 3" xfId="16101"/>
    <cellStyle name="20% - Accent2 3 6 2 3 3 2" xfId="16102"/>
    <cellStyle name="20% - Accent2 3 6 2 3 4" xfId="16103"/>
    <cellStyle name="20% - Accent2 3 6 2 3 5" xfId="16104"/>
    <cellStyle name="20% - Accent2 3 6 2 3 6" xfId="16105"/>
    <cellStyle name="20% - Accent2 3 6 2 3 7" xfId="16106"/>
    <cellStyle name="20% - Accent2 3 6 2 4" xfId="16107"/>
    <cellStyle name="20% - Accent2 3 6 2 4 2" xfId="16108"/>
    <cellStyle name="20% - Accent2 3 6 2 4 2 2" xfId="16109"/>
    <cellStyle name="20% - Accent2 3 6 2 4 3" xfId="16110"/>
    <cellStyle name="20% - Accent2 3 6 2 4 3 2" xfId="16111"/>
    <cellStyle name="20% - Accent2 3 6 2 4 4" xfId="16112"/>
    <cellStyle name="20% - Accent2 3 6 2 4 5" xfId="16113"/>
    <cellStyle name="20% - Accent2 3 6 2 4 6" xfId="16114"/>
    <cellStyle name="20% - Accent2 3 6 2 4 7" xfId="16115"/>
    <cellStyle name="20% - Accent2 3 6 2 5" xfId="16116"/>
    <cellStyle name="20% - Accent2 3 6 2 5 2" xfId="16117"/>
    <cellStyle name="20% - Accent2 3 6 2 5 2 2" xfId="16118"/>
    <cellStyle name="20% - Accent2 3 6 2 5 3" xfId="16119"/>
    <cellStyle name="20% - Accent2 3 6 2 5 3 2" xfId="16120"/>
    <cellStyle name="20% - Accent2 3 6 2 5 4" xfId="16121"/>
    <cellStyle name="20% - Accent2 3 6 2 5 5" xfId="16122"/>
    <cellStyle name="20% - Accent2 3 6 2 5 6" xfId="16123"/>
    <cellStyle name="20% - Accent2 3 6 2 5 7" xfId="16124"/>
    <cellStyle name="20% - Accent2 3 6 2 6" xfId="16125"/>
    <cellStyle name="20% - Accent2 3 6 2 6 2" xfId="16126"/>
    <cellStyle name="20% - Accent2 3 6 2 7" xfId="16127"/>
    <cellStyle name="20% - Accent2 3 6 2 7 2" xfId="16128"/>
    <cellStyle name="20% - Accent2 3 6 2 8" xfId="16129"/>
    <cellStyle name="20% - Accent2 3 6 2 9" xfId="16130"/>
    <cellStyle name="20% - Accent2 3 6 3" xfId="16131"/>
    <cellStyle name="20% - Accent2 3 6 3 10" xfId="16132"/>
    <cellStyle name="20% - Accent2 3 6 3 11" xfId="16133"/>
    <cellStyle name="20% - Accent2 3 6 3 2" xfId="16134"/>
    <cellStyle name="20% - Accent2 3 6 3 2 10" xfId="16135"/>
    <cellStyle name="20% - Accent2 3 6 3 2 2" xfId="16136"/>
    <cellStyle name="20% - Accent2 3 6 3 2 2 2" xfId="16137"/>
    <cellStyle name="20% - Accent2 3 6 3 2 2 2 2" xfId="16138"/>
    <cellStyle name="20% - Accent2 3 6 3 2 2 3" xfId="16139"/>
    <cellStyle name="20% - Accent2 3 6 3 2 2 3 2" xfId="16140"/>
    <cellStyle name="20% - Accent2 3 6 3 2 2 4" xfId="16141"/>
    <cellStyle name="20% - Accent2 3 6 3 2 2 5" xfId="16142"/>
    <cellStyle name="20% - Accent2 3 6 3 2 2 6" xfId="16143"/>
    <cellStyle name="20% - Accent2 3 6 3 2 2 7" xfId="16144"/>
    <cellStyle name="20% - Accent2 3 6 3 2 3" xfId="16145"/>
    <cellStyle name="20% - Accent2 3 6 3 2 3 2" xfId="16146"/>
    <cellStyle name="20% - Accent2 3 6 3 2 3 2 2" xfId="16147"/>
    <cellStyle name="20% - Accent2 3 6 3 2 3 3" xfId="16148"/>
    <cellStyle name="20% - Accent2 3 6 3 2 3 3 2" xfId="16149"/>
    <cellStyle name="20% - Accent2 3 6 3 2 3 4" xfId="16150"/>
    <cellStyle name="20% - Accent2 3 6 3 2 3 5" xfId="16151"/>
    <cellStyle name="20% - Accent2 3 6 3 2 3 6" xfId="16152"/>
    <cellStyle name="20% - Accent2 3 6 3 2 3 7" xfId="16153"/>
    <cellStyle name="20% - Accent2 3 6 3 2 4" xfId="16154"/>
    <cellStyle name="20% - Accent2 3 6 3 2 4 2" xfId="16155"/>
    <cellStyle name="20% - Accent2 3 6 3 2 4 2 2" xfId="16156"/>
    <cellStyle name="20% - Accent2 3 6 3 2 4 3" xfId="16157"/>
    <cellStyle name="20% - Accent2 3 6 3 2 4 3 2" xfId="16158"/>
    <cellStyle name="20% - Accent2 3 6 3 2 4 4" xfId="16159"/>
    <cellStyle name="20% - Accent2 3 6 3 2 4 5" xfId="16160"/>
    <cellStyle name="20% - Accent2 3 6 3 2 4 6" xfId="16161"/>
    <cellStyle name="20% - Accent2 3 6 3 2 4 7" xfId="16162"/>
    <cellStyle name="20% - Accent2 3 6 3 2 5" xfId="16163"/>
    <cellStyle name="20% - Accent2 3 6 3 2 5 2" xfId="16164"/>
    <cellStyle name="20% - Accent2 3 6 3 2 6" xfId="16165"/>
    <cellStyle name="20% - Accent2 3 6 3 2 6 2" xfId="16166"/>
    <cellStyle name="20% - Accent2 3 6 3 2 7" xfId="16167"/>
    <cellStyle name="20% - Accent2 3 6 3 2 8" xfId="16168"/>
    <cellStyle name="20% - Accent2 3 6 3 2 9" xfId="16169"/>
    <cellStyle name="20% - Accent2 3 6 3 3" xfId="16170"/>
    <cellStyle name="20% - Accent2 3 6 3 3 2" xfId="16171"/>
    <cellStyle name="20% - Accent2 3 6 3 3 2 2" xfId="16172"/>
    <cellStyle name="20% - Accent2 3 6 3 3 3" xfId="16173"/>
    <cellStyle name="20% - Accent2 3 6 3 3 3 2" xfId="16174"/>
    <cellStyle name="20% - Accent2 3 6 3 3 4" xfId="16175"/>
    <cellStyle name="20% - Accent2 3 6 3 3 5" xfId="16176"/>
    <cellStyle name="20% - Accent2 3 6 3 3 6" xfId="16177"/>
    <cellStyle name="20% - Accent2 3 6 3 3 7" xfId="16178"/>
    <cellStyle name="20% - Accent2 3 6 3 4" xfId="16179"/>
    <cellStyle name="20% - Accent2 3 6 3 4 2" xfId="16180"/>
    <cellStyle name="20% - Accent2 3 6 3 4 2 2" xfId="16181"/>
    <cellStyle name="20% - Accent2 3 6 3 4 3" xfId="16182"/>
    <cellStyle name="20% - Accent2 3 6 3 4 3 2" xfId="16183"/>
    <cellStyle name="20% - Accent2 3 6 3 4 4" xfId="16184"/>
    <cellStyle name="20% - Accent2 3 6 3 4 5" xfId="16185"/>
    <cellStyle name="20% - Accent2 3 6 3 4 6" xfId="16186"/>
    <cellStyle name="20% - Accent2 3 6 3 4 7" xfId="16187"/>
    <cellStyle name="20% - Accent2 3 6 3 5" xfId="16188"/>
    <cellStyle name="20% - Accent2 3 6 3 5 2" xfId="16189"/>
    <cellStyle name="20% - Accent2 3 6 3 5 2 2" xfId="16190"/>
    <cellStyle name="20% - Accent2 3 6 3 5 3" xfId="16191"/>
    <cellStyle name="20% - Accent2 3 6 3 5 3 2" xfId="16192"/>
    <cellStyle name="20% - Accent2 3 6 3 5 4" xfId="16193"/>
    <cellStyle name="20% - Accent2 3 6 3 5 5" xfId="16194"/>
    <cellStyle name="20% - Accent2 3 6 3 5 6" xfId="16195"/>
    <cellStyle name="20% - Accent2 3 6 3 5 7" xfId="16196"/>
    <cellStyle name="20% - Accent2 3 6 3 6" xfId="16197"/>
    <cellStyle name="20% - Accent2 3 6 3 6 2" xfId="16198"/>
    <cellStyle name="20% - Accent2 3 6 3 7" xfId="16199"/>
    <cellStyle name="20% - Accent2 3 6 3 7 2" xfId="16200"/>
    <cellStyle name="20% - Accent2 3 6 3 8" xfId="16201"/>
    <cellStyle name="20% - Accent2 3 6 3 9" xfId="16202"/>
    <cellStyle name="20% - Accent2 3 6 4" xfId="16203"/>
    <cellStyle name="20% - Accent2 3 6 4 10" xfId="16204"/>
    <cellStyle name="20% - Accent2 3 6 4 2" xfId="16205"/>
    <cellStyle name="20% - Accent2 3 6 4 2 2" xfId="16206"/>
    <cellStyle name="20% - Accent2 3 6 4 2 2 2" xfId="16207"/>
    <cellStyle name="20% - Accent2 3 6 4 2 3" xfId="16208"/>
    <cellStyle name="20% - Accent2 3 6 4 2 3 2" xfId="16209"/>
    <cellStyle name="20% - Accent2 3 6 4 2 4" xfId="16210"/>
    <cellStyle name="20% - Accent2 3 6 4 2 5" xfId="16211"/>
    <cellStyle name="20% - Accent2 3 6 4 2 6" xfId="16212"/>
    <cellStyle name="20% - Accent2 3 6 4 2 7" xfId="16213"/>
    <cellStyle name="20% - Accent2 3 6 4 3" xfId="16214"/>
    <cellStyle name="20% - Accent2 3 6 4 3 2" xfId="16215"/>
    <cellStyle name="20% - Accent2 3 6 4 3 2 2" xfId="16216"/>
    <cellStyle name="20% - Accent2 3 6 4 3 3" xfId="16217"/>
    <cellStyle name="20% - Accent2 3 6 4 3 3 2" xfId="16218"/>
    <cellStyle name="20% - Accent2 3 6 4 3 4" xfId="16219"/>
    <cellStyle name="20% - Accent2 3 6 4 3 5" xfId="16220"/>
    <cellStyle name="20% - Accent2 3 6 4 3 6" xfId="16221"/>
    <cellStyle name="20% - Accent2 3 6 4 3 7" xfId="16222"/>
    <cellStyle name="20% - Accent2 3 6 4 4" xfId="16223"/>
    <cellStyle name="20% - Accent2 3 6 4 4 2" xfId="16224"/>
    <cellStyle name="20% - Accent2 3 6 4 4 2 2" xfId="16225"/>
    <cellStyle name="20% - Accent2 3 6 4 4 3" xfId="16226"/>
    <cellStyle name="20% - Accent2 3 6 4 4 3 2" xfId="16227"/>
    <cellStyle name="20% - Accent2 3 6 4 4 4" xfId="16228"/>
    <cellStyle name="20% - Accent2 3 6 4 4 5" xfId="16229"/>
    <cellStyle name="20% - Accent2 3 6 4 4 6" xfId="16230"/>
    <cellStyle name="20% - Accent2 3 6 4 4 7" xfId="16231"/>
    <cellStyle name="20% - Accent2 3 6 4 5" xfId="16232"/>
    <cellStyle name="20% - Accent2 3 6 4 5 2" xfId="16233"/>
    <cellStyle name="20% - Accent2 3 6 4 6" xfId="16234"/>
    <cellStyle name="20% - Accent2 3 6 4 6 2" xfId="16235"/>
    <cellStyle name="20% - Accent2 3 6 4 7" xfId="16236"/>
    <cellStyle name="20% - Accent2 3 6 4 8" xfId="16237"/>
    <cellStyle name="20% - Accent2 3 6 4 9" xfId="16238"/>
    <cellStyle name="20% - Accent2 3 6 5" xfId="16239"/>
    <cellStyle name="20% - Accent2 3 6 5 2" xfId="16240"/>
    <cellStyle name="20% - Accent2 3 6 5 2 2" xfId="16241"/>
    <cellStyle name="20% - Accent2 3 6 5 3" xfId="16242"/>
    <cellStyle name="20% - Accent2 3 6 5 3 2" xfId="16243"/>
    <cellStyle name="20% - Accent2 3 6 5 4" xfId="16244"/>
    <cellStyle name="20% - Accent2 3 6 5 5" xfId="16245"/>
    <cellStyle name="20% - Accent2 3 6 5 6" xfId="16246"/>
    <cellStyle name="20% - Accent2 3 6 5 7" xfId="16247"/>
    <cellStyle name="20% - Accent2 3 6 6" xfId="16248"/>
    <cellStyle name="20% - Accent2 3 6 6 2" xfId="16249"/>
    <cellStyle name="20% - Accent2 3 6 6 2 2" xfId="16250"/>
    <cellStyle name="20% - Accent2 3 6 6 3" xfId="16251"/>
    <cellStyle name="20% - Accent2 3 6 6 3 2" xfId="16252"/>
    <cellStyle name="20% - Accent2 3 6 6 4" xfId="16253"/>
    <cellStyle name="20% - Accent2 3 6 6 5" xfId="16254"/>
    <cellStyle name="20% - Accent2 3 6 6 6" xfId="16255"/>
    <cellStyle name="20% - Accent2 3 6 6 7" xfId="16256"/>
    <cellStyle name="20% - Accent2 3 6 7" xfId="16257"/>
    <cellStyle name="20% - Accent2 3 6 7 2" xfId="16258"/>
    <cellStyle name="20% - Accent2 3 6 7 2 2" xfId="16259"/>
    <cellStyle name="20% - Accent2 3 6 7 3" xfId="16260"/>
    <cellStyle name="20% - Accent2 3 6 7 3 2" xfId="16261"/>
    <cellStyle name="20% - Accent2 3 6 7 4" xfId="16262"/>
    <cellStyle name="20% - Accent2 3 6 7 5" xfId="16263"/>
    <cellStyle name="20% - Accent2 3 6 7 6" xfId="16264"/>
    <cellStyle name="20% - Accent2 3 6 7 7" xfId="16265"/>
    <cellStyle name="20% - Accent2 3 6 8" xfId="16266"/>
    <cellStyle name="20% - Accent2 3 6 8 2" xfId="16267"/>
    <cellStyle name="20% - Accent2 3 6 9" xfId="16268"/>
    <cellStyle name="20% - Accent2 3 6 9 2" xfId="16269"/>
    <cellStyle name="20% - Accent2 3 7" xfId="16270"/>
    <cellStyle name="20% - Accent2 3 7 10" xfId="16271"/>
    <cellStyle name="20% - Accent2 3 7 11" xfId="16272"/>
    <cellStyle name="20% - Accent2 3 7 2" xfId="16273"/>
    <cellStyle name="20% - Accent2 3 7 2 10" xfId="16274"/>
    <cellStyle name="20% - Accent2 3 7 2 2" xfId="16275"/>
    <cellStyle name="20% - Accent2 3 7 2 2 2" xfId="16276"/>
    <cellStyle name="20% - Accent2 3 7 2 2 2 2" xfId="16277"/>
    <cellStyle name="20% - Accent2 3 7 2 2 3" xfId="16278"/>
    <cellStyle name="20% - Accent2 3 7 2 2 3 2" xfId="16279"/>
    <cellStyle name="20% - Accent2 3 7 2 2 4" xfId="16280"/>
    <cellStyle name="20% - Accent2 3 7 2 2 5" xfId="16281"/>
    <cellStyle name="20% - Accent2 3 7 2 2 6" xfId="16282"/>
    <cellStyle name="20% - Accent2 3 7 2 2 7" xfId="16283"/>
    <cellStyle name="20% - Accent2 3 7 2 3" xfId="16284"/>
    <cellStyle name="20% - Accent2 3 7 2 3 2" xfId="16285"/>
    <cellStyle name="20% - Accent2 3 7 2 3 2 2" xfId="16286"/>
    <cellStyle name="20% - Accent2 3 7 2 3 3" xfId="16287"/>
    <cellStyle name="20% - Accent2 3 7 2 3 3 2" xfId="16288"/>
    <cellStyle name="20% - Accent2 3 7 2 3 4" xfId="16289"/>
    <cellStyle name="20% - Accent2 3 7 2 3 5" xfId="16290"/>
    <cellStyle name="20% - Accent2 3 7 2 3 6" xfId="16291"/>
    <cellStyle name="20% - Accent2 3 7 2 3 7" xfId="16292"/>
    <cellStyle name="20% - Accent2 3 7 2 4" xfId="16293"/>
    <cellStyle name="20% - Accent2 3 7 2 4 2" xfId="16294"/>
    <cellStyle name="20% - Accent2 3 7 2 4 2 2" xfId="16295"/>
    <cellStyle name="20% - Accent2 3 7 2 4 3" xfId="16296"/>
    <cellStyle name="20% - Accent2 3 7 2 4 3 2" xfId="16297"/>
    <cellStyle name="20% - Accent2 3 7 2 4 4" xfId="16298"/>
    <cellStyle name="20% - Accent2 3 7 2 4 5" xfId="16299"/>
    <cellStyle name="20% - Accent2 3 7 2 4 6" xfId="16300"/>
    <cellStyle name="20% - Accent2 3 7 2 4 7" xfId="16301"/>
    <cellStyle name="20% - Accent2 3 7 2 5" xfId="16302"/>
    <cellStyle name="20% - Accent2 3 7 2 5 2" xfId="16303"/>
    <cellStyle name="20% - Accent2 3 7 2 6" xfId="16304"/>
    <cellStyle name="20% - Accent2 3 7 2 6 2" xfId="16305"/>
    <cellStyle name="20% - Accent2 3 7 2 7" xfId="16306"/>
    <cellStyle name="20% - Accent2 3 7 2 8" xfId="16307"/>
    <cellStyle name="20% - Accent2 3 7 2 9" xfId="16308"/>
    <cellStyle name="20% - Accent2 3 7 3" xfId="16309"/>
    <cellStyle name="20% - Accent2 3 7 3 2" xfId="16310"/>
    <cellStyle name="20% - Accent2 3 7 3 2 2" xfId="16311"/>
    <cellStyle name="20% - Accent2 3 7 3 3" xfId="16312"/>
    <cellStyle name="20% - Accent2 3 7 3 3 2" xfId="16313"/>
    <cellStyle name="20% - Accent2 3 7 3 4" xfId="16314"/>
    <cellStyle name="20% - Accent2 3 7 3 5" xfId="16315"/>
    <cellStyle name="20% - Accent2 3 7 3 6" xfId="16316"/>
    <cellStyle name="20% - Accent2 3 7 3 7" xfId="16317"/>
    <cellStyle name="20% - Accent2 3 7 4" xfId="16318"/>
    <cellStyle name="20% - Accent2 3 7 4 2" xfId="16319"/>
    <cellStyle name="20% - Accent2 3 7 4 2 2" xfId="16320"/>
    <cellStyle name="20% - Accent2 3 7 4 3" xfId="16321"/>
    <cellStyle name="20% - Accent2 3 7 4 3 2" xfId="16322"/>
    <cellStyle name="20% - Accent2 3 7 4 4" xfId="16323"/>
    <cellStyle name="20% - Accent2 3 7 4 5" xfId="16324"/>
    <cellStyle name="20% - Accent2 3 7 4 6" xfId="16325"/>
    <cellStyle name="20% - Accent2 3 7 4 7" xfId="16326"/>
    <cellStyle name="20% - Accent2 3 7 5" xfId="16327"/>
    <cellStyle name="20% - Accent2 3 7 5 2" xfId="16328"/>
    <cellStyle name="20% - Accent2 3 7 5 2 2" xfId="16329"/>
    <cellStyle name="20% - Accent2 3 7 5 3" xfId="16330"/>
    <cellStyle name="20% - Accent2 3 7 5 3 2" xfId="16331"/>
    <cellStyle name="20% - Accent2 3 7 5 4" xfId="16332"/>
    <cellStyle name="20% - Accent2 3 7 5 5" xfId="16333"/>
    <cellStyle name="20% - Accent2 3 7 5 6" xfId="16334"/>
    <cellStyle name="20% - Accent2 3 7 5 7" xfId="16335"/>
    <cellStyle name="20% - Accent2 3 7 6" xfId="16336"/>
    <cellStyle name="20% - Accent2 3 7 6 2" xfId="16337"/>
    <cellStyle name="20% - Accent2 3 7 7" xfId="16338"/>
    <cellStyle name="20% - Accent2 3 7 7 2" xfId="16339"/>
    <cellStyle name="20% - Accent2 3 7 8" xfId="16340"/>
    <cellStyle name="20% - Accent2 3 7 9" xfId="16341"/>
    <cellStyle name="20% - Accent2 3 8" xfId="16342"/>
    <cellStyle name="20% - Accent2 3 8 10" xfId="16343"/>
    <cellStyle name="20% - Accent2 3 8 11" xfId="16344"/>
    <cellStyle name="20% - Accent2 3 8 2" xfId="16345"/>
    <cellStyle name="20% - Accent2 3 8 2 10" xfId="16346"/>
    <cellStyle name="20% - Accent2 3 8 2 2" xfId="16347"/>
    <cellStyle name="20% - Accent2 3 8 2 2 2" xfId="16348"/>
    <cellStyle name="20% - Accent2 3 8 2 2 2 2" xfId="16349"/>
    <cellStyle name="20% - Accent2 3 8 2 2 3" xfId="16350"/>
    <cellStyle name="20% - Accent2 3 8 2 2 3 2" xfId="16351"/>
    <cellStyle name="20% - Accent2 3 8 2 2 4" xfId="16352"/>
    <cellStyle name="20% - Accent2 3 8 2 2 5" xfId="16353"/>
    <cellStyle name="20% - Accent2 3 8 2 2 6" xfId="16354"/>
    <cellStyle name="20% - Accent2 3 8 2 2 7" xfId="16355"/>
    <cellStyle name="20% - Accent2 3 8 2 3" xfId="16356"/>
    <cellStyle name="20% - Accent2 3 8 2 3 2" xfId="16357"/>
    <cellStyle name="20% - Accent2 3 8 2 3 2 2" xfId="16358"/>
    <cellStyle name="20% - Accent2 3 8 2 3 3" xfId="16359"/>
    <cellStyle name="20% - Accent2 3 8 2 3 3 2" xfId="16360"/>
    <cellStyle name="20% - Accent2 3 8 2 3 4" xfId="16361"/>
    <cellStyle name="20% - Accent2 3 8 2 3 5" xfId="16362"/>
    <cellStyle name="20% - Accent2 3 8 2 3 6" xfId="16363"/>
    <cellStyle name="20% - Accent2 3 8 2 3 7" xfId="16364"/>
    <cellStyle name="20% - Accent2 3 8 2 4" xfId="16365"/>
    <cellStyle name="20% - Accent2 3 8 2 4 2" xfId="16366"/>
    <cellStyle name="20% - Accent2 3 8 2 4 2 2" xfId="16367"/>
    <cellStyle name="20% - Accent2 3 8 2 4 3" xfId="16368"/>
    <cellStyle name="20% - Accent2 3 8 2 4 3 2" xfId="16369"/>
    <cellStyle name="20% - Accent2 3 8 2 4 4" xfId="16370"/>
    <cellStyle name="20% - Accent2 3 8 2 4 5" xfId="16371"/>
    <cellStyle name="20% - Accent2 3 8 2 4 6" xfId="16372"/>
    <cellStyle name="20% - Accent2 3 8 2 4 7" xfId="16373"/>
    <cellStyle name="20% - Accent2 3 8 2 5" xfId="16374"/>
    <cellStyle name="20% - Accent2 3 8 2 5 2" xfId="16375"/>
    <cellStyle name="20% - Accent2 3 8 2 6" xfId="16376"/>
    <cellStyle name="20% - Accent2 3 8 2 6 2" xfId="16377"/>
    <cellStyle name="20% - Accent2 3 8 2 7" xfId="16378"/>
    <cellStyle name="20% - Accent2 3 8 2 8" xfId="16379"/>
    <cellStyle name="20% - Accent2 3 8 2 9" xfId="16380"/>
    <cellStyle name="20% - Accent2 3 8 3" xfId="16381"/>
    <cellStyle name="20% - Accent2 3 8 3 2" xfId="16382"/>
    <cellStyle name="20% - Accent2 3 8 3 2 2" xfId="16383"/>
    <cellStyle name="20% - Accent2 3 8 3 3" xfId="16384"/>
    <cellStyle name="20% - Accent2 3 8 3 3 2" xfId="16385"/>
    <cellStyle name="20% - Accent2 3 8 3 4" xfId="16386"/>
    <cellStyle name="20% - Accent2 3 8 3 5" xfId="16387"/>
    <cellStyle name="20% - Accent2 3 8 3 6" xfId="16388"/>
    <cellStyle name="20% - Accent2 3 8 3 7" xfId="16389"/>
    <cellStyle name="20% - Accent2 3 8 4" xfId="16390"/>
    <cellStyle name="20% - Accent2 3 8 4 2" xfId="16391"/>
    <cellStyle name="20% - Accent2 3 8 4 2 2" xfId="16392"/>
    <cellStyle name="20% - Accent2 3 8 4 3" xfId="16393"/>
    <cellStyle name="20% - Accent2 3 8 4 3 2" xfId="16394"/>
    <cellStyle name="20% - Accent2 3 8 4 4" xfId="16395"/>
    <cellStyle name="20% - Accent2 3 8 4 5" xfId="16396"/>
    <cellStyle name="20% - Accent2 3 8 4 6" xfId="16397"/>
    <cellStyle name="20% - Accent2 3 8 4 7" xfId="16398"/>
    <cellStyle name="20% - Accent2 3 8 5" xfId="16399"/>
    <cellStyle name="20% - Accent2 3 8 5 2" xfId="16400"/>
    <cellStyle name="20% - Accent2 3 8 5 2 2" xfId="16401"/>
    <cellStyle name="20% - Accent2 3 8 5 3" xfId="16402"/>
    <cellStyle name="20% - Accent2 3 8 5 3 2" xfId="16403"/>
    <cellStyle name="20% - Accent2 3 8 5 4" xfId="16404"/>
    <cellStyle name="20% - Accent2 3 8 5 5" xfId="16405"/>
    <cellStyle name="20% - Accent2 3 8 5 6" xfId="16406"/>
    <cellStyle name="20% - Accent2 3 8 5 7" xfId="16407"/>
    <cellStyle name="20% - Accent2 3 8 6" xfId="16408"/>
    <cellStyle name="20% - Accent2 3 8 6 2" xfId="16409"/>
    <cellStyle name="20% - Accent2 3 8 7" xfId="16410"/>
    <cellStyle name="20% - Accent2 3 8 7 2" xfId="16411"/>
    <cellStyle name="20% - Accent2 3 8 8" xfId="16412"/>
    <cellStyle name="20% - Accent2 3 8 9" xfId="16413"/>
    <cellStyle name="20% - Accent2 3 9" xfId="16414"/>
    <cellStyle name="20% - Accent2 3 9 10" xfId="16415"/>
    <cellStyle name="20% - Accent2 3 9 2" xfId="16416"/>
    <cellStyle name="20% - Accent2 3 9 2 2" xfId="16417"/>
    <cellStyle name="20% - Accent2 3 9 2 2 2" xfId="16418"/>
    <cellStyle name="20% - Accent2 3 9 2 3" xfId="16419"/>
    <cellStyle name="20% - Accent2 3 9 2 3 2" xfId="16420"/>
    <cellStyle name="20% - Accent2 3 9 2 4" xfId="16421"/>
    <cellStyle name="20% - Accent2 3 9 2 5" xfId="16422"/>
    <cellStyle name="20% - Accent2 3 9 2 6" xfId="16423"/>
    <cellStyle name="20% - Accent2 3 9 2 7" xfId="16424"/>
    <cellStyle name="20% - Accent2 3 9 3" xfId="16425"/>
    <cellStyle name="20% - Accent2 3 9 3 2" xfId="16426"/>
    <cellStyle name="20% - Accent2 3 9 3 2 2" xfId="16427"/>
    <cellStyle name="20% - Accent2 3 9 3 3" xfId="16428"/>
    <cellStyle name="20% - Accent2 3 9 3 3 2" xfId="16429"/>
    <cellStyle name="20% - Accent2 3 9 3 4" xfId="16430"/>
    <cellStyle name="20% - Accent2 3 9 3 5" xfId="16431"/>
    <cellStyle name="20% - Accent2 3 9 3 6" xfId="16432"/>
    <cellStyle name="20% - Accent2 3 9 3 7" xfId="16433"/>
    <cellStyle name="20% - Accent2 3 9 4" xfId="16434"/>
    <cellStyle name="20% - Accent2 3 9 4 2" xfId="16435"/>
    <cellStyle name="20% - Accent2 3 9 4 2 2" xfId="16436"/>
    <cellStyle name="20% - Accent2 3 9 4 3" xfId="16437"/>
    <cellStyle name="20% - Accent2 3 9 4 3 2" xfId="16438"/>
    <cellStyle name="20% - Accent2 3 9 4 4" xfId="16439"/>
    <cellStyle name="20% - Accent2 3 9 4 5" xfId="16440"/>
    <cellStyle name="20% - Accent2 3 9 4 6" xfId="16441"/>
    <cellStyle name="20% - Accent2 3 9 4 7" xfId="16442"/>
    <cellStyle name="20% - Accent2 3 9 5" xfId="16443"/>
    <cellStyle name="20% - Accent2 3 9 5 2" xfId="16444"/>
    <cellStyle name="20% - Accent2 3 9 6" xfId="16445"/>
    <cellStyle name="20% - Accent2 3 9 6 2" xfId="16446"/>
    <cellStyle name="20% - Accent2 3 9 7" xfId="16447"/>
    <cellStyle name="20% - Accent2 3 9 8" xfId="16448"/>
    <cellStyle name="20% - Accent2 3 9 9" xfId="16449"/>
    <cellStyle name="20% - Accent2 3_10-15-10-Stmt AU - Period I - Working 1 0" xfId="118"/>
    <cellStyle name="20% - Accent2 4" xfId="119"/>
    <cellStyle name="20% - Accent2 4 2" xfId="120"/>
    <cellStyle name="20% - Accent2 4 3" xfId="121"/>
    <cellStyle name="20% - Accent2 4_10-15-10-Stmt AU - Period I - Working 1 0" xfId="122"/>
    <cellStyle name="20% - Accent2 5" xfId="123"/>
    <cellStyle name="20% - Accent2 5 2" xfId="124"/>
    <cellStyle name="20% - Accent2 5 3" xfId="125"/>
    <cellStyle name="20% - Accent2 5_10-15-10-Stmt AU - Period I - Working 1 0" xfId="126"/>
    <cellStyle name="20% - Accent2 6" xfId="127"/>
    <cellStyle name="20% - Accent2 6 2" xfId="128"/>
    <cellStyle name="20% - Accent2 6 3" xfId="129"/>
    <cellStyle name="20% - Accent2 6_10-15-10-Stmt AU - Period I - Working 1 0" xfId="130"/>
    <cellStyle name="20% - Accent2 7" xfId="131"/>
    <cellStyle name="20% - Accent2 7 2" xfId="132"/>
    <cellStyle name="20% - Accent2 7 3" xfId="133"/>
    <cellStyle name="20% - Accent2 7_10-15-10-Stmt AU - Period I - Working 1 0" xfId="134"/>
    <cellStyle name="20% - Accent2 8" xfId="135"/>
    <cellStyle name="20% - Accent2 9" xfId="136"/>
    <cellStyle name="20% - Accent3 10" xfId="137"/>
    <cellStyle name="20% - Accent3 11" xfId="138"/>
    <cellStyle name="20% - Accent3 12" xfId="139"/>
    <cellStyle name="20% - Accent3 13" xfId="140"/>
    <cellStyle name="20% - Accent3 2" xfId="141"/>
    <cellStyle name="20% - Accent3 2 10" xfId="16450"/>
    <cellStyle name="20% - Accent3 2 10 2" xfId="16451"/>
    <cellStyle name="20% - Accent3 2 10 2 2" xfId="16452"/>
    <cellStyle name="20% - Accent3 2 10 3" xfId="16453"/>
    <cellStyle name="20% - Accent3 2 10 3 2" xfId="16454"/>
    <cellStyle name="20% - Accent3 2 10 4" xfId="16455"/>
    <cellStyle name="20% - Accent3 2 10 5" xfId="16456"/>
    <cellStyle name="20% - Accent3 2 10 6" xfId="16457"/>
    <cellStyle name="20% - Accent3 2 10 7" xfId="16458"/>
    <cellStyle name="20% - Accent3 2 11" xfId="16459"/>
    <cellStyle name="20% - Accent3 2 11 2" xfId="16460"/>
    <cellStyle name="20% - Accent3 2 11 2 2" xfId="16461"/>
    <cellStyle name="20% - Accent3 2 11 3" xfId="16462"/>
    <cellStyle name="20% - Accent3 2 11 3 2" xfId="16463"/>
    <cellStyle name="20% - Accent3 2 11 4" xfId="16464"/>
    <cellStyle name="20% - Accent3 2 11 5" xfId="16465"/>
    <cellStyle name="20% - Accent3 2 11 6" xfId="16466"/>
    <cellStyle name="20% - Accent3 2 11 7" xfId="16467"/>
    <cellStyle name="20% - Accent3 2 12" xfId="16468"/>
    <cellStyle name="20% - Accent3 2 12 2" xfId="16469"/>
    <cellStyle name="20% - Accent3 2 12 2 2" xfId="16470"/>
    <cellStyle name="20% - Accent3 2 12 3" xfId="16471"/>
    <cellStyle name="20% - Accent3 2 12 3 2" xfId="16472"/>
    <cellStyle name="20% - Accent3 2 12 4" xfId="16473"/>
    <cellStyle name="20% - Accent3 2 12 5" xfId="16474"/>
    <cellStyle name="20% - Accent3 2 12 6" xfId="16475"/>
    <cellStyle name="20% - Accent3 2 12 7" xfId="16476"/>
    <cellStyle name="20% - Accent3 2 13" xfId="16477"/>
    <cellStyle name="20% - Accent3 2 13 2" xfId="16478"/>
    <cellStyle name="20% - Accent3 2 14" xfId="16479"/>
    <cellStyle name="20% - Accent3 2 15" xfId="16480"/>
    <cellStyle name="20% - Accent3 2 16" xfId="16481"/>
    <cellStyle name="20% - Accent3 2 17" xfId="16482"/>
    <cellStyle name="20% - Accent3 2 18" xfId="16483"/>
    <cellStyle name="20% - Accent3 2 2" xfId="142"/>
    <cellStyle name="20% - Accent3 2 2 10" xfId="16484"/>
    <cellStyle name="20% - Accent3 2 2 11" xfId="16485"/>
    <cellStyle name="20% - Accent3 2 2 12" xfId="16486"/>
    <cellStyle name="20% - Accent3 2 2 13" xfId="16487"/>
    <cellStyle name="20% - Accent3 2 2 2" xfId="16488"/>
    <cellStyle name="20% - Accent3 2 2 2 10" xfId="16489"/>
    <cellStyle name="20% - Accent3 2 2 2 11" xfId="16490"/>
    <cellStyle name="20% - Accent3 2 2 2 2" xfId="16491"/>
    <cellStyle name="20% - Accent3 2 2 2 2 10" xfId="16492"/>
    <cellStyle name="20% - Accent3 2 2 2 2 2" xfId="16493"/>
    <cellStyle name="20% - Accent3 2 2 2 2 2 2" xfId="16494"/>
    <cellStyle name="20% - Accent3 2 2 2 2 2 2 2" xfId="16495"/>
    <cellStyle name="20% - Accent3 2 2 2 2 2 3" xfId="16496"/>
    <cellStyle name="20% - Accent3 2 2 2 2 2 3 2" xfId="16497"/>
    <cellStyle name="20% - Accent3 2 2 2 2 2 4" xfId="16498"/>
    <cellStyle name="20% - Accent3 2 2 2 2 2 5" xfId="16499"/>
    <cellStyle name="20% - Accent3 2 2 2 2 2 6" xfId="16500"/>
    <cellStyle name="20% - Accent3 2 2 2 2 2 7" xfId="16501"/>
    <cellStyle name="20% - Accent3 2 2 2 2 3" xfId="16502"/>
    <cellStyle name="20% - Accent3 2 2 2 2 3 2" xfId="16503"/>
    <cellStyle name="20% - Accent3 2 2 2 2 3 2 2" xfId="16504"/>
    <cellStyle name="20% - Accent3 2 2 2 2 3 3" xfId="16505"/>
    <cellStyle name="20% - Accent3 2 2 2 2 3 3 2" xfId="16506"/>
    <cellStyle name="20% - Accent3 2 2 2 2 3 4" xfId="16507"/>
    <cellStyle name="20% - Accent3 2 2 2 2 3 5" xfId="16508"/>
    <cellStyle name="20% - Accent3 2 2 2 2 3 6" xfId="16509"/>
    <cellStyle name="20% - Accent3 2 2 2 2 3 7" xfId="16510"/>
    <cellStyle name="20% - Accent3 2 2 2 2 4" xfId="16511"/>
    <cellStyle name="20% - Accent3 2 2 2 2 4 2" xfId="16512"/>
    <cellStyle name="20% - Accent3 2 2 2 2 4 2 2" xfId="16513"/>
    <cellStyle name="20% - Accent3 2 2 2 2 4 3" xfId="16514"/>
    <cellStyle name="20% - Accent3 2 2 2 2 4 3 2" xfId="16515"/>
    <cellStyle name="20% - Accent3 2 2 2 2 4 4" xfId="16516"/>
    <cellStyle name="20% - Accent3 2 2 2 2 4 5" xfId="16517"/>
    <cellStyle name="20% - Accent3 2 2 2 2 4 6" xfId="16518"/>
    <cellStyle name="20% - Accent3 2 2 2 2 4 7" xfId="16519"/>
    <cellStyle name="20% - Accent3 2 2 2 2 5" xfId="16520"/>
    <cellStyle name="20% - Accent3 2 2 2 2 5 2" xfId="16521"/>
    <cellStyle name="20% - Accent3 2 2 2 2 6" xfId="16522"/>
    <cellStyle name="20% - Accent3 2 2 2 2 6 2" xfId="16523"/>
    <cellStyle name="20% - Accent3 2 2 2 2 7" xfId="16524"/>
    <cellStyle name="20% - Accent3 2 2 2 2 8" xfId="16525"/>
    <cellStyle name="20% - Accent3 2 2 2 2 9" xfId="16526"/>
    <cellStyle name="20% - Accent3 2 2 2 3" xfId="16527"/>
    <cellStyle name="20% - Accent3 2 2 2 3 2" xfId="16528"/>
    <cellStyle name="20% - Accent3 2 2 2 3 2 2" xfId="16529"/>
    <cellStyle name="20% - Accent3 2 2 2 3 3" xfId="16530"/>
    <cellStyle name="20% - Accent3 2 2 2 3 3 2" xfId="16531"/>
    <cellStyle name="20% - Accent3 2 2 2 3 4" xfId="16532"/>
    <cellStyle name="20% - Accent3 2 2 2 3 5" xfId="16533"/>
    <cellStyle name="20% - Accent3 2 2 2 3 6" xfId="16534"/>
    <cellStyle name="20% - Accent3 2 2 2 3 7" xfId="16535"/>
    <cellStyle name="20% - Accent3 2 2 2 4" xfId="16536"/>
    <cellStyle name="20% - Accent3 2 2 2 4 2" xfId="16537"/>
    <cellStyle name="20% - Accent3 2 2 2 4 2 2" xfId="16538"/>
    <cellStyle name="20% - Accent3 2 2 2 4 3" xfId="16539"/>
    <cellStyle name="20% - Accent3 2 2 2 4 3 2" xfId="16540"/>
    <cellStyle name="20% - Accent3 2 2 2 4 4" xfId="16541"/>
    <cellStyle name="20% - Accent3 2 2 2 4 5" xfId="16542"/>
    <cellStyle name="20% - Accent3 2 2 2 4 6" xfId="16543"/>
    <cellStyle name="20% - Accent3 2 2 2 4 7" xfId="16544"/>
    <cellStyle name="20% - Accent3 2 2 2 5" xfId="16545"/>
    <cellStyle name="20% - Accent3 2 2 2 5 2" xfId="16546"/>
    <cellStyle name="20% - Accent3 2 2 2 5 2 2" xfId="16547"/>
    <cellStyle name="20% - Accent3 2 2 2 5 3" xfId="16548"/>
    <cellStyle name="20% - Accent3 2 2 2 5 3 2" xfId="16549"/>
    <cellStyle name="20% - Accent3 2 2 2 5 4" xfId="16550"/>
    <cellStyle name="20% - Accent3 2 2 2 5 5" xfId="16551"/>
    <cellStyle name="20% - Accent3 2 2 2 5 6" xfId="16552"/>
    <cellStyle name="20% - Accent3 2 2 2 5 7" xfId="16553"/>
    <cellStyle name="20% - Accent3 2 2 2 6" xfId="16554"/>
    <cellStyle name="20% - Accent3 2 2 2 6 2" xfId="16555"/>
    <cellStyle name="20% - Accent3 2 2 2 7" xfId="16556"/>
    <cellStyle name="20% - Accent3 2 2 2 7 2" xfId="16557"/>
    <cellStyle name="20% - Accent3 2 2 2 8" xfId="16558"/>
    <cellStyle name="20% - Accent3 2 2 2 9" xfId="16559"/>
    <cellStyle name="20% - Accent3 2 2 3" xfId="16560"/>
    <cellStyle name="20% - Accent3 2 2 3 10" xfId="16561"/>
    <cellStyle name="20% - Accent3 2 2 3 11" xfId="16562"/>
    <cellStyle name="20% - Accent3 2 2 3 2" xfId="16563"/>
    <cellStyle name="20% - Accent3 2 2 3 2 10" xfId="16564"/>
    <cellStyle name="20% - Accent3 2 2 3 2 2" xfId="16565"/>
    <cellStyle name="20% - Accent3 2 2 3 2 2 2" xfId="16566"/>
    <cellStyle name="20% - Accent3 2 2 3 2 2 2 2" xfId="16567"/>
    <cellStyle name="20% - Accent3 2 2 3 2 2 3" xfId="16568"/>
    <cellStyle name="20% - Accent3 2 2 3 2 2 3 2" xfId="16569"/>
    <cellStyle name="20% - Accent3 2 2 3 2 2 4" xfId="16570"/>
    <cellStyle name="20% - Accent3 2 2 3 2 2 5" xfId="16571"/>
    <cellStyle name="20% - Accent3 2 2 3 2 2 6" xfId="16572"/>
    <cellStyle name="20% - Accent3 2 2 3 2 2 7" xfId="16573"/>
    <cellStyle name="20% - Accent3 2 2 3 2 3" xfId="16574"/>
    <cellStyle name="20% - Accent3 2 2 3 2 3 2" xfId="16575"/>
    <cellStyle name="20% - Accent3 2 2 3 2 3 2 2" xfId="16576"/>
    <cellStyle name="20% - Accent3 2 2 3 2 3 3" xfId="16577"/>
    <cellStyle name="20% - Accent3 2 2 3 2 3 3 2" xfId="16578"/>
    <cellStyle name="20% - Accent3 2 2 3 2 3 4" xfId="16579"/>
    <cellStyle name="20% - Accent3 2 2 3 2 3 5" xfId="16580"/>
    <cellStyle name="20% - Accent3 2 2 3 2 3 6" xfId="16581"/>
    <cellStyle name="20% - Accent3 2 2 3 2 3 7" xfId="16582"/>
    <cellStyle name="20% - Accent3 2 2 3 2 4" xfId="16583"/>
    <cellStyle name="20% - Accent3 2 2 3 2 4 2" xfId="16584"/>
    <cellStyle name="20% - Accent3 2 2 3 2 4 2 2" xfId="16585"/>
    <cellStyle name="20% - Accent3 2 2 3 2 4 3" xfId="16586"/>
    <cellStyle name="20% - Accent3 2 2 3 2 4 3 2" xfId="16587"/>
    <cellStyle name="20% - Accent3 2 2 3 2 4 4" xfId="16588"/>
    <cellStyle name="20% - Accent3 2 2 3 2 4 5" xfId="16589"/>
    <cellStyle name="20% - Accent3 2 2 3 2 4 6" xfId="16590"/>
    <cellStyle name="20% - Accent3 2 2 3 2 4 7" xfId="16591"/>
    <cellStyle name="20% - Accent3 2 2 3 2 5" xfId="16592"/>
    <cellStyle name="20% - Accent3 2 2 3 2 5 2" xfId="16593"/>
    <cellStyle name="20% - Accent3 2 2 3 2 6" xfId="16594"/>
    <cellStyle name="20% - Accent3 2 2 3 2 6 2" xfId="16595"/>
    <cellStyle name="20% - Accent3 2 2 3 2 7" xfId="16596"/>
    <cellStyle name="20% - Accent3 2 2 3 2 8" xfId="16597"/>
    <cellStyle name="20% - Accent3 2 2 3 2 9" xfId="16598"/>
    <cellStyle name="20% - Accent3 2 2 3 3" xfId="16599"/>
    <cellStyle name="20% - Accent3 2 2 3 3 2" xfId="16600"/>
    <cellStyle name="20% - Accent3 2 2 3 3 2 2" xfId="16601"/>
    <cellStyle name="20% - Accent3 2 2 3 3 3" xfId="16602"/>
    <cellStyle name="20% - Accent3 2 2 3 3 3 2" xfId="16603"/>
    <cellStyle name="20% - Accent3 2 2 3 3 4" xfId="16604"/>
    <cellStyle name="20% - Accent3 2 2 3 3 5" xfId="16605"/>
    <cellStyle name="20% - Accent3 2 2 3 3 6" xfId="16606"/>
    <cellStyle name="20% - Accent3 2 2 3 3 7" xfId="16607"/>
    <cellStyle name="20% - Accent3 2 2 3 4" xfId="16608"/>
    <cellStyle name="20% - Accent3 2 2 3 4 2" xfId="16609"/>
    <cellStyle name="20% - Accent3 2 2 3 4 2 2" xfId="16610"/>
    <cellStyle name="20% - Accent3 2 2 3 4 3" xfId="16611"/>
    <cellStyle name="20% - Accent3 2 2 3 4 3 2" xfId="16612"/>
    <cellStyle name="20% - Accent3 2 2 3 4 4" xfId="16613"/>
    <cellStyle name="20% - Accent3 2 2 3 4 5" xfId="16614"/>
    <cellStyle name="20% - Accent3 2 2 3 4 6" xfId="16615"/>
    <cellStyle name="20% - Accent3 2 2 3 4 7" xfId="16616"/>
    <cellStyle name="20% - Accent3 2 2 3 5" xfId="16617"/>
    <cellStyle name="20% - Accent3 2 2 3 5 2" xfId="16618"/>
    <cellStyle name="20% - Accent3 2 2 3 5 2 2" xfId="16619"/>
    <cellStyle name="20% - Accent3 2 2 3 5 3" xfId="16620"/>
    <cellStyle name="20% - Accent3 2 2 3 5 3 2" xfId="16621"/>
    <cellStyle name="20% - Accent3 2 2 3 5 4" xfId="16622"/>
    <cellStyle name="20% - Accent3 2 2 3 5 5" xfId="16623"/>
    <cellStyle name="20% - Accent3 2 2 3 5 6" xfId="16624"/>
    <cellStyle name="20% - Accent3 2 2 3 5 7" xfId="16625"/>
    <cellStyle name="20% - Accent3 2 2 3 6" xfId="16626"/>
    <cellStyle name="20% - Accent3 2 2 3 6 2" xfId="16627"/>
    <cellStyle name="20% - Accent3 2 2 3 7" xfId="16628"/>
    <cellStyle name="20% - Accent3 2 2 3 7 2" xfId="16629"/>
    <cellStyle name="20% - Accent3 2 2 3 8" xfId="16630"/>
    <cellStyle name="20% - Accent3 2 2 3 9" xfId="16631"/>
    <cellStyle name="20% - Accent3 2 2 4" xfId="16632"/>
    <cellStyle name="20% - Accent3 2 2 4 10" xfId="16633"/>
    <cellStyle name="20% - Accent3 2 2 4 2" xfId="16634"/>
    <cellStyle name="20% - Accent3 2 2 4 2 2" xfId="16635"/>
    <cellStyle name="20% - Accent3 2 2 4 2 2 2" xfId="16636"/>
    <cellStyle name="20% - Accent3 2 2 4 2 3" xfId="16637"/>
    <cellStyle name="20% - Accent3 2 2 4 2 3 2" xfId="16638"/>
    <cellStyle name="20% - Accent3 2 2 4 2 4" xfId="16639"/>
    <cellStyle name="20% - Accent3 2 2 4 2 5" xfId="16640"/>
    <cellStyle name="20% - Accent3 2 2 4 2 6" xfId="16641"/>
    <cellStyle name="20% - Accent3 2 2 4 2 7" xfId="16642"/>
    <cellStyle name="20% - Accent3 2 2 4 3" xfId="16643"/>
    <cellStyle name="20% - Accent3 2 2 4 3 2" xfId="16644"/>
    <cellStyle name="20% - Accent3 2 2 4 3 2 2" xfId="16645"/>
    <cellStyle name="20% - Accent3 2 2 4 3 3" xfId="16646"/>
    <cellStyle name="20% - Accent3 2 2 4 3 3 2" xfId="16647"/>
    <cellStyle name="20% - Accent3 2 2 4 3 4" xfId="16648"/>
    <cellStyle name="20% - Accent3 2 2 4 3 5" xfId="16649"/>
    <cellStyle name="20% - Accent3 2 2 4 3 6" xfId="16650"/>
    <cellStyle name="20% - Accent3 2 2 4 3 7" xfId="16651"/>
    <cellStyle name="20% - Accent3 2 2 4 4" xfId="16652"/>
    <cellStyle name="20% - Accent3 2 2 4 4 2" xfId="16653"/>
    <cellStyle name="20% - Accent3 2 2 4 4 2 2" xfId="16654"/>
    <cellStyle name="20% - Accent3 2 2 4 4 3" xfId="16655"/>
    <cellStyle name="20% - Accent3 2 2 4 4 3 2" xfId="16656"/>
    <cellStyle name="20% - Accent3 2 2 4 4 4" xfId="16657"/>
    <cellStyle name="20% - Accent3 2 2 4 4 5" xfId="16658"/>
    <cellStyle name="20% - Accent3 2 2 4 4 6" xfId="16659"/>
    <cellStyle name="20% - Accent3 2 2 4 4 7" xfId="16660"/>
    <cellStyle name="20% - Accent3 2 2 4 5" xfId="16661"/>
    <cellStyle name="20% - Accent3 2 2 4 5 2" xfId="16662"/>
    <cellStyle name="20% - Accent3 2 2 4 6" xfId="16663"/>
    <cellStyle name="20% - Accent3 2 2 4 6 2" xfId="16664"/>
    <cellStyle name="20% - Accent3 2 2 4 7" xfId="16665"/>
    <cellStyle name="20% - Accent3 2 2 4 8" xfId="16666"/>
    <cellStyle name="20% - Accent3 2 2 4 9" xfId="16667"/>
    <cellStyle name="20% - Accent3 2 2 5" xfId="16668"/>
    <cellStyle name="20% - Accent3 2 2 5 2" xfId="16669"/>
    <cellStyle name="20% - Accent3 2 2 5 2 2" xfId="16670"/>
    <cellStyle name="20% - Accent3 2 2 5 3" xfId="16671"/>
    <cellStyle name="20% - Accent3 2 2 5 3 2" xfId="16672"/>
    <cellStyle name="20% - Accent3 2 2 5 4" xfId="16673"/>
    <cellStyle name="20% - Accent3 2 2 5 5" xfId="16674"/>
    <cellStyle name="20% - Accent3 2 2 5 6" xfId="16675"/>
    <cellStyle name="20% - Accent3 2 2 5 7" xfId="16676"/>
    <cellStyle name="20% - Accent3 2 2 6" xfId="16677"/>
    <cellStyle name="20% - Accent3 2 2 6 2" xfId="16678"/>
    <cellStyle name="20% - Accent3 2 2 6 2 2" xfId="16679"/>
    <cellStyle name="20% - Accent3 2 2 6 3" xfId="16680"/>
    <cellStyle name="20% - Accent3 2 2 6 3 2" xfId="16681"/>
    <cellStyle name="20% - Accent3 2 2 6 4" xfId="16682"/>
    <cellStyle name="20% - Accent3 2 2 6 5" xfId="16683"/>
    <cellStyle name="20% - Accent3 2 2 6 6" xfId="16684"/>
    <cellStyle name="20% - Accent3 2 2 6 7" xfId="16685"/>
    <cellStyle name="20% - Accent3 2 2 7" xfId="16686"/>
    <cellStyle name="20% - Accent3 2 2 7 2" xfId="16687"/>
    <cellStyle name="20% - Accent3 2 2 7 2 2" xfId="16688"/>
    <cellStyle name="20% - Accent3 2 2 7 3" xfId="16689"/>
    <cellStyle name="20% - Accent3 2 2 7 3 2" xfId="16690"/>
    <cellStyle name="20% - Accent3 2 2 7 4" xfId="16691"/>
    <cellStyle name="20% - Accent3 2 2 7 5" xfId="16692"/>
    <cellStyle name="20% - Accent3 2 2 7 6" xfId="16693"/>
    <cellStyle name="20% - Accent3 2 2 7 7" xfId="16694"/>
    <cellStyle name="20% - Accent3 2 2 8" xfId="16695"/>
    <cellStyle name="20% - Accent3 2 2 8 2" xfId="16696"/>
    <cellStyle name="20% - Accent3 2 2 9" xfId="16697"/>
    <cellStyle name="20% - Accent3 2 2 9 2" xfId="16698"/>
    <cellStyle name="20% - Accent3 2 3" xfId="143"/>
    <cellStyle name="20% - Accent3 2 3 10" xfId="16699"/>
    <cellStyle name="20% - Accent3 2 3 11" xfId="16700"/>
    <cellStyle name="20% - Accent3 2 3 12" xfId="16701"/>
    <cellStyle name="20% - Accent3 2 3 13" xfId="16702"/>
    <cellStyle name="20% - Accent3 2 3 2" xfId="16703"/>
    <cellStyle name="20% - Accent3 2 3 2 10" xfId="16704"/>
    <cellStyle name="20% - Accent3 2 3 2 11" xfId="16705"/>
    <cellStyle name="20% - Accent3 2 3 2 2" xfId="16706"/>
    <cellStyle name="20% - Accent3 2 3 2 2 10" xfId="16707"/>
    <cellStyle name="20% - Accent3 2 3 2 2 2" xfId="16708"/>
    <cellStyle name="20% - Accent3 2 3 2 2 2 2" xfId="16709"/>
    <cellStyle name="20% - Accent3 2 3 2 2 2 2 2" xfId="16710"/>
    <cellStyle name="20% - Accent3 2 3 2 2 2 3" xfId="16711"/>
    <cellStyle name="20% - Accent3 2 3 2 2 2 3 2" xfId="16712"/>
    <cellStyle name="20% - Accent3 2 3 2 2 2 4" xfId="16713"/>
    <cellStyle name="20% - Accent3 2 3 2 2 2 5" xfId="16714"/>
    <cellStyle name="20% - Accent3 2 3 2 2 2 6" xfId="16715"/>
    <cellStyle name="20% - Accent3 2 3 2 2 2 7" xfId="16716"/>
    <cellStyle name="20% - Accent3 2 3 2 2 3" xfId="16717"/>
    <cellStyle name="20% - Accent3 2 3 2 2 3 2" xfId="16718"/>
    <cellStyle name="20% - Accent3 2 3 2 2 3 2 2" xfId="16719"/>
    <cellStyle name="20% - Accent3 2 3 2 2 3 3" xfId="16720"/>
    <cellStyle name="20% - Accent3 2 3 2 2 3 3 2" xfId="16721"/>
    <cellStyle name="20% - Accent3 2 3 2 2 3 4" xfId="16722"/>
    <cellStyle name="20% - Accent3 2 3 2 2 3 5" xfId="16723"/>
    <cellStyle name="20% - Accent3 2 3 2 2 3 6" xfId="16724"/>
    <cellStyle name="20% - Accent3 2 3 2 2 3 7" xfId="16725"/>
    <cellStyle name="20% - Accent3 2 3 2 2 4" xfId="16726"/>
    <cellStyle name="20% - Accent3 2 3 2 2 4 2" xfId="16727"/>
    <cellStyle name="20% - Accent3 2 3 2 2 4 2 2" xfId="16728"/>
    <cellStyle name="20% - Accent3 2 3 2 2 4 3" xfId="16729"/>
    <cellStyle name="20% - Accent3 2 3 2 2 4 3 2" xfId="16730"/>
    <cellStyle name="20% - Accent3 2 3 2 2 4 4" xfId="16731"/>
    <cellStyle name="20% - Accent3 2 3 2 2 4 5" xfId="16732"/>
    <cellStyle name="20% - Accent3 2 3 2 2 4 6" xfId="16733"/>
    <cellStyle name="20% - Accent3 2 3 2 2 4 7" xfId="16734"/>
    <cellStyle name="20% - Accent3 2 3 2 2 5" xfId="16735"/>
    <cellStyle name="20% - Accent3 2 3 2 2 5 2" xfId="16736"/>
    <cellStyle name="20% - Accent3 2 3 2 2 6" xfId="16737"/>
    <cellStyle name="20% - Accent3 2 3 2 2 6 2" xfId="16738"/>
    <cellStyle name="20% - Accent3 2 3 2 2 7" xfId="16739"/>
    <cellStyle name="20% - Accent3 2 3 2 2 8" xfId="16740"/>
    <cellStyle name="20% - Accent3 2 3 2 2 9" xfId="16741"/>
    <cellStyle name="20% - Accent3 2 3 2 3" xfId="16742"/>
    <cellStyle name="20% - Accent3 2 3 2 3 2" xfId="16743"/>
    <cellStyle name="20% - Accent3 2 3 2 3 2 2" xfId="16744"/>
    <cellStyle name="20% - Accent3 2 3 2 3 3" xfId="16745"/>
    <cellStyle name="20% - Accent3 2 3 2 3 3 2" xfId="16746"/>
    <cellStyle name="20% - Accent3 2 3 2 3 4" xfId="16747"/>
    <cellStyle name="20% - Accent3 2 3 2 3 5" xfId="16748"/>
    <cellStyle name="20% - Accent3 2 3 2 3 6" xfId="16749"/>
    <cellStyle name="20% - Accent3 2 3 2 3 7" xfId="16750"/>
    <cellStyle name="20% - Accent3 2 3 2 4" xfId="16751"/>
    <cellStyle name="20% - Accent3 2 3 2 4 2" xfId="16752"/>
    <cellStyle name="20% - Accent3 2 3 2 4 2 2" xfId="16753"/>
    <cellStyle name="20% - Accent3 2 3 2 4 3" xfId="16754"/>
    <cellStyle name="20% - Accent3 2 3 2 4 3 2" xfId="16755"/>
    <cellStyle name="20% - Accent3 2 3 2 4 4" xfId="16756"/>
    <cellStyle name="20% - Accent3 2 3 2 4 5" xfId="16757"/>
    <cellStyle name="20% - Accent3 2 3 2 4 6" xfId="16758"/>
    <cellStyle name="20% - Accent3 2 3 2 4 7" xfId="16759"/>
    <cellStyle name="20% - Accent3 2 3 2 5" xfId="16760"/>
    <cellStyle name="20% - Accent3 2 3 2 5 2" xfId="16761"/>
    <cellStyle name="20% - Accent3 2 3 2 5 2 2" xfId="16762"/>
    <cellStyle name="20% - Accent3 2 3 2 5 3" xfId="16763"/>
    <cellStyle name="20% - Accent3 2 3 2 5 3 2" xfId="16764"/>
    <cellStyle name="20% - Accent3 2 3 2 5 4" xfId="16765"/>
    <cellStyle name="20% - Accent3 2 3 2 5 5" xfId="16766"/>
    <cellStyle name="20% - Accent3 2 3 2 5 6" xfId="16767"/>
    <cellStyle name="20% - Accent3 2 3 2 5 7" xfId="16768"/>
    <cellStyle name="20% - Accent3 2 3 2 6" xfId="16769"/>
    <cellStyle name="20% - Accent3 2 3 2 6 2" xfId="16770"/>
    <cellStyle name="20% - Accent3 2 3 2 7" xfId="16771"/>
    <cellStyle name="20% - Accent3 2 3 2 7 2" xfId="16772"/>
    <cellStyle name="20% - Accent3 2 3 2 8" xfId="16773"/>
    <cellStyle name="20% - Accent3 2 3 2 9" xfId="16774"/>
    <cellStyle name="20% - Accent3 2 3 3" xfId="16775"/>
    <cellStyle name="20% - Accent3 2 3 3 10" xfId="16776"/>
    <cellStyle name="20% - Accent3 2 3 3 11" xfId="16777"/>
    <cellStyle name="20% - Accent3 2 3 3 2" xfId="16778"/>
    <cellStyle name="20% - Accent3 2 3 3 2 10" xfId="16779"/>
    <cellStyle name="20% - Accent3 2 3 3 2 2" xfId="16780"/>
    <cellStyle name="20% - Accent3 2 3 3 2 2 2" xfId="16781"/>
    <cellStyle name="20% - Accent3 2 3 3 2 2 2 2" xfId="16782"/>
    <cellStyle name="20% - Accent3 2 3 3 2 2 3" xfId="16783"/>
    <cellStyle name="20% - Accent3 2 3 3 2 2 3 2" xfId="16784"/>
    <cellStyle name="20% - Accent3 2 3 3 2 2 4" xfId="16785"/>
    <cellStyle name="20% - Accent3 2 3 3 2 2 5" xfId="16786"/>
    <cellStyle name="20% - Accent3 2 3 3 2 2 6" xfId="16787"/>
    <cellStyle name="20% - Accent3 2 3 3 2 2 7" xfId="16788"/>
    <cellStyle name="20% - Accent3 2 3 3 2 3" xfId="16789"/>
    <cellStyle name="20% - Accent3 2 3 3 2 3 2" xfId="16790"/>
    <cellStyle name="20% - Accent3 2 3 3 2 3 2 2" xfId="16791"/>
    <cellStyle name="20% - Accent3 2 3 3 2 3 3" xfId="16792"/>
    <cellStyle name="20% - Accent3 2 3 3 2 3 3 2" xfId="16793"/>
    <cellStyle name="20% - Accent3 2 3 3 2 3 4" xfId="16794"/>
    <cellStyle name="20% - Accent3 2 3 3 2 3 5" xfId="16795"/>
    <cellStyle name="20% - Accent3 2 3 3 2 3 6" xfId="16796"/>
    <cellStyle name="20% - Accent3 2 3 3 2 3 7" xfId="16797"/>
    <cellStyle name="20% - Accent3 2 3 3 2 4" xfId="16798"/>
    <cellStyle name="20% - Accent3 2 3 3 2 4 2" xfId="16799"/>
    <cellStyle name="20% - Accent3 2 3 3 2 4 2 2" xfId="16800"/>
    <cellStyle name="20% - Accent3 2 3 3 2 4 3" xfId="16801"/>
    <cellStyle name="20% - Accent3 2 3 3 2 4 3 2" xfId="16802"/>
    <cellStyle name="20% - Accent3 2 3 3 2 4 4" xfId="16803"/>
    <cellStyle name="20% - Accent3 2 3 3 2 4 5" xfId="16804"/>
    <cellStyle name="20% - Accent3 2 3 3 2 4 6" xfId="16805"/>
    <cellStyle name="20% - Accent3 2 3 3 2 4 7" xfId="16806"/>
    <cellStyle name="20% - Accent3 2 3 3 2 5" xfId="16807"/>
    <cellStyle name="20% - Accent3 2 3 3 2 5 2" xfId="16808"/>
    <cellStyle name="20% - Accent3 2 3 3 2 6" xfId="16809"/>
    <cellStyle name="20% - Accent3 2 3 3 2 6 2" xfId="16810"/>
    <cellStyle name="20% - Accent3 2 3 3 2 7" xfId="16811"/>
    <cellStyle name="20% - Accent3 2 3 3 2 8" xfId="16812"/>
    <cellStyle name="20% - Accent3 2 3 3 2 9" xfId="16813"/>
    <cellStyle name="20% - Accent3 2 3 3 3" xfId="16814"/>
    <cellStyle name="20% - Accent3 2 3 3 3 2" xfId="16815"/>
    <cellStyle name="20% - Accent3 2 3 3 3 2 2" xfId="16816"/>
    <cellStyle name="20% - Accent3 2 3 3 3 3" xfId="16817"/>
    <cellStyle name="20% - Accent3 2 3 3 3 3 2" xfId="16818"/>
    <cellStyle name="20% - Accent3 2 3 3 3 4" xfId="16819"/>
    <cellStyle name="20% - Accent3 2 3 3 3 5" xfId="16820"/>
    <cellStyle name="20% - Accent3 2 3 3 3 6" xfId="16821"/>
    <cellStyle name="20% - Accent3 2 3 3 3 7" xfId="16822"/>
    <cellStyle name="20% - Accent3 2 3 3 4" xfId="16823"/>
    <cellStyle name="20% - Accent3 2 3 3 4 2" xfId="16824"/>
    <cellStyle name="20% - Accent3 2 3 3 4 2 2" xfId="16825"/>
    <cellStyle name="20% - Accent3 2 3 3 4 3" xfId="16826"/>
    <cellStyle name="20% - Accent3 2 3 3 4 3 2" xfId="16827"/>
    <cellStyle name="20% - Accent3 2 3 3 4 4" xfId="16828"/>
    <cellStyle name="20% - Accent3 2 3 3 4 5" xfId="16829"/>
    <cellStyle name="20% - Accent3 2 3 3 4 6" xfId="16830"/>
    <cellStyle name="20% - Accent3 2 3 3 4 7" xfId="16831"/>
    <cellStyle name="20% - Accent3 2 3 3 5" xfId="16832"/>
    <cellStyle name="20% - Accent3 2 3 3 5 2" xfId="16833"/>
    <cellStyle name="20% - Accent3 2 3 3 5 2 2" xfId="16834"/>
    <cellStyle name="20% - Accent3 2 3 3 5 3" xfId="16835"/>
    <cellStyle name="20% - Accent3 2 3 3 5 3 2" xfId="16836"/>
    <cellStyle name="20% - Accent3 2 3 3 5 4" xfId="16837"/>
    <cellStyle name="20% - Accent3 2 3 3 5 5" xfId="16838"/>
    <cellStyle name="20% - Accent3 2 3 3 5 6" xfId="16839"/>
    <cellStyle name="20% - Accent3 2 3 3 5 7" xfId="16840"/>
    <cellStyle name="20% - Accent3 2 3 3 6" xfId="16841"/>
    <cellStyle name="20% - Accent3 2 3 3 6 2" xfId="16842"/>
    <cellStyle name="20% - Accent3 2 3 3 7" xfId="16843"/>
    <cellStyle name="20% - Accent3 2 3 3 7 2" xfId="16844"/>
    <cellStyle name="20% - Accent3 2 3 3 8" xfId="16845"/>
    <cellStyle name="20% - Accent3 2 3 3 9" xfId="16846"/>
    <cellStyle name="20% - Accent3 2 3 4" xfId="16847"/>
    <cellStyle name="20% - Accent3 2 3 4 10" xfId="16848"/>
    <cellStyle name="20% - Accent3 2 3 4 2" xfId="16849"/>
    <cellStyle name="20% - Accent3 2 3 4 2 2" xfId="16850"/>
    <cellStyle name="20% - Accent3 2 3 4 2 2 2" xfId="16851"/>
    <cellStyle name="20% - Accent3 2 3 4 2 3" xfId="16852"/>
    <cellStyle name="20% - Accent3 2 3 4 2 3 2" xfId="16853"/>
    <cellStyle name="20% - Accent3 2 3 4 2 4" xfId="16854"/>
    <cellStyle name="20% - Accent3 2 3 4 2 5" xfId="16855"/>
    <cellStyle name="20% - Accent3 2 3 4 2 6" xfId="16856"/>
    <cellStyle name="20% - Accent3 2 3 4 2 7" xfId="16857"/>
    <cellStyle name="20% - Accent3 2 3 4 3" xfId="16858"/>
    <cellStyle name="20% - Accent3 2 3 4 3 2" xfId="16859"/>
    <cellStyle name="20% - Accent3 2 3 4 3 2 2" xfId="16860"/>
    <cellStyle name="20% - Accent3 2 3 4 3 3" xfId="16861"/>
    <cellStyle name="20% - Accent3 2 3 4 3 3 2" xfId="16862"/>
    <cellStyle name="20% - Accent3 2 3 4 3 4" xfId="16863"/>
    <cellStyle name="20% - Accent3 2 3 4 3 5" xfId="16864"/>
    <cellStyle name="20% - Accent3 2 3 4 3 6" xfId="16865"/>
    <cellStyle name="20% - Accent3 2 3 4 3 7" xfId="16866"/>
    <cellStyle name="20% - Accent3 2 3 4 4" xfId="16867"/>
    <cellStyle name="20% - Accent3 2 3 4 4 2" xfId="16868"/>
    <cellStyle name="20% - Accent3 2 3 4 4 2 2" xfId="16869"/>
    <cellStyle name="20% - Accent3 2 3 4 4 3" xfId="16870"/>
    <cellStyle name="20% - Accent3 2 3 4 4 3 2" xfId="16871"/>
    <cellStyle name="20% - Accent3 2 3 4 4 4" xfId="16872"/>
    <cellStyle name="20% - Accent3 2 3 4 4 5" xfId="16873"/>
    <cellStyle name="20% - Accent3 2 3 4 4 6" xfId="16874"/>
    <cellStyle name="20% - Accent3 2 3 4 4 7" xfId="16875"/>
    <cellStyle name="20% - Accent3 2 3 4 5" xfId="16876"/>
    <cellStyle name="20% - Accent3 2 3 4 5 2" xfId="16877"/>
    <cellStyle name="20% - Accent3 2 3 4 6" xfId="16878"/>
    <cellStyle name="20% - Accent3 2 3 4 6 2" xfId="16879"/>
    <cellStyle name="20% - Accent3 2 3 4 7" xfId="16880"/>
    <cellStyle name="20% - Accent3 2 3 4 8" xfId="16881"/>
    <cellStyle name="20% - Accent3 2 3 4 9" xfId="16882"/>
    <cellStyle name="20% - Accent3 2 3 5" xfId="16883"/>
    <cellStyle name="20% - Accent3 2 3 5 2" xfId="16884"/>
    <cellStyle name="20% - Accent3 2 3 5 2 2" xfId="16885"/>
    <cellStyle name="20% - Accent3 2 3 5 3" xfId="16886"/>
    <cellStyle name="20% - Accent3 2 3 5 3 2" xfId="16887"/>
    <cellStyle name="20% - Accent3 2 3 5 4" xfId="16888"/>
    <cellStyle name="20% - Accent3 2 3 5 5" xfId="16889"/>
    <cellStyle name="20% - Accent3 2 3 5 6" xfId="16890"/>
    <cellStyle name="20% - Accent3 2 3 5 7" xfId="16891"/>
    <cellStyle name="20% - Accent3 2 3 6" xfId="16892"/>
    <cellStyle name="20% - Accent3 2 3 6 2" xfId="16893"/>
    <cellStyle name="20% - Accent3 2 3 6 2 2" xfId="16894"/>
    <cellStyle name="20% - Accent3 2 3 6 3" xfId="16895"/>
    <cellStyle name="20% - Accent3 2 3 6 3 2" xfId="16896"/>
    <cellStyle name="20% - Accent3 2 3 6 4" xfId="16897"/>
    <cellStyle name="20% - Accent3 2 3 6 5" xfId="16898"/>
    <cellStyle name="20% - Accent3 2 3 6 6" xfId="16899"/>
    <cellStyle name="20% - Accent3 2 3 6 7" xfId="16900"/>
    <cellStyle name="20% - Accent3 2 3 7" xfId="16901"/>
    <cellStyle name="20% - Accent3 2 3 7 2" xfId="16902"/>
    <cellStyle name="20% - Accent3 2 3 7 2 2" xfId="16903"/>
    <cellStyle name="20% - Accent3 2 3 7 3" xfId="16904"/>
    <cellStyle name="20% - Accent3 2 3 7 3 2" xfId="16905"/>
    <cellStyle name="20% - Accent3 2 3 7 4" xfId="16906"/>
    <cellStyle name="20% - Accent3 2 3 7 5" xfId="16907"/>
    <cellStyle name="20% - Accent3 2 3 7 6" xfId="16908"/>
    <cellStyle name="20% - Accent3 2 3 7 7" xfId="16909"/>
    <cellStyle name="20% - Accent3 2 3 8" xfId="16910"/>
    <cellStyle name="20% - Accent3 2 3 8 2" xfId="16911"/>
    <cellStyle name="20% - Accent3 2 3 9" xfId="16912"/>
    <cellStyle name="20% - Accent3 2 3 9 2" xfId="16913"/>
    <cellStyle name="20% - Accent3 2 4" xfId="16914"/>
    <cellStyle name="20% - Accent3 2 4 10" xfId="16915"/>
    <cellStyle name="20% - Accent3 2 4 11" xfId="16916"/>
    <cellStyle name="20% - Accent3 2 4 12" xfId="16917"/>
    <cellStyle name="20% - Accent3 2 4 13" xfId="16918"/>
    <cellStyle name="20% - Accent3 2 4 2" xfId="16919"/>
    <cellStyle name="20% - Accent3 2 4 2 10" xfId="16920"/>
    <cellStyle name="20% - Accent3 2 4 2 11" xfId="16921"/>
    <cellStyle name="20% - Accent3 2 4 2 2" xfId="16922"/>
    <cellStyle name="20% - Accent3 2 4 2 2 10" xfId="16923"/>
    <cellStyle name="20% - Accent3 2 4 2 2 2" xfId="16924"/>
    <cellStyle name="20% - Accent3 2 4 2 2 2 2" xfId="16925"/>
    <cellStyle name="20% - Accent3 2 4 2 2 2 2 2" xfId="16926"/>
    <cellStyle name="20% - Accent3 2 4 2 2 2 3" xfId="16927"/>
    <cellStyle name="20% - Accent3 2 4 2 2 2 3 2" xfId="16928"/>
    <cellStyle name="20% - Accent3 2 4 2 2 2 4" xfId="16929"/>
    <cellStyle name="20% - Accent3 2 4 2 2 2 5" xfId="16930"/>
    <cellStyle name="20% - Accent3 2 4 2 2 2 6" xfId="16931"/>
    <cellStyle name="20% - Accent3 2 4 2 2 2 7" xfId="16932"/>
    <cellStyle name="20% - Accent3 2 4 2 2 3" xfId="16933"/>
    <cellStyle name="20% - Accent3 2 4 2 2 3 2" xfId="16934"/>
    <cellStyle name="20% - Accent3 2 4 2 2 3 2 2" xfId="16935"/>
    <cellStyle name="20% - Accent3 2 4 2 2 3 3" xfId="16936"/>
    <cellStyle name="20% - Accent3 2 4 2 2 3 3 2" xfId="16937"/>
    <cellStyle name="20% - Accent3 2 4 2 2 3 4" xfId="16938"/>
    <cellStyle name="20% - Accent3 2 4 2 2 3 5" xfId="16939"/>
    <cellStyle name="20% - Accent3 2 4 2 2 3 6" xfId="16940"/>
    <cellStyle name="20% - Accent3 2 4 2 2 3 7" xfId="16941"/>
    <cellStyle name="20% - Accent3 2 4 2 2 4" xfId="16942"/>
    <cellStyle name="20% - Accent3 2 4 2 2 4 2" xfId="16943"/>
    <cellStyle name="20% - Accent3 2 4 2 2 4 2 2" xfId="16944"/>
    <cellStyle name="20% - Accent3 2 4 2 2 4 3" xfId="16945"/>
    <cellStyle name="20% - Accent3 2 4 2 2 4 3 2" xfId="16946"/>
    <cellStyle name="20% - Accent3 2 4 2 2 4 4" xfId="16947"/>
    <cellStyle name="20% - Accent3 2 4 2 2 4 5" xfId="16948"/>
    <cellStyle name="20% - Accent3 2 4 2 2 4 6" xfId="16949"/>
    <cellStyle name="20% - Accent3 2 4 2 2 4 7" xfId="16950"/>
    <cellStyle name="20% - Accent3 2 4 2 2 5" xfId="16951"/>
    <cellStyle name="20% - Accent3 2 4 2 2 5 2" xfId="16952"/>
    <cellStyle name="20% - Accent3 2 4 2 2 6" xfId="16953"/>
    <cellStyle name="20% - Accent3 2 4 2 2 6 2" xfId="16954"/>
    <cellStyle name="20% - Accent3 2 4 2 2 7" xfId="16955"/>
    <cellStyle name="20% - Accent3 2 4 2 2 8" xfId="16956"/>
    <cellStyle name="20% - Accent3 2 4 2 2 9" xfId="16957"/>
    <cellStyle name="20% - Accent3 2 4 2 3" xfId="16958"/>
    <cellStyle name="20% - Accent3 2 4 2 3 2" xfId="16959"/>
    <cellStyle name="20% - Accent3 2 4 2 3 2 2" xfId="16960"/>
    <cellStyle name="20% - Accent3 2 4 2 3 3" xfId="16961"/>
    <cellStyle name="20% - Accent3 2 4 2 3 3 2" xfId="16962"/>
    <cellStyle name="20% - Accent3 2 4 2 3 4" xfId="16963"/>
    <cellStyle name="20% - Accent3 2 4 2 3 5" xfId="16964"/>
    <cellStyle name="20% - Accent3 2 4 2 3 6" xfId="16965"/>
    <cellStyle name="20% - Accent3 2 4 2 3 7" xfId="16966"/>
    <cellStyle name="20% - Accent3 2 4 2 4" xfId="16967"/>
    <cellStyle name="20% - Accent3 2 4 2 4 2" xfId="16968"/>
    <cellStyle name="20% - Accent3 2 4 2 4 2 2" xfId="16969"/>
    <cellStyle name="20% - Accent3 2 4 2 4 3" xfId="16970"/>
    <cellStyle name="20% - Accent3 2 4 2 4 3 2" xfId="16971"/>
    <cellStyle name="20% - Accent3 2 4 2 4 4" xfId="16972"/>
    <cellStyle name="20% - Accent3 2 4 2 4 5" xfId="16973"/>
    <cellStyle name="20% - Accent3 2 4 2 4 6" xfId="16974"/>
    <cellStyle name="20% - Accent3 2 4 2 4 7" xfId="16975"/>
    <cellStyle name="20% - Accent3 2 4 2 5" xfId="16976"/>
    <cellStyle name="20% - Accent3 2 4 2 5 2" xfId="16977"/>
    <cellStyle name="20% - Accent3 2 4 2 5 2 2" xfId="16978"/>
    <cellStyle name="20% - Accent3 2 4 2 5 3" xfId="16979"/>
    <cellStyle name="20% - Accent3 2 4 2 5 3 2" xfId="16980"/>
    <cellStyle name="20% - Accent3 2 4 2 5 4" xfId="16981"/>
    <cellStyle name="20% - Accent3 2 4 2 5 5" xfId="16982"/>
    <cellStyle name="20% - Accent3 2 4 2 5 6" xfId="16983"/>
    <cellStyle name="20% - Accent3 2 4 2 5 7" xfId="16984"/>
    <cellStyle name="20% - Accent3 2 4 2 6" xfId="16985"/>
    <cellStyle name="20% - Accent3 2 4 2 6 2" xfId="16986"/>
    <cellStyle name="20% - Accent3 2 4 2 7" xfId="16987"/>
    <cellStyle name="20% - Accent3 2 4 2 7 2" xfId="16988"/>
    <cellStyle name="20% - Accent3 2 4 2 8" xfId="16989"/>
    <cellStyle name="20% - Accent3 2 4 2 9" xfId="16990"/>
    <cellStyle name="20% - Accent3 2 4 3" xfId="16991"/>
    <cellStyle name="20% - Accent3 2 4 3 10" xfId="16992"/>
    <cellStyle name="20% - Accent3 2 4 3 11" xfId="16993"/>
    <cellStyle name="20% - Accent3 2 4 3 2" xfId="16994"/>
    <cellStyle name="20% - Accent3 2 4 3 2 10" xfId="16995"/>
    <cellStyle name="20% - Accent3 2 4 3 2 2" xfId="16996"/>
    <cellStyle name="20% - Accent3 2 4 3 2 2 2" xfId="16997"/>
    <cellStyle name="20% - Accent3 2 4 3 2 2 2 2" xfId="16998"/>
    <cellStyle name="20% - Accent3 2 4 3 2 2 3" xfId="16999"/>
    <cellStyle name="20% - Accent3 2 4 3 2 2 3 2" xfId="17000"/>
    <cellStyle name="20% - Accent3 2 4 3 2 2 4" xfId="17001"/>
    <cellStyle name="20% - Accent3 2 4 3 2 2 5" xfId="17002"/>
    <cellStyle name="20% - Accent3 2 4 3 2 2 6" xfId="17003"/>
    <cellStyle name="20% - Accent3 2 4 3 2 2 7" xfId="17004"/>
    <cellStyle name="20% - Accent3 2 4 3 2 3" xfId="17005"/>
    <cellStyle name="20% - Accent3 2 4 3 2 3 2" xfId="17006"/>
    <cellStyle name="20% - Accent3 2 4 3 2 3 2 2" xfId="17007"/>
    <cellStyle name="20% - Accent3 2 4 3 2 3 3" xfId="17008"/>
    <cellStyle name="20% - Accent3 2 4 3 2 3 3 2" xfId="17009"/>
    <cellStyle name="20% - Accent3 2 4 3 2 3 4" xfId="17010"/>
    <cellStyle name="20% - Accent3 2 4 3 2 3 5" xfId="17011"/>
    <cellStyle name="20% - Accent3 2 4 3 2 3 6" xfId="17012"/>
    <cellStyle name="20% - Accent3 2 4 3 2 3 7" xfId="17013"/>
    <cellStyle name="20% - Accent3 2 4 3 2 4" xfId="17014"/>
    <cellStyle name="20% - Accent3 2 4 3 2 4 2" xfId="17015"/>
    <cellStyle name="20% - Accent3 2 4 3 2 4 2 2" xfId="17016"/>
    <cellStyle name="20% - Accent3 2 4 3 2 4 3" xfId="17017"/>
    <cellStyle name="20% - Accent3 2 4 3 2 4 3 2" xfId="17018"/>
    <cellStyle name="20% - Accent3 2 4 3 2 4 4" xfId="17019"/>
    <cellStyle name="20% - Accent3 2 4 3 2 4 5" xfId="17020"/>
    <cellStyle name="20% - Accent3 2 4 3 2 4 6" xfId="17021"/>
    <cellStyle name="20% - Accent3 2 4 3 2 4 7" xfId="17022"/>
    <cellStyle name="20% - Accent3 2 4 3 2 5" xfId="17023"/>
    <cellStyle name="20% - Accent3 2 4 3 2 5 2" xfId="17024"/>
    <cellStyle name="20% - Accent3 2 4 3 2 6" xfId="17025"/>
    <cellStyle name="20% - Accent3 2 4 3 2 6 2" xfId="17026"/>
    <cellStyle name="20% - Accent3 2 4 3 2 7" xfId="17027"/>
    <cellStyle name="20% - Accent3 2 4 3 2 8" xfId="17028"/>
    <cellStyle name="20% - Accent3 2 4 3 2 9" xfId="17029"/>
    <cellStyle name="20% - Accent3 2 4 3 3" xfId="17030"/>
    <cellStyle name="20% - Accent3 2 4 3 3 2" xfId="17031"/>
    <cellStyle name="20% - Accent3 2 4 3 3 2 2" xfId="17032"/>
    <cellStyle name="20% - Accent3 2 4 3 3 3" xfId="17033"/>
    <cellStyle name="20% - Accent3 2 4 3 3 3 2" xfId="17034"/>
    <cellStyle name="20% - Accent3 2 4 3 3 4" xfId="17035"/>
    <cellStyle name="20% - Accent3 2 4 3 3 5" xfId="17036"/>
    <cellStyle name="20% - Accent3 2 4 3 3 6" xfId="17037"/>
    <cellStyle name="20% - Accent3 2 4 3 3 7" xfId="17038"/>
    <cellStyle name="20% - Accent3 2 4 3 4" xfId="17039"/>
    <cellStyle name="20% - Accent3 2 4 3 4 2" xfId="17040"/>
    <cellStyle name="20% - Accent3 2 4 3 4 2 2" xfId="17041"/>
    <cellStyle name="20% - Accent3 2 4 3 4 3" xfId="17042"/>
    <cellStyle name="20% - Accent3 2 4 3 4 3 2" xfId="17043"/>
    <cellStyle name="20% - Accent3 2 4 3 4 4" xfId="17044"/>
    <cellStyle name="20% - Accent3 2 4 3 4 5" xfId="17045"/>
    <cellStyle name="20% - Accent3 2 4 3 4 6" xfId="17046"/>
    <cellStyle name="20% - Accent3 2 4 3 4 7" xfId="17047"/>
    <cellStyle name="20% - Accent3 2 4 3 5" xfId="17048"/>
    <cellStyle name="20% - Accent3 2 4 3 5 2" xfId="17049"/>
    <cellStyle name="20% - Accent3 2 4 3 5 2 2" xfId="17050"/>
    <cellStyle name="20% - Accent3 2 4 3 5 3" xfId="17051"/>
    <cellStyle name="20% - Accent3 2 4 3 5 3 2" xfId="17052"/>
    <cellStyle name="20% - Accent3 2 4 3 5 4" xfId="17053"/>
    <cellStyle name="20% - Accent3 2 4 3 5 5" xfId="17054"/>
    <cellStyle name="20% - Accent3 2 4 3 5 6" xfId="17055"/>
    <cellStyle name="20% - Accent3 2 4 3 5 7" xfId="17056"/>
    <cellStyle name="20% - Accent3 2 4 3 6" xfId="17057"/>
    <cellStyle name="20% - Accent3 2 4 3 6 2" xfId="17058"/>
    <cellStyle name="20% - Accent3 2 4 3 7" xfId="17059"/>
    <cellStyle name="20% - Accent3 2 4 3 7 2" xfId="17060"/>
    <cellStyle name="20% - Accent3 2 4 3 8" xfId="17061"/>
    <cellStyle name="20% - Accent3 2 4 3 9" xfId="17062"/>
    <cellStyle name="20% - Accent3 2 4 4" xfId="17063"/>
    <cellStyle name="20% - Accent3 2 4 4 10" xfId="17064"/>
    <cellStyle name="20% - Accent3 2 4 4 2" xfId="17065"/>
    <cellStyle name="20% - Accent3 2 4 4 2 2" xfId="17066"/>
    <cellStyle name="20% - Accent3 2 4 4 2 2 2" xfId="17067"/>
    <cellStyle name="20% - Accent3 2 4 4 2 3" xfId="17068"/>
    <cellStyle name="20% - Accent3 2 4 4 2 3 2" xfId="17069"/>
    <cellStyle name="20% - Accent3 2 4 4 2 4" xfId="17070"/>
    <cellStyle name="20% - Accent3 2 4 4 2 5" xfId="17071"/>
    <cellStyle name="20% - Accent3 2 4 4 2 6" xfId="17072"/>
    <cellStyle name="20% - Accent3 2 4 4 2 7" xfId="17073"/>
    <cellStyle name="20% - Accent3 2 4 4 3" xfId="17074"/>
    <cellStyle name="20% - Accent3 2 4 4 3 2" xfId="17075"/>
    <cellStyle name="20% - Accent3 2 4 4 3 2 2" xfId="17076"/>
    <cellStyle name="20% - Accent3 2 4 4 3 3" xfId="17077"/>
    <cellStyle name="20% - Accent3 2 4 4 3 3 2" xfId="17078"/>
    <cellStyle name="20% - Accent3 2 4 4 3 4" xfId="17079"/>
    <cellStyle name="20% - Accent3 2 4 4 3 5" xfId="17080"/>
    <cellStyle name="20% - Accent3 2 4 4 3 6" xfId="17081"/>
    <cellStyle name="20% - Accent3 2 4 4 3 7" xfId="17082"/>
    <cellStyle name="20% - Accent3 2 4 4 4" xfId="17083"/>
    <cellStyle name="20% - Accent3 2 4 4 4 2" xfId="17084"/>
    <cellStyle name="20% - Accent3 2 4 4 4 2 2" xfId="17085"/>
    <cellStyle name="20% - Accent3 2 4 4 4 3" xfId="17086"/>
    <cellStyle name="20% - Accent3 2 4 4 4 3 2" xfId="17087"/>
    <cellStyle name="20% - Accent3 2 4 4 4 4" xfId="17088"/>
    <cellStyle name="20% - Accent3 2 4 4 4 5" xfId="17089"/>
    <cellStyle name="20% - Accent3 2 4 4 4 6" xfId="17090"/>
    <cellStyle name="20% - Accent3 2 4 4 4 7" xfId="17091"/>
    <cellStyle name="20% - Accent3 2 4 4 5" xfId="17092"/>
    <cellStyle name="20% - Accent3 2 4 4 5 2" xfId="17093"/>
    <cellStyle name="20% - Accent3 2 4 4 6" xfId="17094"/>
    <cellStyle name="20% - Accent3 2 4 4 6 2" xfId="17095"/>
    <cellStyle name="20% - Accent3 2 4 4 7" xfId="17096"/>
    <cellStyle name="20% - Accent3 2 4 4 8" xfId="17097"/>
    <cellStyle name="20% - Accent3 2 4 4 9" xfId="17098"/>
    <cellStyle name="20% - Accent3 2 4 5" xfId="17099"/>
    <cellStyle name="20% - Accent3 2 4 5 2" xfId="17100"/>
    <cellStyle name="20% - Accent3 2 4 5 2 2" xfId="17101"/>
    <cellStyle name="20% - Accent3 2 4 5 3" xfId="17102"/>
    <cellStyle name="20% - Accent3 2 4 5 3 2" xfId="17103"/>
    <cellStyle name="20% - Accent3 2 4 5 4" xfId="17104"/>
    <cellStyle name="20% - Accent3 2 4 5 5" xfId="17105"/>
    <cellStyle name="20% - Accent3 2 4 5 6" xfId="17106"/>
    <cellStyle name="20% - Accent3 2 4 5 7" xfId="17107"/>
    <cellStyle name="20% - Accent3 2 4 6" xfId="17108"/>
    <cellStyle name="20% - Accent3 2 4 6 2" xfId="17109"/>
    <cellStyle name="20% - Accent3 2 4 6 2 2" xfId="17110"/>
    <cellStyle name="20% - Accent3 2 4 6 3" xfId="17111"/>
    <cellStyle name="20% - Accent3 2 4 6 3 2" xfId="17112"/>
    <cellStyle name="20% - Accent3 2 4 6 4" xfId="17113"/>
    <cellStyle name="20% - Accent3 2 4 6 5" xfId="17114"/>
    <cellStyle name="20% - Accent3 2 4 6 6" xfId="17115"/>
    <cellStyle name="20% - Accent3 2 4 6 7" xfId="17116"/>
    <cellStyle name="20% - Accent3 2 4 7" xfId="17117"/>
    <cellStyle name="20% - Accent3 2 4 7 2" xfId="17118"/>
    <cellStyle name="20% - Accent3 2 4 7 2 2" xfId="17119"/>
    <cellStyle name="20% - Accent3 2 4 7 3" xfId="17120"/>
    <cellStyle name="20% - Accent3 2 4 7 3 2" xfId="17121"/>
    <cellStyle name="20% - Accent3 2 4 7 4" xfId="17122"/>
    <cellStyle name="20% - Accent3 2 4 7 5" xfId="17123"/>
    <cellStyle name="20% - Accent3 2 4 7 6" xfId="17124"/>
    <cellStyle name="20% - Accent3 2 4 7 7" xfId="17125"/>
    <cellStyle name="20% - Accent3 2 4 8" xfId="17126"/>
    <cellStyle name="20% - Accent3 2 4 8 2" xfId="17127"/>
    <cellStyle name="20% - Accent3 2 4 9" xfId="17128"/>
    <cellStyle name="20% - Accent3 2 4 9 2" xfId="17129"/>
    <cellStyle name="20% - Accent3 2 5" xfId="17130"/>
    <cellStyle name="20% - Accent3 2 5 10" xfId="17131"/>
    <cellStyle name="20% - Accent3 2 5 11" xfId="17132"/>
    <cellStyle name="20% - Accent3 2 5 12" xfId="17133"/>
    <cellStyle name="20% - Accent3 2 5 13" xfId="17134"/>
    <cellStyle name="20% - Accent3 2 5 2" xfId="17135"/>
    <cellStyle name="20% - Accent3 2 5 2 10" xfId="17136"/>
    <cellStyle name="20% - Accent3 2 5 2 11" xfId="17137"/>
    <cellStyle name="20% - Accent3 2 5 2 2" xfId="17138"/>
    <cellStyle name="20% - Accent3 2 5 2 2 10" xfId="17139"/>
    <cellStyle name="20% - Accent3 2 5 2 2 2" xfId="17140"/>
    <cellStyle name="20% - Accent3 2 5 2 2 2 2" xfId="17141"/>
    <cellStyle name="20% - Accent3 2 5 2 2 2 2 2" xfId="17142"/>
    <cellStyle name="20% - Accent3 2 5 2 2 2 3" xfId="17143"/>
    <cellStyle name="20% - Accent3 2 5 2 2 2 3 2" xfId="17144"/>
    <cellStyle name="20% - Accent3 2 5 2 2 2 4" xfId="17145"/>
    <cellStyle name="20% - Accent3 2 5 2 2 2 5" xfId="17146"/>
    <cellStyle name="20% - Accent3 2 5 2 2 2 6" xfId="17147"/>
    <cellStyle name="20% - Accent3 2 5 2 2 2 7" xfId="17148"/>
    <cellStyle name="20% - Accent3 2 5 2 2 3" xfId="17149"/>
    <cellStyle name="20% - Accent3 2 5 2 2 3 2" xfId="17150"/>
    <cellStyle name="20% - Accent3 2 5 2 2 3 2 2" xfId="17151"/>
    <cellStyle name="20% - Accent3 2 5 2 2 3 3" xfId="17152"/>
    <cellStyle name="20% - Accent3 2 5 2 2 3 3 2" xfId="17153"/>
    <cellStyle name="20% - Accent3 2 5 2 2 3 4" xfId="17154"/>
    <cellStyle name="20% - Accent3 2 5 2 2 3 5" xfId="17155"/>
    <cellStyle name="20% - Accent3 2 5 2 2 3 6" xfId="17156"/>
    <cellStyle name="20% - Accent3 2 5 2 2 3 7" xfId="17157"/>
    <cellStyle name="20% - Accent3 2 5 2 2 4" xfId="17158"/>
    <cellStyle name="20% - Accent3 2 5 2 2 4 2" xfId="17159"/>
    <cellStyle name="20% - Accent3 2 5 2 2 4 2 2" xfId="17160"/>
    <cellStyle name="20% - Accent3 2 5 2 2 4 3" xfId="17161"/>
    <cellStyle name="20% - Accent3 2 5 2 2 4 3 2" xfId="17162"/>
    <cellStyle name="20% - Accent3 2 5 2 2 4 4" xfId="17163"/>
    <cellStyle name="20% - Accent3 2 5 2 2 4 5" xfId="17164"/>
    <cellStyle name="20% - Accent3 2 5 2 2 4 6" xfId="17165"/>
    <cellStyle name="20% - Accent3 2 5 2 2 4 7" xfId="17166"/>
    <cellStyle name="20% - Accent3 2 5 2 2 5" xfId="17167"/>
    <cellStyle name="20% - Accent3 2 5 2 2 5 2" xfId="17168"/>
    <cellStyle name="20% - Accent3 2 5 2 2 6" xfId="17169"/>
    <cellStyle name="20% - Accent3 2 5 2 2 6 2" xfId="17170"/>
    <cellStyle name="20% - Accent3 2 5 2 2 7" xfId="17171"/>
    <cellStyle name="20% - Accent3 2 5 2 2 8" xfId="17172"/>
    <cellStyle name="20% - Accent3 2 5 2 2 9" xfId="17173"/>
    <cellStyle name="20% - Accent3 2 5 2 3" xfId="17174"/>
    <cellStyle name="20% - Accent3 2 5 2 3 2" xfId="17175"/>
    <cellStyle name="20% - Accent3 2 5 2 3 2 2" xfId="17176"/>
    <cellStyle name="20% - Accent3 2 5 2 3 3" xfId="17177"/>
    <cellStyle name="20% - Accent3 2 5 2 3 3 2" xfId="17178"/>
    <cellStyle name="20% - Accent3 2 5 2 3 4" xfId="17179"/>
    <cellStyle name="20% - Accent3 2 5 2 3 5" xfId="17180"/>
    <cellStyle name="20% - Accent3 2 5 2 3 6" xfId="17181"/>
    <cellStyle name="20% - Accent3 2 5 2 3 7" xfId="17182"/>
    <cellStyle name="20% - Accent3 2 5 2 4" xfId="17183"/>
    <cellStyle name="20% - Accent3 2 5 2 4 2" xfId="17184"/>
    <cellStyle name="20% - Accent3 2 5 2 4 2 2" xfId="17185"/>
    <cellStyle name="20% - Accent3 2 5 2 4 3" xfId="17186"/>
    <cellStyle name="20% - Accent3 2 5 2 4 3 2" xfId="17187"/>
    <cellStyle name="20% - Accent3 2 5 2 4 4" xfId="17188"/>
    <cellStyle name="20% - Accent3 2 5 2 4 5" xfId="17189"/>
    <cellStyle name="20% - Accent3 2 5 2 4 6" xfId="17190"/>
    <cellStyle name="20% - Accent3 2 5 2 4 7" xfId="17191"/>
    <cellStyle name="20% - Accent3 2 5 2 5" xfId="17192"/>
    <cellStyle name="20% - Accent3 2 5 2 5 2" xfId="17193"/>
    <cellStyle name="20% - Accent3 2 5 2 5 2 2" xfId="17194"/>
    <cellStyle name="20% - Accent3 2 5 2 5 3" xfId="17195"/>
    <cellStyle name="20% - Accent3 2 5 2 5 3 2" xfId="17196"/>
    <cellStyle name="20% - Accent3 2 5 2 5 4" xfId="17197"/>
    <cellStyle name="20% - Accent3 2 5 2 5 5" xfId="17198"/>
    <cellStyle name="20% - Accent3 2 5 2 5 6" xfId="17199"/>
    <cellStyle name="20% - Accent3 2 5 2 5 7" xfId="17200"/>
    <cellStyle name="20% - Accent3 2 5 2 6" xfId="17201"/>
    <cellStyle name="20% - Accent3 2 5 2 6 2" xfId="17202"/>
    <cellStyle name="20% - Accent3 2 5 2 7" xfId="17203"/>
    <cellStyle name="20% - Accent3 2 5 2 7 2" xfId="17204"/>
    <cellStyle name="20% - Accent3 2 5 2 8" xfId="17205"/>
    <cellStyle name="20% - Accent3 2 5 2 9" xfId="17206"/>
    <cellStyle name="20% - Accent3 2 5 3" xfId="17207"/>
    <cellStyle name="20% - Accent3 2 5 3 10" xfId="17208"/>
    <cellStyle name="20% - Accent3 2 5 3 11" xfId="17209"/>
    <cellStyle name="20% - Accent3 2 5 3 2" xfId="17210"/>
    <cellStyle name="20% - Accent3 2 5 3 2 10" xfId="17211"/>
    <cellStyle name="20% - Accent3 2 5 3 2 2" xfId="17212"/>
    <cellStyle name="20% - Accent3 2 5 3 2 2 2" xfId="17213"/>
    <cellStyle name="20% - Accent3 2 5 3 2 2 2 2" xfId="17214"/>
    <cellStyle name="20% - Accent3 2 5 3 2 2 3" xfId="17215"/>
    <cellStyle name="20% - Accent3 2 5 3 2 2 3 2" xfId="17216"/>
    <cellStyle name="20% - Accent3 2 5 3 2 2 4" xfId="17217"/>
    <cellStyle name="20% - Accent3 2 5 3 2 2 5" xfId="17218"/>
    <cellStyle name="20% - Accent3 2 5 3 2 2 6" xfId="17219"/>
    <cellStyle name="20% - Accent3 2 5 3 2 2 7" xfId="17220"/>
    <cellStyle name="20% - Accent3 2 5 3 2 3" xfId="17221"/>
    <cellStyle name="20% - Accent3 2 5 3 2 3 2" xfId="17222"/>
    <cellStyle name="20% - Accent3 2 5 3 2 3 2 2" xfId="17223"/>
    <cellStyle name="20% - Accent3 2 5 3 2 3 3" xfId="17224"/>
    <cellStyle name="20% - Accent3 2 5 3 2 3 3 2" xfId="17225"/>
    <cellStyle name="20% - Accent3 2 5 3 2 3 4" xfId="17226"/>
    <cellStyle name="20% - Accent3 2 5 3 2 3 5" xfId="17227"/>
    <cellStyle name="20% - Accent3 2 5 3 2 3 6" xfId="17228"/>
    <cellStyle name="20% - Accent3 2 5 3 2 3 7" xfId="17229"/>
    <cellStyle name="20% - Accent3 2 5 3 2 4" xfId="17230"/>
    <cellStyle name="20% - Accent3 2 5 3 2 4 2" xfId="17231"/>
    <cellStyle name="20% - Accent3 2 5 3 2 4 2 2" xfId="17232"/>
    <cellStyle name="20% - Accent3 2 5 3 2 4 3" xfId="17233"/>
    <cellStyle name="20% - Accent3 2 5 3 2 4 3 2" xfId="17234"/>
    <cellStyle name="20% - Accent3 2 5 3 2 4 4" xfId="17235"/>
    <cellStyle name="20% - Accent3 2 5 3 2 4 5" xfId="17236"/>
    <cellStyle name="20% - Accent3 2 5 3 2 4 6" xfId="17237"/>
    <cellStyle name="20% - Accent3 2 5 3 2 4 7" xfId="17238"/>
    <cellStyle name="20% - Accent3 2 5 3 2 5" xfId="17239"/>
    <cellStyle name="20% - Accent3 2 5 3 2 5 2" xfId="17240"/>
    <cellStyle name="20% - Accent3 2 5 3 2 6" xfId="17241"/>
    <cellStyle name="20% - Accent3 2 5 3 2 6 2" xfId="17242"/>
    <cellStyle name="20% - Accent3 2 5 3 2 7" xfId="17243"/>
    <cellStyle name="20% - Accent3 2 5 3 2 8" xfId="17244"/>
    <cellStyle name="20% - Accent3 2 5 3 2 9" xfId="17245"/>
    <cellStyle name="20% - Accent3 2 5 3 3" xfId="17246"/>
    <cellStyle name="20% - Accent3 2 5 3 3 2" xfId="17247"/>
    <cellStyle name="20% - Accent3 2 5 3 3 2 2" xfId="17248"/>
    <cellStyle name="20% - Accent3 2 5 3 3 3" xfId="17249"/>
    <cellStyle name="20% - Accent3 2 5 3 3 3 2" xfId="17250"/>
    <cellStyle name="20% - Accent3 2 5 3 3 4" xfId="17251"/>
    <cellStyle name="20% - Accent3 2 5 3 3 5" xfId="17252"/>
    <cellStyle name="20% - Accent3 2 5 3 3 6" xfId="17253"/>
    <cellStyle name="20% - Accent3 2 5 3 3 7" xfId="17254"/>
    <cellStyle name="20% - Accent3 2 5 3 4" xfId="17255"/>
    <cellStyle name="20% - Accent3 2 5 3 4 2" xfId="17256"/>
    <cellStyle name="20% - Accent3 2 5 3 4 2 2" xfId="17257"/>
    <cellStyle name="20% - Accent3 2 5 3 4 3" xfId="17258"/>
    <cellStyle name="20% - Accent3 2 5 3 4 3 2" xfId="17259"/>
    <cellStyle name="20% - Accent3 2 5 3 4 4" xfId="17260"/>
    <cellStyle name="20% - Accent3 2 5 3 4 5" xfId="17261"/>
    <cellStyle name="20% - Accent3 2 5 3 4 6" xfId="17262"/>
    <cellStyle name="20% - Accent3 2 5 3 4 7" xfId="17263"/>
    <cellStyle name="20% - Accent3 2 5 3 5" xfId="17264"/>
    <cellStyle name="20% - Accent3 2 5 3 5 2" xfId="17265"/>
    <cellStyle name="20% - Accent3 2 5 3 5 2 2" xfId="17266"/>
    <cellStyle name="20% - Accent3 2 5 3 5 3" xfId="17267"/>
    <cellStyle name="20% - Accent3 2 5 3 5 3 2" xfId="17268"/>
    <cellStyle name="20% - Accent3 2 5 3 5 4" xfId="17269"/>
    <cellStyle name="20% - Accent3 2 5 3 5 5" xfId="17270"/>
    <cellStyle name="20% - Accent3 2 5 3 5 6" xfId="17271"/>
    <cellStyle name="20% - Accent3 2 5 3 5 7" xfId="17272"/>
    <cellStyle name="20% - Accent3 2 5 3 6" xfId="17273"/>
    <cellStyle name="20% - Accent3 2 5 3 6 2" xfId="17274"/>
    <cellStyle name="20% - Accent3 2 5 3 7" xfId="17275"/>
    <cellStyle name="20% - Accent3 2 5 3 7 2" xfId="17276"/>
    <cellStyle name="20% - Accent3 2 5 3 8" xfId="17277"/>
    <cellStyle name="20% - Accent3 2 5 3 9" xfId="17278"/>
    <cellStyle name="20% - Accent3 2 5 4" xfId="17279"/>
    <cellStyle name="20% - Accent3 2 5 4 10" xfId="17280"/>
    <cellStyle name="20% - Accent3 2 5 4 2" xfId="17281"/>
    <cellStyle name="20% - Accent3 2 5 4 2 2" xfId="17282"/>
    <cellStyle name="20% - Accent3 2 5 4 2 2 2" xfId="17283"/>
    <cellStyle name="20% - Accent3 2 5 4 2 3" xfId="17284"/>
    <cellStyle name="20% - Accent3 2 5 4 2 3 2" xfId="17285"/>
    <cellStyle name="20% - Accent3 2 5 4 2 4" xfId="17286"/>
    <cellStyle name="20% - Accent3 2 5 4 2 5" xfId="17287"/>
    <cellStyle name="20% - Accent3 2 5 4 2 6" xfId="17288"/>
    <cellStyle name="20% - Accent3 2 5 4 2 7" xfId="17289"/>
    <cellStyle name="20% - Accent3 2 5 4 3" xfId="17290"/>
    <cellStyle name="20% - Accent3 2 5 4 3 2" xfId="17291"/>
    <cellStyle name="20% - Accent3 2 5 4 3 2 2" xfId="17292"/>
    <cellStyle name="20% - Accent3 2 5 4 3 3" xfId="17293"/>
    <cellStyle name="20% - Accent3 2 5 4 3 3 2" xfId="17294"/>
    <cellStyle name="20% - Accent3 2 5 4 3 4" xfId="17295"/>
    <cellStyle name="20% - Accent3 2 5 4 3 5" xfId="17296"/>
    <cellStyle name="20% - Accent3 2 5 4 3 6" xfId="17297"/>
    <cellStyle name="20% - Accent3 2 5 4 3 7" xfId="17298"/>
    <cellStyle name="20% - Accent3 2 5 4 4" xfId="17299"/>
    <cellStyle name="20% - Accent3 2 5 4 4 2" xfId="17300"/>
    <cellStyle name="20% - Accent3 2 5 4 4 2 2" xfId="17301"/>
    <cellStyle name="20% - Accent3 2 5 4 4 3" xfId="17302"/>
    <cellStyle name="20% - Accent3 2 5 4 4 3 2" xfId="17303"/>
    <cellStyle name="20% - Accent3 2 5 4 4 4" xfId="17304"/>
    <cellStyle name="20% - Accent3 2 5 4 4 5" xfId="17305"/>
    <cellStyle name="20% - Accent3 2 5 4 4 6" xfId="17306"/>
    <cellStyle name="20% - Accent3 2 5 4 4 7" xfId="17307"/>
    <cellStyle name="20% - Accent3 2 5 4 5" xfId="17308"/>
    <cellStyle name="20% - Accent3 2 5 4 5 2" xfId="17309"/>
    <cellStyle name="20% - Accent3 2 5 4 6" xfId="17310"/>
    <cellStyle name="20% - Accent3 2 5 4 6 2" xfId="17311"/>
    <cellStyle name="20% - Accent3 2 5 4 7" xfId="17312"/>
    <cellStyle name="20% - Accent3 2 5 4 8" xfId="17313"/>
    <cellStyle name="20% - Accent3 2 5 4 9" xfId="17314"/>
    <cellStyle name="20% - Accent3 2 5 5" xfId="17315"/>
    <cellStyle name="20% - Accent3 2 5 5 2" xfId="17316"/>
    <cellStyle name="20% - Accent3 2 5 5 2 2" xfId="17317"/>
    <cellStyle name="20% - Accent3 2 5 5 3" xfId="17318"/>
    <cellStyle name="20% - Accent3 2 5 5 3 2" xfId="17319"/>
    <cellStyle name="20% - Accent3 2 5 5 4" xfId="17320"/>
    <cellStyle name="20% - Accent3 2 5 5 5" xfId="17321"/>
    <cellStyle name="20% - Accent3 2 5 5 6" xfId="17322"/>
    <cellStyle name="20% - Accent3 2 5 5 7" xfId="17323"/>
    <cellStyle name="20% - Accent3 2 5 6" xfId="17324"/>
    <cellStyle name="20% - Accent3 2 5 6 2" xfId="17325"/>
    <cellStyle name="20% - Accent3 2 5 6 2 2" xfId="17326"/>
    <cellStyle name="20% - Accent3 2 5 6 3" xfId="17327"/>
    <cellStyle name="20% - Accent3 2 5 6 3 2" xfId="17328"/>
    <cellStyle name="20% - Accent3 2 5 6 4" xfId="17329"/>
    <cellStyle name="20% - Accent3 2 5 6 5" xfId="17330"/>
    <cellStyle name="20% - Accent3 2 5 6 6" xfId="17331"/>
    <cellStyle name="20% - Accent3 2 5 6 7" xfId="17332"/>
    <cellStyle name="20% - Accent3 2 5 7" xfId="17333"/>
    <cellStyle name="20% - Accent3 2 5 7 2" xfId="17334"/>
    <cellStyle name="20% - Accent3 2 5 7 2 2" xfId="17335"/>
    <cellStyle name="20% - Accent3 2 5 7 3" xfId="17336"/>
    <cellStyle name="20% - Accent3 2 5 7 3 2" xfId="17337"/>
    <cellStyle name="20% - Accent3 2 5 7 4" xfId="17338"/>
    <cellStyle name="20% - Accent3 2 5 7 5" xfId="17339"/>
    <cellStyle name="20% - Accent3 2 5 7 6" xfId="17340"/>
    <cellStyle name="20% - Accent3 2 5 7 7" xfId="17341"/>
    <cellStyle name="20% - Accent3 2 5 8" xfId="17342"/>
    <cellStyle name="20% - Accent3 2 5 8 2" xfId="17343"/>
    <cellStyle name="20% - Accent3 2 5 9" xfId="17344"/>
    <cellStyle name="20% - Accent3 2 5 9 2" xfId="17345"/>
    <cellStyle name="20% - Accent3 2 6" xfId="17346"/>
    <cellStyle name="20% - Accent3 2 6 10" xfId="17347"/>
    <cellStyle name="20% - Accent3 2 6 11" xfId="17348"/>
    <cellStyle name="20% - Accent3 2 6 12" xfId="17349"/>
    <cellStyle name="20% - Accent3 2 6 13" xfId="17350"/>
    <cellStyle name="20% - Accent3 2 6 2" xfId="17351"/>
    <cellStyle name="20% - Accent3 2 6 2 10" xfId="17352"/>
    <cellStyle name="20% - Accent3 2 6 2 11" xfId="17353"/>
    <cellStyle name="20% - Accent3 2 6 2 2" xfId="17354"/>
    <cellStyle name="20% - Accent3 2 6 2 2 10" xfId="17355"/>
    <cellStyle name="20% - Accent3 2 6 2 2 2" xfId="17356"/>
    <cellStyle name="20% - Accent3 2 6 2 2 2 2" xfId="17357"/>
    <cellStyle name="20% - Accent3 2 6 2 2 2 2 2" xfId="17358"/>
    <cellStyle name="20% - Accent3 2 6 2 2 2 3" xfId="17359"/>
    <cellStyle name="20% - Accent3 2 6 2 2 2 3 2" xfId="17360"/>
    <cellStyle name="20% - Accent3 2 6 2 2 2 4" xfId="17361"/>
    <cellStyle name="20% - Accent3 2 6 2 2 2 5" xfId="17362"/>
    <cellStyle name="20% - Accent3 2 6 2 2 2 6" xfId="17363"/>
    <cellStyle name="20% - Accent3 2 6 2 2 2 7" xfId="17364"/>
    <cellStyle name="20% - Accent3 2 6 2 2 3" xfId="17365"/>
    <cellStyle name="20% - Accent3 2 6 2 2 3 2" xfId="17366"/>
    <cellStyle name="20% - Accent3 2 6 2 2 3 2 2" xfId="17367"/>
    <cellStyle name="20% - Accent3 2 6 2 2 3 3" xfId="17368"/>
    <cellStyle name="20% - Accent3 2 6 2 2 3 3 2" xfId="17369"/>
    <cellStyle name="20% - Accent3 2 6 2 2 3 4" xfId="17370"/>
    <cellStyle name="20% - Accent3 2 6 2 2 3 5" xfId="17371"/>
    <cellStyle name="20% - Accent3 2 6 2 2 3 6" xfId="17372"/>
    <cellStyle name="20% - Accent3 2 6 2 2 3 7" xfId="17373"/>
    <cellStyle name="20% - Accent3 2 6 2 2 4" xfId="17374"/>
    <cellStyle name="20% - Accent3 2 6 2 2 4 2" xfId="17375"/>
    <cellStyle name="20% - Accent3 2 6 2 2 4 2 2" xfId="17376"/>
    <cellStyle name="20% - Accent3 2 6 2 2 4 3" xfId="17377"/>
    <cellStyle name="20% - Accent3 2 6 2 2 4 3 2" xfId="17378"/>
    <cellStyle name="20% - Accent3 2 6 2 2 4 4" xfId="17379"/>
    <cellStyle name="20% - Accent3 2 6 2 2 4 5" xfId="17380"/>
    <cellStyle name="20% - Accent3 2 6 2 2 4 6" xfId="17381"/>
    <cellStyle name="20% - Accent3 2 6 2 2 4 7" xfId="17382"/>
    <cellStyle name="20% - Accent3 2 6 2 2 5" xfId="17383"/>
    <cellStyle name="20% - Accent3 2 6 2 2 5 2" xfId="17384"/>
    <cellStyle name="20% - Accent3 2 6 2 2 6" xfId="17385"/>
    <cellStyle name="20% - Accent3 2 6 2 2 6 2" xfId="17386"/>
    <cellStyle name="20% - Accent3 2 6 2 2 7" xfId="17387"/>
    <cellStyle name="20% - Accent3 2 6 2 2 8" xfId="17388"/>
    <cellStyle name="20% - Accent3 2 6 2 2 9" xfId="17389"/>
    <cellStyle name="20% - Accent3 2 6 2 3" xfId="17390"/>
    <cellStyle name="20% - Accent3 2 6 2 3 2" xfId="17391"/>
    <cellStyle name="20% - Accent3 2 6 2 3 2 2" xfId="17392"/>
    <cellStyle name="20% - Accent3 2 6 2 3 3" xfId="17393"/>
    <cellStyle name="20% - Accent3 2 6 2 3 3 2" xfId="17394"/>
    <cellStyle name="20% - Accent3 2 6 2 3 4" xfId="17395"/>
    <cellStyle name="20% - Accent3 2 6 2 3 5" xfId="17396"/>
    <cellStyle name="20% - Accent3 2 6 2 3 6" xfId="17397"/>
    <cellStyle name="20% - Accent3 2 6 2 3 7" xfId="17398"/>
    <cellStyle name="20% - Accent3 2 6 2 4" xfId="17399"/>
    <cellStyle name="20% - Accent3 2 6 2 4 2" xfId="17400"/>
    <cellStyle name="20% - Accent3 2 6 2 4 2 2" xfId="17401"/>
    <cellStyle name="20% - Accent3 2 6 2 4 3" xfId="17402"/>
    <cellStyle name="20% - Accent3 2 6 2 4 3 2" xfId="17403"/>
    <cellStyle name="20% - Accent3 2 6 2 4 4" xfId="17404"/>
    <cellStyle name="20% - Accent3 2 6 2 4 5" xfId="17405"/>
    <cellStyle name="20% - Accent3 2 6 2 4 6" xfId="17406"/>
    <cellStyle name="20% - Accent3 2 6 2 4 7" xfId="17407"/>
    <cellStyle name="20% - Accent3 2 6 2 5" xfId="17408"/>
    <cellStyle name="20% - Accent3 2 6 2 5 2" xfId="17409"/>
    <cellStyle name="20% - Accent3 2 6 2 5 2 2" xfId="17410"/>
    <cellStyle name="20% - Accent3 2 6 2 5 3" xfId="17411"/>
    <cellStyle name="20% - Accent3 2 6 2 5 3 2" xfId="17412"/>
    <cellStyle name="20% - Accent3 2 6 2 5 4" xfId="17413"/>
    <cellStyle name="20% - Accent3 2 6 2 5 5" xfId="17414"/>
    <cellStyle name="20% - Accent3 2 6 2 5 6" xfId="17415"/>
    <cellStyle name="20% - Accent3 2 6 2 5 7" xfId="17416"/>
    <cellStyle name="20% - Accent3 2 6 2 6" xfId="17417"/>
    <cellStyle name="20% - Accent3 2 6 2 6 2" xfId="17418"/>
    <cellStyle name="20% - Accent3 2 6 2 7" xfId="17419"/>
    <cellStyle name="20% - Accent3 2 6 2 7 2" xfId="17420"/>
    <cellStyle name="20% - Accent3 2 6 2 8" xfId="17421"/>
    <cellStyle name="20% - Accent3 2 6 2 9" xfId="17422"/>
    <cellStyle name="20% - Accent3 2 6 3" xfId="17423"/>
    <cellStyle name="20% - Accent3 2 6 3 10" xfId="17424"/>
    <cellStyle name="20% - Accent3 2 6 3 11" xfId="17425"/>
    <cellStyle name="20% - Accent3 2 6 3 2" xfId="17426"/>
    <cellStyle name="20% - Accent3 2 6 3 2 10" xfId="17427"/>
    <cellStyle name="20% - Accent3 2 6 3 2 2" xfId="17428"/>
    <cellStyle name="20% - Accent3 2 6 3 2 2 2" xfId="17429"/>
    <cellStyle name="20% - Accent3 2 6 3 2 2 2 2" xfId="17430"/>
    <cellStyle name="20% - Accent3 2 6 3 2 2 3" xfId="17431"/>
    <cellStyle name="20% - Accent3 2 6 3 2 2 3 2" xfId="17432"/>
    <cellStyle name="20% - Accent3 2 6 3 2 2 4" xfId="17433"/>
    <cellStyle name="20% - Accent3 2 6 3 2 2 5" xfId="17434"/>
    <cellStyle name="20% - Accent3 2 6 3 2 2 6" xfId="17435"/>
    <cellStyle name="20% - Accent3 2 6 3 2 2 7" xfId="17436"/>
    <cellStyle name="20% - Accent3 2 6 3 2 3" xfId="17437"/>
    <cellStyle name="20% - Accent3 2 6 3 2 3 2" xfId="17438"/>
    <cellStyle name="20% - Accent3 2 6 3 2 3 2 2" xfId="17439"/>
    <cellStyle name="20% - Accent3 2 6 3 2 3 3" xfId="17440"/>
    <cellStyle name="20% - Accent3 2 6 3 2 3 3 2" xfId="17441"/>
    <cellStyle name="20% - Accent3 2 6 3 2 3 4" xfId="17442"/>
    <cellStyle name="20% - Accent3 2 6 3 2 3 5" xfId="17443"/>
    <cellStyle name="20% - Accent3 2 6 3 2 3 6" xfId="17444"/>
    <cellStyle name="20% - Accent3 2 6 3 2 3 7" xfId="17445"/>
    <cellStyle name="20% - Accent3 2 6 3 2 4" xfId="17446"/>
    <cellStyle name="20% - Accent3 2 6 3 2 4 2" xfId="17447"/>
    <cellStyle name="20% - Accent3 2 6 3 2 4 2 2" xfId="17448"/>
    <cellStyle name="20% - Accent3 2 6 3 2 4 3" xfId="17449"/>
    <cellStyle name="20% - Accent3 2 6 3 2 4 3 2" xfId="17450"/>
    <cellStyle name="20% - Accent3 2 6 3 2 4 4" xfId="17451"/>
    <cellStyle name="20% - Accent3 2 6 3 2 4 5" xfId="17452"/>
    <cellStyle name="20% - Accent3 2 6 3 2 4 6" xfId="17453"/>
    <cellStyle name="20% - Accent3 2 6 3 2 4 7" xfId="17454"/>
    <cellStyle name="20% - Accent3 2 6 3 2 5" xfId="17455"/>
    <cellStyle name="20% - Accent3 2 6 3 2 5 2" xfId="17456"/>
    <cellStyle name="20% - Accent3 2 6 3 2 6" xfId="17457"/>
    <cellStyle name="20% - Accent3 2 6 3 2 6 2" xfId="17458"/>
    <cellStyle name="20% - Accent3 2 6 3 2 7" xfId="17459"/>
    <cellStyle name="20% - Accent3 2 6 3 2 8" xfId="17460"/>
    <cellStyle name="20% - Accent3 2 6 3 2 9" xfId="17461"/>
    <cellStyle name="20% - Accent3 2 6 3 3" xfId="17462"/>
    <cellStyle name="20% - Accent3 2 6 3 3 2" xfId="17463"/>
    <cellStyle name="20% - Accent3 2 6 3 3 2 2" xfId="17464"/>
    <cellStyle name="20% - Accent3 2 6 3 3 3" xfId="17465"/>
    <cellStyle name="20% - Accent3 2 6 3 3 3 2" xfId="17466"/>
    <cellStyle name="20% - Accent3 2 6 3 3 4" xfId="17467"/>
    <cellStyle name="20% - Accent3 2 6 3 3 5" xfId="17468"/>
    <cellStyle name="20% - Accent3 2 6 3 3 6" xfId="17469"/>
    <cellStyle name="20% - Accent3 2 6 3 3 7" xfId="17470"/>
    <cellStyle name="20% - Accent3 2 6 3 4" xfId="17471"/>
    <cellStyle name="20% - Accent3 2 6 3 4 2" xfId="17472"/>
    <cellStyle name="20% - Accent3 2 6 3 4 2 2" xfId="17473"/>
    <cellStyle name="20% - Accent3 2 6 3 4 3" xfId="17474"/>
    <cellStyle name="20% - Accent3 2 6 3 4 3 2" xfId="17475"/>
    <cellStyle name="20% - Accent3 2 6 3 4 4" xfId="17476"/>
    <cellStyle name="20% - Accent3 2 6 3 4 5" xfId="17477"/>
    <cellStyle name="20% - Accent3 2 6 3 4 6" xfId="17478"/>
    <cellStyle name="20% - Accent3 2 6 3 4 7" xfId="17479"/>
    <cellStyle name="20% - Accent3 2 6 3 5" xfId="17480"/>
    <cellStyle name="20% - Accent3 2 6 3 5 2" xfId="17481"/>
    <cellStyle name="20% - Accent3 2 6 3 5 2 2" xfId="17482"/>
    <cellStyle name="20% - Accent3 2 6 3 5 3" xfId="17483"/>
    <cellStyle name="20% - Accent3 2 6 3 5 3 2" xfId="17484"/>
    <cellStyle name="20% - Accent3 2 6 3 5 4" xfId="17485"/>
    <cellStyle name="20% - Accent3 2 6 3 5 5" xfId="17486"/>
    <cellStyle name="20% - Accent3 2 6 3 5 6" xfId="17487"/>
    <cellStyle name="20% - Accent3 2 6 3 5 7" xfId="17488"/>
    <cellStyle name="20% - Accent3 2 6 3 6" xfId="17489"/>
    <cellStyle name="20% - Accent3 2 6 3 6 2" xfId="17490"/>
    <cellStyle name="20% - Accent3 2 6 3 7" xfId="17491"/>
    <cellStyle name="20% - Accent3 2 6 3 7 2" xfId="17492"/>
    <cellStyle name="20% - Accent3 2 6 3 8" xfId="17493"/>
    <cellStyle name="20% - Accent3 2 6 3 9" xfId="17494"/>
    <cellStyle name="20% - Accent3 2 6 4" xfId="17495"/>
    <cellStyle name="20% - Accent3 2 6 4 10" xfId="17496"/>
    <cellStyle name="20% - Accent3 2 6 4 2" xfId="17497"/>
    <cellStyle name="20% - Accent3 2 6 4 2 2" xfId="17498"/>
    <cellStyle name="20% - Accent3 2 6 4 2 2 2" xfId="17499"/>
    <cellStyle name="20% - Accent3 2 6 4 2 3" xfId="17500"/>
    <cellStyle name="20% - Accent3 2 6 4 2 3 2" xfId="17501"/>
    <cellStyle name="20% - Accent3 2 6 4 2 4" xfId="17502"/>
    <cellStyle name="20% - Accent3 2 6 4 2 5" xfId="17503"/>
    <cellStyle name="20% - Accent3 2 6 4 2 6" xfId="17504"/>
    <cellStyle name="20% - Accent3 2 6 4 2 7" xfId="17505"/>
    <cellStyle name="20% - Accent3 2 6 4 3" xfId="17506"/>
    <cellStyle name="20% - Accent3 2 6 4 3 2" xfId="17507"/>
    <cellStyle name="20% - Accent3 2 6 4 3 2 2" xfId="17508"/>
    <cellStyle name="20% - Accent3 2 6 4 3 3" xfId="17509"/>
    <cellStyle name="20% - Accent3 2 6 4 3 3 2" xfId="17510"/>
    <cellStyle name="20% - Accent3 2 6 4 3 4" xfId="17511"/>
    <cellStyle name="20% - Accent3 2 6 4 3 5" xfId="17512"/>
    <cellStyle name="20% - Accent3 2 6 4 3 6" xfId="17513"/>
    <cellStyle name="20% - Accent3 2 6 4 3 7" xfId="17514"/>
    <cellStyle name="20% - Accent3 2 6 4 4" xfId="17515"/>
    <cellStyle name="20% - Accent3 2 6 4 4 2" xfId="17516"/>
    <cellStyle name="20% - Accent3 2 6 4 4 2 2" xfId="17517"/>
    <cellStyle name="20% - Accent3 2 6 4 4 3" xfId="17518"/>
    <cellStyle name="20% - Accent3 2 6 4 4 3 2" xfId="17519"/>
    <cellStyle name="20% - Accent3 2 6 4 4 4" xfId="17520"/>
    <cellStyle name="20% - Accent3 2 6 4 4 5" xfId="17521"/>
    <cellStyle name="20% - Accent3 2 6 4 4 6" xfId="17522"/>
    <cellStyle name="20% - Accent3 2 6 4 4 7" xfId="17523"/>
    <cellStyle name="20% - Accent3 2 6 4 5" xfId="17524"/>
    <cellStyle name="20% - Accent3 2 6 4 5 2" xfId="17525"/>
    <cellStyle name="20% - Accent3 2 6 4 6" xfId="17526"/>
    <cellStyle name="20% - Accent3 2 6 4 6 2" xfId="17527"/>
    <cellStyle name="20% - Accent3 2 6 4 7" xfId="17528"/>
    <cellStyle name="20% - Accent3 2 6 4 8" xfId="17529"/>
    <cellStyle name="20% - Accent3 2 6 4 9" xfId="17530"/>
    <cellStyle name="20% - Accent3 2 6 5" xfId="17531"/>
    <cellStyle name="20% - Accent3 2 6 5 2" xfId="17532"/>
    <cellStyle name="20% - Accent3 2 6 5 2 2" xfId="17533"/>
    <cellStyle name="20% - Accent3 2 6 5 3" xfId="17534"/>
    <cellStyle name="20% - Accent3 2 6 5 3 2" xfId="17535"/>
    <cellStyle name="20% - Accent3 2 6 5 4" xfId="17536"/>
    <cellStyle name="20% - Accent3 2 6 5 5" xfId="17537"/>
    <cellStyle name="20% - Accent3 2 6 5 6" xfId="17538"/>
    <cellStyle name="20% - Accent3 2 6 5 7" xfId="17539"/>
    <cellStyle name="20% - Accent3 2 6 6" xfId="17540"/>
    <cellStyle name="20% - Accent3 2 6 6 2" xfId="17541"/>
    <cellStyle name="20% - Accent3 2 6 6 2 2" xfId="17542"/>
    <cellStyle name="20% - Accent3 2 6 6 3" xfId="17543"/>
    <cellStyle name="20% - Accent3 2 6 6 3 2" xfId="17544"/>
    <cellStyle name="20% - Accent3 2 6 6 4" xfId="17545"/>
    <cellStyle name="20% - Accent3 2 6 6 5" xfId="17546"/>
    <cellStyle name="20% - Accent3 2 6 6 6" xfId="17547"/>
    <cellStyle name="20% - Accent3 2 6 6 7" xfId="17548"/>
    <cellStyle name="20% - Accent3 2 6 7" xfId="17549"/>
    <cellStyle name="20% - Accent3 2 6 7 2" xfId="17550"/>
    <cellStyle name="20% - Accent3 2 6 7 2 2" xfId="17551"/>
    <cellStyle name="20% - Accent3 2 6 7 3" xfId="17552"/>
    <cellStyle name="20% - Accent3 2 6 7 3 2" xfId="17553"/>
    <cellStyle name="20% - Accent3 2 6 7 4" xfId="17554"/>
    <cellStyle name="20% - Accent3 2 6 7 5" xfId="17555"/>
    <cellStyle name="20% - Accent3 2 6 7 6" xfId="17556"/>
    <cellStyle name="20% - Accent3 2 6 7 7" xfId="17557"/>
    <cellStyle name="20% - Accent3 2 6 8" xfId="17558"/>
    <cellStyle name="20% - Accent3 2 6 8 2" xfId="17559"/>
    <cellStyle name="20% - Accent3 2 6 9" xfId="17560"/>
    <cellStyle name="20% - Accent3 2 6 9 2" xfId="17561"/>
    <cellStyle name="20% - Accent3 2 7" xfId="17562"/>
    <cellStyle name="20% - Accent3 2 7 10" xfId="17563"/>
    <cellStyle name="20% - Accent3 2 7 11" xfId="17564"/>
    <cellStyle name="20% - Accent3 2 7 2" xfId="17565"/>
    <cellStyle name="20% - Accent3 2 7 2 10" xfId="17566"/>
    <cellStyle name="20% - Accent3 2 7 2 2" xfId="17567"/>
    <cellStyle name="20% - Accent3 2 7 2 2 2" xfId="17568"/>
    <cellStyle name="20% - Accent3 2 7 2 2 2 2" xfId="17569"/>
    <cellStyle name="20% - Accent3 2 7 2 2 3" xfId="17570"/>
    <cellStyle name="20% - Accent3 2 7 2 2 3 2" xfId="17571"/>
    <cellStyle name="20% - Accent3 2 7 2 2 4" xfId="17572"/>
    <cellStyle name="20% - Accent3 2 7 2 2 5" xfId="17573"/>
    <cellStyle name="20% - Accent3 2 7 2 2 6" xfId="17574"/>
    <cellStyle name="20% - Accent3 2 7 2 2 7" xfId="17575"/>
    <cellStyle name="20% - Accent3 2 7 2 3" xfId="17576"/>
    <cellStyle name="20% - Accent3 2 7 2 3 2" xfId="17577"/>
    <cellStyle name="20% - Accent3 2 7 2 3 2 2" xfId="17578"/>
    <cellStyle name="20% - Accent3 2 7 2 3 3" xfId="17579"/>
    <cellStyle name="20% - Accent3 2 7 2 3 3 2" xfId="17580"/>
    <cellStyle name="20% - Accent3 2 7 2 3 4" xfId="17581"/>
    <cellStyle name="20% - Accent3 2 7 2 3 5" xfId="17582"/>
    <cellStyle name="20% - Accent3 2 7 2 3 6" xfId="17583"/>
    <cellStyle name="20% - Accent3 2 7 2 3 7" xfId="17584"/>
    <cellStyle name="20% - Accent3 2 7 2 4" xfId="17585"/>
    <cellStyle name="20% - Accent3 2 7 2 4 2" xfId="17586"/>
    <cellStyle name="20% - Accent3 2 7 2 4 2 2" xfId="17587"/>
    <cellStyle name="20% - Accent3 2 7 2 4 3" xfId="17588"/>
    <cellStyle name="20% - Accent3 2 7 2 4 3 2" xfId="17589"/>
    <cellStyle name="20% - Accent3 2 7 2 4 4" xfId="17590"/>
    <cellStyle name="20% - Accent3 2 7 2 4 5" xfId="17591"/>
    <cellStyle name="20% - Accent3 2 7 2 4 6" xfId="17592"/>
    <cellStyle name="20% - Accent3 2 7 2 4 7" xfId="17593"/>
    <cellStyle name="20% - Accent3 2 7 2 5" xfId="17594"/>
    <cellStyle name="20% - Accent3 2 7 2 5 2" xfId="17595"/>
    <cellStyle name="20% - Accent3 2 7 2 6" xfId="17596"/>
    <cellStyle name="20% - Accent3 2 7 2 6 2" xfId="17597"/>
    <cellStyle name="20% - Accent3 2 7 2 7" xfId="17598"/>
    <cellStyle name="20% - Accent3 2 7 2 8" xfId="17599"/>
    <cellStyle name="20% - Accent3 2 7 2 9" xfId="17600"/>
    <cellStyle name="20% - Accent3 2 7 3" xfId="17601"/>
    <cellStyle name="20% - Accent3 2 7 3 2" xfId="17602"/>
    <cellStyle name="20% - Accent3 2 7 3 2 2" xfId="17603"/>
    <cellStyle name="20% - Accent3 2 7 3 3" xfId="17604"/>
    <cellStyle name="20% - Accent3 2 7 3 3 2" xfId="17605"/>
    <cellStyle name="20% - Accent3 2 7 3 4" xfId="17606"/>
    <cellStyle name="20% - Accent3 2 7 3 5" xfId="17607"/>
    <cellStyle name="20% - Accent3 2 7 3 6" xfId="17608"/>
    <cellStyle name="20% - Accent3 2 7 3 7" xfId="17609"/>
    <cellStyle name="20% - Accent3 2 7 4" xfId="17610"/>
    <cellStyle name="20% - Accent3 2 7 4 2" xfId="17611"/>
    <cellStyle name="20% - Accent3 2 7 4 2 2" xfId="17612"/>
    <cellStyle name="20% - Accent3 2 7 4 3" xfId="17613"/>
    <cellStyle name="20% - Accent3 2 7 4 3 2" xfId="17614"/>
    <cellStyle name="20% - Accent3 2 7 4 4" xfId="17615"/>
    <cellStyle name="20% - Accent3 2 7 4 5" xfId="17616"/>
    <cellStyle name="20% - Accent3 2 7 4 6" xfId="17617"/>
    <cellStyle name="20% - Accent3 2 7 4 7" xfId="17618"/>
    <cellStyle name="20% - Accent3 2 7 5" xfId="17619"/>
    <cellStyle name="20% - Accent3 2 7 5 2" xfId="17620"/>
    <cellStyle name="20% - Accent3 2 7 5 2 2" xfId="17621"/>
    <cellStyle name="20% - Accent3 2 7 5 3" xfId="17622"/>
    <cellStyle name="20% - Accent3 2 7 5 3 2" xfId="17623"/>
    <cellStyle name="20% - Accent3 2 7 5 4" xfId="17624"/>
    <cellStyle name="20% - Accent3 2 7 5 5" xfId="17625"/>
    <cellStyle name="20% - Accent3 2 7 5 6" xfId="17626"/>
    <cellStyle name="20% - Accent3 2 7 5 7" xfId="17627"/>
    <cellStyle name="20% - Accent3 2 7 6" xfId="17628"/>
    <cellStyle name="20% - Accent3 2 7 6 2" xfId="17629"/>
    <cellStyle name="20% - Accent3 2 7 7" xfId="17630"/>
    <cellStyle name="20% - Accent3 2 7 7 2" xfId="17631"/>
    <cellStyle name="20% - Accent3 2 7 8" xfId="17632"/>
    <cellStyle name="20% - Accent3 2 7 9" xfId="17633"/>
    <cellStyle name="20% - Accent3 2 8" xfId="17634"/>
    <cellStyle name="20% - Accent3 2 8 10" xfId="17635"/>
    <cellStyle name="20% - Accent3 2 8 11" xfId="17636"/>
    <cellStyle name="20% - Accent3 2 8 2" xfId="17637"/>
    <cellStyle name="20% - Accent3 2 8 2 10" xfId="17638"/>
    <cellStyle name="20% - Accent3 2 8 2 2" xfId="17639"/>
    <cellStyle name="20% - Accent3 2 8 2 2 2" xfId="17640"/>
    <cellStyle name="20% - Accent3 2 8 2 2 2 2" xfId="17641"/>
    <cellStyle name="20% - Accent3 2 8 2 2 3" xfId="17642"/>
    <cellStyle name="20% - Accent3 2 8 2 2 3 2" xfId="17643"/>
    <cellStyle name="20% - Accent3 2 8 2 2 4" xfId="17644"/>
    <cellStyle name="20% - Accent3 2 8 2 2 5" xfId="17645"/>
    <cellStyle name="20% - Accent3 2 8 2 2 6" xfId="17646"/>
    <cellStyle name="20% - Accent3 2 8 2 2 7" xfId="17647"/>
    <cellStyle name="20% - Accent3 2 8 2 3" xfId="17648"/>
    <cellStyle name="20% - Accent3 2 8 2 3 2" xfId="17649"/>
    <cellStyle name="20% - Accent3 2 8 2 3 2 2" xfId="17650"/>
    <cellStyle name="20% - Accent3 2 8 2 3 3" xfId="17651"/>
    <cellStyle name="20% - Accent3 2 8 2 3 3 2" xfId="17652"/>
    <cellStyle name="20% - Accent3 2 8 2 3 4" xfId="17653"/>
    <cellStyle name="20% - Accent3 2 8 2 3 5" xfId="17654"/>
    <cellStyle name="20% - Accent3 2 8 2 3 6" xfId="17655"/>
    <cellStyle name="20% - Accent3 2 8 2 3 7" xfId="17656"/>
    <cellStyle name="20% - Accent3 2 8 2 4" xfId="17657"/>
    <cellStyle name="20% - Accent3 2 8 2 4 2" xfId="17658"/>
    <cellStyle name="20% - Accent3 2 8 2 4 2 2" xfId="17659"/>
    <cellStyle name="20% - Accent3 2 8 2 4 3" xfId="17660"/>
    <cellStyle name="20% - Accent3 2 8 2 4 3 2" xfId="17661"/>
    <cellStyle name="20% - Accent3 2 8 2 4 4" xfId="17662"/>
    <cellStyle name="20% - Accent3 2 8 2 4 5" xfId="17663"/>
    <cellStyle name="20% - Accent3 2 8 2 4 6" xfId="17664"/>
    <cellStyle name="20% - Accent3 2 8 2 4 7" xfId="17665"/>
    <cellStyle name="20% - Accent3 2 8 2 5" xfId="17666"/>
    <cellStyle name="20% - Accent3 2 8 2 5 2" xfId="17667"/>
    <cellStyle name="20% - Accent3 2 8 2 6" xfId="17668"/>
    <cellStyle name="20% - Accent3 2 8 2 6 2" xfId="17669"/>
    <cellStyle name="20% - Accent3 2 8 2 7" xfId="17670"/>
    <cellStyle name="20% - Accent3 2 8 2 8" xfId="17671"/>
    <cellStyle name="20% - Accent3 2 8 2 9" xfId="17672"/>
    <cellStyle name="20% - Accent3 2 8 3" xfId="17673"/>
    <cellStyle name="20% - Accent3 2 8 3 2" xfId="17674"/>
    <cellStyle name="20% - Accent3 2 8 3 2 2" xfId="17675"/>
    <cellStyle name="20% - Accent3 2 8 3 3" xfId="17676"/>
    <cellStyle name="20% - Accent3 2 8 3 3 2" xfId="17677"/>
    <cellStyle name="20% - Accent3 2 8 3 4" xfId="17678"/>
    <cellStyle name="20% - Accent3 2 8 3 5" xfId="17679"/>
    <cellStyle name="20% - Accent3 2 8 3 6" xfId="17680"/>
    <cellStyle name="20% - Accent3 2 8 3 7" xfId="17681"/>
    <cellStyle name="20% - Accent3 2 8 4" xfId="17682"/>
    <cellStyle name="20% - Accent3 2 8 4 2" xfId="17683"/>
    <cellStyle name="20% - Accent3 2 8 4 2 2" xfId="17684"/>
    <cellStyle name="20% - Accent3 2 8 4 3" xfId="17685"/>
    <cellStyle name="20% - Accent3 2 8 4 3 2" xfId="17686"/>
    <cellStyle name="20% - Accent3 2 8 4 4" xfId="17687"/>
    <cellStyle name="20% - Accent3 2 8 4 5" xfId="17688"/>
    <cellStyle name="20% - Accent3 2 8 4 6" xfId="17689"/>
    <cellStyle name="20% - Accent3 2 8 4 7" xfId="17690"/>
    <cellStyle name="20% - Accent3 2 8 5" xfId="17691"/>
    <cellStyle name="20% - Accent3 2 8 5 2" xfId="17692"/>
    <cellStyle name="20% - Accent3 2 8 5 2 2" xfId="17693"/>
    <cellStyle name="20% - Accent3 2 8 5 3" xfId="17694"/>
    <cellStyle name="20% - Accent3 2 8 5 3 2" xfId="17695"/>
    <cellStyle name="20% - Accent3 2 8 5 4" xfId="17696"/>
    <cellStyle name="20% - Accent3 2 8 5 5" xfId="17697"/>
    <cellStyle name="20% - Accent3 2 8 5 6" xfId="17698"/>
    <cellStyle name="20% - Accent3 2 8 5 7" xfId="17699"/>
    <cellStyle name="20% - Accent3 2 8 6" xfId="17700"/>
    <cellStyle name="20% - Accent3 2 8 6 2" xfId="17701"/>
    <cellStyle name="20% - Accent3 2 8 7" xfId="17702"/>
    <cellStyle name="20% - Accent3 2 8 7 2" xfId="17703"/>
    <cellStyle name="20% - Accent3 2 8 8" xfId="17704"/>
    <cellStyle name="20% - Accent3 2 8 9" xfId="17705"/>
    <cellStyle name="20% - Accent3 2 9" xfId="17706"/>
    <cellStyle name="20% - Accent3 2 9 10" xfId="17707"/>
    <cellStyle name="20% - Accent3 2 9 2" xfId="17708"/>
    <cellStyle name="20% - Accent3 2 9 2 2" xfId="17709"/>
    <cellStyle name="20% - Accent3 2 9 2 2 2" xfId="17710"/>
    <cellStyle name="20% - Accent3 2 9 2 3" xfId="17711"/>
    <cellStyle name="20% - Accent3 2 9 2 3 2" xfId="17712"/>
    <cellStyle name="20% - Accent3 2 9 2 4" xfId="17713"/>
    <cellStyle name="20% - Accent3 2 9 2 5" xfId="17714"/>
    <cellStyle name="20% - Accent3 2 9 2 6" xfId="17715"/>
    <cellStyle name="20% - Accent3 2 9 2 7" xfId="17716"/>
    <cellStyle name="20% - Accent3 2 9 3" xfId="17717"/>
    <cellStyle name="20% - Accent3 2 9 3 2" xfId="17718"/>
    <cellStyle name="20% - Accent3 2 9 3 2 2" xfId="17719"/>
    <cellStyle name="20% - Accent3 2 9 3 3" xfId="17720"/>
    <cellStyle name="20% - Accent3 2 9 3 3 2" xfId="17721"/>
    <cellStyle name="20% - Accent3 2 9 3 4" xfId="17722"/>
    <cellStyle name="20% - Accent3 2 9 3 5" xfId="17723"/>
    <cellStyle name="20% - Accent3 2 9 3 6" xfId="17724"/>
    <cellStyle name="20% - Accent3 2 9 3 7" xfId="17725"/>
    <cellStyle name="20% - Accent3 2 9 4" xfId="17726"/>
    <cellStyle name="20% - Accent3 2 9 4 2" xfId="17727"/>
    <cellStyle name="20% - Accent3 2 9 4 2 2" xfId="17728"/>
    <cellStyle name="20% - Accent3 2 9 4 3" xfId="17729"/>
    <cellStyle name="20% - Accent3 2 9 4 3 2" xfId="17730"/>
    <cellStyle name="20% - Accent3 2 9 4 4" xfId="17731"/>
    <cellStyle name="20% - Accent3 2 9 4 5" xfId="17732"/>
    <cellStyle name="20% - Accent3 2 9 4 6" xfId="17733"/>
    <cellStyle name="20% - Accent3 2 9 4 7" xfId="17734"/>
    <cellStyle name="20% - Accent3 2 9 5" xfId="17735"/>
    <cellStyle name="20% - Accent3 2 9 5 2" xfId="17736"/>
    <cellStyle name="20% - Accent3 2 9 6" xfId="17737"/>
    <cellStyle name="20% - Accent3 2 9 6 2" xfId="17738"/>
    <cellStyle name="20% - Accent3 2 9 7" xfId="17739"/>
    <cellStyle name="20% - Accent3 2 9 8" xfId="17740"/>
    <cellStyle name="20% - Accent3 2 9 9" xfId="17741"/>
    <cellStyle name="20% - Accent3 2_10-15-10-Stmt AU - Period I - Working 1 0" xfId="144"/>
    <cellStyle name="20% - Accent3 3" xfId="145"/>
    <cellStyle name="20% - Accent3 3 10" xfId="17742"/>
    <cellStyle name="20% - Accent3 3 10 2" xfId="17743"/>
    <cellStyle name="20% - Accent3 3 10 2 2" xfId="17744"/>
    <cellStyle name="20% - Accent3 3 10 3" xfId="17745"/>
    <cellStyle name="20% - Accent3 3 10 3 2" xfId="17746"/>
    <cellStyle name="20% - Accent3 3 10 4" xfId="17747"/>
    <cellStyle name="20% - Accent3 3 10 5" xfId="17748"/>
    <cellStyle name="20% - Accent3 3 10 6" xfId="17749"/>
    <cellStyle name="20% - Accent3 3 10 7" xfId="17750"/>
    <cellStyle name="20% - Accent3 3 11" xfId="17751"/>
    <cellStyle name="20% - Accent3 3 11 2" xfId="17752"/>
    <cellStyle name="20% - Accent3 3 11 2 2" xfId="17753"/>
    <cellStyle name="20% - Accent3 3 11 3" xfId="17754"/>
    <cellStyle name="20% - Accent3 3 11 3 2" xfId="17755"/>
    <cellStyle name="20% - Accent3 3 11 4" xfId="17756"/>
    <cellStyle name="20% - Accent3 3 11 5" xfId="17757"/>
    <cellStyle name="20% - Accent3 3 11 6" xfId="17758"/>
    <cellStyle name="20% - Accent3 3 11 7" xfId="17759"/>
    <cellStyle name="20% - Accent3 3 12" xfId="17760"/>
    <cellStyle name="20% - Accent3 3 12 2" xfId="17761"/>
    <cellStyle name="20% - Accent3 3 12 2 2" xfId="17762"/>
    <cellStyle name="20% - Accent3 3 12 3" xfId="17763"/>
    <cellStyle name="20% - Accent3 3 12 3 2" xfId="17764"/>
    <cellStyle name="20% - Accent3 3 12 4" xfId="17765"/>
    <cellStyle name="20% - Accent3 3 12 5" xfId="17766"/>
    <cellStyle name="20% - Accent3 3 12 6" xfId="17767"/>
    <cellStyle name="20% - Accent3 3 12 7" xfId="17768"/>
    <cellStyle name="20% - Accent3 3 13" xfId="17769"/>
    <cellStyle name="20% - Accent3 3 13 2" xfId="17770"/>
    <cellStyle name="20% - Accent3 3 14" xfId="17771"/>
    <cellStyle name="20% - Accent3 3 14 2" xfId="17772"/>
    <cellStyle name="20% - Accent3 3 15" xfId="17773"/>
    <cellStyle name="20% - Accent3 3 16" xfId="17774"/>
    <cellStyle name="20% - Accent3 3 17" xfId="17775"/>
    <cellStyle name="20% - Accent3 3 18" xfId="17776"/>
    <cellStyle name="20% - Accent3 3 2" xfId="146"/>
    <cellStyle name="20% - Accent3 3 2 10" xfId="17777"/>
    <cellStyle name="20% - Accent3 3 2 11" xfId="17778"/>
    <cellStyle name="20% - Accent3 3 2 12" xfId="17779"/>
    <cellStyle name="20% - Accent3 3 2 13" xfId="17780"/>
    <cellStyle name="20% - Accent3 3 2 2" xfId="17781"/>
    <cellStyle name="20% - Accent3 3 2 2 10" xfId="17782"/>
    <cellStyle name="20% - Accent3 3 2 2 11" xfId="17783"/>
    <cellStyle name="20% - Accent3 3 2 2 2" xfId="17784"/>
    <cellStyle name="20% - Accent3 3 2 2 2 10" xfId="17785"/>
    <cellStyle name="20% - Accent3 3 2 2 2 2" xfId="17786"/>
    <cellStyle name="20% - Accent3 3 2 2 2 2 2" xfId="17787"/>
    <cellStyle name="20% - Accent3 3 2 2 2 2 2 2" xfId="17788"/>
    <cellStyle name="20% - Accent3 3 2 2 2 2 3" xfId="17789"/>
    <cellStyle name="20% - Accent3 3 2 2 2 2 3 2" xfId="17790"/>
    <cellStyle name="20% - Accent3 3 2 2 2 2 4" xfId="17791"/>
    <cellStyle name="20% - Accent3 3 2 2 2 2 5" xfId="17792"/>
    <cellStyle name="20% - Accent3 3 2 2 2 2 6" xfId="17793"/>
    <cellStyle name="20% - Accent3 3 2 2 2 2 7" xfId="17794"/>
    <cellStyle name="20% - Accent3 3 2 2 2 3" xfId="17795"/>
    <cellStyle name="20% - Accent3 3 2 2 2 3 2" xfId="17796"/>
    <cellStyle name="20% - Accent3 3 2 2 2 3 2 2" xfId="17797"/>
    <cellStyle name="20% - Accent3 3 2 2 2 3 3" xfId="17798"/>
    <cellStyle name="20% - Accent3 3 2 2 2 3 3 2" xfId="17799"/>
    <cellStyle name="20% - Accent3 3 2 2 2 3 4" xfId="17800"/>
    <cellStyle name="20% - Accent3 3 2 2 2 3 5" xfId="17801"/>
    <cellStyle name="20% - Accent3 3 2 2 2 3 6" xfId="17802"/>
    <cellStyle name="20% - Accent3 3 2 2 2 3 7" xfId="17803"/>
    <cellStyle name="20% - Accent3 3 2 2 2 4" xfId="17804"/>
    <cellStyle name="20% - Accent3 3 2 2 2 4 2" xfId="17805"/>
    <cellStyle name="20% - Accent3 3 2 2 2 4 2 2" xfId="17806"/>
    <cellStyle name="20% - Accent3 3 2 2 2 4 3" xfId="17807"/>
    <cellStyle name="20% - Accent3 3 2 2 2 4 3 2" xfId="17808"/>
    <cellStyle name="20% - Accent3 3 2 2 2 4 4" xfId="17809"/>
    <cellStyle name="20% - Accent3 3 2 2 2 4 5" xfId="17810"/>
    <cellStyle name="20% - Accent3 3 2 2 2 4 6" xfId="17811"/>
    <cellStyle name="20% - Accent3 3 2 2 2 4 7" xfId="17812"/>
    <cellStyle name="20% - Accent3 3 2 2 2 5" xfId="17813"/>
    <cellStyle name="20% - Accent3 3 2 2 2 5 2" xfId="17814"/>
    <cellStyle name="20% - Accent3 3 2 2 2 6" xfId="17815"/>
    <cellStyle name="20% - Accent3 3 2 2 2 6 2" xfId="17816"/>
    <cellStyle name="20% - Accent3 3 2 2 2 7" xfId="17817"/>
    <cellStyle name="20% - Accent3 3 2 2 2 8" xfId="17818"/>
    <cellStyle name="20% - Accent3 3 2 2 2 9" xfId="17819"/>
    <cellStyle name="20% - Accent3 3 2 2 3" xfId="17820"/>
    <cellStyle name="20% - Accent3 3 2 2 3 2" xfId="17821"/>
    <cellStyle name="20% - Accent3 3 2 2 3 2 2" xfId="17822"/>
    <cellStyle name="20% - Accent3 3 2 2 3 3" xfId="17823"/>
    <cellStyle name="20% - Accent3 3 2 2 3 3 2" xfId="17824"/>
    <cellStyle name="20% - Accent3 3 2 2 3 4" xfId="17825"/>
    <cellStyle name="20% - Accent3 3 2 2 3 5" xfId="17826"/>
    <cellStyle name="20% - Accent3 3 2 2 3 6" xfId="17827"/>
    <cellStyle name="20% - Accent3 3 2 2 3 7" xfId="17828"/>
    <cellStyle name="20% - Accent3 3 2 2 4" xfId="17829"/>
    <cellStyle name="20% - Accent3 3 2 2 4 2" xfId="17830"/>
    <cellStyle name="20% - Accent3 3 2 2 4 2 2" xfId="17831"/>
    <cellStyle name="20% - Accent3 3 2 2 4 3" xfId="17832"/>
    <cellStyle name="20% - Accent3 3 2 2 4 3 2" xfId="17833"/>
    <cellStyle name="20% - Accent3 3 2 2 4 4" xfId="17834"/>
    <cellStyle name="20% - Accent3 3 2 2 4 5" xfId="17835"/>
    <cellStyle name="20% - Accent3 3 2 2 4 6" xfId="17836"/>
    <cellStyle name="20% - Accent3 3 2 2 4 7" xfId="17837"/>
    <cellStyle name="20% - Accent3 3 2 2 5" xfId="17838"/>
    <cellStyle name="20% - Accent3 3 2 2 5 2" xfId="17839"/>
    <cellStyle name="20% - Accent3 3 2 2 5 2 2" xfId="17840"/>
    <cellStyle name="20% - Accent3 3 2 2 5 3" xfId="17841"/>
    <cellStyle name="20% - Accent3 3 2 2 5 3 2" xfId="17842"/>
    <cellStyle name="20% - Accent3 3 2 2 5 4" xfId="17843"/>
    <cellStyle name="20% - Accent3 3 2 2 5 5" xfId="17844"/>
    <cellStyle name="20% - Accent3 3 2 2 5 6" xfId="17845"/>
    <cellStyle name="20% - Accent3 3 2 2 5 7" xfId="17846"/>
    <cellStyle name="20% - Accent3 3 2 2 6" xfId="17847"/>
    <cellStyle name="20% - Accent3 3 2 2 6 2" xfId="17848"/>
    <cellStyle name="20% - Accent3 3 2 2 7" xfId="17849"/>
    <cellStyle name="20% - Accent3 3 2 2 7 2" xfId="17850"/>
    <cellStyle name="20% - Accent3 3 2 2 8" xfId="17851"/>
    <cellStyle name="20% - Accent3 3 2 2 9" xfId="17852"/>
    <cellStyle name="20% - Accent3 3 2 3" xfId="17853"/>
    <cellStyle name="20% - Accent3 3 2 3 10" xfId="17854"/>
    <cellStyle name="20% - Accent3 3 2 3 11" xfId="17855"/>
    <cellStyle name="20% - Accent3 3 2 3 2" xfId="17856"/>
    <cellStyle name="20% - Accent3 3 2 3 2 10" xfId="17857"/>
    <cellStyle name="20% - Accent3 3 2 3 2 2" xfId="17858"/>
    <cellStyle name="20% - Accent3 3 2 3 2 2 2" xfId="17859"/>
    <cellStyle name="20% - Accent3 3 2 3 2 2 2 2" xfId="17860"/>
    <cellStyle name="20% - Accent3 3 2 3 2 2 3" xfId="17861"/>
    <cellStyle name="20% - Accent3 3 2 3 2 2 3 2" xfId="17862"/>
    <cellStyle name="20% - Accent3 3 2 3 2 2 4" xfId="17863"/>
    <cellStyle name="20% - Accent3 3 2 3 2 2 5" xfId="17864"/>
    <cellStyle name="20% - Accent3 3 2 3 2 2 6" xfId="17865"/>
    <cellStyle name="20% - Accent3 3 2 3 2 2 7" xfId="17866"/>
    <cellStyle name="20% - Accent3 3 2 3 2 3" xfId="17867"/>
    <cellStyle name="20% - Accent3 3 2 3 2 3 2" xfId="17868"/>
    <cellStyle name="20% - Accent3 3 2 3 2 3 2 2" xfId="17869"/>
    <cellStyle name="20% - Accent3 3 2 3 2 3 3" xfId="17870"/>
    <cellStyle name="20% - Accent3 3 2 3 2 3 3 2" xfId="17871"/>
    <cellStyle name="20% - Accent3 3 2 3 2 3 4" xfId="17872"/>
    <cellStyle name="20% - Accent3 3 2 3 2 3 5" xfId="17873"/>
    <cellStyle name="20% - Accent3 3 2 3 2 3 6" xfId="17874"/>
    <cellStyle name="20% - Accent3 3 2 3 2 3 7" xfId="17875"/>
    <cellStyle name="20% - Accent3 3 2 3 2 4" xfId="17876"/>
    <cellStyle name="20% - Accent3 3 2 3 2 4 2" xfId="17877"/>
    <cellStyle name="20% - Accent3 3 2 3 2 4 2 2" xfId="17878"/>
    <cellStyle name="20% - Accent3 3 2 3 2 4 3" xfId="17879"/>
    <cellStyle name="20% - Accent3 3 2 3 2 4 3 2" xfId="17880"/>
    <cellStyle name="20% - Accent3 3 2 3 2 4 4" xfId="17881"/>
    <cellStyle name="20% - Accent3 3 2 3 2 4 5" xfId="17882"/>
    <cellStyle name="20% - Accent3 3 2 3 2 4 6" xfId="17883"/>
    <cellStyle name="20% - Accent3 3 2 3 2 4 7" xfId="17884"/>
    <cellStyle name="20% - Accent3 3 2 3 2 5" xfId="17885"/>
    <cellStyle name="20% - Accent3 3 2 3 2 5 2" xfId="17886"/>
    <cellStyle name="20% - Accent3 3 2 3 2 6" xfId="17887"/>
    <cellStyle name="20% - Accent3 3 2 3 2 6 2" xfId="17888"/>
    <cellStyle name="20% - Accent3 3 2 3 2 7" xfId="17889"/>
    <cellStyle name="20% - Accent3 3 2 3 2 8" xfId="17890"/>
    <cellStyle name="20% - Accent3 3 2 3 2 9" xfId="17891"/>
    <cellStyle name="20% - Accent3 3 2 3 3" xfId="17892"/>
    <cellStyle name="20% - Accent3 3 2 3 3 2" xfId="17893"/>
    <cellStyle name="20% - Accent3 3 2 3 3 2 2" xfId="17894"/>
    <cellStyle name="20% - Accent3 3 2 3 3 3" xfId="17895"/>
    <cellStyle name="20% - Accent3 3 2 3 3 3 2" xfId="17896"/>
    <cellStyle name="20% - Accent3 3 2 3 3 4" xfId="17897"/>
    <cellStyle name="20% - Accent3 3 2 3 3 5" xfId="17898"/>
    <cellStyle name="20% - Accent3 3 2 3 3 6" xfId="17899"/>
    <cellStyle name="20% - Accent3 3 2 3 3 7" xfId="17900"/>
    <cellStyle name="20% - Accent3 3 2 3 4" xfId="17901"/>
    <cellStyle name="20% - Accent3 3 2 3 4 2" xfId="17902"/>
    <cellStyle name="20% - Accent3 3 2 3 4 2 2" xfId="17903"/>
    <cellStyle name="20% - Accent3 3 2 3 4 3" xfId="17904"/>
    <cellStyle name="20% - Accent3 3 2 3 4 3 2" xfId="17905"/>
    <cellStyle name="20% - Accent3 3 2 3 4 4" xfId="17906"/>
    <cellStyle name="20% - Accent3 3 2 3 4 5" xfId="17907"/>
    <cellStyle name="20% - Accent3 3 2 3 4 6" xfId="17908"/>
    <cellStyle name="20% - Accent3 3 2 3 4 7" xfId="17909"/>
    <cellStyle name="20% - Accent3 3 2 3 5" xfId="17910"/>
    <cellStyle name="20% - Accent3 3 2 3 5 2" xfId="17911"/>
    <cellStyle name="20% - Accent3 3 2 3 5 2 2" xfId="17912"/>
    <cellStyle name="20% - Accent3 3 2 3 5 3" xfId="17913"/>
    <cellStyle name="20% - Accent3 3 2 3 5 3 2" xfId="17914"/>
    <cellStyle name="20% - Accent3 3 2 3 5 4" xfId="17915"/>
    <cellStyle name="20% - Accent3 3 2 3 5 5" xfId="17916"/>
    <cellStyle name="20% - Accent3 3 2 3 5 6" xfId="17917"/>
    <cellStyle name="20% - Accent3 3 2 3 5 7" xfId="17918"/>
    <cellStyle name="20% - Accent3 3 2 3 6" xfId="17919"/>
    <cellStyle name="20% - Accent3 3 2 3 6 2" xfId="17920"/>
    <cellStyle name="20% - Accent3 3 2 3 7" xfId="17921"/>
    <cellStyle name="20% - Accent3 3 2 3 7 2" xfId="17922"/>
    <cellStyle name="20% - Accent3 3 2 3 8" xfId="17923"/>
    <cellStyle name="20% - Accent3 3 2 3 9" xfId="17924"/>
    <cellStyle name="20% - Accent3 3 2 4" xfId="17925"/>
    <cellStyle name="20% - Accent3 3 2 4 10" xfId="17926"/>
    <cellStyle name="20% - Accent3 3 2 4 2" xfId="17927"/>
    <cellStyle name="20% - Accent3 3 2 4 2 2" xfId="17928"/>
    <cellStyle name="20% - Accent3 3 2 4 2 2 2" xfId="17929"/>
    <cellStyle name="20% - Accent3 3 2 4 2 3" xfId="17930"/>
    <cellStyle name="20% - Accent3 3 2 4 2 3 2" xfId="17931"/>
    <cellStyle name="20% - Accent3 3 2 4 2 4" xfId="17932"/>
    <cellStyle name="20% - Accent3 3 2 4 2 5" xfId="17933"/>
    <cellStyle name="20% - Accent3 3 2 4 2 6" xfId="17934"/>
    <cellStyle name="20% - Accent3 3 2 4 2 7" xfId="17935"/>
    <cellStyle name="20% - Accent3 3 2 4 3" xfId="17936"/>
    <cellStyle name="20% - Accent3 3 2 4 3 2" xfId="17937"/>
    <cellStyle name="20% - Accent3 3 2 4 3 2 2" xfId="17938"/>
    <cellStyle name="20% - Accent3 3 2 4 3 3" xfId="17939"/>
    <cellStyle name="20% - Accent3 3 2 4 3 3 2" xfId="17940"/>
    <cellStyle name="20% - Accent3 3 2 4 3 4" xfId="17941"/>
    <cellStyle name="20% - Accent3 3 2 4 3 5" xfId="17942"/>
    <cellStyle name="20% - Accent3 3 2 4 3 6" xfId="17943"/>
    <cellStyle name="20% - Accent3 3 2 4 3 7" xfId="17944"/>
    <cellStyle name="20% - Accent3 3 2 4 4" xfId="17945"/>
    <cellStyle name="20% - Accent3 3 2 4 4 2" xfId="17946"/>
    <cellStyle name="20% - Accent3 3 2 4 4 2 2" xfId="17947"/>
    <cellStyle name="20% - Accent3 3 2 4 4 3" xfId="17948"/>
    <cellStyle name="20% - Accent3 3 2 4 4 3 2" xfId="17949"/>
    <cellStyle name="20% - Accent3 3 2 4 4 4" xfId="17950"/>
    <cellStyle name="20% - Accent3 3 2 4 4 5" xfId="17951"/>
    <cellStyle name="20% - Accent3 3 2 4 4 6" xfId="17952"/>
    <cellStyle name="20% - Accent3 3 2 4 4 7" xfId="17953"/>
    <cellStyle name="20% - Accent3 3 2 4 5" xfId="17954"/>
    <cellStyle name="20% - Accent3 3 2 4 5 2" xfId="17955"/>
    <cellStyle name="20% - Accent3 3 2 4 6" xfId="17956"/>
    <cellStyle name="20% - Accent3 3 2 4 6 2" xfId="17957"/>
    <cellStyle name="20% - Accent3 3 2 4 7" xfId="17958"/>
    <cellStyle name="20% - Accent3 3 2 4 8" xfId="17959"/>
    <cellStyle name="20% - Accent3 3 2 4 9" xfId="17960"/>
    <cellStyle name="20% - Accent3 3 2 5" xfId="17961"/>
    <cellStyle name="20% - Accent3 3 2 5 2" xfId="17962"/>
    <cellStyle name="20% - Accent3 3 2 5 2 2" xfId="17963"/>
    <cellStyle name="20% - Accent3 3 2 5 3" xfId="17964"/>
    <cellStyle name="20% - Accent3 3 2 5 3 2" xfId="17965"/>
    <cellStyle name="20% - Accent3 3 2 5 4" xfId="17966"/>
    <cellStyle name="20% - Accent3 3 2 5 5" xfId="17967"/>
    <cellStyle name="20% - Accent3 3 2 5 6" xfId="17968"/>
    <cellStyle name="20% - Accent3 3 2 5 7" xfId="17969"/>
    <cellStyle name="20% - Accent3 3 2 6" xfId="17970"/>
    <cellStyle name="20% - Accent3 3 2 6 2" xfId="17971"/>
    <cellStyle name="20% - Accent3 3 2 6 2 2" xfId="17972"/>
    <cellStyle name="20% - Accent3 3 2 6 3" xfId="17973"/>
    <cellStyle name="20% - Accent3 3 2 6 3 2" xfId="17974"/>
    <cellStyle name="20% - Accent3 3 2 6 4" xfId="17975"/>
    <cellStyle name="20% - Accent3 3 2 6 5" xfId="17976"/>
    <cellStyle name="20% - Accent3 3 2 6 6" xfId="17977"/>
    <cellStyle name="20% - Accent3 3 2 6 7" xfId="17978"/>
    <cellStyle name="20% - Accent3 3 2 7" xfId="17979"/>
    <cellStyle name="20% - Accent3 3 2 7 2" xfId="17980"/>
    <cellStyle name="20% - Accent3 3 2 7 2 2" xfId="17981"/>
    <cellStyle name="20% - Accent3 3 2 7 3" xfId="17982"/>
    <cellStyle name="20% - Accent3 3 2 7 3 2" xfId="17983"/>
    <cellStyle name="20% - Accent3 3 2 7 4" xfId="17984"/>
    <cellStyle name="20% - Accent3 3 2 7 5" xfId="17985"/>
    <cellStyle name="20% - Accent3 3 2 7 6" xfId="17986"/>
    <cellStyle name="20% - Accent3 3 2 7 7" xfId="17987"/>
    <cellStyle name="20% - Accent3 3 2 8" xfId="17988"/>
    <cellStyle name="20% - Accent3 3 2 8 2" xfId="17989"/>
    <cellStyle name="20% - Accent3 3 2 9" xfId="17990"/>
    <cellStyle name="20% - Accent3 3 2 9 2" xfId="17991"/>
    <cellStyle name="20% - Accent3 3 3" xfId="147"/>
    <cellStyle name="20% - Accent3 3 3 10" xfId="17992"/>
    <cellStyle name="20% - Accent3 3 3 11" xfId="17993"/>
    <cellStyle name="20% - Accent3 3 3 12" xfId="17994"/>
    <cellStyle name="20% - Accent3 3 3 13" xfId="17995"/>
    <cellStyle name="20% - Accent3 3 3 2" xfId="17996"/>
    <cellStyle name="20% - Accent3 3 3 2 10" xfId="17997"/>
    <cellStyle name="20% - Accent3 3 3 2 11" xfId="17998"/>
    <cellStyle name="20% - Accent3 3 3 2 2" xfId="17999"/>
    <cellStyle name="20% - Accent3 3 3 2 2 10" xfId="18000"/>
    <cellStyle name="20% - Accent3 3 3 2 2 2" xfId="18001"/>
    <cellStyle name="20% - Accent3 3 3 2 2 2 2" xfId="18002"/>
    <cellStyle name="20% - Accent3 3 3 2 2 2 2 2" xfId="18003"/>
    <cellStyle name="20% - Accent3 3 3 2 2 2 3" xfId="18004"/>
    <cellStyle name="20% - Accent3 3 3 2 2 2 3 2" xfId="18005"/>
    <cellStyle name="20% - Accent3 3 3 2 2 2 4" xfId="18006"/>
    <cellStyle name="20% - Accent3 3 3 2 2 2 5" xfId="18007"/>
    <cellStyle name="20% - Accent3 3 3 2 2 2 6" xfId="18008"/>
    <cellStyle name="20% - Accent3 3 3 2 2 2 7" xfId="18009"/>
    <cellStyle name="20% - Accent3 3 3 2 2 3" xfId="18010"/>
    <cellStyle name="20% - Accent3 3 3 2 2 3 2" xfId="18011"/>
    <cellStyle name="20% - Accent3 3 3 2 2 3 2 2" xfId="18012"/>
    <cellStyle name="20% - Accent3 3 3 2 2 3 3" xfId="18013"/>
    <cellStyle name="20% - Accent3 3 3 2 2 3 3 2" xfId="18014"/>
    <cellStyle name="20% - Accent3 3 3 2 2 3 4" xfId="18015"/>
    <cellStyle name="20% - Accent3 3 3 2 2 3 5" xfId="18016"/>
    <cellStyle name="20% - Accent3 3 3 2 2 3 6" xfId="18017"/>
    <cellStyle name="20% - Accent3 3 3 2 2 3 7" xfId="18018"/>
    <cellStyle name="20% - Accent3 3 3 2 2 4" xfId="18019"/>
    <cellStyle name="20% - Accent3 3 3 2 2 4 2" xfId="18020"/>
    <cellStyle name="20% - Accent3 3 3 2 2 4 2 2" xfId="18021"/>
    <cellStyle name="20% - Accent3 3 3 2 2 4 3" xfId="18022"/>
    <cellStyle name="20% - Accent3 3 3 2 2 4 3 2" xfId="18023"/>
    <cellStyle name="20% - Accent3 3 3 2 2 4 4" xfId="18024"/>
    <cellStyle name="20% - Accent3 3 3 2 2 4 5" xfId="18025"/>
    <cellStyle name="20% - Accent3 3 3 2 2 4 6" xfId="18026"/>
    <cellStyle name="20% - Accent3 3 3 2 2 4 7" xfId="18027"/>
    <cellStyle name="20% - Accent3 3 3 2 2 5" xfId="18028"/>
    <cellStyle name="20% - Accent3 3 3 2 2 5 2" xfId="18029"/>
    <cellStyle name="20% - Accent3 3 3 2 2 6" xfId="18030"/>
    <cellStyle name="20% - Accent3 3 3 2 2 6 2" xfId="18031"/>
    <cellStyle name="20% - Accent3 3 3 2 2 7" xfId="18032"/>
    <cellStyle name="20% - Accent3 3 3 2 2 8" xfId="18033"/>
    <cellStyle name="20% - Accent3 3 3 2 2 9" xfId="18034"/>
    <cellStyle name="20% - Accent3 3 3 2 3" xfId="18035"/>
    <cellStyle name="20% - Accent3 3 3 2 3 2" xfId="18036"/>
    <cellStyle name="20% - Accent3 3 3 2 3 2 2" xfId="18037"/>
    <cellStyle name="20% - Accent3 3 3 2 3 3" xfId="18038"/>
    <cellStyle name="20% - Accent3 3 3 2 3 3 2" xfId="18039"/>
    <cellStyle name="20% - Accent3 3 3 2 3 4" xfId="18040"/>
    <cellStyle name="20% - Accent3 3 3 2 3 5" xfId="18041"/>
    <cellStyle name="20% - Accent3 3 3 2 3 6" xfId="18042"/>
    <cellStyle name="20% - Accent3 3 3 2 3 7" xfId="18043"/>
    <cellStyle name="20% - Accent3 3 3 2 4" xfId="18044"/>
    <cellStyle name="20% - Accent3 3 3 2 4 2" xfId="18045"/>
    <cellStyle name="20% - Accent3 3 3 2 4 2 2" xfId="18046"/>
    <cellStyle name="20% - Accent3 3 3 2 4 3" xfId="18047"/>
    <cellStyle name="20% - Accent3 3 3 2 4 3 2" xfId="18048"/>
    <cellStyle name="20% - Accent3 3 3 2 4 4" xfId="18049"/>
    <cellStyle name="20% - Accent3 3 3 2 4 5" xfId="18050"/>
    <cellStyle name="20% - Accent3 3 3 2 4 6" xfId="18051"/>
    <cellStyle name="20% - Accent3 3 3 2 4 7" xfId="18052"/>
    <cellStyle name="20% - Accent3 3 3 2 5" xfId="18053"/>
    <cellStyle name="20% - Accent3 3 3 2 5 2" xfId="18054"/>
    <cellStyle name="20% - Accent3 3 3 2 5 2 2" xfId="18055"/>
    <cellStyle name="20% - Accent3 3 3 2 5 3" xfId="18056"/>
    <cellStyle name="20% - Accent3 3 3 2 5 3 2" xfId="18057"/>
    <cellStyle name="20% - Accent3 3 3 2 5 4" xfId="18058"/>
    <cellStyle name="20% - Accent3 3 3 2 5 5" xfId="18059"/>
    <cellStyle name="20% - Accent3 3 3 2 5 6" xfId="18060"/>
    <cellStyle name="20% - Accent3 3 3 2 5 7" xfId="18061"/>
    <cellStyle name="20% - Accent3 3 3 2 6" xfId="18062"/>
    <cellStyle name="20% - Accent3 3 3 2 6 2" xfId="18063"/>
    <cellStyle name="20% - Accent3 3 3 2 7" xfId="18064"/>
    <cellStyle name="20% - Accent3 3 3 2 7 2" xfId="18065"/>
    <cellStyle name="20% - Accent3 3 3 2 8" xfId="18066"/>
    <cellStyle name="20% - Accent3 3 3 2 9" xfId="18067"/>
    <cellStyle name="20% - Accent3 3 3 3" xfId="18068"/>
    <cellStyle name="20% - Accent3 3 3 3 10" xfId="18069"/>
    <cellStyle name="20% - Accent3 3 3 3 11" xfId="18070"/>
    <cellStyle name="20% - Accent3 3 3 3 2" xfId="18071"/>
    <cellStyle name="20% - Accent3 3 3 3 2 10" xfId="18072"/>
    <cellStyle name="20% - Accent3 3 3 3 2 2" xfId="18073"/>
    <cellStyle name="20% - Accent3 3 3 3 2 2 2" xfId="18074"/>
    <cellStyle name="20% - Accent3 3 3 3 2 2 2 2" xfId="18075"/>
    <cellStyle name="20% - Accent3 3 3 3 2 2 3" xfId="18076"/>
    <cellStyle name="20% - Accent3 3 3 3 2 2 3 2" xfId="18077"/>
    <cellStyle name="20% - Accent3 3 3 3 2 2 4" xfId="18078"/>
    <cellStyle name="20% - Accent3 3 3 3 2 2 5" xfId="18079"/>
    <cellStyle name="20% - Accent3 3 3 3 2 2 6" xfId="18080"/>
    <cellStyle name="20% - Accent3 3 3 3 2 2 7" xfId="18081"/>
    <cellStyle name="20% - Accent3 3 3 3 2 3" xfId="18082"/>
    <cellStyle name="20% - Accent3 3 3 3 2 3 2" xfId="18083"/>
    <cellStyle name="20% - Accent3 3 3 3 2 3 2 2" xfId="18084"/>
    <cellStyle name="20% - Accent3 3 3 3 2 3 3" xfId="18085"/>
    <cellStyle name="20% - Accent3 3 3 3 2 3 3 2" xfId="18086"/>
    <cellStyle name="20% - Accent3 3 3 3 2 3 4" xfId="18087"/>
    <cellStyle name="20% - Accent3 3 3 3 2 3 5" xfId="18088"/>
    <cellStyle name="20% - Accent3 3 3 3 2 3 6" xfId="18089"/>
    <cellStyle name="20% - Accent3 3 3 3 2 3 7" xfId="18090"/>
    <cellStyle name="20% - Accent3 3 3 3 2 4" xfId="18091"/>
    <cellStyle name="20% - Accent3 3 3 3 2 4 2" xfId="18092"/>
    <cellStyle name="20% - Accent3 3 3 3 2 4 2 2" xfId="18093"/>
    <cellStyle name="20% - Accent3 3 3 3 2 4 3" xfId="18094"/>
    <cellStyle name="20% - Accent3 3 3 3 2 4 3 2" xfId="18095"/>
    <cellStyle name="20% - Accent3 3 3 3 2 4 4" xfId="18096"/>
    <cellStyle name="20% - Accent3 3 3 3 2 4 5" xfId="18097"/>
    <cellStyle name="20% - Accent3 3 3 3 2 4 6" xfId="18098"/>
    <cellStyle name="20% - Accent3 3 3 3 2 4 7" xfId="18099"/>
    <cellStyle name="20% - Accent3 3 3 3 2 5" xfId="18100"/>
    <cellStyle name="20% - Accent3 3 3 3 2 5 2" xfId="18101"/>
    <cellStyle name="20% - Accent3 3 3 3 2 6" xfId="18102"/>
    <cellStyle name="20% - Accent3 3 3 3 2 6 2" xfId="18103"/>
    <cellStyle name="20% - Accent3 3 3 3 2 7" xfId="18104"/>
    <cellStyle name="20% - Accent3 3 3 3 2 8" xfId="18105"/>
    <cellStyle name="20% - Accent3 3 3 3 2 9" xfId="18106"/>
    <cellStyle name="20% - Accent3 3 3 3 3" xfId="18107"/>
    <cellStyle name="20% - Accent3 3 3 3 3 2" xfId="18108"/>
    <cellStyle name="20% - Accent3 3 3 3 3 2 2" xfId="18109"/>
    <cellStyle name="20% - Accent3 3 3 3 3 3" xfId="18110"/>
    <cellStyle name="20% - Accent3 3 3 3 3 3 2" xfId="18111"/>
    <cellStyle name="20% - Accent3 3 3 3 3 4" xfId="18112"/>
    <cellStyle name="20% - Accent3 3 3 3 3 5" xfId="18113"/>
    <cellStyle name="20% - Accent3 3 3 3 3 6" xfId="18114"/>
    <cellStyle name="20% - Accent3 3 3 3 3 7" xfId="18115"/>
    <cellStyle name="20% - Accent3 3 3 3 4" xfId="18116"/>
    <cellStyle name="20% - Accent3 3 3 3 4 2" xfId="18117"/>
    <cellStyle name="20% - Accent3 3 3 3 4 2 2" xfId="18118"/>
    <cellStyle name="20% - Accent3 3 3 3 4 3" xfId="18119"/>
    <cellStyle name="20% - Accent3 3 3 3 4 3 2" xfId="18120"/>
    <cellStyle name="20% - Accent3 3 3 3 4 4" xfId="18121"/>
    <cellStyle name="20% - Accent3 3 3 3 4 5" xfId="18122"/>
    <cellStyle name="20% - Accent3 3 3 3 4 6" xfId="18123"/>
    <cellStyle name="20% - Accent3 3 3 3 4 7" xfId="18124"/>
    <cellStyle name="20% - Accent3 3 3 3 5" xfId="18125"/>
    <cellStyle name="20% - Accent3 3 3 3 5 2" xfId="18126"/>
    <cellStyle name="20% - Accent3 3 3 3 5 2 2" xfId="18127"/>
    <cellStyle name="20% - Accent3 3 3 3 5 3" xfId="18128"/>
    <cellStyle name="20% - Accent3 3 3 3 5 3 2" xfId="18129"/>
    <cellStyle name="20% - Accent3 3 3 3 5 4" xfId="18130"/>
    <cellStyle name="20% - Accent3 3 3 3 5 5" xfId="18131"/>
    <cellStyle name="20% - Accent3 3 3 3 5 6" xfId="18132"/>
    <cellStyle name="20% - Accent3 3 3 3 5 7" xfId="18133"/>
    <cellStyle name="20% - Accent3 3 3 3 6" xfId="18134"/>
    <cellStyle name="20% - Accent3 3 3 3 6 2" xfId="18135"/>
    <cellStyle name="20% - Accent3 3 3 3 7" xfId="18136"/>
    <cellStyle name="20% - Accent3 3 3 3 7 2" xfId="18137"/>
    <cellStyle name="20% - Accent3 3 3 3 8" xfId="18138"/>
    <cellStyle name="20% - Accent3 3 3 3 9" xfId="18139"/>
    <cellStyle name="20% - Accent3 3 3 4" xfId="18140"/>
    <cellStyle name="20% - Accent3 3 3 4 10" xfId="18141"/>
    <cellStyle name="20% - Accent3 3 3 4 2" xfId="18142"/>
    <cellStyle name="20% - Accent3 3 3 4 2 2" xfId="18143"/>
    <cellStyle name="20% - Accent3 3 3 4 2 2 2" xfId="18144"/>
    <cellStyle name="20% - Accent3 3 3 4 2 3" xfId="18145"/>
    <cellStyle name="20% - Accent3 3 3 4 2 3 2" xfId="18146"/>
    <cellStyle name="20% - Accent3 3 3 4 2 4" xfId="18147"/>
    <cellStyle name="20% - Accent3 3 3 4 2 5" xfId="18148"/>
    <cellStyle name="20% - Accent3 3 3 4 2 6" xfId="18149"/>
    <cellStyle name="20% - Accent3 3 3 4 2 7" xfId="18150"/>
    <cellStyle name="20% - Accent3 3 3 4 3" xfId="18151"/>
    <cellStyle name="20% - Accent3 3 3 4 3 2" xfId="18152"/>
    <cellStyle name="20% - Accent3 3 3 4 3 2 2" xfId="18153"/>
    <cellStyle name="20% - Accent3 3 3 4 3 3" xfId="18154"/>
    <cellStyle name="20% - Accent3 3 3 4 3 3 2" xfId="18155"/>
    <cellStyle name="20% - Accent3 3 3 4 3 4" xfId="18156"/>
    <cellStyle name="20% - Accent3 3 3 4 3 5" xfId="18157"/>
    <cellStyle name="20% - Accent3 3 3 4 3 6" xfId="18158"/>
    <cellStyle name="20% - Accent3 3 3 4 3 7" xfId="18159"/>
    <cellStyle name="20% - Accent3 3 3 4 4" xfId="18160"/>
    <cellStyle name="20% - Accent3 3 3 4 4 2" xfId="18161"/>
    <cellStyle name="20% - Accent3 3 3 4 4 2 2" xfId="18162"/>
    <cellStyle name="20% - Accent3 3 3 4 4 3" xfId="18163"/>
    <cellStyle name="20% - Accent3 3 3 4 4 3 2" xfId="18164"/>
    <cellStyle name="20% - Accent3 3 3 4 4 4" xfId="18165"/>
    <cellStyle name="20% - Accent3 3 3 4 4 5" xfId="18166"/>
    <cellStyle name="20% - Accent3 3 3 4 4 6" xfId="18167"/>
    <cellStyle name="20% - Accent3 3 3 4 4 7" xfId="18168"/>
    <cellStyle name="20% - Accent3 3 3 4 5" xfId="18169"/>
    <cellStyle name="20% - Accent3 3 3 4 5 2" xfId="18170"/>
    <cellStyle name="20% - Accent3 3 3 4 6" xfId="18171"/>
    <cellStyle name="20% - Accent3 3 3 4 6 2" xfId="18172"/>
    <cellStyle name="20% - Accent3 3 3 4 7" xfId="18173"/>
    <cellStyle name="20% - Accent3 3 3 4 8" xfId="18174"/>
    <cellStyle name="20% - Accent3 3 3 4 9" xfId="18175"/>
    <cellStyle name="20% - Accent3 3 3 5" xfId="18176"/>
    <cellStyle name="20% - Accent3 3 3 5 2" xfId="18177"/>
    <cellStyle name="20% - Accent3 3 3 5 2 2" xfId="18178"/>
    <cellStyle name="20% - Accent3 3 3 5 3" xfId="18179"/>
    <cellStyle name="20% - Accent3 3 3 5 3 2" xfId="18180"/>
    <cellStyle name="20% - Accent3 3 3 5 4" xfId="18181"/>
    <cellStyle name="20% - Accent3 3 3 5 5" xfId="18182"/>
    <cellStyle name="20% - Accent3 3 3 5 6" xfId="18183"/>
    <cellStyle name="20% - Accent3 3 3 5 7" xfId="18184"/>
    <cellStyle name="20% - Accent3 3 3 6" xfId="18185"/>
    <cellStyle name="20% - Accent3 3 3 6 2" xfId="18186"/>
    <cellStyle name="20% - Accent3 3 3 6 2 2" xfId="18187"/>
    <cellStyle name="20% - Accent3 3 3 6 3" xfId="18188"/>
    <cellStyle name="20% - Accent3 3 3 6 3 2" xfId="18189"/>
    <cellStyle name="20% - Accent3 3 3 6 4" xfId="18190"/>
    <cellStyle name="20% - Accent3 3 3 6 5" xfId="18191"/>
    <cellStyle name="20% - Accent3 3 3 6 6" xfId="18192"/>
    <cellStyle name="20% - Accent3 3 3 6 7" xfId="18193"/>
    <cellStyle name="20% - Accent3 3 3 7" xfId="18194"/>
    <cellStyle name="20% - Accent3 3 3 7 2" xfId="18195"/>
    <cellStyle name="20% - Accent3 3 3 7 2 2" xfId="18196"/>
    <cellStyle name="20% - Accent3 3 3 7 3" xfId="18197"/>
    <cellStyle name="20% - Accent3 3 3 7 3 2" xfId="18198"/>
    <cellStyle name="20% - Accent3 3 3 7 4" xfId="18199"/>
    <cellStyle name="20% - Accent3 3 3 7 5" xfId="18200"/>
    <cellStyle name="20% - Accent3 3 3 7 6" xfId="18201"/>
    <cellStyle name="20% - Accent3 3 3 7 7" xfId="18202"/>
    <cellStyle name="20% - Accent3 3 3 8" xfId="18203"/>
    <cellStyle name="20% - Accent3 3 3 8 2" xfId="18204"/>
    <cellStyle name="20% - Accent3 3 3 9" xfId="18205"/>
    <cellStyle name="20% - Accent3 3 3 9 2" xfId="18206"/>
    <cellStyle name="20% - Accent3 3 4" xfId="18207"/>
    <cellStyle name="20% - Accent3 3 4 10" xfId="18208"/>
    <cellStyle name="20% - Accent3 3 4 11" xfId="18209"/>
    <cellStyle name="20% - Accent3 3 4 12" xfId="18210"/>
    <cellStyle name="20% - Accent3 3 4 13" xfId="18211"/>
    <cellStyle name="20% - Accent3 3 4 2" xfId="18212"/>
    <cellStyle name="20% - Accent3 3 4 2 10" xfId="18213"/>
    <cellStyle name="20% - Accent3 3 4 2 11" xfId="18214"/>
    <cellStyle name="20% - Accent3 3 4 2 2" xfId="18215"/>
    <cellStyle name="20% - Accent3 3 4 2 2 10" xfId="18216"/>
    <cellStyle name="20% - Accent3 3 4 2 2 2" xfId="18217"/>
    <cellStyle name="20% - Accent3 3 4 2 2 2 2" xfId="18218"/>
    <cellStyle name="20% - Accent3 3 4 2 2 2 2 2" xfId="18219"/>
    <cellStyle name="20% - Accent3 3 4 2 2 2 3" xfId="18220"/>
    <cellStyle name="20% - Accent3 3 4 2 2 2 3 2" xfId="18221"/>
    <cellStyle name="20% - Accent3 3 4 2 2 2 4" xfId="18222"/>
    <cellStyle name="20% - Accent3 3 4 2 2 2 5" xfId="18223"/>
    <cellStyle name="20% - Accent3 3 4 2 2 2 6" xfId="18224"/>
    <cellStyle name="20% - Accent3 3 4 2 2 2 7" xfId="18225"/>
    <cellStyle name="20% - Accent3 3 4 2 2 3" xfId="18226"/>
    <cellStyle name="20% - Accent3 3 4 2 2 3 2" xfId="18227"/>
    <cellStyle name="20% - Accent3 3 4 2 2 3 2 2" xfId="18228"/>
    <cellStyle name="20% - Accent3 3 4 2 2 3 3" xfId="18229"/>
    <cellStyle name="20% - Accent3 3 4 2 2 3 3 2" xfId="18230"/>
    <cellStyle name="20% - Accent3 3 4 2 2 3 4" xfId="18231"/>
    <cellStyle name="20% - Accent3 3 4 2 2 3 5" xfId="18232"/>
    <cellStyle name="20% - Accent3 3 4 2 2 3 6" xfId="18233"/>
    <cellStyle name="20% - Accent3 3 4 2 2 3 7" xfId="18234"/>
    <cellStyle name="20% - Accent3 3 4 2 2 4" xfId="18235"/>
    <cellStyle name="20% - Accent3 3 4 2 2 4 2" xfId="18236"/>
    <cellStyle name="20% - Accent3 3 4 2 2 4 2 2" xfId="18237"/>
    <cellStyle name="20% - Accent3 3 4 2 2 4 3" xfId="18238"/>
    <cellStyle name="20% - Accent3 3 4 2 2 4 3 2" xfId="18239"/>
    <cellStyle name="20% - Accent3 3 4 2 2 4 4" xfId="18240"/>
    <cellStyle name="20% - Accent3 3 4 2 2 4 5" xfId="18241"/>
    <cellStyle name="20% - Accent3 3 4 2 2 4 6" xfId="18242"/>
    <cellStyle name="20% - Accent3 3 4 2 2 4 7" xfId="18243"/>
    <cellStyle name="20% - Accent3 3 4 2 2 5" xfId="18244"/>
    <cellStyle name="20% - Accent3 3 4 2 2 5 2" xfId="18245"/>
    <cellStyle name="20% - Accent3 3 4 2 2 6" xfId="18246"/>
    <cellStyle name="20% - Accent3 3 4 2 2 6 2" xfId="18247"/>
    <cellStyle name="20% - Accent3 3 4 2 2 7" xfId="18248"/>
    <cellStyle name="20% - Accent3 3 4 2 2 8" xfId="18249"/>
    <cellStyle name="20% - Accent3 3 4 2 2 9" xfId="18250"/>
    <cellStyle name="20% - Accent3 3 4 2 3" xfId="18251"/>
    <cellStyle name="20% - Accent3 3 4 2 3 2" xfId="18252"/>
    <cellStyle name="20% - Accent3 3 4 2 3 2 2" xfId="18253"/>
    <cellStyle name="20% - Accent3 3 4 2 3 3" xfId="18254"/>
    <cellStyle name="20% - Accent3 3 4 2 3 3 2" xfId="18255"/>
    <cellStyle name="20% - Accent3 3 4 2 3 4" xfId="18256"/>
    <cellStyle name="20% - Accent3 3 4 2 3 5" xfId="18257"/>
    <cellStyle name="20% - Accent3 3 4 2 3 6" xfId="18258"/>
    <cellStyle name="20% - Accent3 3 4 2 3 7" xfId="18259"/>
    <cellStyle name="20% - Accent3 3 4 2 4" xfId="18260"/>
    <cellStyle name="20% - Accent3 3 4 2 4 2" xfId="18261"/>
    <cellStyle name="20% - Accent3 3 4 2 4 2 2" xfId="18262"/>
    <cellStyle name="20% - Accent3 3 4 2 4 3" xfId="18263"/>
    <cellStyle name="20% - Accent3 3 4 2 4 3 2" xfId="18264"/>
    <cellStyle name="20% - Accent3 3 4 2 4 4" xfId="18265"/>
    <cellStyle name="20% - Accent3 3 4 2 4 5" xfId="18266"/>
    <cellStyle name="20% - Accent3 3 4 2 4 6" xfId="18267"/>
    <cellStyle name="20% - Accent3 3 4 2 4 7" xfId="18268"/>
    <cellStyle name="20% - Accent3 3 4 2 5" xfId="18269"/>
    <cellStyle name="20% - Accent3 3 4 2 5 2" xfId="18270"/>
    <cellStyle name="20% - Accent3 3 4 2 5 2 2" xfId="18271"/>
    <cellStyle name="20% - Accent3 3 4 2 5 3" xfId="18272"/>
    <cellStyle name="20% - Accent3 3 4 2 5 3 2" xfId="18273"/>
    <cellStyle name="20% - Accent3 3 4 2 5 4" xfId="18274"/>
    <cellStyle name="20% - Accent3 3 4 2 5 5" xfId="18275"/>
    <cellStyle name="20% - Accent3 3 4 2 5 6" xfId="18276"/>
    <cellStyle name="20% - Accent3 3 4 2 5 7" xfId="18277"/>
    <cellStyle name="20% - Accent3 3 4 2 6" xfId="18278"/>
    <cellStyle name="20% - Accent3 3 4 2 6 2" xfId="18279"/>
    <cellStyle name="20% - Accent3 3 4 2 7" xfId="18280"/>
    <cellStyle name="20% - Accent3 3 4 2 7 2" xfId="18281"/>
    <cellStyle name="20% - Accent3 3 4 2 8" xfId="18282"/>
    <cellStyle name="20% - Accent3 3 4 2 9" xfId="18283"/>
    <cellStyle name="20% - Accent3 3 4 3" xfId="18284"/>
    <cellStyle name="20% - Accent3 3 4 3 10" xfId="18285"/>
    <cellStyle name="20% - Accent3 3 4 3 11" xfId="18286"/>
    <cellStyle name="20% - Accent3 3 4 3 2" xfId="18287"/>
    <cellStyle name="20% - Accent3 3 4 3 2 10" xfId="18288"/>
    <cellStyle name="20% - Accent3 3 4 3 2 2" xfId="18289"/>
    <cellStyle name="20% - Accent3 3 4 3 2 2 2" xfId="18290"/>
    <cellStyle name="20% - Accent3 3 4 3 2 2 2 2" xfId="18291"/>
    <cellStyle name="20% - Accent3 3 4 3 2 2 3" xfId="18292"/>
    <cellStyle name="20% - Accent3 3 4 3 2 2 3 2" xfId="18293"/>
    <cellStyle name="20% - Accent3 3 4 3 2 2 4" xfId="18294"/>
    <cellStyle name="20% - Accent3 3 4 3 2 2 5" xfId="18295"/>
    <cellStyle name="20% - Accent3 3 4 3 2 2 6" xfId="18296"/>
    <cellStyle name="20% - Accent3 3 4 3 2 2 7" xfId="18297"/>
    <cellStyle name="20% - Accent3 3 4 3 2 3" xfId="18298"/>
    <cellStyle name="20% - Accent3 3 4 3 2 3 2" xfId="18299"/>
    <cellStyle name="20% - Accent3 3 4 3 2 3 2 2" xfId="18300"/>
    <cellStyle name="20% - Accent3 3 4 3 2 3 3" xfId="18301"/>
    <cellStyle name="20% - Accent3 3 4 3 2 3 3 2" xfId="18302"/>
    <cellStyle name="20% - Accent3 3 4 3 2 3 4" xfId="18303"/>
    <cellStyle name="20% - Accent3 3 4 3 2 3 5" xfId="18304"/>
    <cellStyle name="20% - Accent3 3 4 3 2 3 6" xfId="18305"/>
    <cellStyle name="20% - Accent3 3 4 3 2 3 7" xfId="18306"/>
    <cellStyle name="20% - Accent3 3 4 3 2 4" xfId="18307"/>
    <cellStyle name="20% - Accent3 3 4 3 2 4 2" xfId="18308"/>
    <cellStyle name="20% - Accent3 3 4 3 2 4 2 2" xfId="18309"/>
    <cellStyle name="20% - Accent3 3 4 3 2 4 3" xfId="18310"/>
    <cellStyle name="20% - Accent3 3 4 3 2 4 3 2" xfId="18311"/>
    <cellStyle name="20% - Accent3 3 4 3 2 4 4" xfId="18312"/>
    <cellStyle name="20% - Accent3 3 4 3 2 4 5" xfId="18313"/>
    <cellStyle name="20% - Accent3 3 4 3 2 4 6" xfId="18314"/>
    <cellStyle name="20% - Accent3 3 4 3 2 4 7" xfId="18315"/>
    <cellStyle name="20% - Accent3 3 4 3 2 5" xfId="18316"/>
    <cellStyle name="20% - Accent3 3 4 3 2 5 2" xfId="18317"/>
    <cellStyle name="20% - Accent3 3 4 3 2 6" xfId="18318"/>
    <cellStyle name="20% - Accent3 3 4 3 2 6 2" xfId="18319"/>
    <cellStyle name="20% - Accent3 3 4 3 2 7" xfId="18320"/>
    <cellStyle name="20% - Accent3 3 4 3 2 8" xfId="18321"/>
    <cellStyle name="20% - Accent3 3 4 3 2 9" xfId="18322"/>
    <cellStyle name="20% - Accent3 3 4 3 3" xfId="18323"/>
    <cellStyle name="20% - Accent3 3 4 3 3 2" xfId="18324"/>
    <cellStyle name="20% - Accent3 3 4 3 3 2 2" xfId="18325"/>
    <cellStyle name="20% - Accent3 3 4 3 3 3" xfId="18326"/>
    <cellStyle name="20% - Accent3 3 4 3 3 3 2" xfId="18327"/>
    <cellStyle name="20% - Accent3 3 4 3 3 4" xfId="18328"/>
    <cellStyle name="20% - Accent3 3 4 3 3 5" xfId="18329"/>
    <cellStyle name="20% - Accent3 3 4 3 3 6" xfId="18330"/>
    <cellStyle name="20% - Accent3 3 4 3 3 7" xfId="18331"/>
    <cellStyle name="20% - Accent3 3 4 3 4" xfId="18332"/>
    <cellStyle name="20% - Accent3 3 4 3 4 2" xfId="18333"/>
    <cellStyle name="20% - Accent3 3 4 3 4 2 2" xfId="18334"/>
    <cellStyle name="20% - Accent3 3 4 3 4 3" xfId="18335"/>
    <cellStyle name="20% - Accent3 3 4 3 4 3 2" xfId="18336"/>
    <cellStyle name="20% - Accent3 3 4 3 4 4" xfId="18337"/>
    <cellStyle name="20% - Accent3 3 4 3 4 5" xfId="18338"/>
    <cellStyle name="20% - Accent3 3 4 3 4 6" xfId="18339"/>
    <cellStyle name="20% - Accent3 3 4 3 4 7" xfId="18340"/>
    <cellStyle name="20% - Accent3 3 4 3 5" xfId="18341"/>
    <cellStyle name="20% - Accent3 3 4 3 5 2" xfId="18342"/>
    <cellStyle name="20% - Accent3 3 4 3 5 2 2" xfId="18343"/>
    <cellStyle name="20% - Accent3 3 4 3 5 3" xfId="18344"/>
    <cellStyle name="20% - Accent3 3 4 3 5 3 2" xfId="18345"/>
    <cellStyle name="20% - Accent3 3 4 3 5 4" xfId="18346"/>
    <cellStyle name="20% - Accent3 3 4 3 5 5" xfId="18347"/>
    <cellStyle name="20% - Accent3 3 4 3 5 6" xfId="18348"/>
    <cellStyle name="20% - Accent3 3 4 3 5 7" xfId="18349"/>
    <cellStyle name="20% - Accent3 3 4 3 6" xfId="18350"/>
    <cellStyle name="20% - Accent3 3 4 3 6 2" xfId="18351"/>
    <cellStyle name="20% - Accent3 3 4 3 7" xfId="18352"/>
    <cellStyle name="20% - Accent3 3 4 3 7 2" xfId="18353"/>
    <cellStyle name="20% - Accent3 3 4 3 8" xfId="18354"/>
    <cellStyle name="20% - Accent3 3 4 3 9" xfId="18355"/>
    <cellStyle name="20% - Accent3 3 4 4" xfId="18356"/>
    <cellStyle name="20% - Accent3 3 4 4 10" xfId="18357"/>
    <cellStyle name="20% - Accent3 3 4 4 2" xfId="18358"/>
    <cellStyle name="20% - Accent3 3 4 4 2 2" xfId="18359"/>
    <cellStyle name="20% - Accent3 3 4 4 2 2 2" xfId="18360"/>
    <cellStyle name="20% - Accent3 3 4 4 2 3" xfId="18361"/>
    <cellStyle name="20% - Accent3 3 4 4 2 3 2" xfId="18362"/>
    <cellStyle name="20% - Accent3 3 4 4 2 4" xfId="18363"/>
    <cellStyle name="20% - Accent3 3 4 4 2 5" xfId="18364"/>
    <cellStyle name="20% - Accent3 3 4 4 2 6" xfId="18365"/>
    <cellStyle name="20% - Accent3 3 4 4 2 7" xfId="18366"/>
    <cellStyle name="20% - Accent3 3 4 4 3" xfId="18367"/>
    <cellStyle name="20% - Accent3 3 4 4 3 2" xfId="18368"/>
    <cellStyle name="20% - Accent3 3 4 4 3 2 2" xfId="18369"/>
    <cellStyle name="20% - Accent3 3 4 4 3 3" xfId="18370"/>
    <cellStyle name="20% - Accent3 3 4 4 3 3 2" xfId="18371"/>
    <cellStyle name="20% - Accent3 3 4 4 3 4" xfId="18372"/>
    <cellStyle name="20% - Accent3 3 4 4 3 5" xfId="18373"/>
    <cellStyle name="20% - Accent3 3 4 4 3 6" xfId="18374"/>
    <cellStyle name="20% - Accent3 3 4 4 3 7" xfId="18375"/>
    <cellStyle name="20% - Accent3 3 4 4 4" xfId="18376"/>
    <cellStyle name="20% - Accent3 3 4 4 4 2" xfId="18377"/>
    <cellStyle name="20% - Accent3 3 4 4 4 2 2" xfId="18378"/>
    <cellStyle name="20% - Accent3 3 4 4 4 3" xfId="18379"/>
    <cellStyle name="20% - Accent3 3 4 4 4 3 2" xfId="18380"/>
    <cellStyle name="20% - Accent3 3 4 4 4 4" xfId="18381"/>
    <cellStyle name="20% - Accent3 3 4 4 4 5" xfId="18382"/>
    <cellStyle name="20% - Accent3 3 4 4 4 6" xfId="18383"/>
    <cellStyle name="20% - Accent3 3 4 4 4 7" xfId="18384"/>
    <cellStyle name="20% - Accent3 3 4 4 5" xfId="18385"/>
    <cellStyle name="20% - Accent3 3 4 4 5 2" xfId="18386"/>
    <cellStyle name="20% - Accent3 3 4 4 6" xfId="18387"/>
    <cellStyle name="20% - Accent3 3 4 4 6 2" xfId="18388"/>
    <cellStyle name="20% - Accent3 3 4 4 7" xfId="18389"/>
    <cellStyle name="20% - Accent3 3 4 4 8" xfId="18390"/>
    <cellStyle name="20% - Accent3 3 4 4 9" xfId="18391"/>
    <cellStyle name="20% - Accent3 3 4 5" xfId="18392"/>
    <cellStyle name="20% - Accent3 3 4 5 2" xfId="18393"/>
    <cellStyle name="20% - Accent3 3 4 5 2 2" xfId="18394"/>
    <cellStyle name="20% - Accent3 3 4 5 3" xfId="18395"/>
    <cellStyle name="20% - Accent3 3 4 5 3 2" xfId="18396"/>
    <cellStyle name="20% - Accent3 3 4 5 4" xfId="18397"/>
    <cellStyle name="20% - Accent3 3 4 5 5" xfId="18398"/>
    <cellStyle name="20% - Accent3 3 4 5 6" xfId="18399"/>
    <cellStyle name="20% - Accent3 3 4 5 7" xfId="18400"/>
    <cellStyle name="20% - Accent3 3 4 6" xfId="18401"/>
    <cellStyle name="20% - Accent3 3 4 6 2" xfId="18402"/>
    <cellStyle name="20% - Accent3 3 4 6 2 2" xfId="18403"/>
    <cellStyle name="20% - Accent3 3 4 6 3" xfId="18404"/>
    <cellStyle name="20% - Accent3 3 4 6 3 2" xfId="18405"/>
    <cellStyle name="20% - Accent3 3 4 6 4" xfId="18406"/>
    <cellStyle name="20% - Accent3 3 4 6 5" xfId="18407"/>
    <cellStyle name="20% - Accent3 3 4 6 6" xfId="18408"/>
    <cellStyle name="20% - Accent3 3 4 6 7" xfId="18409"/>
    <cellStyle name="20% - Accent3 3 4 7" xfId="18410"/>
    <cellStyle name="20% - Accent3 3 4 7 2" xfId="18411"/>
    <cellStyle name="20% - Accent3 3 4 7 2 2" xfId="18412"/>
    <cellStyle name="20% - Accent3 3 4 7 3" xfId="18413"/>
    <cellStyle name="20% - Accent3 3 4 7 3 2" xfId="18414"/>
    <cellStyle name="20% - Accent3 3 4 7 4" xfId="18415"/>
    <cellStyle name="20% - Accent3 3 4 7 5" xfId="18416"/>
    <cellStyle name="20% - Accent3 3 4 7 6" xfId="18417"/>
    <cellStyle name="20% - Accent3 3 4 7 7" xfId="18418"/>
    <cellStyle name="20% - Accent3 3 4 8" xfId="18419"/>
    <cellStyle name="20% - Accent3 3 4 8 2" xfId="18420"/>
    <cellStyle name="20% - Accent3 3 4 9" xfId="18421"/>
    <cellStyle name="20% - Accent3 3 4 9 2" xfId="18422"/>
    <cellStyle name="20% - Accent3 3 5" xfId="18423"/>
    <cellStyle name="20% - Accent3 3 5 10" xfId="18424"/>
    <cellStyle name="20% - Accent3 3 5 11" xfId="18425"/>
    <cellStyle name="20% - Accent3 3 5 12" xfId="18426"/>
    <cellStyle name="20% - Accent3 3 5 13" xfId="18427"/>
    <cellStyle name="20% - Accent3 3 5 2" xfId="18428"/>
    <cellStyle name="20% - Accent3 3 5 2 10" xfId="18429"/>
    <cellStyle name="20% - Accent3 3 5 2 11" xfId="18430"/>
    <cellStyle name="20% - Accent3 3 5 2 2" xfId="18431"/>
    <cellStyle name="20% - Accent3 3 5 2 2 10" xfId="18432"/>
    <cellStyle name="20% - Accent3 3 5 2 2 2" xfId="18433"/>
    <cellStyle name="20% - Accent3 3 5 2 2 2 2" xfId="18434"/>
    <cellStyle name="20% - Accent3 3 5 2 2 2 2 2" xfId="18435"/>
    <cellStyle name="20% - Accent3 3 5 2 2 2 3" xfId="18436"/>
    <cellStyle name="20% - Accent3 3 5 2 2 2 3 2" xfId="18437"/>
    <cellStyle name="20% - Accent3 3 5 2 2 2 4" xfId="18438"/>
    <cellStyle name="20% - Accent3 3 5 2 2 2 5" xfId="18439"/>
    <cellStyle name="20% - Accent3 3 5 2 2 2 6" xfId="18440"/>
    <cellStyle name="20% - Accent3 3 5 2 2 2 7" xfId="18441"/>
    <cellStyle name="20% - Accent3 3 5 2 2 3" xfId="18442"/>
    <cellStyle name="20% - Accent3 3 5 2 2 3 2" xfId="18443"/>
    <cellStyle name="20% - Accent3 3 5 2 2 3 2 2" xfId="18444"/>
    <cellStyle name="20% - Accent3 3 5 2 2 3 3" xfId="18445"/>
    <cellStyle name="20% - Accent3 3 5 2 2 3 3 2" xfId="18446"/>
    <cellStyle name="20% - Accent3 3 5 2 2 3 4" xfId="18447"/>
    <cellStyle name="20% - Accent3 3 5 2 2 3 5" xfId="18448"/>
    <cellStyle name="20% - Accent3 3 5 2 2 3 6" xfId="18449"/>
    <cellStyle name="20% - Accent3 3 5 2 2 3 7" xfId="18450"/>
    <cellStyle name="20% - Accent3 3 5 2 2 4" xfId="18451"/>
    <cellStyle name="20% - Accent3 3 5 2 2 4 2" xfId="18452"/>
    <cellStyle name="20% - Accent3 3 5 2 2 4 2 2" xfId="18453"/>
    <cellStyle name="20% - Accent3 3 5 2 2 4 3" xfId="18454"/>
    <cellStyle name="20% - Accent3 3 5 2 2 4 3 2" xfId="18455"/>
    <cellStyle name="20% - Accent3 3 5 2 2 4 4" xfId="18456"/>
    <cellStyle name="20% - Accent3 3 5 2 2 4 5" xfId="18457"/>
    <cellStyle name="20% - Accent3 3 5 2 2 4 6" xfId="18458"/>
    <cellStyle name="20% - Accent3 3 5 2 2 4 7" xfId="18459"/>
    <cellStyle name="20% - Accent3 3 5 2 2 5" xfId="18460"/>
    <cellStyle name="20% - Accent3 3 5 2 2 5 2" xfId="18461"/>
    <cellStyle name="20% - Accent3 3 5 2 2 6" xfId="18462"/>
    <cellStyle name="20% - Accent3 3 5 2 2 6 2" xfId="18463"/>
    <cellStyle name="20% - Accent3 3 5 2 2 7" xfId="18464"/>
    <cellStyle name="20% - Accent3 3 5 2 2 8" xfId="18465"/>
    <cellStyle name="20% - Accent3 3 5 2 2 9" xfId="18466"/>
    <cellStyle name="20% - Accent3 3 5 2 3" xfId="18467"/>
    <cellStyle name="20% - Accent3 3 5 2 3 2" xfId="18468"/>
    <cellStyle name="20% - Accent3 3 5 2 3 2 2" xfId="18469"/>
    <cellStyle name="20% - Accent3 3 5 2 3 3" xfId="18470"/>
    <cellStyle name="20% - Accent3 3 5 2 3 3 2" xfId="18471"/>
    <cellStyle name="20% - Accent3 3 5 2 3 4" xfId="18472"/>
    <cellStyle name="20% - Accent3 3 5 2 3 5" xfId="18473"/>
    <cellStyle name="20% - Accent3 3 5 2 3 6" xfId="18474"/>
    <cellStyle name="20% - Accent3 3 5 2 3 7" xfId="18475"/>
    <cellStyle name="20% - Accent3 3 5 2 4" xfId="18476"/>
    <cellStyle name="20% - Accent3 3 5 2 4 2" xfId="18477"/>
    <cellStyle name="20% - Accent3 3 5 2 4 2 2" xfId="18478"/>
    <cellStyle name="20% - Accent3 3 5 2 4 3" xfId="18479"/>
    <cellStyle name="20% - Accent3 3 5 2 4 3 2" xfId="18480"/>
    <cellStyle name="20% - Accent3 3 5 2 4 4" xfId="18481"/>
    <cellStyle name="20% - Accent3 3 5 2 4 5" xfId="18482"/>
    <cellStyle name="20% - Accent3 3 5 2 4 6" xfId="18483"/>
    <cellStyle name="20% - Accent3 3 5 2 4 7" xfId="18484"/>
    <cellStyle name="20% - Accent3 3 5 2 5" xfId="18485"/>
    <cellStyle name="20% - Accent3 3 5 2 5 2" xfId="18486"/>
    <cellStyle name="20% - Accent3 3 5 2 5 2 2" xfId="18487"/>
    <cellStyle name="20% - Accent3 3 5 2 5 3" xfId="18488"/>
    <cellStyle name="20% - Accent3 3 5 2 5 3 2" xfId="18489"/>
    <cellStyle name="20% - Accent3 3 5 2 5 4" xfId="18490"/>
    <cellStyle name="20% - Accent3 3 5 2 5 5" xfId="18491"/>
    <cellStyle name="20% - Accent3 3 5 2 5 6" xfId="18492"/>
    <cellStyle name="20% - Accent3 3 5 2 5 7" xfId="18493"/>
    <cellStyle name="20% - Accent3 3 5 2 6" xfId="18494"/>
    <cellStyle name="20% - Accent3 3 5 2 6 2" xfId="18495"/>
    <cellStyle name="20% - Accent3 3 5 2 7" xfId="18496"/>
    <cellStyle name="20% - Accent3 3 5 2 7 2" xfId="18497"/>
    <cellStyle name="20% - Accent3 3 5 2 8" xfId="18498"/>
    <cellStyle name="20% - Accent3 3 5 2 9" xfId="18499"/>
    <cellStyle name="20% - Accent3 3 5 3" xfId="18500"/>
    <cellStyle name="20% - Accent3 3 5 3 10" xfId="18501"/>
    <cellStyle name="20% - Accent3 3 5 3 11" xfId="18502"/>
    <cellStyle name="20% - Accent3 3 5 3 2" xfId="18503"/>
    <cellStyle name="20% - Accent3 3 5 3 2 10" xfId="18504"/>
    <cellStyle name="20% - Accent3 3 5 3 2 2" xfId="18505"/>
    <cellStyle name="20% - Accent3 3 5 3 2 2 2" xfId="18506"/>
    <cellStyle name="20% - Accent3 3 5 3 2 2 2 2" xfId="18507"/>
    <cellStyle name="20% - Accent3 3 5 3 2 2 3" xfId="18508"/>
    <cellStyle name="20% - Accent3 3 5 3 2 2 3 2" xfId="18509"/>
    <cellStyle name="20% - Accent3 3 5 3 2 2 4" xfId="18510"/>
    <cellStyle name="20% - Accent3 3 5 3 2 2 5" xfId="18511"/>
    <cellStyle name="20% - Accent3 3 5 3 2 2 6" xfId="18512"/>
    <cellStyle name="20% - Accent3 3 5 3 2 2 7" xfId="18513"/>
    <cellStyle name="20% - Accent3 3 5 3 2 3" xfId="18514"/>
    <cellStyle name="20% - Accent3 3 5 3 2 3 2" xfId="18515"/>
    <cellStyle name="20% - Accent3 3 5 3 2 3 2 2" xfId="18516"/>
    <cellStyle name="20% - Accent3 3 5 3 2 3 3" xfId="18517"/>
    <cellStyle name="20% - Accent3 3 5 3 2 3 3 2" xfId="18518"/>
    <cellStyle name="20% - Accent3 3 5 3 2 3 4" xfId="18519"/>
    <cellStyle name="20% - Accent3 3 5 3 2 3 5" xfId="18520"/>
    <cellStyle name="20% - Accent3 3 5 3 2 3 6" xfId="18521"/>
    <cellStyle name="20% - Accent3 3 5 3 2 3 7" xfId="18522"/>
    <cellStyle name="20% - Accent3 3 5 3 2 4" xfId="18523"/>
    <cellStyle name="20% - Accent3 3 5 3 2 4 2" xfId="18524"/>
    <cellStyle name="20% - Accent3 3 5 3 2 4 2 2" xfId="18525"/>
    <cellStyle name="20% - Accent3 3 5 3 2 4 3" xfId="18526"/>
    <cellStyle name="20% - Accent3 3 5 3 2 4 3 2" xfId="18527"/>
    <cellStyle name="20% - Accent3 3 5 3 2 4 4" xfId="18528"/>
    <cellStyle name="20% - Accent3 3 5 3 2 4 5" xfId="18529"/>
    <cellStyle name="20% - Accent3 3 5 3 2 4 6" xfId="18530"/>
    <cellStyle name="20% - Accent3 3 5 3 2 4 7" xfId="18531"/>
    <cellStyle name="20% - Accent3 3 5 3 2 5" xfId="18532"/>
    <cellStyle name="20% - Accent3 3 5 3 2 5 2" xfId="18533"/>
    <cellStyle name="20% - Accent3 3 5 3 2 6" xfId="18534"/>
    <cellStyle name="20% - Accent3 3 5 3 2 6 2" xfId="18535"/>
    <cellStyle name="20% - Accent3 3 5 3 2 7" xfId="18536"/>
    <cellStyle name="20% - Accent3 3 5 3 2 8" xfId="18537"/>
    <cellStyle name="20% - Accent3 3 5 3 2 9" xfId="18538"/>
    <cellStyle name="20% - Accent3 3 5 3 3" xfId="18539"/>
    <cellStyle name="20% - Accent3 3 5 3 3 2" xfId="18540"/>
    <cellStyle name="20% - Accent3 3 5 3 3 2 2" xfId="18541"/>
    <cellStyle name="20% - Accent3 3 5 3 3 3" xfId="18542"/>
    <cellStyle name="20% - Accent3 3 5 3 3 3 2" xfId="18543"/>
    <cellStyle name="20% - Accent3 3 5 3 3 4" xfId="18544"/>
    <cellStyle name="20% - Accent3 3 5 3 3 5" xfId="18545"/>
    <cellStyle name="20% - Accent3 3 5 3 3 6" xfId="18546"/>
    <cellStyle name="20% - Accent3 3 5 3 3 7" xfId="18547"/>
    <cellStyle name="20% - Accent3 3 5 3 4" xfId="18548"/>
    <cellStyle name="20% - Accent3 3 5 3 4 2" xfId="18549"/>
    <cellStyle name="20% - Accent3 3 5 3 4 2 2" xfId="18550"/>
    <cellStyle name="20% - Accent3 3 5 3 4 3" xfId="18551"/>
    <cellStyle name="20% - Accent3 3 5 3 4 3 2" xfId="18552"/>
    <cellStyle name="20% - Accent3 3 5 3 4 4" xfId="18553"/>
    <cellStyle name="20% - Accent3 3 5 3 4 5" xfId="18554"/>
    <cellStyle name="20% - Accent3 3 5 3 4 6" xfId="18555"/>
    <cellStyle name="20% - Accent3 3 5 3 4 7" xfId="18556"/>
    <cellStyle name="20% - Accent3 3 5 3 5" xfId="18557"/>
    <cellStyle name="20% - Accent3 3 5 3 5 2" xfId="18558"/>
    <cellStyle name="20% - Accent3 3 5 3 5 2 2" xfId="18559"/>
    <cellStyle name="20% - Accent3 3 5 3 5 3" xfId="18560"/>
    <cellStyle name="20% - Accent3 3 5 3 5 3 2" xfId="18561"/>
    <cellStyle name="20% - Accent3 3 5 3 5 4" xfId="18562"/>
    <cellStyle name="20% - Accent3 3 5 3 5 5" xfId="18563"/>
    <cellStyle name="20% - Accent3 3 5 3 5 6" xfId="18564"/>
    <cellStyle name="20% - Accent3 3 5 3 5 7" xfId="18565"/>
    <cellStyle name="20% - Accent3 3 5 3 6" xfId="18566"/>
    <cellStyle name="20% - Accent3 3 5 3 6 2" xfId="18567"/>
    <cellStyle name="20% - Accent3 3 5 3 7" xfId="18568"/>
    <cellStyle name="20% - Accent3 3 5 3 7 2" xfId="18569"/>
    <cellStyle name="20% - Accent3 3 5 3 8" xfId="18570"/>
    <cellStyle name="20% - Accent3 3 5 3 9" xfId="18571"/>
    <cellStyle name="20% - Accent3 3 5 4" xfId="18572"/>
    <cellStyle name="20% - Accent3 3 5 4 10" xfId="18573"/>
    <cellStyle name="20% - Accent3 3 5 4 2" xfId="18574"/>
    <cellStyle name="20% - Accent3 3 5 4 2 2" xfId="18575"/>
    <cellStyle name="20% - Accent3 3 5 4 2 2 2" xfId="18576"/>
    <cellStyle name="20% - Accent3 3 5 4 2 3" xfId="18577"/>
    <cellStyle name="20% - Accent3 3 5 4 2 3 2" xfId="18578"/>
    <cellStyle name="20% - Accent3 3 5 4 2 4" xfId="18579"/>
    <cellStyle name="20% - Accent3 3 5 4 2 5" xfId="18580"/>
    <cellStyle name="20% - Accent3 3 5 4 2 6" xfId="18581"/>
    <cellStyle name="20% - Accent3 3 5 4 2 7" xfId="18582"/>
    <cellStyle name="20% - Accent3 3 5 4 3" xfId="18583"/>
    <cellStyle name="20% - Accent3 3 5 4 3 2" xfId="18584"/>
    <cellStyle name="20% - Accent3 3 5 4 3 2 2" xfId="18585"/>
    <cellStyle name="20% - Accent3 3 5 4 3 3" xfId="18586"/>
    <cellStyle name="20% - Accent3 3 5 4 3 3 2" xfId="18587"/>
    <cellStyle name="20% - Accent3 3 5 4 3 4" xfId="18588"/>
    <cellStyle name="20% - Accent3 3 5 4 3 5" xfId="18589"/>
    <cellStyle name="20% - Accent3 3 5 4 3 6" xfId="18590"/>
    <cellStyle name="20% - Accent3 3 5 4 3 7" xfId="18591"/>
    <cellStyle name="20% - Accent3 3 5 4 4" xfId="18592"/>
    <cellStyle name="20% - Accent3 3 5 4 4 2" xfId="18593"/>
    <cellStyle name="20% - Accent3 3 5 4 4 2 2" xfId="18594"/>
    <cellStyle name="20% - Accent3 3 5 4 4 3" xfId="18595"/>
    <cellStyle name="20% - Accent3 3 5 4 4 3 2" xfId="18596"/>
    <cellStyle name="20% - Accent3 3 5 4 4 4" xfId="18597"/>
    <cellStyle name="20% - Accent3 3 5 4 4 5" xfId="18598"/>
    <cellStyle name="20% - Accent3 3 5 4 4 6" xfId="18599"/>
    <cellStyle name="20% - Accent3 3 5 4 4 7" xfId="18600"/>
    <cellStyle name="20% - Accent3 3 5 4 5" xfId="18601"/>
    <cellStyle name="20% - Accent3 3 5 4 5 2" xfId="18602"/>
    <cellStyle name="20% - Accent3 3 5 4 6" xfId="18603"/>
    <cellStyle name="20% - Accent3 3 5 4 6 2" xfId="18604"/>
    <cellStyle name="20% - Accent3 3 5 4 7" xfId="18605"/>
    <cellStyle name="20% - Accent3 3 5 4 8" xfId="18606"/>
    <cellStyle name="20% - Accent3 3 5 4 9" xfId="18607"/>
    <cellStyle name="20% - Accent3 3 5 5" xfId="18608"/>
    <cellStyle name="20% - Accent3 3 5 5 2" xfId="18609"/>
    <cellStyle name="20% - Accent3 3 5 5 2 2" xfId="18610"/>
    <cellStyle name="20% - Accent3 3 5 5 3" xfId="18611"/>
    <cellStyle name="20% - Accent3 3 5 5 3 2" xfId="18612"/>
    <cellStyle name="20% - Accent3 3 5 5 4" xfId="18613"/>
    <cellStyle name="20% - Accent3 3 5 5 5" xfId="18614"/>
    <cellStyle name="20% - Accent3 3 5 5 6" xfId="18615"/>
    <cellStyle name="20% - Accent3 3 5 5 7" xfId="18616"/>
    <cellStyle name="20% - Accent3 3 5 6" xfId="18617"/>
    <cellStyle name="20% - Accent3 3 5 6 2" xfId="18618"/>
    <cellStyle name="20% - Accent3 3 5 6 2 2" xfId="18619"/>
    <cellStyle name="20% - Accent3 3 5 6 3" xfId="18620"/>
    <cellStyle name="20% - Accent3 3 5 6 3 2" xfId="18621"/>
    <cellStyle name="20% - Accent3 3 5 6 4" xfId="18622"/>
    <cellStyle name="20% - Accent3 3 5 6 5" xfId="18623"/>
    <cellStyle name="20% - Accent3 3 5 6 6" xfId="18624"/>
    <cellStyle name="20% - Accent3 3 5 6 7" xfId="18625"/>
    <cellStyle name="20% - Accent3 3 5 7" xfId="18626"/>
    <cellStyle name="20% - Accent3 3 5 7 2" xfId="18627"/>
    <cellStyle name="20% - Accent3 3 5 7 2 2" xfId="18628"/>
    <cellStyle name="20% - Accent3 3 5 7 3" xfId="18629"/>
    <cellStyle name="20% - Accent3 3 5 7 3 2" xfId="18630"/>
    <cellStyle name="20% - Accent3 3 5 7 4" xfId="18631"/>
    <cellStyle name="20% - Accent3 3 5 7 5" xfId="18632"/>
    <cellStyle name="20% - Accent3 3 5 7 6" xfId="18633"/>
    <cellStyle name="20% - Accent3 3 5 7 7" xfId="18634"/>
    <cellStyle name="20% - Accent3 3 5 8" xfId="18635"/>
    <cellStyle name="20% - Accent3 3 5 8 2" xfId="18636"/>
    <cellStyle name="20% - Accent3 3 5 9" xfId="18637"/>
    <cellStyle name="20% - Accent3 3 5 9 2" xfId="18638"/>
    <cellStyle name="20% - Accent3 3 6" xfId="18639"/>
    <cellStyle name="20% - Accent3 3 6 10" xfId="18640"/>
    <cellStyle name="20% - Accent3 3 6 11" xfId="18641"/>
    <cellStyle name="20% - Accent3 3 6 12" xfId="18642"/>
    <cellStyle name="20% - Accent3 3 6 13" xfId="18643"/>
    <cellStyle name="20% - Accent3 3 6 2" xfId="18644"/>
    <cellStyle name="20% - Accent3 3 6 2 10" xfId="18645"/>
    <cellStyle name="20% - Accent3 3 6 2 11" xfId="18646"/>
    <cellStyle name="20% - Accent3 3 6 2 2" xfId="18647"/>
    <cellStyle name="20% - Accent3 3 6 2 2 10" xfId="18648"/>
    <cellStyle name="20% - Accent3 3 6 2 2 2" xfId="18649"/>
    <cellStyle name="20% - Accent3 3 6 2 2 2 2" xfId="18650"/>
    <cellStyle name="20% - Accent3 3 6 2 2 2 2 2" xfId="18651"/>
    <cellStyle name="20% - Accent3 3 6 2 2 2 3" xfId="18652"/>
    <cellStyle name="20% - Accent3 3 6 2 2 2 3 2" xfId="18653"/>
    <cellStyle name="20% - Accent3 3 6 2 2 2 4" xfId="18654"/>
    <cellStyle name="20% - Accent3 3 6 2 2 2 5" xfId="18655"/>
    <cellStyle name="20% - Accent3 3 6 2 2 2 6" xfId="18656"/>
    <cellStyle name="20% - Accent3 3 6 2 2 2 7" xfId="18657"/>
    <cellStyle name="20% - Accent3 3 6 2 2 3" xfId="18658"/>
    <cellStyle name="20% - Accent3 3 6 2 2 3 2" xfId="18659"/>
    <cellStyle name="20% - Accent3 3 6 2 2 3 2 2" xfId="18660"/>
    <cellStyle name="20% - Accent3 3 6 2 2 3 3" xfId="18661"/>
    <cellStyle name="20% - Accent3 3 6 2 2 3 3 2" xfId="18662"/>
    <cellStyle name="20% - Accent3 3 6 2 2 3 4" xfId="18663"/>
    <cellStyle name="20% - Accent3 3 6 2 2 3 5" xfId="18664"/>
    <cellStyle name="20% - Accent3 3 6 2 2 3 6" xfId="18665"/>
    <cellStyle name="20% - Accent3 3 6 2 2 3 7" xfId="18666"/>
    <cellStyle name="20% - Accent3 3 6 2 2 4" xfId="18667"/>
    <cellStyle name="20% - Accent3 3 6 2 2 4 2" xfId="18668"/>
    <cellStyle name="20% - Accent3 3 6 2 2 4 2 2" xfId="18669"/>
    <cellStyle name="20% - Accent3 3 6 2 2 4 3" xfId="18670"/>
    <cellStyle name="20% - Accent3 3 6 2 2 4 3 2" xfId="18671"/>
    <cellStyle name="20% - Accent3 3 6 2 2 4 4" xfId="18672"/>
    <cellStyle name="20% - Accent3 3 6 2 2 4 5" xfId="18673"/>
    <cellStyle name="20% - Accent3 3 6 2 2 4 6" xfId="18674"/>
    <cellStyle name="20% - Accent3 3 6 2 2 4 7" xfId="18675"/>
    <cellStyle name="20% - Accent3 3 6 2 2 5" xfId="18676"/>
    <cellStyle name="20% - Accent3 3 6 2 2 5 2" xfId="18677"/>
    <cellStyle name="20% - Accent3 3 6 2 2 6" xfId="18678"/>
    <cellStyle name="20% - Accent3 3 6 2 2 6 2" xfId="18679"/>
    <cellStyle name="20% - Accent3 3 6 2 2 7" xfId="18680"/>
    <cellStyle name="20% - Accent3 3 6 2 2 8" xfId="18681"/>
    <cellStyle name="20% - Accent3 3 6 2 2 9" xfId="18682"/>
    <cellStyle name="20% - Accent3 3 6 2 3" xfId="18683"/>
    <cellStyle name="20% - Accent3 3 6 2 3 2" xfId="18684"/>
    <cellStyle name="20% - Accent3 3 6 2 3 2 2" xfId="18685"/>
    <cellStyle name="20% - Accent3 3 6 2 3 3" xfId="18686"/>
    <cellStyle name="20% - Accent3 3 6 2 3 3 2" xfId="18687"/>
    <cellStyle name="20% - Accent3 3 6 2 3 4" xfId="18688"/>
    <cellStyle name="20% - Accent3 3 6 2 3 5" xfId="18689"/>
    <cellStyle name="20% - Accent3 3 6 2 3 6" xfId="18690"/>
    <cellStyle name="20% - Accent3 3 6 2 3 7" xfId="18691"/>
    <cellStyle name="20% - Accent3 3 6 2 4" xfId="18692"/>
    <cellStyle name="20% - Accent3 3 6 2 4 2" xfId="18693"/>
    <cellStyle name="20% - Accent3 3 6 2 4 2 2" xfId="18694"/>
    <cellStyle name="20% - Accent3 3 6 2 4 3" xfId="18695"/>
    <cellStyle name="20% - Accent3 3 6 2 4 3 2" xfId="18696"/>
    <cellStyle name="20% - Accent3 3 6 2 4 4" xfId="18697"/>
    <cellStyle name="20% - Accent3 3 6 2 4 5" xfId="18698"/>
    <cellStyle name="20% - Accent3 3 6 2 4 6" xfId="18699"/>
    <cellStyle name="20% - Accent3 3 6 2 4 7" xfId="18700"/>
    <cellStyle name="20% - Accent3 3 6 2 5" xfId="18701"/>
    <cellStyle name="20% - Accent3 3 6 2 5 2" xfId="18702"/>
    <cellStyle name="20% - Accent3 3 6 2 5 2 2" xfId="18703"/>
    <cellStyle name="20% - Accent3 3 6 2 5 3" xfId="18704"/>
    <cellStyle name="20% - Accent3 3 6 2 5 3 2" xfId="18705"/>
    <cellStyle name="20% - Accent3 3 6 2 5 4" xfId="18706"/>
    <cellStyle name="20% - Accent3 3 6 2 5 5" xfId="18707"/>
    <cellStyle name="20% - Accent3 3 6 2 5 6" xfId="18708"/>
    <cellStyle name="20% - Accent3 3 6 2 5 7" xfId="18709"/>
    <cellStyle name="20% - Accent3 3 6 2 6" xfId="18710"/>
    <cellStyle name="20% - Accent3 3 6 2 6 2" xfId="18711"/>
    <cellStyle name="20% - Accent3 3 6 2 7" xfId="18712"/>
    <cellStyle name="20% - Accent3 3 6 2 7 2" xfId="18713"/>
    <cellStyle name="20% - Accent3 3 6 2 8" xfId="18714"/>
    <cellStyle name="20% - Accent3 3 6 2 9" xfId="18715"/>
    <cellStyle name="20% - Accent3 3 6 3" xfId="18716"/>
    <cellStyle name="20% - Accent3 3 6 3 10" xfId="18717"/>
    <cellStyle name="20% - Accent3 3 6 3 11" xfId="18718"/>
    <cellStyle name="20% - Accent3 3 6 3 2" xfId="18719"/>
    <cellStyle name="20% - Accent3 3 6 3 2 10" xfId="18720"/>
    <cellStyle name="20% - Accent3 3 6 3 2 2" xfId="18721"/>
    <cellStyle name="20% - Accent3 3 6 3 2 2 2" xfId="18722"/>
    <cellStyle name="20% - Accent3 3 6 3 2 2 2 2" xfId="18723"/>
    <cellStyle name="20% - Accent3 3 6 3 2 2 3" xfId="18724"/>
    <cellStyle name="20% - Accent3 3 6 3 2 2 3 2" xfId="18725"/>
    <cellStyle name="20% - Accent3 3 6 3 2 2 4" xfId="18726"/>
    <cellStyle name="20% - Accent3 3 6 3 2 2 5" xfId="18727"/>
    <cellStyle name="20% - Accent3 3 6 3 2 2 6" xfId="18728"/>
    <cellStyle name="20% - Accent3 3 6 3 2 2 7" xfId="18729"/>
    <cellStyle name="20% - Accent3 3 6 3 2 3" xfId="18730"/>
    <cellStyle name="20% - Accent3 3 6 3 2 3 2" xfId="18731"/>
    <cellStyle name="20% - Accent3 3 6 3 2 3 2 2" xfId="18732"/>
    <cellStyle name="20% - Accent3 3 6 3 2 3 3" xfId="18733"/>
    <cellStyle name="20% - Accent3 3 6 3 2 3 3 2" xfId="18734"/>
    <cellStyle name="20% - Accent3 3 6 3 2 3 4" xfId="18735"/>
    <cellStyle name="20% - Accent3 3 6 3 2 3 5" xfId="18736"/>
    <cellStyle name="20% - Accent3 3 6 3 2 3 6" xfId="18737"/>
    <cellStyle name="20% - Accent3 3 6 3 2 3 7" xfId="18738"/>
    <cellStyle name="20% - Accent3 3 6 3 2 4" xfId="18739"/>
    <cellStyle name="20% - Accent3 3 6 3 2 4 2" xfId="18740"/>
    <cellStyle name="20% - Accent3 3 6 3 2 4 2 2" xfId="18741"/>
    <cellStyle name="20% - Accent3 3 6 3 2 4 3" xfId="18742"/>
    <cellStyle name="20% - Accent3 3 6 3 2 4 3 2" xfId="18743"/>
    <cellStyle name="20% - Accent3 3 6 3 2 4 4" xfId="18744"/>
    <cellStyle name="20% - Accent3 3 6 3 2 4 5" xfId="18745"/>
    <cellStyle name="20% - Accent3 3 6 3 2 4 6" xfId="18746"/>
    <cellStyle name="20% - Accent3 3 6 3 2 4 7" xfId="18747"/>
    <cellStyle name="20% - Accent3 3 6 3 2 5" xfId="18748"/>
    <cellStyle name="20% - Accent3 3 6 3 2 5 2" xfId="18749"/>
    <cellStyle name="20% - Accent3 3 6 3 2 6" xfId="18750"/>
    <cellStyle name="20% - Accent3 3 6 3 2 6 2" xfId="18751"/>
    <cellStyle name="20% - Accent3 3 6 3 2 7" xfId="18752"/>
    <cellStyle name="20% - Accent3 3 6 3 2 8" xfId="18753"/>
    <cellStyle name="20% - Accent3 3 6 3 2 9" xfId="18754"/>
    <cellStyle name="20% - Accent3 3 6 3 3" xfId="18755"/>
    <cellStyle name="20% - Accent3 3 6 3 3 2" xfId="18756"/>
    <cellStyle name="20% - Accent3 3 6 3 3 2 2" xfId="18757"/>
    <cellStyle name="20% - Accent3 3 6 3 3 3" xfId="18758"/>
    <cellStyle name="20% - Accent3 3 6 3 3 3 2" xfId="18759"/>
    <cellStyle name="20% - Accent3 3 6 3 3 4" xfId="18760"/>
    <cellStyle name="20% - Accent3 3 6 3 3 5" xfId="18761"/>
    <cellStyle name="20% - Accent3 3 6 3 3 6" xfId="18762"/>
    <cellStyle name="20% - Accent3 3 6 3 3 7" xfId="18763"/>
    <cellStyle name="20% - Accent3 3 6 3 4" xfId="18764"/>
    <cellStyle name="20% - Accent3 3 6 3 4 2" xfId="18765"/>
    <cellStyle name="20% - Accent3 3 6 3 4 2 2" xfId="18766"/>
    <cellStyle name="20% - Accent3 3 6 3 4 3" xfId="18767"/>
    <cellStyle name="20% - Accent3 3 6 3 4 3 2" xfId="18768"/>
    <cellStyle name="20% - Accent3 3 6 3 4 4" xfId="18769"/>
    <cellStyle name="20% - Accent3 3 6 3 4 5" xfId="18770"/>
    <cellStyle name="20% - Accent3 3 6 3 4 6" xfId="18771"/>
    <cellStyle name="20% - Accent3 3 6 3 4 7" xfId="18772"/>
    <cellStyle name="20% - Accent3 3 6 3 5" xfId="18773"/>
    <cellStyle name="20% - Accent3 3 6 3 5 2" xfId="18774"/>
    <cellStyle name="20% - Accent3 3 6 3 5 2 2" xfId="18775"/>
    <cellStyle name="20% - Accent3 3 6 3 5 3" xfId="18776"/>
    <cellStyle name="20% - Accent3 3 6 3 5 3 2" xfId="18777"/>
    <cellStyle name="20% - Accent3 3 6 3 5 4" xfId="18778"/>
    <cellStyle name="20% - Accent3 3 6 3 5 5" xfId="18779"/>
    <cellStyle name="20% - Accent3 3 6 3 5 6" xfId="18780"/>
    <cellStyle name="20% - Accent3 3 6 3 5 7" xfId="18781"/>
    <cellStyle name="20% - Accent3 3 6 3 6" xfId="18782"/>
    <cellStyle name="20% - Accent3 3 6 3 6 2" xfId="18783"/>
    <cellStyle name="20% - Accent3 3 6 3 7" xfId="18784"/>
    <cellStyle name="20% - Accent3 3 6 3 7 2" xfId="18785"/>
    <cellStyle name="20% - Accent3 3 6 3 8" xfId="18786"/>
    <cellStyle name="20% - Accent3 3 6 3 9" xfId="18787"/>
    <cellStyle name="20% - Accent3 3 6 4" xfId="18788"/>
    <cellStyle name="20% - Accent3 3 6 4 10" xfId="18789"/>
    <cellStyle name="20% - Accent3 3 6 4 2" xfId="18790"/>
    <cellStyle name="20% - Accent3 3 6 4 2 2" xfId="18791"/>
    <cellStyle name="20% - Accent3 3 6 4 2 2 2" xfId="18792"/>
    <cellStyle name="20% - Accent3 3 6 4 2 3" xfId="18793"/>
    <cellStyle name="20% - Accent3 3 6 4 2 3 2" xfId="18794"/>
    <cellStyle name="20% - Accent3 3 6 4 2 4" xfId="18795"/>
    <cellStyle name="20% - Accent3 3 6 4 2 5" xfId="18796"/>
    <cellStyle name="20% - Accent3 3 6 4 2 6" xfId="18797"/>
    <cellStyle name="20% - Accent3 3 6 4 2 7" xfId="18798"/>
    <cellStyle name="20% - Accent3 3 6 4 3" xfId="18799"/>
    <cellStyle name="20% - Accent3 3 6 4 3 2" xfId="18800"/>
    <cellStyle name="20% - Accent3 3 6 4 3 2 2" xfId="18801"/>
    <cellStyle name="20% - Accent3 3 6 4 3 3" xfId="18802"/>
    <cellStyle name="20% - Accent3 3 6 4 3 3 2" xfId="18803"/>
    <cellStyle name="20% - Accent3 3 6 4 3 4" xfId="18804"/>
    <cellStyle name="20% - Accent3 3 6 4 3 5" xfId="18805"/>
    <cellStyle name="20% - Accent3 3 6 4 3 6" xfId="18806"/>
    <cellStyle name="20% - Accent3 3 6 4 3 7" xfId="18807"/>
    <cellStyle name="20% - Accent3 3 6 4 4" xfId="18808"/>
    <cellStyle name="20% - Accent3 3 6 4 4 2" xfId="18809"/>
    <cellStyle name="20% - Accent3 3 6 4 4 2 2" xfId="18810"/>
    <cellStyle name="20% - Accent3 3 6 4 4 3" xfId="18811"/>
    <cellStyle name="20% - Accent3 3 6 4 4 3 2" xfId="18812"/>
    <cellStyle name="20% - Accent3 3 6 4 4 4" xfId="18813"/>
    <cellStyle name="20% - Accent3 3 6 4 4 5" xfId="18814"/>
    <cellStyle name="20% - Accent3 3 6 4 4 6" xfId="18815"/>
    <cellStyle name="20% - Accent3 3 6 4 4 7" xfId="18816"/>
    <cellStyle name="20% - Accent3 3 6 4 5" xfId="18817"/>
    <cellStyle name="20% - Accent3 3 6 4 5 2" xfId="18818"/>
    <cellStyle name="20% - Accent3 3 6 4 6" xfId="18819"/>
    <cellStyle name="20% - Accent3 3 6 4 6 2" xfId="18820"/>
    <cellStyle name="20% - Accent3 3 6 4 7" xfId="18821"/>
    <cellStyle name="20% - Accent3 3 6 4 8" xfId="18822"/>
    <cellStyle name="20% - Accent3 3 6 4 9" xfId="18823"/>
    <cellStyle name="20% - Accent3 3 6 5" xfId="18824"/>
    <cellStyle name="20% - Accent3 3 6 5 2" xfId="18825"/>
    <cellStyle name="20% - Accent3 3 6 5 2 2" xfId="18826"/>
    <cellStyle name="20% - Accent3 3 6 5 3" xfId="18827"/>
    <cellStyle name="20% - Accent3 3 6 5 3 2" xfId="18828"/>
    <cellStyle name="20% - Accent3 3 6 5 4" xfId="18829"/>
    <cellStyle name="20% - Accent3 3 6 5 5" xfId="18830"/>
    <cellStyle name="20% - Accent3 3 6 5 6" xfId="18831"/>
    <cellStyle name="20% - Accent3 3 6 5 7" xfId="18832"/>
    <cellStyle name="20% - Accent3 3 6 6" xfId="18833"/>
    <cellStyle name="20% - Accent3 3 6 6 2" xfId="18834"/>
    <cellStyle name="20% - Accent3 3 6 6 2 2" xfId="18835"/>
    <cellStyle name="20% - Accent3 3 6 6 3" xfId="18836"/>
    <cellStyle name="20% - Accent3 3 6 6 3 2" xfId="18837"/>
    <cellStyle name="20% - Accent3 3 6 6 4" xfId="18838"/>
    <cellStyle name="20% - Accent3 3 6 6 5" xfId="18839"/>
    <cellStyle name="20% - Accent3 3 6 6 6" xfId="18840"/>
    <cellStyle name="20% - Accent3 3 6 6 7" xfId="18841"/>
    <cellStyle name="20% - Accent3 3 6 7" xfId="18842"/>
    <cellStyle name="20% - Accent3 3 6 7 2" xfId="18843"/>
    <cellStyle name="20% - Accent3 3 6 7 2 2" xfId="18844"/>
    <cellStyle name="20% - Accent3 3 6 7 3" xfId="18845"/>
    <cellStyle name="20% - Accent3 3 6 7 3 2" xfId="18846"/>
    <cellStyle name="20% - Accent3 3 6 7 4" xfId="18847"/>
    <cellStyle name="20% - Accent3 3 6 7 5" xfId="18848"/>
    <cellStyle name="20% - Accent3 3 6 7 6" xfId="18849"/>
    <cellStyle name="20% - Accent3 3 6 7 7" xfId="18850"/>
    <cellStyle name="20% - Accent3 3 6 8" xfId="18851"/>
    <cellStyle name="20% - Accent3 3 6 8 2" xfId="18852"/>
    <cellStyle name="20% - Accent3 3 6 9" xfId="18853"/>
    <cellStyle name="20% - Accent3 3 6 9 2" xfId="18854"/>
    <cellStyle name="20% - Accent3 3 7" xfId="18855"/>
    <cellStyle name="20% - Accent3 3 7 10" xfId="18856"/>
    <cellStyle name="20% - Accent3 3 7 11" xfId="18857"/>
    <cellStyle name="20% - Accent3 3 7 2" xfId="18858"/>
    <cellStyle name="20% - Accent3 3 7 2 10" xfId="18859"/>
    <cellStyle name="20% - Accent3 3 7 2 2" xfId="18860"/>
    <cellStyle name="20% - Accent3 3 7 2 2 2" xfId="18861"/>
    <cellStyle name="20% - Accent3 3 7 2 2 2 2" xfId="18862"/>
    <cellStyle name="20% - Accent3 3 7 2 2 3" xfId="18863"/>
    <cellStyle name="20% - Accent3 3 7 2 2 3 2" xfId="18864"/>
    <cellStyle name="20% - Accent3 3 7 2 2 4" xfId="18865"/>
    <cellStyle name="20% - Accent3 3 7 2 2 5" xfId="18866"/>
    <cellStyle name="20% - Accent3 3 7 2 2 6" xfId="18867"/>
    <cellStyle name="20% - Accent3 3 7 2 2 7" xfId="18868"/>
    <cellStyle name="20% - Accent3 3 7 2 3" xfId="18869"/>
    <cellStyle name="20% - Accent3 3 7 2 3 2" xfId="18870"/>
    <cellStyle name="20% - Accent3 3 7 2 3 2 2" xfId="18871"/>
    <cellStyle name="20% - Accent3 3 7 2 3 3" xfId="18872"/>
    <cellStyle name="20% - Accent3 3 7 2 3 3 2" xfId="18873"/>
    <cellStyle name="20% - Accent3 3 7 2 3 4" xfId="18874"/>
    <cellStyle name="20% - Accent3 3 7 2 3 5" xfId="18875"/>
    <cellStyle name="20% - Accent3 3 7 2 3 6" xfId="18876"/>
    <cellStyle name="20% - Accent3 3 7 2 3 7" xfId="18877"/>
    <cellStyle name="20% - Accent3 3 7 2 4" xfId="18878"/>
    <cellStyle name="20% - Accent3 3 7 2 4 2" xfId="18879"/>
    <cellStyle name="20% - Accent3 3 7 2 4 2 2" xfId="18880"/>
    <cellStyle name="20% - Accent3 3 7 2 4 3" xfId="18881"/>
    <cellStyle name="20% - Accent3 3 7 2 4 3 2" xfId="18882"/>
    <cellStyle name="20% - Accent3 3 7 2 4 4" xfId="18883"/>
    <cellStyle name="20% - Accent3 3 7 2 4 5" xfId="18884"/>
    <cellStyle name="20% - Accent3 3 7 2 4 6" xfId="18885"/>
    <cellStyle name="20% - Accent3 3 7 2 4 7" xfId="18886"/>
    <cellStyle name="20% - Accent3 3 7 2 5" xfId="18887"/>
    <cellStyle name="20% - Accent3 3 7 2 5 2" xfId="18888"/>
    <cellStyle name="20% - Accent3 3 7 2 6" xfId="18889"/>
    <cellStyle name="20% - Accent3 3 7 2 6 2" xfId="18890"/>
    <cellStyle name="20% - Accent3 3 7 2 7" xfId="18891"/>
    <cellStyle name="20% - Accent3 3 7 2 8" xfId="18892"/>
    <cellStyle name="20% - Accent3 3 7 2 9" xfId="18893"/>
    <cellStyle name="20% - Accent3 3 7 3" xfId="18894"/>
    <cellStyle name="20% - Accent3 3 7 3 2" xfId="18895"/>
    <cellStyle name="20% - Accent3 3 7 3 2 2" xfId="18896"/>
    <cellStyle name="20% - Accent3 3 7 3 3" xfId="18897"/>
    <cellStyle name="20% - Accent3 3 7 3 3 2" xfId="18898"/>
    <cellStyle name="20% - Accent3 3 7 3 4" xfId="18899"/>
    <cellStyle name="20% - Accent3 3 7 3 5" xfId="18900"/>
    <cellStyle name="20% - Accent3 3 7 3 6" xfId="18901"/>
    <cellStyle name="20% - Accent3 3 7 3 7" xfId="18902"/>
    <cellStyle name="20% - Accent3 3 7 4" xfId="18903"/>
    <cellStyle name="20% - Accent3 3 7 4 2" xfId="18904"/>
    <cellStyle name="20% - Accent3 3 7 4 2 2" xfId="18905"/>
    <cellStyle name="20% - Accent3 3 7 4 3" xfId="18906"/>
    <cellStyle name="20% - Accent3 3 7 4 3 2" xfId="18907"/>
    <cellStyle name="20% - Accent3 3 7 4 4" xfId="18908"/>
    <cellStyle name="20% - Accent3 3 7 4 5" xfId="18909"/>
    <cellStyle name="20% - Accent3 3 7 4 6" xfId="18910"/>
    <cellStyle name="20% - Accent3 3 7 4 7" xfId="18911"/>
    <cellStyle name="20% - Accent3 3 7 5" xfId="18912"/>
    <cellStyle name="20% - Accent3 3 7 5 2" xfId="18913"/>
    <cellStyle name="20% - Accent3 3 7 5 2 2" xfId="18914"/>
    <cellStyle name="20% - Accent3 3 7 5 3" xfId="18915"/>
    <cellStyle name="20% - Accent3 3 7 5 3 2" xfId="18916"/>
    <cellStyle name="20% - Accent3 3 7 5 4" xfId="18917"/>
    <cellStyle name="20% - Accent3 3 7 5 5" xfId="18918"/>
    <cellStyle name="20% - Accent3 3 7 5 6" xfId="18919"/>
    <cellStyle name="20% - Accent3 3 7 5 7" xfId="18920"/>
    <cellStyle name="20% - Accent3 3 7 6" xfId="18921"/>
    <cellStyle name="20% - Accent3 3 7 6 2" xfId="18922"/>
    <cellStyle name="20% - Accent3 3 7 7" xfId="18923"/>
    <cellStyle name="20% - Accent3 3 7 7 2" xfId="18924"/>
    <cellStyle name="20% - Accent3 3 7 8" xfId="18925"/>
    <cellStyle name="20% - Accent3 3 7 9" xfId="18926"/>
    <cellStyle name="20% - Accent3 3 8" xfId="18927"/>
    <cellStyle name="20% - Accent3 3 8 10" xfId="18928"/>
    <cellStyle name="20% - Accent3 3 8 11" xfId="18929"/>
    <cellStyle name="20% - Accent3 3 8 2" xfId="18930"/>
    <cellStyle name="20% - Accent3 3 8 2 10" xfId="18931"/>
    <cellStyle name="20% - Accent3 3 8 2 2" xfId="18932"/>
    <cellStyle name="20% - Accent3 3 8 2 2 2" xfId="18933"/>
    <cellStyle name="20% - Accent3 3 8 2 2 2 2" xfId="18934"/>
    <cellStyle name="20% - Accent3 3 8 2 2 3" xfId="18935"/>
    <cellStyle name="20% - Accent3 3 8 2 2 3 2" xfId="18936"/>
    <cellStyle name="20% - Accent3 3 8 2 2 4" xfId="18937"/>
    <cellStyle name="20% - Accent3 3 8 2 2 5" xfId="18938"/>
    <cellStyle name="20% - Accent3 3 8 2 2 6" xfId="18939"/>
    <cellStyle name="20% - Accent3 3 8 2 2 7" xfId="18940"/>
    <cellStyle name="20% - Accent3 3 8 2 3" xfId="18941"/>
    <cellStyle name="20% - Accent3 3 8 2 3 2" xfId="18942"/>
    <cellStyle name="20% - Accent3 3 8 2 3 2 2" xfId="18943"/>
    <cellStyle name="20% - Accent3 3 8 2 3 3" xfId="18944"/>
    <cellStyle name="20% - Accent3 3 8 2 3 3 2" xfId="18945"/>
    <cellStyle name="20% - Accent3 3 8 2 3 4" xfId="18946"/>
    <cellStyle name="20% - Accent3 3 8 2 3 5" xfId="18947"/>
    <cellStyle name="20% - Accent3 3 8 2 3 6" xfId="18948"/>
    <cellStyle name="20% - Accent3 3 8 2 3 7" xfId="18949"/>
    <cellStyle name="20% - Accent3 3 8 2 4" xfId="18950"/>
    <cellStyle name="20% - Accent3 3 8 2 4 2" xfId="18951"/>
    <cellStyle name="20% - Accent3 3 8 2 4 2 2" xfId="18952"/>
    <cellStyle name="20% - Accent3 3 8 2 4 3" xfId="18953"/>
    <cellStyle name="20% - Accent3 3 8 2 4 3 2" xfId="18954"/>
    <cellStyle name="20% - Accent3 3 8 2 4 4" xfId="18955"/>
    <cellStyle name="20% - Accent3 3 8 2 4 5" xfId="18956"/>
    <cellStyle name="20% - Accent3 3 8 2 4 6" xfId="18957"/>
    <cellStyle name="20% - Accent3 3 8 2 4 7" xfId="18958"/>
    <cellStyle name="20% - Accent3 3 8 2 5" xfId="18959"/>
    <cellStyle name="20% - Accent3 3 8 2 5 2" xfId="18960"/>
    <cellStyle name="20% - Accent3 3 8 2 6" xfId="18961"/>
    <cellStyle name="20% - Accent3 3 8 2 6 2" xfId="18962"/>
    <cellStyle name="20% - Accent3 3 8 2 7" xfId="18963"/>
    <cellStyle name="20% - Accent3 3 8 2 8" xfId="18964"/>
    <cellStyle name="20% - Accent3 3 8 2 9" xfId="18965"/>
    <cellStyle name="20% - Accent3 3 8 3" xfId="18966"/>
    <cellStyle name="20% - Accent3 3 8 3 2" xfId="18967"/>
    <cellStyle name="20% - Accent3 3 8 3 2 2" xfId="18968"/>
    <cellStyle name="20% - Accent3 3 8 3 3" xfId="18969"/>
    <cellStyle name="20% - Accent3 3 8 3 3 2" xfId="18970"/>
    <cellStyle name="20% - Accent3 3 8 3 4" xfId="18971"/>
    <cellStyle name="20% - Accent3 3 8 3 5" xfId="18972"/>
    <cellStyle name="20% - Accent3 3 8 3 6" xfId="18973"/>
    <cellStyle name="20% - Accent3 3 8 3 7" xfId="18974"/>
    <cellStyle name="20% - Accent3 3 8 4" xfId="18975"/>
    <cellStyle name="20% - Accent3 3 8 4 2" xfId="18976"/>
    <cellStyle name="20% - Accent3 3 8 4 2 2" xfId="18977"/>
    <cellStyle name="20% - Accent3 3 8 4 3" xfId="18978"/>
    <cellStyle name="20% - Accent3 3 8 4 3 2" xfId="18979"/>
    <cellStyle name="20% - Accent3 3 8 4 4" xfId="18980"/>
    <cellStyle name="20% - Accent3 3 8 4 5" xfId="18981"/>
    <cellStyle name="20% - Accent3 3 8 4 6" xfId="18982"/>
    <cellStyle name="20% - Accent3 3 8 4 7" xfId="18983"/>
    <cellStyle name="20% - Accent3 3 8 5" xfId="18984"/>
    <cellStyle name="20% - Accent3 3 8 5 2" xfId="18985"/>
    <cellStyle name="20% - Accent3 3 8 5 2 2" xfId="18986"/>
    <cellStyle name="20% - Accent3 3 8 5 3" xfId="18987"/>
    <cellStyle name="20% - Accent3 3 8 5 3 2" xfId="18988"/>
    <cellStyle name="20% - Accent3 3 8 5 4" xfId="18989"/>
    <cellStyle name="20% - Accent3 3 8 5 5" xfId="18990"/>
    <cellStyle name="20% - Accent3 3 8 5 6" xfId="18991"/>
    <cellStyle name="20% - Accent3 3 8 5 7" xfId="18992"/>
    <cellStyle name="20% - Accent3 3 8 6" xfId="18993"/>
    <cellStyle name="20% - Accent3 3 8 6 2" xfId="18994"/>
    <cellStyle name="20% - Accent3 3 8 7" xfId="18995"/>
    <cellStyle name="20% - Accent3 3 8 7 2" xfId="18996"/>
    <cellStyle name="20% - Accent3 3 8 8" xfId="18997"/>
    <cellStyle name="20% - Accent3 3 8 9" xfId="18998"/>
    <cellStyle name="20% - Accent3 3 9" xfId="18999"/>
    <cellStyle name="20% - Accent3 3 9 10" xfId="19000"/>
    <cellStyle name="20% - Accent3 3 9 2" xfId="19001"/>
    <cellStyle name="20% - Accent3 3 9 2 2" xfId="19002"/>
    <cellStyle name="20% - Accent3 3 9 2 2 2" xfId="19003"/>
    <cellStyle name="20% - Accent3 3 9 2 3" xfId="19004"/>
    <cellStyle name="20% - Accent3 3 9 2 3 2" xfId="19005"/>
    <cellStyle name="20% - Accent3 3 9 2 4" xfId="19006"/>
    <cellStyle name="20% - Accent3 3 9 2 5" xfId="19007"/>
    <cellStyle name="20% - Accent3 3 9 2 6" xfId="19008"/>
    <cellStyle name="20% - Accent3 3 9 2 7" xfId="19009"/>
    <cellStyle name="20% - Accent3 3 9 3" xfId="19010"/>
    <cellStyle name="20% - Accent3 3 9 3 2" xfId="19011"/>
    <cellStyle name="20% - Accent3 3 9 3 2 2" xfId="19012"/>
    <cellStyle name="20% - Accent3 3 9 3 3" xfId="19013"/>
    <cellStyle name="20% - Accent3 3 9 3 3 2" xfId="19014"/>
    <cellStyle name="20% - Accent3 3 9 3 4" xfId="19015"/>
    <cellStyle name="20% - Accent3 3 9 3 5" xfId="19016"/>
    <cellStyle name="20% - Accent3 3 9 3 6" xfId="19017"/>
    <cellStyle name="20% - Accent3 3 9 3 7" xfId="19018"/>
    <cellStyle name="20% - Accent3 3 9 4" xfId="19019"/>
    <cellStyle name="20% - Accent3 3 9 4 2" xfId="19020"/>
    <cellStyle name="20% - Accent3 3 9 4 2 2" xfId="19021"/>
    <cellStyle name="20% - Accent3 3 9 4 3" xfId="19022"/>
    <cellStyle name="20% - Accent3 3 9 4 3 2" xfId="19023"/>
    <cellStyle name="20% - Accent3 3 9 4 4" xfId="19024"/>
    <cellStyle name="20% - Accent3 3 9 4 5" xfId="19025"/>
    <cellStyle name="20% - Accent3 3 9 4 6" xfId="19026"/>
    <cellStyle name="20% - Accent3 3 9 4 7" xfId="19027"/>
    <cellStyle name="20% - Accent3 3 9 5" xfId="19028"/>
    <cellStyle name="20% - Accent3 3 9 5 2" xfId="19029"/>
    <cellStyle name="20% - Accent3 3 9 6" xfId="19030"/>
    <cellStyle name="20% - Accent3 3 9 6 2" xfId="19031"/>
    <cellStyle name="20% - Accent3 3 9 7" xfId="19032"/>
    <cellStyle name="20% - Accent3 3 9 8" xfId="19033"/>
    <cellStyle name="20% - Accent3 3 9 9" xfId="19034"/>
    <cellStyle name="20% - Accent3 3_10-15-10-Stmt AU - Period I - Working 1 0" xfId="148"/>
    <cellStyle name="20% - Accent3 4" xfId="149"/>
    <cellStyle name="20% - Accent3 4 2" xfId="150"/>
    <cellStyle name="20% - Accent3 4 3" xfId="151"/>
    <cellStyle name="20% - Accent3 4_10-15-10-Stmt AU - Period I - Working 1 0" xfId="152"/>
    <cellStyle name="20% - Accent3 5" xfId="153"/>
    <cellStyle name="20% - Accent3 5 2" xfId="154"/>
    <cellStyle name="20% - Accent3 5 3" xfId="155"/>
    <cellStyle name="20% - Accent3 5_10-15-10-Stmt AU - Period I - Working 1 0" xfId="156"/>
    <cellStyle name="20% - Accent3 6" xfId="157"/>
    <cellStyle name="20% - Accent3 6 2" xfId="158"/>
    <cellStyle name="20% - Accent3 6 3" xfId="159"/>
    <cellStyle name="20% - Accent3 6_10-15-10-Stmt AU - Period I - Working 1 0" xfId="160"/>
    <cellStyle name="20% - Accent3 7" xfId="161"/>
    <cellStyle name="20% - Accent3 7 2" xfId="162"/>
    <cellStyle name="20% - Accent3 7 3" xfId="163"/>
    <cellStyle name="20% - Accent3 7_10-15-10-Stmt AU - Period I - Working 1 0" xfId="164"/>
    <cellStyle name="20% - Accent3 8" xfId="165"/>
    <cellStyle name="20% - Accent3 9" xfId="166"/>
    <cellStyle name="20% - Accent4 10" xfId="167"/>
    <cellStyle name="20% - Accent4 11" xfId="168"/>
    <cellStyle name="20% - Accent4 12" xfId="169"/>
    <cellStyle name="20% - Accent4 13" xfId="170"/>
    <cellStyle name="20% - Accent4 2" xfId="171"/>
    <cellStyle name="20% - Accent4 2 10" xfId="19035"/>
    <cellStyle name="20% - Accent4 2 10 2" xfId="19036"/>
    <cellStyle name="20% - Accent4 2 10 2 2" xfId="19037"/>
    <cellStyle name="20% - Accent4 2 10 3" xfId="19038"/>
    <cellStyle name="20% - Accent4 2 10 3 2" xfId="19039"/>
    <cellStyle name="20% - Accent4 2 10 4" xfId="19040"/>
    <cellStyle name="20% - Accent4 2 10 5" xfId="19041"/>
    <cellStyle name="20% - Accent4 2 10 6" xfId="19042"/>
    <cellStyle name="20% - Accent4 2 10 7" xfId="19043"/>
    <cellStyle name="20% - Accent4 2 11" xfId="19044"/>
    <cellStyle name="20% - Accent4 2 11 2" xfId="19045"/>
    <cellStyle name="20% - Accent4 2 11 2 2" xfId="19046"/>
    <cellStyle name="20% - Accent4 2 11 3" xfId="19047"/>
    <cellStyle name="20% - Accent4 2 11 3 2" xfId="19048"/>
    <cellStyle name="20% - Accent4 2 11 4" xfId="19049"/>
    <cellStyle name="20% - Accent4 2 11 5" xfId="19050"/>
    <cellStyle name="20% - Accent4 2 11 6" xfId="19051"/>
    <cellStyle name="20% - Accent4 2 11 7" xfId="19052"/>
    <cellStyle name="20% - Accent4 2 12" xfId="19053"/>
    <cellStyle name="20% - Accent4 2 12 2" xfId="19054"/>
    <cellStyle name="20% - Accent4 2 12 2 2" xfId="19055"/>
    <cellStyle name="20% - Accent4 2 12 3" xfId="19056"/>
    <cellStyle name="20% - Accent4 2 12 3 2" xfId="19057"/>
    <cellStyle name="20% - Accent4 2 12 4" xfId="19058"/>
    <cellStyle name="20% - Accent4 2 12 5" xfId="19059"/>
    <cellStyle name="20% - Accent4 2 12 6" xfId="19060"/>
    <cellStyle name="20% - Accent4 2 12 7" xfId="19061"/>
    <cellStyle name="20% - Accent4 2 13" xfId="19062"/>
    <cellStyle name="20% - Accent4 2 13 2" xfId="19063"/>
    <cellStyle name="20% - Accent4 2 14" xfId="19064"/>
    <cellStyle name="20% - Accent4 2 15" xfId="19065"/>
    <cellStyle name="20% - Accent4 2 16" xfId="19066"/>
    <cellStyle name="20% - Accent4 2 17" xfId="19067"/>
    <cellStyle name="20% - Accent4 2 18" xfId="19068"/>
    <cellStyle name="20% - Accent4 2 2" xfId="172"/>
    <cellStyle name="20% - Accent4 2 2 10" xfId="19069"/>
    <cellStyle name="20% - Accent4 2 2 11" xfId="19070"/>
    <cellStyle name="20% - Accent4 2 2 12" xfId="19071"/>
    <cellStyle name="20% - Accent4 2 2 13" xfId="19072"/>
    <cellStyle name="20% - Accent4 2 2 2" xfId="19073"/>
    <cellStyle name="20% - Accent4 2 2 2 10" xfId="19074"/>
    <cellStyle name="20% - Accent4 2 2 2 11" xfId="19075"/>
    <cellStyle name="20% - Accent4 2 2 2 2" xfId="19076"/>
    <cellStyle name="20% - Accent4 2 2 2 2 10" xfId="19077"/>
    <cellStyle name="20% - Accent4 2 2 2 2 2" xfId="19078"/>
    <cellStyle name="20% - Accent4 2 2 2 2 2 2" xfId="19079"/>
    <cellStyle name="20% - Accent4 2 2 2 2 2 2 2" xfId="19080"/>
    <cellStyle name="20% - Accent4 2 2 2 2 2 3" xfId="19081"/>
    <cellStyle name="20% - Accent4 2 2 2 2 2 3 2" xfId="19082"/>
    <cellStyle name="20% - Accent4 2 2 2 2 2 4" xfId="19083"/>
    <cellStyle name="20% - Accent4 2 2 2 2 2 5" xfId="19084"/>
    <cellStyle name="20% - Accent4 2 2 2 2 2 6" xfId="19085"/>
    <cellStyle name="20% - Accent4 2 2 2 2 2 7" xfId="19086"/>
    <cellStyle name="20% - Accent4 2 2 2 2 3" xfId="19087"/>
    <cellStyle name="20% - Accent4 2 2 2 2 3 2" xfId="19088"/>
    <cellStyle name="20% - Accent4 2 2 2 2 3 2 2" xfId="19089"/>
    <cellStyle name="20% - Accent4 2 2 2 2 3 3" xfId="19090"/>
    <cellStyle name="20% - Accent4 2 2 2 2 3 3 2" xfId="19091"/>
    <cellStyle name="20% - Accent4 2 2 2 2 3 4" xfId="19092"/>
    <cellStyle name="20% - Accent4 2 2 2 2 3 5" xfId="19093"/>
    <cellStyle name="20% - Accent4 2 2 2 2 3 6" xfId="19094"/>
    <cellStyle name="20% - Accent4 2 2 2 2 3 7" xfId="19095"/>
    <cellStyle name="20% - Accent4 2 2 2 2 4" xfId="19096"/>
    <cellStyle name="20% - Accent4 2 2 2 2 4 2" xfId="19097"/>
    <cellStyle name="20% - Accent4 2 2 2 2 4 2 2" xfId="19098"/>
    <cellStyle name="20% - Accent4 2 2 2 2 4 3" xfId="19099"/>
    <cellStyle name="20% - Accent4 2 2 2 2 4 3 2" xfId="19100"/>
    <cellStyle name="20% - Accent4 2 2 2 2 4 4" xfId="19101"/>
    <cellStyle name="20% - Accent4 2 2 2 2 4 5" xfId="19102"/>
    <cellStyle name="20% - Accent4 2 2 2 2 4 6" xfId="19103"/>
    <cellStyle name="20% - Accent4 2 2 2 2 4 7" xfId="19104"/>
    <cellStyle name="20% - Accent4 2 2 2 2 5" xfId="19105"/>
    <cellStyle name="20% - Accent4 2 2 2 2 5 2" xfId="19106"/>
    <cellStyle name="20% - Accent4 2 2 2 2 6" xfId="19107"/>
    <cellStyle name="20% - Accent4 2 2 2 2 6 2" xfId="19108"/>
    <cellStyle name="20% - Accent4 2 2 2 2 7" xfId="19109"/>
    <cellStyle name="20% - Accent4 2 2 2 2 8" xfId="19110"/>
    <cellStyle name="20% - Accent4 2 2 2 2 9" xfId="19111"/>
    <cellStyle name="20% - Accent4 2 2 2 3" xfId="19112"/>
    <cellStyle name="20% - Accent4 2 2 2 3 2" xfId="19113"/>
    <cellStyle name="20% - Accent4 2 2 2 3 2 2" xfId="19114"/>
    <cellStyle name="20% - Accent4 2 2 2 3 3" xfId="19115"/>
    <cellStyle name="20% - Accent4 2 2 2 3 3 2" xfId="19116"/>
    <cellStyle name="20% - Accent4 2 2 2 3 4" xfId="19117"/>
    <cellStyle name="20% - Accent4 2 2 2 3 5" xfId="19118"/>
    <cellStyle name="20% - Accent4 2 2 2 3 6" xfId="19119"/>
    <cellStyle name="20% - Accent4 2 2 2 3 7" xfId="19120"/>
    <cellStyle name="20% - Accent4 2 2 2 4" xfId="19121"/>
    <cellStyle name="20% - Accent4 2 2 2 4 2" xfId="19122"/>
    <cellStyle name="20% - Accent4 2 2 2 4 2 2" xfId="19123"/>
    <cellStyle name="20% - Accent4 2 2 2 4 3" xfId="19124"/>
    <cellStyle name="20% - Accent4 2 2 2 4 3 2" xfId="19125"/>
    <cellStyle name="20% - Accent4 2 2 2 4 4" xfId="19126"/>
    <cellStyle name="20% - Accent4 2 2 2 4 5" xfId="19127"/>
    <cellStyle name="20% - Accent4 2 2 2 4 6" xfId="19128"/>
    <cellStyle name="20% - Accent4 2 2 2 4 7" xfId="19129"/>
    <cellStyle name="20% - Accent4 2 2 2 5" xfId="19130"/>
    <cellStyle name="20% - Accent4 2 2 2 5 2" xfId="19131"/>
    <cellStyle name="20% - Accent4 2 2 2 5 2 2" xfId="19132"/>
    <cellStyle name="20% - Accent4 2 2 2 5 3" xfId="19133"/>
    <cellStyle name="20% - Accent4 2 2 2 5 3 2" xfId="19134"/>
    <cellStyle name="20% - Accent4 2 2 2 5 4" xfId="19135"/>
    <cellStyle name="20% - Accent4 2 2 2 5 5" xfId="19136"/>
    <cellStyle name="20% - Accent4 2 2 2 5 6" xfId="19137"/>
    <cellStyle name="20% - Accent4 2 2 2 5 7" xfId="19138"/>
    <cellStyle name="20% - Accent4 2 2 2 6" xfId="19139"/>
    <cellStyle name="20% - Accent4 2 2 2 6 2" xfId="19140"/>
    <cellStyle name="20% - Accent4 2 2 2 7" xfId="19141"/>
    <cellStyle name="20% - Accent4 2 2 2 7 2" xfId="19142"/>
    <cellStyle name="20% - Accent4 2 2 2 8" xfId="19143"/>
    <cellStyle name="20% - Accent4 2 2 2 9" xfId="19144"/>
    <cellStyle name="20% - Accent4 2 2 3" xfId="19145"/>
    <cellStyle name="20% - Accent4 2 2 3 10" xfId="19146"/>
    <cellStyle name="20% - Accent4 2 2 3 11" xfId="19147"/>
    <cellStyle name="20% - Accent4 2 2 3 2" xfId="19148"/>
    <cellStyle name="20% - Accent4 2 2 3 2 10" xfId="19149"/>
    <cellStyle name="20% - Accent4 2 2 3 2 2" xfId="19150"/>
    <cellStyle name="20% - Accent4 2 2 3 2 2 2" xfId="19151"/>
    <cellStyle name="20% - Accent4 2 2 3 2 2 2 2" xfId="19152"/>
    <cellStyle name="20% - Accent4 2 2 3 2 2 3" xfId="19153"/>
    <cellStyle name="20% - Accent4 2 2 3 2 2 3 2" xfId="19154"/>
    <cellStyle name="20% - Accent4 2 2 3 2 2 4" xfId="19155"/>
    <cellStyle name="20% - Accent4 2 2 3 2 2 5" xfId="19156"/>
    <cellStyle name="20% - Accent4 2 2 3 2 2 6" xfId="19157"/>
    <cellStyle name="20% - Accent4 2 2 3 2 2 7" xfId="19158"/>
    <cellStyle name="20% - Accent4 2 2 3 2 3" xfId="19159"/>
    <cellStyle name="20% - Accent4 2 2 3 2 3 2" xfId="19160"/>
    <cellStyle name="20% - Accent4 2 2 3 2 3 2 2" xfId="19161"/>
    <cellStyle name="20% - Accent4 2 2 3 2 3 3" xfId="19162"/>
    <cellStyle name="20% - Accent4 2 2 3 2 3 3 2" xfId="19163"/>
    <cellStyle name="20% - Accent4 2 2 3 2 3 4" xfId="19164"/>
    <cellStyle name="20% - Accent4 2 2 3 2 3 5" xfId="19165"/>
    <cellStyle name="20% - Accent4 2 2 3 2 3 6" xfId="19166"/>
    <cellStyle name="20% - Accent4 2 2 3 2 3 7" xfId="19167"/>
    <cellStyle name="20% - Accent4 2 2 3 2 4" xfId="19168"/>
    <cellStyle name="20% - Accent4 2 2 3 2 4 2" xfId="19169"/>
    <cellStyle name="20% - Accent4 2 2 3 2 4 2 2" xfId="19170"/>
    <cellStyle name="20% - Accent4 2 2 3 2 4 3" xfId="19171"/>
    <cellStyle name="20% - Accent4 2 2 3 2 4 3 2" xfId="19172"/>
    <cellStyle name="20% - Accent4 2 2 3 2 4 4" xfId="19173"/>
    <cellStyle name="20% - Accent4 2 2 3 2 4 5" xfId="19174"/>
    <cellStyle name="20% - Accent4 2 2 3 2 4 6" xfId="19175"/>
    <cellStyle name="20% - Accent4 2 2 3 2 4 7" xfId="19176"/>
    <cellStyle name="20% - Accent4 2 2 3 2 5" xfId="19177"/>
    <cellStyle name="20% - Accent4 2 2 3 2 5 2" xfId="19178"/>
    <cellStyle name="20% - Accent4 2 2 3 2 6" xfId="19179"/>
    <cellStyle name="20% - Accent4 2 2 3 2 6 2" xfId="19180"/>
    <cellStyle name="20% - Accent4 2 2 3 2 7" xfId="19181"/>
    <cellStyle name="20% - Accent4 2 2 3 2 8" xfId="19182"/>
    <cellStyle name="20% - Accent4 2 2 3 2 9" xfId="19183"/>
    <cellStyle name="20% - Accent4 2 2 3 3" xfId="19184"/>
    <cellStyle name="20% - Accent4 2 2 3 3 2" xfId="19185"/>
    <cellStyle name="20% - Accent4 2 2 3 3 2 2" xfId="19186"/>
    <cellStyle name="20% - Accent4 2 2 3 3 3" xfId="19187"/>
    <cellStyle name="20% - Accent4 2 2 3 3 3 2" xfId="19188"/>
    <cellStyle name="20% - Accent4 2 2 3 3 4" xfId="19189"/>
    <cellStyle name="20% - Accent4 2 2 3 3 5" xfId="19190"/>
    <cellStyle name="20% - Accent4 2 2 3 3 6" xfId="19191"/>
    <cellStyle name="20% - Accent4 2 2 3 3 7" xfId="19192"/>
    <cellStyle name="20% - Accent4 2 2 3 4" xfId="19193"/>
    <cellStyle name="20% - Accent4 2 2 3 4 2" xfId="19194"/>
    <cellStyle name="20% - Accent4 2 2 3 4 2 2" xfId="19195"/>
    <cellStyle name="20% - Accent4 2 2 3 4 3" xfId="19196"/>
    <cellStyle name="20% - Accent4 2 2 3 4 3 2" xfId="19197"/>
    <cellStyle name="20% - Accent4 2 2 3 4 4" xfId="19198"/>
    <cellStyle name="20% - Accent4 2 2 3 4 5" xfId="19199"/>
    <cellStyle name="20% - Accent4 2 2 3 4 6" xfId="19200"/>
    <cellStyle name="20% - Accent4 2 2 3 4 7" xfId="19201"/>
    <cellStyle name="20% - Accent4 2 2 3 5" xfId="19202"/>
    <cellStyle name="20% - Accent4 2 2 3 5 2" xfId="19203"/>
    <cellStyle name="20% - Accent4 2 2 3 5 2 2" xfId="19204"/>
    <cellStyle name="20% - Accent4 2 2 3 5 3" xfId="19205"/>
    <cellStyle name="20% - Accent4 2 2 3 5 3 2" xfId="19206"/>
    <cellStyle name="20% - Accent4 2 2 3 5 4" xfId="19207"/>
    <cellStyle name="20% - Accent4 2 2 3 5 5" xfId="19208"/>
    <cellStyle name="20% - Accent4 2 2 3 5 6" xfId="19209"/>
    <cellStyle name="20% - Accent4 2 2 3 5 7" xfId="19210"/>
    <cellStyle name="20% - Accent4 2 2 3 6" xfId="19211"/>
    <cellStyle name="20% - Accent4 2 2 3 6 2" xfId="19212"/>
    <cellStyle name="20% - Accent4 2 2 3 7" xfId="19213"/>
    <cellStyle name="20% - Accent4 2 2 3 7 2" xfId="19214"/>
    <cellStyle name="20% - Accent4 2 2 3 8" xfId="19215"/>
    <cellStyle name="20% - Accent4 2 2 3 9" xfId="19216"/>
    <cellStyle name="20% - Accent4 2 2 4" xfId="19217"/>
    <cellStyle name="20% - Accent4 2 2 4 10" xfId="19218"/>
    <cellStyle name="20% - Accent4 2 2 4 2" xfId="19219"/>
    <cellStyle name="20% - Accent4 2 2 4 2 2" xfId="19220"/>
    <cellStyle name="20% - Accent4 2 2 4 2 2 2" xfId="19221"/>
    <cellStyle name="20% - Accent4 2 2 4 2 3" xfId="19222"/>
    <cellStyle name="20% - Accent4 2 2 4 2 3 2" xfId="19223"/>
    <cellStyle name="20% - Accent4 2 2 4 2 4" xfId="19224"/>
    <cellStyle name="20% - Accent4 2 2 4 2 5" xfId="19225"/>
    <cellStyle name="20% - Accent4 2 2 4 2 6" xfId="19226"/>
    <cellStyle name="20% - Accent4 2 2 4 2 7" xfId="19227"/>
    <cellStyle name="20% - Accent4 2 2 4 3" xfId="19228"/>
    <cellStyle name="20% - Accent4 2 2 4 3 2" xfId="19229"/>
    <cellStyle name="20% - Accent4 2 2 4 3 2 2" xfId="19230"/>
    <cellStyle name="20% - Accent4 2 2 4 3 3" xfId="19231"/>
    <cellStyle name="20% - Accent4 2 2 4 3 3 2" xfId="19232"/>
    <cellStyle name="20% - Accent4 2 2 4 3 4" xfId="19233"/>
    <cellStyle name="20% - Accent4 2 2 4 3 5" xfId="19234"/>
    <cellStyle name="20% - Accent4 2 2 4 3 6" xfId="19235"/>
    <cellStyle name="20% - Accent4 2 2 4 3 7" xfId="19236"/>
    <cellStyle name="20% - Accent4 2 2 4 4" xfId="19237"/>
    <cellStyle name="20% - Accent4 2 2 4 4 2" xfId="19238"/>
    <cellStyle name="20% - Accent4 2 2 4 4 2 2" xfId="19239"/>
    <cellStyle name="20% - Accent4 2 2 4 4 3" xfId="19240"/>
    <cellStyle name="20% - Accent4 2 2 4 4 3 2" xfId="19241"/>
    <cellStyle name="20% - Accent4 2 2 4 4 4" xfId="19242"/>
    <cellStyle name="20% - Accent4 2 2 4 4 5" xfId="19243"/>
    <cellStyle name="20% - Accent4 2 2 4 4 6" xfId="19244"/>
    <cellStyle name="20% - Accent4 2 2 4 4 7" xfId="19245"/>
    <cellStyle name="20% - Accent4 2 2 4 5" xfId="19246"/>
    <cellStyle name="20% - Accent4 2 2 4 5 2" xfId="19247"/>
    <cellStyle name="20% - Accent4 2 2 4 6" xfId="19248"/>
    <cellStyle name="20% - Accent4 2 2 4 6 2" xfId="19249"/>
    <cellStyle name="20% - Accent4 2 2 4 7" xfId="19250"/>
    <cellStyle name="20% - Accent4 2 2 4 8" xfId="19251"/>
    <cellStyle name="20% - Accent4 2 2 4 9" xfId="19252"/>
    <cellStyle name="20% - Accent4 2 2 5" xfId="19253"/>
    <cellStyle name="20% - Accent4 2 2 5 2" xfId="19254"/>
    <cellStyle name="20% - Accent4 2 2 5 2 2" xfId="19255"/>
    <cellStyle name="20% - Accent4 2 2 5 3" xfId="19256"/>
    <cellStyle name="20% - Accent4 2 2 5 3 2" xfId="19257"/>
    <cellStyle name="20% - Accent4 2 2 5 4" xfId="19258"/>
    <cellStyle name="20% - Accent4 2 2 5 5" xfId="19259"/>
    <cellStyle name="20% - Accent4 2 2 5 6" xfId="19260"/>
    <cellStyle name="20% - Accent4 2 2 5 7" xfId="19261"/>
    <cellStyle name="20% - Accent4 2 2 6" xfId="19262"/>
    <cellStyle name="20% - Accent4 2 2 6 2" xfId="19263"/>
    <cellStyle name="20% - Accent4 2 2 6 2 2" xfId="19264"/>
    <cellStyle name="20% - Accent4 2 2 6 3" xfId="19265"/>
    <cellStyle name="20% - Accent4 2 2 6 3 2" xfId="19266"/>
    <cellStyle name="20% - Accent4 2 2 6 4" xfId="19267"/>
    <cellStyle name="20% - Accent4 2 2 6 5" xfId="19268"/>
    <cellStyle name="20% - Accent4 2 2 6 6" xfId="19269"/>
    <cellStyle name="20% - Accent4 2 2 6 7" xfId="19270"/>
    <cellStyle name="20% - Accent4 2 2 7" xfId="19271"/>
    <cellStyle name="20% - Accent4 2 2 7 2" xfId="19272"/>
    <cellStyle name="20% - Accent4 2 2 7 2 2" xfId="19273"/>
    <cellStyle name="20% - Accent4 2 2 7 3" xfId="19274"/>
    <cellStyle name="20% - Accent4 2 2 7 3 2" xfId="19275"/>
    <cellStyle name="20% - Accent4 2 2 7 4" xfId="19276"/>
    <cellStyle name="20% - Accent4 2 2 7 5" xfId="19277"/>
    <cellStyle name="20% - Accent4 2 2 7 6" xfId="19278"/>
    <cellStyle name="20% - Accent4 2 2 7 7" xfId="19279"/>
    <cellStyle name="20% - Accent4 2 2 8" xfId="19280"/>
    <cellStyle name="20% - Accent4 2 2 8 2" xfId="19281"/>
    <cellStyle name="20% - Accent4 2 2 9" xfId="19282"/>
    <cellStyle name="20% - Accent4 2 2 9 2" xfId="19283"/>
    <cellStyle name="20% - Accent4 2 3" xfId="173"/>
    <cellStyle name="20% - Accent4 2 3 10" xfId="19284"/>
    <cellStyle name="20% - Accent4 2 3 11" xfId="19285"/>
    <cellStyle name="20% - Accent4 2 3 12" xfId="19286"/>
    <cellStyle name="20% - Accent4 2 3 13" xfId="19287"/>
    <cellStyle name="20% - Accent4 2 3 2" xfId="19288"/>
    <cellStyle name="20% - Accent4 2 3 2 10" xfId="19289"/>
    <cellStyle name="20% - Accent4 2 3 2 11" xfId="19290"/>
    <cellStyle name="20% - Accent4 2 3 2 2" xfId="19291"/>
    <cellStyle name="20% - Accent4 2 3 2 2 10" xfId="19292"/>
    <cellStyle name="20% - Accent4 2 3 2 2 2" xfId="19293"/>
    <cellStyle name="20% - Accent4 2 3 2 2 2 2" xfId="19294"/>
    <cellStyle name="20% - Accent4 2 3 2 2 2 2 2" xfId="19295"/>
    <cellStyle name="20% - Accent4 2 3 2 2 2 3" xfId="19296"/>
    <cellStyle name="20% - Accent4 2 3 2 2 2 3 2" xfId="19297"/>
    <cellStyle name="20% - Accent4 2 3 2 2 2 4" xfId="19298"/>
    <cellStyle name="20% - Accent4 2 3 2 2 2 5" xfId="19299"/>
    <cellStyle name="20% - Accent4 2 3 2 2 2 6" xfId="19300"/>
    <cellStyle name="20% - Accent4 2 3 2 2 2 7" xfId="19301"/>
    <cellStyle name="20% - Accent4 2 3 2 2 3" xfId="19302"/>
    <cellStyle name="20% - Accent4 2 3 2 2 3 2" xfId="19303"/>
    <cellStyle name="20% - Accent4 2 3 2 2 3 2 2" xfId="19304"/>
    <cellStyle name="20% - Accent4 2 3 2 2 3 3" xfId="19305"/>
    <cellStyle name="20% - Accent4 2 3 2 2 3 3 2" xfId="19306"/>
    <cellStyle name="20% - Accent4 2 3 2 2 3 4" xfId="19307"/>
    <cellStyle name="20% - Accent4 2 3 2 2 3 5" xfId="19308"/>
    <cellStyle name="20% - Accent4 2 3 2 2 3 6" xfId="19309"/>
    <cellStyle name="20% - Accent4 2 3 2 2 3 7" xfId="19310"/>
    <cellStyle name="20% - Accent4 2 3 2 2 4" xfId="19311"/>
    <cellStyle name="20% - Accent4 2 3 2 2 4 2" xfId="19312"/>
    <cellStyle name="20% - Accent4 2 3 2 2 4 2 2" xfId="19313"/>
    <cellStyle name="20% - Accent4 2 3 2 2 4 3" xfId="19314"/>
    <cellStyle name="20% - Accent4 2 3 2 2 4 3 2" xfId="19315"/>
    <cellStyle name="20% - Accent4 2 3 2 2 4 4" xfId="19316"/>
    <cellStyle name="20% - Accent4 2 3 2 2 4 5" xfId="19317"/>
    <cellStyle name="20% - Accent4 2 3 2 2 4 6" xfId="19318"/>
    <cellStyle name="20% - Accent4 2 3 2 2 4 7" xfId="19319"/>
    <cellStyle name="20% - Accent4 2 3 2 2 5" xfId="19320"/>
    <cellStyle name="20% - Accent4 2 3 2 2 5 2" xfId="19321"/>
    <cellStyle name="20% - Accent4 2 3 2 2 6" xfId="19322"/>
    <cellStyle name="20% - Accent4 2 3 2 2 6 2" xfId="19323"/>
    <cellStyle name="20% - Accent4 2 3 2 2 7" xfId="19324"/>
    <cellStyle name="20% - Accent4 2 3 2 2 8" xfId="19325"/>
    <cellStyle name="20% - Accent4 2 3 2 2 9" xfId="19326"/>
    <cellStyle name="20% - Accent4 2 3 2 3" xfId="19327"/>
    <cellStyle name="20% - Accent4 2 3 2 3 2" xfId="19328"/>
    <cellStyle name="20% - Accent4 2 3 2 3 2 2" xfId="19329"/>
    <cellStyle name="20% - Accent4 2 3 2 3 3" xfId="19330"/>
    <cellStyle name="20% - Accent4 2 3 2 3 3 2" xfId="19331"/>
    <cellStyle name="20% - Accent4 2 3 2 3 4" xfId="19332"/>
    <cellStyle name="20% - Accent4 2 3 2 3 5" xfId="19333"/>
    <cellStyle name="20% - Accent4 2 3 2 3 6" xfId="19334"/>
    <cellStyle name="20% - Accent4 2 3 2 3 7" xfId="19335"/>
    <cellStyle name="20% - Accent4 2 3 2 4" xfId="19336"/>
    <cellStyle name="20% - Accent4 2 3 2 4 2" xfId="19337"/>
    <cellStyle name="20% - Accent4 2 3 2 4 2 2" xfId="19338"/>
    <cellStyle name="20% - Accent4 2 3 2 4 3" xfId="19339"/>
    <cellStyle name="20% - Accent4 2 3 2 4 3 2" xfId="19340"/>
    <cellStyle name="20% - Accent4 2 3 2 4 4" xfId="19341"/>
    <cellStyle name="20% - Accent4 2 3 2 4 5" xfId="19342"/>
    <cellStyle name="20% - Accent4 2 3 2 4 6" xfId="19343"/>
    <cellStyle name="20% - Accent4 2 3 2 4 7" xfId="19344"/>
    <cellStyle name="20% - Accent4 2 3 2 5" xfId="19345"/>
    <cellStyle name="20% - Accent4 2 3 2 5 2" xfId="19346"/>
    <cellStyle name="20% - Accent4 2 3 2 5 2 2" xfId="19347"/>
    <cellStyle name="20% - Accent4 2 3 2 5 3" xfId="19348"/>
    <cellStyle name="20% - Accent4 2 3 2 5 3 2" xfId="19349"/>
    <cellStyle name="20% - Accent4 2 3 2 5 4" xfId="19350"/>
    <cellStyle name="20% - Accent4 2 3 2 5 5" xfId="19351"/>
    <cellStyle name="20% - Accent4 2 3 2 5 6" xfId="19352"/>
    <cellStyle name="20% - Accent4 2 3 2 5 7" xfId="19353"/>
    <cellStyle name="20% - Accent4 2 3 2 6" xfId="19354"/>
    <cellStyle name="20% - Accent4 2 3 2 6 2" xfId="19355"/>
    <cellStyle name="20% - Accent4 2 3 2 7" xfId="19356"/>
    <cellStyle name="20% - Accent4 2 3 2 7 2" xfId="19357"/>
    <cellStyle name="20% - Accent4 2 3 2 8" xfId="19358"/>
    <cellStyle name="20% - Accent4 2 3 2 9" xfId="19359"/>
    <cellStyle name="20% - Accent4 2 3 3" xfId="19360"/>
    <cellStyle name="20% - Accent4 2 3 3 10" xfId="19361"/>
    <cellStyle name="20% - Accent4 2 3 3 11" xfId="19362"/>
    <cellStyle name="20% - Accent4 2 3 3 2" xfId="19363"/>
    <cellStyle name="20% - Accent4 2 3 3 2 10" xfId="19364"/>
    <cellStyle name="20% - Accent4 2 3 3 2 2" xfId="19365"/>
    <cellStyle name="20% - Accent4 2 3 3 2 2 2" xfId="19366"/>
    <cellStyle name="20% - Accent4 2 3 3 2 2 2 2" xfId="19367"/>
    <cellStyle name="20% - Accent4 2 3 3 2 2 3" xfId="19368"/>
    <cellStyle name="20% - Accent4 2 3 3 2 2 3 2" xfId="19369"/>
    <cellStyle name="20% - Accent4 2 3 3 2 2 4" xfId="19370"/>
    <cellStyle name="20% - Accent4 2 3 3 2 2 5" xfId="19371"/>
    <cellStyle name="20% - Accent4 2 3 3 2 2 6" xfId="19372"/>
    <cellStyle name="20% - Accent4 2 3 3 2 2 7" xfId="19373"/>
    <cellStyle name="20% - Accent4 2 3 3 2 3" xfId="19374"/>
    <cellStyle name="20% - Accent4 2 3 3 2 3 2" xfId="19375"/>
    <cellStyle name="20% - Accent4 2 3 3 2 3 2 2" xfId="19376"/>
    <cellStyle name="20% - Accent4 2 3 3 2 3 3" xfId="19377"/>
    <cellStyle name="20% - Accent4 2 3 3 2 3 3 2" xfId="19378"/>
    <cellStyle name="20% - Accent4 2 3 3 2 3 4" xfId="19379"/>
    <cellStyle name="20% - Accent4 2 3 3 2 3 5" xfId="19380"/>
    <cellStyle name="20% - Accent4 2 3 3 2 3 6" xfId="19381"/>
    <cellStyle name="20% - Accent4 2 3 3 2 3 7" xfId="19382"/>
    <cellStyle name="20% - Accent4 2 3 3 2 4" xfId="19383"/>
    <cellStyle name="20% - Accent4 2 3 3 2 4 2" xfId="19384"/>
    <cellStyle name="20% - Accent4 2 3 3 2 4 2 2" xfId="19385"/>
    <cellStyle name="20% - Accent4 2 3 3 2 4 3" xfId="19386"/>
    <cellStyle name="20% - Accent4 2 3 3 2 4 3 2" xfId="19387"/>
    <cellStyle name="20% - Accent4 2 3 3 2 4 4" xfId="19388"/>
    <cellStyle name="20% - Accent4 2 3 3 2 4 5" xfId="19389"/>
    <cellStyle name="20% - Accent4 2 3 3 2 4 6" xfId="19390"/>
    <cellStyle name="20% - Accent4 2 3 3 2 4 7" xfId="19391"/>
    <cellStyle name="20% - Accent4 2 3 3 2 5" xfId="19392"/>
    <cellStyle name="20% - Accent4 2 3 3 2 5 2" xfId="19393"/>
    <cellStyle name="20% - Accent4 2 3 3 2 6" xfId="19394"/>
    <cellStyle name="20% - Accent4 2 3 3 2 6 2" xfId="19395"/>
    <cellStyle name="20% - Accent4 2 3 3 2 7" xfId="19396"/>
    <cellStyle name="20% - Accent4 2 3 3 2 8" xfId="19397"/>
    <cellStyle name="20% - Accent4 2 3 3 2 9" xfId="19398"/>
    <cellStyle name="20% - Accent4 2 3 3 3" xfId="19399"/>
    <cellStyle name="20% - Accent4 2 3 3 3 2" xfId="19400"/>
    <cellStyle name="20% - Accent4 2 3 3 3 2 2" xfId="19401"/>
    <cellStyle name="20% - Accent4 2 3 3 3 3" xfId="19402"/>
    <cellStyle name="20% - Accent4 2 3 3 3 3 2" xfId="19403"/>
    <cellStyle name="20% - Accent4 2 3 3 3 4" xfId="19404"/>
    <cellStyle name="20% - Accent4 2 3 3 3 5" xfId="19405"/>
    <cellStyle name="20% - Accent4 2 3 3 3 6" xfId="19406"/>
    <cellStyle name="20% - Accent4 2 3 3 3 7" xfId="19407"/>
    <cellStyle name="20% - Accent4 2 3 3 4" xfId="19408"/>
    <cellStyle name="20% - Accent4 2 3 3 4 2" xfId="19409"/>
    <cellStyle name="20% - Accent4 2 3 3 4 2 2" xfId="19410"/>
    <cellStyle name="20% - Accent4 2 3 3 4 3" xfId="19411"/>
    <cellStyle name="20% - Accent4 2 3 3 4 3 2" xfId="19412"/>
    <cellStyle name="20% - Accent4 2 3 3 4 4" xfId="19413"/>
    <cellStyle name="20% - Accent4 2 3 3 4 5" xfId="19414"/>
    <cellStyle name="20% - Accent4 2 3 3 4 6" xfId="19415"/>
    <cellStyle name="20% - Accent4 2 3 3 4 7" xfId="19416"/>
    <cellStyle name="20% - Accent4 2 3 3 5" xfId="19417"/>
    <cellStyle name="20% - Accent4 2 3 3 5 2" xfId="19418"/>
    <cellStyle name="20% - Accent4 2 3 3 5 2 2" xfId="19419"/>
    <cellStyle name="20% - Accent4 2 3 3 5 3" xfId="19420"/>
    <cellStyle name="20% - Accent4 2 3 3 5 3 2" xfId="19421"/>
    <cellStyle name="20% - Accent4 2 3 3 5 4" xfId="19422"/>
    <cellStyle name="20% - Accent4 2 3 3 5 5" xfId="19423"/>
    <cellStyle name="20% - Accent4 2 3 3 5 6" xfId="19424"/>
    <cellStyle name="20% - Accent4 2 3 3 5 7" xfId="19425"/>
    <cellStyle name="20% - Accent4 2 3 3 6" xfId="19426"/>
    <cellStyle name="20% - Accent4 2 3 3 6 2" xfId="19427"/>
    <cellStyle name="20% - Accent4 2 3 3 7" xfId="19428"/>
    <cellStyle name="20% - Accent4 2 3 3 7 2" xfId="19429"/>
    <cellStyle name="20% - Accent4 2 3 3 8" xfId="19430"/>
    <cellStyle name="20% - Accent4 2 3 3 9" xfId="19431"/>
    <cellStyle name="20% - Accent4 2 3 4" xfId="19432"/>
    <cellStyle name="20% - Accent4 2 3 4 10" xfId="19433"/>
    <cellStyle name="20% - Accent4 2 3 4 2" xfId="19434"/>
    <cellStyle name="20% - Accent4 2 3 4 2 2" xfId="19435"/>
    <cellStyle name="20% - Accent4 2 3 4 2 2 2" xfId="19436"/>
    <cellStyle name="20% - Accent4 2 3 4 2 3" xfId="19437"/>
    <cellStyle name="20% - Accent4 2 3 4 2 3 2" xfId="19438"/>
    <cellStyle name="20% - Accent4 2 3 4 2 4" xfId="19439"/>
    <cellStyle name="20% - Accent4 2 3 4 2 5" xfId="19440"/>
    <cellStyle name="20% - Accent4 2 3 4 2 6" xfId="19441"/>
    <cellStyle name="20% - Accent4 2 3 4 2 7" xfId="19442"/>
    <cellStyle name="20% - Accent4 2 3 4 3" xfId="19443"/>
    <cellStyle name="20% - Accent4 2 3 4 3 2" xfId="19444"/>
    <cellStyle name="20% - Accent4 2 3 4 3 2 2" xfId="19445"/>
    <cellStyle name="20% - Accent4 2 3 4 3 3" xfId="19446"/>
    <cellStyle name="20% - Accent4 2 3 4 3 3 2" xfId="19447"/>
    <cellStyle name="20% - Accent4 2 3 4 3 4" xfId="19448"/>
    <cellStyle name="20% - Accent4 2 3 4 3 5" xfId="19449"/>
    <cellStyle name="20% - Accent4 2 3 4 3 6" xfId="19450"/>
    <cellStyle name="20% - Accent4 2 3 4 3 7" xfId="19451"/>
    <cellStyle name="20% - Accent4 2 3 4 4" xfId="19452"/>
    <cellStyle name="20% - Accent4 2 3 4 4 2" xfId="19453"/>
    <cellStyle name="20% - Accent4 2 3 4 4 2 2" xfId="19454"/>
    <cellStyle name="20% - Accent4 2 3 4 4 3" xfId="19455"/>
    <cellStyle name="20% - Accent4 2 3 4 4 3 2" xfId="19456"/>
    <cellStyle name="20% - Accent4 2 3 4 4 4" xfId="19457"/>
    <cellStyle name="20% - Accent4 2 3 4 4 5" xfId="19458"/>
    <cellStyle name="20% - Accent4 2 3 4 4 6" xfId="19459"/>
    <cellStyle name="20% - Accent4 2 3 4 4 7" xfId="19460"/>
    <cellStyle name="20% - Accent4 2 3 4 5" xfId="19461"/>
    <cellStyle name="20% - Accent4 2 3 4 5 2" xfId="19462"/>
    <cellStyle name="20% - Accent4 2 3 4 6" xfId="19463"/>
    <cellStyle name="20% - Accent4 2 3 4 6 2" xfId="19464"/>
    <cellStyle name="20% - Accent4 2 3 4 7" xfId="19465"/>
    <cellStyle name="20% - Accent4 2 3 4 8" xfId="19466"/>
    <cellStyle name="20% - Accent4 2 3 4 9" xfId="19467"/>
    <cellStyle name="20% - Accent4 2 3 5" xfId="19468"/>
    <cellStyle name="20% - Accent4 2 3 5 2" xfId="19469"/>
    <cellStyle name="20% - Accent4 2 3 5 2 2" xfId="19470"/>
    <cellStyle name="20% - Accent4 2 3 5 3" xfId="19471"/>
    <cellStyle name="20% - Accent4 2 3 5 3 2" xfId="19472"/>
    <cellStyle name="20% - Accent4 2 3 5 4" xfId="19473"/>
    <cellStyle name="20% - Accent4 2 3 5 5" xfId="19474"/>
    <cellStyle name="20% - Accent4 2 3 5 6" xfId="19475"/>
    <cellStyle name="20% - Accent4 2 3 5 7" xfId="19476"/>
    <cellStyle name="20% - Accent4 2 3 6" xfId="19477"/>
    <cellStyle name="20% - Accent4 2 3 6 2" xfId="19478"/>
    <cellStyle name="20% - Accent4 2 3 6 2 2" xfId="19479"/>
    <cellStyle name="20% - Accent4 2 3 6 3" xfId="19480"/>
    <cellStyle name="20% - Accent4 2 3 6 3 2" xfId="19481"/>
    <cellStyle name="20% - Accent4 2 3 6 4" xfId="19482"/>
    <cellStyle name="20% - Accent4 2 3 6 5" xfId="19483"/>
    <cellStyle name="20% - Accent4 2 3 6 6" xfId="19484"/>
    <cellStyle name="20% - Accent4 2 3 6 7" xfId="19485"/>
    <cellStyle name="20% - Accent4 2 3 7" xfId="19486"/>
    <cellStyle name="20% - Accent4 2 3 7 2" xfId="19487"/>
    <cellStyle name="20% - Accent4 2 3 7 2 2" xfId="19488"/>
    <cellStyle name="20% - Accent4 2 3 7 3" xfId="19489"/>
    <cellStyle name="20% - Accent4 2 3 7 3 2" xfId="19490"/>
    <cellStyle name="20% - Accent4 2 3 7 4" xfId="19491"/>
    <cellStyle name="20% - Accent4 2 3 7 5" xfId="19492"/>
    <cellStyle name="20% - Accent4 2 3 7 6" xfId="19493"/>
    <cellStyle name="20% - Accent4 2 3 7 7" xfId="19494"/>
    <cellStyle name="20% - Accent4 2 3 8" xfId="19495"/>
    <cellStyle name="20% - Accent4 2 3 8 2" xfId="19496"/>
    <cellStyle name="20% - Accent4 2 3 9" xfId="19497"/>
    <cellStyle name="20% - Accent4 2 3 9 2" xfId="19498"/>
    <cellStyle name="20% - Accent4 2 4" xfId="19499"/>
    <cellStyle name="20% - Accent4 2 4 10" xfId="19500"/>
    <cellStyle name="20% - Accent4 2 4 11" xfId="19501"/>
    <cellStyle name="20% - Accent4 2 4 12" xfId="19502"/>
    <cellStyle name="20% - Accent4 2 4 13" xfId="19503"/>
    <cellStyle name="20% - Accent4 2 4 2" xfId="19504"/>
    <cellStyle name="20% - Accent4 2 4 2 10" xfId="19505"/>
    <cellStyle name="20% - Accent4 2 4 2 11" xfId="19506"/>
    <cellStyle name="20% - Accent4 2 4 2 2" xfId="19507"/>
    <cellStyle name="20% - Accent4 2 4 2 2 10" xfId="19508"/>
    <cellStyle name="20% - Accent4 2 4 2 2 2" xfId="19509"/>
    <cellStyle name="20% - Accent4 2 4 2 2 2 2" xfId="19510"/>
    <cellStyle name="20% - Accent4 2 4 2 2 2 2 2" xfId="19511"/>
    <cellStyle name="20% - Accent4 2 4 2 2 2 3" xfId="19512"/>
    <cellStyle name="20% - Accent4 2 4 2 2 2 3 2" xfId="19513"/>
    <cellStyle name="20% - Accent4 2 4 2 2 2 4" xfId="19514"/>
    <cellStyle name="20% - Accent4 2 4 2 2 2 5" xfId="19515"/>
    <cellStyle name="20% - Accent4 2 4 2 2 2 6" xfId="19516"/>
    <cellStyle name="20% - Accent4 2 4 2 2 2 7" xfId="19517"/>
    <cellStyle name="20% - Accent4 2 4 2 2 3" xfId="19518"/>
    <cellStyle name="20% - Accent4 2 4 2 2 3 2" xfId="19519"/>
    <cellStyle name="20% - Accent4 2 4 2 2 3 2 2" xfId="19520"/>
    <cellStyle name="20% - Accent4 2 4 2 2 3 3" xfId="19521"/>
    <cellStyle name="20% - Accent4 2 4 2 2 3 3 2" xfId="19522"/>
    <cellStyle name="20% - Accent4 2 4 2 2 3 4" xfId="19523"/>
    <cellStyle name="20% - Accent4 2 4 2 2 3 5" xfId="19524"/>
    <cellStyle name="20% - Accent4 2 4 2 2 3 6" xfId="19525"/>
    <cellStyle name="20% - Accent4 2 4 2 2 3 7" xfId="19526"/>
    <cellStyle name="20% - Accent4 2 4 2 2 4" xfId="19527"/>
    <cellStyle name="20% - Accent4 2 4 2 2 4 2" xfId="19528"/>
    <cellStyle name="20% - Accent4 2 4 2 2 4 2 2" xfId="19529"/>
    <cellStyle name="20% - Accent4 2 4 2 2 4 3" xfId="19530"/>
    <cellStyle name="20% - Accent4 2 4 2 2 4 3 2" xfId="19531"/>
    <cellStyle name="20% - Accent4 2 4 2 2 4 4" xfId="19532"/>
    <cellStyle name="20% - Accent4 2 4 2 2 4 5" xfId="19533"/>
    <cellStyle name="20% - Accent4 2 4 2 2 4 6" xfId="19534"/>
    <cellStyle name="20% - Accent4 2 4 2 2 4 7" xfId="19535"/>
    <cellStyle name="20% - Accent4 2 4 2 2 5" xfId="19536"/>
    <cellStyle name="20% - Accent4 2 4 2 2 5 2" xfId="19537"/>
    <cellStyle name="20% - Accent4 2 4 2 2 6" xfId="19538"/>
    <cellStyle name="20% - Accent4 2 4 2 2 6 2" xfId="19539"/>
    <cellStyle name="20% - Accent4 2 4 2 2 7" xfId="19540"/>
    <cellStyle name="20% - Accent4 2 4 2 2 8" xfId="19541"/>
    <cellStyle name="20% - Accent4 2 4 2 2 9" xfId="19542"/>
    <cellStyle name="20% - Accent4 2 4 2 3" xfId="19543"/>
    <cellStyle name="20% - Accent4 2 4 2 3 2" xfId="19544"/>
    <cellStyle name="20% - Accent4 2 4 2 3 2 2" xfId="19545"/>
    <cellStyle name="20% - Accent4 2 4 2 3 3" xfId="19546"/>
    <cellStyle name="20% - Accent4 2 4 2 3 3 2" xfId="19547"/>
    <cellStyle name="20% - Accent4 2 4 2 3 4" xfId="19548"/>
    <cellStyle name="20% - Accent4 2 4 2 3 5" xfId="19549"/>
    <cellStyle name="20% - Accent4 2 4 2 3 6" xfId="19550"/>
    <cellStyle name="20% - Accent4 2 4 2 3 7" xfId="19551"/>
    <cellStyle name="20% - Accent4 2 4 2 4" xfId="19552"/>
    <cellStyle name="20% - Accent4 2 4 2 4 2" xfId="19553"/>
    <cellStyle name="20% - Accent4 2 4 2 4 2 2" xfId="19554"/>
    <cellStyle name="20% - Accent4 2 4 2 4 3" xfId="19555"/>
    <cellStyle name="20% - Accent4 2 4 2 4 3 2" xfId="19556"/>
    <cellStyle name="20% - Accent4 2 4 2 4 4" xfId="19557"/>
    <cellStyle name="20% - Accent4 2 4 2 4 5" xfId="19558"/>
    <cellStyle name="20% - Accent4 2 4 2 4 6" xfId="19559"/>
    <cellStyle name="20% - Accent4 2 4 2 4 7" xfId="19560"/>
    <cellStyle name="20% - Accent4 2 4 2 5" xfId="19561"/>
    <cellStyle name="20% - Accent4 2 4 2 5 2" xfId="19562"/>
    <cellStyle name="20% - Accent4 2 4 2 5 2 2" xfId="19563"/>
    <cellStyle name="20% - Accent4 2 4 2 5 3" xfId="19564"/>
    <cellStyle name="20% - Accent4 2 4 2 5 3 2" xfId="19565"/>
    <cellStyle name="20% - Accent4 2 4 2 5 4" xfId="19566"/>
    <cellStyle name="20% - Accent4 2 4 2 5 5" xfId="19567"/>
    <cellStyle name="20% - Accent4 2 4 2 5 6" xfId="19568"/>
    <cellStyle name="20% - Accent4 2 4 2 5 7" xfId="19569"/>
    <cellStyle name="20% - Accent4 2 4 2 6" xfId="19570"/>
    <cellStyle name="20% - Accent4 2 4 2 6 2" xfId="19571"/>
    <cellStyle name="20% - Accent4 2 4 2 7" xfId="19572"/>
    <cellStyle name="20% - Accent4 2 4 2 7 2" xfId="19573"/>
    <cellStyle name="20% - Accent4 2 4 2 8" xfId="19574"/>
    <cellStyle name="20% - Accent4 2 4 2 9" xfId="19575"/>
    <cellStyle name="20% - Accent4 2 4 3" xfId="19576"/>
    <cellStyle name="20% - Accent4 2 4 3 10" xfId="19577"/>
    <cellStyle name="20% - Accent4 2 4 3 11" xfId="19578"/>
    <cellStyle name="20% - Accent4 2 4 3 2" xfId="19579"/>
    <cellStyle name="20% - Accent4 2 4 3 2 10" xfId="19580"/>
    <cellStyle name="20% - Accent4 2 4 3 2 2" xfId="19581"/>
    <cellStyle name="20% - Accent4 2 4 3 2 2 2" xfId="19582"/>
    <cellStyle name="20% - Accent4 2 4 3 2 2 2 2" xfId="19583"/>
    <cellStyle name="20% - Accent4 2 4 3 2 2 3" xfId="19584"/>
    <cellStyle name="20% - Accent4 2 4 3 2 2 3 2" xfId="19585"/>
    <cellStyle name="20% - Accent4 2 4 3 2 2 4" xfId="19586"/>
    <cellStyle name="20% - Accent4 2 4 3 2 2 5" xfId="19587"/>
    <cellStyle name="20% - Accent4 2 4 3 2 2 6" xfId="19588"/>
    <cellStyle name="20% - Accent4 2 4 3 2 2 7" xfId="19589"/>
    <cellStyle name="20% - Accent4 2 4 3 2 3" xfId="19590"/>
    <cellStyle name="20% - Accent4 2 4 3 2 3 2" xfId="19591"/>
    <cellStyle name="20% - Accent4 2 4 3 2 3 2 2" xfId="19592"/>
    <cellStyle name="20% - Accent4 2 4 3 2 3 3" xfId="19593"/>
    <cellStyle name="20% - Accent4 2 4 3 2 3 3 2" xfId="19594"/>
    <cellStyle name="20% - Accent4 2 4 3 2 3 4" xfId="19595"/>
    <cellStyle name="20% - Accent4 2 4 3 2 3 5" xfId="19596"/>
    <cellStyle name="20% - Accent4 2 4 3 2 3 6" xfId="19597"/>
    <cellStyle name="20% - Accent4 2 4 3 2 3 7" xfId="19598"/>
    <cellStyle name="20% - Accent4 2 4 3 2 4" xfId="19599"/>
    <cellStyle name="20% - Accent4 2 4 3 2 4 2" xfId="19600"/>
    <cellStyle name="20% - Accent4 2 4 3 2 4 2 2" xfId="19601"/>
    <cellStyle name="20% - Accent4 2 4 3 2 4 3" xfId="19602"/>
    <cellStyle name="20% - Accent4 2 4 3 2 4 3 2" xfId="19603"/>
    <cellStyle name="20% - Accent4 2 4 3 2 4 4" xfId="19604"/>
    <cellStyle name="20% - Accent4 2 4 3 2 4 5" xfId="19605"/>
    <cellStyle name="20% - Accent4 2 4 3 2 4 6" xfId="19606"/>
    <cellStyle name="20% - Accent4 2 4 3 2 4 7" xfId="19607"/>
    <cellStyle name="20% - Accent4 2 4 3 2 5" xfId="19608"/>
    <cellStyle name="20% - Accent4 2 4 3 2 5 2" xfId="19609"/>
    <cellStyle name="20% - Accent4 2 4 3 2 6" xfId="19610"/>
    <cellStyle name="20% - Accent4 2 4 3 2 6 2" xfId="19611"/>
    <cellStyle name="20% - Accent4 2 4 3 2 7" xfId="19612"/>
    <cellStyle name="20% - Accent4 2 4 3 2 8" xfId="19613"/>
    <cellStyle name="20% - Accent4 2 4 3 2 9" xfId="19614"/>
    <cellStyle name="20% - Accent4 2 4 3 3" xfId="19615"/>
    <cellStyle name="20% - Accent4 2 4 3 3 2" xfId="19616"/>
    <cellStyle name="20% - Accent4 2 4 3 3 2 2" xfId="19617"/>
    <cellStyle name="20% - Accent4 2 4 3 3 3" xfId="19618"/>
    <cellStyle name="20% - Accent4 2 4 3 3 3 2" xfId="19619"/>
    <cellStyle name="20% - Accent4 2 4 3 3 4" xfId="19620"/>
    <cellStyle name="20% - Accent4 2 4 3 3 5" xfId="19621"/>
    <cellStyle name="20% - Accent4 2 4 3 3 6" xfId="19622"/>
    <cellStyle name="20% - Accent4 2 4 3 3 7" xfId="19623"/>
    <cellStyle name="20% - Accent4 2 4 3 4" xfId="19624"/>
    <cellStyle name="20% - Accent4 2 4 3 4 2" xfId="19625"/>
    <cellStyle name="20% - Accent4 2 4 3 4 2 2" xfId="19626"/>
    <cellStyle name="20% - Accent4 2 4 3 4 3" xfId="19627"/>
    <cellStyle name="20% - Accent4 2 4 3 4 3 2" xfId="19628"/>
    <cellStyle name="20% - Accent4 2 4 3 4 4" xfId="19629"/>
    <cellStyle name="20% - Accent4 2 4 3 4 5" xfId="19630"/>
    <cellStyle name="20% - Accent4 2 4 3 4 6" xfId="19631"/>
    <cellStyle name="20% - Accent4 2 4 3 4 7" xfId="19632"/>
    <cellStyle name="20% - Accent4 2 4 3 5" xfId="19633"/>
    <cellStyle name="20% - Accent4 2 4 3 5 2" xfId="19634"/>
    <cellStyle name="20% - Accent4 2 4 3 5 2 2" xfId="19635"/>
    <cellStyle name="20% - Accent4 2 4 3 5 3" xfId="19636"/>
    <cellStyle name="20% - Accent4 2 4 3 5 3 2" xfId="19637"/>
    <cellStyle name="20% - Accent4 2 4 3 5 4" xfId="19638"/>
    <cellStyle name="20% - Accent4 2 4 3 5 5" xfId="19639"/>
    <cellStyle name="20% - Accent4 2 4 3 5 6" xfId="19640"/>
    <cellStyle name="20% - Accent4 2 4 3 5 7" xfId="19641"/>
    <cellStyle name="20% - Accent4 2 4 3 6" xfId="19642"/>
    <cellStyle name="20% - Accent4 2 4 3 6 2" xfId="19643"/>
    <cellStyle name="20% - Accent4 2 4 3 7" xfId="19644"/>
    <cellStyle name="20% - Accent4 2 4 3 7 2" xfId="19645"/>
    <cellStyle name="20% - Accent4 2 4 3 8" xfId="19646"/>
    <cellStyle name="20% - Accent4 2 4 3 9" xfId="19647"/>
    <cellStyle name="20% - Accent4 2 4 4" xfId="19648"/>
    <cellStyle name="20% - Accent4 2 4 4 10" xfId="19649"/>
    <cellStyle name="20% - Accent4 2 4 4 2" xfId="19650"/>
    <cellStyle name="20% - Accent4 2 4 4 2 2" xfId="19651"/>
    <cellStyle name="20% - Accent4 2 4 4 2 2 2" xfId="19652"/>
    <cellStyle name="20% - Accent4 2 4 4 2 3" xfId="19653"/>
    <cellStyle name="20% - Accent4 2 4 4 2 3 2" xfId="19654"/>
    <cellStyle name="20% - Accent4 2 4 4 2 4" xfId="19655"/>
    <cellStyle name="20% - Accent4 2 4 4 2 5" xfId="19656"/>
    <cellStyle name="20% - Accent4 2 4 4 2 6" xfId="19657"/>
    <cellStyle name="20% - Accent4 2 4 4 2 7" xfId="19658"/>
    <cellStyle name="20% - Accent4 2 4 4 3" xfId="19659"/>
    <cellStyle name="20% - Accent4 2 4 4 3 2" xfId="19660"/>
    <cellStyle name="20% - Accent4 2 4 4 3 2 2" xfId="19661"/>
    <cellStyle name="20% - Accent4 2 4 4 3 3" xfId="19662"/>
    <cellStyle name="20% - Accent4 2 4 4 3 3 2" xfId="19663"/>
    <cellStyle name="20% - Accent4 2 4 4 3 4" xfId="19664"/>
    <cellStyle name="20% - Accent4 2 4 4 3 5" xfId="19665"/>
    <cellStyle name="20% - Accent4 2 4 4 3 6" xfId="19666"/>
    <cellStyle name="20% - Accent4 2 4 4 3 7" xfId="19667"/>
    <cellStyle name="20% - Accent4 2 4 4 4" xfId="19668"/>
    <cellStyle name="20% - Accent4 2 4 4 4 2" xfId="19669"/>
    <cellStyle name="20% - Accent4 2 4 4 4 2 2" xfId="19670"/>
    <cellStyle name="20% - Accent4 2 4 4 4 3" xfId="19671"/>
    <cellStyle name="20% - Accent4 2 4 4 4 3 2" xfId="19672"/>
    <cellStyle name="20% - Accent4 2 4 4 4 4" xfId="19673"/>
    <cellStyle name="20% - Accent4 2 4 4 4 5" xfId="19674"/>
    <cellStyle name="20% - Accent4 2 4 4 4 6" xfId="19675"/>
    <cellStyle name="20% - Accent4 2 4 4 4 7" xfId="19676"/>
    <cellStyle name="20% - Accent4 2 4 4 5" xfId="19677"/>
    <cellStyle name="20% - Accent4 2 4 4 5 2" xfId="19678"/>
    <cellStyle name="20% - Accent4 2 4 4 6" xfId="19679"/>
    <cellStyle name="20% - Accent4 2 4 4 6 2" xfId="19680"/>
    <cellStyle name="20% - Accent4 2 4 4 7" xfId="19681"/>
    <cellStyle name="20% - Accent4 2 4 4 8" xfId="19682"/>
    <cellStyle name="20% - Accent4 2 4 4 9" xfId="19683"/>
    <cellStyle name="20% - Accent4 2 4 5" xfId="19684"/>
    <cellStyle name="20% - Accent4 2 4 5 2" xfId="19685"/>
    <cellStyle name="20% - Accent4 2 4 5 2 2" xfId="19686"/>
    <cellStyle name="20% - Accent4 2 4 5 3" xfId="19687"/>
    <cellStyle name="20% - Accent4 2 4 5 3 2" xfId="19688"/>
    <cellStyle name="20% - Accent4 2 4 5 4" xfId="19689"/>
    <cellStyle name="20% - Accent4 2 4 5 5" xfId="19690"/>
    <cellStyle name="20% - Accent4 2 4 5 6" xfId="19691"/>
    <cellStyle name="20% - Accent4 2 4 5 7" xfId="19692"/>
    <cellStyle name="20% - Accent4 2 4 6" xfId="19693"/>
    <cellStyle name="20% - Accent4 2 4 6 2" xfId="19694"/>
    <cellStyle name="20% - Accent4 2 4 6 2 2" xfId="19695"/>
    <cellStyle name="20% - Accent4 2 4 6 3" xfId="19696"/>
    <cellStyle name="20% - Accent4 2 4 6 3 2" xfId="19697"/>
    <cellStyle name="20% - Accent4 2 4 6 4" xfId="19698"/>
    <cellStyle name="20% - Accent4 2 4 6 5" xfId="19699"/>
    <cellStyle name="20% - Accent4 2 4 6 6" xfId="19700"/>
    <cellStyle name="20% - Accent4 2 4 6 7" xfId="19701"/>
    <cellStyle name="20% - Accent4 2 4 7" xfId="19702"/>
    <cellStyle name="20% - Accent4 2 4 7 2" xfId="19703"/>
    <cellStyle name="20% - Accent4 2 4 7 2 2" xfId="19704"/>
    <cellStyle name="20% - Accent4 2 4 7 3" xfId="19705"/>
    <cellStyle name="20% - Accent4 2 4 7 3 2" xfId="19706"/>
    <cellStyle name="20% - Accent4 2 4 7 4" xfId="19707"/>
    <cellStyle name="20% - Accent4 2 4 7 5" xfId="19708"/>
    <cellStyle name="20% - Accent4 2 4 7 6" xfId="19709"/>
    <cellStyle name="20% - Accent4 2 4 7 7" xfId="19710"/>
    <cellStyle name="20% - Accent4 2 4 8" xfId="19711"/>
    <cellStyle name="20% - Accent4 2 4 8 2" xfId="19712"/>
    <cellStyle name="20% - Accent4 2 4 9" xfId="19713"/>
    <cellStyle name="20% - Accent4 2 4 9 2" xfId="19714"/>
    <cellStyle name="20% - Accent4 2 5" xfId="19715"/>
    <cellStyle name="20% - Accent4 2 5 10" xfId="19716"/>
    <cellStyle name="20% - Accent4 2 5 11" xfId="19717"/>
    <cellStyle name="20% - Accent4 2 5 12" xfId="19718"/>
    <cellStyle name="20% - Accent4 2 5 13" xfId="19719"/>
    <cellStyle name="20% - Accent4 2 5 2" xfId="19720"/>
    <cellStyle name="20% - Accent4 2 5 2 10" xfId="19721"/>
    <cellStyle name="20% - Accent4 2 5 2 11" xfId="19722"/>
    <cellStyle name="20% - Accent4 2 5 2 2" xfId="19723"/>
    <cellStyle name="20% - Accent4 2 5 2 2 10" xfId="19724"/>
    <cellStyle name="20% - Accent4 2 5 2 2 2" xfId="19725"/>
    <cellStyle name="20% - Accent4 2 5 2 2 2 2" xfId="19726"/>
    <cellStyle name="20% - Accent4 2 5 2 2 2 2 2" xfId="19727"/>
    <cellStyle name="20% - Accent4 2 5 2 2 2 3" xfId="19728"/>
    <cellStyle name="20% - Accent4 2 5 2 2 2 3 2" xfId="19729"/>
    <cellStyle name="20% - Accent4 2 5 2 2 2 4" xfId="19730"/>
    <cellStyle name="20% - Accent4 2 5 2 2 2 5" xfId="19731"/>
    <cellStyle name="20% - Accent4 2 5 2 2 2 6" xfId="19732"/>
    <cellStyle name="20% - Accent4 2 5 2 2 2 7" xfId="19733"/>
    <cellStyle name="20% - Accent4 2 5 2 2 3" xfId="19734"/>
    <cellStyle name="20% - Accent4 2 5 2 2 3 2" xfId="19735"/>
    <cellStyle name="20% - Accent4 2 5 2 2 3 2 2" xfId="19736"/>
    <cellStyle name="20% - Accent4 2 5 2 2 3 3" xfId="19737"/>
    <cellStyle name="20% - Accent4 2 5 2 2 3 3 2" xfId="19738"/>
    <cellStyle name="20% - Accent4 2 5 2 2 3 4" xfId="19739"/>
    <cellStyle name="20% - Accent4 2 5 2 2 3 5" xfId="19740"/>
    <cellStyle name="20% - Accent4 2 5 2 2 3 6" xfId="19741"/>
    <cellStyle name="20% - Accent4 2 5 2 2 3 7" xfId="19742"/>
    <cellStyle name="20% - Accent4 2 5 2 2 4" xfId="19743"/>
    <cellStyle name="20% - Accent4 2 5 2 2 4 2" xfId="19744"/>
    <cellStyle name="20% - Accent4 2 5 2 2 4 2 2" xfId="19745"/>
    <cellStyle name="20% - Accent4 2 5 2 2 4 3" xfId="19746"/>
    <cellStyle name="20% - Accent4 2 5 2 2 4 3 2" xfId="19747"/>
    <cellStyle name="20% - Accent4 2 5 2 2 4 4" xfId="19748"/>
    <cellStyle name="20% - Accent4 2 5 2 2 4 5" xfId="19749"/>
    <cellStyle name="20% - Accent4 2 5 2 2 4 6" xfId="19750"/>
    <cellStyle name="20% - Accent4 2 5 2 2 4 7" xfId="19751"/>
    <cellStyle name="20% - Accent4 2 5 2 2 5" xfId="19752"/>
    <cellStyle name="20% - Accent4 2 5 2 2 5 2" xfId="19753"/>
    <cellStyle name="20% - Accent4 2 5 2 2 6" xfId="19754"/>
    <cellStyle name="20% - Accent4 2 5 2 2 6 2" xfId="19755"/>
    <cellStyle name="20% - Accent4 2 5 2 2 7" xfId="19756"/>
    <cellStyle name="20% - Accent4 2 5 2 2 8" xfId="19757"/>
    <cellStyle name="20% - Accent4 2 5 2 2 9" xfId="19758"/>
    <cellStyle name="20% - Accent4 2 5 2 3" xfId="19759"/>
    <cellStyle name="20% - Accent4 2 5 2 3 2" xfId="19760"/>
    <cellStyle name="20% - Accent4 2 5 2 3 2 2" xfId="19761"/>
    <cellStyle name="20% - Accent4 2 5 2 3 3" xfId="19762"/>
    <cellStyle name="20% - Accent4 2 5 2 3 3 2" xfId="19763"/>
    <cellStyle name="20% - Accent4 2 5 2 3 4" xfId="19764"/>
    <cellStyle name="20% - Accent4 2 5 2 3 5" xfId="19765"/>
    <cellStyle name="20% - Accent4 2 5 2 3 6" xfId="19766"/>
    <cellStyle name="20% - Accent4 2 5 2 3 7" xfId="19767"/>
    <cellStyle name="20% - Accent4 2 5 2 4" xfId="19768"/>
    <cellStyle name="20% - Accent4 2 5 2 4 2" xfId="19769"/>
    <cellStyle name="20% - Accent4 2 5 2 4 2 2" xfId="19770"/>
    <cellStyle name="20% - Accent4 2 5 2 4 3" xfId="19771"/>
    <cellStyle name="20% - Accent4 2 5 2 4 3 2" xfId="19772"/>
    <cellStyle name="20% - Accent4 2 5 2 4 4" xfId="19773"/>
    <cellStyle name="20% - Accent4 2 5 2 4 5" xfId="19774"/>
    <cellStyle name="20% - Accent4 2 5 2 4 6" xfId="19775"/>
    <cellStyle name="20% - Accent4 2 5 2 4 7" xfId="19776"/>
    <cellStyle name="20% - Accent4 2 5 2 5" xfId="19777"/>
    <cellStyle name="20% - Accent4 2 5 2 5 2" xfId="19778"/>
    <cellStyle name="20% - Accent4 2 5 2 5 2 2" xfId="19779"/>
    <cellStyle name="20% - Accent4 2 5 2 5 3" xfId="19780"/>
    <cellStyle name="20% - Accent4 2 5 2 5 3 2" xfId="19781"/>
    <cellStyle name="20% - Accent4 2 5 2 5 4" xfId="19782"/>
    <cellStyle name="20% - Accent4 2 5 2 5 5" xfId="19783"/>
    <cellStyle name="20% - Accent4 2 5 2 5 6" xfId="19784"/>
    <cellStyle name="20% - Accent4 2 5 2 5 7" xfId="19785"/>
    <cellStyle name="20% - Accent4 2 5 2 6" xfId="19786"/>
    <cellStyle name="20% - Accent4 2 5 2 6 2" xfId="19787"/>
    <cellStyle name="20% - Accent4 2 5 2 7" xfId="19788"/>
    <cellStyle name="20% - Accent4 2 5 2 7 2" xfId="19789"/>
    <cellStyle name="20% - Accent4 2 5 2 8" xfId="19790"/>
    <cellStyle name="20% - Accent4 2 5 2 9" xfId="19791"/>
    <cellStyle name="20% - Accent4 2 5 3" xfId="19792"/>
    <cellStyle name="20% - Accent4 2 5 3 10" xfId="19793"/>
    <cellStyle name="20% - Accent4 2 5 3 11" xfId="19794"/>
    <cellStyle name="20% - Accent4 2 5 3 2" xfId="19795"/>
    <cellStyle name="20% - Accent4 2 5 3 2 10" xfId="19796"/>
    <cellStyle name="20% - Accent4 2 5 3 2 2" xfId="19797"/>
    <cellStyle name="20% - Accent4 2 5 3 2 2 2" xfId="19798"/>
    <cellStyle name="20% - Accent4 2 5 3 2 2 2 2" xfId="19799"/>
    <cellStyle name="20% - Accent4 2 5 3 2 2 3" xfId="19800"/>
    <cellStyle name="20% - Accent4 2 5 3 2 2 3 2" xfId="19801"/>
    <cellStyle name="20% - Accent4 2 5 3 2 2 4" xfId="19802"/>
    <cellStyle name="20% - Accent4 2 5 3 2 2 5" xfId="19803"/>
    <cellStyle name="20% - Accent4 2 5 3 2 2 6" xfId="19804"/>
    <cellStyle name="20% - Accent4 2 5 3 2 2 7" xfId="19805"/>
    <cellStyle name="20% - Accent4 2 5 3 2 3" xfId="19806"/>
    <cellStyle name="20% - Accent4 2 5 3 2 3 2" xfId="19807"/>
    <cellStyle name="20% - Accent4 2 5 3 2 3 2 2" xfId="19808"/>
    <cellStyle name="20% - Accent4 2 5 3 2 3 3" xfId="19809"/>
    <cellStyle name="20% - Accent4 2 5 3 2 3 3 2" xfId="19810"/>
    <cellStyle name="20% - Accent4 2 5 3 2 3 4" xfId="19811"/>
    <cellStyle name="20% - Accent4 2 5 3 2 3 5" xfId="19812"/>
    <cellStyle name="20% - Accent4 2 5 3 2 3 6" xfId="19813"/>
    <cellStyle name="20% - Accent4 2 5 3 2 3 7" xfId="19814"/>
    <cellStyle name="20% - Accent4 2 5 3 2 4" xfId="19815"/>
    <cellStyle name="20% - Accent4 2 5 3 2 4 2" xfId="19816"/>
    <cellStyle name="20% - Accent4 2 5 3 2 4 2 2" xfId="19817"/>
    <cellStyle name="20% - Accent4 2 5 3 2 4 3" xfId="19818"/>
    <cellStyle name="20% - Accent4 2 5 3 2 4 3 2" xfId="19819"/>
    <cellStyle name="20% - Accent4 2 5 3 2 4 4" xfId="19820"/>
    <cellStyle name="20% - Accent4 2 5 3 2 4 5" xfId="19821"/>
    <cellStyle name="20% - Accent4 2 5 3 2 4 6" xfId="19822"/>
    <cellStyle name="20% - Accent4 2 5 3 2 4 7" xfId="19823"/>
    <cellStyle name="20% - Accent4 2 5 3 2 5" xfId="19824"/>
    <cellStyle name="20% - Accent4 2 5 3 2 5 2" xfId="19825"/>
    <cellStyle name="20% - Accent4 2 5 3 2 6" xfId="19826"/>
    <cellStyle name="20% - Accent4 2 5 3 2 6 2" xfId="19827"/>
    <cellStyle name="20% - Accent4 2 5 3 2 7" xfId="19828"/>
    <cellStyle name="20% - Accent4 2 5 3 2 8" xfId="19829"/>
    <cellStyle name="20% - Accent4 2 5 3 2 9" xfId="19830"/>
    <cellStyle name="20% - Accent4 2 5 3 3" xfId="19831"/>
    <cellStyle name="20% - Accent4 2 5 3 3 2" xfId="19832"/>
    <cellStyle name="20% - Accent4 2 5 3 3 2 2" xfId="19833"/>
    <cellStyle name="20% - Accent4 2 5 3 3 3" xfId="19834"/>
    <cellStyle name="20% - Accent4 2 5 3 3 3 2" xfId="19835"/>
    <cellStyle name="20% - Accent4 2 5 3 3 4" xfId="19836"/>
    <cellStyle name="20% - Accent4 2 5 3 3 5" xfId="19837"/>
    <cellStyle name="20% - Accent4 2 5 3 3 6" xfId="19838"/>
    <cellStyle name="20% - Accent4 2 5 3 3 7" xfId="19839"/>
    <cellStyle name="20% - Accent4 2 5 3 4" xfId="19840"/>
    <cellStyle name="20% - Accent4 2 5 3 4 2" xfId="19841"/>
    <cellStyle name="20% - Accent4 2 5 3 4 2 2" xfId="19842"/>
    <cellStyle name="20% - Accent4 2 5 3 4 3" xfId="19843"/>
    <cellStyle name="20% - Accent4 2 5 3 4 3 2" xfId="19844"/>
    <cellStyle name="20% - Accent4 2 5 3 4 4" xfId="19845"/>
    <cellStyle name="20% - Accent4 2 5 3 4 5" xfId="19846"/>
    <cellStyle name="20% - Accent4 2 5 3 4 6" xfId="19847"/>
    <cellStyle name="20% - Accent4 2 5 3 4 7" xfId="19848"/>
    <cellStyle name="20% - Accent4 2 5 3 5" xfId="19849"/>
    <cellStyle name="20% - Accent4 2 5 3 5 2" xfId="19850"/>
    <cellStyle name="20% - Accent4 2 5 3 5 2 2" xfId="19851"/>
    <cellStyle name="20% - Accent4 2 5 3 5 3" xfId="19852"/>
    <cellStyle name="20% - Accent4 2 5 3 5 3 2" xfId="19853"/>
    <cellStyle name="20% - Accent4 2 5 3 5 4" xfId="19854"/>
    <cellStyle name="20% - Accent4 2 5 3 5 5" xfId="19855"/>
    <cellStyle name="20% - Accent4 2 5 3 5 6" xfId="19856"/>
    <cellStyle name="20% - Accent4 2 5 3 5 7" xfId="19857"/>
    <cellStyle name="20% - Accent4 2 5 3 6" xfId="19858"/>
    <cellStyle name="20% - Accent4 2 5 3 6 2" xfId="19859"/>
    <cellStyle name="20% - Accent4 2 5 3 7" xfId="19860"/>
    <cellStyle name="20% - Accent4 2 5 3 7 2" xfId="19861"/>
    <cellStyle name="20% - Accent4 2 5 3 8" xfId="19862"/>
    <cellStyle name="20% - Accent4 2 5 3 9" xfId="19863"/>
    <cellStyle name="20% - Accent4 2 5 4" xfId="19864"/>
    <cellStyle name="20% - Accent4 2 5 4 10" xfId="19865"/>
    <cellStyle name="20% - Accent4 2 5 4 2" xfId="19866"/>
    <cellStyle name="20% - Accent4 2 5 4 2 2" xfId="19867"/>
    <cellStyle name="20% - Accent4 2 5 4 2 2 2" xfId="19868"/>
    <cellStyle name="20% - Accent4 2 5 4 2 3" xfId="19869"/>
    <cellStyle name="20% - Accent4 2 5 4 2 3 2" xfId="19870"/>
    <cellStyle name="20% - Accent4 2 5 4 2 4" xfId="19871"/>
    <cellStyle name="20% - Accent4 2 5 4 2 5" xfId="19872"/>
    <cellStyle name="20% - Accent4 2 5 4 2 6" xfId="19873"/>
    <cellStyle name="20% - Accent4 2 5 4 2 7" xfId="19874"/>
    <cellStyle name="20% - Accent4 2 5 4 3" xfId="19875"/>
    <cellStyle name="20% - Accent4 2 5 4 3 2" xfId="19876"/>
    <cellStyle name="20% - Accent4 2 5 4 3 2 2" xfId="19877"/>
    <cellStyle name="20% - Accent4 2 5 4 3 3" xfId="19878"/>
    <cellStyle name="20% - Accent4 2 5 4 3 3 2" xfId="19879"/>
    <cellStyle name="20% - Accent4 2 5 4 3 4" xfId="19880"/>
    <cellStyle name="20% - Accent4 2 5 4 3 5" xfId="19881"/>
    <cellStyle name="20% - Accent4 2 5 4 3 6" xfId="19882"/>
    <cellStyle name="20% - Accent4 2 5 4 3 7" xfId="19883"/>
    <cellStyle name="20% - Accent4 2 5 4 4" xfId="19884"/>
    <cellStyle name="20% - Accent4 2 5 4 4 2" xfId="19885"/>
    <cellStyle name="20% - Accent4 2 5 4 4 2 2" xfId="19886"/>
    <cellStyle name="20% - Accent4 2 5 4 4 3" xfId="19887"/>
    <cellStyle name="20% - Accent4 2 5 4 4 3 2" xfId="19888"/>
    <cellStyle name="20% - Accent4 2 5 4 4 4" xfId="19889"/>
    <cellStyle name="20% - Accent4 2 5 4 4 5" xfId="19890"/>
    <cellStyle name="20% - Accent4 2 5 4 4 6" xfId="19891"/>
    <cellStyle name="20% - Accent4 2 5 4 4 7" xfId="19892"/>
    <cellStyle name="20% - Accent4 2 5 4 5" xfId="19893"/>
    <cellStyle name="20% - Accent4 2 5 4 5 2" xfId="19894"/>
    <cellStyle name="20% - Accent4 2 5 4 6" xfId="19895"/>
    <cellStyle name="20% - Accent4 2 5 4 6 2" xfId="19896"/>
    <cellStyle name="20% - Accent4 2 5 4 7" xfId="19897"/>
    <cellStyle name="20% - Accent4 2 5 4 8" xfId="19898"/>
    <cellStyle name="20% - Accent4 2 5 4 9" xfId="19899"/>
    <cellStyle name="20% - Accent4 2 5 5" xfId="19900"/>
    <cellStyle name="20% - Accent4 2 5 5 2" xfId="19901"/>
    <cellStyle name="20% - Accent4 2 5 5 2 2" xfId="19902"/>
    <cellStyle name="20% - Accent4 2 5 5 3" xfId="19903"/>
    <cellStyle name="20% - Accent4 2 5 5 3 2" xfId="19904"/>
    <cellStyle name="20% - Accent4 2 5 5 4" xfId="19905"/>
    <cellStyle name="20% - Accent4 2 5 5 5" xfId="19906"/>
    <cellStyle name="20% - Accent4 2 5 5 6" xfId="19907"/>
    <cellStyle name="20% - Accent4 2 5 5 7" xfId="19908"/>
    <cellStyle name="20% - Accent4 2 5 6" xfId="19909"/>
    <cellStyle name="20% - Accent4 2 5 6 2" xfId="19910"/>
    <cellStyle name="20% - Accent4 2 5 6 2 2" xfId="19911"/>
    <cellStyle name="20% - Accent4 2 5 6 3" xfId="19912"/>
    <cellStyle name="20% - Accent4 2 5 6 3 2" xfId="19913"/>
    <cellStyle name="20% - Accent4 2 5 6 4" xfId="19914"/>
    <cellStyle name="20% - Accent4 2 5 6 5" xfId="19915"/>
    <cellStyle name="20% - Accent4 2 5 6 6" xfId="19916"/>
    <cellStyle name="20% - Accent4 2 5 6 7" xfId="19917"/>
    <cellStyle name="20% - Accent4 2 5 7" xfId="19918"/>
    <cellStyle name="20% - Accent4 2 5 7 2" xfId="19919"/>
    <cellStyle name="20% - Accent4 2 5 7 2 2" xfId="19920"/>
    <cellStyle name="20% - Accent4 2 5 7 3" xfId="19921"/>
    <cellStyle name="20% - Accent4 2 5 7 3 2" xfId="19922"/>
    <cellStyle name="20% - Accent4 2 5 7 4" xfId="19923"/>
    <cellStyle name="20% - Accent4 2 5 7 5" xfId="19924"/>
    <cellStyle name="20% - Accent4 2 5 7 6" xfId="19925"/>
    <cellStyle name="20% - Accent4 2 5 7 7" xfId="19926"/>
    <cellStyle name="20% - Accent4 2 5 8" xfId="19927"/>
    <cellStyle name="20% - Accent4 2 5 8 2" xfId="19928"/>
    <cellStyle name="20% - Accent4 2 5 9" xfId="19929"/>
    <cellStyle name="20% - Accent4 2 5 9 2" xfId="19930"/>
    <cellStyle name="20% - Accent4 2 6" xfId="19931"/>
    <cellStyle name="20% - Accent4 2 6 10" xfId="19932"/>
    <cellStyle name="20% - Accent4 2 6 11" xfId="19933"/>
    <cellStyle name="20% - Accent4 2 6 12" xfId="19934"/>
    <cellStyle name="20% - Accent4 2 6 13" xfId="19935"/>
    <cellStyle name="20% - Accent4 2 6 2" xfId="19936"/>
    <cellStyle name="20% - Accent4 2 6 2 10" xfId="19937"/>
    <cellStyle name="20% - Accent4 2 6 2 11" xfId="19938"/>
    <cellStyle name="20% - Accent4 2 6 2 2" xfId="19939"/>
    <cellStyle name="20% - Accent4 2 6 2 2 10" xfId="19940"/>
    <cellStyle name="20% - Accent4 2 6 2 2 2" xfId="19941"/>
    <cellStyle name="20% - Accent4 2 6 2 2 2 2" xfId="19942"/>
    <cellStyle name="20% - Accent4 2 6 2 2 2 2 2" xfId="19943"/>
    <cellStyle name="20% - Accent4 2 6 2 2 2 3" xfId="19944"/>
    <cellStyle name="20% - Accent4 2 6 2 2 2 3 2" xfId="19945"/>
    <cellStyle name="20% - Accent4 2 6 2 2 2 4" xfId="19946"/>
    <cellStyle name="20% - Accent4 2 6 2 2 2 5" xfId="19947"/>
    <cellStyle name="20% - Accent4 2 6 2 2 2 6" xfId="19948"/>
    <cellStyle name="20% - Accent4 2 6 2 2 2 7" xfId="19949"/>
    <cellStyle name="20% - Accent4 2 6 2 2 3" xfId="19950"/>
    <cellStyle name="20% - Accent4 2 6 2 2 3 2" xfId="19951"/>
    <cellStyle name="20% - Accent4 2 6 2 2 3 2 2" xfId="19952"/>
    <cellStyle name="20% - Accent4 2 6 2 2 3 3" xfId="19953"/>
    <cellStyle name="20% - Accent4 2 6 2 2 3 3 2" xfId="19954"/>
    <cellStyle name="20% - Accent4 2 6 2 2 3 4" xfId="19955"/>
    <cellStyle name="20% - Accent4 2 6 2 2 3 5" xfId="19956"/>
    <cellStyle name="20% - Accent4 2 6 2 2 3 6" xfId="19957"/>
    <cellStyle name="20% - Accent4 2 6 2 2 3 7" xfId="19958"/>
    <cellStyle name="20% - Accent4 2 6 2 2 4" xfId="19959"/>
    <cellStyle name="20% - Accent4 2 6 2 2 4 2" xfId="19960"/>
    <cellStyle name="20% - Accent4 2 6 2 2 4 2 2" xfId="19961"/>
    <cellStyle name="20% - Accent4 2 6 2 2 4 3" xfId="19962"/>
    <cellStyle name="20% - Accent4 2 6 2 2 4 3 2" xfId="19963"/>
    <cellStyle name="20% - Accent4 2 6 2 2 4 4" xfId="19964"/>
    <cellStyle name="20% - Accent4 2 6 2 2 4 5" xfId="19965"/>
    <cellStyle name="20% - Accent4 2 6 2 2 4 6" xfId="19966"/>
    <cellStyle name="20% - Accent4 2 6 2 2 4 7" xfId="19967"/>
    <cellStyle name="20% - Accent4 2 6 2 2 5" xfId="19968"/>
    <cellStyle name="20% - Accent4 2 6 2 2 5 2" xfId="19969"/>
    <cellStyle name="20% - Accent4 2 6 2 2 6" xfId="19970"/>
    <cellStyle name="20% - Accent4 2 6 2 2 6 2" xfId="19971"/>
    <cellStyle name="20% - Accent4 2 6 2 2 7" xfId="19972"/>
    <cellStyle name="20% - Accent4 2 6 2 2 8" xfId="19973"/>
    <cellStyle name="20% - Accent4 2 6 2 2 9" xfId="19974"/>
    <cellStyle name="20% - Accent4 2 6 2 3" xfId="19975"/>
    <cellStyle name="20% - Accent4 2 6 2 3 2" xfId="19976"/>
    <cellStyle name="20% - Accent4 2 6 2 3 2 2" xfId="19977"/>
    <cellStyle name="20% - Accent4 2 6 2 3 3" xfId="19978"/>
    <cellStyle name="20% - Accent4 2 6 2 3 3 2" xfId="19979"/>
    <cellStyle name="20% - Accent4 2 6 2 3 4" xfId="19980"/>
    <cellStyle name="20% - Accent4 2 6 2 3 5" xfId="19981"/>
    <cellStyle name="20% - Accent4 2 6 2 3 6" xfId="19982"/>
    <cellStyle name="20% - Accent4 2 6 2 3 7" xfId="19983"/>
    <cellStyle name="20% - Accent4 2 6 2 4" xfId="19984"/>
    <cellStyle name="20% - Accent4 2 6 2 4 2" xfId="19985"/>
    <cellStyle name="20% - Accent4 2 6 2 4 2 2" xfId="19986"/>
    <cellStyle name="20% - Accent4 2 6 2 4 3" xfId="19987"/>
    <cellStyle name="20% - Accent4 2 6 2 4 3 2" xfId="19988"/>
    <cellStyle name="20% - Accent4 2 6 2 4 4" xfId="19989"/>
    <cellStyle name="20% - Accent4 2 6 2 4 5" xfId="19990"/>
    <cellStyle name="20% - Accent4 2 6 2 4 6" xfId="19991"/>
    <cellStyle name="20% - Accent4 2 6 2 4 7" xfId="19992"/>
    <cellStyle name="20% - Accent4 2 6 2 5" xfId="19993"/>
    <cellStyle name="20% - Accent4 2 6 2 5 2" xfId="19994"/>
    <cellStyle name="20% - Accent4 2 6 2 5 2 2" xfId="19995"/>
    <cellStyle name="20% - Accent4 2 6 2 5 3" xfId="19996"/>
    <cellStyle name="20% - Accent4 2 6 2 5 3 2" xfId="19997"/>
    <cellStyle name="20% - Accent4 2 6 2 5 4" xfId="19998"/>
    <cellStyle name="20% - Accent4 2 6 2 5 5" xfId="19999"/>
    <cellStyle name="20% - Accent4 2 6 2 5 6" xfId="20000"/>
    <cellStyle name="20% - Accent4 2 6 2 5 7" xfId="20001"/>
    <cellStyle name="20% - Accent4 2 6 2 6" xfId="20002"/>
    <cellStyle name="20% - Accent4 2 6 2 6 2" xfId="20003"/>
    <cellStyle name="20% - Accent4 2 6 2 7" xfId="20004"/>
    <cellStyle name="20% - Accent4 2 6 2 7 2" xfId="20005"/>
    <cellStyle name="20% - Accent4 2 6 2 8" xfId="20006"/>
    <cellStyle name="20% - Accent4 2 6 2 9" xfId="20007"/>
    <cellStyle name="20% - Accent4 2 6 3" xfId="20008"/>
    <cellStyle name="20% - Accent4 2 6 3 10" xfId="20009"/>
    <cellStyle name="20% - Accent4 2 6 3 11" xfId="20010"/>
    <cellStyle name="20% - Accent4 2 6 3 2" xfId="20011"/>
    <cellStyle name="20% - Accent4 2 6 3 2 10" xfId="20012"/>
    <cellStyle name="20% - Accent4 2 6 3 2 2" xfId="20013"/>
    <cellStyle name="20% - Accent4 2 6 3 2 2 2" xfId="20014"/>
    <cellStyle name="20% - Accent4 2 6 3 2 2 2 2" xfId="20015"/>
    <cellStyle name="20% - Accent4 2 6 3 2 2 3" xfId="20016"/>
    <cellStyle name="20% - Accent4 2 6 3 2 2 3 2" xfId="20017"/>
    <cellStyle name="20% - Accent4 2 6 3 2 2 4" xfId="20018"/>
    <cellStyle name="20% - Accent4 2 6 3 2 2 5" xfId="20019"/>
    <cellStyle name="20% - Accent4 2 6 3 2 2 6" xfId="20020"/>
    <cellStyle name="20% - Accent4 2 6 3 2 2 7" xfId="20021"/>
    <cellStyle name="20% - Accent4 2 6 3 2 3" xfId="20022"/>
    <cellStyle name="20% - Accent4 2 6 3 2 3 2" xfId="20023"/>
    <cellStyle name="20% - Accent4 2 6 3 2 3 2 2" xfId="20024"/>
    <cellStyle name="20% - Accent4 2 6 3 2 3 3" xfId="20025"/>
    <cellStyle name="20% - Accent4 2 6 3 2 3 3 2" xfId="20026"/>
    <cellStyle name="20% - Accent4 2 6 3 2 3 4" xfId="20027"/>
    <cellStyle name="20% - Accent4 2 6 3 2 3 5" xfId="20028"/>
    <cellStyle name="20% - Accent4 2 6 3 2 3 6" xfId="20029"/>
    <cellStyle name="20% - Accent4 2 6 3 2 3 7" xfId="20030"/>
    <cellStyle name="20% - Accent4 2 6 3 2 4" xfId="20031"/>
    <cellStyle name="20% - Accent4 2 6 3 2 4 2" xfId="20032"/>
    <cellStyle name="20% - Accent4 2 6 3 2 4 2 2" xfId="20033"/>
    <cellStyle name="20% - Accent4 2 6 3 2 4 3" xfId="20034"/>
    <cellStyle name="20% - Accent4 2 6 3 2 4 3 2" xfId="20035"/>
    <cellStyle name="20% - Accent4 2 6 3 2 4 4" xfId="20036"/>
    <cellStyle name="20% - Accent4 2 6 3 2 4 5" xfId="20037"/>
    <cellStyle name="20% - Accent4 2 6 3 2 4 6" xfId="20038"/>
    <cellStyle name="20% - Accent4 2 6 3 2 4 7" xfId="20039"/>
    <cellStyle name="20% - Accent4 2 6 3 2 5" xfId="20040"/>
    <cellStyle name="20% - Accent4 2 6 3 2 5 2" xfId="20041"/>
    <cellStyle name="20% - Accent4 2 6 3 2 6" xfId="20042"/>
    <cellStyle name="20% - Accent4 2 6 3 2 6 2" xfId="20043"/>
    <cellStyle name="20% - Accent4 2 6 3 2 7" xfId="20044"/>
    <cellStyle name="20% - Accent4 2 6 3 2 8" xfId="20045"/>
    <cellStyle name="20% - Accent4 2 6 3 2 9" xfId="20046"/>
    <cellStyle name="20% - Accent4 2 6 3 3" xfId="20047"/>
    <cellStyle name="20% - Accent4 2 6 3 3 2" xfId="20048"/>
    <cellStyle name="20% - Accent4 2 6 3 3 2 2" xfId="20049"/>
    <cellStyle name="20% - Accent4 2 6 3 3 3" xfId="20050"/>
    <cellStyle name="20% - Accent4 2 6 3 3 3 2" xfId="20051"/>
    <cellStyle name="20% - Accent4 2 6 3 3 4" xfId="20052"/>
    <cellStyle name="20% - Accent4 2 6 3 3 5" xfId="20053"/>
    <cellStyle name="20% - Accent4 2 6 3 3 6" xfId="20054"/>
    <cellStyle name="20% - Accent4 2 6 3 3 7" xfId="20055"/>
    <cellStyle name="20% - Accent4 2 6 3 4" xfId="20056"/>
    <cellStyle name="20% - Accent4 2 6 3 4 2" xfId="20057"/>
    <cellStyle name="20% - Accent4 2 6 3 4 2 2" xfId="20058"/>
    <cellStyle name="20% - Accent4 2 6 3 4 3" xfId="20059"/>
    <cellStyle name="20% - Accent4 2 6 3 4 3 2" xfId="20060"/>
    <cellStyle name="20% - Accent4 2 6 3 4 4" xfId="20061"/>
    <cellStyle name="20% - Accent4 2 6 3 4 5" xfId="20062"/>
    <cellStyle name="20% - Accent4 2 6 3 4 6" xfId="20063"/>
    <cellStyle name="20% - Accent4 2 6 3 4 7" xfId="20064"/>
    <cellStyle name="20% - Accent4 2 6 3 5" xfId="20065"/>
    <cellStyle name="20% - Accent4 2 6 3 5 2" xfId="20066"/>
    <cellStyle name="20% - Accent4 2 6 3 5 2 2" xfId="20067"/>
    <cellStyle name="20% - Accent4 2 6 3 5 3" xfId="20068"/>
    <cellStyle name="20% - Accent4 2 6 3 5 3 2" xfId="20069"/>
    <cellStyle name="20% - Accent4 2 6 3 5 4" xfId="20070"/>
    <cellStyle name="20% - Accent4 2 6 3 5 5" xfId="20071"/>
    <cellStyle name="20% - Accent4 2 6 3 5 6" xfId="20072"/>
    <cellStyle name="20% - Accent4 2 6 3 5 7" xfId="20073"/>
    <cellStyle name="20% - Accent4 2 6 3 6" xfId="20074"/>
    <cellStyle name="20% - Accent4 2 6 3 6 2" xfId="20075"/>
    <cellStyle name="20% - Accent4 2 6 3 7" xfId="20076"/>
    <cellStyle name="20% - Accent4 2 6 3 7 2" xfId="20077"/>
    <cellStyle name="20% - Accent4 2 6 3 8" xfId="20078"/>
    <cellStyle name="20% - Accent4 2 6 3 9" xfId="20079"/>
    <cellStyle name="20% - Accent4 2 6 4" xfId="20080"/>
    <cellStyle name="20% - Accent4 2 6 4 10" xfId="20081"/>
    <cellStyle name="20% - Accent4 2 6 4 2" xfId="20082"/>
    <cellStyle name="20% - Accent4 2 6 4 2 2" xfId="20083"/>
    <cellStyle name="20% - Accent4 2 6 4 2 2 2" xfId="20084"/>
    <cellStyle name="20% - Accent4 2 6 4 2 3" xfId="20085"/>
    <cellStyle name="20% - Accent4 2 6 4 2 3 2" xfId="20086"/>
    <cellStyle name="20% - Accent4 2 6 4 2 4" xfId="20087"/>
    <cellStyle name="20% - Accent4 2 6 4 2 5" xfId="20088"/>
    <cellStyle name="20% - Accent4 2 6 4 2 6" xfId="20089"/>
    <cellStyle name="20% - Accent4 2 6 4 2 7" xfId="20090"/>
    <cellStyle name="20% - Accent4 2 6 4 3" xfId="20091"/>
    <cellStyle name="20% - Accent4 2 6 4 3 2" xfId="20092"/>
    <cellStyle name="20% - Accent4 2 6 4 3 2 2" xfId="20093"/>
    <cellStyle name="20% - Accent4 2 6 4 3 3" xfId="20094"/>
    <cellStyle name="20% - Accent4 2 6 4 3 3 2" xfId="20095"/>
    <cellStyle name="20% - Accent4 2 6 4 3 4" xfId="20096"/>
    <cellStyle name="20% - Accent4 2 6 4 3 5" xfId="20097"/>
    <cellStyle name="20% - Accent4 2 6 4 3 6" xfId="20098"/>
    <cellStyle name="20% - Accent4 2 6 4 3 7" xfId="20099"/>
    <cellStyle name="20% - Accent4 2 6 4 4" xfId="20100"/>
    <cellStyle name="20% - Accent4 2 6 4 4 2" xfId="20101"/>
    <cellStyle name="20% - Accent4 2 6 4 4 2 2" xfId="20102"/>
    <cellStyle name="20% - Accent4 2 6 4 4 3" xfId="20103"/>
    <cellStyle name="20% - Accent4 2 6 4 4 3 2" xfId="20104"/>
    <cellStyle name="20% - Accent4 2 6 4 4 4" xfId="20105"/>
    <cellStyle name="20% - Accent4 2 6 4 4 5" xfId="20106"/>
    <cellStyle name="20% - Accent4 2 6 4 4 6" xfId="20107"/>
    <cellStyle name="20% - Accent4 2 6 4 4 7" xfId="20108"/>
    <cellStyle name="20% - Accent4 2 6 4 5" xfId="20109"/>
    <cellStyle name="20% - Accent4 2 6 4 5 2" xfId="20110"/>
    <cellStyle name="20% - Accent4 2 6 4 6" xfId="20111"/>
    <cellStyle name="20% - Accent4 2 6 4 6 2" xfId="20112"/>
    <cellStyle name="20% - Accent4 2 6 4 7" xfId="20113"/>
    <cellStyle name="20% - Accent4 2 6 4 8" xfId="20114"/>
    <cellStyle name="20% - Accent4 2 6 4 9" xfId="20115"/>
    <cellStyle name="20% - Accent4 2 6 5" xfId="20116"/>
    <cellStyle name="20% - Accent4 2 6 5 2" xfId="20117"/>
    <cellStyle name="20% - Accent4 2 6 5 2 2" xfId="20118"/>
    <cellStyle name="20% - Accent4 2 6 5 3" xfId="20119"/>
    <cellStyle name="20% - Accent4 2 6 5 3 2" xfId="20120"/>
    <cellStyle name="20% - Accent4 2 6 5 4" xfId="20121"/>
    <cellStyle name="20% - Accent4 2 6 5 5" xfId="20122"/>
    <cellStyle name="20% - Accent4 2 6 5 6" xfId="20123"/>
    <cellStyle name="20% - Accent4 2 6 5 7" xfId="20124"/>
    <cellStyle name="20% - Accent4 2 6 6" xfId="20125"/>
    <cellStyle name="20% - Accent4 2 6 6 2" xfId="20126"/>
    <cellStyle name="20% - Accent4 2 6 6 2 2" xfId="20127"/>
    <cellStyle name="20% - Accent4 2 6 6 3" xfId="20128"/>
    <cellStyle name="20% - Accent4 2 6 6 3 2" xfId="20129"/>
    <cellStyle name="20% - Accent4 2 6 6 4" xfId="20130"/>
    <cellStyle name="20% - Accent4 2 6 6 5" xfId="20131"/>
    <cellStyle name="20% - Accent4 2 6 6 6" xfId="20132"/>
    <cellStyle name="20% - Accent4 2 6 6 7" xfId="20133"/>
    <cellStyle name="20% - Accent4 2 6 7" xfId="20134"/>
    <cellStyle name="20% - Accent4 2 6 7 2" xfId="20135"/>
    <cellStyle name="20% - Accent4 2 6 7 2 2" xfId="20136"/>
    <cellStyle name="20% - Accent4 2 6 7 3" xfId="20137"/>
    <cellStyle name="20% - Accent4 2 6 7 3 2" xfId="20138"/>
    <cellStyle name="20% - Accent4 2 6 7 4" xfId="20139"/>
    <cellStyle name="20% - Accent4 2 6 7 5" xfId="20140"/>
    <cellStyle name="20% - Accent4 2 6 7 6" xfId="20141"/>
    <cellStyle name="20% - Accent4 2 6 7 7" xfId="20142"/>
    <cellStyle name="20% - Accent4 2 6 8" xfId="20143"/>
    <cellStyle name="20% - Accent4 2 6 8 2" xfId="20144"/>
    <cellStyle name="20% - Accent4 2 6 9" xfId="20145"/>
    <cellStyle name="20% - Accent4 2 6 9 2" xfId="20146"/>
    <cellStyle name="20% - Accent4 2 7" xfId="20147"/>
    <cellStyle name="20% - Accent4 2 7 10" xfId="20148"/>
    <cellStyle name="20% - Accent4 2 7 11" xfId="20149"/>
    <cellStyle name="20% - Accent4 2 7 2" xfId="20150"/>
    <cellStyle name="20% - Accent4 2 7 2 10" xfId="20151"/>
    <cellStyle name="20% - Accent4 2 7 2 2" xfId="20152"/>
    <cellStyle name="20% - Accent4 2 7 2 2 2" xfId="20153"/>
    <cellStyle name="20% - Accent4 2 7 2 2 2 2" xfId="20154"/>
    <cellStyle name="20% - Accent4 2 7 2 2 3" xfId="20155"/>
    <cellStyle name="20% - Accent4 2 7 2 2 3 2" xfId="20156"/>
    <cellStyle name="20% - Accent4 2 7 2 2 4" xfId="20157"/>
    <cellStyle name="20% - Accent4 2 7 2 2 5" xfId="20158"/>
    <cellStyle name="20% - Accent4 2 7 2 2 6" xfId="20159"/>
    <cellStyle name="20% - Accent4 2 7 2 2 7" xfId="20160"/>
    <cellStyle name="20% - Accent4 2 7 2 3" xfId="20161"/>
    <cellStyle name="20% - Accent4 2 7 2 3 2" xfId="20162"/>
    <cellStyle name="20% - Accent4 2 7 2 3 2 2" xfId="20163"/>
    <cellStyle name="20% - Accent4 2 7 2 3 3" xfId="20164"/>
    <cellStyle name="20% - Accent4 2 7 2 3 3 2" xfId="20165"/>
    <cellStyle name="20% - Accent4 2 7 2 3 4" xfId="20166"/>
    <cellStyle name="20% - Accent4 2 7 2 3 5" xfId="20167"/>
    <cellStyle name="20% - Accent4 2 7 2 3 6" xfId="20168"/>
    <cellStyle name="20% - Accent4 2 7 2 3 7" xfId="20169"/>
    <cellStyle name="20% - Accent4 2 7 2 4" xfId="20170"/>
    <cellStyle name="20% - Accent4 2 7 2 4 2" xfId="20171"/>
    <cellStyle name="20% - Accent4 2 7 2 4 2 2" xfId="20172"/>
    <cellStyle name="20% - Accent4 2 7 2 4 3" xfId="20173"/>
    <cellStyle name="20% - Accent4 2 7 2 4 3 2" xfId="20174"/>
    <cellStyle name="20% - Accent4 2 7 2 4 4" xfId="20175"/>
    <cellStyle name="20% - Accent4 2 7 2 4 5" xfId="20176"/>
    <cellStyle name="20% - Accent4 2 7 2 4 6" xfId="20177"/>
    <cellStyle name="20% - Accent4 2 7 2 4 7" xfId="20178"/>
    <cellStyle name="20% - Accent4 2 7 2 5" xfId="20179"/>
    <cellStyle name="20% - Accent4 2 7 2 5 2" xfId="20180"/>
    <cellStyle name="20% - Accent4 2 7 2 6" xfId="20181"/>
    <cellStyle name="20% - Accent4 2 7 2 6 2" xfId="20182"/>
    <cellStyle name="20% - Accent4 2 7 2 7" xfId="20183"/>
    <cellStyle name="20% - Accent4 2 7 2 8" xfId="20184"/>
    <cellStyle name="20% - Accent4 2 7 2 9" xfId="20185"/>
    <cellStyle name="20% - Accent4 2 7 3" xfId="20186"/>
    <cellStyle name="20% - Accent4 2 7 3 2" xfId="20187"/>
    <cellStyle name="20% - Accent4 2 7 3 2 2" xfId="20188"/>
    <cellStyle name="20% - Accent4 2 7 3 3" xfId="20189"/>
    <cellStyle name="20% - Accent4 2 7 3 3 2" xfId="20190"/>
    <cellStyle name="20% - Accent4 2 7 3 4" xfId="20191"/>
    <cellStyle name="20% - Accent4 2 7 3 5" xfId="20192"/>
    <cellStyle name="20% - Accent4 2 7 3 6" xfId="20193"/>
    <cellStyle name="20% - Accent4 2 7 3 7" xfId="20194"/>
    <cellStyle name="20% - Accent4 2 7 4" xfId="20195"/>
    <cellStyle name="20% - Accent4 2 7 4 2" xfId="20196"/>
    <cellStyle name="20% - Accent4 2 7 4 2 2" xfId="20197"/>
    <cellStyle name="20% - Accent4 2 7 4 3" xfId="20198"/>
    <cellStyle name="20% - Accent4 2 7 4 3 2" xfId="20199"/>
    <cellStyle name="20% - Accent4 2 7 4 4" xfId="20200"/>
    <cellStyle name="20% - Accent4 2 7 4 5" xfId="20201"/>
    <cellStyle name="20% - Accent4 2 7 4 6" xfId="20202"/>
    <cellStyle name="20% - Accent4 2 7 4 7" xfId="20203"/>
    <cellStyle name="20% - Accent4 2 7 5" xfId="20204"/>
    <cellStyle name="20% - Accent4 2 7 5 2" xfId="20205"/>
    <cellStyle name="20% - Accent4 2 7 5 2 2" xfId="20206"/>
    <cellStyle name="20% - Accent4 2 7 5 3" xfId="20207"/>
    <cellStyle name="20% - Accent4 2 7 5 3 2" xfId="20208"/>
    <cellStyle name="20% - Accent4 2 7 5 4" xfId="20209"/>
    <cellStyle name="20% - Accent4 2 7 5 5" xfId="20210"/>
    <cellStyle name="20% - Accent4 2 7 5 6" xfId="20211"/>
    <cellStyle name="20% - Accent4 2 7 5 7" xfId="20212"/>
    <cellStyle name="20% - Accent4 2 7 6" xfId="20213"/>
    <cellStyle name="20% - Accent4 2 7 6 2" xfId="20214"/>
    <cellStyle name="20% - Accent4 2 7 7" xfId="20215"/>
    <cellStyle name="20% - Accent4 2 7 7 2" xfId="20216"/>
    <cellStyle name="20% - Accent4 2 7 8" xfId="20217"/>
    <cellStyle name="20% - Accent4 2 7 9" xfId="20218"/>
    <cellStyle name="20% - Accent4 2 8" xfId="20219"/>
    <cellStyle name="20% - Accent4 2 8 10" xfId="20220"/>
    <cellStyle name="20% - Accent4 2 8 11" xfId="20221"/>
    <cellStyle name="20% - Accent4 2 8 2" xfId="20222"/>
    <cellStyle name="20% - Accent4 2 8 2 10" xfId="20223"/>
    <cellStyle name="20% - Accent4 2 8 2 2" xfId="20224"/>
    <cellStyle name="20% - Accent4 2 8 2 2 2" xfId="20225"/>
    <cellStyle name="20% - Accent4 2 8 2 2 2 2" xfId="20226"/>
    <cellStyle name="20% - Accent4 2 8 2 2 3" xfId="20227"/>
    <cellStyle name="20% - Accent4 2 8 2 2 3 2" xfId="20228"/>
    <cellStyle name="20% - Accent4 2 8 2 2 4" xfId="20229"/>
    <cellStyle name="20% - Accent4 2 8 2 2 5" xfId="20230"/>
    <cellStyle name="20% - Accent4 2 8 2 2 6" xfId="20231"/>
    <cellStyle name="20% - Accent4 2 8 2 2 7" xfId="20232"/>
    <cellStyle name="20% - Accent4 2 8 2 3" xfId="20233"/>
    <cellStyle name="20% - Accent4 2 8 2 3 2" xfId="20234"/>
    <cellStyle name="20% - Accent4 2 8 2 3 2 2" xfId="20235"/>
    <cellStyle name="20% - Accent4 2 8 2 3 3" xfId="20236"/>
    <cellStyle name="20% - Accent4 2 8 2 3 3 2" xfId="20237"/>
    <cellStyle name="20% - Accent4 2 8 2 3 4" xfId="20238"/>
    <cellStyle name="20% - Accent4 2 8 2 3 5" xfId="20239"/>
    <cellStyle name="20% - Accent4 2 8 2 3 6" xfId="20240"/>
    <cellStyle name="20% - Accent4 2 8 2 3 7" xfId="20241"/>
    <cellStyle name="20% - Accent4 2 8 2 4" xfId="20242"/>
    <cellStyle name="20% - Accent4 2 8 2 4 2" xfId="20243"/>
    <cellStyle name="20% - Accent4 2 8 2 4 2 2" xfId="20244"/>
    <cellStyle name="20% - Accent4 2 8 2 4 3" xfId="20245"/>
    <cellStyle name="20% - Accent4 2 8 2 4 3 2" xfId="20246"/>
    <cellStyle name="20% - Accent4 2 8 2 4 4" xfId="20247"/>
    <cellStyle name="20% - Accent4 2 8 2 4 5" xfId="20248"/>
    <cellStyle name="20% - Accent4 2 8 2 4 6" xfId="20249"/>
    <cellStyle name="20% - Accent4 2 8 2 4 7" xfId="20250"/>
    <cellStyle name="20% - Accent4 2 8 2 5" xfId="20251"/>
    <cellStyle name="20% - Accent4 2 8 2 5 2" xfId="20252"/>
    <cellStyle name="20% - Accent4 2 8 2 6" xfId="20253"/>
    <cellStyle name="20% - Accent4 2 8 2 6 2" xfId="20254"/>
    <cellStyle name="20% - Accent4 2 8 2 7" xfId="20255"/>
    <cellStyle name="20% - Accent4 2 8 2 8" xfId="20256"/>
    <cellStyle name="20% - Accent4 2 8 2 9" xfId="20257"/>
    <cellStyle name="20% - Accent4 2 8 3" xfId="20258"/>
    <cellStyle name="20% - Accent4 2 8 3 2" xfId="20259"/>
    <cellStyle name="20% - Accent4 2 8 3 2 2" xfId="20260"/>
    <cellStyle name="20% - Accent4 2 8 3 3" xfId="20261"/>
    <cellStyle name="20% - Accent4 2 8 3 3 2" xfId="20262"/>
    <cellStyle name="20% - Accent4 2 8 3 4" xfId="20263"/>
    <cellStyle name="20% - Accent4 2 8 3 5" xfId="20264"/>
    <cellStyle name="20% - Accent4 2 8 3 6" xfId="20265"/>
    <cellStyle name="20% - Accent4 2 8 3 7" xfId="20266"/>
    <cellStyle name="20% - Accent4 2 8 4" xfId="20267"/>
    <cellStyle name="20% - Accent4 2 8 4 2" xfId="20268"/>
    <cellStyle name="20% - Accent4 2 8 4 2 2" xfId="20269"/>
    <cellStyle name="20% - Accent4 2 8 4 3" xfId="20270"/>
    <cellStyle name="20% - Accent4 2 8 4 3 2" xfId="20271"/>
    <cellStyle name="20% - Accent4 2 8 4 4" xfId="20272"/>
    <cellStyle name="20% - Accent4 2 8 4 5" xfId="20273"/>
    <cellStyle name="20% - Accent4 2 8 4 6" xfId="20274"/>
    <cellStyle name="20% - Accent4 2 8 4 7" xfId="20275"/>
    <cellStyle name="20% - Accent4 2 8 5" xfId="20276"/>
    <cellStyle name="20% - Accent4 2 8 5 2" xfId="20277"/>
    <cellStyle name="20% - Accent4 2 8 5 2 2" xfId="20278"/>
    <cellStyle name="20% - Accent4 2 8 5 3" xfId="20279"/>
    <cellStyle name="20% - Accent4 2 8 5 3 2" xfId="20280"/>
    <cellStyle name="20% - Accent4 2 8 5 4" xfId="20281"/>
    <cellStyle name="20% - Accent4 2 8 5 5" xfId="20282"/>
    <cellStyle name="20% - Accent4 2 8 5 6" xfId="20283"/>
    <cellStyle name="20% - Accent4 2 8 5 7" xfId="20284"/>
    <cellStyle name="20% - Accent4 2 8 6" xfId="20285"/>
    <cellStyle name="20% - Accent4 2 8 6 2" xfId="20286"/>
    <cellStyle name="20% - Accent4 2 8 7" xfId="20287"/>
    <cellStyle name="20% - Accent4 2 8 7 2" xfId="20288"/>
    <cellStyle name="20% - Accent4 2 8 8" xfId="20289"/>
    <cellStyle name="20% - Accent4 2 8 9" xfId="20290"/>
    <cellStyle name="20% - Accent4 2 9" xfId="20291"/>
    <cellStyle name="20% - Accent4 2 9 10" xfId="20292"/>
    <cellStyle name="20% - Accent4 2 9 2" xfId="20293"/>
    <cellStyle name="20% - Accent4 2 9 2 2" xfId="20294"/>
    <cellStyle name="20% - Accent4 2 9 2 2 2" xfId="20295"/>
    <cellStyle name="20% - Accent4 2 9 2 3" xfId="20296"/>
    <cellStyle name="20% - Accent4 2 9 2 3 2" xfId="20297"/>
    <cellStyle name="20% - Accent4 2 9 2 4" xfId="20298"/>
    <cellStyle name="20% - Accent4 2 9 2 5" xfId="20299"/>
    <cellStyle name="20% - Accent4 2 9 2 6" xfId="20300"/>
    <cellStyle name="20% - Accent4 2 9 2 7" xfId="20301"/>
    <cellStyle name="20% - Accent4 2 9 3" xfId="20302"/>
    <cellStyle name="20% - Accent4 2 9 3 2" xfId="20303"/>
    <cellStyle name="20% - Accent4 2 9 3 2 2" xfId="20304"/>
    <cellStyle name="20% - Accent4 2 9 3 3" xfId="20305"/>
    <cellStyle name="20% - Accent4 2 9 3 3 2" xfId="20306"/>
    <cellStyle name="20% - Accent4 2 9 3 4" xfId="20307"/>
    <cellStyle name="20% - Accent4 2 9 3 5" xfId="20308"/>
    <cellStyle name="20% - Accent4 2 9 3 6" xfId="20309"/>
    <cellStyle name="20% - Accent4 2 9 3 7" xfId="20310"/>
    <cellStyle name="20% - Accent4 2 9 4" xfId="20311"/>
    <cellStyle name="20% - Accent4 2 9 4 2" xfId="20312"/>
    <cellStyle name="20% - Accent4 2 9 4 2 2" xfId="20313"/>
    <cellStyle name="20% - Accent4 2 9 4 3" xfId="20314"/>
    <cellStyle name="20% - Accent4 2 9 4 3 2" xfId="20315"/>
    <cellStyle name="20% - Accent4 2 9 4 4" xfId="20316"/>
    <cellStyle name="20% - Accent4 2 9 4 5" xfId="20317"/>
    <cellStyle name="20% - Accent4 2 9 4 6" xfId="20318"/>
    <cellStyle name="20% - Accent4 2 9 4 7" xfId="20319"/>
    <cellStyle name="20% - Accent4 2 9 5" xfId="20320"/>
    <cellStyle name="20% - Accent4 2 9 5 2" xfId="20321"/>
    <cellStyle name="20% - Accent4 2 9 6" xfId="20322"/>
    <cellStyle name="20% - Accent4 2 9 6 2" xfId="20323"/>
    <cellStyle name="20% - Accent4 2 9 7" xfId="20324"/>
    <cellStyle name="20% - Accent4 2 9 8" xfId="20325"/>
    <cellStyle name="20% - Accent4 2 9 9" xfId="20326"/>
    <cellStyle name="20% - Accent4 2_10-15-10-Stmt AU - Period I - Working 1 0" xfId="174"/>
    <cellStyle name="20% - Accent4 3" xfId="175"/>
    <cellStyle name="20% - Accent4 3 10" xfId="20327"/>
    <cellStyle name="20% - Accent4 3 10 2" xfId="20328"/>
    <cellStyle name="20% - Accent4 3 10 2 2" xfId="20329"/>
    <cellStyle name="20% - Accent4 3 10 3" xfId="20330"/>
    <cellStyle name="20% - Accent4 3 10 3 2" xfId="20331"/>
    <cellStyle name="20% - Accent4 3 10 4" xfId="20332"/>
    <cellStyle name="20% - Accent4 3 10 5" xfId="20333"/>
    <cellStyle name="20% - Accent4 3 10 6" xfId="20334"/>
    <cellStyle name="20% - Accent4 3 10 7" xfId="20335"/>
    <cellStyle name="20% - Accent4 3 11" xfId="20336"/>
    <cellStyle name="20% - Accent4 3 11 2" xfId="20337"/>
    <cellStyle name="20% - Accent4 3 11 2 2" xfId="20338"/>
    <cellStyle name="20% - Accent4 3 11 3" xfId="20339"/>
    <cellStyle name="20% - Accent4 3 11 3 2" xfId="20340"/>
    <cellStyle name="20% - Accent4 3 11 4" xfId="20341"/>
    <cellStyle name="20% - Accent4 3 11 5" xfId="20342"/>
    <cellStyle name="20% - Accent4 3 11 6" xfId="20343"/>
    <cellStyle name="20% - Accent4 3 11 7" xfId="20344"/>
    <cellStyle name="20% - Accent4 3 12" xfId="20345"/>
    <cellStyle name="20% - Accent4 3 12 2" xfId="20346"/>
    <cellStyle name="20% - Accent4 3 12 2 2" xfId="20347"/>
    <cellStyle name="20% - Accent4 3 12 3" xfId="20348"/>
    <cellStyle name="20% - Accent4 3 12 3 2" xfId="20349"/>
    <cellStyle name="20% - Accent4 3 12 4" xfId="20350"/>
    <cellStyle name="20% - Accent4 3 12 5" xfId="20351"/>
    <cellStyle name="20% - Accent4 3 12 6" xfId="20352"/>
    <cellStyle name="20% - Accent4 3 12 7" xfId="20353"/>
    <cellStyle name="20% - Accent4 3 13" xfId="20354"/>
    <cellStyle name="20% - Accent4 3 13 2" xfId="20355"/>
    <cellStyle name="20% - Accent4 3 14" xfId="20356"/>
    <cellStyle name="20% - Accent4 3 14 2" xfId="20357"/>
    <cellStyle name="20% - Accent4 3 15" xfId="20358"/>
    <cellStyle name="20% - Accent4 3 16" xfId="20359"/>
    <cellStyle name="20% - Accent4 3 17" xfId="20360"/>
    <cellStyle name="20% - Accent4 3 18" xfId="20361"/>
    <cellStyle name="20% - Accent4 3 2" xfId="176"/>
    <cellStyle name="20% - Accent4 3 2 10" xfId="20362"/>
    <cellStyle name="20% - Accent4 3 2 11" xfId="20363"/>
    <cellStyle name="20% - Accent4 3 2 12" xfId="20364"/>
    <cellStyle name="20% - Accent4 3 2 13" xfId="20365"/>
    <cellStyle name="20% - Accent4 3 2 2" xfId="20366"/>
    <cellStyle name="20% - Accent4 3 2 2 10" xfId="20367"/>
    <cellStyle name="20% - Accent4 3 2 2 11" xfId="20368"/>
    <cellStyle name="20% - Accent4 3 2 2 2" xfId="20369"/>
    <cellStyle name="20% - Accent4 3 2 2 2 10" xfId="20370"/>
    <cellStyle name="20% - Accent4 3 2 2 2 2" xfId="20371"/>
    <cellStyle name="20% - Accent4 3 2 2 2 2 2" xfId="20372"/>
    <cellStyle name="20% - Accent4 3 2 2 2 2 2 2" xfId="20373"/>
    <cellStyle name="20% - Accent4 3 2 2 2 2 3" xfId="20374"/>
    <cellStyle name="20% - Accent4 3 2 2 2 2 3 2" xfId="20375"/>
    <cellStyle name="20% - Accent4 3 2 2 2 2 4" xfId="20376"/>
    <cellStyle name="20% - Accent4 3 2 2 2 2 5" xfId="20377"/>
    <cellStyle name="20% - Accent4 3 2 2 2 2 6" xfId="20378"/>
    <cellStyle name="20% - Accent4 3 2 2 2 2 7" xfId="20379"/>
    <cellStyle name="20% - Accent4 3 2 2 2 3" xfId="20380"/>
    <cellStyle name="20% - Accent4 3 2 2 2 3 2" xfId="20381"/>
    <cellStyle name="20% - Accent4 3 2 2 2 3 2 2" xfId="20382"/>
    <cellStyle name="20% - Accent4 3 2 2 2 3 3" xfId="20383"/>
    <cellStyle name="20% - Accent4 3 2 2 2 3 3 2" xfId="20384"/>
    <cellStyle name="20% - Accent4 3 2 2 2 3 4" xfId="20385"/>
    <cellStyle name="20% - Accent4 3 2 2 2 3 5" xfId="20386"/>
    <cellStyle name="20% - Accent4 3 2 2 2 3 6" xfId="20387"/>
    <cellStyle name="20% - Accent4 3 2 2 2 3 7" xfId="20388"/>
    <cellStyle name="20% - Accent4 3 2 2 2 4" xfId="20389"/>
    <cellStyle name="20% - Accent4 3 2 2 2 4 2" xfId="20390"/>
    <cellStyle name="20% - Accent4 3 2 2 2 4 2 2" xfId="20391"/>
    <cellStyle name="20% - Accent4 3 2 2 2 4 3" xfId="20392"/>
    <cellStyle name="20% - Accent4 3 2 2 2 4 3 2" xfId="20393"/>
    <cellStyle name="20% - Accent4 3 2 2 2 4 4" xfId="20394"/>
    <cellStyle name="20% - Accent4 3 2 2 2 4 5" xfId="20395"/>
    <cellStyle name="20% - Accent4 3 2 2 2 4 6" xfId="20396"/>
    <cellStyle name="20% - Accent4 3 2 2 2 4 7" xfId="20397"/>
    <cellStyle name="20% - Accent4 3 2 2 2 5" xfId="20398"/>
    <cellStyle name="20% - Accent4 3 2 2 2 5 2" xfId="20399"/>
    <cellStyle name="20% - Accent4 3 2 2 2 6" xfId="20400"/>
    <cellStyle name="20% - Accent4 3 2 2 2 6 2" xfId="20401"/>
    <cellStyle name="20% - Accent4 3 2 2 2 7" xfId="20402"/>
    <cellStyle name="20% - Accent4 3 2 2 2 8" xfId="20403"/>
    <cellStyle name="20% - Accent4 3 2 2 2 9" xfId="20404"/>
    <cellStyle name="20% - Accent4 3 2 2 3" xfId="20405"/>
    <cellStyle name="20% - Accent4 3 2 2 3 2" xfId="20406"/>
    <cellStyle name="20% - Accent4 3 2 2 3 2 2" xfId="20407"/>
    <cellStyle name="20% - Accent4 3 2 2 3 3" xfId="20408"/>
    <cellStyle name="20% - Accent4 3 2 2 3 3 2" xfId="20409"/>
    <cellStyle name="20% - Accent4 3 2 2 3 4" xfId="20410"/>
    <cellStyle name="20% - Accent4 3 2 2 3 5" xfId="20411"/>
    <cellStyle name="20% - Accent4 3 2 2 3 6" xfId="20412"/>
    <cellStyle name="20% - Accent4 3 2 2 3 7" xfId="20413"/>
    <cellStyle name="20% - Accent4 3 2 2 4" xfId="20414"/>
    <cellStyle name="20% - Accent4 3 2 2 4 2" xfId="20415"/>
    <cellStyle name="20% - Accent4 3 2 2 4 2 2" xfId="20416"/>
    <cellStyle name="20% - Accent4 3 2 2 4 3" xfId="20417"/>
    <cellStyle name="20% - Accent4 3 2 2 4 3 2" xfId="20418"/>
    <cellStyle name="20% - Accent4 3 2 2 4 4" xfId="20419"/>
    <cellStyle name="20% - Accent4 3 2 2 4 5" xfId="20420"/>
    <cellStyle name="20% - Accent4 3 2 2 4 6" xfId="20421"/>
    <cellStyle name="20% - Accent4 3 2 2 4 7" xfId="20422"/>
    <cellStyle name="20% - Accent4 3 2 2 5" xfId="20423"/>
    <cellStyle name="20% - Accent4 3 2 2 5 2" xfId="20424"/>
    <cellStyle name="20% - Accent4 3 2 2 5 2 2" xfId="20425"/>
    <cellStyle name="20% - Accent4 3 2 2 5 3" xfId="20426"/>
    <cellStyle name="20% - Accent4 3 2 2 5 3 2" xfId="20427"/>
    <cellStyle name="20% - Accent4 3 2 2 5 4" xfId="20428"/>
    <cellStyle name="20% - Accent4 3 2 2 5 5" xfId="20429"/>
    <cellStyle name="20% - Accent4 3 2 2 5 6" xfId="20430"/>
    <cellStyle name="20% - Accent4 3 2 2 5 7" xfId="20431"/>
    <cellStyle name="20% - Accent4 3 2 2 6" xfId="20432"/>
    <cellStyle name="20% - Accent4 3 2 2 6 2" xfId="20433"/>
    <cellStyle name="20% - Accent4 3 2 2 7" xfId="20434"/>
    <cellStyle name="20% - Accent4 3 2 2 7 2" xfId="20435"/>
    <cellStyle name="20% - Accent4 3 2 2 8" xfId="20436"/>
    <cellStyle name="20% - Accent4 3 2 2 9" xfId="20437"/>
    <cellStyle name="20% - Accent4 3 2 3" xfId="20438"/>
    <cellStyle name="20% - Accent4 3 2 3 10" xfId="20439"/>
    <cellStyle name="20% - Accent4 3 2 3 11" xfId="20440"/>
    <cellStyle name="20% - Accent4 3 2 3 2" xfId="20441"/>
    <cellStyle name="20% - Accent4 3 2 3 2 10" xfId="20442"/>
    <cellStyle name="20% - Accent4 3 2 3 2 2" xfId="20443"/>
    <cellStyle name="20% - Accent4 3 2 3 2 2 2" xfId="20444"/>
    <cellStyle name="20% - Accent4 3 2 3 2 2 2 2" xfId="20445"/>
    <cellStyle name="20% - Accent4 3 2 3 2 2 3" xfId="20446"/>
    <cellStyle name="20% - Accent4 3 2 3 2 2 3 2" xfId="20447"/>
    <cellStyle name="20% - Accent4 3 2 3 2 2 4" xfId="20448"/>
    <cellStyle name="20% - Accent4 3 2 3 2 2 5" xfId="20449"/>
    <cellStyle name="20% - Accent4 3 2 3 2 2 6" xfId="20450"/>
    <cellStyle name="20% - Accent4 3 2 3 2 2 7" xfId="20451"/>
    <cellStyle name="20% - Accent4 3 2 3 2 3" xfId="20452"/>
    <cellStyle name="20% - Accent4 3 2 3 2 3 2" xfId="20453"/>
    <cellStyle name="20% - Accent4 3 2 3 2 3 2 2" xfId="20454"/>
    <cellStyle name="20% - Accent4 3 2 3 2 3 3" xfId="20455"/>
    <cellStyle name="20% - Accent4 3 2 3 2 3 3 2" xfId="20456"/>
    <cellStyle name="20% - Accent4 3 2 3 2 3 4" xfId="20457"/>
    <cellStyle name="20% - Accent4 3 2 3 2 3 5" xfId="20458"/>
    <cellStyle name="20% - Accent4 3 2 3 2 3 6" xfId="20459"/>
    <cellStyle name="20% - Accent4 3 2 3 2 3 7" xfId="20460"/>
    <cellStyle name="20% - Accent4 3 2 3 2 4" xfId="20461"/>
    <cellStyle name="20% - Accent4 3 2 3 2 4 2" xfId="20462"/>
    <cellStyle name="20% - Accent4 3 2 3 2 4 2 2" xfId="20463"/>
    <cellStyle name="20% - Accent4 3 2 3 2 4 3" xfId="20464"/>
    <cellStyle name="20% - Accent4 3 2 3 2 4 3 2" xfId="20465"/>
    <cellStyle name="20% - Accent4 3 2 3 2 4 4" xfId="20466"/>
    <cellStyle name="20% - Accent4 3 2 3 2 4 5" xfId="20467"/>
    <cellStyle name="20% - Accent4 3 2 3 2 4 6" xfId="20468"/>
    <cellStyle name="20% - Accent4 3 2 3 2 4 7" xfId="20469"/>
    <cellStyle name="20% - Accent4 3 2 3 2 5" xfId="20470"/>
    <cellStyle name="20% - Accent4 3 2 3 2 5 2" xfId="20471"/>
    <cellStyle name="20% - Accent4 3 2 3 2 6" xfId="20472"/>
    <cellStyle name="20% - Accent4 3 2 3 2 6 2" xfId="20473"/>
    <cellStyle name="20% - Accent4 3 2 3 2 7" xfId="20474"/>
    <cellStyle name="20% - Accent4 3 2 3 2 8" xfId="20475"/>
    <cellStyle name="20% - Accent4 3 2 3 2 9" xfId="20476"/>
    <cellStyle name="20% - Accent4 3 2 3 3" xfId="20477"/>
    <cellStyle name="20% - Accent4 3 2 3 3 2" xfId="20478"/>
    <cellStyle name="20% - Accent4 3 2 3 3 2 2" xfId="20479"/>
    <cellStyle name="20% - Accent4 3 2 3 3 3" xfId="20480"/>
    <cellStyle name="20% - Accent4 3 2 3 3 3 2" xfId="20481"/>
    <cellStyle name="20% - Accent4 3 2 3 3 4" xfId="20482"/>
    <cellStyle name="20% - Accent4 3 2 3 3 5" xfId="20483"/>
    <cellStyle name="20% - Accent4 3 2 3 3 6" xfId="20484"/>
    <cellStyle name="20% - Accent4 3 2 3 3 7" xfId="20485"/>
    <cellStyle name="20% - Accent4 3 2 3 4" xfId="20486"/>
    <cellStyle name="20% - Accent4 3 2 3 4 2" xfId="20487"/>
    <cellStyle name="20% - Accent4 3 2 3 4 2 2" xfId="20488"/>
    <cellStyle name="20% - Accent4 3 2 3 4 3" xfId="20489"/>
    <cellStyle name="20% - Accent4 3 2 3 4 3 2" xfId="20490"/>
    <cellStyle name="20% - Accent4 3 2 3 4 4" xfId="20491"/>
    <cellStyle name="20% - Accent4 3 2 3 4 5" xfId="20492"/>
    <cellStyle name="20% - Accent4 3 2 3 4 6" xfId="20493"/>
    <cellStyle name="20% - Accent4 3 2 3 4 7" xfId="20494"/>
    <cellStyle name="20% - Accent4 3 2 3 5" xfId="20495"/>
    <cellStyle name="20% - Accent4 3 2 3 5 2" xfId="20496"/>
    <cellStyle name="20% - Accent4 3 2 3 5 2 2" xfId="20497"/>
    <cellStyle name="20% - Accent4 3 2 3 5 3" xfId="20498"/>
    <cellStyle name="20% - Accent4 3 2 3 5 3 2" xfId="20499"/>
    <cellStyle name="20% - Accent4 3 2 3 5 4" xfId="20500"/>
    <cellStyle name="20% - Accent4 3 2 3 5 5" xfId="20501"/>
    <cellStyle name="20% - Accent4 3 2 3 5 6" xfId="20502"/>
    <cellStyle name="20% - Accent4 3 2 3 5 7" xfId="20503"/>
    <cellStyle name="20% - Accent4 3 2 3 6" xfId="20504"/>
    <cellStyle name="20% - Accent4 3 2 3 6 2" xfId="20505"/>
    <cellStyle name="20% - Accent4 3 2 3 7" xfId="20506"/>
    <cellStyle name="20% - Accent4 3 2 3 7 2" xfId="20507"/>
    <cellStyle name="20% - Accent4 3 2 3 8" xfId="20508"/>
    <cellStyle name="20% - Accent4 3 2 3 9" xfId="20509"/>
    <cellStyle name="20% - Accent4 3 2 4" xfId="20510"/>
    <cellStyle name="20% - Accent4 3 2 4 10" xfId="20511"/>
    <cellStyle name="20% - Accent4 3 2 4 2" xfId="20512"/>
    <cellStyle name="20% - Accent4 3 2 4 2 2" xfId="20513"/>
    <cellStyle name="20% - Accent4 3 2 4 2 2 2" xfId="20514"/>
    <cellStyle name="20% - Accent4 3 2 4 2 3" xfId="20515"/>
    <cellStyle name="20% - Accent4 3 2 4 2 3 2" xfId="20516"/>
    <cellStyle name="20% - Accent4 3 2 4 2 4" xfId="20517"/>
    <cellStyle name="20% - Accent4 3 2 4 2 5" xfId="20518"/>
    <cellStyle name="20% - Accent4 3 2 4 2 6" xfId="20519"/>
    <cellStyle name="20% - Accent4 3 2 4 2 7" xfId="20520"/>
    <cellStyle name="20% - Accent4 3 2 4 3" xfId="20521"/>
    <cellStyle name="20% - Accent4 3 2 4 3 2" xfId="20522"/>
    <cellStyle name="20% - Accent4 3 2 4 3 2 2" xfId="20523"/>
    <cellStyle name="20% - Accent4 3 2 4 3 3" xfId="20524"/>
    <cellStyle name="20% - Accent4 3 2 4 3 3 2" xfId="20525"/>
    <cellStyle name="20% - Accent4 3 2 4 3 4" xfId="20526"/>
    <cellStyle name="20% - Accent4 3 2 4 3 5" xfId="20527"/>
    <cellStyle name="20% - Accent4 3 2 4 3 6" xfId="20528"/>
    <cellStyle name="20% - Accent4 3 2 4 3 7" xfId="20529"/>
    <cellStyle name="20% - Accent4 3 2 4 4" xfId="20530"/>
    <cellStyle name="20% - Accent4 3 2 4 4 2" xfId="20531"/>
    <cellStyle name="20% - Accent4 3 2 4 4 2 2" xfId="20532"/>
    <cellStyle name="20% - Accent4 3 2 4 4 3" xfId="20533"/>
    <cellStyle name="20% - Accent4 3 2 4 4 3 2" xfId="20534"/>
    <cellStyle name="20% - Accent4 3 2 4 4 4" xfId="20535"/>
    <cellStyle name="20% - Accent4 3 2 4 4 5" xfId="20536"/>
    <cellStyle name="20% - Accent4 3 2 4 4 6" xfId="20537"/>
    <cellStyle name="20% - Accent4 3 2 4 4 7" xfId="20538"/>
    <cellStyle name="20% - Accent4 3 2 4 5" xfId="20539"/>
    <cellStyle name="20% - Accent4 3 2 4 5 2" xfId="20540"/>
    <cellStyle name="20% - Accent4 3 2 4 6" xfId="20541"/>
    <cellStyle name="20% - Accent4 3 2 4 6 2" xfId="20542"/>
    <cellStyle name="20% - Accent4 3 2 4 7" xfId="20543"/>
    <cellStyle name="20% - Accent4 3 2 4 8" xfId="20544"/>
    <cellStyle name="20% - Accent4 3 2 4 9" xfId="20545"/>
    <cellStyle name="20% - Accent4 3 2 5" xfId="20546"/>
    <cellStyle name="20% - Accent4 3 2 5 2" xfId="20547"/>
    <cellStyle name="20% - Accent4 3 2 5 2 2" xfId="20548"/>
    <cellStyle name="20% - Accent4 3 2 5 3" xfId="20549"/>
    <cellStyle name="20% - Accent4 3 2 5 3 2" xfId="20550"/>
    <cellStyle name="20% - Accent4 3 2 5 4" xfId="20551"/>
    <cellStyle name="20% - Accent4 3 2 5 5" xfId="20552"/>
    <cellStyle name="20% - Accent4 3 2 5 6" xfId="20553"/>
    <cellStyle name="20% - Accent4 3 2 5 7" xfId="20554"/>
    <cellStyle name="20% - Accent4 3 2 6" xfId="20555"/>
    <cellStyle name="20% - Accent4 3 2 6 2" xfId="20556"/>
    <cellStyle name="20% - Accent4 3 2 6 2 2" xfId="20557"/>
    <cellStyle name="20% - Accent4 3 2 6 3" xfId="20558"/>
    <cellStyle name="20% - Accent4 3 2 6 3 2" xfId="20559"/>
    <cellStyle name="20% - Accent4 3 2 6 4" xfId="20560"/>
    <cellStyle name="20% - Accent4 3 2 6 5" xfId="20561"/>
    <cellStyle name="20% - Accent4 3 2 6 6" xfId="20562"/>
    <cellStyle name="20% - Accent4 3 2 6 7" xfId="20563"/>
    <cellStyle name="20% - Accent4 3 2 7" xfId="20564"/>
    <cellStyle name="20% - Accent4 3 2 7 2" xfId="20565"/>
    <cellStyle name="20% - Accent4 3 2 7 2 2" xfId="20566"/>
    <cellStyle name="20% - Accent4 3 2 7 3" xfId="20567"/>
    <cellStyle name="20% - Accent4 3 2 7 3 2" xfId="20568"/>
    <cellStyle name="20% - Accent4 3 2 7 4" xfId="20569"/>
    <cellStyle name="20% - Accent4 3 2 7 5" xfId="20570"/>
    <cellStyle name="20% - Accent4 3 2 7 6" xfId="20571"/>
    <cellStyle name="20% - Accent4 3 2 7 7" xfId="20572"/>
    <cellStyle name="20% - Accent4 3 2 8" xfId="20573"/>
    <cellStyle name="20% - Accent4 3 2 8 2" xfId="20574"/>
    <cellStyle name="20% - Accent4 3 2 9" xfId="20575"/>
    <cellStyle name="20% - Accent4 3 2 9 2" xfId="20576"/>
    <cellStyle name="20% - Accent4 3 3" xfId="177"/>
    <cellStyle name="20% - Accent4 3 3 10" xfId="20577"/>
    <cellStyle name="20% - Accent4 3 3 11" xfId="20578"/>
    <cellStyle name="20% - Accent4 3 3 12" xfId="20579"/>
    <cellStyle name="20% - Accent4 3 3 13" xfId="20580"/>
    <cellStyle name="20% - Accent4 3 3 2" xfId="20581"/>
    <cellStyle name="20% - Accent4 3 3 2 10" xfId="20582"/>
    <cellStyle name="20% - Accent4 3 3 2 11" xfId="20583"/>
    <cellStyle name="20% - Accent4 3 3 2 2" xfId="20584"/>
    <cellStyle name="20% - Accent4 3 3 2 2 10" xfId="20585"/>
    <cellStyle name="20% - Accent4 3 3 2 2 2" xfId="20586"/>
    <cellStyle name="20% - Accent4 3 3 2 2 2 2" xfId="20587"/>
    <cellStyle name="20% - Accent4 3 3 2 2 2 2 2" xfId="20588"/>
    <cellStyle name="20% - Accent4 3 3 2 2 2 3" xfId="20589"/>
    <cellStyle name="20% - Accent4 3 3 2 2 2 3 2" xfId="20590"/>
    <cellStyle name="20% - Accent4 3 3 2 2 2 4" xfId="20591"/>
    <cellStyle name="20% - Accent4 3 3 2 2 2 5" xfId="20592"/>
    <cellStyle name="20% - Accent4 3 3 2 2 2 6" xfId="20593"/>
    <cellStyle name="20% - Accent4 3 3 2 2 2 7" xfId="20594"/>
    <cellStyle name="20% - Accent4 3 3 2 2 3" xfId="20595"/>
    <cellStyle name="20% - Accent4 3 3 2 2 3 2" xfId="20596"/>
    <cellStyle name="20% - Accent4 3 3 2 2 3 2 2" xfId="20597"/>
    <cellStyle name="20% - Accent4 3 3 2 2 3 3" xfId="20598"/>
    <cellStyle name="20% - Accent4 3 3 2 2 3 3 2" xfId="20599"/>
    <cellStyle name="20% - Accent4 3 3 2 2 3 4" xfId="20600"/>
    <cellStyle name="20% - Accent4 3 3 2 2 3 5" xfId="20601"/>
    <cellStyle name="20% - Accent4 3 3 2 2 3 6" xfId="20602"/>
    <cellStyle name="20% - Accent4 3 3 2 2 3 7" xfId="20603"/>
    <cellStyle name="20% - Accent4 3 3 2 2 4" xfId="20604"/>
    <cellStyle name="20% - Accent4 3 3 2 2 4 2" xfId="20605"/>
    <cellStyle name="20% - Accent4 3 3 2 2 4 2 2" xfId="20606"/>
    <cellStyle name="20% - Accent4 3 3 2 2 4 3" xfId="20607"/>
    <cellStyle name="20% - Accent4 3 3 2 2 4 3 2" xfId="20608"/>
    <cellStyle name="20% - Accent4 3 3 2 2 4 4" xfId="20609"/>
    <cellStyle name="20% - Accent4 3 3 2 2 4 5" xfId="20610"/>
    <cellStyle name="20% - Accent4 3 3 2 2 4 6" xfId="20611"/>
    <cellStyle name="20% - Accent4 3 3 2 2 4 7" xfId="20612"/>
    <cellStyle name="20% - Accent4 3 3 2 2 5" xfId="20613"/>
    <cellStyle name="20% - Accent4 3 3 2 2 5 2" xfId="20614"/>
    <cellStyle name="20% - Accent4 3 3 2 2 6" xfId="20615"/>
    <cellStyle name="20% - Accent4 3 3 2 2 6 2" xfId="20616"/>
    <cellStyle name="20% - Accent4 3 3 2 2 7" xfId="20617"/>
    <cellStyle name="20% - Accent4 3 3 2 2 8" xfId="20618"/>
    <cellStyle name="20% - Accent4 3 3 2 2 9" xfId="20619"/>
    <cellStyle name="20% - Accent4 3 3 2 3" xfId="20620"/>
    <cellStyle name="20% - Accent4 3 3 2 3 2" xfId="20621"/>
    <cellStyle name="20% - Accent4 3 3 2 3 2 2" xfId="20622"/>
    <cellStyle name="20% - Accent4 3 3 2 3 3" xfId="20623"/>
    <cellStyle name="20% - Accent4 3 3 2 3 3 2" xfId="20624"/>
    <cellStyle name="20% - Accent4 3 3 2 3 4" xfId="20625"/>
    <cellStyle name="20% - Accent4 3 3 2 3 5" xfId="20626"/>
    <cellStyle name="20% - Accent4 3 3 2 3 6" xfId="20627"/>
    <cellStyle name="20% - Accent4 3 3 2 3 7" xfId="20628"/>
    <cellStyle name="20% - Accent4 3 3 2 4" xfId="20629"/>
    <cellStyle name="20% - Accent4 3 3 2 4 2" xfId="20630"/>
    <cellStyle name="20% - Accent4 3 3 2 4 2 2" xfId="20631"/>
    <cellStyle name="20% - Accent4 3 3 2 4 3" xfId="20632"/>
    <cellStyle name="20% - Accent4 3 3 2 4 3 2" xfId="20633"/>
    <cellStyle name="20% - Accent4 3 3 2 4 4" xfId="20634"/>
    <cellStyle name="20% - Accent4 3 3 2 4 5" xfId="20635"/>
    <cellStyle name="20% - Accent4 3 3 2 4 6" xfId="20636"/>
    <cellStyle name="20% - Accent4 3 3 2 4 7" xfId="20637"/>
    <cellStyle name="20% - Accent4 3 3 2 5" xfId="20638"/>
    <cellStyle name="20% - Accent4 3 3 2 5 2" xfId="20639"/>
    <cellStyle name="20% - Accent4 3 3 2 5 2 2" xfId="20640"/>
    <cellStyle name="20% - Accent4 3 3 2 5 3" xfId="20641"/>
    <cellStyle name="20% - Accent4 3 3 2 5 3 2" xfId="20642"/>
    <cellStyle name="20% - Accent4 3 3 2 5 4" xfId="20643"/>
    <cellStyle name="20% - Accent4 3 3 2 5 5" xfId="20644"/>
    <cellStyle name="20% - Accent4 3 3 2 5 6" xfId="20645"/>
    <cellStyle name="20% - Accent4 3 3 2 5 7" xfId="20646"/>
    <cellStyle name="20% - Accent4 3 3 2 6" xfId="20647"/>
    <cellStyle name="20% - Accent4 3 3 2 6 2" xfId="20648"/>
    <cellStyle name="20% - Accent4 3 3 2 7" xfId="20649"/>
    <cellStyle name="20% - Accent4 3 3 2 7 2" xfId="20650"/>
    <cellStyle name="20% - Accent4 3 3 2 8" xfId="20651"/>
    <cellStyle name="20% - Accent4 3 3 2 9" xfId="20652"/>
    <cellStyle name="20% - Accent4 3 3 3" xfId="20653"/>
    <cellStyle name="20% - Accent4 3 3 3 10" xfId="20654"/>
    <cellStyle name="20% - Accent4 3 3 3 11" xfId="20655"/>
    <cellStyle name="20% - Accent4 3 3 3 2" xfId="20656"/>
    <cellStyle name="20% - Accent4 3 3 3 2 10" xfId="20657"/>
    <cellStyle name="20% - Accent4 3 3 3 2 2" xfId="20658"/>
    <cellStyle name="20% - Accent4 3 3 3 2 2 2" xfId="20659"/>
    <cellStyle name="20% - Accent4 3 3 3 2 2 2 2" xfId="20660"/>
    <cellStyle name="20% - Accent4 3 3 3 2 2 3" xfId="20661"/>
    <cellStyle name="20% - Accent4 3 3 3 2 2 3 2" xfId="20662"/>
    <cellStyle name="20% - Accent4 3 3 3 2 2 4" xfId="20663"/>
    <cellStyle name="20% - Accent4 3 3 3 2 2 5" xfId="20664"/>
    <cellStyle name="20% - Accent4 3 3 3 2 2 6" xfId="20665"/>
    <cellStyle name="20% - Accent4 3 3 3 2 2 7" xfId="20666"/>
    <cellStyle name="20% - Accent4 3 3 3 2 3" xfId="20667"/>
    <cellStyle name="20% - Accent4 3 3 3 2 3 2" xfId="20668"/>
    <cellStyle name="20% - Accent4 3 3 3 2 3 2 2" xfId="20669"/>
    <cellStyle name="20% - Accent4 3 3 3 2 3 3" xfId="20670"/>
    <cellStyle name="20% - Accent4 3 3 3 2 3 3 2" xfId="20671"/>
    <cellStyle name="20% - Accent4 3 3 3 2 3 4" xfId="20672"/>
    <cellStyle name="20% - Accent4 3 3 3 2 3 5" xfId="20673"/>
    <cellStyle name="20% - Accent4 3 3 3 2 3 6" xfId="20674"/>
    <cellStyle name="20% - Accent4 3 3 3 2 3 7" xfId="20675"/>
    <cellStyle name="20% - Accent4 3 3 3 2 4" xfId="20676"/>
    <cellStyle name="20% - Accent4 3 3 3 2 4 2" xfId="20677"/>
    <cellStyle name="20% - Accent4 3 3 3 2 4 2 2" xfId="20678"/>
    <cellStyle name="20% - Accent4 3 3 3 2 4 3" xfId="20679"/>
    <cellStyle name="20% - Accent4 3 3 3 2 4 3 2" xfId="20680"/>
    <cellStyle name="20% - Accent4 3 3 3 2 4 4" xfId="20681"/>
    <cellStyle name="20% - Accent4 3 3 3 2 4 5" xfId="20682"/>
    <cellStyle name="20% - Accent4 3 3 3 2 4 6" xfId="20683"/>
    <cellStyle name="20% - Accent4 3 3 3 2 4 7" xfId="20684"/>
    <cellStyle name="20% - Accent4 3 3 3 2 5" xfId="20685"/>
    <cellStyle name="20% - Accent4 3 3 3 2 5 2" xfId="20686"/>
    <cellStyle name="20% - Accent4 3 3 3 2 6" xfId="20687"/>
    <cellStyle name="20% - Accent4 3 3 3 2 6 2" xfId="20688"/>
    <cellStyle name="20% - Accent4 3 3 3 2 7" xfId="20689"/>
    <cellStyle name="20% - Accent4 3 3 3 2 8" xfId="20690"/>
    <cellStyle name="20% - Accent4 3 3 3 2 9" xfId="20691"/>
    <cellStyle name="20% - Accent4 3 3 3 3" xfId="20692"/>
    <cellStyle name="20% - Accent4 3 3 3 3 2" xfId="20693"/>
    <cellStyle name="20% - Accent4 3 3 3 3 2 2" xfId="20694"/>
    <cellStyle name="20% - Accent4 3 3 3 3 3" xfId="20695"/>
    <cellStyle name="20% - Accent4 3 3 3 3 3 2" xfId="20696"/>
    <cellStyle name="20% - Accent4 3 3 3 3 4" xfId="20697"/>
    <cellStyle name="20% - Accent4 3 3 3 3 5" xfId="20698"/>
    <cellStyle name="20% - Accent4 3 3 3 3 6" xfId="20699"/>
    <cellStyle name="20% - Accent4 3 3 3 3 7" xfId="20700"/>
    <cellStyle name="20% - Accent4 3 3 3 4" xfId="20701"/>
    <cellStyle name="20% - Accent4 3 3 3 4 2" xfId="20702"/>
    <cellStyle name="20% - Accent4 3 3 3 4 2 2" xfId="20703"/>
    <cellStyle name="20% - Accent4 3 3 3 4 3" xfId="20704"/>
    <cellStyle name="20% - Accent4 3 3 3 4 3 2" xfId="20705"/>
    <cellStyle name="20% - Accent4 3 3 3 4 4" xfId="20706"/>
    <cellStyle name="20% - Accent4 3 3 3 4 5" xfId="20707"/>
    <cellStyle name="20% - Accent4 3 3 3 4 6" xfId="20708"/>
    <cellStyle name="20% - Accent4 3 3 3 4 7" xfId="20709"/>
    <cellStyle name="20% - Accent4 3 3 3 5" xfId="20710"/>
    <cellStyle name="20% - Accent4 3 3 3 5 2" xfId="20711"/>
    <cellStyle name="20% - Accent4 3 3 3 5 2 2" xfId="20712"/>
    <cellStyle name="20% - Accent4 3 3 3 5 3" xfId="20713"/>
    <cellStyle name="20% - Accent4 3 3 3 5 3 2" xfId="20714"/>
    <cellStyle name="20% - Accent4 3 3 3 5 4" xfId="20715"/>
    <cellStyle name="20% - Accent4 3 3 3 5 5" xfId="20716"/>
    <cellStyle name="20% - Accent4 3 3 3 5 6" xfId="20717"/>
    <cellStyle name="20% - Accent4 3 3 3 5 7" xfId="20718"/>
    <cellStyle name="20% - Accent4 3 3 3 6" xfId="20719"/>
    <cellStyle name="20% - Accent4 3 3 3 6 2" xfId="20720"/>
    <cellStyle name="20% - Accent4 3 3 3 7" xfId="20721"/>
    <cellStyle name="20% - Accent4 3 3 3 7 2" xfId="20722"/>
    <cellStyle name="20% - Accent4 3 3 3 8" xfId="20723"/>
    <cellStyle name="20% - Accent4 3 3 3 9" xfId="20724"/>
    <cellStyle name="20% - Accent4 3 3 4" xfId="20725"/>
    <cellStyle name="20% - Accent4 3 3 4 10" xfId="20726"/>
    <cellStyle name="20% - Accent4 3 3 4 2" xfId="20727"/>
    <cellStyle name="20% - Accent4 3 3 4 2 2" xfId="20728"/>
    <cellStyle name="20% - Accent4 3 3 4 2 2 2" xfId="20729"/>
    <cellStyle name="20% - Accent4 3 3 4 2 3" xfId="20730"/>
    <cellStyle name="20% - Accent4 3 3 4 2 3 2" xfId="20731"/>
    <cellStyle name="20% - Accent4 3 3 4 2 4" xfId="20732"/>
    <cellStyle name="20% - Accent4 3 3 4 2 5" xfId="20733"/>
    <cellStyle name="20% - Accent4 3 3 4 2 6" xfId="20734"/>
    <cellStyle name="20% - Accent4 3 3 4 2 7" xfId="20735"/>
    <cellStyle name="20% - Accent4 3 3 4 3" xfId="20736"/>
    <cellStyle name="20% - Accent4 3 3 4 3 2" xfId="20737"/>
    <cellStyle name="20% - Accent4 3 3 4 3 2 2" xfId="20738"/>
    <cellStyle name="20% - Accent4 3 3 4 3 3" xfId="20739"/>
    <cellStyle name="20% - Accent4 3 3 4 3 3 2" xfId="20740"/>
    <cellStyle name="20% - Accent4 3 3 4 3 4" xfId="20741"/>
    <cellStyle name="20% - Accent4 3 3 4 3 5" xfId="20742"/>
    <cellStyle name="20% - Accent4 3 3 4 3 6" xfId="20743"/>
    <cellStyle name="20% - Accent4 3 3 4 3 7" xfId="20744"/>
    <cellStyle name="20% - Accent4 3 3 4 4" xfId="20745"/>
    <cellStyle name="20% - Accent4 3 3 4 4 2" xfId="20746"/>
    <cellStyle name="20% - Accent4 3 3 4 4 2 2" xfId="20747"/>
    <cellStyle name="20% - Accent4 3 3 4 4 3" xfId="20748"/>
    <cellStyle name="20% - Accent4 3 3 4 4 3 2" xfId="20749"/>
    <cellStyle name="20% - Accent4 3 3 4 4 4" xfId="20750"/>
    <cellStyle name="20% - Accent4 3 3 4 4 5" xfId="20751"/>
    <cellStyle name="20% - Accent4 3 3 4 4 6" xfId="20752"/>
    <cellStyle name="20% - Accent4 3 3 4 4 7" xfId="20753"/>
    <cellStyle name="20% - Accent4 3 3 4 5" xfId="20754"/>
    <cellStyle name="20% - Accent4 3 3 4 5 2" xfId="20755"/>
    <cellStyle name="20% - Accent4 3 3 4 6" xfId="20756"/>
    <cellStyle name="20% - Accent4 3 3 4 6 2" xfId="20757"/>
    <cellStyle name="20% - Accent4 3 3 4 7" xfId="20758"/>
    <cellStyle name="20% - Accent4 3 3 4 8" xfId="20759"/>
    <cellStyle name="20% - Accent4 3 3 4 9" xfId="20760"/>
    <cellStyle name="20% - Accent4 3 3 5" xfId="20761"/>
    <cellStyle name="20% - Accent4 3 3 5 2" xfId="20762"/>
    <cellStyle name="20% - Accent4 3 3 5 2 2" xfId="20763"/>
    <cellStyle name="20% - Accent4 3 3 5 3" xfId="20764"/>
    <cellStyle name="20% - Accent4 3 3 5 3 2" xfId="20765"/>
    <cellStyle name="20% - Accent4 3 3 5 4" xfId="20766"/>
    <cellStyle name="20% - Accent4 3 3 5 5" xfId="20767"/>
    <cellStyle name="20% - Accent4 3 3 5 6" xfId="20768"/>
    <cellStyle name="20% - Accent4 3 3 5 7" xfId="20769"/>
    <cellStyle name="20% - Accent4 3 3 6" xfId="20770"/>
    <cellStyle name="20% - Accent4 3 3 6 2" xfId="20771"/>
    <cellStyle name="20% - Accent4 3 3 6 2 2" xfId="20772"/>
    <cellStyle name="20% - Accent4 3 3 6 3" xfId="20773"/>
    <cellStyle name="20% - Accent4 3 3 6 3 2" xfId="20774"/>
    <cellStyle name="20% - Accent4 3 3 6 4" xfId="20775"/>
    <cellStyle name="20% - Accent4 3 3 6 5" xfId="20776"/>
    <cellStyle name="20% - Accent4 3 3 6 6" xfId="20777"/>
    <cellStyle name="20% - Accent4 3 3 6 7" xfId="20778"/>
    <cellStyle name="20% - Accent4 3 3 7" xfId="20779"/>
    <cellStyle name="20% - Accent4 3 3 7 2" xfId="20780"/>
    <cellStyle name="20% - Accent4 3 3 7 2 2" xfId="20781"/>
    <cellStyle name="20% - Accent4 3 3 7 3" xfId="20782"/>
    <cellStyle name="20% - Accent4 3 3 7 3 2" xfId="20783"/>
    <cellStyle name="20% - Accent4 3 3 7 4" xfId="20784"/>
    <cellStyle name="20% - Accent4 3 3 7 5" xfId="20785"/>
    <cellStyle name="20% - Accent4 3 3 7 6" xfId="20786"/>
    <cellStyle name="20% - Accent4 3 3 7 7" xfId="20787"/>
    <cellStyle name="20% - Accent4 3 3 8" xfId="20788"/>
    <cellStyle name="20% - Accent4 3 3 8 2" xfId="20789"/>
    <cellStyle name="20% - Accent4 3 3 9" xfId="20790"/>
    <cellStyle name="20% - Accent4 3 3 9 2" xfId="20791"/>
    <cellStyle name="20% - Accent4 3 4" xfId="20792"/>
    <cellStyle name="20% - Accent4 3 4 10" xfId="20793"/>
    <cellStyle name="20% - Accent4 3 4 11" xfId="20794"/>
    <cellStyle name="20% - Accent4 3 4 12" xfId="20795"/>
    <cellStyle name="20% - Accent4 3 4 13" xfId="20796"/>
    <cellStyle name="20% - Accent4 3 4 2" xfId="20797"/>
    <cellStyle name="20% - Accent4 3 4 2 10" xfId="20798"/>
    <cellStyle name="20% - Accent4 3 4 2 11" xfId="20799"/>
    <cellStyle name="20% - Accent4 3 4 2 2" xfId="20800"/>
    <cellStyle name="20% - Accent4 3 4 2 2 10" xfId="20801"/>
    <cellStyle name="20% - Accent4 3 4 2 2 2" xfId="20802"/>
    <cellStyle name="20% - Accent4 3 4 2 2 2 2" xfId="20803"/>
    <cellStyle name="20% - Accent4 3 4 2 2 2 2 2" xfId="20804"/>
    <cellStyle name="20% - Accent4 3 4 2 2 2 3" xfId="20805"/>
    <cellStyle name="20% - Accent4 3 4 2 2 2 3 2" xfId="20806"/>
    <cellStyle name="20% - Accent4 3 4 2 2 2 4" xfId="20807"/>
    <cellStyle name="20% - Accent4 3 4 2 2 2 5" xfId="20808"/>
    <cellStyle name="20% - Accent4 3 4 2 2 2 6" xfId="20809"/>
    <cellStyle name="20% - Accent4 3 4 2 2 2 7" xfId="20810"/>
    <cellStyle name="20% - Accent4 3 4 2 2 3" xfId="20811"/>
    <cellStyle name="20% - Accent4 3 4 2 2 3 2" xfId="20812"/>
    <cellStyle name="20% - Accent4 3 4 2 2 3 2 2" xfId="20813"/>
    <cellStyle name="20% - Accent4 3 4 2 2 3 3" xfId="20814"/>
    <cellStyle name="20% - Accent4 3 4 2 2 3 3 2" xfId="20815"/>
    <cellStyle name="20% - Accent4 3 4 2 2 3 4" xfId="20816"/>
    <cellStyle name="20% - Accent4 3 4 2 2 3 5" xfId="20817"/>
    <cellStyle name="20% - Accent4 3 4 2 2 3 6" xfId="20818"/>
    <cellStyle name="20% - Accent4 3 4 2 2 3 7" xfId="20819"/>
    <cellStyle name="20% - Accent4 3 4 2 2 4" xfId="20820"/>
    <cellStyle name="20% - Accent4 3 4 2 2 4 2" xfId="20821"/>
    <cellStyle name="20% - Accent4 3 4 2 2 4 2 2" xfId="20822"/>
    <cellStyle name="20% - Accent4 3 4 2 2 4 3" xfId="20823"/>
    <cellStyle name="20% - Accent4 3 4 2 2 4 3 2" xfId="20824"/>
    <cellStyle name="20% - Accent4 3 4 2 2 4 4" xfId="20825"/>
    <cellStyle name="20% - Accent4 3 4 2 2 4 5" xfId="20826"/>
    <cellStyle name="20% - Accent4 3 4 2 2 4 6" xfId="20827"/>
    <cellStyle name="20% - Accent4 3 4 2 2 4 7" xfId="20828"/>
    <cellStyle name="20% - Accent4 3 4 2 2 5" xfId="20829"/>
    <cellStyle name="20% - Accent4 3 4 2 2 5 2" xfId="20830"/>
    <cellStyle name="20% - Accent4 3 4 2 2 6" xfId="20831"/>
    <cellStyle name="20% - Accent4 3 4 2 2 6 2" xfId="20832"/>
    <cellStyle name="20% - Accent4 3 4 2 2 7" xfId="20833"/>
    <cellStyle name="20% - Accent4 3 4 2 2 8" xfId="20834"/>
    <cellStyle name="20% - Accent4 3 4 2 2 9" xfId="20835"/>
    <cellStyle name="20% - Accent4 3 4 2 3" xfId="20836"/>
    <cellStyle name="20% - Accent4 3 4 2 3 2" xfId="20837"/>
    <cellStyle name="20% - Accent4 3 4 2 3 2 2" xfId="20838"/>
    <cellStyle name="20% - Accent4 3 4 2 3 3" xfId="20839"/>
    <cellStyle name="20% - Accent4 3 4 2 3 3 2" xfId="20840"/>
    <cellStyle name="20% - Accent4 3 4 2 3 4" xfId="20841"/>
    <cellStyle name="20% - Accent4 3 4 2 3 5" xfId="20842"/>
    <cellStyle name="20% - Accent4 3 4 2 3 6" xfId="20843"/>
    <cellStyle name="20% - Accent4 3 4 2 3 7" xfId="20844"/>
    <cellStyle name="20% - Accent4 3 4 2 4" xfId="20845"/>
    <cellStyle name="20% - Accent4 3 4 2 4 2" xfId="20846"/>
    <cellStyle name="20% - Accent4 3 4 2 4 2 2" xfId="20847"/>
    <cellStyle name="20% - Accent4 3 4 2 4 3" xfId="20848"/>
    <cellStyle name="20% - Accent4 3 4 2 4 3 2" xfId="20849"/>
    <cellStyle name="20% - Accent4 3 4 2 4 4" xfId="20850"/>
    <cellStyle name="20% - Accent4 3 4 2 4 5" xfId="20851"/>
    <cellStyle name="20% - Accent4 3 4 2 4 6" xfId="20852"/>
    <cellStyle name="20% - Accent4 3 4 2 4 7" xfId="20853"/>
    <cellStyle name="20% - Accent4 3 4 2 5" xfId="20854"/>
    <cellStyle name="20% - Accent4 3 4 2 5 2" xfId="20855"/>
    <cellStyle name="20% - Accent4 3 4 2 5 2 2" xfId="20856"/>
    <cellStyle name="20% - Accent4 3 4 2 5 3" xfId="20857"/>
    <cellStyle name="20% - Accent4 3 4 2 5 3 2" xfId="20858"/>
    <cellStyle name="20% - Accent4 3 4 2 5 4" xfId="20859"/>
    <cellStyle name="20% - Accent4 3 4 2 5 5" xfId="20860"/>
    <cellStyle name="20% - Accent4 3 4 2 5 6" xfId="20861"/>
    <cellStyle name="20% - Accent4 3 4 2 5 7" xfId="20862"/>
    <cellStyle name="20% - Accent4 3 4 2 6" xfId="20863"/>
    <cellStyle name="20% - Accent4 3 4 2 6 2" xfId="20864"/>
    <cellStyle name="20% - Accent4 3 4 2 7" xfId="20865"/>
    <cellStyle name="20% - Accent4 3 4 2 7 2" xfId="20866"/>
    <cellStyle name="20% - Accent4 3 4 2 8" xfId="20867"/>
    <cellStyle name="20% - Accent4 3 4 2 9" xfId="20868"/>
    <cellStyle name="20% - Accent4 3 4 3" xfId="20869"/>
    <cellStyle name="20% - Accent4 3 4 3 10" xfId="20870"/>
    <cellStyle name="20% - Accent4 3 4 3 11" xfId="20871"/>
    <cellStyle name="20% - Accent4 3 4 3 2" xfId="20872"/>
    <cellStyle name="20% - Accent4 3 4 3 2 10" xfId="20873"/>
    <cellStyle name="20% - Accent4 3 4 3 2 2" xfId="20874"/>
    <cellStyle name="20% - Accent4 3 4 3 2 2 2" xfId="20875"/>
    <cellStyle name="20% - Accent4 3 4 3 2 2 2 2" xfId="20876"/>
    <cellStyle name="20% - Accent4 3 4 3 2 2 3" xfId="20877"/>
    <cellStyle name="20% - Accent4 3 4 3 2 2 3 2" xfId="20878"/>
    <cellStyle name="20% - Accent4 3 4 3 2 2 4" xfId="20879"/>
    <cellStyle name="20% - Accent4 3 4 3 2 2 5" xfId="20880"/>
    <cellStyle name="20% - Accent4 3 4 3 2 2 6" xfId="20881"/>
    <cellStyle name="20% - Accent4 3 4 3 2 2 7" xfId="20882"/>
    <cellStyle name="20% - Accent4 3 4 3 2 3" xfId="20883"/>
    <cellStyle name="20% - Accent4 3 4 3 2 3 2" xfId="20884"/>
    <cellStyle name="20% - Accent4 3 4 3 2 3 2 2" xfId="20885"/>
    <cellStyle name="20% - Accent4 3 4 3 2 3 3" xfId="20886"/>
    <cellStyle name="20% - Accent4 3 4 3 2 3 3 2" xfId="20887"/>
    <cellStyle name="20% - Accent4 3 4 3 2 3 4" xfId="20888"/>
    <cellStyle name="20% - Accent4 3 4 3 2 3 5" xfId="20889"/>
    <cellStyle name="20% - Accent4 3 4 3 2 3 6" xfId="20890"/>
    <cellStyle name="20% - Accent4 3 4 3 2 3 7" xfId="20891"/>
    <cellStyle name="20% - Accent4 3 4 3 2 4" xfId="20892"/>
    <cellStyle name="20% - Accent4 3 4 3 2 4 2" xfId="20893"/>
    <cellStyle name="20% - Accent4 3 4 3 2 4 2 2" xfId="20894"/>
    <cellStyle name="20% - Accent4 3 4 3 2 4 3" xfId="20895"/>
    <cellStyle name="20% - Accent4 3 4 3 2 4 3 2" xfId="20896"/>
    <cellStyle name="20% - Accent4 3 4 3 2 4 4" xfId="20897"/>
    <cellStyle name="20% - Accent4 3 4 3 2 4 5" xfId="20898"/>
    <cellStyle name="20% - Accent4 3 4 3 2 4 6" xfId="20899"/>
    <cellStyle name="20% - Accent4 3 4 3 2 4 7" xfId="20900"/>
    <cellStyle name="20% - Accent4 3 4 3 2 5" xfId="20901"/>
    <cellStyle name="20% - Accent4 3 4 3 2 5 2" xfId="20902"/>
    <cellStyle name="20% - Accent4 3 4 3 2 6" xfId="20903"/>
    <cellStyle name="20% - Accent4 3 4 3 2 6 2" xfId="20904"/>
    <cellStyle name="20% - Accent4 3 4 3 2 7" xfId="20905"/>
    <cellStyle name="20% - Accent4 3 4 3 2 8" xfId="20906"/>
    <cellStyle name="20% - Accent4 3 4 3 2 9" xfId="20907"/>
    <cellStyle name="20% - Accent4 3 4 3 3" xfId="20908"/>
    <cellStyle name="20% - Accent4 3 4 3 3 2" xfId="20909"/>
    <cellStyle name="20% - Accent4 3 4 3 3 2 2" xfId="20910"/>
    <cellStyle name="20% - Accent4 3 4 3 3 3" xfId="20911"/>
    <cellStyle name="20% - Accent4 3 4 3 3 3 2" xfId="20912"/>
    <cellStyle name="20% - Accent4 3 4 3 3 4" xfId="20913"/>
    <cellStyle name="20% - Accent4 3 4 3 3 5" xfId="20914"/>
    <cellStyle name="20% - Accent4 3 4 3 3 6" xfId="20915"/>
    <cellStyle name="20% - Accent4 3 4 3 3 7" xfId="20916"/>
    <cellStyle name="20% - Accent4 3 4 3 4" xfId="20917"/>
    <cellStyle name="20% - Accent4 3 4 3 4 2" xfId="20918"/>
    <cellStyle name="20% - Accent4 3 4 3 4 2 2" xfId="20919"/>
    <cellStyle name="20% - Accent4 3 4 3 4 3" xfId="20920"/>
    <cellStyle name="20% - Accent4 3 4 3 4 3 2" xfId="20921"/>
    <cellStyle name="20% - Accent4 3 4 3 4 4" xfId="20922"/>
    <cellStyle name="20% - Accent4 3 4 3 4 5" xfId="20923"/>
    <cellStyle name="20% - Accent4 3 4 3 4 6" xfId="20924"/>
    <cellStyle name="20% - Accent4 3 4 3 4 7" xfId="20925"/>
    <cellStyle name="20% - Accent4 3 4 3 5" xfId="20926"/>
    <cellStyle name="20% - Accent4 3 4 3 5 2" xfId="20927"/>
    <cellStyle name="20% - Accent4 3 4 3 5 2 2" xfId="20928"/>
    <cellStyle name="20% - Accent4 3 4 3 5 3" xfId="20929"/>
    <cellStyle name="20% - Accent4 3 4 3 5 3 2" xfId="20930"/>
    <cellStyle name="20% - Accent4 3 4 3 5 4" xfId="20931"/>
    <cellStyle name="20% - Accent4 3 4 3 5 5" xfId="20932"/>
    <cellStyle name="20% - Accent4 3 4 3 5 6" xfId="20933"/>
    <cellStyle name="20% - Accent4 3 4 3 5 7" xfId="20934"/>
    <cellStyle name="20% - Accent4 3 4 3 6" xfId="20935"/>
    <cellStyle name="20% - Accent4 3 4 3 6 2" xfId="20936"/>
    <cellStyle name="20% - Accent4 3 4 3 7" xfId="20937"/>
    <cellStyle name="20% - Accent4 3 4 3 7 2" xfId="20938"/>
    <cellStyle name="20% - Accent4 3 4 3 8" xfId="20939"/>
    <cellStyle name="20% - Accent4 3 4 3 9" xfId="20940"/>
    <cellStyle name="20% - Accent4 3 4 4" xfId="20941"/>
    <cellStyle name="20% - Accent4 3 4 4 10" xfId="20942"/>
    <cellStyle name="20% - Accent4 3 4 4 2" xfId="20943"/>
    <cellStyle name="20% - Accent4 3 4 4 2 2" xfId="20944"/>
    <cellStyle name="20% - Accent4 3 4 4 2 2 2" xfId="20945"/>
    <cellStyle name="20% - Accent4 3 4 4 2 3" xfId="20946"/>
    <cellStyle name="20% - Accent4 3 4 4 2 3 2" xfId="20947"/>
    <cellStyle name="20% - Accent4 3 4 4 2 4" xfId="20948"/>
    <cellStyle name="20% - Accent4 3 4 4 2 5" xfId="20949"/>
    <cellStyle name="20% - Accent4 3 4 4 2 6" xfId="20950"/>
    <cellStyle name="20% - Accent4 3 4 4 2 7" xfId="20951"/>
    <cellStyle name="20% - Accent4 3 4 4 3" xfId="20952"/>
    <cellStyle name="20% - Accent4 3 4 4 3 2" xfId="20953"/>
    <cellStyle name="20% - Accent4 3 4 4 3 2 2" xfId="20954"/>
    <cellStyle name="20% - Accent4 3 4 4 3 3" xfId="20955"/>
    <cellStyle name="20% - Accent4 3 4 4 3 3 2" xfId="20956"/>
    <cellStyle name="20% - Accent4 3 4 4 3 4" xfId="20957"/>
    <cellStyle name="20% - Accent4 3 4 4 3 5" xfId="20958"/>
    <cellStyle name="20% - Accent4 3 4 4 3 6" xfId="20959"/>
    <cellStyle name="20% - Accent4 3 4 4 3 7" xfId="20960"/>
    <cellStyle name="20% - Accent4 3 4 4 4" xfId="20961"/>
    <cellStyle name="20% - Accent4 3 4 4 4 2" xfId="20962"/>
    <cellStyle name="20% - Accent4 3 4 4 4 2 2" xfId="20963"/>
    <cellStyle name="20% - Accent4 3 4 4 4 3" xfId="20964"/>
    <cellStyle name="20% - Accent4 3 4 4 4 3 2" xfId="20965"/>
    <cellStyle name="20% - Accent4 3 4 4 4 4" xfId="20966"/>
    <cellStyle name="20% - Accent4 3 4 4 4 5" xfId="20967"/>
    <cellStyle name="20% - Accent4 3 4 4 4 6" xfId="20968"/>
    <cellStyle name="20% - Accent4 3 4 4 4 7" xfId="20969"/>
    <cellStyle name="20% - Accent4 3 4 4 5" xfId="20970"/>
    <cellStyle name="20% - Accent4 3 4 4 5 2" xfId="20971"/>
    <cellStyle name="20% - Accent4 3 4 4 6" xfId="20972"/>
    <cellStyle name="20% - Accent4 3 4 4 6 2" xfId="20973"/>
    <cellStyle name="20% - Accent4 3 4 4 7" xfId="20974"/>
    <cellStyle name="20% - Accent4 3 4 4 8" xfId="20975"/>
    <cellStyle name="20% - Accent4 3 4 4 9" xfId="20976"/>
    <cellStyle name="20% - Accent4 3 4 5" xfId="20977"/>
    <cellStyle name="20% - Accent4 3 4 5 2" xfId="20978"/>
    <cellStyle name="20% - Accent4 3 4 5 2 2" xfId="20979"/>
    <cellStyle name="20% - Accent4 3 4 5 3" xfId="20980"/>
    <cellStyle name="20% - Accent4 3 4 5 3 2" xfId="20981"/>
    <cellStyle name="20% - Accent4 3 4 5 4" xfId="20982"/>
    <cellStyle name="20% - Accent4 3 4 5 5" xfId="20983"/>
    <cellStyle name="20% - Accent4 3 4 5 6" xfId="20984"/>
    <cellStyle name="20% - Accent4 3 4 5 7" xfId="20985"/>
    <cellStyle name="20% - Accent4 3 4 6" xfId="20986"/>
    <cellStyle name="20% - Accent4 3 4 6 2" xfId="20987"/>
    <cellStyle name="20% - Accent4 3 4 6 2 2" xfId="20988"/>
    <cellStyle name="20% - Accent4 3 4 6 3" xfId="20989"/>
    <cellStyle name="20% - Accent4 3 4 6 3 2" xfId="20990"/>
    <cellStyle name="20% - Accent4 3 4 6 4" xfId="20991"/>
    <cellStyle name="20% - Accent4 3 4 6 5" xfId="20992"/>
    <cellStyle name="20% - Accent4 3 4 6 6" xfId="20993"/>
    <cellStyle name="20% - Accent4 3 4 6 7" xfId="20994"/>
    <cellStyle name="20% - Accent4 3 4 7" xfId="20995"/>
    <cellStyle name="20% - Accent4 3 4 7 2" xfId="20996"/>
    <cellStyle name="20% - Accent4 3 4 7 2 2" xfId="20997"/>
    <cellStyle name="20% - Accent4 3 4 7 3" xfId="20998"/>
    <cellStyle name="20% - Accent4 3 4 7 3 2" xfId="20999"/>
    <cellStyle name="20% - Accent4 3 4 7 4" xfId="21000"/>
    <cellStyle name="20% - Accent4 3 4 7 5" xfId="21001"/>
    <cellStyle name="20% - Accent4 3 4 7 6" xfId="21002"/>
    <cellStyle name="20% - Accent4 3 4 7 7" xfId="21003"/>
    <cellStyle name="20% - Accent4 3 4 8" xfId="21004"/>
    <cellStyle name="20% - Accent4 3 4 8 2" xfId="21005"/>
    <cellStyle name="20% - Accent4 3 4 9" xfId="21006"/>
    <cellStyle name="20% - Accent4 3 4 9 2" xfId="21007"/>
    <cellStyle name="20% - Accent4 3 5" xfId="21008"/>
    <cellStyle name="20% - Accent4 3 5 10" xfId="21009"/>
    <cellStyle name="20% - Accent4 3 5 11" xfId="21010"/>
    <cellStyle name="20% - Accent4 3 5 12" xfId="21011"/>
    <cellStyle name="20% - Accent4 3 5 13" xfId="21012"/>
    <cellStyle name="20% - Accent4 3 5 2" xfId="21013"/>
    <cellStyle name="20% - Accent4 3 5 2 10" xfId="21014"/>
    <cellStyle name="20% - Accent4 3 5 2 11" xfId="21015"/>
    <cellStyle name="20% - Accent4 3 5 2 2" xfId="21016"/>
    <cellStyle name="20% - Accent4 3 5 2 2 10" xfId="21017"/>
    <cellStyle name="20% - Accent4 3 5 2 2 2" xfId="21018"/>
    <cellStyle name="20% - Accent4 3 5 2 2 2 2" xfId="21019"/>
    <cellStyle name="20% - Accent4 3 5 2 2 2 2 2" xfId="21020"/>
    <cellStyle name="20% - Accent4 3 5 2 2 2 3" xfId="21021"/>
    <cellStyle name="20% - Accent4 3 5 2 2 2 3 2" xfId="21022"/>
    <cellStyle name="20% - Accent4 3 5 2 2 2 4" xfId="21023"/>
    <cellStyle name="20% - Accent4 3 5 2 2 2 5" xfId="21024"/>
    <cellStyle name="20% - Accent4 3 5 2 2 2 6" xfId="21025"/>
    <cellStyle name="20% - Accent4 3 5 2 2 2 7" xfId="21026"/>
    <cellStyle name="20% - Accent4 3 5 2 2 3" xfId="21027"/>
    <cellStyle name="20% - Accent4 3 5 2 2 3 2" xfId="21028"/>
    <cellStyle name="20% - Accent4 3 5 2 2 3 2 2" xfId="21029"/>
    <cellStyle name="20% - Accent4 3 5 2 2 3 3" xfId="21030"/>
    <cellStyle name="20% - Accent4 3 5 2 2 3 3 2" xfId="21031"/>
    <cellStyle name="20% - Accent4 3 5 2 2 3 4" xfId="21032"/>
    <cellStyle name="20% - Accent4 3 5 2 2 3 5" xfId="21033"/>
    <cellStyle name="20% - Accent4 3 5 2 2 3 6" xfId="21034"/>
    <cellStyle name="20% - Accent4 3 5 2 2 3 7" xfId="21035"/>
    <cellStyle name="20% - Accent4 3 5 2 2 4" xfId="21036"/>
    <cellStyle name="20% - Accent4 3 5 2 2 4 2" xfId="21037"/>
    <cellStyle name="20% - Accent4 3 5 2 2 4 2 2" xfId="21038"/>
    <cellStyle name="20% - Accent4 3 5 2 2 4 3" xfId="21039"/>
    <cellStyle name="20% - Accent4 3 5 2 2 4 3 2" xfId="21040"/>
    <cellStyle name="20% - Accent4 3 5 2 2 4 4" xfId="21041"/>
    <cellStyle name="20% - Accent4 3 5 2 2 4 5" xfId="21042"/>
    <cellStyle name="20% - Accent4 3 5 2 2 4 6" xfId="21043"/>
    <cellStyle name="20% - Accent4 3 5 2 2 4 7" xfId="21044"/>
    <cellStyle name="20% - Accent4 3 5 2 2 5" xfId="21045"/>
    <cellStyle name="20% - Accent4 3 5 2 2 5 2" xfId="21046"/>
    <cellStyle name="20% - Accent4 3 5 2 2 6" xfId="21047"/>
    <cellStyle name="20% - Accent4 3 5 2 2 6 2" xfId="21048"/>
    <cellStyle name="20% - Accent4 3 5 2 2 7" xfId="21049"/>
    <cellStyle name="20% - Accent4 3 5 2 2 8" xfId="21050"/>
    <cellStyle name="20% - Accent4 3 5 2 2 9" xfId="21051"/>
    <cellStyle name="20% - Accent4 3 5 2 3" xfId="21052"/>
    <cellStyle name="20% - Accent4 3 5 2 3 2" xfId="21053"/>
    <cellStyle name="20% - Accent4 3 5 2 3 2 2" xfId="21054"/>
    <cellStyle name="20% - Accent4 3 5 2 3 3" xfId="21055"/>
    <cellStyle name="20% - Accent4 3 5 2 3 3 2" xfId="21056"/>
    <cellStyle name="20% - Accent4 3 5 2 3 4" xfId="21057"/>
    <cellStyle name="20% - Accent4 3 5 2 3 5" xfId="21058"/>
    <cellStyle name="20% - Accent4 3 5 2 3 6" xfId="21059"/>
    <cellStyle name="20% - Accent4 3 5 2 3 7" xfId="21060"/>
    <cellStyle name="20% - Accent4 3 5 2 4" xfId="21061"/>
    <cellStyle name="20% - Accent4 3 5 2 4 2" xfId="21062"/>
    <cellStyle name="20% - Accent4 3 5 2 4 2 2" xfId="21063"/>
    <cellStyle name="20% - Accent4 3 5 2 4 3" xfId="21064"/>
    <cellStyle name="20% - Accent4 3 5 2 4 3 2" xfId="21065"/>
    <cellStyle name="20% - Accent4 3 5 2 4 4" xfId="21066"/>
    <cellStyle name="20% - Accent4 3 5 2 4 5" xfId="21067"/>
    <cellStyle name="20% - Accent4 3 5 2 4 6" xfId="21068"/>
    <cellStyle name="20% - Accent4 3 5 2 4 7" xfId="21069"/>
    <cellStyle name="20% - Accent4 3 5 2 5" xfId="21070"/>
    <cellStyle name="20% - Accent4 3 5 2 5 2" xfId="21071"/>
    <cellStyle name="20% - Accent4 3 5 2 5 2 2" xfId="21072"/>
    <cellStyle name="20% - Accent4 3 5 2 5 3" xfId="21073"/>
    <cellStyle name="20% - Accent4 3 5 2 5 3 2" xfId="21074"/>
    <cellStyle name="20% - Accent4 3 5 2 5 4" xfId="21075"/>
    <cellStyle name="20% - Accent4 3 5 2 5 5" xfId="21076"/>
    <cellStyle name="20% - Accent4 3 5 2 5 6" xfId="21077"/>
    <cellStyle name="20% - Accent4 3 5 2 5 7" xfId="21078"/>
    <cellStyle name="20% - Accent4 3 5 2 6" xfId="21079"/>
    <cellStyle name="20% - Accent4 3 5 2 6 2" xfId="21080"/>
    <cellStyle name="20% - Accent4 3 5 2 7" xfId="21081"/>
    <cellStyle name="20% - Accent4 3 5 2 7 2" xfId="21082"/>
    <cellStyle name="20% - Accent4 3 5 2 8" xfId="21083"/>
    <cellStyle name="20% - Accent4 3 5 2 9" xfId="21084"/>
    <cellStyle name="20% - Accent4 3 5 3" xfId="21085"/>
    <cellStyle name="20% - Accent4 3 5 3 10" xfId="21086"/>
    <cellStyle name="20% - Accent4 3 5 3 11" xfId="21087"/>
    <cellStyle name="20% - Accent4 3 5 3 2" xfId="21088"/>
    <cellStyle name="20% - Accent4 3 5 3 2 10" xfId="21089"/>
    <cellStyle name="20% - Accent4 3 5 3 2 2" xfId="21090"/>
    <cellStyle name="20% - Accent4 3 5 3 2 2 2" xfId="21091"/>
    <cellStyle name="20% - Accent4 3 5 3 2 2 2 2" xfId="21092"/>
    <cellStyle name="20% - Accent4 3 5 3 2 2 3" xfId="21093"/>
    <cellStyle name="20% - Accent4 3 5 3 2 2 3 2" xfId="21094"/>
    <cellStyle name="20% - Accent4 3 5 3 2 2 4" xfId="21095"/>
    <cellStyle name="20% - Accent4 3 5 3 2 2 5" xfId="21096"/>
    <cellStyle name="20% - Accent4 3 5 3 2 2 6" xfId="21097"/>
    <cellStyle name="20% - Accent4 3 5 3 2 2 7" xfId="21098"/>
    <cellStyle name="20% - Accent4 3 5 3 2 3" xfId="21099"/>
    <cellStyle name="20% - Accent4 3 5 3 2 3 2" xfId="21100"/>
    <cellStyle name="20% - Accent4 3 5 3 2 3 2 2" xfId="21101"/>
    <cellStyle name="20% - Accent4 3 5 3 2 3 3" xfId="21102"/>
    <cellStyle name="20% - Accent4 3 5 3 2 3 3 2" xfId="21103"/>
    <cellStyle name="20% - Accent4 3 5 3 2 3 4" xfId="21104"/>
    <cellStyle name="20% - Accent4 3 5 3 2 3 5" xfId="21105"/>
    <cellStyle name="20% - Accent4 3 5 3 2 3 6" xfId="21106"/>
    <cellStyle name="20% - Accent4 3 5 3 2 3 7" xfId="21107"/>
    <cellStyle name="20% - Accent4 3 5 3 2 4" xfId="21108"/>
    <cellStyle name="20% - Accent4 3 5 3 2 4 2" xfId="21109"/>
    <cellStyle name="20% - Accent4 3 5 3 2 4 2 2" xfId="21110"/>
    <cellStyle name="20% - Accent4 3 5 3 2 4 3" xfId="21111"/>
    <cellStyle name="20% - Accent4 3 5 3 2 4 3 2" xfId="21112"/>
    <cellStyle name="20% - Accent4 3 5 3 2 4 4" xfId="21113"/>
    <cellStyle name="20% - Accent4 3 5 3 2 4 5" xfId="21114"/>
    <cellStyle name="20% - Accent4 3 5 3 2 4 6" xfId="21115"/>
    <cellStyle name="20% - Accent4 3 5 3 2 4 7" xfId="21116"/>
    <cellStyle name="20% - Accent4 3 5 3 2 5" xfId="21117"/>
    <cellStyle name="20% - Accent4 3 5 3 2 5 2" xfId="21118"/>
    <cellStyle name="20% - Accent4 3 5 3 2 6" xfId="21119"/>
    <cellStyle name="20% - Accent4 3 5 3 2 6 2" xfId="21120"/>
    <cellStyle name="20% - Accent4 3 5 3 2 7" xfId="21121"/>
    <cellStyle name="20% - Accent4 3 5 3 2 8" xfId="21122"/>
    <cellStyle name="20% - Accent4 3 5 3 2 9" xfId="21123"/>
    <cellStyle name="20% - Accent4 3 5 3 3" xfId="21124"/>
    <cellStyle name="20% - Accent4 3 5 3 3 2" xfId="21125"/>
    <cellStyle name="20% - Accent4 3 5 3 3 2 2" xfId="21126"/>
    <cellStyle name="20% - Accent4 3 5 3 3 3" xfId="21127"/>
    <cellStyle name="20% - Accent4 3 5 3 3 3 2" xfId="21128"/>
    <cellStyle name="20% - Accent4 3 5 3 3 4" xfId="21129"/>
    <cellStyle name="20% - Accent4 3 5 3 3 5" xfId="21130"/>
    <cellStyle name="20% - Accent4 3 5 3 3 6" xfId="21131"/>
    <cellStyle name="20% - Accent4 3 5 3 3 7" xfId="21132"/>
    <cellStyle name="20% - Accent4 3 5 3 4" xfId="21133"/>
    <cellStyle name="20% - Accent4 3 5 3 4 2" xfId="21134"/>
    <cellStyle name="20% - Accent4 3 5 3 4 2 2" xfId="21135"/>
    <cellStyle name="20% - Accent4 3 5 3 4 3" xfId="21136"/>
    <cellStyle name="20% - Accent4 3 5 3 4 3 2" xfId="21137"/>
    <cellStyle name="20% - Accent4 3 5 3 4 4" xfId="21138"/>
    <cellStyle name="20% - Accent4 3 5 3 4 5" xfId="21139"/>
    <cellStyle name="20% - Accent4 3 5 3 4 6" xfId="21140"/>
    <cellStyle name="20% - Accent4 3 5 3 4 7" xfId="21141"/>
    <cellStyle name="20% - Accent4 3 5 3 5" xfId="21142"/>
    <cellStyle name="20% - Accent4 3 5 3 5 2" xfId="21143"/>
    <cellStyle name="20% - Accent4 3 5 3 5 2 2" xfId="21144"/>
    <cellStyle name="20% - Accent4 3 5 3 5 3" xfId="21145"/>
    <cellStyle name="20% - Accent4 3 5 3 5 3 2" xfId="21146"/>
    <cellStyle name="20% - Accent4 3 5 3 5 4" xfId="21147"/>
    <cellStyle name="20% - Accent4 3 5 3 5 5" xfId="21148"/>
    <cellStyle name="20% - Accent4 3 5 3 5 6" xfId="21149"/>
    <cellStyle name="20% - Accent4 3 5 3 5 7" xfId="21150"/>
    <cellStyle name="20% - Accent4 3 5 3 6" xfId="21151"/>
    <cellStyle name="20% - Accent4 3 5 3 6 2" xfId="21152"/>
    <cellStyle name="20% - Accent4 3 5 3 7" xfId="21153"/>
    <cellStyle name="20% - Accent4 3 5 3 7 2" xfId="21154"/>
    <cellStyle name="20% - Accent4 3 5 3 8" xfId="21155"/>
    <cellStyle name="20% - Accent4 3 5 3 9" xfId="21156"/>
    <cellStyle name="20% - Accent4 3 5 4" xfId="21157"/>
    <cellStyle name="20% - Accent4 3 5 4 10" xfId="21158"/>
    <cellStyle name="20% - Accent4 3 5 4 2" xfId="21159"/>
    <cellStyle name="20% - Accent4 3 5 4 2 2" xfId="21160"/>
    <cellStyle name="20% - Accent4 3 5 4 2 2 2" xfId="21161"/>
    <cellStyle name="20% - Accent4 3 5 4 2 3" xfId="21162"/>
    <cellStyle name="20% - Accent4 3 5 4 2 3 2" xfId="21163"/>
    <cellStyle name="20% - Accent4 3 5 4 2 4" xfId="21164"/>
    <cellStyle name="20% - Accent4 3 5 4 2 5" xfId="21165"/>
    <cellStyle name="20% - Accent4 3 5 4 2 6" xfId="21166"/>
    <cellStyle name="20% - Accent4 3 5 4 2 7" xfId="21167"/>
    <cellStyle name="20% - Accent4 3 5 4 3" xfId="21168"/>
    <cellStyle name="20% - Accent4 3 5 4 3 2" xfId="21169"/>
    <cellStyle name="20% - Accent4 3 5 4 3 2 2" xfId="21170"/>
    <cellStyle name="20% - Accent4 3 5 4 3 3" xfId="21171"/>
    <cellStyle name="20% - Accent4 3 5 4 3 3 2" xfId="21172"/>
    <cellStyle name="20% - Accent4 3 5 4 3 4" xfId="21173"/>
    <cellStyle name="20% - Accent4 3 5 4 3 5" xfId="21174"/>
    <cellStyle name="20% - Accent4 3 5 4 3 6" xfId="21175"/>
    <cellStyle name="20% - Accent4 3 5 4 3 7" xfId="21176"/>
    <cellStyle name="20% - Accent4 3 5 4 4" xfId="21177"/>
    <cellStyle name="20% - Accent4 3 5 4 4 2" xfId="21178"/>
    <cellStyle name="20% - Accent4 3 5 4 4 2 2" xfId="21179"/>
    <cellStyle name="20% - Accent4 3 5 4 4 3" xfId="21180"/>
    <cellStyle name="20% - Accent4 3 5 4 4 3 2" xfId="21181"/>
    <cellStyle name="20% - Accent4 3 5 4 4 4" xfId="21182"/>
    <cellStyle name="20% - Accent4 3 5 4 4 5" xfId="21183"/>
    <cellStyle name="20% - Accent4 3 5 4 4 6" xfId="21184"/>
    <cellStyle name="20% - Accent4 3 5 4 4 7" xfId="21185"/>
    <cellStyle name="20% - Accent4 3 5 4 5" xfId="21186"/>
    <cellStyle name="20% - Accent4 3 5 4 5 2" xfId="21187"/>
    <cellStyle name="20% - Accent4 3 5 4 6" xfId="21188"/>
    <cellStyle name="20% - Accent4 3 5 4 6 2" xfId="21189"/>
    <cellStyle name="20% - Accent4 3 5 4 7" xfId="21190"/>
    <cellStyle name="20% - Accent4 3 5 4 8" xfId="21191"/>
    <cellStyle name="20% - Accent4 3 5 4 9" xfId="21192"/>
    <cellStyle name="20% - Accent4 3 5 5" xfId="21193"/>
    <cellStyle name="20% - Accent4 3 5 5 2" xfId="21194"/>
    <cellStyle name="20% - Accent4 3 5 5 2 2" xfId="21195"/>
    <cellStyle name="20% - Accent4 3 5 5 3" xfId="21196"/>
    <cellStyle name="20% - Accent4 3 5 5 3 2" xfId="21197"/>
    <cellStyle name="20% - Accent4 3 5 5 4" xfId="21198"/>
    <cellStyle name="20% - Accent4 3 5 5 5" xfId="21199"/>
    <cellStyle name="20% - Accent4 3 5 5 6" xfId="21200"/>
    <cellStyle name="20% - Accent4 3 5 5 7" xfId="21201"/>
    <cellStyle name="20% - Accent4 3 5 6" xfId="21202"/>
    <cellStyle name="20% - Accent4 3 5 6 2" xfId="21203"/>
    <cellStyle name="20% - Accent4 3 5 6 2 2" xfId="21204"/>
    <cellStyle name="20% - Accent4 3 5 6 3" xfId="21205"/>
    <cellStyle name="20% - Accent4 3 5 6 3 2" xfId="21206"/>
    <cellStyle name="20% - Accent4 3 5 6 4" xfId="21207"/>
    <cellStyle name="20% - Accent4 3 5 6 5" xfId="21208"/>
    <cellStyle name="20% - Accent4 3 5 6 6" xfId="21209"/>
    <cellStyle name="20% - Accent4 3 5 6 7" xfId="21210"/>
    <cellStyle name="20% - Accent4 3 5 7" xfId="21211"/>
    <cellStyle name="20% - Accent4 3 5 7 2" xfId="21212"/>
    <cellStyle name="20% - Accent4 3 5 7 2 2" xfId="21213"/>
    <cellStyle name="20% - Accent4 3 5 7 3" xfId="21214"/>
    <cellStyle name="20% - Accent4 3 5 7 3 2" xfId="21215"/>
    <cellStyle name="20% - Accent4 3 5 7 4" xfId="21216"/>
    <cellStyle name="20% - Accent4 3 5 7 5" xfId="21217"/>
    <cellStyle name="20% - Accent4 3 5 7 6" xfId="21218"/>
    <cellStyle name="20% - Accent4 3 5 7 7" xfId="21219"/>
    <cellStyle name="20% - Accent4 3 5 8" xfId="21220"/>
    <cellStyle name="20% - Accent4 3 5 8 2" xfId="21221"/>
    <cellStyle name="20% - Accent4 3 5 9" xfId="21222"/>
    <cellStyle name="20% - Accent4 3 5 9 2" xfId="21223"/>
    <cellStyle name="20% - Accent4 3 6" xfId="21224"/>
    <cellStyle name="20% - Accent4 3 6 10" xfId="21225"/>
    <cellStyle name="20% - Accent4 3 6 11" xfId="21226"/>
    <cellStyle name="20% - Accent4 3 6 12" xfId="21227"/>
    <cellStyle name="20% - Accent4 3 6 13" xfId="21228"/>
    <cellStyle name="20% - Accent4 3 6 2" xfId="21229"/>
    <cellStyle name="20% - Accent4 3 6 2 10" xfId="21230"/>
    <cellStyle name="20% - Accent4 3 6 2 11" xfId="21231"/>
    <cellStyle name="20% - Accent4 3 6 2 2" xfId="21232"/>
    <cellStyle name="20% - Accent4 3 6 2 2 10" xfId="21233"/>
    <cellStyle name="20% - Accent4 3 6 2 2 2" xfId="21234"/>
    <cellStyle name="20% - Accent4 3 6 2 2 2 2" xfId="21235"/>
    <cellStyle name="20% - Accent4 3 6 2 2 2 2 2" xfId="21236"/>
    <cellStyle name="20% - Accent4 3 6 2 2 2 3" xfId="21237"/>
    <cellStyle name="20% - Accent4 3 6 2 2 2 3 2" xfId="21238"/>
    <cellStyle name="20% - Accent4 3 6 2 2 2 4" xfId="21239"/>
    <cellStyle name="20% - Accent4 3 6 2 2 2 5" xfId="21240"/>
    <cellStyle name="20% - Accent4 3 6 2 2 2 6" xfId="21241"/>
    <cellStyle name="20% - Accent4 3 6 2 2 2 7" xfId="21242"/>
    <cellStyle name="20% - Accent4 3 6 2 2 3" xfId="21243"/>
    <cellStyle name="20% - Accent4 3 6 2 2 3 2" xfId="21244"/>
    <cellStyle name="20% - Accent4 3 6 2 2 3 2 2" xfId="21245"/>
    <cellStyle name="20% - Accent4 3 6 2 2 3 3" xfId="21246"/>
    <cellStyle name="20% - Accent4 3 6 2 2 3 3 2" xfId="21247"/>
    <cellStyle name="20% - Accent4 3 6 2 2 3 4" xfId="21248"/>
    <cellStyle name="20% - Accent4 3 6 2 2 3 5" xfId="21249"/>
    <cellStyle name="20% - Accent4 3 6 2 2 3 6" xfId="21250"/>
    <cellStyle name="20% - Accent4 3 6 2 2 3 7" xfId="21251"/>
    <cellStyle name="20% - Accent4 3 6 2 2 4" xfId="21252"/>
    <cellStyle name="20% - Accent4 3 6 2 2 4 2" xfId="21253"/>
    <cellStyle name="20% - Accent4 3 6 2 2 4 2 2" xfId="21254"/>
    <cellStyle name="20% - Accent4 3 6 2 2 4 3" xfId="21255"/>
    <cellStyle name="20% - Accent4 3 6 2 2 4 3 2" xfId="21256"/>
    <cellStyle name="20% - Accent4 3 6 2 2 4 4" xfId="21257"/>
    <cellStyle name="20% - Accent4 3 6 2 2 4 5" xfId="21258"/>
    <cellStyle name="20% - Accent4 3 6 2 2 4 6" xfId="21259"/>
    <cellStyle name="20% - Accent4 3 6 2 2 4 7" xfId="21260"/>
    <cellStyle name="20% - Accent4 3 6 2 2 5" xfId="21261"/>
    <cellStyle name="20% - Accent4 3 6 2 2 5 2" xfId="21262"/>
    <cellStyle name="20% - Accent4 3 6 2 2 6" xfId="21263"/>
    <cellStyle name="20% - Accent4 3 6 2 2 6 2" xfId="21264"/>
    <cellStyle name="20% - Accent4 3 6 2 2 7" xfId="21265"/>
    <cellStyle name="20% - Accent4 3 6 2 2 8" xfId="21266"/>
    <cellStyle name="20% - Accent4 3 6 2 2 9" xfId="21267"/>
    <cellStyle name="20% - Accent4 3 6 2 3" xfId="21268"/>
    <cellStyle name="20% - Accent4 3 6 2 3 2" xfId="21269"/>
    <cellStyle name="20% - Accent4 3 6 2 3 2 2" xfId="21270"/>
    <cellStyle name="20% - Accent4 3 6 2 3 3" xfId="21271"/>
    <cellStyle name="20% - Accent4 3 6 2 3 3 2" xfId="21272"/>
    <cellStyle name="20% - Accent4 3 6 2 3 4" xfId="21273"/>
    <cellStyle name="20% - Accent4 3 6 2 3 5" xfId="21274"/>
    <cellStyle name="20% - Accent4 3 6 2 3 6" xfId="21275"/>
    <cellStyle name="20% - Accent4 3 6 2 3 7" xfId="21276"/>
    <cellStyle name="20% - Accent4 3 6 2 4" xfId="21277"/>
    <cellStyle name="20% - Accent4 3 6 2 4 2" xfId="21278"/>
    <cellStyle name="20% - Accent4 3 6 2 4 2 2" xfId="21279"/>
    <cellStyle name="20% - Accent4 3 6 2 4 3" xfId="21280"/>
    <cellStyle name="20% - Accent4 3 6 2 4 3 2" xfId="21281"/>
    <cellStyle name="20% - Accent4 3 6 2 4 4" xfId="21282"/>
    <cellStyle name="20% - Accent4 3 6 2 4 5" xfId="21283"/>
    <cellStyle name="20% - Accent4 3 6 2 4 6" xfId="21284"/>
    <cellStyle name="20% - Accent4 3 6 2 4 7" xfId="21285"/>
    <cellStyle name="20% - Accent4 3 6 2 5" xfId="21286"/>
    <cellStyle name="20% - Accent4 3 6 2 5 2" xfId="21287"/>
    <cellStyle name="20% - Accent4 3 6 2 5 2 2" xfId="21288"/>
    <cellStyle name="20% - Accent4 3 6 2 5 3" xfId="21289"/>
    <cellStyle name="20% - Accent4 3 6 2 5 3 2" xfId="21290"/>
    <cellStyle name="20% - Accent4 3 6 2 5 4" xfId="21291"/>
    <cellStyle name="20% - Accent4 3 6 2 5 5" xfId="21292"/>
    <cellStyle name="20% - Accent4 3 6 2 5 6" xfId="21293"/>
    <cellStyle name="20% - Accent4 3 6 2 5 7" xfId="21294"/>
    <cellStyle name="20% - Accent4 3 6 2 6" xfId="21295"/>
    <cellStyle name="20% - Accent4 3 6 2 6 2" xfId="21296"/>
    <cellStyle name="20% - Accent4 3 6 2 7" xfId="21297"/>
    <cellStyle name="20% - Accent4 3 6 2 7 2" xfId="21298"/>
    <cellStyle name="20% - Accent4 3 6 2 8" xfId="21299"/>
    <cellStyle name="20% - Accent4 3 6 2 9" xfId="21300"/>
    <cellStyle name="20% - Accent4 3 6 3" xfId="21301"/>
    <cellStyle name="20% - Accent4 3 6 3 10" xfId="21302"/>
    <cellStyle name="20% - Accent4 3 6 3 11" xfId="21303"/>
    <cellStyle name="20% - Accent4 3 6 3 2" xfId="21304"/>
    <cellStyle name="20% - Accent4 3 6 3 2 10" xfId="21305"/>
    <cellStyle name="20% - Accent4 3 6 3 2 2" xfId="21306"/>
    <cellStyle name="20% - Accent4 3 6 3 2 2 2" xfId="21307"/>
    <cellStyle name="20% - Accent4 3 6 3 2 2 2 2" xfId="21308"/>
    <cellStyle name="20% - Accent4 3 6 3 2 2 3" xfId="21309"/>
    <cellStyle name="20% - Accent4 3 6 3 2 2 3 2" xfId="21310"/>
    <cellStyle name="20% - Accent4 3 6 3 2 2 4" xfId="21311"/>
    <cellStyle name="20% - Accent4 3 6 3 2 2 5" xfId="21312"/>
    <cellStyle name="20% - Accent4 3 6 3 2 2 6" xfId="21313"/>
    <cellStyle name="20% - Accent4 3 6 3 2 2 7" xfId="21314"/>
    <cellStyle name="20% - Accent4 3 6 3 2 3" xfId="21315"/>
    <cellStyle name="20% - Accent4 3 6 3 2 3 2" xfId="21316"/>
    <cellStyle name="20% - Accent4 3 6 3 2 3 2 2" xfId="21317"/>
    <cellStyle name="20% - Accent4 3 6 3 2 3 3" xfId="21318"/>
    <cellStyle name="20% - Accent4 3 6 3 2 3 3 2" xfId="21319"/>
    <cellStyle name="20% - Accent4 3 6 3 2 3 4" xfId="21320"/>
    <cellStyle name="20% - Accent4 3 6 3 2 3 5" xfId="21321"/>
    <cellStyle name="20% - Accent4 3 6 3 2 3 6" xfId="21322"/>
    <cellStyle name="20% - Accent4 3 6 3 2 3 7" xfId="21323"/>
    <cellStyle name="20% - Accent4 3 6 3 2 4" xfId="21324"/>
    <cellStyle name="20% - Accent4 3 6 3 2 4 2" xfId="21325"/>
    <cellStyle name="20% - Accent4 3 6 3 2 4 2 2" xfId="21326"/>
    <cellStyle name="20% - Accent4 3 6 3 2 4 3" xfId="21327"/>
    <cellStyle name="20% - Accent4 3 6 3 2 4 3 2" xfId="21328"/>
    <cellStyle name="20% - Accent4 3 6 3 2 4 4" xfId="21329"/>
    <cellStyle name="20% - Accent4 3 6 3 2 4 5" xfId="21330"/>
    <cellStyle name="20% - Accent4 3 6 3 2 4 6" xfId="21331"/>
    <cellStyle name="20% - Accent4 3 6 3 2 4 7" xfId="21332"/>
    <cellStyle name="20% - Accent4 3 6 3 2 5" xfId="21333"/>
    <cellStyle name="20% - Accent4 3 6 3 2 5 2" xfId="21334"/>
    <cellStyle name="20% - Accent4 3 6 3 2 6" xfId="21335"/>
    <cellStyle name="20% - Accent4 3 6 3 2 6 2" xfId="21336"/>
    <cellStyle name="20% - Accent4 3 6 3 2 7" xfId="21337"/>
    <cellStyle name="20% - Accent4 3 6 3 2 8" xfId="21338"/>
    <cellStyle name="20% - Accent4 3 6 3 2 9" xfId="21339"/>
    <cellStyle name="20% - Accent4 3 6 3 3" xfId="21340"/>
    <cellStyle name="20% - Accent4 3 6 3 3 2" xfId="21341"/>
    <cellStyle name="20% - Accent4 3 6 3 3 2 2" xfId="21342"/>
    <cellStyle name="20% - Accent4 3 6 3 3 3" xfId="21343"/>
    <cellStyle name="20% - Accent4 3 6 3 3 3 2" xfId="21344"/>
    <cellStyle name="20% - Accent4 3 6 3 3 4" xfId="21345"/>
    <cellStyle name="20% - Accent4 3 6 3 3 5" xfId="21346"/>
    <cellStyle name="20% - Accent4 3 6 3 3 6" xfId="21347"/>
    <cellStyle name="20% - Accent4 3 6 3 3 7" xfId="21348"/>
    <cellStyle name="20% - Accent4 3 6 3 4" xfId="21349"/>
    <cellStyle name="20% - Accent4 3 6 3 4 2" xfId="21350"/>
    <cellStyle name="20% - Accent4 3 6 3 4 2 2" xfId="21351"/>
    <cellStyle name="20% - Accent4 3 6 3 4 3" xfId="21352"/>
    <cellStyle name="20% - Accent4 3 6 3 4 3 2" xfId="21353"/>
    <cellStyle name="20% - Accent4 3 6 3 4 4" xfId="21354"/>
    <cellStyle name="20% - Accent4 3 6 3 4 5" xfId="21355"/>
    <cellStyle name="20% - Accent4 3 6 3 4 6" xfId="21356"/>
    <cellStyle name="20% - Accent4 3 6 3 4 7" xfId="21357"/>
    <cellStyle name="20% - Accent4 3 6 3 5" xfId="21358"/>
    <cellStyle name="20% - Accent4 3 6 3 5 2" xfId="21359"/>
    <cellStyle name="20% - Accent4 3 6 3 5 2 2" xfId="21360"/>
    <cellStyle name="20% - Accent4 3 6 3 5 3" xfId="21361"/>
    <cellStyle name="20% - Accent4 3 6 3 5 3 2" xfId="21362"/>
    <cellStyle name="20% - Accent4 3 6 3 5 4" xfId="21363"/>
    <cellStyle name="20% - Accent4 3 6 3 5 5" xfId="21364"/>
    <cellStyle name="20% - Accent4 3 6 3 5 6" xfId="21365"/>
    <cellStyle name="20% - Accent4 3 6 3 5 7" xfId="21366"/>
    <cellStyle name="20% - Accent4 3 6 3 6" xfId="21367"/>
    <cellStyle name="20% - Accent4 3 6 3 6 2" xfId="21368"/>
    <cellStyle name="20% - Accent4 3 6 3 7" xfId="21369"/>
    <cellStyle name="20% - Accent4 3 6 3 7 2" xfId="21370"/>
    <cellStyle name="20% - Accent4 3 6 3 8" xfId="21371"/>
    <cellStyle name="20% - Accent4 3 6 3 9" xfId="21372"/>
    <cellStyle name="20% - Accent4 3 6 4" xfId="21373"/>
    <cellStyle name="20% - Accent4 3 6 4 10" xfId="21374"/>
    <cellStyle name="20% - Accent4 3 6 4 2" xfId="21375"/>
    <cellStyle name="20% - Accent4 3 6 4 2 2" xfId="21376"/>
    <cellStyle name="20% - Accent4 3 6 4 2 2 2" xfId="21377"/>
    <cellStyle name="20% - Accent4 3 6 4 2 3" xfId="21378"/>
    <cellStyle name="20% - Accent4 3 6 4 2 3 2" xfId="21379"/>
    <cellStyle name="20% - Accent4 3 6 4 2 4" xfId="21380"/>
    <cellStyle name="20% - Accent4 3 6 4 2 5" xfId="21381"/>
    <cellStyle name="20% - Accent4 3 6 4 2 6" xfId="21382"/>
    <cellStyle name="20% - Accent4 3 6 4 2 7" xfId="21383"/>
    <cellStyle name="20% - Accent4 3 6 4 3" xfId="21384"/>
    <cellStyle name="20% - Accent4 3 6 4 3 2" xfId="21385"/>
    <cellStyle name="20% - Accent4 3 6 4 3 2 2" xfId="21386"/>
    <cellStyle name="20% - Accent4 3 6 4 3 3" xfId="21387"/>
    <cellStyle name="20% - Accent4 3 6 4 3 3 2" xfId="21388"/>
    <cellStyle name="20% - Accent4 3 6 4 3 4" xfId="21389"/>
    <cellStyle name="20% - Accent4 3 6 4 3 5" xfId="21390"/>
    <cellStyle name="20% - Accent4 3 6 4 3 6" xfId="21391"/>
    <cellStyle name="20% - Accent4 3 6 4 3 7" xfId="21392"/>
    <cellStyle name="20% - Accent4 3 6 4 4" xfId="21393"/>
    <cellStyle name="20% - Accent4 3 6 4 4 2" xfId="21394"/>
    <cellStyle name="20% - Accent4 3 6 4 4 2 2" xfId="21395"/>
    <cellStyle name="20% - Accent4 3 6 4 4 3" xfId="21396"/>
    <cellStyle name="20% - Accent4 3 6 4 4 3 2" xfId="21397"/>
    <cellStyle name="20% - Accent4 3 6 4 4 4" xfId="21398"/>
    <cellStyle name="20% - Accent4 3 6 4 4 5" xfId="21399"/>
    <cellStyle name="20% - Accent4 3 6 4 4 6" xfId="21400"/>
    <cellStyle name="20% - Accent4 3 6 4 4 7" xfId="21401"/>
    <cellStyle name="20% - Accent4 3 6 4 5" xfId="21402"/>
    <cellStyle name="20% - Accent4 3 6 4 5 2" xfId="21403"/>
    <cellStyle name="20% - Accent4 3 6 4 6" xfId="21404"/>
    <cellStyle name="20% - Accent4 3 6 4 6 2" xfId="21405"/>
    <cellStyle name="20% - Accent4 3 6 4 7" xfId="21406"/>
    <cellStyle name="20% - Accent4 3 6 4 8" xfId="21407"/>
    <cellStyle name="20% - Accent4 3 6 4 9" xfId="21408"/>
    <cellStyle name="20% - Accent4 3 6 5" xfId="21409"/>
    <cellStyle name="20% - Accent4 3 6 5 2" xfId="21410"/>
    <cellStyle name="20% - Accent4 3 6 5 2 2" xfId="21411"/>
    <cellStyle name="20% - Accent4 3 6 5 3" xfId="21412"/>
    <cellStyle name="20% - Accent4 3 6 5 3 2" xfId="21413"/>
    <cellStyle name="20% - Accent4 3 6 5 4" xfId="21414"/>
    <cellStyle name="20% - Accent4 3 6 5 5" xfId="21415"/>
    <cellStyle name="20% - Accent4 3 6 5 6" xfId="21416"/>
    <cellStyle name="20% - Accent4 3 6 5 7" xfId="21417"/>
    <cellStyle name="20% - Accent4 3 6 6" xfId="21418"/>
    <cellStyle name="20% - Accent4 3 6 6 2" xfId="21419"/>
    <cellStyle name="20% - Accent4 3 6 6 2 2" xfId="21420"/>
    <cellStyle name="20% - Accent4 3 6 6 3" xfId="21421"/>
    <cellStyle name="20% - Accent4 3 6 6 3 2" xfId="21422"/>
    <cellStyle name="20% - Accent4 3 6 6 4" xfId="21423"/>
    <cellStyle name="20% - Accent4 3 6 6 5" xfId="21424"/>
    <cellStyle name="20% - Accent4 3 6 6 6" xfId="21425"/>
    <cellStyle name="20% - Accent4 3 6 6 7" xfId="21426"/>
    <cellStyle name="20% - Accent4 3 6 7" xfId="21427"/>
    <cellStyle name="20% - Accent4 3 6 7 2" xfId="21428"/>
    <cellStyle name="20% - Accent4 3 6 7 2 2" xfId="21429"/>
    <cellStyle name="20% - Accent4 3 6 7 3" xfId="21430"/>
    <cellStyle name="20% - Accent4 3 6 7 3 2" xfId="21431"/>
    <cellStyle name="20% - Accent4 3 6 7 4" xfId="21432"/>
    <cellStyle name="20% - Accent4 3 6 7 5" xfId="21433"/>
    <cellStyle name="20% - Accent4 3 6 7 6" xfId="21434"/>
    <cellStyle name="20% - Accent4 3 6 7 7" xfId="21435"/>
    <cellStyle name="20% - Accent4 3 6 8" xfId="21436"/>
    <cellStyle name="20% - Accent4 3 6 8 2" xfId="21437"/>
    <cellStyle name="20% - Accent4 3 6 9" xfId="21438"/>
    <cellStyle name="20% - Accent4 3 6 9 2" xfId="21439"/>
    <cellStyle name="20% - Accent4 3 7" xfId="21440"/>
    <cellStyle name="20% - Accent4 3 7 10" xfId="21441"/>
    <cellStyle name="20% - Accent4 3 7 11" xfId="21442"/>
    <cellStyle name="20% - Accent4 3 7 2" xfId="21443"/>
    <cellStyle name="20% - Accent4 3 7 2 10" xfId="21444"/>
    <cellStyle name="20% - Accent4 3 7 2 2" xfId="21445"/>
    <cellStyle name="20% - Accent4 3 7 2 2 2" xfId="21446"/>
    <cellStyle name="20% - Accent4 3 7 2 2 2 2" xfId="21447"/>
    <cellStyle name="20% - Accent4 3 7 2 2 3" xfId="21448"/>
    <cellStyle name="20% - Accent4 3 7 2 2 3 2" xfId="21449"/>
    <cellStyle name="20% - Accent4 3 7 2 2 4" xfId="21450"/>
    <cellStyle name="20% - Accent4 3 7 2 2 5" xfId="21451"/>
    <cellStyle name="20% - Accent4 3 7 2 2 6" xfId="21452"/>
    <cellStyle name="20% - Accent4 3 7 2 2 7" xfId="21453"/>
    <cellStyle name="20% - Accent4 3 7 2 3" xfId="21454"/>
    <cellStyle name="20% - Accent4 3 7 2 3 2" xfId="21455"/>
    <cellStyle name="20% - Accent4 3 7 2 3 2 2" xfId="21456"/>
    <cellStyle name="20% - Accent4 3 7 2 3 3" xfId="21457"/>
    <cellStyle name="20% - Accent4 3 7 2 3 3 2" xfId="21458"/>
    <cellStyle name="20% - Accent4 3 7 2 3 4" xfId="21459"/>
    <cellStyle name="20% - Accent4 3 7 2 3 5" xfId="21460"/>
    <cellStyle name="20% - Accent4 3 7 2 3 6" xfId="21461"/>
    <cellStyle name="20% - Accent4 3 7 2 3 7" xfId="21462"/>
    <cellStyle name="20% - Accent4 3 7 2 4" xfId="21463"/>
    <cellStyle name="20% - Accent4 3 7 2 4 2" xfId="21464"/>
    <cellStyle name="20% - Accent4 3 7 2 4 2 2" xfId="21465"/>
    <cellStyle name="20% - Accent4 3 7 2 4 3" xfId="21466"/>
    <cellStyle name="20% - Accent4 3 7 2 4 3 2" xfId="21467"/>
    <cellStyle name="20% - Accent4 3 7 2 4 4" xfId="21468"/>
    <cellStyle name="20% - Accent4 3 7 2 4 5" xfId="21469"/>
    <cellStyle name="20% - Accent4 3 7 2 4 6" xfId="21470"/>
    <cellStyle name="20% - Accent4 3 7 2 4 7" xfId="21471"/>
    <cellStyle name="20% - Accent4 3 7 2 5" xfId="21472"/>
    <cellStyle name="20% - Accent4 3 7 2 5 2" xfId="21473"/>
    <cellStyle name="20% - Accent4 3 7 2 6" xfId="21474"/>
    <cellStyle name="20% - Accent4 3 7 2 6 2" xfId="21475"/>
    <cellStyle name="20% - Accent4 3 7 2 7" xfId="21476"/>
    <cellStyle name="20% - Accent4 3 7 2 8" xfId="21477"/>
    <cellStyle name="20% - Accent4 3 7 2 9" xfId="21478"/>
    <cellStyle name="20% - Accent4 3 7 3" xfId="21479"/>
    <cellStyle name="20% - Accent4 3 7 3 2" xfId="21480"/>
    <cellStyle name="20% - Accent4 3 7 3 2 2" xfId="21481"/>
    <cellStyle name="20% - Accent4 3 7 3 3" xfId="21482"/>
    <cellStyle name="20% - Accent4 3 7 3 3 2" xfId="21483"/>
    <cellStyle name="20% - Accent4 3 7 3 4" xfId="21484"/>
    <cellStyle name="20% - Accent4 3 7 3 5" xfId="21485"/>
    <cellStyle name="20% - Accent4 3 7 3 6" xfId="21486"/>
    <cellStyle name="20% - Accent4 3 7 3 7" xfId="21487"/>
    <cellStyle name="20% - Accent4 3 7 4" xfId="21488"/>
    <cellStyle name="20% - Accent4 3 7 4 2" xfId="21489"/>
    <cellStyle name="20% - Accent4 3 7 4 2 2" xfId="21490"/>
    <cellStyle name="20% - Accent4 3 7 4 3" xfId="21491"/>
    <cellStyle name="20% - Accent4 3 7 4 3 2" xfId="21492"/>
    <cellStyle name="20% - Accent4 3 7 4 4" xfId="21493"/>
    <cellStyle name="20% - Accent4 3 7 4 5" xfId="21494"/>
    <cellStyle name="20% - Accent4 3 7 4 6" xfId="21495"/>
    <cellStyle name="20% - Accent4 3 7 4 7" xfId="21496"/>
    <cellStyle name="20% - Accent4 3 7 5" xfId="21497"/>
    <cellStyle name="20% - Accent4 3 7 5 2" xfId="21498"/>
    <cellStyle name="20% - Accent4 3 7 5 2 2" xfId="21499"/>
    <cellStyle name="20% - Accent4 3 7 5 3" xfId="21500"/>
    <cellStyle name="20% - Accent4 3 7 5 3 2" xfId="21501"/>
    <cellStyle name="20% - Accent4 3 7 5 4" xfId="21502"/>
    <cellStyle name="20% - Accent4 3 7 5 5" xfId="21503"/>
    <cellStyle name="20% - Accent4 3 7 5 6" xfId="21504"/>
    <cellStyle name="20% - Accent4 3 7 5 7" xfId="21505"/>
    <cellStyle name="20% - Accent4 3 7 6" xfId="21506"/>
    <cellStyle name="20% - Accent4 3 7 6 2" xfId="21507"/>
    <cellStyle name="20% - Accent4 3 7 7" xfId="21508"/>
    <cellStyle name="20% - Accent4 3 7 7 2" xfId="21509"/>
    <cellStyle name="20% - Accent4 3 7 8" xfId="21510"/>
    <cellStyle name="20% - Accent4 3 7 9" xfId="21511"/>
    <cellStyle name="20% - Accent4 3 8" xfId="21512"/>
    <cellStyle name="20% - Accent4 3 8 10" xfId="21513"/>
    <cellStyle name="20% - Accent4 3 8 11" xfId="21514"/>
    <cellStyle name="20% - Accent4 3 8 2" xfId="21515"/>
    <cellStyle name="20% - Accent4 3 8 2 10" xfId="21516"/>
    <cellStyle name="20% - Accent4 3 8 2 2" xfId="21517"/>
    <cellStyle name="20% - Accent4 3 8 2 2 2" xfId="21518"/>
    <cellStyle name="20% - Accent4 3 8 2 2 2 2" xfId="21519"/>
    <cellStyle name="20% - Accent4 3 8 2 2 3" xfId="21520"/>
    <cellStyle name="20% - Accent4 3 8 2 2 3 2" xfId="21521"/>
    <cellStyle name="20% - Accent4 3 8 2 2 4" xfId="21522"/>
    <cellStyle name="20% - Accent4 3 8 2 2 5" xfId="21523"/>
    <cellStyle name="20% - Accent4 3 8 2 2 6" xfId="21524"/>
    <cellStyle name="20% - Accent4 3 8 2 2 7" xfId="21525"/>
    <cellStyle name="20% - Accent4 3 8 2 3" xfId="21526"/>
    <cellStyle name="20% - Accent4 3 8 2 3 2" xfId="21527"/>
    <cellStyle name="20% - Accent4 3 8 2 3 2 2" xfId="21528"/>
    <cellStyle name="20% - Accent4 3 8 2 3 3" xfId="21529"/>
    <cellStyle name="20% - Accent4 3 8 2 3 3 2" xfId="21530"/>
    <cellStyle name="20% - Accent4 3 8 2 3 4" xfId="21531"/>
    <cellStyle name="20% - Accent4 3 8 2 3 5" xfId="21532"/>
    <cellStyle name="20% - Accent4 3 8 2 3 6" xfId="21533"/>
    <cellStyle name="20% - Accent4 3 8 2 3 7" xfId="21534"/>
    <cellStyle name="20% - Accent4 3 8 2 4" xfId="21535"/>
    <cellStyle name="20% - Accent4 3 8 2 4 2" xfId="21536"/>
    <cellStyle name="20% - Accent4 3 8 2 4 2 2" xfId="21537"/>
    <cellStyle name="20% - Accent4 3 8 2 4 3" xfId="21538"/>
    <cellStyle name="20% - Accent4 3 8 2 4 3 2" xfId="21539"/>
    <cellStyle name="20% - Accent4 3 8 2 4 4" xfId="21540"/>
    <cellStyle name="20% - Accent4 3 8 2 4 5" xfId="21541"/>
    <cellStyle name="20% - Accent4 3 8 2 4 6" xfId="21542"/>
    <cellStyle name="20% - Accent4 3 8 2 4 7" xfId="21543"/>
    <cellStyle name="20% - Accent4 3 8 2 5" xfId="21544"/>
    <cellStyle name="20% - Accent4 3 8 2 5 2" xfId="21545"/>
    <cellStyle name="20% - Accent4 3 8 2 6" xfId="21546"/>
    <cellStyle name="20% - Accent4 3 8 2 6 2" xfId="21547"/>
    <cellStyle name="20% - Accent4 3 8 2 7" xfId="21548"/>
    <cellStyle name="20% - Accent4 3 8 2 8" xfId="21549"/>
    <cellStyle name="20% - Accent4 3 8 2 9" xfId="21550"/>
    <cellStyle name="20% - Accent4 3 8 3" xfId="21551"/>
    <cellStyle name="20% - Accent4 3 8 3 2" xfId="21552"/>
    <cellStyle name="20% - Accent4 3 8 3 2 2" xfId="21553"/>
    <cellStyle name="20% - Accent4 3 8 3 3" xfId="21554"/>
    <cellStyle name="20% - Accent4 3 8 3 3 2" xfId="21555"/>
    <cellStyle name="20% - Accent4 3 8 3 4" xfId="21556"/>
    <cellStyle name="20% - Accent4 3 8 3 5" xfId="21557"/>
    <cellStyle name="20% - Accent4 3 8 3 6" xfId="21558"/>
    <cellStyle name="20% - Accent4 3 8 3 7" xfId="21559"/>
    <cellStyle name="20% - Accent4 3 8 4" xfId="21560"/>
    <cellStyle name="20% - Accent4 3 8 4 2" xfId="21561"/>
    <cellStyle name="20% - Accent4 3 8 4 2 2" xfId="21562"/>
    <cellStyle name="20% - Accent4 3 8 4 3" xfId="21563"/>
    <cellStyle name="20% - Accent4 3 8 4 3 2" xfId="21564"/>
    <cellStyle name="20% - Accent4 3 8 4 4" xfId="21565"/>
    <cellStyle name="20% - Accent4 3 8 4 5" xfId="21566"/>
    <cellStyle name="20% - Accent4 3 8 4 6" xfId="21567"/>
    <cellStyle name="20% - Accent4 3 8 4 7" xfId="21568"/>
    <cellStyle name="20% - Accent4 3 8 5" xfId="21569"/>
    <cellStyle name="20% - Accent4 3 8 5 2" xfId="21570"/>
    <cellStyle name="20% - Accent4 3 8 5 2 2" xfId="21571"/>
    <cellStyle name="20% - Accent4 3 8 5 3" xfId="21572"/>
    <cellStyle name="20% - Accent4 3 8 5 3 2" xfId="21573"/>
    <cellStyle name="20% - Accent4 3 8 5 4" xfId="21574"/>
    <cellStyle name="20% - Accent4 3 8 5 5" xfId="21575"/>
    <cellStyle name="20% - Accent4 3 8 5 6" xfId="21576"/>
    <cellStyle name="20% - Accent4 3 8 5 7" xfId="21577"/>
    <cellStyle name="20% - Accent4 3 8 6" xfId="21578"/>
    <cellStyle name="20% - Accent4 3 8 6 2" xfId="21579"/>
    <cellStyle name="20% - Accent4 3 8 7" xfId="21580"/>
    <cellStyle name="20% - Accent4 3 8 7 2" xfId="21581"/>
    <cellStyle name="20% - Accent4 3 8 8" xfId="21582"/>
    <cellStyle name="20% - Accent4 3 8 9" xfId="21583"/>
    <cellStyle name="20% - Accent4 3 9" xfId="21584"/>
    <cellStyle name="20% - Accent4 3 9 10" xfId="21585"/>
    <cellStyle name="20% - Accent4 3 9 2" xfId="21586"/>
    <cellStyle name="20% - Accent4 3 9 2 2" xfId="21587"/>
    <cellStyle name="20% - Accent4 3 9 2 2 2" xfId="21588"/>
    <cellStyle name="20% - Accent4 3 9 2 3" xfId="21589"/>
    <cellStyle name="20% - Accent4 3 9 2 3 2" xfId="21590"/>
    <cellStyle name="20% - Accent4 3 9 2 4" xfId="21591"/>
    <cellStyle name="20% - Accent4 3 9 2 5" xfId="21592"/>
    <cellStyle name="20% - Accent4 3 9 2 6" xfId="21593"/>
    <cellStyle name="20% - Accent4 3 9 2 7" xfId="21594"/>
    <cellStyle name="20% - Accent4 3 9 3" xfId="21595"/>
    <cellStyle name="20% - Accent4 3 9 3 2" xfId="21596"/>
    <cellStyle name="20% - Accent4 3 9 3 2 2" xfId="21597"/>
    <cellStyle name="20% - Accent4 3 9 3 3" xfId="21598"/>
    <cellStyle name="20% - Accent4 3 9 3 3 2" xfId="21599"/>
    <cellStyle name="20% - Accent4 3 9 3 4" xfId="21600"/>
    <cellStyle name="20% - Accent4 3 9 3 5" xfId="21601"/>
    <cellStyle name="20% - Accent4 3 9 3 6" xfId="21602"/>
    <cellStyle name="20% - Accent4 3 9 3 7" xfId="21603"/>
    <cellStyle name="20% - Accent4 3 9 4" xfId="21604"/>
    <cellStyle name="20% - Accent4 3 9 4 2" xfId="21605"/>
    <cellStyle name="20% - Accent4 3 9 4 2 2" xfId="21606"/>
    <cellStyle name="20% - Accent4 3 9 4 3" xfId="21607"/>
    <cellStyle name="20% - Accent4 3 9 4 3 2" xfId="21608"/>
    <cellStyle name="20% - Accent4 3 9 4 4" xfId="21609"/>
    <cellStyle name="20% - Accent4 3 9 4 5" xfId="21610"/>
    <cellStyle name="20% - Accent4 3 9 4 6" xfId="21611"/>
    <cellStyle name="20% - Accent4 3 9 4 7" xfId="21612"/>
    <cellStyle name="20% - Accent4 3 9 5" xfId="21613"/>
    <cellStyle name="20% - Accent4 3 9 5 2" xfId="21614"/>
    <cellStyle name="20% - Accent4 3 9 6" xfId="21615"/>
    <cellStyle name="20% - Accent4 3 9 6 2" xfId="21616"/>
    <cellStyle name="20% - Accent4 3 9 7" xfId="21617"/>
    <cellStyle name="20% - Accent4 3 9 8" xfId="21618"/>
    <cellStyle name="20% - Accent4 3 9 9" xfId="21619"/>
    <cellStyle name="20% - Accent4 3_10-15-10-Stmt AU - Period I - Working 1 0" xfId="178"/>
    <cellStyle name="20% - Accent4 4" xfId="179"/>
    <cellStyle name="20% - Accent4 4 2" xfId="180"/>
    <cellStyle name="20% - Accent4 4 3" xfId="181"/>
    <cellStyle name="20% - Accent4 4_10-15-10-Stmt AU - Period I - Working 1 0" xfId="182"/>
    <cellStyle name="20% - Accent4 5" xfId="183"/>
    <cellStyle name="20% - Accent4 5 2" xfId="184"/>
    <cellStyle name="20% - Accent4 5 3" xfId="185"/>
    <cellStyle name="20% - Accent4 5_10-15-10-Stmt AU - Period I - Working 1 0" xfId="186"/>
    <cellStyle name="20% - Accent4 6" xfId="187"/>
    <cellStyle name="20% - Accent4 6 2" xfId="188"/>
    <cellStyle name="20% - Accent4 6 3" xfId="189"/>
    <cellStyle name="20% - Accent4 6_10-15-10-Stmt AU - Period I - Working 1 0" xfId="190"/>
    <cellStyle name="20% - Accent4 7" xfId="191"/>
    <cellStyle name="20% - Accent4 7 2" xfId="192"/>
    <cellStyle name="20% - Accent4 7 3" xfId="193"/>
    <cellStyle name="20% - Accent4 7_10-15-10-Stmt AU - Period I - Working 1 0" xfId="194"/>
    <cellStyle name="20% - Accent4 8" xfId="195"/>
    <cellStyle name="20% - Accent4 9" xfId="196"/>
    <cellStyle name="20% - Accent5 10" xfId="197"/>
    <cellStyle name="20% - Accent5 11" xfId="198"/>
    <cellStyle name="20% - Accent5 12" xfId="199"/>
    <cellStyle name="20% - Accent5 13" xfId="200"/>
    <cellStyle name="20% - Accent5 2" xfId="201"/>
    <cellStyle name="20% - Accent5 2 10" xfId="21620"/>
    <cellStyle name="20% - Accent5 2 10 2" xfId="21621"/>
    <cellStyle name="20% - Accent5 2 10 2 2" xfId="21622"/>
    <cellStyle name="20% - Accent5 2 10 3" xfId="21623"/>
    <cellStyle name="20% - Accent5 2 10 3 2" xfId="21624"/>
    <cellStyle name="20% - Accent5 2 10 4" xfId="21625"/>
    <cellStyle name="20% - Accent5 2 10 5" xfId="21626"/>
    <cellStyle name="20% - Accent5 2 10 6" xfId="21627"/>
    <cellStyle name="20% - Accent5 2 10 7" xfId="21628"/>
    <cellStyle name="20% - Accent5 2 11" xfId="21629"/>
    <cellStyle name="20% - Accent5 2 11 2" xfId="21630"/>
    <cellStyle name="20% - Accent5 2 11 2 2" xfId="21631"/>
    <cellStyle name="20% - Accent5 2 11 3" xfId="21632"/>
    <cellStyle name="20% - Accent5 2 11 3 2" xfId="21633"/>
    <cellStyle name="20% - Accent5 2 11 4" xfId="21634"/>
    <cellStyle name="20% - Accent5 2 11 5" xfId="21635"/>
    <cellStyle name="20% - Accent5 2 11 6" xfId="21636"/>
    <cellStyle name="20% - Accent5 2 11 7" xfId="21637"/>
    <cellStyle name="20% - Accent5 2 12" xfId="21638"/>
    <cellStyle name="20% - Accent5 2 12 2" xfId="21639"/>
    <cellStyle name="20% - Accent5 2 12 2 2" xfId="21640"/>
    <cellStyle name="20% - Accent5 2 12 3" xfId="21641"/>
    <cellStyle name="20% - Accent5 2 12 3 2" xfId="21642"/>
    <cellStyle name="20% - Accent5 2 12 4" xfId="21643"/>
    <cellStyle name="20% - Accent5 2 12 5" xfId="21644"/>
    <cellStyle name="20% - Accent5 2 12 6" xfId="21645"/>
    <cellStyle name="20% - Accent5 2 12 7" xfId="21646"/>
    <cellStyle name="20% - Accent5 2 13" xfId="21647"/>
    <cellStyle name="20% - Accent5 2 13 2" xfId="21648"/>
    <cellStyle name="20% - Accent5 2 14" xfId="21649"/>
    <cellStyle name="20% - Accent5 2 14 2" xfId="21650"/>
    <cellStyle name="20% - Accent5 2 15" xfId="21651"/>
    <cellStyle name="20% - Accent5 2 16" xfId="21652"/>
    <cellStyle name="20% - Accent5 2 17" xfId="21653"/>
    <cellStyle name="20% - Accent5 2 18" xfId="21654"/>
    <cellStyle name="20% - Accent5 2 2" xfId="202"/>
    <cellStyle name="20% - Accent5 2 2 10" xfId="21655"/>
    <cellStyle name="20% - Accent5 2 2 11" xfId="21656"/>
    <cellStyle name="20% - Accent5 2 2 12" xfId="21657"/>
    <cellStyle name="20% - Accent5 2 2 13" xfId="21658"/>
    <cellStyle name="20% - Accent5 2 2 2" xfId="21659"/>
    <cellStyle name="20% - Accent5 2 2 2 10" xfId="21660"/>
    <cellStyle name="20% - Accent5 2 2 2 11" xfId="21661"/>
    <cellStyle name="20% - Accent5 2 2 2 2" xfId="21662"/>
    <cellStyle name="20% - Accent5 2 2 2 2 10" xfId="21663"/>
    <cellStyle name="20% - Accent5 2 2 2 2 2" xfId="21664"/>
    <cellStyle name="20% - Accent5 2 2 2 2 2 2" xfId="21665"/>
    <cellStyle name="20% - Accent5 2 2 2 2 2 2 2" xfId="21666"/>
    <cellStyle name="20% - Accent5 2 2 2 2 2 3" xfId="21667"/>
    <cellStyle name="20% - Accent5 2 2 2 2 2 3 2" xfId="21668"/>
    <cellStyle name="20% - Accent5 2 2 2 2 2 4" xfId="21669"/>
    <cellStyle name="20% - Accent5 2 2 2 2 2 5" xfId="21670"/>
    <cellStyle name="20% - Accent5 2 2 2 2 2 6" xfId="21671"/>
    <cellStyle name="20% - Accent5 2 2 2 2 2 7" xfId="21672"/>
    <cellStyle name="20% - Accent5 2 2 2 2 3" xfId="21673"/>
    <cellStyle name="20% - Accent5 2 2 2 2 3 2" xfId="21674"/>
    <cellStyle name="20% - Accent5 2 2 2 2 3 2 2" xfId="21675"/>
    <cellStyle name="20% - Accent5 2 2 2 2 3 3" xfId="21676"/>
    <cellStyle name="20% - Accent5 2 2 2 2 3 3 2" xfId="21677"/>
    <cellStyle name="20% - Accent5 2 2 2 2 3 4" xfId="21678"/>
    <cellStyle name="20% - Accent5 2 2 2 2 3 5" xfId="21679"/>
    <cellStyle name="20% - Accent5 2 2 2 2 3 6" xfId="21680"/>
    <cellStyle name="20% - Accent5 2 2 2 2 3 7" xfId="21681"/>
    <cellStyle name="20% - Accent5 2 2 2 2 4" xfId="21682"/>
    <cellStyle name="20% - Accent5 2 2 2 2 4 2" xfId="21683"/>
    <cellStyle name="20% - Accent5 2 2 2 2 4 2 2" xfId="21684"/>
    <cellStyle name="20% - Accent5 2 2 2 2 4 3" xfId="21685"/>
    <cellStyle name="20% - Accent5 2 2 2 2 4 3 2" xfId="21686"/>
    <cellStyle name="20% - Accent5 2 2 2 2 4 4" xfId="21687"/>
    <cellStyle name="20% - Accent5 2 2 2 2 4 5" xfId="21688"/>
    <cellStyle name="20% - Accent5 2 2 2 2 4 6" xfId="21689"/>
    <cellStyle name="20% - Accent5 2 2 2 2 4 7" xfId="21690"/>
    <cellStyle name="20% - Accent5 2 2 2 2 5" xfId="21691"/>
    <cellStyle name="20% - Accent5 2 2 2 2 5 2" xfId="21692"/>
    <cellStyle name="20% - Accent5 2 2 2 2 6" xfId="21693"/>
    <cellStyle name="20% - Accent5 2 2 2 2 6 2" xfId="21694"/>
    <cellStyle name="20% - Accent5 2 2 2 2 7" xfId="21695"/>
    <cellStyle name="20% - Accent5 2 2 2 2 8" xfId="21696"/>
    <cellStyle name="20% - Accent5 2 2 2 2 9" xfId="21697"/>
    <cellStyle name="20% - Accent5 2 2 2 3" xfId="21698"/>
    <cellStyle name="20% - Accent5 2 2 2 3 2" xfId="21699"/>
    <cellStyle name="20% - Accent5 2 2 2 3 2 2" xfId="21700"/>
    <cellStyle name="20% - Accent5 2 2 2 3 3" xfId="21701"/>
    <cellStyle name="20% - Accent5 2 2 2 3 3 2" xfId="21702"/>
    <cellStyle name="20% - Accent5 2 2 2 3 4" xfId="21703"/>
    <cellStyle name="20% - Accent5 2 2 2 3 5" xfId="21704"/>
    <cellStyle name="20% - Accent5 2 2 2 3 6" xfId="21705"/>
    <cellStyle name="20% - Accent5 2 2 2 3 7" xfId="21706"/>
    <cellStyle name="20% - Accent5 2 2 2 4" xfId="21707"/>
    <cellStyle name="20% - Accent5 2 2 2 4 2" xfId="21708"/>
    <cellStyle name="20% - Accent5 2 2 2 4 2 2" xfId="21709"/>
    <cellStyle name="20% - Accent5 2 2 2 4 3" xfId="21710"/>
    <cellStyle name="20% - Accent5 2 2 2 4 3 2" xfId="21711"/>
    <cellStyle name="20% - Accent5 2 2 2 4 4" xfId="21712"/>
    <cellStyle name="20% - Accent5 2 2 2 4 5" xfId="21713"/>
    <cellStyle name="20% - Accent5 2 2 2 4 6" xfId="21714"/>
    <cellStyle name="20% - Accent5 2 2 2 4 7" xfId="21715"/>
    <cellStyle name="20% - Accent5 2 2 2 5" xfId="21716"/>
    <cellStyle name="20% - Accent5 2 2 2 5 2" xfId="21717"/>
    <cellStyle name="20% - Accent5 2 2 2 5 2 2" xfId="21718"/>
    <cellStyle name="20% - Accent5 2 2 2 5 3" xfId="21719"/>
    <cellStyle name="20% - Accent5 2 2 2 5 3 2" xfId="21720"/>
    <cellStyle name="20% - Accent5 2 2 2 5 4" xfId="21721"/>
    <cellStyle name="20% - Accent5 2 2 2 5 5" xfId="21722"/>
    <cellStyle name="20% - Accent5 2 2 2 5 6" xfId="21723"/>
    <cellStyle name="20% - Accent5 2 2 2 5 7" xfId="21724"/>
    <cellStyle name="20% - Accent5 2 2 2 6" xfId="21725"/>
    <cellStyle name="20% - Accent5 2 2 2 6 2" xfId="21726"/>
    <cellStyle name="20% - Accent5 2 2 2 7" xfId="21727"/>
    <cellStyle name="20% - Accent5 2 2 2 7 2" xfId="21728"/>
    <cellStyle name="20% - Accent5 2 2 2 8" xfId="21729"/>
    <cellStyle name="20% - Accent5 2 2 2 9" xfId="21730"/>
    <cellStyle name="20% - Accent5 2 2 3" xfId="21731"/>
    <cellStyle name="20% - Accent5 2 2 3 10" xfId="21732"/>
    <cellStyle name="20% - Accent5 2 2 3 11" xfId="21733"/>
    <cellStyle name="20% - Accent5 2 2 3 2" xfId="21734"/>
    <cellStyle name="20% - Accent5 2 2 3 2 10" xfId="21735"/>
    <cellStyle name="20% - Accent5 2 2 3 2 2" xfId="21736"/>
    <cellStyle name="20% - Accent5 2 2 3 2 2 2" xfId="21737"/>
    <cellStyle name="20% - Accent5 2 2 3 2 2 2 2" xfId="21738"/>
    <cellStyle name="20% - Accent5 2 2 3 2 2 3" xfId="21739"/>
    <cellStyle name="20% - Accent5 2 2 3 2 2 3 2" xfId="21740"/>
    <cellStyle name="20% - Accent5 2 2 3 2 2 4" xfId="21741"/>
    <cellStyle name="20% - Accent5 2 2 3 2 2 5" xfId="21742"/>
    <cellStyle name="20% - Accent5 2 2 3 2 2 6" xfId="21743"/>
    <cellStyle name="20% - Accent5 2 2 3 2 2 7" xfId="21744"/>
    <cellStyle name="20% - Accent5 2 2 3 2 3" xfId="21745"/>
    <cellStyle name="20% - Accent5 2 2 3 2 3 2" xfId="21746"/>
    <cellStyle name="20% - Accent5 2 2 3 2 3 2 2" xfId="21747"/>
    <cellStyle name="20% - Accent5 2 2 3 2 3 3" xfId="21748"/>
    <cellStyle name="20% - Accent5 2 2 3 2 3 3 2" xfId="21749"/>
    <cellStyle name="20% - Accent5 2 2 3 2 3 4" xfId="21750"/>
    <cellStyle name="20% - Accent5 2 2 3 2 3 5" xfId="21751"/>
    <cellStyle name="20% - Accent5 2 2 3 2 3 6" xfId="21752"/>
    <cellStyle name="20% - Accent5 2 2 3 2 3 7" xfId="21753"/>
    <cellStyle name="20% - Accent5 2 2 3 2 4" xfId="21754"/>
    <cellStyle name="20% - Accent5 2 2 3 2 4 2" xfId="21755"/>
    <cellStyle name="20% - Accent5 2 2 3 2 4 2 2" xfId="21756"/>
    <cellStyle name="20% - Accent5 2 2 3 2 4 3" xfId="21757"/>
    <cellStyle name="20% - Accent5 2 2 3 2 4 3 2" xfId="21758"/>
    <cellStyle name="20% - Accent5 2 2 3 2 4 4" xfId="21759"/>
    <cellStyle name="20% - Accent5 2 2 3 2 4 5" xfId="21760"/>
    <cellStyle name="20% - Accent5 2 2 3 2 4 6" xfId="21761"/>
    <cellStyle name="20% - Accent5 2 2 3 2 4 7" xfId="21762"/>
    <cellStyle name="20% - Accent5 2 2 3 2 5" xfId="21763"/>
    <cellStyle name="20% - Accent5 2 2 3 2 5 2" xfId="21764"/>
    <cellStyle name="20% - Accent5 2 2 3 2 6" xfId="21765"/>
    <cellStyle name="20% - Accent5 2 2 3 2 6 2" xfId="21766"/>
    <cellStyle name="20% - Accent5 2 2 3 2 7" xfId="21767"/>
    <cellStyle name="20% - Accent5 2 2 3 2 8" xfId="21768"/>
    <cellStyle name="20% - Accent5 2 2 3 2 9" xfId="21769"/>
    <cellStyle name="20% - Accent5 2 2 3 3" xfId="21770"/>
    <cellStyle name="20% - Accent5 2 2 3 3 2" xfId="21771"/>
    <cellStyle name="20% - Accent5 2 2 3 3 2 2" xfId="21772"/>
    <cellStyle name="20% - Accent5 2 2 3 3 3" xfId="21773"/>
    <cellStyle name="20% - Accent5 2 2 3 3 3 2" xfId="21774"/>
    <cellStyle name="20% - Accent5 2 2 3 3 4" xfId="21775"/>
    <cellStyle name="20% - Accent5 2 2 3 3 5" xfId="21776"/>
    <cellStyle name="20% - Accent5 2 2 3 3 6" xfId="21777"/>
    <cellStyle name="20% - Accent5 2 2 3 3 7" xfId="21778"/>
    <cellStyle name="20% - Accent5 2 2 3 4" xfId="21779"/>
    <cellStyle name="20% - Accent5 2 2 3 4 2" xfId="21780"/>
    <cellStyle name="20% - Accent5 2 2 3 4 2 2" xfId="21781"/>
    <cellStyle name="20% - Accent5 2 2 3 4 3" xfId="21782"/>
    <cellStyle name="20% - Accent5 2 2 3 4 3 2" xfId="21783"/>
    <cellStyle name="20% - Accent5 2 2 3 4 4" xfId="21784"/>
    <cellStyle name="20% - Accent5 2 2 3 4 5" xfId="21785"/>
    <cellStyle name="20% - Accent5 2 2 3 4 6" xfId="21786"/>
    <cellStyle name="20% - Accent5 2 2 3 4 7" xfId="21787"/>
    <cellStyle name="20% - Accent5 2 2 3 5" xfId="21788"/>
    <cellStyle name="20% - Accent5 2 2 3 5 2" xfId="21789"/>
    <cellStyle name="20% - Accent5 2 2 3 5 2 2" xfId="21790"/>
    <cellStyle name="20% - Accent5 2 2 3 5 3" xfId="21791"/>
    <cellStyle name="20% - Accent5 2 2 3 5 3 2" xfId="21792"/>
    <cellStyle name="20% - Accent5 2 2 3 5 4" xfId="21793"/>
    <cellStyle name="20% - Accent5 2 2 3 5 5" xfId="21794"/>
    <cellStyle name="20% - Accent5 2 2 3 5 6" xfId="21795"/>
    <cellStyle name="20% - Accent5 2 2 3 5 7" xfId="21796"/>
    <cellStyle name="20% - Accent5 2 2 3 6" xfId="21797"/>
    <cellStyle name="20% - Accent5 2 2 3 6 2" xfId="21798"/>
    <cellStyle name="20% - Accent5 2 2 3 7" xfId="21799"/>
    <cellStyle name="20% - Accent5 2 2 3 7 2" xfId="21800"/>
    <cellStyle name="20% - Accent5 2 2 3 8" xfId="21801"/>
    <cellStyle name="20% - Accent5 2 2 3 9" xfId="21802"/>
    <cellStyle name="20% - Accent5 2 2 4" xfId="21803"/>
    <cellStyle name="20% - Accent5 2 2 4 10" xfId="21804"/>
    <cellStyle name="20% - Accent5 2 2 4 2" xfId="21805"/>
    <cellStyle name="20% - Accent5 2 2 4 2 2" xfId="21806"/>
    <cellStyle name="20% - Accent5 2 2 4 2 2 2" xfId="21807"/>
    <cellStyle name="20% - Accent5 2 2 4 2 3" xfId="21808"/>
    <cellStyle name="20% - Accent5 2 2 4 2 3 2" xfId="21809"/>
    <cellStyle name="20% - Accent5 2 2 4 2 4" xfId="21810"/>
    <cellStyle name="20% - Accent5 2 2 4 2 5" xfId="21811"/>
    <cellStyle name="20% - Accent5 2 2 4 2 6" xfId="21812"/>
    <cellStyle name="20% - Accent5 2 2 4 2 7" xfId="21813"/>
    <cellStyle name="20% - Accent5 2 2 4 3" xfId="21814"/>
    <cellStyle name="20% - Accent5 2 2 4 3 2" xfId="21815"/>
    <cellStyle name="20% - Accent5 2 2 4 3 2 2" xfId="21816"/>
    <cellStyle name="20% - Accent5 2 2 4 3 3" xfId="21817"/>
    <cellStyle name="20% - Accent5 2 2 4 3 3 2" xfId="21818"/>
    <cellStyle name="20% - Accent5 2 2 4 3 4" xfId="21819"/>
    <cellStyle name="20% - Accent5 2 2 4 3 5" xfId="21820"/>
    <cellStyle name="20% - Accent5 2 2 4 3 6" xfId="21821"/>
    <cellStyle name="20% - Accent5 2 2 4 3 7" xfId="21822"/>
    <cellStyle name="20% - Accent5 2 2 4 4" xfId="21823"/>
    <cellStyle name="20% - Accent5 2 2 4 4 2" xfId="21824"/>
    <cellStyle name="20% - Accent5 2 2 4 4 2 2" xfId="21825"/>
    <cellStyle name="20% - Accent5 2 2 4 4 3" xfId="21826"/>
    <cellStyle name="20% - Accent5 2 2 4 4 3 2" xfId="21827"/>
    <cellStyle name="20% - Accent5 2 2 4 4 4" xfId="21828"/>
    <cellStyle name="20% - Accent5 2 2 4 4 5" xfId="21829"/>
    <cellStyle name="20% - Accent5 2 2 4 4 6" xfId="21830"/>
    <cellStyle name="20% - Accent5 2 2 4 4 7" xfId="21831"/>
    <cellStyle name="20% - Accent5 2 2 4 5" xfId="21832"/>
    <cellStyle name="20% - Accent5 2 2 4 5 2" xfId="21833"/>
    <cellStyle name="20% - Accent5 2 2 4 6" xfId="21834"/>
    <cellStyle name="20% - Accent5 2 2 4 6 2" xfId="21835"/>
    <cellStyle name="20% - Accent5 2 2 4 7" xfId="21836"/>
    <cellStyle name="20% - Accent5 2 2 4 8" xfId="21837"/>
    <cellStyle name="20% - Accent5 2 2 4 9" xfId="21838"/>
    <cellStyle name="20% - Accent5 2 2 5" xfId="21839"/>
    <cellStyle name="20% - Accent5 2 2 5 2" xfId="21840"/>
    <cellStyle name="20% - Accent5 2 2 5 2 2" xfId="21841"/>
    <cellStyle name="20% - Accent5 2 2 5 3" xfId="21842"/>
    <cellStyle name="20% - Accent5 2 2 5 3 2" xfId="21843"/>
    <cellStyle name="20% - Accent5 2 2 5 4" xfId="21844"/>
    <cellStyle name="20% - Accent5 2 2 5 5" xfId="21845"/>
    <cellStyle name="20% - Accent5 2 2 5 6" xfId="21846"/>
    <cellStyle name="20% - Accent5 2 2 5 7" xfId="21847"/>
    <cellStyle name="20% - Accent5 2 2 6" xfId="21848"/>
    <cellStyle name="20% - Accent5 2 2 6 2" xfId="21849"/>
    <cellStyle name="20% - Accent5 2 2 6 2 2" xfId="21850"/>
    <cellStyle name="20% - Accent5 2 2 6 3" xfId="21851"/>
    <cellStyle name="20% - Accent5 2 2 6 3 2" xfId="21852"/>
    <cellStyle name="20% - Accent5 2 2 6 4" xfId="21853"/>
    <cellStyle name="20% - Accent5 2 2 6 5" xfId="21854"/>
    <cellStyle name="20% - Accent5 2 2 6 6" xfId="21855"/>
    <cellStyle name="20% - Accent5 2 2 6 7" xfId="21856"/>
    <cellStyle name="20% - Accent5 2 2 7" xfId="21857"/>
    <cellStyle name="20% - Accent5 2 2 7 2" xfId="21858"/>
    <cellStyle name="20% - Accent5 2 2 7 2 2" xfId="21859"/>
    <cellStyle name="20% - Accent5 2 2 7 3" xfId="21860"/>
    <cellStyle name="20% - Accent5 2 2 7 3 2" xfId="21861"/>
    <cellStyle name="20% - Accent5 2 2 7 4" xfId="21862"/>
    <cellStyle name="20% - Accent5 2 2 7 5" xfId="21863"/>
    <cellStyle name="20% - Accent5 2 2 7 6" xfId="21864"/>
    <cellStyle name="20% - Accent5 2 2 7 7" xfId="21865"/>
    <cellStyle name="20% - Accent5 2 2 8" xfId="21866"/>
    <cellStyle name="20% - Accent5 2 2 8 2" xfId="21867"/>
    <cellStyle name="20% - Accent5 2 2 9" xfId="21868"/>
    <cellStyle name="20% - Accent5 2 2 9 2" xfId="21869"/>
    <cellStyle name="20% - Accent5 2 3" xfId="203"/>
    <cellStyle name="20% - Accent5 2 3 10" xfId="21870"/>
    <cellStyle name="20% - Accent5 2 3 11" xfId="21871"/>
    <cellStyle name="20% - Accent5 2 3 12" xfId="21872"/>
    <cellStyle name="20% - Accent5 2 3 13" xfId="21873"/>
    <cellStyle name="20% - Accent5 2 3 2" xfId="21874"/>
    <cellStyle name="20% - Accent5 2 3 2 10" xfId="21875"/>
    <cellStyle name="20% - Accent5 2 3 2 11" xfId="21876"/>
    <cellStyle name="20% - Accent5 2 3 2 2" xfId="21877"/>
    <cellStyle name="20% - Accent5 2 3 2 2 10" xfId="21878"/>
    <cellStyle name="20% - Accent5 2 3 2 2 2" xfId="21879"/>
    <cellStyle name="20% - Accent5 2 3 2 2 2 2" xfId="21880"/>
    <cellStyle name="20% - Accent5 2 3 2 2 2 2 2" xfId="21881"/>
    <cellStyle name="20% - Accent5 2 3 2 2 2 3" xfId="21882"/>
    <cellStyle name="20% - Accent5 2 3 2 2 2 3 2" xfId="21883"/>
    <cellStyle name="20% - Accent5 2 3 2 2 2 4" xfId="21884"/>
    <cellStyle name="20% - Accent5 2 3 2 2 2 5" xfId="21885"/>
    <cellStyle name="20% - Accent5 2 3 2 2 2 6" xfId="21886"/>
    <cellStyle name="20% - Accent5 2 3 2 2 2 7" xfId="21887"/>
    <cellStyle name="20% - Accent5 2 3 2 2 3" xfId="21888"/>
    <cellStyle name="20% - Accent5 2 3 2 2 3 2" xfId="21889"/>
    <cellStyle name="20% - Accent5 2 3 2 2 3 2 2" xfId="21890"/>
    <cellStyle name="20% - Accent5 2 3 2 2 3 3" xfId="21891"/>
    <cellStyle name="20% - Accent5 2 3 2 2 3 3 2" xfId="21892"/>
    <cellStyle name="20% - Accent5 2 3 2 2 3 4" xfId="21893"/>
    <cellStyle name="20% - Accent5 2 3 2 2 3 5" xfId="21894"/>
    <cellStyle name="20% - Accent5 2 3 2 2 3 6" xfId="21895"/>
    <cellStyle name="20% - Accent5 2 3 2 2 3 7" xfId="21896"/>
    <cellStyle name="20% - Accent5 2 3 2 2 4" xfId="21897"/>
    <cellStyle name="20% - Accent5 2 3 2 2 4 2" xfId="21898"/>
    <cellStyle name="20% - Accent5 2 3 2 2 4 2 2" xfId="21899"/>
    <cellStyle name="20% - Accent5 2 3 2 2 4 3" xfId="21900"/>
    <cellStyle name="20% - Accent5 2 3 2 2 4 3 2" xfId="21901"/>
    <cellStyle name="20% - Accent5 2 3 2 2 4 4" xfId="21902"/>
    <cellStyle name="20% - Accent5 2 3 2 2 4 5" xfId="21903"/>
    <cellStyle name="20% - Accent5 2 3 2 2 4 6" xfId="21904"/>
    <cellStyle name="20% - Accent5 2 3 2 2 4 7" xfId="21905"/>
    <cellStyle name="20% - Accent5 2 3 2 2 5" xfId="21906"/>
    <cellStyle name="20% - Accent5 2 3 2 2 5 2" xfId="21907"/>
    <cellStyle name="20% - Accent5 2 3 2 2 6" xfId="21908"/>
    <cellStyle name="20% - Accent5 2 3 2 2 6 2" xfId="21909"/>
    <cellStyle name="20% - Accent5 2 3 2 2 7" xfId="21910"/>
    <cellStyle name="20% - Accent5 2 3 2 2 8" xfId="21911"/>
    <cellStyle name="20% - Accent5 2 3 2 2 9" xfId="21912"/>
    <cellStyle name="20% - Accent5 2 3 2 3" xfId="21913"/>
    <cellStyle name="20% - Accent5 2 3 2 3 2" xfId="21914"/>
    <cellStyle name="20% - Accent5 2 3 2 3 2 2" xfId="21915"/>
    <cellStyle name="20% - Accent5 2 3 2 3 3" xfId="21916"/>
    <cellStyle name="20% - Accent5 2 3 2 3 3 2" xfId="21917"/>
    <cellStyle name="20% - Accent5 2 3 2 3 4" xfId="21918"/>
    <cellStyle name="20% - Accent5 2 3 2 3 5" xfId="21919"/>
    <cellStyle name="20% - Accent5 2 3 2 3 6" xfId="21920"/>
    <cellStyle name="20% - Accent5 2 3 2 3 7" xfId="21921"/>
    <cellStyle name="20% - Accent5 2 3 2 4" xfId="21922"/>
    <cellStyle name="20% - Accent5 2 3 2 4 2" xfId="21923"/>
    <cellStyle name="20% - Accent5 2 3 2 4 2 2" xfId="21924"/>
    <cellStyle name="20% - Accent5 2 3 2 4 3" xfId="21925"/>
    <cellStyle name="20% - Accent5 2 3 2 4 3 2" xfId="21926"/>
    <cellStyle name="20% - Accent5 2 3 2 4 4" xfId="21927"/>
    <cellStyle name="20% - Accent5 2 3 2 4 5" xfId="21928"/>
    <cellStyle name="20% - Accent5 2 3 2 4 6" xfId="21929"/>
    <cellStyle name="20% - Accent5 2 3 2 4 7" xfId="21930"/>
    <cellStyle name="20% - Accent5 2 3 2 5" xfId="21931"/>
    <cellStyle name="20% - Accent5 2 3 2 5 2" xfId="21932"/>
    <cellStyle name="20% - Accent5 2 3 2 5 2 2" xfId="21933"/>
    <cellStyle name="20% - Accent5 2 3 2 5 3" xfId="21934"/>
    <cellStyle name="20% - Accent5 2 3 2 5 3 2" xfId="21935"/>
    <cellStyle name="20% - Accent5 2 3 2 5 4" xfId="21936"/>
    <cellStyle name="20% - Accent5 2 3 2 5 5" xfId="21937"/>
    <cellStyle name="20% - Accent5 2 3 2 5 6" xfId="21938"/>
    <cellStyle name="20% - Accent5 2 3 2 5 7" xfId="21939"/>
    <cellStyle name="20% - Accent5 2 3 2 6" xfId="21940"/>
    <cellStyle name="20% - Accent5 2 3 2 6 2" xfId="21941"/>
    <cellStyle name="20% - Accent5 2 3 2 7" xfId="21942"/>
    <cellStyle name="20% - Accent5 2 3 2 7 2" xfId="21943"/>
    <cellStyle name="20% - Accent5 2 3 2 8" xfId="21944"/>
    <cellStyle name="20% - Accent5 2 3 2 9" xfId="21945"/>
    <cellStyle name="20% - Accent5 2 3 3" xfId="21946"/>
    <cellStyle name="20% - Accent5 2 3 3 10" xfId="21947"/>
    <cellStyle name="20% - Accent5 2 3 3 11" xfId="21948"/>
    <cellStyle name="20% - Accent5 2 3 3 2" xfId="21949"/>
    <cellStyle name="20% - Accent5 2 3 3 2 10" xfId="21950"/>
    <cellStyle name="20% - Accent5 2 3 3 2 2" xfId="21951"/>
    <cellStyle name="20% - Accent5 2 3 3 2 2 2" xfId="21952"/>
    <cellStyle name="20% - Accent5 2 3 3 2 2 2 2" xfId="21953"/>
    <cellStyle name="20% - Accent5 2 3 3 2 2 3" xfId="21954"/>
    <cellStyle name="20% - Accent5 2 3 3 2 2 3 2" xfId="21955"/>
    <cellStyle name="20% - Accent5 2 3 3 2 2 4" xfId="21956"/>
    <cellStyle name="20% - Accent5 2 3 3 2 2 5" xfId="21957"/>
    <cellStyle name="20% - Accent5 2 3 3 2 2 6" xfId="21958"/>
    <cellStyle name="20% - Accent5 2 3 3 2 2 7" xfId="21959"/>
    <cellStyle name="20% - Accent5 2 3 3 2 3" xfId="21960"/>
    <cellStyle name="20% - Accent5 2 3 3 2 3 2" xfId="21961"/>
    <cellStyle name="20% - Accent5 2 3 3 2 3 2 2" xfId="21962"/>
    <cellStyle name="20% - Accent5 2 3 3 2 3 3" xfId="21963"/>
    <cellStyle name="20% - Accent5 2 3 3 2 3 3 2" xfId="21964"/>
    <cellStyle name="20% - Accent5 2 3 3 2 3 4" xfId="21965"/>
    <cellStyle name="20% - Accent5 2 3 3 2 3 5" xfId="21966"/>
    <cellStyle name="20% - Accent5 2 3 3 2 3 6" xfId="21967"/>
    <cellStyle name="20% - Accent5 2 3 3 2 3 7" xfId="21968"/>
    <cellStyle name="20% - Accent5 2 3 3 2 4" xfId="21969"/>
    <cellStyle name="20% - Accent5 2 3 3 2 4 2" xfId="21970"/>
    <cellStyle name="20% - Accent5 2 3 3 2 4 2 2" xfId="21971"/>
    <cellStyle name="20% - Accent5 2 3 3 2 4 3" xfId="21972"/>
    <cellStyle name="20% - Accent5 2 3 3 2 4 3 2" xfId="21973"/>
    <cellStyle name="20% - Accent5 2 3 3 2 4 4" xfId="21974"/>
    <cellStyle name="20% - Accent5 2 3 3 2 4 5" xfId="21975"/>
    <cellStyle name="20% - Accent5 2 3 3 2 4 6" xfId="21976"/>
    <cellStyle name="20% - Accent5 2 3 3 2 4 7" xfId="21977"/>
    <cellStyle name="20% - Accent5 2 3 3 2 5" xfId="21978"/>
    <cellStyle name="20% - Accent5 2 3 3 2 5 2" xfId="21979"/>
    <cellStyle name="20% - Accent5 2 3 3 2 6" xfId="21980"/>
    <cellStyle name="20% - Accent5 2 3 3 2 6 2" xfId="21981"/>
    <cellStyle name="20% - Accent5 2 3 3 2 7" xfId="21982"/>
    <cellStyle name="20% - Accent5 2 3 3 2 8" xfId="21983"/>
    <cellStyle name="20% - Accent5 2 3 3 2 9" xfId="21984"/>
    <cellStyle name="20% - Accent5 2 3 3 3" xfId="21985"/>
    <cellStyle name="20% - Accent5 2 3 3 3 2" xfId="21986"/>
    <cellStyle name="20% - Accent5 2 3 3 3 2 2" xfId="21987"/>
    <cellStyle name="20% - Accent5 2 3 3 3 3" xfId="21988"/>
    <cellStyle name="20% - Accent5 2 3 3 3 3 2" xfId="21989"/>
    <cellStyle name="20% - Accent5 2 3 3 3 4" xfId="21990"/>
    <cellStyle name="20% - Accent5 2 3 3 3 5" xfId="21991"/>
    <cellStyle name="20% - Accent5 2 3 3 3 6" xfId="21992"/>
    <cellStyle name="20% - Accent5 2 3 3 3 7" xfId="21993"/>
    <cellStyle name="20% - Accent5 2 3 3 4" xfId="21994"/>
    <cellStyle name="20% - Accent5 2 3 3 4 2" xfId="21995"/>
    <cellStyle name="20% - Accent5 2 3 3 4 2 2" xfId="21996"/>
    <cellStyle name="20% - Accent5 2 3 3 4 3" xfId="21997"/>
    <cellStyle name="20% - Accent5 2 3 3 4 3 2" xfId="21998"/>
    <cellStyle name="20% - Accent5 2 3 3 4 4" xfId="21999"/>
    <cellStyle name="20% - Accent5 2 3 3 4 5" xfId="22000"/>
    <cellStyle name="20% - Accent5 2 3 3 4 6" xfId="22001"/>
    <cellStyle name="20% - Accent5 2 3 3 4 7" xfId="22002"/>
    <cellStyle name="20% - Accent5 2 3 3 5" xfId="22003"/>
    <cellStyle name="20% - Accent5 2 3 3 5 2" xfId="22004"/>
    <cellStyle name="20% - Accent5 2 3 3 5 2 2" xfId="22005"/>
    <cellStyle name="20% - Accent5 2 3 3 5 3" xfId="22006"/>
    <cellStyle name="20% - Accent5 2 3 3 5 3 2" xfId="22007"/>
    <cellStyle name="20% - Accent5 2 3 3 5 4" xfId="22008"/>
    <cellStyle name="20% - Accent5 2 3 3 5 5" xfId="22009"/>
    <cellStyle name="20% - Accent5 2 3 3 5 6" xfId="22010"/>
    <cellStyle name="20% - Accent5 2 3 3 5 7" xfId="22011"/>
    <cellStyle name="20% - Accent5 2 3 3 6" xfId="22012"/>
    <cellStyle name="20% - Accent5 2 3 3 6 2" xfId="22013"/>
    <cellStyle name="20% - Accent5 2 3 3 7" xfId="22014"/>
    <cellStyle name="20% - Accent5 2 3 3 7 2" xfId="22015"/>
    <cellStyle name="20% - Accent5 2 3 3 8" xfId="22016"/>
    <cellStyle name="20% - Accent5 2 3 3 9" xfId="22017"/>
    <cellStyle name="20% - Accent5 2 3 4" xfId="22018"/>
    <cellStyle name="20% - Accent5 2 3 4 10" xfId="22019"/>
    <cellStyle name="20% - Accent5 2 3 4 2" xfId="22020"/>
    <cellStyle name="20% - Accent5 2 3 4 2 2" xfId="22021"/>
    <cellStyle name="20% - Accent5 2 3 4 2 2 2" xfId="22022"/>
    <cellStyle name="20% - Accent5 2 3 4 2 3" xfId="22023"/>
    <cellStyle name="20% - Accent5 2 3 4 2 3 2" xfId="22024"/>
    <cellStyle name="20% - Accent5 2 3 4 2 4" xfId="22025"/>
    <cellStyle name="20% - Accent5 2 3 4 2 5" xfId="22026"/>
    <cellStyle name="20% - Accent5 2 3 4 2 6" xfId="22027"/>
    <cellStyle name="20% - Accent5 2 3 4 2 7" xfId="22028"/>
    <cellStyle name="20% - Accent5 2 3 4 3" xfId="22029"/>
    <cellStyle name="20% - Accent5 2 3 4 3 2" xfId="22030"/>
    <cellStyle name="20% - Accent5 2 3 4 3 2 2" xfId="22031"/>
    <cellStyle name="20% - Accent5 2 3 4 3 3" xfId="22032"/>
    <cellStyle name="20% - Accent5 2 3 4 3 3 2" xfId="22033"/>
    <cellStyle name="20% - Accent5 2 3 4 3 4" xfId="22034"/>
    <cellStyle name="20% - Accent5 2 3 4 3 5" xfId="22035"/>
    <cellStyle name="20% - Accent5 2 3 4 3 6" xfId="22036"/>
    <cellStyle name="20% - Accent5 2 3 4 3 7" xfId="22037"/>
    <cellStyle name="20% - Accent5 2 3 4 4" xfId="22038"/>
    <cellStyle name="20% - Accent5 2 3 4 4 2" xfId="22039"/>
    <cellStyle name="20% - Accent5 2 3 4 4 2 2" xfId="22040"/>
    <cellStyle name="20% - Accent5 2 3 4 4 3" xfId="22041"/>
    <cellStyle name="20% - Accent5 2 3 4 4 3 2" xfId="22042"/>
    <cellStyle name="20% - Accent5 2 3 4 4 4" xfId="22043"/>
    <cellStyle name="20% - Accent5 2 3 4 4 5" xfId="22044"/>
    <cellStyle name="20% - Accent5 2 3 4 4 6" xfId="22045"/>
    <cellStyle name="20% - Accent5 2 3 4 4 7" xfId="22046"/>
    <cellStyle name="20% - Accent5 2 3 4 5" xfId="22047"/>
    <cellStyle name="20% - Accent5 2 3 4 5 2" xfId="22048"/>
    <cellStyle name="20% - Accent5 2 3 4 6" xfId="22049"/>
    <cellStyle name="20% - Accent5 2 3 4 6 2" xfId="22050"/>
    <cellStyle name="20% - Accent5 2 3 4 7" xfId="22051"/>
    <cellStyle name="20% - Accent5 2 3 4 8" xfId="22052"/>
    <cellStyle name="20% - Accent5 2 3 4 9" xfId="22053"/>
    <cellStyle name="20% - Accent5 2 3 5" xfId="22054"/>
    <cellStyle name="20% - Accent5 2 3 5 2" xfId="22055"/>
    <cellStyle name="20% - Accent5 2 3 5 2 2" xfId="22056"/>
    <cellStyle name="20% - Accent5 2 3 5 3" xfId="22057"/>
    <cellStyle name="20% - Accent5 2 3 5 3 2" xfId="22058"/>
    <cellStyle name="20% - Accent5 2 3 5 4" xfId="22059"/>
    <cellStyle name="20% - Accent5 2 3 5 5" xfId="22060"/>
    <cellStyle name="20% - Accent5 2 3 5 6" xfId="22061"/>
    <cellStyle name="20% - Accent5 2 3 5 7" xfId="22062"/>
    <cellStyle name="20% - Accent5 2 3 6" xfId="22063"/>
    <cellStyle name="20% - Accent5 2 3 6 2" xfId="22064"/>
    <cellStyle name="20% - Accent5 2 3 6 2 2" xfId="22065"/>
    <cellStyle name="20% - Accent5 2 3 6 3" xfId="22066"/>
    <cellStyle name="20% - Accent5 2 3 6 3 2" xfId="22067"/>
    <cellStyle name="20% - Accent5 2 3 6 4" xfId="22068"/>
    <cellStyle name="20% - Accent5 2 3 6 5" xfId="22069"/>
    <cellStyle name="20% - Accent5 2 3 6 6" xfId="22070"/>
    <cellStyle name="20% - Accent5 2 3 6 7" xfId="22071"/>
    <cellStyle name="20% - Accent5 2 3 7" xfId="22072"/>
    <cellStyle name="20% - Accent5 2 3 7 2" xfId="22073"/>
    <cellStyle name="20% - Accent5 2 3 7 2 2" xfId="22074"/>
    <cellStyle name="20% - Accent5 2 3 7 3" xfId="22075"/>
    <cellStyle name="20% - Accent5 2 3 7 3 2" xfId="22076"/>
    <cellStyle name="20% - Accent5 2 3 7 4" xfId="22077"/>
    <cellStyle name="20% - Accent5 2 3 7 5" xfId="22078"/>
    <cellStyle name="20% - Accent5 2 3 7 6" xfId="22079"/>
    <cellStyle name="20% - Accent5 2 3 7 7" xfId="22080"/>
    <cellStyle name="20% - Accent5 2 3 8" xfId="22081"/>
    <cellStyle name="20% - Accent5 2 3 8 2" xfId="22082"/>
    <cellStyle name="20% - Accent5 2 3 9" xfId="22083"/>
    <cellStyle name="20% - Accent5 2 3 9 2" xfId="22084"/>
    <cellStyle name="20% - Accent5 2 4" xfId="22085"/>
    <cellStyle name="20% - Accent5 2 4 10" xfId="22086"/>
    <cellStyle name="20% - Accent5 2 4 11" xfId="22087"/>
    <cellStyle name="20% - Accent5 2 4 12" xfId="22088"/>
    <cellStyle name="20% - Accent5 2 4 13" xfId="22089"/>
    <cellStyle name="20% - Accent5 2 4 2" xfId="22090"/>
    <cellStyle name="20% - Accent5 2 4 2 10" xfId="22091"/>
    <cellStyle name="20% - Accent5 2 4 2 11" xfId="22092"/>
    <cellStyle name="20% - Accent5 2 4 2 2" xfId="22093"/>
    <cellStyle name="20% - Accent5 2 4 2 2 10" xfId="22094"/>
    <cellStyle name="20% - Accent5 2 4 2 2 2" xfId="22095"/>
    <cellStyle name="20% - Accent5 2 4 2 2 2 2" xfId="22096"/>
    <cellStyle name="20% - Accent5 2 4 2 2 2 2 2" xfId="22097"/>
    <cellStyle name="20% - Accent5 2 4 2 2 2 3" xfId="22098"/>
    <cellStyle name="20% - Accent5 2 4 2 2 2 3 2" xfId="22099"/>
    <cellStyle name="20% - Accent5 2 4 2 2 2 4" xfId="22100"/>
    <cellStyle name="20% - Accent5 2 4 2 2 2 5" xfId="22101"/>
    <cellStyle name="20% - Accent5 2 4 2 2 2 6" xfId="22102"/>
    <cellStyle name="20% - Accent5 2 4 2 2 2 7" xfId="22103"/>
    <cellStyle name="20% - Accent5 2 4 2 2 3" xfId="22104"/>
    <cellStyle name="20% - Accent5 2 4 2 2 3 2" xfId="22105"/>
    <cellStyle name="20% - Accent5 2 4 2 2 3 2 2" xfId="22106"/>
    <cellStyle name="20% - Accent5 2 4 2 2 3 3" xfId="22107"/>
    <cellStyle name="20% - Accent5 2 4 2 2 3 3 2" xfId="22108"/>
    <cellStyle name="20% - Accent5 2 4 2 2 3 4" xfId="22109"/>
    <cellStyle name="20% - Accent5 2 4 2 2 3 5" xfId="22110"/>
    <cellStyle name="20% - Accent5 2 4 2 2 3 6" xfId="22111"/>
    <cellStyle name="20% - Accent5 2 4 2 2 3 7" xfId="22112"/>
    <cellStyle name="20% - Accent5 2 4 2 2 4" xfId="22113"/>
    <cellStyle name="20% - Accent5 2 4 2 2 4 2" xfId="22114"/>
    <cellStyle name="20% - Accent5 2 4 2 2 4 2 2" xfId="22115"/>
    <cellStyle name="20% - Accent5 2 4 2 2 4 3" xfId="22116"/>
    <cellStyle name="20% - Accent5 2 4 2 2 4 3 2" xfId="22117"/>
    <cellStyle name="20% - Accent5 2 4 2 2 4 4" xfId="22118"/>
    <cellStyle name="20% - Accent5 2 4 2 2 4 5" xfId="22119"/>
    <cellStyle name="20% - Accent5 2 4 2 2 4 6" xfId="22120"/>
    <cellStyle name="20% - Accent5 2 4 2 2 4 7" xfId="22121"/>
    <cellStyle name="20% - Accent5 2 4 2 2 5" xfId="22122"/>
    <cellStyle name="20% - Accent5 2 4 2 2 5 2" xfId="22123"/>
    <cellStyle name="20% - Accent5 2 4 2 2 6" xfId="22124"/>
    <cellStyle name="20% - Accent5 2 4 2 2 6 2" xfId="22125"/>
    <cellStyle name="20% - Accent5 2 4 2 2 7" xfId="22126"/>
    <cellStyle name="20% - Accent5 2 4 2 2 8" xfId="22127"/>
    <cellStyle name="20% - Accent5 2 4 2 2 9" xfId="22128"/>
    <cellStyle name="20% - Accent5 2 4 2 3" xfId="22129"/>
    <cellStyle name="20% - Accent5 2 4 2 3 2" xfId="22130"/>
    <cellStyle name="20% - Accent5 2 4 2 3 2 2" xfId="22131"/>
    <cellStyle name="20% - Accent5 2 4 2 3 3" xfId="22132"/>
    <cellStyle name="20% - Accent5 2 4 2 3 3 2" xfId="22133"/>
    <cellStyle name="20% - Accent5 2 4 2 3 4" xfId="22134"/>
    <cellStyle name="20% - Accent5 2 4 2 3 5" xfId="22135"/>
    <cellStyle name="20% - Accent5 2 4 2 3 6" xfId="22136"/>
    <cellStyle name="20% - Accent5 2 4 2 3 7" xfId="22137"/>
    <cellStyle name="20% - Accent5 2 4 2 4" xfId="22138"/>
    <cellStyle name="20% - Accent5 2 4 2 4 2" xfId="22139"/>
    <cellStyle name="20% - Accent5 2 4 2 4 2 2" xfId="22140"/>
    <cellStyle name="20% - Accent5 2 4 2 4 3" xfId="22141"/>
    <cellStyle name="20% - Accent5 2 4 2 4 3 2" xfId="22142"/>
    <cellStyle name="20% - Accent5 2 4 2 4 4" xfId="22143"/>
    <cellStyle name="20% - Accent5 2 4 2 4 5" xfId="22144"/>
    <cellStyle name="20% - Accent5 2 4 2 4 6" xfId="22145"/>
    <cellStyle name="20% - Accent5 2 4 2 4 7" xfId="22146"/>
    <cellStyle name="20% - Accent5 2 4 2 5" xfId="22147"/>
    <cellStyle name="20% - Accent5 2 4 2 5 2" xfId="22148"/>
    <cellStyle name="20% - Accent5 2 4 2 5 2 2" xfId="22149"/>
    <cellStyle name="20% - Accent5 2 4 2 5 3" xfId="22150"/>
    <cellStyle name="20% - Accent5 2 4 2 5 3 2" xfId="22151"/>
    <cellStyle name="20% - Accent5 2 4 2 5 4" xfId="22152"/>
    <cellStyle name="20% - Accent5 2 4 2 5 5" xfId="22153"/>
    <cellStyle name="20% - Accent5 2 4 2 5 6" xfId="22154"/>
    <cellStyle name="20% - Accent5 2 4 2 5 7" xfId="22155"/>
    <cellStyle name="20% - Accent5 2 4 2 6" xfId="22156"/>
    <cellStyle name="20% - Accent5 2 4 2 6 2" xfId="22157"/>
    <cellStyle name="20% - Accent5 2 4 2 7" xfId="22158"/>
    <cellStyle name="20% - Accent5 2 4 2 7 2" xfId="22159"/>
    <cellStyle name="20% - Accent5 2 4 2 8" xfId="22160"/>
    <cellStyle name="20% - Accent5 2 4 2 9" xfId="22161"/>
    <cellStyle name="20% - Accent5 2 4 3" xfId="22162"/>
    <cellStyle name="20% - Accent5 2 4 3 10" xfId="22163"/>
    <cellStyle name="20% - Accent5 2 4 3 11" xfId="22164"/>
    <cellStyle name="20% - Accent5 2 4 3 2" xfId="22165"/>
    <cellStyle name="20% - Accent5 2 4 3 2 10" xfId="22166"/>
    <cellStyle name="20% - Accent5 2 4 3 2 2" xfId="22167"/>
    <cellStyle name="20% - Accent5 2 4 3 2 2 2" xfId="22168"/>
    <cellStyle name="20% - Accent5 2 4 3 2 2 2 2" xfId="22169"/>
    <cellStyle name="20% - Accent5 2 4 3 2 2 3" xfId="22170"/>
    <cellStyle name="20% - Accent5 2 4 3 2 2 3 2" xfId="22171"/>
    <cellStyle name="20% - Accent5 2 4 3 2 2 4" xfId="22172"/>
    <cellStyle name="20% - Accent5 2 4 3 2 2 5" xfId="22173"/>
    <cellStyle name="20% - Accent5 2 4 3 2 2 6" xfId="22174"/>
    <cellStyle name="20% - Accent5 2 4 3 2 2 7" xfId="22175"/>
    <cellStyle name="20% - Accent5 2 4 3 2 3" xfId="22176"/>
    <cellStyle name="20% - Accent5 2 4 3 2 3 2" xfId="22177"/>
    <cellStyle name="20% - Accent5 2 4 3 2 3 2 2" xfId="22178"/>
    <cellStyle name="20% - Accent5 2 4 3 2 3 3" xfId="22179"/>
    <cellStyle name="20% - Accent5 2 4 3 2 3 3 2" xfId="22180"/>
    <cellStyle name="20% - Accent5 2 4 3 2 3 4" xfId="22181"/>
    <cellStyle name="20% - Accent5 2 4 3 2 3 5" xfId="22182"/>
    <cellStyle name="20% - Accent5 2 4 3 2 3 6" xfId="22183"/>
    <cellStyle name="20% - Accent5 2 4 3 2 3 7" xfId="22184"/>
    <cellStyle name="20% - Accent5 2 4 3 2 4" xfId="22185"/>
    <cellStyle name="20% - Accent5 2 4 3 2 4 2" xfId="22186"/>
    <cellStyle name="20% - Accent5 2 4 3 2 4 2 2" xfId="22187"/>
    <cellStyle name="20% - Accent5 2 4 3 2 4 3" xfId="22188"/>
    <cellStyle name="20% - Accent5 2 4 3 2 4 3 2" xfId="22189"/>
    <cellStyle name="20% - Accent5 2 4 3 2 4 4" xfId="22190"/>
    <cellStyle name="20% - Accent5 2 4 3 2 4 5" xfId="22191"/>
    <cellStyle name="20% - Accent5 2 4 3 2 4 6" xfId="22192"/>
    <cellStyle name="20% - Accent5 2 4 3 2 4 7" xfId="22193"/>
    <cellStyle name="20% - Accent5 2 4 3 2 5" xfId="22194"/>
    <cellStyle name="20% - Accent5 2 4 3 2 5 2" xfId="22195"/>
    <cellStyle name="20% - Accent5 2 4 3 2 6" xfId="22196"/>
    <cellStyle name="20% - Accent5 2 4 3 2 6 2" xfId="22197"/>
    <cellStyle name="20% - Accent5 2 4 3 2 7" xfId="22198"/>
    <cellStyle name="20% - Accent5 2 4 3 2 8" xfId="22199"/>
    <cellStyle name="20% - Accent5 2 4 3 2 9" xfId="22200"/>
    <cellStyle name="20% - Accent5 2 4 3 3" xfId="22201"/>
    <cellStyle name="20% - Accent5 2 4 3 3 2" xfId="22202"/>
    <cellStyle name="20% - Accent5 2 4 3 3 2 2" xfId="22203"/>
    <cellStyle name="20% - Accent5 2 4 3 3 3" xfId="22204"/>
    <cellStyle name="20% - Accent5 2 4 3 3 3 2" xfId="22205"/>
    <cellStyle name="20% - Accent5 2 4 3 3 4" xfId="22206"/>
    <cellStyle name="20% - Accent5 2 4 3 3 5" xfId="22207"/>
    <cellStyle name="20% - Accent5 2 4 3 3 6" xfId="22208"/>
    <cellStyle name="20% - Accent5 2 4 3 3 7" xfId="22209"/>
    <cellStyle name="20% - Accent5 2 4 3 4" xfId="22210"/>
    <cellStyle name="20% - Accent5 2 4 3 4 2" xfId="22211"/>
    <cellStyle name="20% - Accent5 2 4 3 4 2 2" xfId="22212"/>
    <cellStyle name="20% - Accent5 2 4 3 4 3" xfId="22213"/>
    <cellStyle name="20% - Accent5 2 4 3 4 3 2" xfId="22214"/>
    <cellStyle name="20% - Accent5 2 4 3 4 4" xfId="22215"/>
    <cellStyle name="20% - Accent5 2 4 3 4 5" xfId="22216"/>
    <cellStyle name="20% - Accent5 2 4 3 4 6" xfId="22217"/>
    <cellStyle name="20% - Accent5 2 4 3 4 7" xfId="22218"/>
    <cellStyle name="20% - Accent5 2 4 3 5" xfId="22219"/>
    <cellStyle name="20% - Accent5 2 4 3 5 2" xfId="22220"/>
    <cellStyle name="20% - Accent5 2 4 3 5 2 2" xfId="22221"/>
    <cellStyle name="20% - Accent5 2 4 3 5 3" xfId="22222"/>
    <cellStyle name="20% - Accent5 2 4 3 5 3 2" xfId="22223"/>
    <cellStyle name="20% - Accent5 2 4 3 5 4" xfId="22224"/>
    <cellStyle name="20% - Accent5 2 4 3 5 5" xfId="22225"/>
    <cellStyle name="20% - Accent5 2 4 3 5 6" xfId="22226"/>
    <cellStyle name="20% - Accent5 2 4 3 5 7" xfId="22227"/>
    <cellStyle name="20% - Accent5 2 4 3 6" xfId="22228"/>
    <cellStyle name="20% - Accent5 2 4 3 6 2" xfId="22229"/>
    <cellStyle name="20% - Accent5 2 4 3 7" xfId="22230"/>
    <cellStyle name="20% - Accent5 2 4 3 7 2" xfId="22231"/>
    <cellStyle name="20% - Accent5 2 4 3 8" xfId="22232"/>
    <cellStyle name="20% - Accent5 2 4 3 9" xfId="22233"/>
    <cellStyle name="20% - Accent5 2 4 4" xfId="22234"/>
    <cellStyle name="20% - Accent5 2 4 4 10" xfId="22235"/>
    <cellStyle name="20% - Accent5 2 4 4 2" xfId="22236"/>
    <cellStyle name="20% - Accent5 2 4 4 2 2" xfId="22237"/>
    <cellStyle name="20% - Accent5 2 4 4 2 2 2" xfId="22238"/>
    <cellStyle name="20% - Accent5 2 4 4 2 3" xfId="22239"/>
    <cellStyle name="20% - Accent5 2 4 4 2 3 2" xfId="22240"/>
    <cellStyle name="20% - Accent5 2 4 4 2 4" xfId="22241"/>
    <cellStyle name="20% - Accent5 2 4 4 2 5" xfId="22242"/>
    <cellStyle name="20% - Accent5 2 4 4 2 6" xfId="22243"/>
    <cellStyle name="20% - Accent5 2 4 4 2 7" xfId="22244"/>
    <cellStyle name="20% - Accent5 2 4 4 3" xfId="22245"/>
    <cellStyle name="20% - Accent5 2 4 4 3 2" xfId="22246"/>
    <cellStyle name="20% - Accent5 2 4 4 3 2 2" xfId="22247"/>
    <cellStyle name="20% - Accent5 2 4 4 3 3" xfId="22248"/>
    <cellStyle name="20% - Accent5 2 4 4 3 3 2" xfId="22249"/>
    <cellStyle name="20% - Accent5 2 4 4 3 4" xfId="22250"/>
    <cellStyle name="20% - Accent5 2 4 4 3 5" xfId="22251"/>
    <cellStyle name="20% - Accent5 2 4 4 3 6" xfId="22252"/>
    <cellStyle name="20% - Accent5 2 4 4 3 7" xfId="22253"/>
    <cellStyle name="20% - Accent5 2 4 4 4" xfId="22254"/>
    <cellStyle name="20% - Accent5 2 4 4 4 2" xfId="22255"/>
    <cellStyle name="20% - Accent5 2 4 4 4 2 2" xfId="22256"/>
    <cellStyle name="20% - Accent5 2 4 4 4 3" xfId="22257"/>
    <cellStyle name="20% - Accent5 2 4 4 4 3 2" xfId="22258"/>
    <cellStyle name="20% - Accent5 2 4 4 4 4" xfId="22259"/>
    <cellStyle name="20% - Accent5 2 4 4 4 5" xfId="22260"/>
    <cellStyle name="20% - Accent5 2 4 4 4 6" xfId="22261"/>
    <cellStyle name="20% - Accent5 2 4 4 4 7" xfId="22262"/>
    <cellStyle name="20% - Accent5 2 4 4 5" xfId="22263"/>
    <cellStyle name="20% - Accent5 2 4 4 5 2" xfId="22264"/>
    <cellStyle name="20% - Accent5 2 4 4 6" xfId="22265"/>
    <cellStyle name="20% - Accent5 2 4 4 6 2" xfId="22266"/>
    <cellStyle name="20% - Accent5 2 4 4 7" xfId="22267"/>
    <cellStyle name="20% - Accent5 2 4 4 8" xfId="22268"/>
    <cellStyle name="20% - Accent5 2 4 4 9" xfId="22269"/>
    <cellStyle name="20% - Accent5 2 4 5" xfId="22270"/>
    <cellStyle name="20% - Accent5 2 4 5 2" xfId="22271"/>
    <cellStyle name="20% - Accent5 2 4 5 2 2" xfId="22272"/>
    <cellStyle name="20% - Accent5 2 4 5 3" xfId="22273"/>
    <cellStyle name="20% - Accent5 2 4 5 3 2" xfId="22274"/>
    <cellStyle name="20% - Accent5 2 4 5 4" xfId="22275"/>
    <cellStyle name="20% - Accent5 2 4 5 5" xfId="22276"/>
    <cellStyle name="20% - Accent5 2 4 5 6" xfId="22277"/>
    <cellStyle name="20% - Accent5 2 4 5 7" xfId="22278"/>
    <cellStyle name="20% - Accent5 2 4 6" xfId="22279"/>
    <cellStyle name="20% - Accent5 2 4 6 2" xfId="22280"/>
    <cellStyle name="20% - Accent5 2 4 6 2 2" xfId="22281"/>
    <cellStyle name="20% - Accent5 2 4 6 3" xfId="22282"/>
    <cellStyle name="20% - Accent5 2 4 6 3 2" xfId="22283"/>
    <cellStyle name="20% - Accent5 2 4 6 4" xfId="22284"/>
    <cellStyle name="20% - Accent5 2 4 6 5" xfId="22285"/>
    <cellStyle name="20% - Accent5 2 4 6 6" xfId="22286"/>
    <cellStyle name="20% - Accent5 2 4 6 7" xfId="22287"/>
    <cellStyle name="20% - Accent5 2 4 7" xfId="22288"/>
    <cellStyle name="20% - Accent5 2 4 7 2" xfId="22289"/>
    <cellStyle name="20% - Accent5 2 4 7 2 2" xfId="22290"/>
    <cellStyle name="20% - Accent5 2 4 7 3" xfId="22291"/>
    <cellStyle name="20% - Accent5 2 4 7 3 2" xfId="22292"/>
    <cellStyle name="20% - Accent5 2 4 7 4" xfId="22293"/>
    <cellStyle name="20% - Accent5 2 4 7 5" xfId="22294"/>
    <cellStyle name="20% - Accent5 2 4 7 6" xfId="22295"/>
    <cellStyle name="20% - Accent5 2 4 7 7" xfId="22296"/>
    <cellStyle name="20% - Accent5 2 4 8" xfId="22297"/>
    <cellStyle name="20% - Accent5 2 4 8 2" xfId="22298"/>
    <cellStyle name="20% - Accent5 2 4 9" xfId="22299"/>
    <cellStyle name="20% - Accent5 2 4 9 2" xfId="22300"/>
    <cellStyle name="20% - Accent5 2 5" xfId="22301"/>
    <cellStyle name="20% - Accent5 2 5 10" xfId="22302"/>
    <cellStyle name="20% - Accent5 2 5 11" xfId="22303"/>
    <cellStyle name="20% - Accent5 2 5 12" xfId="22304"/>
    <cellStyle name="20% - Accent5 2 5 13" xfId="22305"/>
    <cellStyle name="20% - Accent5 2 5 2" xfId="22306"/>
    <cellStyle name="20% - Accent5 2 5 2 10" xfId="22307"/>
    <cellStyle name="20% - Accent5 2 5 2 11" xfId="22308"/>
    <cellStyle name="20% - Accent5 2 5 2 2" xfId="22309"/>
    <cellStyle name="20% - Accent5 2 5 2 2 10" xfId="22310"/>
    <cellStyle name="20% - Accent5 2 5 2 2 2" xfId="22311"/>
    <cellStyle name="20% - Accent5 2 5 2 2 2 2" xfId="22312"/>
    <cellStyle name="20% - Accent5 2 5 2 2 2 2 2" xfId="22313"/>
    <cellStyle name="20% - Accent5 2 5 2 2 2 3" xfId="22314"/>
    <cellStyle name="20% - Accent5 2 5 2 2 2 3 2" xfId="22315"/>
    <cellStyle name="20% - Accent5 2 5 2 2 2 4" xfId="22316"/>
    <cellStyle name="20% - Accent5 2 5 2 2 2 5" xfId="22317"/>
    <cellStyle name="20% - Accent5 2 5 2 2 2 6" xfId="22318"/>
    <cellStyle name="20% - Accent5 2 5 2 2 2 7" xfId="22319"/>
    <cellStyle name="20% - Accent5 2 5 2 2 3" xfId="22320"/>
    <cellStyle name="20% - Accent5 2 5 2 2 3 2" xfId="22321"/>
    <cellStyle name="20% - Accent5 2 5 2 2 3 2 2" xfId="22322"/>
    <cellStyle name="20% - Accent5 2 5 2 2 3 3" xfId="22323"/>
    <cellStyle name="20% - Accent5 2 5 2 2 3 3 2" xfId="22324"/>
    <cellStyle name="20% - Accent5 2 5 2 2 3 4" xfId="22325"/>
    <cellStyle name="20% - Accent5 2 5 2 2 3 5" xfId="22326"/>
    <cellStyle name="20% - Accent5 2 5 2 2 3 6" xfId="22327"/>
    <cellStyle name="20% - Accent5 2 5 2 2 3 7" xfId="22328"/>
    <cellStyle name="20% - Accent5 2 5 2 2 4" xfId="22329"/>
    <cellStyle name="20% - Accent5 2 5 2 2 4 2" xfId="22330"/>
    <cellStyle name="20% - Accent5 2 5 2 2 4 2 2" xfId="22331"/>
    <cellStyle name="20% - Accent5 2 5 2 2 4 3" xfId="22332"/>
    <cellStyle name="20% - Accent5 2 5 2 2 4 3 2" xfId="22333"/>
    <cellStyle name="20% - Accent5 2 5 2 2 4 4" xfId="22334"/>
    <cellStyle name="20% - Accent5 2 5 2 2 4 5" xfId="22335"/>
    <cellStyle name="20% - Accent5 2 5 2 2 4 6" xfId="22336"/>
    <cellStyle name="20% - Accent5 2 5 2 2 4 7" xfId="22337"/>
    <cellStyle name="20% - Accent5 2 5 2 2 5" xfId="22338"/>
    <cellStyle name="20% - Accent5 2 5 2 2 5 2" xfId="22339"/>
    <cellStyle name="20% - Accent5 2 5 2 2 6" xfId="22340"/>
    <cellStyle name="20% - Accent5 2 5 2 2 6 2" xfId="22341"/>
    <cellStyle name="20% - Accent5 2 5 2 2 7" xfId="22342"/>
    <cellStyle name="20% - Accent5 2 5 2 2 8" xfId="22343"/>
    <cellStyle name="20% - Accent5 2 5 2 2 9" xfId="22344"/>
    <cellStyle name="20% - Accent5 2 5 2 3" xfId="22345"/>
    <cellStyle name="20% - Accent5 2 5 2 3 2" xfId="22346"/>
    <cellStyle name="20% - Accent5 2 5 2 3 2 2" xfId="22347"/>
    <cellStyle name="20% - Accent5 2 5 2 3 3" xfId="22348"/>
    <cellStyle name="20% - Accent5 2 5 2 3 3 2" xfId="22349"/>
    <cellStyle name="20% - Accent5 2 5 2 3 4" xfId="22350"/>
    <cellStyle name="20% - Accent5 2 5 2 3 5" xfId="22351"/>
    <cellStyle name="20% - Accent5 2 5 2 3 6" xfId="22352"/>
    <cellStyle name="20% - Accent5 2 5 2 3 7" xfId="22353"/>
    <cellStyle name="20% - Accent5 2 5 2 4" xfId="22354"/>
    <cellStyle name="20% - Accent5 2 5 2 4 2" xfId="22355"/>
    <cellStyle name="20% - Accent5 2 5 2 4 2 2" xfId="22356"/>
    <cellStyle name="20% - Accent5 2 5 2 4 3" xfId="22357"/>
    <cellStyle name="20% - Accent5 2 5 2 4 3 2" xfId="22358"/>
    <cellStyle name="20% - Accent5 2 5 2 4 4" xfId="22359"/>
    <cellStyle name="20% - Accent5 2 5 2 4 5" xfId="22360"/>
    <cellStyle name="20% - Accent5 2 5 2 4 6" xfId="22361"/>
    <cellStyle name="20% - Accent5 2 5 2 4 7" xfId="22362"/>
    <cellStyle name="20% - Accent5 2 5 2 5" xfId="22363"/>
    <cellStyle name="20% - Accent5 2 5 2 5 2" xfId="22364"/>
    <cellStyle name="20% - Accent5 2 5 2 5 2 2" xfId="22365"/>
    <cellStyle name="20% - Accent5 2 5 2 5 3" xfId="22366"/>
    <cellStyle name="20% - Accent5 2 5 2 5 3 2" xfId="22367"/>
    <cellStyle name="20% - Accent5 2 5 2 5 4" xfId="22368"/>
    <cellStyle name="20% - Accent5 2 5 2 5 5" xfId="22369"/>
    <cellStyle name="20% - Accent5 2 5 2 5 6" xfId="22370"/>
    <cellStyle name="20% - Accent5 2 5 2 5 7" xfId="22371"/>
    <cellStyle name="20% - Accent5 2 5 2 6" xfId="22372"/>
    <cellStyle name="20% - Accent5 2 5 2 6 2" xfId="22373"/>
    <cellStyle name="20% - Accent5 2 5 2 7" xfId="22374"/>
    <cellStyle name="20% - Accent5 2 5 2 7 2" xfId="22375"/>
    <cellStyle name="20% - Accent5 2 5 2 8" xfId="22376"/>
    <cellStyle name="20% - Accent5 2 5 2 9" xfId="22377"/>
    <cellStyle name="20% - Accent5 2 5 3" xfId="22378"/>
    <cellStyle name="20% - Accent5 2 5 3 10" xfId="22379"/>
    <cellStyle name="20% - Accent5 2 5 3 11" xfId="22380"/>
    <cellStyle name="20% - Accent5 2 5 3 2" xfId="22381"/>
    <cellStyle name="20% - Accent5 2 5 3 2 10" xfId="22382"/>
    <cellStyle name="20% - Accent5 2 5 3 2 2" xfId="22383"/>
    <cellStyle name="20% - Accent5 2 5 3 2 2 2" xfId="22384"/>
    <cellStyle name="20% - Accent5 2 5 3 2 2 2 2" xfId="22385"/>
    <cellStyle name="20% - Accent5 2 5 3 2 2 3" xfId="22386"/>
    <cellStyle name="20% - Accent5 2 5 3 2 2 3 2" xfId="22387"/>
    <cellStyle name="20% - Accent5 2 5 3 2 2 4" xfId="22388"/>
    <cellStyle name="20% - Accent5 2 5 3 2 2 5" xfId="22389"/>
    <cellStyle name="20% - Accent5 2 5 3 2 2 6" xfId="22390"/>
    <cellStyle name="20% - Accent5 2 5 3 2 2 7" xfId="22391"/>
    <cellStyle name="20% - Accent5 2 5 3 2 3" xfId="22392"/>
    <cellStyle name="20% - Accent5 2 5 3 2 3 2" xfId="22393"/>
    <cellStyle name="20% - Accent5 2 5 3 2 3 2 2" xfId="22394"/>
    <cellStyle name="20% - Accent5 2 5 3 2 3 3" xfId="22395"/>
    <cellStyle name="20% - Accent5 2 5 3 2 3 3 2" xfId="22396"/>
    <cellStyle name="20% - Accent5 2 5 3 2 3 4" xfId="22397"/>
    <cellStyle name="20% - Accent5 2 5 3 2 3 5" xfId="22398"/>
    <cellStyle name="20% - Accent5 2 5 3 2 3 6" xfId="22399"/>
    <cellStyle name="20% - Accent5 2 5 3 2 3 7" xfId="22400"/>
    <cellStyle name="20% - Accent5 2 5 3 2 4" xfId="22401"/>
    <cellStyle name="20% - Accent5 2 5 3 2 4 2" xfId="22402"/>
    <cellStyle name="20% - Accent5 2 5 3 2 4 2 2" xfId="22403"/>
    <cellStyle name="20% - Accent5 2 5 3 2 4 3" xfId="22404"/>
    <cellStyle name="20% - Accent5 2 5 3 2 4 3 2" xfId="22405"/>
    <cellStyle name="20% - Accent5 2 5 3 2 4 4" xfId="22406"/>
    <cellStyle name="20% - Accent5 2 5 3 2 4 5" xfId="22407"/>
    <cellStyle name="20% - Accent5 2 5 3 2 4 6" xfId="22408"/>
    <cellStyle name="20% - Accent5 2 5 3 2 4 7" xfId="22409"/>
    <cellStyle name="20% - Accent5 2 5 3 2 5" xfId="22410"/>
    <cellStyle name="20% - Accent5 2 5 3 2 5 2" xfId="22411"/>
    <cellStyle name="20% - Accent5 2 5 3 2 6" xfId="22412"/>
    <cellStyle name="20% - Accent5 2 5 3 2 6 2" xfId="22413"/>
    <cellStyle name="20% - Accent5 2 5 3 2 7" xfId="22414"/>
    <cellStyle name="20% - Accent5 2 5 3 2 8" xfId="22415"/>
    <cellStyle name="20% - Accent5 2 5 3 2 9" xfId="22416"/>
    <cellStyle name="20% - Accent5 2 5 3 3" xfId="22417"/>
    <cellStyle name="20% - Accent5 2 5 3 3 2" xfId="22418"/>
    <cellStyle name="20% - Accent5 2 5 3 3 2 2" xfId="22419"/>
    <cellStyle name="20% - Accent5 2 5 3 3 3" xfId="22420"/>
    <cellStyle name="20% - Accent5 2 5 3 3 3 2" xfId="22421"/>
    <cellStyle name="20% - Accent5 2 5 3 3 4" xfId="22422"/>
    <cellStyle name="20% - Accent5 2 5 3 3 5" xfId="22423"/>
    <cellStyle name="20% - Accent5 2 5 3 3 6" xfId="22424"/>
    <cellStyle name="20% - Accent5 2 5 3 3 7" xfId="22425"/>
    <cellStyle name="20% - Accent5 2 5 3 4" xfId="22426"/>
    <cellStyle name="20% - Accent5 2 5 3 4 2" xfId="22427"/>
    <cellStyle name="20% - Accent5 2 5 3 4 2 2" xfId="22428"/>
    <cellStyle name="20% - Accent5 2 5 3 4 3" xfId="22429"/>
    <cellStyle name="20% - Accent5 2 5 3 4 3 2" xfId="22430"/>
    <cellStyle name="20% - Accent5 2 5 3 4 4" xfId="22431"/>
    <cellStyle name="20% - Accent5 2 5 3 4 5" xfId="22432"/>
    <cellStyle name="20% - Accent5 2 5 3 4 6" xfId="22433"/>
    <cellStyle name="20% - Accent5 2 5 3 4 7" xfId="22434"/>
    <cellStyle name="20% - Accent5 2 5 3 5" xfId="22435"/>
    <cellStyle name="20% - Accent5 2 5 3 5 2" xfId="22436"/>
    <cellStyle name="20% - Accent5 2 5 3 5 2 2" xfId="22437"/>
    <cellStyle name="20% - Accent5 2 5 3 5 3" xfId="22438"/>
    <cellStyle name="20% - Accent5 2 5 3 5 3 2" xfId="22439"/>
    <cellStyle name="20% - Accent5 2 5 3 5 4" xfId="22440"/>
    <cellStyle name="20% - Accent5 2 5 3 5 5" xfId="22441"/>
    <cellStyle name="20% - Accent5 2 5 3 5 6" xfId="22442"/>
    <cellStyle name="20% - Accent5 2 5 3 5 7" xfId="22443"/>
    <cellStyle name="20% - Accent5 2 5 3 6" xfId="22444"/>
    <cellStyle name="20% - Accent5 2 5 3 6 2" xfId="22445"/>
    <cellStyle name="20% - Accent5 2 5 3 7" xfId="22446"/>
    <cellStyle name="20% - Accent5 2 5 3 7 2" xfId="22447"/>
    <cellStyle name="20% - Accent5 2 5 3 8" xfId="22448"/>
    <cellStyle name="20% - Accent5 2 5 3 9" xfId="22449"/>
    <cellStyle name="20% - Accent5 2 5 4" xfId="22450"/>
    <cellStyle name="20% - Accent5 2 5 4 10" xfId="22451"/>
    <cellStyle name="20% - Accent5 2 5 4 2" xfId="22452"/>
    <cellStyle name="20% - Accent5 2 5 4 2 2" xfId="22453"/>
    <cellStyle name="20% - Accent5 2 5 4 2 2 2" xfId="22454"/>
    <cellStyle name="20% - Accent5 2 5 4 2 3" xfId="22455"/>
    <cellStyle name="20% - Accent5 2 5 4 2 3 2" xfId="22456"/>
    <cellStyle name="20% - Accent5 2 5 4 2 4" xfId="22457"/>
    <cellStyle name="20% - Accent5 2 5 4 2 5" xfId="22458"/>
    <cellStyle name="20% - Accent5 2 5 4 2 6" xfId="22459"/>
    <cellStyle name="20% - Accent5 2 5 4 2 7" xfId="22460"/>
    <cellStyle name="20% - Accent5 2 5 4 3" xfId="22461"/>
    <cellStyle name="20% - Accent5 2 5 4 3 2" xfId="22462"/>
    <cellStyle name="20% - Accent5 2 5 4 3 2 2" xfId="22463"/>
    <cellStyle name="20% - Accent5 2 5 4 3 3" xfId="22464"/>
    <cellStyle name="20% - Accent5 2 5 4 3 3 2" xfId="22465"/>
    <cellStyle name="20% - Accent5 2 5 4 3 4" xfId="22466"/>
    <cellStyle name="20% - Accent5 2 5 4 3 5" xfId="22467"/>
    <cellStyle name="20% - Accent5 2 5 4 3 6" xfId="22468"/>
    <cellStyle name="20% - Accent5 2 5 4 3 7" xfId="22469"/>
    <cellStyle name="20% - Accent5 2 5 4 4" xfId="22470"/>
    <cellStyle name="20% - Accent5 2 5 4 4 2" xfId="22471"/>
    <cellStyle name="20% - Accent5 2 5 4 4 2 2" xfId="22472"/>
    <cellStyle name="20% - Accent5 2 5 4 4 3" xfId="22473"/>
    <cellStyle name="20% - Accent5 2 5 4 4 3 2" xfId="22474"/>
    <cellStyle name="20% - Accent5 2 5 4 4 4" xfId="22475"/>
    <cellStyle name="20% - Accent5 2 5 4 4 5" xfId="22476"/>
    <cellStyle name="20% - Accent5 2 5 4 4 6" xfId="22477"/>
    <cellStyle name="20% - Accent5 2 5 4 4 7" xfId="22478"/>
    <cellStyle name="20% - Accent5 2 5 4 5" xfId="22479"/>
    <cellStyle name="20% - Accent5 2 5 4 5 2" xfId="22480"/>
    <cellStyle name="20% - Accent5 2 5 4 6" xfId="22481"/>
    <cellStyle name="20% - Accent5 2 5 4 6 2" xfId="22482"/>
    <cellStyle name="20% - Accent5 2 5 4 7" xfId="22483"/>
    <cellStyle name="20% - Accent5 2 5 4 8" xfId="22484"/>
    <cellStyle name="20% - Accent5 2 5 4 9" xfId="22485"/>
    <cellStyle name="20% - Accent5 2 5 5" xfId="22486"/>
    <cellStyle name="20% - Accent5 2 5 5 2" xfId="22487"/>
    <cellStyle name="20% - Accent5 2 5 5 2 2" xfId="22488"/>
    <cellStyle name="20% - Accent5 2 5 5 3" xfId="22489"/>
    <cellStyle name="20% - Accent5 2 5 5 3 2" xfId="22490"/>
    <cellStyle name="20% - Accent5 2 5 5 4" xfId="22491"/>
    <cellStyle name="20% - Accent5 2 5 5 5" xfId="22492"/>
    <cellStyle name="20% - Accent5 2 5 5 6" xfId="22493"/>
    <cellStyle name="20% - Accent5 2 5 5 7" xfId="22494"/>
    <cellStyle name="20% - Accent5 2 5 6" xfId="22495"/>
    <cellStyle name="20% - Accent5 2 5 6 2" xfId="22496"/>
    <cellStyle name="20% - Accent5 2 5 6 2 2" xfId="22497"/>
    <cellStyle name="20% - Accent5 2 5 6 3" xfId="22498"/>
    <cellStyle name="20% - Accent5 2 5 6 3 2" xfId="22499"/>
    <cellStyle name="20% - Accent5 2 5 6 4" xfId="22500"/>
    <cellStyle name="20% - Accent5 2 5 6 5" xfId="22501"/>
    <cellStyle name="20% - Accent5 2 5 6 6" xfId="22502"/>
    <cellStyle name="20% - Accent5 2 5 6 7" xfId="22503"/>
    <cellStyle name="20% - Accent5 2 5 7" xfId="22504"/>
    <cellStyle name="20% - Accent5 2 5 7 2" xfId="22505"/>
    <cellStyle name="20% - Accent5 2 5 7 2 2" xfId="22506"/>
    <cellStyle name="20% - Accent5 2 5 7 3" xfId="22507"/>
    <cellStyle name="20% - Accent5 2 5 7 3 2" xfId="22508"/>
    <cellStyle name="20% - Accent5 2 5 7 4" xfId="22509"/>
    <cellStyle name="20% - Accent5 2 5 7 5" xfId="22510"/>
    <cellStyle name="20% - Accent5 2 5 7 6" xfId="22511"/>
    <cellStyle name="20% - Accent5 2 5 7 7" xfId="22512"/>
    <cellStyle name="20% - Accent5 2 5 8" xfId="22513"/>
    <cellStyle name="20% - Accent5 2 5 8 2" xfId="22514"/>
    <cellStyle name="20% - Accent5 2 5 9" xfId="22515"/>
    <cellStyle name="20% - Accent5 2 5 9 2" xfId="22516"/>
    <cellStyle name="20% - Accent5 2 6" xfId="22517"/>
    <cellStyle name="20% - Accent5 2 6 10" xfId="22518"/>
    <cellStyle name="20% - Accent5 2 6 11" xfId="22519"/>
    <cellStyle name="20% - Accent5 2 6 12" xfId="22520"/>
    <cellStyle name="20% - Accent5 2 6 13" xfId="22521"/>
    <cellStyle name="20% - Accent5 2 6 2" xfId="22522"/>
    <cellStyle name="20% - Accent5 2 6 2 10" xfId="22523"/>
    <cellStyle name="20% - Accent5 2 6 2 11" xfId="22524"/>
    <cellStyle name="20% - Accent5 2 6 2 2" xfId="22525"/>
    <cellStyle name="20% - Accent5 2 6 2 2 10" xfId="22526"/>
    <cellStyle name="20% - Accent5 2 6 2 2 2" xfId="22527"/>
    <cellStyle name="20% - Accent5 2 6 2 2 2 2" xfId="22528"/>
    <cellStyle name="20% - Accent5 2 6 2 2 2 2 2" xfId="22529"/>
    <cellStyle name="20% - Accent5 2 6 2 2 2 3" xfId="22530"/>
    <cellStyle name="20% - Accent5 2 6 2 2 2 3 2" xfId="22531"/>
    <cellStyle name="20% - Accent5 2 6 2 2 2 4" xfId="22532"/>
    <cellStyle name="20% - Accent5 2 6 2 2 2 5" xfId="22533"/>
    <cellStyle name="20% - Accent5 2 6 2 2 2 6" xfId="22534"/>
    <cellStyle name="20% - Accent5 2 6 2 2 2 7" xfId="22535"/>
    <cellStyle name="20% - Accent5 2 6 2 2 3" xfId="22536"/>
    <cellStyle name="20% - Accent5 2 6 2 2 3 2" xfId="22537"/>
    <cellStyle name="20% - Accent5 2 6 2 2 3 2 2" xfId="22538"/>
    <cellStyle name="20% - Accent5 2 6 2 2 3 3" xfId="22539"/>
    <cellStyle name="20% - Accent5 2 6 2 2 3 3 2" xfId="22540"/>
    <cellStyle name="20% - Accent5 2 6 2 2 3 4" xfId="22541"/>
    <cellStyle name="20% - Accent5 2 6 2 2 3 5" xfId="22542"/>
    <cellStyle name="20% - Accent5 2 6 2 2 3 6" xfId="22543"/>
    <cellStyle name="20% - Accent5 2 6 2 2 3 7" xfId="22544"/>
    <cellStyle name="20% - Accent5 2 6 2 2 4" xfId="22545"/>
    <cellStyle name="20% - Accent5 2 6 2 2 4 2" xfId="22546"/>
    <cellStyle name="20% - Accent5 2 6 2 2 4 2 2" xfId="22547"/>
    <cellStyle name="20% - Accent5 2 6 2 2 4 3" xfId="22548"/>
    <cellStyle name="20% - Accent5 2 6 2 2 4 3 2" xfId="22549"/>
    <cellStyle name="20% - Accent5 2 6 2 2 4 4" xfId="22550"/>
    <cellStyle name="20% - Accent5 2 6 2 2 4 5" xfId="22551"/>
    <cellStyle name="20% - Accent5 2 6 2 2 4 6" xfId="22552"/>
    <cellStyle name="20% - Accent5 2 6 2 2 4 7" xfId="22553"/>
    <cellStyle name="20% - Accent5 2 6 2 2 5" xfId="22554"/>
    <cellStyle name="20% - Accent5 2 6 2 2 5 2" xfId="22555"/>
    <cellStyle name="20% - Accent5 2 6 2 2 6" xfId="22556"/>
    <cellStyle name="20% - Accent5 2 6 2 2 6 2" xfId="22557"/>
    <cellStyle name="20% - Accent5 2 6 2 2 7" xfId="22558"/>
    <cellStyle name="20% - Accent5 2 6 2 2 8" xfId="22559"/>
    <cellStyle name="20% - Accent5 2 6 2 2 9" xfId="22560"/>
    <cellStyle name="20% - Accent5 2 6 2 3" xfId="22561"/>
    <cellStyle name="20% - Accent5 2 6 2 3 2" xfId="22562"/>
    <cellStyle name="20% - Accent5 2 6 2 3 2 2" xfId="22563"/>
    <cellStyle name="20% - Accent5 2 6 2 3 3" xfId="22564"/>
    <cellStyle name="20% - Accent5 2 6 2 3 3 2" xfId="22565"/>
    <cellStyle name="20% - Accent5 2 6 2 3 4" xfId="22566"/>
    <cellStyle name="20% - Accent5 2 6 2 3 5" xfId="22567"/>
    <cellStyle name="20% - Accent5 2 6 2 3 6" xfId="22568"/>
    <cellStyle name="20% - Accent5 2 6 2 3 7" xfId="22569"/>
    <cellStyle name="20% - Accent5 2 6 2 4" xfId="22570"/>
    <cellStyle name="20% - Accent5 2 6 2 4 2" xfId="22571"/>
    <cellStyle name="20% - Accent5 2 6 2 4 2 2" xfId="22572"/>
    <cellStyle name="20% - Accent5 2 6 2 4 3" xfId="22573"/>
    <cellStyle name="20% - Accent5 2 6 2 4 3 2" xfId="22574"/>
    <cellStyle name="20% - Accent5 2 6 2 4 4" xfId="22575"/>
    <cellStyle name="20% - Accent5 2 6 2 4 5" xfId="22576"/>
    <cellStyle name="20% - Accent5 2 6 2 4 6" xfId="22577"/>
    <cellStyle name="20% - Accent5 2 6 2 4 7" xfId="22578"/>
    <cellStyle name="20% - Accent5 2 6 2 5" xfId="22579"/>
    <cellStyle name="20% - Accent5 2 6 2 5 2" xfId="22580"/>
    <cellStyle name="20% - Accent5 2 6 2 5 2 2" xfId="22581"/>
    <cellStyle name="20% - Accent5 2 6 2 5 3" xfId="22582"/>
    <cellStyle name="20% - Accent5 2 6 2 5 3 2" xfId="22583"/>
    <cellStyle name="20% - Accent5 2 6 2 5 4" xfId="22584"/>
    <cellStyle name="20% - Accent5 2 6 2 5 5" xfId="22585"/>
    <cellStyle name="20% - Accent5 2 6 2 5 6" xfId="22586"/>
    <cellStyle name="20% - Accent5 2 6 2 5 7" xfId="22587"/>
    <cellStyle name="20% - Accent5 2 6 2 6" xfId="22588"/>
    <cellStyle name="20% - Accent5 2 6 2 6 2" xfId="22589"/>
    <cellStyle name="20% - Accent5 2 6 2 7" xfId="22590"/>
    <cellStyle name="20% - Accent5 2 6 2 7 2" xfId="22591"/>
    <cellStyle name="20% - Accent5 2 6 2 8" xfId="22592"/>
    <cellStyle name="20% - Accent5 2 6 2 9" xfId="22593"/>
    <cellStyle name="20% - Accent5 2 6 3" xfId="22594"/>
    <cellStyle name="20% - Accent5 2 6 3 10" xfId="22595"/>
    <cellStyle name="20% - Accent5 2 6 3 11" xfId="22596"/>
    <cellStyle name="20% - Accent5 2 6 3 2" xfId="22597"/>
    <cellStyle name="20% - Accent5 2 6 3 2 10" xfId="22598"/>
    <cellStyle name="20% - Accent5 2 6 3 2 2" xfId="22599"/>
    <cellStyle name="20% - Accent5 2 6 3 2 2 2" xfId="22600"/>
    <cellStyle name="20% - Accent5 2 6 3 2 2 2 2" xfId="22601"/>
    <cellStyle name="20% - Accent5 2 6 3 2 2 3" xfId="22602"/>
    <cellStyle name="20% - Accent5 2 6 3 2 2 3 2" xfId="22603"/>
    <cellStyle name="20% - Accent5 2 6 3 2 2 4" xfId="22604"/>
    <cellStyle name="20% - Accent5 2 6 3 2 2 5" xfId="22605"/>
    <cellStyle name="20% - Accent5 2 6 3 2 2 6" xfId="22606"/>
    <cellStyle name="20% - Accent5 2 6 3 2 2 7" xfId="22607"/>
    <cellStyle name="20% - Accent5 2 6 3 2 3" xfId="22608"/>
    <cellStyle name="20% - Accent5 2 6 3 2 3 2" xfId="22609"/>
    <cellStyle name="20% - Accent5 2 6 3 2 3 2 2" xfId="22610"/>
    <cellStyle name="20% - Accent5 2 6 3 2 3 3" xfId="22611"/>
    <cellStyle name="20% - Accent5 2 6 3 2 3 3 2" xfId="22612"/>
    <cellStyle name="20% - Accent5 2 6 3 2 3 4" xfId="22613"/>
    <cellStyle name="20% - Accent5 2 6 3 2 3 5" xfId="22614"/>
    <cellStyle name="20% - Accent5 2 6 3 2 3 6" xfId="22615"/>
    <cellStyle name="20% - Accent5 2 6 3 2 3 7" xfId="22616"/>
    <cellStyle name="20% - Accent5 2 6 3 2 4" xfId="22617"/>
    <cellStyle name="20% - Accent5 2 6 3 2 4 2" xfId="22618"/>
    <cellStyle name="20% - Accent5 2 6 3 2 4 2 2" xfId="22619"/>
    <cellStyle name="20% - Accent5 2 6 3 2 4 3" xfId="22620"/>
    <cellStyle name="20% - Accent5 2 6 3 2 4 3 2" xfId="22621"/>
    <cellStyle name="20% - Accent5 2 6 3 2 4 4" xfId="22622"/>
    <cellStyle name="20% - Accent5 2 6 3 2 4 5" xfId="22623"/>
    <cellStyle name="20% - Accent5 2 6 3 2 4 6" xfId="22624"/>
    <cellStyle name="20% - Accent5 2 6 3 2 4 7" xfId="22625"/>
    <cellStyle name="20% - Accent5 2 6 3 2 5" xfId="22626"/>
    <cellStyle name="20% - Accent5 2 6 3 2 5 2" xfId="22627"/>
    <cellStyle name="20% - Accent5 2 6 3 2 6" xfId="22628"/>
    <cellStyle name="20% - Accent5 2 6 3 2 6 2" xfId="22629"/>
    <cellStyle name="20% - Accent5 2 6 3 2 7" xfId="22630"/>
    <cellStyle name="20% - Accent5 2 6 3 2 8" xfId="22631"/>
    <cellStyle name="20% - Accent5 2 6 3 2 9" xfId="22632"/>
    <cellStyle name="20% - Accent5 2 6 3 3" xfId="22633"/>
    <cellStyle name="20% - Accent5 2 6 3 3 2" xfId="22634"/>
    <cellStyle name="20% - Accent5 2 6 3 3 2 2" xfId="22635"/>
    <cellStyle name="20% - Accent5 2 6 3 3 3" xfId="22636"/>
    <cellStyle name="20% - Accent5 2 6 3 3 3 2" xfId="22637"/>
    <cellStyle name="20% - Accent5 2 6 3 3 4" xfId="22638"/>
    <cellStyle name="20% - Accent5 2 6 3 3 5" xfId="22639"/>
    <cellStyle name="20% - Accent5 2 6 3 3 6" xfId="22640"/>
    <cellStyle name="20% - Accent5 2 6 3 3 7" xfId="22641"/>
    <cellStyle name="20% - Accent5 2 6 3 4" xfId="22642"/>
    <cellStyle name="20% - Accent5 2 6 3 4 2" xfId="22643"/>
    <cellStyle name="20% - Accent5 2 6 3 4 2 2" xfId="22644"/>
    <cellStyle name="20% - Accent5 2 6 3 4 3" xfId="22645"/>
    <cellStyle name="20% - Accent5 2 6 3 4 3 2" xfId="22646"/>
    <cellStyle name="20% - Accent5 2 6 3 4 4" xfId="22647"/>
    <cellStyle name="20% - Accent5 2 6 3 4 5" xfId="22648"/>
    <cellStyle name="20% - Accent5 2 6 3 4 6" xfId="22649"/>
    <cellStyle name="20% - Accent5 2 6 3 4 7" xfId="22650"/>
    <cellStyle name="20% - Accent5 2 6 3 5" xfId="22651"/>
    <cellStyle name="20% - Accent5 2 6 3 5 2" xfId="22652"/>
    <cellStyle name="20% - Accent5 2 6 3 5 2 2" xfId="22653"/>
    <cellStyle name="20% - Accent5 2 6 3 5 3" xfId="22654"/>
    <cellStyle name="20% - Accent5 2 6 3 5 3 2" xfId="22655"/>
    <cellStyle name="20% - Accent5 2 6 3 5 4" xfId="22656"/>
    <cellStyle name="20% - Accent5 2 6 3 5 5" xfId="22657"/>
    <cellStyle name="20% - Accent5 2 6 3 5 6" xfId="22658"/>
    <cellStyle name="20% - Accent5 2 6 3 5 7" xfId="22659"/>
    <cellStyle name="20% - Accent5 2 6 3 6" xfId="22660"/>
    <cellStyle name="20% - Accent5 2 6 3 6 2" xfId="22661"/>
    <cellStyle name="20% - Accent5 2 6 3 7" xfId="22662"/>
    <cellStyle name="20% - Accent5 2 6 3 7 2" xfId="22663"/>
    <cellStyle name="20% - Accent5 2 6 3 8" xfId="22664"/>
    <cellStyle name="20% - Accent5 2 6 3 9" xfId="22665"/>
    <cellStyle name="20% - Accent5 2 6 4" xfId="22666"/>
    <cellStyle name="20% - Accent5 2 6 4 10" xfId="22667"/>
    <cellStyle name="20% - Accent5 2 6 4 2" xfId="22668"/>
    <cellStyle name="20% - Accent5 2 6 4 2 2" xfId="22669"/>
    <cellStyle name="20% - Accent5 2 6 4 2 2 2" xfId="22670"/>
    <cellStyle name="20% - Accent5 2 6 4 2 3" xfId="22671"/>
    <cellStyle name="20% - Accent5 2 6 4 2 3 2" xfId="22672"/>
    <cellStyle name="20% - Accent5 2 6 4 2 4" xfId="22673"/>
    <cellStyle name="20% - Accent5 2 6 4 2 5" xfId="22674"/>
    <cellStyle name="20% - Accent5 2 6 4 2 6" xfId="22675"/>
    <cellStyle name="20% - Accent5 2 6 4 2 7" xfId="22676"/>
    <cellStyle name="20% - Accent5 2 6 4 3" xfId="22677"/>
    <cellStyle name="20% - Accent5 2 6 4 3 2" xfId="22678"/>
    <cellStyle name="20% - Accent5 2 6 4 3 2 2" xfId="22679"/>
    <cellStyle name="20% - Accent5 2 6 4 3 3" xfId="22680"/>
    <cellStyle name="20% - Accent5 2 6 4 3 3 2" xfId="22681"/>
    <cellStyle name="20% - Accent5 2 6 4 3 4" xfId="22682"/>
    <cellStyle name="20% - Accent5 2 6 4 3 5" xfId="22683"/>
    <cellStyle name="20% - Accent5 2 6 4 3 6" xfId="22684"/>
    <cellStyle name="20% - Accent5 2 6 4 3 7" xfId="22685"/>
    <cellStyle name="20% - Accent5 2 6 4 4" xfId="22686"/>
    <cellStyle name="20% - Accent5 2 6 4 4 2" xfId="22687"/>
    <cellStyle name="20% - Accent5 2 6 4 4 2 2" xfId="22688"/>
    <cellStyle name="20% - Accent5 2 6 4 4 3" xfId="22689"/>
    <cellStyle name="20% - Accent5 2 6 4 4 3 2" xfId="22690"/>
    <cellStyle name="20% - Accent5 2 6 4 4 4" xfId="22691"/>
    <cellStyle name="20% - Accent5 2 6 4 4 5" xfId="22692"/>
    <cellStyle name="20% - Accent5 2 6 4 4 6" xfId="22693"/>
    <cellStyle name="20% - Accent5 2 6 4 4 7" xfId="22694"/>
    <cellStyle name="20% - Accent5 2 6 4 5" xfId="22695"/>
    <cellStyle name="20% - Accent5 2 6 4 5 2" xfId="22696"/>
    <cellStyle name="20% - Accent5 2 6 4 6" xfId="22697"/>
    <cellStyle name="20% - Accent5 2 6 4 6 2" xfId="22698"/>
    <cellStyle name="20% - Accent5 2 6 4 7" xfId="22699"/>
    <cellStyle name="20% - Accent5 2 6 4 8" xfId="22700"/>
    <cellStyle name="20% - Accent5 2 6 4 9" xfId="22701"/>
    <cellStyle name="20% - Accent5 2 6 5" xfId="22702"/>
    <cellStyle name="20% - Accent5 2 6 5 2" xfId="22703"/>
    <cellStyle name="20% - Accent5 2 6 5 2 2" xfId="22704"/>
    <cellStyle name="20% - Accent5 2 6 5 3" xfId="22705"/>
    <cellStyle name="20% - Accent5 2 6 5 3 2" xfId="22706"/>
    <cellStyle name="20% - Accent5 2 6 5 4" xfId="22707"/>
    <cellStyle name="20% - Accent5 2 6 5 5" xfId="22708"/>
    <cellStyle name="20% - Accent5 2 6 5 6" xfId="22709"/>
    <cellStyle name="20% - Accent5 2 6 5 7" xfId="22710"/>
    <cellStyle name="20% - Accent5 2 6 6" xfId="22711"/>
    <cellStyle name="20% - Accent5 2 6 6 2" xfId="22712"/>
    <cellStyle name="20% - Accent5 2 6 6 2 2" xfId="22713"/>
    <cellStyle name="20% - Accent5 2 6 6 3" xfId="22714"/>
    <cellStyle name="20% - Accent5 2 6 6 3 2" xfId="22715"/>
    <cellStyle name="20% - Accent5 2 6 6 4" xfId="22716"/>
    <cellStyle name="20% - Accent5 2 6 6 5" xfId="22717"/>
    <cellStyle name="20% - Accent5 2 6 6 6" xfId="22718"/>
    <cellStyle name="20% - Accent5 2 6 6 7" xfId="22719"/>
    <cellStyle name="20% - Accent5 2 6 7" xfId="22720"/>
    <cellStyle name="20% - Accent5 2 6 7 2" xfId="22721"/>
    <cellStyle name="20% - Accent5 2 6 7 2 2" xfId="22722"/>
    <cellStyle name="20% - Accent5 2 6 7 3" xfId="22723"/>
    <cellStyle name="20% - Accent5 2 6 7 3 2" xfId="22724"/>
    <cellStyle name="20% - Accent5 2 6 7 4" xfId="22725"/>
    <cellStyle name="20% - Accent5 2 6 7 5" xfId="22726"/>
    <cellStyle name="20% - Accent5 2 6 7 6" xfId="22727"/>
    <cellStyle name="20% - Accent5 2 6 7 7" xfId="22728"/>
    <cellStyle name="20% - Accent5 2 6 8" xfId="22729"/>
    <cellStyle name="20% - Accent5 2 6 8 2" xfId="22730"/>
    <cellStyle name="20% - Accent5 2 6 9" xfId="22731"/>
    <cellStyle name="20% - Accent5 2 6 9 2" xfId="22732"/>
    <cellStyle name="20% - Accent5 2 7" xfId="22733"/>
    <cellStyle name="20% - Accent5 2 7 10" xfId="22734"/>
    <cellStyle name="20% - Accent5 2 7 11" xfId="22735"/>
    <cellStyle name="20% - Accent5 2 7 2" xfId="22736"/>
    <cellStyle name="20% - Accent5 2 7 2 10" xfId="22737"/>
    <cellStyle name="20% - Accent5 2 7 2 2" xfId="22738"/>
    <cellStyle name="20% - Accent5 2 7 2 2 2" xfId="22739"/>
    <cellStyle name="20% - Accent5 2 7 2 2 2 2" xfId="22740"/>
    <cellStyle name="20% - Accent5 2 7 2 2 3" xfId="22741"/>
    <cellStyle name="20% - Accent5 2 7 2 2 3 2" xfId="22742"/>
    <cellStyle name="20% - Accent5 2 7 2 2 4" xfId="22743"/>
    <cellStyle name="20% - Accent5 2 7 2 2 5" xfId="22744"/>
    <cellStyle name="20% - Accent5 2 7 2 2 6" xfId="22745"/>
    <cellStyle name="20% - Accent5 2 7 2 2 7" xfId="22746"/>
    <cellStyle name="20% - Accent5 2 7 2 3" xfId="22747"/>
    <cellStyle name="20% - Accent5 2 7 2 3 2" xfId="22748"/>
    <cellStyle name="20% - Accent5 2 7 2 3 2 2" xfId="22749"/>
    <cellStyle name="20% - Accent5 2 7 2 3 3" xfId="22750"/>
    <cellStyle name="20% - Accent5 2 7 2 3 3 2" xfId="22751"/>
    <cellStyle name="20% - Accent5 2 7 2 3 4" xfId="22752"/>
    <cellStyle name="20% - Accent5 2 7 2 3 5" xfId="22753"/>
    <cellStyle name="20% - Accent5 2 7 2 3 6" xfId="22754"/>
    <cellStyle name="20% - Accent5 2 7 2 3 7" xfId="22755"/>
    <cellStyle name="20% - Accent5 2 7 2 4" xfId="22756"/>
    <cellStyle name="20% - Accent5 2 7 2 4 2" xfId="22757"/>
    <cellStyle name="20% - Accent5 2 7 2 4 2 2" xfId="22758"/>
    <cellStyle name="20% - Accent5 2 7 2 4 3" xfId="22759"/>
    <cellStyle name="20% - Accent5 2 7 2 4 3 2" xfId="22760"/>
    <cellStyle name="20% - Accent5 2 7 2 4 4" xfId="22761"/>
    <cellStyle name="20% - Accent5 2 7 2 4 5" xfId="22762"/>
    <cellStyle name="20% - Accent5 2 7 2 4 6" xfId="22763"/>
    <cellStyle name="20% - Accent5 2 7 2 4 7" xfId="22764"/>
    <cellStyle name="20% - Accent5 2 7 2 5" xfId="22765"/>
    <cellStyle name="20% - Accent5 2 7 2 5 2" xfId="22766"/>
    <cellStyle name="20% - Accent5 2 7 2 6" xfId="22767"/>
    <cellStyle name="20% - Accent5 2 7 2 6 2" xfId="22768"/>
    <cellStyle name="20% - Accent5 2 7 2 7" xfId="22769"/>
    <cellStyle name="20% - Accent5 2 7 2 8" xfId="22770"/>
    <cellStyle name="20% - Accent5 2 7 2 9" xfId="22771"/>
    <cellStyle name="20% - Accent5 2 7 3" xfId="22772"/>
    <cellStyle name="20% - Accent5 2 7 3 2" xfId="22773"/>
    <cellStyle name="20% - Accent5 2 7 3 2 2" xfId="22774"/>
    <cellStyle name="20% - Accent5 2 7 3 3" xfId="22775"/>
    <cellStyle name="20% - Accent5 2 7 3 3 2" xfId="22776"/>
    <cellStyle name="20% - Accent5 2 7 3 4" xfId="22777"/>
    <cellStyle name="20% - Accent5 2 7 3 5" xfId="22778"/>
    <cellStyle name="20% - Accent5 2 7 3 6" xfId="22779"/>
    <cellStyle name="20% - Accent5 2 7 3 7" xfId="22780"/>
    <cellStyle name="20% - Accent5 2 7 4" xfId="22781"/>
    <cellStyle name="20% - Accent5 2 7 4 2" xfId="22782"/>
    <cellStyle name="20% - Accent5 2 7 4 2 2" xfId="22783"/>
    <cellStyle name="20% - Accent5 2 7 4 3" xfId="22784"/>
    <cellStyle name="20% - Accent5 2 7 4 3 2" xfId="22785"/>
    <cellStyle name="20% - Accent5 2 7 4 4" xfId="22786"/>
    <cellStyle name="20% - Accent5 2 7 4 5" xfId="22787"/>
    <cellStyle name="20% - Accent5 2 7 4 6" xfId="22788"/>
    <cellStyle name="20% - Accent5 2 7 4 7" xfId="22789"/>
    <cellStyle name="20% - Accent5 2 7 5" xfId="22790"/>
    <cellStyle name="20% - Accent5 2 7 5 2" xfId="22791"/>
    <cellStyle name="20% - Accent5 2 7 5 2 2" xfId="22792"/>
    <cellStyle name="20% - Accent5 2 7 5 3" xfId="22793"/>
    <cellStyle name="20% - Accent5 2 7 5 3 2" xfId="22794"/>
    <cellStyle name="20% - Accent5 2 7 5 4" xfId="22795"/>
    <cellStyle name="20% - Accent5 2 7 5 5" xfId="22796"/>
    <cellStyle name="20% - Accent5 2 7 5 6" xfId="22797"/>
    <cellStyle name="20% - Accent5 2 7 5 7" xfId="22798"/>
    <cellStyle name="20% - Accent5 2 7 6" xfId="22799"/>
    <cellStyle name="20% - Accent5 2 7 6 2" xfId="22800"/>
    <cellStyle name="20% - Accent5 2 7 7" xfId="22801"/>
    <cellStyle name="20% - Accent5 2 7 7 2" xfId="22802"/>
    <cellStyle name="20% - Accent5 2 7 8" xfId="22803"/>
    <cellStyle name="20% - Accent5 2 7 9" xfId="22804"/>
    <cellStyle name="20% - Accent5 2 8" xfId="22805"/>
    <cellStyle name="20% - Accent5 2 8 10" xfId="22806"/>
    <cellStyle name="20% - Accent5 2 8 11" xfId="22807"/>
    <cellStyle name="20% - Accent5 2 8 2" xfId="22808"/>
    <cellStyle name="20% - Accent5 2 8 2 10" xfId="22809"/>
    <cellStyle name="20% - Accent5 2 8 2 2" xfId="22810"/>
    <cellStyle name="20% - Accent5 2 8 2 2 2" xfId="22811"/>
    <cellStyle name="20% - Accent5 2 8 2 2 2 2" xfId="22812"/>
    <cellStyle name="20% - Accent5 2 8 2 2 3" xfId="22813"/>
    <cellStyle name="20% - Accent5 2 8 2 2 3 2" xfId="22814"/>
    <cellStyle name="20% - Accent5 2 8 2 2 4" xfId="22815"/>
    <cellStyle name="20% - Accent5 2 8 2 2 5" xfId="22816"/>
    <cellStyle name="20% - Accent5 2 8 2 2 6" xfId="22817"/>
    <cellStyle name="20% - Accent5 2 8 2 2 7" xfId="22818"/>
    <cellStyle name="20% - Accent5 2 8 2 3" xfId="22819"/>
    <cellStyle name="20% - Accent5 2 8 2 3 2" xfId="22820"/>
    <cellStyle name="20% - Accent5 2 8 2 3 2 2" xfId="22821"/>
    <cellStyle name="20% - Accent5 2 8 2 3 3" xfId="22822"/>
    <cellStyle name="20% - Accent5 2 8 2 3 3 2" xfId="22823"/>
    <cellStyle name="20% - Accent5 2 8 2 3 4" xfId="22824"/>
    <cellStyle name="20% - Accent5 2 8 2 3 5" xfId="22825"/>
    <cellStyle name="20% - Accent5 2 8 2 3 6" xfId="22826"/>
    <cellStyle name="20% - Accent5 2 8 2 3 7" xfId="22827"/>
    <cellStyle name="20% - Accent5 2 8 2 4" xfId="22828"/>
    <cellStyle name="20% - Accent5 2 8 2 4 2" xfId="22829"/>
    <cellStyle name="20% - Accent5 2 8 2 4 2 2" xfId="22830"/>
    <cellStyle name="20% - Accent5 2 8 2 4 3" xfId="22831"/>
    <cellStyle name="20% - Accent5 2 8 2 4 3 2" xfId="22832"/>
    <cellStyle name="20% - Accent5 2 8 2 4 4" xfId="22833"/>
    <cellStyle name="20% - Accent5 2 8 2 4 5" xfId="22834"/>
    <cellStyle name="20% - Accent5 2 8 2 4 6" xfId="22835"/>
    <cellStyle name="20% - Accent5 2 8 2 4 7" xfId="22836"/>
    <cellStyle name="20% - Accent5 2 8 2 5" xfId="22837"/>
    <cellStyle name="20% - Accent5 2 8 2 5 2" xfId="22838"/>
    <cellStyle name="20% - Accent5 2 8 2 6" xfId="22839"/>
    <cellStyle name="20% - Accent5 2 8 2 6 2" xfId="22840"/>
    <cellStyle name="20% - Accent5 2 8 2 7" xfId="22841"/>
    <cellStyle name="20% - Accent5 2 8 2 8" xfId="22842"/>
    <cellStyle name="20% - Accent5 2 8 2 9" xfId="22843"/>
    <cellStyle name="20% - Accent5 2 8 3" xfId="22844"/>
    <cellStyle name="20% - Accent5 2 8 3 2" xfId="22845"/>
    <cellStyle name="20% - Accent5 2 8 3 2 2" xfId="22846"/>
    <cellStyle name="20% - Accent5 2 8 3 3" xfId="22847"/>
    <cellStyle name="20% - Accent5 2 8 3 3 2" xfId="22848"/>
    <cellStyle name="20% - Accent5 2 8 3 4" xfId="22849"/>
    <cellStyle name="20% - Accent5 2 8 3 5" xfId="22850"/>
    <cellStyle name="20% - Accent5 2 8 3 6" xfId="22851"/>
    <cellStyle name="20% - Accent5 2 8 3 7" xfId="22852"/>
    <cellStyle name="20% - Accent5 2 8 4" xfId="22853"/>
    <cellStyle name="20% - Accent5 2 8 4 2" xfId="22854"/>
    <cellStyle name="20% - Accent5 2 8 4 2 2" xfId="22855"/>
    <cellStyle name="20% - Accent5 2 8 4 3" xfId="22856"/>
    <cellStyle name="20% - Accent5 2 8 4 3 2" xfId="22857"/>
    <cellStyle name="20% - Accent5 2 8 4 4" xfId="22858"/>
    <cellStyle name="20% - Accent5 2 8 4 5" xfId="22859"/>
    <cellStyle name="20% - Accent5 2 8 4 6" xfId="22860"/>
    <cellStyle name="20% - Accent5 2 8 4 7" xfId="22861"/>
    <cellStyle name="20% - Accent5 2 8 5" xfId="22862"/>
    <cellStyle name="20% - Accent5 2 8 5 2" xfId="22863"/>
    <cellStyle name="20% - Accent5 2 8 5 2 2" xfId="22864"/>
    <cellStyle name="20% - Accent5 2 8 5 3" xfId="22865"/>
    <cellStyle name="20% - Accent5 2 8 5 3 2" xfId="22866"/>
    <cellStyle name="20% - Accent5 2 8 5 4" xfId="22867"/>
    <cellStyle name="20% - Accent5 2 8 5 5" xfId="22868"/>
    <cellStyle name="20% - Accent5 2 8 5 6" xfId="22869"/>
    <cellStyle name="20% - Accent5 2 8 5 7" xfId="22870"/>
    <cellStyle name="20% - Accent5 2 8 6" xfId="22871"/>
    <cellStyle name="20% - Accent5 2 8 6 2" xfId="22872"/>
    <cellStyle name="20% - Accent5 2 8 7" xfId="22873"/>
    <cellStyle name="20% - Accent5 2 8 7 2" xfId="22874"/>
    <cellStyle name="20% - Accent5 2 8 8" xfId="22875"/>
    <cellStyle name="20% - Accent5 2 8 9" xfId="22876"/>
    <cellStyle name="20% - Accent5 2 9" xfId="22877"/>
    <cellStyle name="20% - Accent5 2 9 10" xfId="22878"/>
    <cellStyle name="20% - Accent5 2 9 2" xfId="22879"/>
    <cellStyle name="20% - Accent5 2 9 2 2" xfId="22880"/>
    <cellStyle name="20% - Accent5 2 9 2 2 2" xfId="22881"/>
    <cellStyle name="20% - Accent5 2 9 2 3" xfId="22882"/>
    <cellStyle name="20% - Accent5 2 9 2 3 2" xfId="22883"/>
    <cellStyle name="20% - Accent5 2 9 2 4" xfId="22884"/>
    <cellStyle name="20% - Accent5 2 9 2 5" xfId="22885"/>
    <cellStyle name="20% - Accent5 2 9 2 6" xfId="22886"/>
    <cellStyle name="20% - Accent5 2 9 2 7" xfId="22887"/>
    <cellStyle name="20% - Accent5 2 9 3" xfId="22888"/>
    <cellStyle name="20% - Accent5 2 9 3 2" xfId="22889"/>
    <cellStyle name="20% - Accent5 2 9 3 2 2" xfId="22890"/>
    <cellStyle name="20% - Accent5 2 9 3 3" xfId="22891"/>
    <cellStyle name="20% - Accent5 2 9 3 3 2" xfId="22892"/>
    <cellStyle name="20% - Accent5 2 9 3 4" xfId="22893"/>
    <cellStyle name="20% - Accent5 2 9 3 5" xfId="22894"/>
    <cellStyle name="20% - Accent5 2 9 3 6" xfId="22895"/>
    <cellStyle name="20% - Accent5 2 9 3 7" xfId="22896"/>
    <cellStyle name="20% - Accent5 2 9 4" xfId="22897"/>
    <cellStyle name="20% - Accent5 2 9 4 2" xfId="22898"/>
    <cellStyle name="20% - Accent5 2 9 4 2 2" xfId="22899"/>
    <cellStyle name="20% - Accent5 2 9 4 3" xfId="22900"/>
    <cellStyle name="20% - Accent5 2 9 4 3 2" xfId="22901"/>
    <cellStyle name="20% - Accent5 2 9 4 4" xfId="22902"/>
    <cellStyle name="20% - Accent5 2 9 4 5" xfId="22903"/>
    <cellStyle name="20% - Accent5 2 9 4 6" xfId="22904"/>
    <cellStyle name="20% - Accent5 2 9 4 7" xfId="22905"/>
    <cellStyle name="20% - Accent5 2 9 5" xfId="22906"/>
    <cellStyle name="20% - Accent5 2 9 5 2" xfId="22907"/>
    <cellStyle name="20% - Accent5 2 9 6" xfId="22908"/>
    <cellStyle name="20% - Accent5 2 9 6 2" xfId="22909"/>
    <cellStyle name="20% - Accent5 2 9 7" xfId="22910"/>
    <cellStyle name="20% - Accent5 2 9 8" xfId="22911"/>
    <cellStyle name="20% - Accent5 2 9 9" xfId="22912"/>
    <cellStyle name="20% - Accent5 2_10-15-10-Stmt AU - Period I - Working 1 0" xfId="204"/>
    <cellStyle name="20% - Accent5 3" xfId="205"/>
    <cellStyle name="20% - Accent5 3 10" xfId="22913"/>
    <cellStyle name="20% - Accent5 3 10 2" xfId="22914"/>
    <cellStyle name="20% - Accent5 3 10 2 2" xfId="22915"/>
    <cellStyle name="20% - Accent5 3 10 3" xfId="22916"/>
    <cellStyle name="20% - Accent5 3 10 3 2" xfId="22917"/>
    <cellStyle name="20% - Accent5 3 10 4" xfId="22918"/>
    <cellStyle name="20% - Accent5 3 10 5" xfId="22919"/>
    <cellStyle name="20% - Accent5 3 10 6" xfId="22920"/>
    <cellStyle name="20% - Accent5 3 10 7" xfId="22921"/>
    <cellStyle name="20% - Accent5 3 11" xfId="22922"/>
    <cellStyle name="20% - Accent5 3 11 2" xfId="22923"/>
    <cellStyle name="20% - Accent5 3 11 2 2" xfId="22924"/>
    <cellStyle name="20% - Accent5 3 11 3" xfId="22925"/>
    <cellStyle name="20% - Accent5 3 11 3 2" xfId="22926"/>
    <cellStyle name="20% - Accent5 3 11 4" xfId="22927"/>
    <cellStyle name="20% - Accent5 3 11 5" xfId="22928"/>
    <cellStyle name="20% - Accent5 3 11 6" xfId="22929"/>
    <cellStyle name="20% - Accent5 3 11 7" xfId="22930"/>
    <cellStyle name="20% - Accent5 3 12" xfId="22931"/>
    <cellStyle name="20% - Accent5 3 12 2" xfId="22932"/>
    <cellStyle name="20% - Accent5 3 12 2 2" xfId="22933"/>
    <cellStyle name="20% - Accent5 3 12 3" xfId="22934"/>
    <cellStyle name="20% - Accent5 3 12 3 2" xfId="22935"/>
    <cellStyle name="20% - Accent5 3 12 4" xfId="22936"/>
    <cellStyle name="20% - Accent5 3 12 5" xfId="22937"/>
    <cellStyle name="20% - Accent5 3 12 6" xfId="22938"/>
    <cellStyle name="20% - Accent5 3 12 7" xfId="22939"/>
    <cellStyle name="20% - Accent5 3 13" xfId="22940"/>
    <cellStyle name="20% - Accent5 3 13 2" xfId="22941"/>
    <cellStyle name="20% - Accent5 3 14" xfId="22942"/>
    <cellStyle name="20% - Accent5 3 14 2" xfId="22943"/>
    <cellStyle name="20% - Accent5 3 15" xfId="22944"/>
    <cellStyle name="20% - Accent5 3 16" xfId="22945"/>
    <cellStyle name="20% - Accent5 3 17" xfId="22946"/>
    <cellStyle name="20% - Accent5 3 18" xfId="22947"/>
    <cellStyle name="20% - Accent5 3 2" xfId="206"/>
    <cellStyle name="20% - Accent5 3 2 10" xfId="22948"/>
    <cellStyle name="20% - Accent5 3 2 11" xfId="22949"/>
    <cellStyle name="20% - Accent5 3 2 12" xfId="22950"/>
    <cellStyle name="20% - Accent5 3 2 13" xfId="22951"/>
    <cellStyle name="20% - Accent5 3 2 2" xfId="22952"/>
    <cellStyle name="20% - Accent5 3 2 2 10" xfId="22953"/>
    <cellStyle name="20% - Accent5 3 2 2 11" xfId="22954"/>
    <cellStyle name="20% - Accent5 3 2 2 2" xfId="22955"/>
    <cellStyle name="20% - Accent5 3 2 2 2 10" xfId="22956"/>
    <cellStyle name="20% - Accent5 3 2 2 2 2" xfId="22957"/>
    <cellStyle name="20% - Accent5 3 2 2 2 2 2" xfId="22958"/>
    <cellStyle name="20% - Accent5 3 2 2 2 2 2 2" xfId="22959"/>
    <cellStyle name="20% - Accent5 3 2 2 2 2 3" xfId="22960"/>
    <cellStyle name="20% - Accent5 3 2 2 2 2 3 2" xfId="22961"/>
    <cellStyle name="20% - Accent5 3 2 2 2 2 4" xfId="22962"/>
    <cellStyle name="20% - Accent5 3 2 2 2 2 5" xfId="22963"/>
    <cellStyle name="20% - Accent5 3 2 2 2 2 6" xfId="22964"/>
    <cellStyle name="20% - Accent5 3 2 2 2 2 7" xfId="22965"/>
    <cellStyle name="20% - Accent5 3 2 2 2 3" xfId="22966"/>
    <cellStyle name="20% - Accent5 3 2 2 2 3 2" xfId="22967"/>
    <cellStyle name="20% - Accent5 3 2 2 2 3 2 2" xfId="22968"/>
    <cellStyle name="20% - Accent5 3 2 2 2 3 3" xfId="22969"/>
    <cellStyle name="20% - Accent5 3 2 2 2 3 3 2" xfId="22970"/>
    <cellStyle name="20% - Accent5 3 2 2 2 3 4" xfId="22971"/>
    <cellStyle name="20% - Accent5 3 2 2 2 3 5" xfId="22972"/>
    <cellStyle name="20% - Accent5 3 2 2 2 3 6" xfId="22973"/>
    <cellStyle name="20% - Accent5 3 2 2 2 3 7" xfId="22974"/>
    <cellStyle name="20% - Accent5 3 2 2 2 4" xfId="22975"/>
    <cellStyle name="20% - Accent5 3 2 2 2 4 2" xfId="22976"/>
    <cellStyle name="20% - Accent5 3 2 2 2 4 2 2" xfId="22977"/>
    <cellStyle name="20% - Accent5 3 2 2 2 4 3" xfId="22978"/>
    <cellStyle name="20% - Accent5 3 2 2 2 4 3 2" xfId="22979"/>
    <cellStyle name="20% - Accent5 3 2 2 2 4 4" xfId="22980"/>
    <cellStyle name="20% - Accent5 3 2 2 2 4 5" xfId="22981"/>
    <cellStyle name="20% - Accent5 3 2 2 2 4 6" xfId="22982"/>
    <cellStyle name="20% - Accent5 3 2 2 2 4 7" xfId="22983"/>
    <cellStyle name="20% - Accent5 3 2 2 2 5" xfId="22984"/>
    <cellStyle name="20% - Accent5 3 2 2 2 5 2" xfId="22985"/>
    <cellStyle name="20% - Accent5 3 2 2 2 6" xfId="22986"/>
    <cellStyle name="20% - Accent5 3 2 2 2 6 2" xfId="22987"/>
    <cellStyle name="20% - Accent5 3 2 2 2 7" xfId="22988"/>
    <cellStyle name="20% - Accent5 3 2 2 2 8" xfId="22989"/>
    <cellStyle name="20% - Accent5 3 2 2 2 9" xfId="22990"/>
    <cellStyle name="20% - Accent5 3 2 2 3" xfId="22991"/>
    <cellStyle name="20% - Accent5 3 2 2 3 2" xfId="22992"/>
    <cellStyle name="20% - Accent5 3 2 2 3 2 2" xfId="22993"/>
    <cellStyle name="20% - Accent5 3 2 2 3 3" xfId="22994"/>
    <cellStyle name="20% - Accent5 3 2 2 3 3 2" xfId="22995"/>
    <cellStyle name="20% - Accent5 3 2 2 3 4" xfId="22996"/>
    <cellStyle name="20% - Accent5 3 2 2 3 5" xfId="22997"/>
    <cellStyle name="20% - Accent5 3 2 2 3 6" xfId="22998"/>
    <cellStyle name="20% - Accent5 3 2 2 3 7" xfId="22999"/>
    <cellStyle name="20% - Accent5 3 2 2 4" xfId="23000"/>
    <cellStyle name="20% - Accent5 3 2 2 4 2" xfId="23001"/>
    <cellStyle name="20% - Accent5 3 2 2 4 2 2" xfId="23002"/>
    <cellStyle name="20% - Accent5 3 2 2 4 3" xfId="23003"/>
    <cellStyle name="20% - Accent5 3 2 2 4 3 2" xfId="23004"/>
    <cellStyle name="20% - Accent5 3 2 2 4 4" xfId="23005"/>
    <cellStyle name="20% - Accent5 3 2 2 4 5" xfId="23006"/>
    <cellStyle name="20% - Accent5 3 2 2 4 6" xfId="23007"/>
    <cellStyle name="20% - Accent5 3 2 2 4 7" xfId="23008"/>
    <cellStyle name="20% - Accent5 3 2 2 5" xfId="23009"/>
    <cellStyle name="20% - Accent5 3 2 2 5 2" xfId="23010"/>
    <cellStyle name="20% - Accent5 3 2 2 5 2 2" xfId="23011"/>
    <cellStyle name="20% - Accent5 3 2 2 5 3" xfId="23012"/>
    <cellStyle name="20% - Accent5 3 2 2 5 3 2" xfId="23013"/>
    <cellStyle name="20% - Accent5 3 2 2 5 4" xfId="23014"/>
    <cellStyle name="20% - Accent5 3 2 2 5 5" xfId="23015"/>
    <cellStyle name="20% - Accent5 3 2 2 5 6" xfId="23016"/>
    <cellStyle name="20% - Accent5 3 2 2 5 7" xfId="23017"/>
    <cellStyle name="20% - Accent5 3 2 2 6" xfId="23018"/>
    <cellStyle name="20% - Accent5 3 2 2 6 2" xfId="23019"/>
    <cellStyle name="20% - Accent5 3 2 2 7" xfId="23020"/>
    <cellStyle name="20% - Accent5 3 2 2 7 2" xfId="23021"/>
    <cellStyle name="20% - Accent5 3 2 2 8" xfId="23022"/>
    <cellStyle name="20% - Accent5 3 2 2 9" xfId="23023"/>
    <cellStyle name="20% - Accent5 3 2 3" xfId="23024"/>
    <cellStyle name="20% - Accent5 3 2 3 10" xfId="23025"/>
    <cellStyle name="20% - Accent5 3 2 3 11" xfId="23026"/>
    <cellStyle name="20% - Accent5 3 2 3 2" xfId="23027"/>
    <cellStyle name="20% - Accent5 3 2 3 2 10" xfId="23028"/>
    <cellStyle name="20% - Accent5 3 2 3 2 2" xfId="23029"/>
    <cellStyle name="20% - Accent5 3 2 3 2 2 2" xfId="23030"/>
    <cellStyle name="20% - Accent5 3 2 3 2 2 2 2" xfId="23031"/>
    <cellStyle name="20% - Accent5 3 2 3 2 2 3" xfId="23032"/>
    <cellStyle name="20% - Accent5 3 2 3 2 2 3 2" xfId="23033"/>
    <cellStyle name="20% - Accent5 3 2 3 2 2 4" xfId="23034"/>
    <cellStyle name="20% - Accent5 3 2 3 2 2 5" xfId="23035"/>
    <cellStyle name="20% - Accent5 3 2 3 2 2 6" xfId="23036"/>
    <cellStyle name="20% - Accent5 3 2 3 2 2 7" xfId="23037"/>
    <cellStyle name="20% - Accent5 3 2 3 2 3" xfId="23038"/>
    <cellStyle name="20% - Accent5 3 2 3 2 3 2" xfId="23039"/>
    <cellStyle name="20% - Accent5 3 2 3 2 3 2 2" xfId="23040"/>
    <cellStyle name="20% - Accent5 3 2 3 2 3 3" xfId="23041"/>
    <cellStyle name="20% - Accent5 3 2 3 2 3 3 2" xfId="23042"/>
    <cellStyle name="20% - Accent5 3 2 3 2 3 4" xfId="23043"/>
    <cellStyle name="20% - Accent5 3 2 3 2 3 5" xfId="23044"/>
    <cellStyle name="20% - Accent5 3 2 3 2 3 6" xfId="23045"/>
    <cellStyle name="20% - Accent5 3 2 3 2 3 7" xfId="23046"/>
    <cellStyle name="20% - Accent5 3 2 3 2 4" xfId="23047"/>
    <cellStyle name="20% - Accent5 3 2 3 2 4 2" xfId="23048"/>
    <cellStyle name="20% - Accent5 3 2 3 2 4 2 2" xfId="23049"/>
    <cellStyle name="20% - Accent5 3 2 3 2 4 3" xfId="23050"/>
    <cellStyle name="20% - Accent5 3 2 3 2 4 3 2" xfId="23051"/>
    <cellStyle name="20% - Accent5 3 2 3 2 4 4" xfId="23052"/>
    <cellStyle name="20% - Accent5 3 2 3 2 4 5" xfId="23053"/>
    <cellStyle name="20% - Accent5 3 2 3 2 4 6" xfId="23054"/>
    <cellStyle name="20% - Accent5 3 2 3 2 4 7" xfId="23055"/>
    <cellStyle name="20% - Accent5 3 2 3 2 5" xfId="23056"/>
    <cellStyle name="20% - Accent5 3 2 3 2 5 2" xfId="23057"/>
    <cellStyle name="20% - Accent5 3 2 3 2 6" xfId="23058"/>
    <cellStyle name="20% - Accent5 3 2 3 2 6 2" xfId="23059"/>
    <cellStyle name="20% - Accent5 3 2 3 2 7" xfId="23060"/>
    <cellStyle name="20% - Accent5 3 2 3 2 8" xfId="23061"/>
    <cellStyle name="20% - Accent5 3 2 3 2 9" xfId="23062"/>
    <cellStyle name="20% - Accent5 3 2 3 3" xfId="23063"/>
    <cellStyle name="20% - Accent5 3 2 3 3 2" xfId="23064"/>
    <cellStyle name="20% - Accent5 3 2 3 3 2 2" xfId="23065"/>
    <cellStyle name="20% - Accent5 3 2 3 3 3" xfId="23066"/>
    <cellStyle name="20% - Accent5 3 2 3 3 3 2" xfId="23067"/>
    <cellStyle name="20% - Accent5 3 2 3 3 4" xfId="23068"/>
    <cellStyle name="20% - Accent5 3 2 3 3 5" xfId="23069"/>
    <cellStyle name="20% - Accent5 3 2 3 3 6" xfId="23070"/>
    <cellStyle name="20% - Accent5 3 2 3 3 7" xfId="23071"/>
    <cellStyle name="20% - Accent5 3 2 3 4" xfId="23072"/>
    <cellStyle name="20% - Accent5 3 2 3 4 2" xfId="23073"/>
    <cellStyle name="20% - Accent5 3 2 3 4 2 2" xfId="23074"/>
    <cellStyle name="20% - Accent5 3 2 3 4 3" xfId="23075"/>
    <cellStyle name="20% - Accent5 3 2 3 4 3 2" xfId="23076"/>
    <cellStyle name="20% - Accent5 3 2 3 4 4" xfId="23077"/>
    <cellStyle name="20% - Accent5 3 2 3 4 5" xfId="23078"/>
    <cellStyle name="20% - Accent5 3 2 3 4 6" xfId="23079"/>
    <cellStyle name="20% - Accent5 3 2 3 4 7" xfId="23080"/>
    <cellStyle name="20% - Accent5 3 2 3 5" xfId="23081"/>
    <cellStyle name="20% - Accent5 3 2 3 5 2" xfId="23082"/>
    <cellStyle name="20% - Accent5 3 2 3 5 2 2" xfId="23083"/>
    <cellStyle name="20% - Accent5 3 2 3 5 3" xfId="23084"/>
    <cellStyle name="20% - Accent5 3 2 3 5 3 2" xfId="23085"/>
    <cellStyle name="20% - Accent5 3 2 3 5 4" xfId="23086"/>
    <cellStyle name="20% - Accent5 3 2 3 5 5" xfId="23087"/>
    <cellStyle name="20% - Accent5 3 2 3 5 6" xfId="23088"/>
    <cellStyle name="20% - Accent5 3 2 3 5 7" xfId="23089"/>
    <cellStyle name="20% - Accent5 3 2 3 6" xfId="23090"/>
    <cellStyle name="20% - Accent5 3 2 3 6 2" xfId="23091"/>
    <cellStyle name="20% - Accent5 3 2 3 7" xfId="23092"/>
    <cellStyle name="20% - Accent5 3 2 3 7 2" xfId="23093"/>
    <cellStyle name="20% - Accent5 3 2 3 8" xfId="23094"/>
    <cellStyle name="20% - Accent5 3 2 3 9" xfId="23095"/>
    <cellStyle name="20% - Accent5 3 2 4" xfId="23096"/>
    <cellStyle name="20% - Accent5 3 2 4 10" xfId="23097"/>
    <cellStyle name="20% - Accent5 3 2 4 2" xfId="23098"/>
    <cellStyle name="20% - Accent5 3 2 4 2 2" xfId="23099"/>
    <cellStyle name="20% - Accent5 3 2 4 2 2 2" xfId="23100"/>
    <cellStyle name="20% - Accent5 3 2 4 2 3" xfId="23101"/>
    <cellStyle name="20% - Accent5 3 2 4 2 3 2" xfId="23102"/>
    <cellStyle name="20% - Accent5 3 2 4 2 4" xfId="23103"/>
    <cellStyle name="20% - Accent5 3 2 4 2 5" xfId="23104"/>
    <cellStyle name="20% - Accent5 3 2 4 2 6" xfId="23105"/>
    <cellStyle name="20% - Accent5 3 2 4 2 7" xfId="23106"/>
    <cellStyle name="20% - Accent5 3 2 4 3" xfId="23107"/>
    <cellStyle name="20% - Accent5 3 2 4 3 2" xfId="23108"/>
    <cellStyle name="20% - Accent5 3 2 4 3 2 2" xfId="23109"/>
    <cellStyle name="20% - Accent5 3 2 4 3 3" xfId="23110"/>
    <cellStyle name="20% - Accent5 3 2 4 3 3 2" xfId="23111"/>
    <cellStyle name="20% - Accent5 3 2 4 3 4" xfId="23112"/>
    <cellStyle name="20% - Accent5 3 2 4 3 5" xfId="23113"/>
    <cellStyle name="20% - Accent5 3 2 4 3 6" xfId="23114"/>
    <cellStyle name="20% - Accent5 3 2 4 3 7" xfId="23115"/>
    <cellStyle name="20% - Accent5 3 2 4 4" xfId="23116"/>
    <cellStyle name="20% - Accent5 3 2 4 4 2" xfId="23117"/>
    <cellStyle name="20% - Accent5 3 2 4 4 2 2" xfId="23118"/>
    <cellStyle name="20% - Accent5 3 2 4 4 3" xfId="23119"/>
    <cellStyle name="20% - Accent5 3 2 4 4 3 2" xfId="23120"/>
    <cellStyle name="20% - Accent5 3 2 4 4 4" xfId="23121"/>
    <cellStyle name="20% - Accent5 3 2 4 4 5" xfId="23122"/>
    <cellStyle name="20% - Accent5 3 2 4 4 6" xfId="23123"/>
    <cellStyle name="20% - Accent5 3 2 4 4 7" xfId="23124"/>
    <cellStyle name="20% - Accent5 3 2 4 5" xfId="23125"/>
    <cellStyle name="20% - Accent5 3 2 4 5 2" xfId="23126"/>
    <cellStyle name="20% - Accent5 3 2 4 6" xfId="23127"/>
    <cellStyle name="20% - Accent5 3 2 4 6 2" xfId="23128"/>
    <cellStyle name="20% - Accent5 3 2 4 7" xfId="23129"/>
    <cellStyle name="20% - Accent5 3 2 4 8" xfId="23130"/>
    <cellStyle name="20% - Accent5 3 2 4 9" xfId="23131"/>
    <cellStyle name="20% - Accent5 3 2 5" xfId="23132"/>
    <cellStyle name="20% - Accent5 3 2 5 2" xfId="23133"/>
    <cellStyle name="20% - Accent5 3 2 5 2 2" xfId="23134"/>
    <cellStyle name="20% - Accent5 3 2 5 3" xfId="23135"/>
    <cellStyle name="20% - Accent5 3 2 5 3 2" xfId="23136"/>
    <cellStyle name="20% - Accent5 3 2 5 4" xfId="23137"/>
    <cellStyle name="20% - Accent5 3 2 5 5" xfId="23138"/>
    <cellStyle name="20% - Accent5 3 2 5 6" xfId="23139"/>
    <cellStyle name="20% - Accent5 3 2 5 7" xfId="23140"/>
    <cellStyle name="20% - Accent5 3 2 6" xfId="23141"/>
    <cellStyle name="20% - Accent5 3 2 6 2" xfId="23142"/>
    <cellStyle name="20% - Accent5 3 2 6 2 2" xfId="23143"/>
    <cellStyle name="20% - Accent5 3 2 6 3" xfId="23144"/>
    <cellStyle name="20% - Accent5 3 2 6 3 2" xfId="23145"/>
    <cellStyle name="20% - Accent5 3 2 6 4" xfId="23146"/>
    <cellStyle name="20% - Accent5 3 2 6 5" xfId="23147"/>
    <cellStyle name="20% - Accent5 3 2 6 6" xfId="23148"/>
    <cellStyle name="20% - Accent5 3 2 6 7" xfId="23149"/>
    <cellStyle name="20% - Accent5 3 2 7" xfId="23150"/>
    <cellStyle name="20% - Accent5 3 2 7 2" xfId="23151"/>
    <cellStyle name="20% - Accent5 3 2 7 2 2" xfId="23152"/>
    <cellStyle name="20% - Accent5 3 2 7 3" xfId="23153"/>
    <cellStyle name="20% - Accent5 3 2 7 3 2" xfId="23154"/>
    <cellStyle name="20% - Accent5 3 2 7 4" xfId="23155"/>
    <cellStyle name="20% - Accent5 3 2 7 5" xfId="23156"/>
    <cellStyle name="20% - Accent5 3 2 7 6" xfId="23157"/>
    <cellStyle name="20% - Accent5 3 2 7 7" xfId="23158"/>
    <cellStyle name="20% - Accent5 3 2 8" xfId="23159"/>
    <cellStyle name="20% - Accent5 3 2 8 2" xfId="23160"/>
    <cellStyle name="20% - Accent5 3 2 9" xfId="23161"/>
    <cellStyle name="20% - Accent5 3 2 9 2" xfId="23162"/>
    <cellStyle name="20% - Accent5 3 3" xfId="207"/>
    <cellStyle name="20% - Accent5 3 3 10" xfId="23163"/>
    <cellStyle name="20% - Accent5 3 3 11" xfId="23164"/>
    <cellStyle name="20% - Accent5 3 3 12" xfId="23165"/>
    <cellStyle name="20% - Accent5 3 3 13" xfId="23166"/>
    <cellStyle name="20% - Accent5 3 3 2" xfId="23167"/>
    <cellStyle name="20% - Accent5 3 3 2 10" xfId="23168"/>
    <cellStyle name="20% - Accent5 3 3 2 11" xfId="23169"/>
    <cellStyle name="20% - Accent5 3 3 2 2" xfId="23170"/>
    <cellStyle name="20% - Accent5 3 3 2 2 10" xfId="23171"/>
    <cellStyle name="20% - Accent5 3 3 2 2 2" xfId="23172"/>
    <cellStyle name="20% - Accent5 3 3 2 2 2 2" xfId="23173"/>
    <cellStyle name="20% - Accent5 3 3 2 2 2 2 2" xfId="23174"/>
    <cellStyle name="20% - Accent5 3 3 2 2 2 3" xfId="23175"/>
    <cellStyle name="20% - Accent5 3 3 2 2 2 3 2" xfId="23176"/>
    <cellStyle name="20% - Accent5 3 3 2 2 2 4" xfId="23177"/>
    <cellStyle name="20% - Accent5 3 3 2 2 2 5" xfId="23178"/>
    <cellStyle name="20% - Accent5 3 3 2 2 2 6" xfId="23179"/>
    <cellStyle name="20% - Accent5 3 3 2 2 2 7" xfId="23180"/>
    <cellStyle name="20% - Accent5 3 3 2 2 3" xfId="23181"/>
    <cellStyle name="20% - Accent5 3 3 2 2 3 2" xfId="23182"/>
    <cellStyle name="20% - Accent5 3 3 2 2 3 2 2" xfId="23183"/>
    <cellStyle name="20% - Accent5 3 3 2 2 3 3" xfId="23184"/>
    <cellStyle name="20% - Accent5 3 3 2 2 3 3 2" xfId="23185"/>
    <cellStyle name="20% - Accent5 3 3 2 2 3 4" xfId="23186"/>
    <cellStyle name="20% - Accent5 3 3 2 2 3 5" xfId="23187"/>
    <cellStyle name="20% - Accent5 3 3 2 2 3 6" xfId="23188"/>
    <cellStyle name="20% - Accent5 3 3 2 2 3 7" xfId="23189"/>
    <cellStyle name="20% - Accent5 3 3 2 2 4" xfId="23190"/>
    <cellStyle name="20% - Accent5 3 3 2 2 4 2" xfId="23191"/>
    <cellStyle name="20% - Accent5 3 3 2 2 4 2 2" xfId="23192"/>
    <cellStyle name="20% - Accent5 3 3 2 2 4 3" xfId="23193"/>
    <cellStyle name="20% - Accent5 3 3 2 2 4 3 2" xfId="23194"/>
    <cellStyle name="20% - Accent5 3 3 2 2 4 4" xfId="23195"/>
    <cellStyle name="20% - Accent5 3 3 2 2 4 5" xfId="23196"/>
    <cellStyle name="20% - Accent5 3 3 2 2 4 6" xfId="23197"/>
    <cellStyle name="20% - Accent5 3 3 2 2 4 7" xfId="23198"/>
    <cellStyle name="20% - Accent5 3 3 2 2 5" xfId="23199"/>
    <cellStyle name="20% - Accent5 3 3 2 2 5 2" xfId="23200"/>
    <cellStyle name="20% - Accent5 3 3 2 2 6" xfId="23201"/>
    <cellStyle name="20% - Accent5 3 3 2 2 6 2" xfId="23202"/>
    <cellStyle name="20% - Accent5 3 3 2 2 7" xfId="23203"/>
    <cellStyle name="20% - Accent5 3 3 2 2 8" xfId="23204"/>
    <cellStyle name="20% - Accent5 3 3 2 2 9" xfId="23205"/>
    <cellStyle name="20% - Accent5 3 3 2 3" xfId="23206"/>
    <cellStyle name="20% - Accent5 3 3 2 3 2" xfId="23207"/>
    <cellStyle name="20% - Accent5 3 3 2 3 2 2" xfId="23208"/>
    <cellStyle name="20% - Accent5 3 3 2 3 3" xfId="23209"/>
    <cellStyle name="20% - Accent5 3 3 2 3 3 2" xfId="23210"/>
    <cellStyle name="20% - Accent5 3 3 2 3 4" xfId="23211"/>
    <cellStyle name="20% - Accent5 3 3 2 3 5" xfId="23212"/>
    <cellStyle name="20% - Accent5 3 3 2 3 6" xfId="23213"/>
    <cellStyle name="20% - Accent5 3 3 2 3 7" xfId="23214"/>
    <cellStyle name="20% - Accent5 3 3 2 4" xfId="23215"/>
    <cellStyle name="20% - Accent5 3 3 2 4 2" xfId="23216"/>
    <cellStyle name="20% - Accent5 3 3 2 4 2 2" xfId="23217"/>
    <cellStyle name="20% - Accent5 3 3 2 4 3" xfId="23218"/>
    <cellStyle name="20% - Accent5 3 3 2 4 3 2" xfId="23219"/>
    <cellStyle name="20% - Accent5 3 3 2 4 4" xfId="23220"/>
    <cellStyle name="20% - Accent5 3 3 2 4 5" xfId="23221"/>
    <cellStyle name="20% - Accent5 3 3 2 4 6" xfId="23222"/>
    <cellStyle name="20% - Accent5 3 3 2 4 7" xfId="23223"/>
    <cellStyle name="20% - Accent5 3 3 2 5" xfId="23224"/>
    <cellStyle name="20% - Accent5 3 3 2 5 2" xfId="23225"/>
    <cellStyle name="20% - Accent5 3 3 2 5 2 2" xfId="23226"/>
    <cellStyle name="20% - Accent5 3 3 2 5 3" xfId="23227"/>
    <cellStyle name="20% - Accent5 3 3 2 5 3 2" xfId="23228"/>
    <cellStyle name="20% - Accent5 3 3 2 5 4" xfId="23229"/>
    <cellStyle name="20% - Accent5 3 3 2 5 5" xfId="23230"/>
    <cellStyle name="20% - Accent5 3 3 2 5 6" xfId="23231"/>
    <cellStyle name="20% - Accent5 3 3 2 5 7" xfId="23232"/>
    <cellStyle name="20% - Accent5 3 3 2 6" xfId="23233"/>
    <cellStyle name="20% - Accent5 3 3 2 6 2" xfId="23234"/>
    <cellStyle name="20% - Accent5 3 3 2 7" xfId="23235"/>
    <cellStyle name="20% - Accent5 3 3 2 7 2" xfId="23236"/>
    <cellStyle name="20% - Accent5 3 3 2 8" xfId="23237"/>
    <cellStyle name="20% - Accent5 3 3 2 9" xfId="23238"/>
    <cellStyle name="20% - Accent5 3 3 3" xfId="23239"/>
    <cellStyle name="20% - Accent5 3 3 3 10" xfId="23240"/>
    <cellStyle name="20% - Accent5 3 3 3 11" xfId="23241"/>
    <cellStyle name="20% - Accent5 3 3 3 2" xfId="23242"/>
    <cellStyle name="20% - Accent5 3 3 3 2 10" xfId="23243"/>
    <cellStyle name="20% - Accent5 3 3 3 2 2" xfId="23244"/>
    <cellStyle name="20% - Accent5 3 3 3 2 2 2" xfId="23245"/>
    <cellStyle name="20% - Accent5 3 3 3 2 2 2 2" xfId="23246"/>
    <cellStyle name="20% - Accent5 3 3 3 2 2 3" xfId="23247"/>
    <cellStyle name="20% - Accent5 3 3 3 2 2 3 2" xfId="23248"/>
    <cellStyle name="20% - Accent5 3 3 3 2 2 4" xfId="23249"/>
    <cellStyle name="20% - Accent5 3 3 3 2 2 5" xfId="23250"/>
    <cellStyle name="20% - Accent5 3 3 3 2 2 6" xfId="23251"/>
    <cellStyle name="20% - Accent5 3 3 3 2 2 7" xfId="23252"/>
    <cellStyle name="20% - Accent5 3 3 3 2 3" xfId="23253"/>
    <cellStyle name="20% - Accent5 3 3 3 2 3 2" xfId="23254"/>
    <cellStyle name="20% - Accent5 3 3 3 2 3 2 2" xfId="23255"/>
    <cellStyle name="20% - Accent5 3 3 3 2 3 3" xfId="23256"/>
    <cellStyle name="20% - Accent5 3 3 3 2 3 3 2" xfId="23257"/>
    <cellStyle name="20% - Accent5 3 3 3 2 3 4" xfId="23258"/>
    <cellStyle name="20% - Accent5 3 3 3 2 3 5" xfId="23259"/>
    <cellStyle name="20% - Accent5 3 3 3 2 3 6" xfId="23260"/>
    <cellStyle name="20% - Accent5 3 3 3 2 3 7" xfId="23261"/>
    <cellStyle name="20% - Accent5 3 3 3 2 4" xfId="23262"/>
    <cellStyle name="20% - Accent5 3 3 3 2 4 2" xfId="23263"/>
    <cellStyle name="20% - Accent5 3 3 3 2 4 2 2" xfId="23264"/>
    <cellStyle name="20% - Accent5 3 3 3 2 4 3" xfId="23265"/>
    <cellStyle name="20% - Accent5 3 3 3 2 4 3 2" xfId="23266"/>
    <cellStyle name="20% - Accent5 3 3 3 2 4 4" xfId="23267"/>
    <cellStyle name="20% - Accent5 3 3 3 2 4 5" xfId="23268"/>
    <cellStyle name="20% - Accent5 3 3 3 2 4 6" xfId="23269"/>
    <cellStyle name="20% - Accent5 3 3 3 2 4 7" xfId="23270"/>
    <cellStyle name="20% - Accent5 3 3 3 2 5" xfId="23271"/>
    <cellStyle name="20% - Accent5 3 3 3 2 5 2" xfId="23272"/>
    <cellStyle name="20% - Accent5 3 3 3 2 6" xfId="23273"/>
    <cellStyle name="20% - Accent5 3 3 3 2 6 2" xfId="23274"/>
    <cellStyle name="20% - Accent5 3 3 3 2 7" xfId="23275"/>
    <cellStyle name="20% - Accent5 3 3 3 2 8" xfId="23276"/>
    <cellStyle name="20% - Accent5 3 3 3 2 9" xfId="23277"/>
    <cellStyle name="20% - Accent5 3 3 3 3" xfId="23278"/>
    <cellStyle name="20% - Accent5 3 3 3 3 2" xfId="23279"/>
    <cellStyle name="20% - Accent5 3 3 3 3 2 2" xfId="23280"/>
    <cellStyle name="20% - Accent5 3 3 3 3 3" xfId="23281"/>
    <cellStyle name="20% - Accent5 3 3 3 3 3 2" xfId="23282"/>
    <cellStyle name="20% - Accent5 3 3 3 3 4" xfId="23283"/>
    <cellStyle name="20% - Accent5 3 3 3 3 5" xfId="23284"/>
    <cellStyle name="20% - Accent5 3 3 3 3 6" xfId="23285"/>
    <cellStyle name="20% - Accent5 3 3 3 3 7" xfId="23286"/>
    <cellStyle name="20% - Accent5 3 3 3 4" xfId="23287"/>
    <cellStyle name="20% - Accent5 3 3 3 4 2" xfId="23288"/>
    <cellStyle name="20% - Accent5 3 3 3 4 2 2" xfId="23289"/>
    <cellStyle name="20% - Accent5 3 3 3 4 3" xfId="23290"/>
    <cellStyle name="20% - Accent5 3 3 3 4 3 2" xfId="23291"/>
    <cellStyle name="20% - Accent5 3 3 3 4 4" xfId="23292"/>
    <cellStyle name="20% - Accent5 3 3 3 4 5" xfId="23293"/>
    <cellStyle name="20% - Accent5 3 3 3 4 6" xfId="23294"/>
    <cellStyle name="20% - Accent5 3 3 3 4 7" xfId="23295"/>
    <cellStyle name="20% - Accent5 3 3 3 5" xfId="23296"/>
    <cellStyle name="20% - Accent5 3 3 3 5 2" xfId="23297"/>
    <cellStyle name="20% - Accent5 3 3 3 5 2 2" xfId="23298"/>
    <cellStyle name="20% - Accent5 3 3 3 5 3" xfId="23299"/>
    <cellStyle name="20% - Accent5 3 3 3 5 3 2" xfId="23300"/>
    <cellStyle name="20% - Accent5 3 3 3 5 4" xfId="23301"/>
    <cellStyle name="20% - Accent5 3 3 3 5 5" xfId="23302"/>
    <cellStyle name="20% - Accent5 3 3 3 5 6" xfId="23303"/>
    <cellStyle name="20% - Accent5 3 3 3 5 7" xfId="23304"/>
    <cellStyle name="20% - Accent5 3 3 3 6" xfId="23305"/>
    <cellStyle name="20% - Accent5 3 3 3 6 2" xfId="23306"/>
    <cellStyle name="20% - Accent5 3 3 3 7" xfId="23307"/>
    <cellStyle name="20% - Accent5 3 3 3 7 2" xfId="23308"/>
    <cellStyle name="20% - Accent5 3 3 3 8" xfId="23309"/>
    <cellStyle name="20% - Accent5 3 3 3 9" xfId="23310"/>
    <cellStyle name="20% - Accent5 3 3 4" xfId="23311"/>
    <cellStyle name="20% - Accent5 3 3 4 10" xfId="23312"/>
    <cellStyle name="20% - Accent5 3 3 4 2" xfId="23313"/>
    <cellStyle name="20% - Accent5 3 3 4 2 2" xfId="23314"/>
    <cellStyle name="20% - Accent5 3 3 4 2 2 2" xfId="23315"/>
    <cellStyle name="20% - Accent5 3 3 4 2 3" xfId="23316"/>
    <cellStyle name="20% - Accent5 3 3 4 2 3 2" xfId="23317"/>
    <cellStyle name="20% - Accent5 3 3 4 2 4" xfId="23318"/>
    <cellStyle name="20% - Accent5 3 3 4 2 5" xfId="23319"/>
    <cellStyle name="20% - Accent5 3 3 4 2 6" xfId="23320"/>
    <cellStyle name="20% - Accent5 3 3 4 2 7" xfId="23321"/>
    <cellStyle name="20% - Accent5 3 3 4 3" xfId="23322"/>
    <cellStyle name="20% - Accent5 3 3 4 3 2" xfId="23323"/>
    <cellStyle name="20% - Accent5 3 3 4 3 2 2" xfId="23324"/>
    <cellStyle name="20% - Accent5 3 3 4 3 3" xfId="23325"/>
    <cellStyle name="20% - Accent5 3 3 4 3 3 2" xfId="23326"/>
    <cellStyle name="20% - Accent5 3 3 4 3 4" xfId="23327"/>
    <cellStyle name="20% - Accent5 3 3 4 3 5" xfId="23328"/>
    <cellStyle name="20% - Accent5 3 3 4 3 6" xfId="23329"/>
    <cellStyle name="20% - Accent5 3 3 4 3 7" xfId="23330"/>
    <cellStyle name="20% - Accent5 3 3 4 4" xfId="23331"/>
    <cellStyle name="20% - Accent5 3 3 4 4 2" xfId="23332"/>
    <cellStyle name="20% - Accent5 3 3 4 4 2 2" xfId="23333"/>
    <cellStyle name="20% - Accent5 3 3 4 4 3" xfId="23334"/>
    <cellStyle name="20% - Accent5 3 3 4 4 3 2" xfId="23335"/>
    <cellStyle name="20% - Accent5 3 3 4 4 4" xfId="23336"/>
    <cellStyle name="20% - Accent5 3 3 4 4 5" xfId="23337"/>
    <cellStyle name="20% - Accent5 3 3 4 4 6" xfId="23338"/>
    <cellStyle name="20% - Accent5 3 3 4 4 7" xfId="23339"/>
    <cellStyle name="20% - Accent5 3 3 4 5" xfId="23340"/>
    <cellStyle name="20% - Accent5 3 3 4 5 2" xfId="23341"/>
    <cellStyle name="20% - Accent5 3 3 4 6" xfId="23342"/>
    <cellStyle name="20% - Accent5 3 3 4 6 2" xfId="23343"/>
    <cellStyle name="20% - Accent5 3 3 4 7" xfId="23344"/>
    <cellStyle name="20% - Accent5 3 3 4 8" xfId="23345"/>
    <cellStyle name="20% - Accent5 3 3 4 9" xfId="23346"/>
    <cellStyle name="20% - Accent5 3 3 5" xfId="23347"/>
    <cellStyle name="20% - Accent5 3 3 5 2" xfId="23348"/>
    <cellStyle name="20% - Accent5 3 3 5 2 2" xfId="23349"/>
    <cellStyle name="20% - Accent5 3 3 5 3" xfId="23350"/>
    <cellStyle name="20% - Accent5 3 3 5 3 2" xfId="23351"/>
    <cellStyle name="20% - Accent5 3 3 5 4" xfId="23352"/>
    <cellStyle name="20% - Accent5 3 3 5 5" xfId="23353"/>
    <cellStyle name="20% - Accent5 3 3 5 6" xfId="23354"/>
    <cellStyle name="20% - Accent5 3 3 5 7" xfId="23355"/>
    <cellStyle name="20% - Accent5 3 3 6" xfId="23356"/>
    <cellStyle name="20% - Accent5 3 3 6 2" xfId="23357"/>
    <cellStyle name="20% - Accent5 3 3 6 2 2" xfId="23358"/>
    <cellStyle name="20% - Accent5 3 3 6 3" xfId="23359"/>
    <cellStyle name="20% - Accent5 3 3 6 3 2" xfId="23360"/>
    <cellStyle name="20% - Accent5 3 3 6 4" xfId="23361"/>
    <cellStyle name="20% - Accent5 3 3 6 5" xfId="23362"/>
    <cellStyle name="20% - Accent5 3 3 6 6" xfId="23363"/>
    <cellStyle name="20% - Accent5 3 3 6 7" xfId="23364"/>
    <cellStyle name="20% - Accent5 3 3 7" xfId="23365"/>
    <cellStyle name="20% - Accent5 3 3 7 2" xfId="23366"/>
    <cellStyle name="20% - Accent5 3 3 7 2 2" xfId="23367"/>
    <cellStyle name="20% - Accent5 3 3 7 3" xfId="23368"/>
    <cellStyle name="20% - Accent5 3 3 7 3 2" xfId="23369"/>
    <cellStyle name="20% - Accent5 3 3 7 4" xfId="23370"/>
    <cellStyle name="20% - Accent5 3 3 7 5" xfId="23371"/>
    <cellStyle name="20% - Accent5 3 3 7 6" xfId="23372"/>
    <cellStyle name="20% - Accent5 3 3 7 7" xfId="23373"/>
    <cellStyle name="20% - Accent5 3 3 8" xfId="23374"/>
    <cellStyle name="20% - Accent5 3 3 8 2" xfId="23375"/>
    <cellStyle name="20% - Accent5 3 3 9" xfId="23376"/>
    <cellStyle name="20% - Accent5 3 3 9 2" xfId="23377"/>
    <cellStyle name="20% - Accent5 3 4" xfId="23378"/>
    <cellStyle name="20% - Accent5 3 4 10" xfId="23379"/>
    <cellStyle name="20% - Accent5 3 4 11" xfId="23380"/>
    <cellStyle name="20% - Accent5 3 4 12" xfId="23381"/>
    <cellStyle name="20% - Accent5 3 4 13" xfId="23382"/>
    <cellStyle name="20% - Accent5 3 4 2" xfId="23383"/>
    <cellStyle name="20% - Accent5 3 4 2 10" xfId="23384"/>
    <cellStyle name="20% - Accent5 3 4 2 11" xfId="23385"/>
    <cellStyle name="20% - Accent5 3 4 2 2" xfId="23386"/>
    <cellStyle name="20% - Accent5 3 4 2 2 10" xfId="23387"/>
    <cellStyle name="20% - Accent5 3 4 2 2 2" xfId="23388"/>
    <cellStyle name="20% - Accent5 3 4 2 2 2 2" xfId="23389"/>
    <cellStyle name="20% - Accent5 3 4 2 2 2 2 2" xfId="23390"/>
    <cellStyle name="20% - Accent5 3 4 2 2 2 3" xfId="23391"/>
    <cellStyle name="20% - Accent5 3 4 2 2 2 3 2" xfId="23392"/>
    <cellStyle name="20% - Accent5 3 4 2 2 2 4" xfId="23393"/>
    <cellStyle name="20% - Accent5 3 4 2 2 2 5" xfId="23394"/>
    <cellStyle name="20% - Accent5 3 4 2 2 2 6" xfId="23395"/>
    <cellStyle name="20% - Accent5 3 4 2 2 2 7" xfId="23396"/>
    <cellStyle name="20% - Accent5 3 4 2 2 3" xfId="23397"/>
    <cellStyle name="20% - Accent5 3 4 2 2 3 2" xfId="23398"/>
    <cellStyle name="20% - Accent5 3 4 2 2 3 2 2" xfId="23399"/>
    <cellStyle name="20% - Accent5 3 4 2 2 3 3" xfId="23400"/>
    <cellStyle name="20% - Accent5 3 4 2 2 3 3 2" xfId="23401"/>
    <cellStyle name="20% - Accent5 3 4 2 2 3 4" xfId="23402"/>
    <cellStyle name="20% - Accent5 3 4 2 2 3 5" xfId="23403"/>
    <cellStyle name="20% - Accent5 3 4 2 2 3 6" xfId="23404"/>
    <cellStyle name="20% - Accent5 3 4 2 2 3 7" xfId="23405"/>
    <cellStyle name="20% - Accent5 3 4 2 2 4" xfId="23406"/>
    <cellStyle name="20% - Accent5 3 4 2 2 4 2" xfId="23407"/>
    <cellStyle name="20% - Accent5 3 4 2 2 4 2 2" xfId="23408"/>
    <cellStyle name="20% - Accent5 3 4 2 2 4 3" xfId="23409"/>
    <cellStyle name="20% - Accent5 3 4 2 2 4 3 2" xfId="23410"/>
    <cellStyle name="20% - Accent5 3 4 2 2 4 4" xfId="23411"/>
    <cellStyle name="20% - Accent5 3 4 2 2 4 5" xfId="23412"/>
    <cellStyle name="20% - Accent5 3 4 2 2 4 6" xfId="23413"/>
    <cellStyle name="20% - Accent5 3 4 2 2 4 7" xfId="23414"/>
    <cellStyle name="20% - Accent5 3 4 2 2 5" xfId="23415"/>
    <cellStyle name="20% - Accent5 3 4 2 2 5 2" xfId="23416"/>
    <cellStyle name="20% - Accent5 3 4 2 2 6" xfId="23417"/>
    <cellStyle name="20% - Accent5 3 4 2 2 6 2" xfId="23418"/>
    <cellStyle name="20% - Accent5 3 4 2 2 7" xfId="23419"/>
    <cellStyle name="20% - Accent5 3 4 2 2 8" xfId="23420"/>
    <cellStyle name="20% - Accent5 3 4 2 2 9" xfId="23421"/>
    <cellStyle name="20% - Accent5 3 4 2 3" xfId="23422"/>
    <cellStyle name="20% - Accent5 3 4 2 3 2" xfId="23423"/>
    <cellStyle name="20% - Accent5 3 4 2 3 2 2" xfId="23424"/>
    <cellStyle name="20% - Accent5 3 4 2 3 3" xfId="23425"/>
    <cellStyle name="20% - Accent5 3 4 2 3 3 2" xfId="23426"/>
    <cellStyle name="20% - Accent5 3 4 2 3 4" xfId="23427"/>
    <cellStyle name="20% - Accent5 3 4 2 3 5" xfId="23428"/>
    <cellStyle name="20% - Accent5 3 4 2 3 6" xfId="23429"/>
    <cellStyle name="20% - Accent5 3 4 2 3 7" xfId="23430"/>
    <cellStyle name="20% - Accent5 3 4 2 4" xfId="23431"/>
    <cellStyle name="20% - Accent5 3 4 2 4 2" xfId="23432"/>
    <cellStyle name="20% - Accent5 3 4 2 4 2 2" xfId="23433"/>
    <cellStyle name="20% - Accent5 3 4 2 4 3" xfId="23434"/>
    <cellStyle name="20% - Accent5 3 4 2 4 3 2" xfId="23435"/>
    <cellStyle name="20% - Accent5 3 4 2 4 4" xfId="23436"/>
    <cellStyle name="20% - Accent5 3 4 2 4 5" xfId="23437"/>
    <cellStyle name="20% - Accent5 3 4 2 4 6" xfId="23438"/>
    <cellStyle name="20% - Accent5 3 4 2 4 7" xfId="23439"/>
    <cellStyle name="20% - Accent5 3 4 2 5" xfId="23440"/>
    <cellStyle name="20% - Accent5 3 4 2 5 2" xfId="23441"/>
    <cellStyle name="20% - Accent5 3 4 2 5 2 2" xfId="23442"/>
    <cellStyle name="20% - Accent5 3 4 2 5 3" xfId="23443"/>
    <cellStyle name="20% - Accent5 3 4 2 5 3 2" xfId="23444"/>
    <cellStyle name="20% - Accent5 3 4 2 5 4" xfId="23445"/>
    <cellStyle name="20% - Accent5 3 4 2 5 5" xfId="23446"/>
    <cellStyle name="20% - Accent5 3 4 2 5 6" xfId="23447"/>
    <cellStyle name="20% - Accent5 3 4 2 5 7" xfId="23448"/>
    <cellStyle name="20% - Accent5 3 4 2 6" xfId="23449"/>
    <cellStyle name="20% - Accent5 3 4 2 6 2" xfId="23450"/>
    <cellStyle name="20% - Accent5 3 4 2 7" xfId="23451"/>
    <cellStyle name="20% - Accent5 3 4 2 7 2" xfId="23452"/>
    <cellStyle name="20% - Accent5 3 4 2 8" xfId="23453"/>
    <cellStyle name="20% - Accent5 3 4 2 9" xfId="23454"/>
    <cellStyle name="20% - Accent5 3 4 3" xfId="23455"/>
    <cellStyle name="20% - Accent5 3 4 3 10" xfId="23456"/>
    <cellStyle name="20% - Accent5 3 4 3 11" xfId="23457"/>
    <cellStyle name="20% - Accent5 3 4 3 2" xfId="23458"/>
    <cellStyle name="20% - Accent5 3 4 3 2 10" xfId="23459"/>
    <cellStyle name="20% - Accent5 3 4 3 2 2" xfId="23460"/>
    <cellStyle name="20% - Accent5 3 4 3 2 2 2" xfId="23461"/>
    <cellStyle name="20% - Accent5 3 4 3 2 2 2 2" xfId="23462"/>
    <cellStyle name="20% - Accent5 3 4 3 2 2 3" xfId="23463"/>
    <cellStyle name="20% - Accent5 3 4 3 2 2 3 2" xfId="23464"/>
    <cellStyle name="20% - Accent5 3 4 3 2 2 4" xfId="23465"/>
    <cellStyle name="20% - Accent5 3 4 3 2 2 5" xfId="23466"/>
    <cellStyle name="20% - Accent5 3 4 3 2 2 6" xfId="23467"/>
    <cellStyle name="20% - Accent5 3 4 3 2 2 7" xfId="23468"/>
    <cellStyle name="20% - Accent5 3 4 3 2 3" xfId="23469"/>
    <cellStyle name="20% - Accent5 3 4 3 2 3 2" xfId="23470"/>
    <cellStyle name="20% - Accent5 3 4 3 2 3 2 2" xfId="23471"/>
    <cellStyle name="20% - Accent5 3 4 3 2 3 3" xfId="23472"/>
    <cellStyle name="20% - Accent5 3 4 3 2 3 3 2" xfId="23473"/>
    <cellStyle name="20% - Accent5 3 4 3 2 3 4" xfId="23474"/>
    <cellStyle name="20% - Accent5 3 4 3 2 3 5" xfId="23475"/>
    <cellStyle name="20% - Accent5 3 4 3 2 3 6" xfId="23476"/>
    <cellStyle name="20% - Accent5 3 4 3 2 3 7" xfId="23477"/>
    <cellStyle name="20% - Accent5 3 4 3 2 4" xfId="23478"/>
    <cellStyle name="20% - Accent5 3 4 3 2 4 2" xfId="23479"/>
    <cellStyle name="20% - Accent5 3 4 3 2 4 2 2" xfId="23480"/>
    <cellStyle name="20% - Accent5 3 4 3 2 4 3" xfId="23481"/>
    <cellStyle name="20% - Accent5 3 4 3 2 4 3 2" xfId="23482"/>
    <cellStyle name="20% - Accent5 3 4 3 2 4 4" xfId="23483"/>
    <cellStyle name="20% - Accent5 3 4 3 2 4 5" xfId="23484"/>
    <cellStyle name="20% - Accent5 3 4 3 2 4 6" xfId="23485"/>
    <cellStyle name="20% - Accent5 3 4 3 2 4 7" xfId="23486"/>
    <cellStyle name="20% - Accent5 3 4 3 2 5" xfId="23487"/>
    <cellStyle name="20% - Accent5 3 4 3 2 5 2" xfId="23488"/>
    <cellStyle name="20% - Accent5 3 4 3 2 6" xfId="23489"/>
    <cellStyle name="20% - Accent5 3 4 3 2 6 2" xfId="23490"/>
    <cellStyle name="20% - Accent5 3 4 3 2 7" xfId="23491"/>
    <cellStyle name="20% - Accent5 3 4 3 2 8" xfId="23492"/>
    <cellStyle name="20% - Accent5 3 4 3 2 9" xfId="23493"/>
    <cellStyle name="20% - Accent5 3 4 3 3" xfId="23494"/>
    <cellStyle name="20% - Accent5 3 4 3 3 2" xfId="23495"/>
    <cellStyle name="20% - Accent5 3 4 3 3 2 2" xfId="23496"/>
    <cellStyle name="20% - Accent5 3 4 3 3 3" xfId="23497"/>
    <cellStyle name="20% - Accent5 3 4 3 3 3 2" xfId="23498"/>
    <cellStyle name="20% - Accent5 3 4 3 3 4" xfId="23499"/>
    <cellStyle name="20% - Accent5 3 4 3 3 5" xfId="23500"/>
    <cellStyle name="20% - Accent5 3 4 3 3 6" xfId="23501"/>
    <cellStyle name="20% - Accent5 3 4 3 3 7" xfId="23502"/>
    <cellStyle name="20% - Accent5 3 4 3 4" xfId="23503"/>
    <cellStyle name="20% - Accent5 3 4 3 4 2" xfId="23504"/>
    <cellStyle name="20% - Accent5 3 4 3 4 2 2" xfId="23505"/>
    <cellStyle name="20% - Accent5 3 4 3 4 3" xfId="23506"/>
    <cellStyle name="20% - Accent5 3 4 3 4 3 2" xfId="23507"/>
    <cellStyle name="20% - Accent5 3 4 3 4 4" xfId="23508"/>
    <cellStyle name="20% - Accent5 3 4 3 4 5" xfId="23509"/>
    <cellStyle name="20% - Accent5 3 4 3 4 6" xfId="23510"/>
    <cellStyle name="20% - Accent5 3 4 3 4 7" xfId="23511"/>
    <cellStyle name="20% - Accent5 3 4 3 5" xfId="23512"/>
    <cellStyle name="20% - Accent5 3 4 3 5 2" xfId="23513"/>
    <cellStyle name="20% - Accent5 3 4 3 5 2 2" xfId="23514"/>
    <cellStyle name="20% - Accent5 3 4 3 5 3" xfId="23515"/>
    <cellStyle name="20% - Accent5 3 4 3 5 3 2" xfId="23516"/>
    <cellStyle name="20% - Accent5 3 4 3 5 4" xfId="23517"/>
    <cellStyle name="20% - Accent5 3 4 3 5 5" xfId="23518"/>
    <cellStyle name="20% - Accent5 3 4 3 5 6" xfId="23519"/>
    <cellStyle name="20% - Accent5 3 4 3 5 7" xfId="23520"/>
    <cellStyle name="20% - Accent5 3 4 3 6" xfId="23521"/>
    <cellStyle name="20% - Accent5 3 4 3 6 2" xfId="23522"/>
    <cellStyle name="20% - Accent5 3 4 3 7" xfId="23523"/>
    <cellStyle name="20% - Accent5 3 4 3 7 2" xfId="23524"/>
    <cellStyle name="20% - Accent5 3 4 3 8" xfId="23525"/>
    <cellStyle name="20% - Accent5 3 4 3 9" xfId="23526"/>
    <cellStyle name="20% - Accent5 3 4 4" xfId="23527"/>
    <cellStyle name="20% - Accent5 3 4 4 10" xfId="23528"/>
    <cellStyle name="20% - Accent5 3 4 4 2" xfId="23529"/>
    <cellStyle name="20% - Accent5 3 4 4 2 2" xfId="23530"/>
    <cellStyle name="20% - Accent5 3 4 4 2 2 2" xfId="23531"/>
    <cellStyle name="20% - Accent5 3 4 4 2 3" xfId="23532"/>
    <cellStyle name="20% - Accent5 3 4 4 2 3 2" xfId="23533"/>
    <cellStyle name="20% - Accent5 3 4 4 2 4" xfId="23534"/>
    <cellStyle name="20% - Accent5 3 4 4 2 5" xfId="23535"/>
    <cellStyle name="20% - Accent5 3 4 4 2 6" xfId="23536"/>
    <cellStyle name="20% - Accent5 3 4 4 2 7" xfId="23537"/>
    <cellStyle name="20% - Accent5 3 4 4 3" xfId="23538"/>
    <cellStyle name="20% - Accent5 3 4 4 3 2" xfId="23539"/>
    <cellStyle name="20% - Accent5 3 4 4 3 2 2" xfId="23540"/>
    <cellStyle name="20% - Accent5 3 4 4 3 3" xfId="23541"/>
    <cellStyle name="20% - Accent5 3 4 4 3 3 2" xfId="23542"/>
    <cellStyle name="20% - Accent5 3 4 4 3 4" xfId="23543"/>
    <cellStyle name="20% - Accent5 3 4 4 3 5" xfId="23544"/>
    <cellStyle name="20% - Accent5 3 4 4 3 6" xfId="23545"/>
    <cellStyle name="20% - Accent5 3 4 4 3 7" xfId="23546"/>
    <cellStyle name="20% - Accent5 3 4 4 4" xfId="23547"/>
    <cellStyle name="20% - Accent5 3 4 4 4 2" xfId="23548"/>
    <cellStyle name="20% - Accent5 3 4 4 4 2 2" xfId="23549"/>
    <cellStyle name="20% - Accent5 3 4 4 4 3" xfId="23550"/>
    <cellStyle name="20% - Accent5 3 4 4 4 3 2" xfId="23551"/>
    <cellStyle name="20% - Accent5 3 4 4 4 4" xfId="23552"/>
    <cellStyle name="20% - Accent5 3 4 4 4 5" xfId="23553"/>
    <cellStyle name="20% - Accent5 3 4 4 4 6" xfId="23554"/>
    <cellStyle name="20% - Accent5 3 4 4 4 7" xfId="23555"/>
    <cellStyle name="20% - Accent5 3 4 4 5" xfId="23556"/>
    <cellStyle name="20% - Accent5 3 4 4 5 2" xfId="23557"/>
    <cellStyle name="20% - Accent5 3 4 4 6" xfId="23558"/>
    <cellStyle name="20% - Accent5 3 4 4 6 2" xfId="23559"/>
    <cellStyle name="20% - Accent5 3 4 4 7" xfId="23560"/>
    <cellStyle name="20% - Accent5 3 4 4 8" xfId="23561"/>
    <cellStyle name="20% - Accent5 3 4 4 9" xfId="23562"/>
    <cellStyle name="20% - Accent5 3 4 5" xfId="23563"/>
    <cellStyle name="20% - Accent5 3 4 5 2" xfId="23564"/>
    <cellStyle name="20% - Accent5 3 4 5 2 2" xfId="23565"/>
    <cellStyle name="20% - Accent5 3 4 5 3" xfId="23566"/>
    <cellStyle name="20% - Accent5 3 4 5 3 2" xfId="23567"/>
    <cellStyle name="20% - Accent5 3 4 5 4" xfId="23568"/>
    <cellStyle name="20% - Accent5 3 4 5 5" xfId="23569"/>
    <cellStyle name="20% - Accent5 3 4 5 6" xfId="23570"/>
    <cellStyle name="20% - Accent5 3 4 5 7" xfId="23571"/>
    <cellStyle name="20% - Accent5 3 4 6" xfId="23572"/>
    <cellStyle name="20% - Accent5 3 4 6 2" xfId="23573"/>
    <cellStyle name="20% - Accent5 3 4 6 2 2" xfId="23574"/>
    <cellStyle name="20% - Accent5 3 4 6 3" xfId="23575"/>
    <cellStyle name="20% - Accent5 3 4 6 3 2" xfId="23576"/>
    <cellStyle name="20% - Accent5 3 4 6 4" xfId="23577"/>
    <cellStyle name="20% - Accent5 3 4 6 5" xfId="23578"/>
    <cellStyle name="20% - Accent5 3 4 6 6" xfId="23579"/>
    <cellStyle name="20% - Accent5 3 4 6 7" xfId="23580"/>
    <cellStyle name="20% - Accent5 3 4 7" xfId="23581"/>
    <cellStyle name="20% - Accent5 3 4 7 2" xfId="23582"/>
    <cellStyle name="20% - Accent5 3 4 7 2 2" xfId="23583"/>
    <cellStyle name="20% - Accent5 3 4 7 3" xfId="23584"/>
    <cellStyle name="20% - Accent5 3 4 7 3 2" xfId="23585"/>
    <cellStyle name="20% - Accent5 3 4 7 4" xfId="23586"/>
    <cellStyle name="20% - Accent5 3 4 7 5" xfId="23587"/>
    <cellStyle name="20% - Accent5 3 4 7 6" xfId="23588"/>
    <cellStyle name="20% - Accent5 3 4 7 7" xfId="23589"/>
    <cellStyle name="20% - Accent5 3 4 8" xfId="23590"/>
    <cellStyle name="20% - Accent5 3 4 8 2" xfId="23591"/>
    <cellStyle name="20% - Accent5 3 4 9" xfId="23592"/>
    <cellStyle name="20% - Accent5 3 4 9 2" xfId="23593"/>
    <cellStyle name="20% - Accent5 3 5" xfId="23594"/>
    <cellStyle name="20% - Accent5 3 5 10" xfId="23595"/>
    <cellStyle name="20% - Accent5 3 5 11" xfId="23596"/>
    <cellStyle name="20% - Accent5 3 5 12" xfId="23597"/>
    <cellStyle name="20% - Accent5 3 5 13" xfId="23598"/>
    <cellStyle name="20% - Accent5 3 5 2" xfId="23599"/>
    <cellStyle name="20% - Accent5 3 5 2 10" xfId="23600"/>
    <cellStyle name="20% - Accent5 3 5 2 11" xfId="23601"/>
    <cellStyle name="20% - Accent5 3 5 2 2" xfId="23602"/>
    <cellStyle name="20% - Accent5 3 5 2 2 10" xfId="23603"/>
    <cellStyle name="20% - Accent5 3 5 2 2 2" xfId="23604"/>
    <cellStyle name="20% - Accent5 3 5 2 2 2 2" xfId="23605"/>
    <cellStyle name="20% - Accent5 3 5 2 2 2 2 2" xfId="23606"/>
    <cellStyle name="20% - Accent5 3 5 2 2 2 3" xfId="23607"/>
    <cellStyle name="20% - Accent5 3 5 2 2 2 3 2" xfId="23608"/>
    <cellStyle name="20% - Accent5 3 5 2 2 2 4" xfId="23609"/>
    <cellStyle name="20% - Accent5 3 5 2 2 2 5" xfId="23610"/>
    <cellStyle name="20% - Accent5 3 5 2 2 2 6" xfId="23611"/>
    <cellStyle name="20% - Accent5 3 5 2 2 2 7" xfId="23612"/>
    <cellStyle name="20% - Accent5 3 5 2 2 3" xfId="23613"/>
    <cellStyle name="20% - Accent5 3 5 2 2 3 2" xfId="23614"/>
    <cellStyle name="20% - Accent5 3 5 2 2 3 2 2" xfId="23615"/>
    <cellStyle name="20% - Accent5 3 5 2 2 3 3" xfId="23616"/>
    <cellStyle name="20% - Accent5 3 5 2 2 3 3 2" xfId="23617"/>
    <cellStyle name="20% - Accent5 3 5 2 2 3 4" xfId="23618"/>
    <cellStyle name="20% - Accent5 3 5 2 2 3 5" xfId="23619"/>
    <cellStyle name="20% - Accent5 3 5 2 2 3 6" xfId="23620"/>
    <cellStyle name="20% - Accent5 3 5 2 2 3 7" xfId="23621"/>
    <cellStyle name="20% - Accent5 3 5 2 2 4" xfId="23622"/>
    <cellStyle name="20% - Accent5 3 5 2 2 4 2" xfId="23623"/>
    <cellStyle name="20% - Accent5 3 5 2 2 4 2 2" xfId="23624"/>
    <cellStyle name="20% - Accent5 3 5 2 2 4 3" xfId="23625"/>
    <cellStyle name="20% - Accent5 3 5 2 2 4 3 2" xfId="23626"/>
    <cellStyle name="20% - Accent5 3 5 2 2 4 4" xfId="23627"/>
    <cellStyle name="20% - Accent5 3 5 2 2 4 5" xfId="23628"/>
    <cellStyle name="20% - Accent5 3 5 2 2 4 6" xfId="23629"/>
    <cellStyle name="20% - Accent5 3 5 2 2 4 7" xfId="23630"/>
    <cellStyle name="20% - Accent5 3 5 2 2 5" xfId="23631"/>
    <cellStyle name="20% - Accent5 3 5 2 2 5 2" xfId="23632"/>
    <cellStyle name="20% - Accent5 3 5 2 2 6" xfId="23633"/>
    <cellStyle name="20% - Accent5 3 5 2 2 6 2" xfId="23634"/>
    <cellStyle name="20% - Accent5 3 5 2 2 7" xfId="23635"/>
    <cellStyle name="20% - Accent5 3 5 2 2 8" xfId="23636"/>
    <cellStyle name="20% - Accent5 3 5 2 2 9" xfId="23637"/>
    <cellStyle name="20% - Accent5 3 5 2 3" xfId="23638"/>
    <cellStyle name="20% - Accent5 3 5 2 3 2" xfId="23639"/>
    <cellStyle name="20% - Accent5 3 5 2 3 2 2" xfId="23640"/>
    <cellStyle name="20% - Accent5 3 5 2 3 3" xfId="23641"/>
    <cellStyle name="20% - Accent5 3 5 2 3 3 2" xfId="23642"/>
    <cellStyle name="20% - Accent5 3 5 2 3 4" xfId="23643"/>
    <cellStyle name="20% - Accent5 3 5 2 3 5" xfId="23644"/>
    <cellStyle name="20% - Accent5 3 5 2 3 6" xfId="23645"/>
    <cellStyle name="20% - Accent5 3 5 2 3 7" xfId="23646"/>
    <cellStyle name="20% - Accent5 3 5 2 4" xfId="23647"/>
    <cellStyle name="20% - Accent5 3 5 2 4 2" xfId="23648"/>
    <cellStyle name="20% - Accent5 3 5 2 4 2 2" xfId="23649"/>
    <cellStyle name="20% - Accent5 3 5 2 4 3" xfId="23650"/>
    <cellStyle name="20% - Accent5 3 5 2 4 3 2" xfId="23651"/>
    <cellStyle name="20% - Accent5 3 5 2 4 4" xfId="23652"/>
    <cellStyle name="20% - Accent5 3 5 2 4 5" xfId="23653"/>
    <cellStyle name="20% - Accent5 3 5 2 4 6" xfId="23654"/>
    <cellStyle name="20% - Accent5 3 5 2 4 7" xfId="23655"/>
    <cellStyle name="20% - Accent5 3 5 2 5" xfId="23656"/>
    <cellStyle name="20% - Accent5 3 5 2 5 2" xfId="23657"/>
    <cellStyle name="20% - Accent5 3 5 2 5 2 2" xfId="23658"/>
    <cellStyle name="20% - Accent5 3 5 2 5 3" xfId="23659"/>
    <cellStyle name="20% - Accent5 3 5 2 5 3 2" xfId="23660"/>
    <cellStyle name="20% - Accent5 3 5 2 5 4" xfId="23661"/>
    <cellStyle name="20% - Accent5 3 5 2 5 5" xfId="23662"/>
    <cellStyle name="20% - Accent5 3 5 2 5 6" xfId="23663"/>
    <cellStyle name="20% - Accent5 3 5 2 5 7" xfId="23664"/>
    <cellStyle name="20% - Accent5 3 5 2 6" xfId="23665"/>
    <cellStyle name="20% - Accent5 3 5 2 6 2" xfId="23666"/>
    <cellStyle name="20% - Accent5 3 5 2 7" xfId="23667"/>
    <cellStyle name="20% - Accent5 3 5 2 7 2" xfId="23668"/>
    <cellStyle name="20% - Accent5 3 5 2 8" xfId="23669"/>
    <cellStyle name="20% - Accent5 3 5 2 9" xfId="23670"/>
    <cellStyle name="20% - Accent5 3 5 3" xfId="23671"/>
    <cellStyle name="20% - Accent5 3 5 3 10" xfId="23672"/>
    <cellStyle name="20% - Accent5 3 5 3 11" xfId="23673"/>
    <cellStyle name="20% - Accent5 3 5 3 2" xfId="23674"/>
    <cellStyle name="20% - Accent5 3 5 3 2 10" xfId="23675"/>
    <cellStyle name="20% - Accent5 3 5 3 2 2" xfId="23676"/>
    <cellStyle name="20% - Accent5 3 5 3 2 2 2" xfId="23677"/>
    <cellStyle name="20% - Accent5 3 5 3 2 2 2 2" xfId="23678"/>
    <cellStyle name="20% - Accent5 3 5 3 2 2 3" xfId="23679"/>
    <cellStyle name="20% - Accent5 3 5 3 2 2 3 2" xfId="23680"/>
    <cellStyle name="20% - Accent5 3 5 3 2 2 4" xfId="23681"/>
    <cellStyle name="20% - Accent5 3 5 3 2 2 5" xfId="23682"/>
    <cellStyle name="20% - Accent5 3 5 3 2 2 6" xfId="23683"/>
    <cellStyle name="20% - Accent5 3 5 3 2 2 7" xfId="23684"/>
    <cellStyle name="20% - Accent5 3 5 3 2 3" xfId="23685"/>
    <cellStyle name="20% - Accent5 3 5 3 2 3 2" xfId="23686"/>
    <cellStyle name="20% - Accent5 3 5 3 2 3 2 2" xfId="23687"/>
    <cellStyle name="20% - Accent5 3 5 3 2 3 3" xfId="23688"/>
    <cellStyle name="20% - Accent5 3 5 3 2 3 3 2" xfId="23689"/>
    <cellStyle name="20% - Accent5 3 5 3 2 3 4" xfId="23690"/>
    <cellStyle name="20% - Accent5 3 5 3 2 3 5" xfId="23691"/>
    <cellStyle name="20% - Accent5 3 5 3 2 3 6" xfId="23692"/>
    <cellStyle name="20% - Accent5 3 5 3 2 3 7" xfId="23693"/>
    <cellStyle name="20% - Accent5 3 5 3 2 4" xfId="23694"/>
    <cellStyle name="20% - Accent5 3 5 3 2 4 2" xfId="23695"/>
    <cellStyle name="20% - Accent5 3 5 3 2 4 2 2" xfId="23696"/>
    <cellStyle name="20% - Accent5 3 5 3 2 4 3" xfId="23697"/>
    <cellStyle name="20% - Accent5 3 5 3 2 4 3 2" xfId="23698"/>
    <cellStyle name="20% - Accent5 3 5 3 2 4 4" xfId="23699"/>
    <cellStyle name="20% - Accent5 3 5 3 2 4 5" xfId="23700"/>
    <cellStyle name="20% - Accent5 3 5 3 2 4 6" xfId="23701"/>
    <cellStyle name="20% - Accent5 3 5 3 2 4 7" xfId="23702"/>
    <cellStyle name="20% - Accent5 3 5 3 2 5" xfId="23703"/>
    <cellStyle name="20% - Accent5 3 5 3 2 5 2" xfId="23704"/>
    <cellStyle name="20% - Accent5 3 5 3 2 6" xfId="23705"/>
    <cellStyle name="20% - Accent5 3 5 3 2 6 2" xfId="23706"/>
    <cellStyle name="20% - Accent5 3 5 3 2 7" xfId="23707"/>
    <cellStyle name="20% - Accent5 3 5 3 2 8" xfId="23708"/>
    <cellStyle name="20% - Accent5 3 5 3 2 9" xfId="23709"/>
    <cellStyle name="20% - Accent5 3 5 3 3" xfId="23710"/>
    <cellStyle name="20% - Accent5 3 5 3 3 2" xfId="23711"/>
    <cellStyle name="20% - Accent5 3 5 3 3 2 2" xfId="23712"/>
    <cellStyle name="20% - Accent5 3 5 3 3 3" xfId="23713"/>
    <cellStyle name="20% - Accent5 3 5 3 3 3 2" xfId="23714"/>
    <cellStyle name="20% - Accent5 3 5 3 3 4" xfId="23715"/>
    <cellStyle name="20% - Accent5 3 5 3 3 5" xfId="23716"/>
    <cellStyle name="20% - Accent5 3 5 3 3 6" xfId="23717"/>
    <cellStyle name="20% - Accent5 3 5 3 3 7" xfId="23718"/>
    <cellStyle name="20% - Accent5 3 5 3 4" xfId="23719"/>
    <cellStyle name="20% - Accent5 3 5 3 4 2" xfId="23720"/>
    <cellStyle name="20% - Accent5 3 5 3 4 2 2" xfId="23721"/>
    <cellStyle name="20% - Accent5 3 5 3 4 3" xfId="23722"/>
    <cellStyle name="20% - Accent5 3 5 3 4 3 2" xfId="23723"/>
    <cellStyle name="20% - Accent5 3 5 3 4 4" xfId="23724"/>
    <cellStyle name="20% - Accent5 3 5 3 4 5" xfId="23725"/>
    <cellStyle name="20% - Accent5 3 5 3 4 6" xfId="23726"/>
    <cellStyle name="20% - Accent5 3 5 3 4 7" xfId="23727"/>
    <cellStyle name="20% - Accent5 3 5 3 5" xfId="23728"/>
    <cellStyle name="20% - Accent5 3 5 3 5 2" xfId="23729"/>
    <cellStyle name="20% - Accent5 3 5 3 5 2 2" xfId="23730"/>
    <cellStyle name="20% - Accent5 3 5 3 5 3" xfId="23731"/>
    <cellStyle name="20% - Accent5 3 5 3 5 3 2" xfId="23732"/>
    <cellStyle name="20% - Accent5 3 5 3 5 4" xfId="23733"/>
    <cellStyle name="20% - Accent5 3 5 3 5 5" xfId="23734"/>
    <cellStyle name="20% - Accent5 3 5 3 5 6" xfId="23735"/>
    <cellStyle name="20% - Accent5 3 5 3 5 7" xfId="23736"/>
    <cellStyle name="20% - Accent5 3 5 3 6" xfId="23737"/>
    <cellStyle name="20% - Accent5 3 5 3 6 2" xfId="23738"/>
    <cellStyle name="20% - Accent5 3 5 3 7" xfId="23739"/>
    <cellStyle name="20% - Accent5 3 5 3 7 2" xfId="23740"/>
    <cellStyle name="20% - Accent5 3 5 3 8" xfId="23741"/>
    <cellStyle name="20% - Accent5 3 5 3 9" xfId="23742"/>
    <cellStyle name="20% - Accent5 3 5 4" xfId="23743"/>
    <cellStyle name="20% - Accent5 3 5 4 10" xfId="23744"/>
    <cellStyle name="20% - Accent5 3 5 4 2" xfId="23745"/>
    <cellStyle name="20% - Accent5 3 5 4 2 2" xfId="23746"/>
    <cellStyle name="20% - Accent5 3 5 4 2 2 2" xfId="23747"/>
    <cellStyle name="20% - Accent5 3 5 4 2 3" xfId="23748"/>
    <cellStyle name="20% - Accent5 3 5 4 2 3 2" xfId="23749"/>
    <cellStyle name="20% - Accent5 3 5 4 2 4" xfId="23750"/>
    <cellStyle name="20% - Accent5 3 5 4 2 5" xfId="23751"/>
    <cellStyle name="20% - Accent5 3 5 4 2 6" xfId="23752"/>
    <cellStyle name="20% - Accent5 3 5 4 2 7" xfId="23753"/>
    <cellStyle name="20% - Accent5 3 5 4 3" xfId="23754"/>
    <cellStyle name="20% - Accent5 3 5 4 3 2" xfId="23755"/>
    <cellStyle name="20% - Accent5 3 5 4 3 2 2" xfId="23756"/>
    <cellStyle name="20% - Accent5 3 5 4 3 3" xfId="23757"/>
    <cellStyle name="20% - Accent5 3 5 4 3 3 2" xfId="23758"/>
    <cellStyle name="20% - Accent5 3 5 4 3 4" xfId="23759"/>
    <cellStyle name="20% - Accent5 3 5 4 3 5" xfId="23760"/>
    <cellStyle name="20% - Accent5 3 5 4 3 6" xfId="23761"/>
    <cellStyle name="20% - Accent5 3 5 4 3 7" xfId="23762"/>
    <cellStyle name="20% - Accent5 3 5 4 4" xfId="23763"/>
    <cellStyle name="20% - Accent5 3 5 4 4 2" xfId="23764"/>
    <cellStyle name="20% - Accent5 3 5 4 4 2 2" xfId="23765"/>
    <cellStyle name="20% - Accent5 3 5 4 4 3" xfId="23766"/>
    <cellStyle name="20% - Accent5 3 5 4 4 3 2" xfId="23767"/>
    <cellStyle name="20% - Accent5 3 5 4 4 4" xfId="23768"/>
    <cellStyle name="20% - Accent5 3 5 4 4 5" xfId="23769"/>
    <cellStyle name="20% - Accent5 3 5 4 4 6" xfId="23770"/>
    <cellStyle name="20% - Accent5 3 5 4 4 7" xfId="23771"/>
    <cellStyle name="20% - Accent5 3 5 4 5" xfId="23772"/>
    <cellStyle name="20% - Accent5 3 5 4 5 2" xfId="23773"/>
    <cellStyle name="20% - Accent5 3 5 4 6" xfId="23774"/>
    <cellStyle name="20% - Accent5 3 5 4 6 2" xfId="23775"/>
    <cellStyle name="20% - Accent5 3 5 4 7" xfId="23776"/>
    <cellStyle name="20% - Accent5 3 5 4 8" xfId="23777"/>
    <cellStyle name="20% - Accent5 3 5 4 9" xfId="23778"/>
    <cellStyle name="20% - Accent5 3 5 5" xfId="23779"/>
    <cellStyle name="20% - Accent5 3 5 5 2" xfId="23780"/>
    <cellStyle name="20% - Accent5 3 5 5 2 2" xfId="23781"/>
    <cellStyle name="20% - Accent5 3 5 5 3" xfId="23782"/>
    <cellStyle name="20% - Accent5 3 5 5 3 2" xfId="23783"/>
    <cellStyle name="20% - Accent5 3 5 5 4" xfId="23784"/>
    <cellStyle name="20% - Accent5 3 5 5 5" xfId="23785"/>
    <cellStyle name="20% - Accent5 3 5 5 6" xfId="23786"/>
    <cellStyle name="20% - Accent5 3 5 5 7" xfId="23787"/>
    <cellStyle name="20% - Accent5 3 5 6" xfId="23788"/>
    <cellStyle name="20% - Accent5 3 5 6 2" xfId="23789"/>
    <cellStyle name="20% - Accent5 3 5 6 2 2" xfId="23790"/>
    <cellStyle name="20% - Accent5 3 5 6 3" xfId="23791"/>
    <cellStyle name="20% - Accent5 3 5 6 3 2" xfId="23792"/>
    <cellStyle name="20% - Accent5 3 5 6 4" xfId="23793"/>
    <cellStyle name="20% - Accent5 3 5 6 5" xfId="23794"/>
    <cellStyle name="20% - Accent5 3 5 6 6" xfId="23795"/>
    <cellStyle name="20% - Accent5 3 5 6 7" xfId="23796"/>
    <cellStyle name="20% - Accent5 3 5 7" xfId="23797"/>
    <cellStyle name="20% - Accent5 3 5 7 2" xfId="23798"/>
    <cellStyle name="20% - Accent5 3 5 7 2 2" xfId="23799"/>
    <cellStyle name="20% - Accent5 3 5 7 3" xfId="23800"/>
    <cellStyle name="20% - Accent5 3 5 7 3 2" xfId="23801"/>
    <cellStyle name="20% - Accent5 3 5 7 4" xfId="23802"/>
    <cellStyle name="20% - Accent5 3 5 7 5" xfId="23803"/>
    <cellStyle name="20% - Accent5 3 5 7 6" xfId="23804"/>
    <cellStyle name="20% - Accent5 3 5 7 7" xfId="23805"/>
    <cellStyle name="20% - Accent5 3 5 8" xfId="23806"/>
    <cellStyle name="20% - Accent5 3 5 8 2" xfId="23807"/>
    <cellStyle name="20% - Accent5 3 5 9" xfId="23808"/>
    <cellStyle name="20% - Accent5 3 5 9 2" xfId="23809"/>
    <cellStyle name="20% - Accent5 3 6" xfId="23810"/>
    <cellStyle name="20% - Accent5 3 6 10" xfId="23811"/>
    <cellStyle name="20% - Accent5 3 6 11" xfId="23812"/>
    <cellStyle name="20% - Accent5 3 6 12" xfId="23813"/>
    <cellStyle name="20% - Accent5 3 6 13" xfId="23814"/>
    <cellStyle name="20% - Accent5 3 6 2" xfId="23815"/>
    <cellStyle name="20% - Accent5 3 6 2 10" xfId="23816"/>
    <cellStyle name="20% - Accent5 3 6 2 11" xfId="23817"/>
    <cellStyle name="20% - Accent5 3 6 2 2" xfId="23818"/>
    <cellStyle name="20% - Accent5 3 6 2 2 10" xfId="23819"/>
    <cellStyle name="20% - Accent5 3 6 2 2 2" xfId="23820"/>
    <cellStyle name="20% - Accent5 3 6 2 2 2 2" xfId="23821"/>
    <cellStyle name="20% - Accent5 3 6 2 2 2 2 2" xfId="23822"/>
    <cellStyle name="20% - Accent5 3 6 2 2 2 3" xfId="23823"/>
    <cellStyle name="20% - Accent5 3 6 2 2 2 3 2" xfId="23824"/>
    <cellStyle name="20% - Accent5 3 6 2 2 2 4" xfId="23825"/>
    <cellStyle name="20% - Accent5 3 6 2 2 2 5" xfId="23826"/>
    <cellStyle name="20% - Accent5 3 6 2 2 2 6" xfId="23827"/>
    <cellStyle name="20% - Accent5 3 6 2 2 2 7" xfId="23828"/>
    <cellStyle name="20% - Accent5 3 6 2 2 3" xfId="23829"/>
    <cellStyle name="20% - Accent5 3 6 2 2 3 2" xfId="23830"/>
    <cellStyle name="20% - Accent5 3 6 2 2 3 2 2" xfId="23831"/>
    <cellStyle name="20% - Accent5 3 6 2 2 3 3" xfId="23832"/>
    <cellStyle name="20% - Accent5 3 6 2 2 3 3 2" xfId="23833"/>
    <cellStyle name="20% - Accent5 3 6 2 2 3 4" xfId="23834"/>
    <cellStyle name="20% - Accent5 3 6 2 2 3 5" xfId="23835"/>
    <cellStyle name="20% - Accent5 3 6 2 2 3 6" xfId="23836"/>
    <cellStyle name="20% - Accent5 3 6 2 2 3 7" xfId="23837"/>
    <cellStyle name="20% - Accent5 3 6 2 2 4" xfId="23838"/>
    <cellStyle name="20% - Accent5 3 6 2 2 4 2" xfId="23839"/>
    <cellStyle name="20% - Accent5 3 6 2 2 4 2 2" xfId="23840"/>
    <cellStyle name="20% - Accent5 3 6 2 2 4 3" xfId="23841"/>
    <cellStyle name="20% - Accent5 3 6 2 2 4 3 2" xfId="23842"/>
    <cellStyle name="20% - Accent5 3 6 2 2 4 4" xfId="23843"/>
    <cellStyle name="20% - Accent5 3 6 2 2 4 5" xfId="23844"/>
    <cellStyle name="20% - Accent5 3 6 2 2 4 6" xfId="23845"/>
    <cellStyle name="20% - Accent5 3 6 2 2 4 7" xfId="23846"/>
    <cellStyle name="20% - Accent5 3 6 2 2 5" xfId="23847"/>
    <cellStyle name="20% - Accent5 3 6 2 2 5 2" xfId="23848"/>
    <cellStyle name="20% - Accent5 3 6 2 2 6" xfId="23849"/>
    <cellStyle name="20% - Accent5 3 6 2 2 6 2" xfId="23850"/>
    <cellStyle name="20% - Accent5 3 6 2 2 7" xfId="23851"/>
    <cellStyle name="20% - Accent5 3 6 2 2 8" xfId="23852"/>
    <cellStyle name="20% - Accent5 3 6 2 2 9" xfId="23853"/>
    <cellStyle name="20% - Accent5 3 6 2 3" xfId="23854"/>
    <cellStyle name="20% - Accent5 3 6 2 3 2" xfId="23855"/>
    <cellStyle name="20% - Accent5 3 6 2 3 2 2" xfId="23856"/>
    <cellStyle name="20% - Accent5 3 6 2 3 3" xfId="23857"/>
    <cellStyle name="20% - Accent5 3 6 2 3 3 2" xfId="23858"/>
    <cellStyle name="20% - Accent5 3 6 2 3 4" xfId="23859"/>
    <cellStyle name="20% - Accent5 3 6 2 3 5" xfId="23860"/>
    <cellStyle name="20% - Accent5 3 6 2 3 6" xfId="23861"/>
    <cellStyle name="20% - Accent5 3 6 2 3 7" xfId="23862"/>
    <cellStyle name="20% - Accent5 3 6 2 4" xfId="23863"/>
    <cellStyle name="20% - Accent5 3 6 2 4 2" xfId="23864"/>
    <cellStyle name="20% - Accent5 3 6 2 4 2 2" xfId="23865"/>
    <cellStyle name="20% - Accent5 3 6 2 4 3" xfId="23866"/>
    <cellStyle name="20% - Accent5 3 6 2 4 3 2" xfId="23867"/>
    <cellStyle name="20% - Accent5 3 6 2 4 4" xfId="23868"/>
    <cellStyle name="20% - Accent5 3 6 2 4 5" xfId="23869"/>
    <cellStyle name="20% - Accent5 3 6 2 4 6" xfId="23870"/>
    <cellStyle name="20% - Accent5 3 6 2 4 7" xfId="23871"/>
    <cellStyle name="20% - Accent5 3 6 2 5" xfId="23872"/>
    <cellStyle name="20% - Accent5 3 6 2 5 2" xfId="23873"/>
    <cellStyle name="20% - Accent5 3 6 2 5 2 2" xfId="23874"/>
    <cellStyle name="20% - Accent5 3 6 2 5 3" xfId="23875"/>
    <cellStyle name="20% - Accent5 3 6 2 5 3 2" xfId="23876"/>
    <cellStyle name="20% - Accent5 3 6 2 5 4" xfId="23877"/>
    <cellStyle name="20% - Accent5 3 6 2 5 5" xfId="23878"/>
    <cellStyle name="20% - Accent5 3 6 2 5 6" xfId="23879"/>
    <cellStyle name="20% - Accent5 3 6 2 5 7" xfId="23880"/>
    <cellStyle name="20% - Accent5 3 6 2 6" xfId="23881"/>
    <cellStyle name="20% - Accent5 3 6 2 6 2" xfId="23882"/>
    <cellStyle name="20% - Accent5 3 6 2 7" xfId="23883"/>
    <cellStyle name="20% - Accent5 3 6 2 7 2" xfId="23884"/>
    <cellStyle name="20% - Accent5 3 6 2 8" xfId="23885"/>
    <cellStyle name="20% - Accent5 3 6 2 9" xfId="23886"/>
    <cellStyle name="20% - Accent5 3 6 3" xfId="23887"/>
    <cellStyle name="20% - Accent5 3 6 3 10" xfId="23888"/>
    <cellStyle name="20% - Accent5 3 6 3 11" xfId="23889"/>
    <cellStyle name="20% - Accent5 3 6 3 2" xfId="23890"/>
    <cellStyle name="20% - Accent5 3 6 3 2 10" xfId="23891"/>
    <cellStyle name="20% - Accent5 3 6 3 2 2" xfId="23892"/>
    <cellStyle name="20% - Accent5 3 6 3 2 2 2" xfId="23893"/>
    <cellStyle name="20% - Accent5 3 6 3 2 2 2 2" xfId="23894"/>
    <cellStyle name="20% - Accent5 3 6 3 2 2 3" xfId="23895"/>
    <cellStyle name="20% - Accent5 3 6 3 2 2 3 2" xfId="23896"/>
    <cellStyle name="20% - Accent5 3 6 3 2 2 4" xfId="23897"/>
    <cellStyle name="20% - Accent5 3 6 3 2 2 5" xfId="23898"/>
    <cellStyle name="20% - Accent5 3 6 3 2 2 6" xfId="23899"/>
    <cellStyle name="20% - Accent5 3 6 3 2 2 7" xfId="23900"/>
    <cellStyle name="20% - Accent5 3 6 3 2 3" xfId="23901"/>
    <cellStyle name="20% - Accent5 3 6 3 2 3 2" xfId="23902"/>
    <cellStyle name="20% - Accent5 3 6 3 2 3 2 2" xfId="23903"/>
    <cellStyle name="20% - Accent5 3 6 3 2 3 3" xfId="23904"/>
    <cellStyle name="20% - Accent5 3 6 3 2 3 3 2" xfId="23905"/>
    <cellStyle name="20% - Accent5 3 6 3 2 3 4" xfId="23906"/>
    <cellStyle name="20% - Accent5 3 6 3 2 3 5" xfId="23907"/>
    <cellStyle name="20% - Accent5 3 6 3 2 3 6" xfId="23908"/>
    <cellStyle name="20% - Accent5 3 6 3 2 3 7" xfId="23909"/>
    <cellStyle name="20% - Accent5 3 6 3 2 4" xfId="23910"/>
    <cellStyle name="20% - Accent5 3 6 3 2 4 2" xfId="23911"/>
    <cellStyle name="20% - Accent5 3 6 3 2 4 2 2" xfId="23912"/>
    <cellStyle name="20% - Accent5 3 6 3 2 4 3" xfId="23913"/>
    <cellStyle name="20% - Accent5 3 6 3 2 4 3 2" xfId="23914"/>
    <cellStyle name="20% - Accent5 3 6 3 2 4 4" xfId="23915"/>
    <cellStyle name="20% - Accent5 3 6 3 2 4 5" xfId="23916"/>
    <cellStyle name="20% - Accent5 3 6 3 2 4 6" xfId="23917"/>
    <cellStyle name="20% - Accent5 3 6 3 2 4 7" xfId="23918"/>
    <cellStyle name="20% - Accent5 3 6 3 2 5" xfId="23919"/>
    <cellStyle name="20% - Accent5 3 6 3 2 5 2" xfId="23920"/>
    <cellStyle name="20% - Accent5 3 6 3 2 6" xfId="23921"/>
    <cellStyle name="20% - Accent5 3 6 3 2 6 2" xfId="23922"/>
    <cellStyle name="20% - Accent5 3 6 3 2 7" xfId="23923"/>
    <cellStyle name="20% - Accent5 3 6 3 2 8" xfId="23924"/>
    <cellStyle name="20% - Accent5 3 6 3 2 9" xfId="23925"/>
    <cellStyle name="20% - Accent5 3 6 3 3" xfId="23926"/>
    <cellStyle name="20% - Accent5 3 6 3 3 2" xfId="23927"/>
    <cellStyle name="20% - Accent5 3 6 3 3 2 2" xfId="23928"/>
    <cellStyle name="20% - Accent5 3 6 3 3 3" xfId="23929"/>
    <cellStyle name="20% - Accent5 3 6 3 3 3 2" xfId="23930"/>
    <cellStyle name="20% - Accent5 3 6 3 3 4" xfId="23931"/>
    <cellStyle name="20% - Accent5 3 6 3 3 5" xfId="23932"/>
    <cellStyle name="20% - Accent5 3 6 3 3 6" xfId="23933"/>
    <cellStyle name="20% - Accent5 3 6 3 3 7" xfId="23934"/>
    <cellStyle name="20% - Accent5 3 6 3 4" xfId="23935"/>
    <cellStyle name="20% - Accent5 3 6 3 4 2" xfId="23936"/>
    <cellStyle name="20% - Accent5 3 6 3 4 2 2" xfId="23937"/>
    <cellStyle name="20% - Accent5 3 6 3 4 3" xfId="23938"/>
    <cellStyle name="20% - Accent5 3 6 3 4 3 2" xfId="23939"/>
    <cellStyle name="20% - Accent5 3 6 3 4 4" xfId="23940"/>
    <cellStyle name="20% - Accent5 3 6 3 4 5" xfId="23941"/>
    <cellStyle name="20% - Accent5 3 6 3 4 6" xfId="23942"/>
    <cellStyle name="20% - Accent5 3 6 3 4 7" xfId="23943"/>
    <cellStyle name="20% - Accent5 3 6 3 5" xfId="23944"/>
    <cellStyle name="20% - Accent5 3 6 3 5 2" xfId="23945"/>
    <cellStyle name="20% - Accent5 3 6 3 5 2 2" xfId="23946"/>
    <cellStyle name="20% - Accent5 3 6 3 5 3" xfId="23947"/>
    <cellStyle name="20% - Accent5 3 6 3 5 3 2" xfId="23948"/>
    <cellStyle name="20% - Accent5 3 6 3 5 4" xfId="23949"/>
    <cellStyle name="20% - Accent5 3 6 3 5 5" xfId="23950"/>
    <cellStyle name="20% - Accent5 3 6 3 5 6" xfId="23951"/>
    <cellStyle name="20% - Accent5 3 6 3 5 7" xfId="23952"/>
    <cellStyle name="20% - Accent5 3 6 3 6" xfId="23953"/>
    <cellStyle name="20% - Accent5 3 6 3 6 2" xfId="23954"/>
    <cellStyle name="20% - Accent5 3 6 3 7" xfId="23955"/>
    <cellStyle name="20% - Accent5 3 6 3 7 2" xfId="23956"/>
    <cellStyle name="20% - Accent5 3 6 3 8" xfId="23957"/>
    <cellStyle name="20% - Accent5 3 6 3 9" xfId="23958"/>
    <cellStyle name="20% - Accent5 3 6 4" xfId="23959"/>
    <cellStyle name="20% - Accent5 3 6 4 10" xfId="23960"/>
    <cellStyle name="20% - Accent5 3 6 4 2" xfId="23961"/>
    <cellStyle name="20% - Accent5 3 6 4 2 2" xfId="23962"/>
    <cellStyle name="20% - Accent5 3 6 4 2 2 2" xfId="23963"/>
    <cellStyle name="20% - Accent5 3 6 4 2 3" xfId="23964"/>
    <cellStyle name="20% - Accent5 3 6 4 2 3 2" xfId="23965"/>
    <cellStyle name="20% - Accent5 3 6 4 2 4" xfId="23966"/>
    <cellStyle name="20% - Accent5 3 6 4 2 5" xfId="23967"/>
    <cellStyle name="20% - Accent5 3 6 4 2 6" xfId="23968"/>
    <cellStyle name="20% - Accent5 3 6 4 2 7" xfId="23969"/>
    <cellStyle name="20% - Accent5 3 6 4 3" xfId="23970"/>
    <cellStyle name="20% - Accent5 3 6 4 3 2" xfId="23971"/>
    <cellStyle name="20% - Accent5 3 6 4 3 2 2" xfId="23972"/>
    <cellStyle name="20% - Accent5 3 6 4 3 3" xfId="23973"/>
    <cellStyle name="20% - Accent5 3 6 4 3 3 2" xfId="23974"/>
    <cellStyle name="20% - Accent5 3 6 4 3 4" xfId="23975"/>
    <cellStyle name="20% - Accent5 3 6 4 3 5" xfId="23976"/>
    <cellStyle name="20% - Accent5 3 6 4 3 6" xfId="23977"/>
    <cellStyle name="20% - Accent5 3 6 4 3 7" xfId="23978"/>
    <cellStyle name="20% - Accent5 3 6 4 4" xfId="23979"/>
    <cellStyle name="20% - Accent5 3 6 4 4 2" xfId="23980"/>
    <cellStyle name="20% - Accent5 3 6 4 4 2 2" xfId="23981"/>
    <cellStyle name="20% - Accent5 3 6 4 4 3" xfId="23982"/>
    <cellStyle name="20% - Accent5 3 6 4 4 3 2" xfId="23983"/>
    <cellStyle name="20% - Accent5 3 6 4 4 4" xfId="23984"/>
    <cellStyle name="20% - Accent5 3 6 4 4 5" xfId="23985"/>
    <cellStyle name="20% - Accent5 3 6 4 4 6" xfId="23986"/>
    <cellStyle name="20% - Accent5 3 6 4 4 7" xfId="23987"/>
    <cellStyle name="20% - Accent5 3 6 4 5" xfId="23988"/>
    <cellStyle name="20% - Accent5 3 6 4 5 2" xfId="23989"/>
    <cellStyle name="20% - Accent5 3 6 4 6" xfId="23990"/>
    <cellStyle name="20% - Accent5 3 6 4 6 2" xfId="23991"/>
    <cellStyle name="20% - Accent5 3 6 4 7" xfId="23992"/>
    <cellStyle name="20% - Accent5 3 6 4 8" xfId="23993"/>
    <cellStyle name="20% - Accent5 3 6 4 9" xfId="23994"/>
    <cellStyle name="20% - Accent5 3 6 5" xfId="23995"/>
    <cellStyle name="20% - Accent5 3 6 5 2" xfId="23996"/>
    <cellStyle name="20% - Accent5 3 6 5 2 2" xfId="23997"/>
    <cellStyle name="20% - Accent5 3 6 5 3" xfId="23998"/>
    <cellStyle name="20% - Accent5 3 6 5 3 2" xfId="23999"/>
    <cellStyle name="20% - Accent5 3 6 5 4" xfId="24000"/>
    <cellStyle name="20% - Accent5 3 6 5 5" xfId="24001"/>
    <cellStyle name="20% - Accent5 3 6 5 6" xfId="24002"/>
    <cellStyle name="20% - Accent5 3 6 5 7" xfId="24003"/>
    <cellStyle name="20% - Accent5 3 6 6" xfId="24004"/>
    <cellStyle name="20% - Accent5 3 6 6 2" xfId="24005"/>
    <cellStyle name="20% - Accent5 3 6 6 2 2" xfId="24006"/>
    <cellStyle name="20% - Accent5 3 6 6 3" xfId="24007"/>
    <cellStyle name="20% - Accent5 3 6 6 3 2" xfId="24008"/>
    <cellStyle name="20% - Accent5 3 6 6 4" xfId="24009"/>
    <cellStyle name="20% - Accent5 3 6 6 5" xfId="24010"/>
    <cellStyle name="20% - Accent5 3 6 6 6" xfId="24011"/>
    <cellStyle name="20% - Accent5 3 6 6 7" xfId="24012"/>
    <cellStyle name="20% - Accent5 3 6 7" xfId="24013"/>
    <cellStyle name="20% - Accent5 3 6 7 2" xfId="24014"/>
    <cellStyle name="20% - Accent5 3 6 7 2 2" xfId="24015"/>
    <cellStyle name="20% - Accent5 3 6 7 3" xfId="24016"/>
    <cellStyle name="20% - Accent5 3 6 7 3 2" xfId="24017"/>
    <cellStyle name="20% - Accent5 3 6 7 4" xfId="24018"/>
    <cellStyle name="20% - Accent5 3 6 7 5" xfId="24019"/>
    <cellStyle name="20% - Accent5 3 6 7 6" xfId="24020"/>
    <cellStyle name="20% - Accent5 3 6 7 7" xfId="24021"/>
    <cellStyle name="20% - Accent5 3 6 8" xfId="24022"/>
    <cellStyle name="20% - Accent5 3 6 8 2" xfId="24023"/>
    <cellStyle name="20% - Accent5 3 6 9" xfId="24024"/>
    <cellStyle name="20% - Accent5 3 6 9 2" xfId="24025"/>
    <cellStyle name="20% - Accent5 3 7" xfId="24026"/>
    <cellStyle name="20% - Accent5 3 7 10" xfId="24027"/>
    <cellStyle name="20% - Accent5 3 7 11" xfId="24028"/>
    <cellStyle name="20% - Accent5 3 7 2" xfId="24029"/>
    <cellStyle name="20% - Accent5 3 7 2 10" xfId="24030"/>
    <cellStyle name="20% - Accent5 3 7 2 2" xfId="24031"/>
    <cellStyle name="20% - Accent5 3 7 2 2 2" xfId="24032"/>
    <cellStyle name="20% - Accent5 3 7 2 2 2 2" xfId="24033"/>
    <cellStyle name="20% - Accent5 3 7 2 2 3" xfId="24034"/>
    <cellStyle name="20% - Accent5 3 7 2 2 3 2" xfId="24035"/>
    <cellStyle name="20% - Accent5 3 7 2 2 4" xfId="24036"/>
    <cellStyle name="20% - Accent5 3 7 2 2 5" xfId="24037"/>
    <cellStyle name="20% - Accent5 3 7 2 2 6" xfId="24038"/>
    <cellStyle name="20% - Accent5 3 7 2 2 7" xfId="24039"/>
    <cellStyle name="20% - Accent5 3 7 2 3" xfId="24040"/>
    <cellStyle name="20% - Accent5 3 7 2 3 2" xfId="24041"/>
    <cellStyle name="20% - Accent5 3 7 2 3 2 2" xfId="24042"/>
    <cellStyle name="20% - Accent5 3 7 2 3 3" xfId="24043"/>
    <cellStyle name="20% - Accent5 3 7 2 3 3 2" xfId="24044"/>
    <cellStyle name="20% - Accent5 3 7 2 3 4" xfId="24045"/>
    <cellStyle name="20% - Accent5 3 7 2 3 5" xfId="24046"/>
    <cellStyle name="20% - Accent5 3 7 2 3 6" xfId="24047"/>
    <cellStyle name="20% - Accent5 3 7 2 3 7" xfId="24048"/>
    <cellStyle name="20% - Accent5 3 7 2 4" xfId="24049"/>
    <cellStyle name="20% - Accent5 3 7 2 4 2" xfId="24050"/>
    <cellStyle name="20% - Accent5 3 7 2 4 2 2" xfId="24051"/>
    <cellStyle name="20% - Accent5 3 7 2 4 3" xfId="24052"/>
    <cellStyle name="20% - Accent5 3 7 2 4 3 2" xfId="24053"/>
    <cellStyle name="20% - Accent5 3 7 2 4 4" xfId="24054"/>
    <cellStyle name="20% - Accent5 3 7 2 4 5" xfId="24055"/>
    <cellStyle name="20% - Accent5 3 7 2 4 6" xfId="24056"/>
    <cellStyle name="20% - Accent5 3 7 2 4 7" xfId="24057"/>
    <cellStyle name="20% - Accent5 3 7 2 5" xfId="24058"/>
    <cellStyle name="20% - Accent5 3 7 2 5 2" xfId="24059"/>
    <cellStyle name="20% - Accent5 3 7 2 6" xfId="24060"/>
    <cellStyle name="20% - Accent5 3 7 2 6 2" xfId="24061"/>
    <cellStyle name="20% - Accent5 3 7 2 7" xfId="24062"/>
    <cellStyle name="20% - Accent5 3 7 2 8" xfId="24063"/>
    <cellStyle name="20% - Accent5 3 7 2 9" xfId="24064"/>
    <cellStyle name="20% - Accent5 3 7 3" xfId="24065"/>
    <cellStyle name="20% - Accent5 3 7 3 2" xfId="24066"/>
    <cellStyle name="20% - Accent5 3 7 3 2 2" xfId="24067"/>
    <cellStyle name="20% - Accent5 3 7 3 3" xfId="24068"/>
    <cellStyle name="20% - Accent5 3 7 3 3 2" xfId="24069"/>
    <cellStyle name="20% - Accent5 3 7 3 4" xfId="24070"/>
    <cellStyle name="20% - Accent5 3 7 3 5" xfId="24071"/>
    <cellStyle name="20% - Accent5 3 7 3 6" xfId="24072"/>
    <cellStyle name="20% - Accent5 3 7 3 7" xfId="24073"/>
    <cellStyle name="20% - Accent5 3 7 4" xfId="24074"/>
    <cellStyle name="20% - Accent5 3 7 4 2" xfId="24075"/>
    <cellStyle name="20% - Accent5 3 7 4 2 2" xfId="24076"/>
    <cellStyle name="20% - Accent5 3 7 4 3" xfId="24077"/>
    <cellStyle name="20% - Accent5 3 7 4 3 2" xfId="24078"/>
    <cellStyle name="20% - Accent5 3 7 4 4" xfId="24079"/>
    <cellStyle name="20% - Accent5 3 7 4 5" xfId="24080"/>
    <cellStyle name="20% - Accent5 3 7 4 6" xfId="24081"/>
    <cellStyle name="20% - Accent5 3 7 4 7" xfId="24082"/>
    <cellStyle name="20% - Accent5 3 7 5" xfId="24083"/>
    <cellStyle name="20% - Accent5 3 7 5 2" xfId="24084"/>
    <cellStyle name="20% - Accent5 3 7 5 2 2" xfId="24085"/>
    <cellStyle name="20% - Accent5 3 7 5 3" xfId="24086"/>
    <cellStyle name="20% - Accent5 3 7 5 3 2" xfId="24087"/>
    <cellStyle name="20% - Accent5 3 7 5 4" xfId="24088"/>
    <cellStyle name="20% - Accent5 3 7 5 5" xfId="24089"/>
    <cellStyle name="20% - Accent5 3 7 5 6" xfId="24090"/>
    <cellStyle name="20% - Accent5 3 7 5 7" xfId="24091"/>
    <cellStyle name="20% - Accent5 3 7 6" xfId="24092"/>
    <cellStyle name="20% - Accent5 3 7 6 2" xfId="24093"/>
    <cellStyle name="20% - Accent5 3 7 7" xfId="24094"/>
    <cellStyle name="20% - Accent5 3 7 7 2" xfId="24095"/>
    <cellStyle name="20% - Accent5 3 7 8" xfId="24096"/>
    <cellStyle name="20% - Accent5 3 7 9" xfId="24097"/>
    <cellStyle name="20% - Accent5 3 8" xfId="24098"/>
    <cellStyle name="20% - Accent5 3 8 10" xfId="24099"/>
    <cellStyle name="20% - Accent5 3 8 11" xfId="24100"/>
    <cellStyle name="20% - Accent5 3 8 2" xfId="24101"/>
    <cellStyle name="20% - Accent5 3 8 2 10" xfId="24102"/>
    <cellStyle name="20% - Accent5 3 8 2 2" xfId="24103"/>
    <cellStyle name="20% - Accent5 3 8 2 2 2" xfId="24104"/>
    <cellStyle name="20% - Accent5 3 8 2 2 2 2" xfId="24105"/>
    <cellStyle name="20% - Accent5 3 8 2 2 3" xfId="24106"/>
    <cellStyle name="20% - Accent5 3 8 2 2 3 2" xfId="24107"/>
    <cellStyle name="20% - Accent5 3 8 2 2 4" xfId="24108"/>
    <cellStyle name="20% - Accent5 3 8 2 2 5" xfId="24109"/>
    <cellStyle name="20% - Accent5 3 8 2 2 6" xfId="24110"/>
    <cellStyle name="20% - Accent5 3 8 2 2 7" xfId="24111"/>
    <cellStyle name="20% - Accent5 3 8 2 3" xfId="24112"/>
    <cellStyle name="20% - Accent5 3 8 2 3 2" xfId="24113"/>
    <cellStyle name="20% - Accent5 3 8 2 3 2 2" xfId="24114"/>
    <cellStyle name="20% - Accent5 3 8 2 3 3" xfId="24115"/>
    <cellStyle name="20% - Accent5 3 8 2 3 3 2" xfId="24116"/>
    <cellStyle name="20% - Accent5 3 8 2 3 4" xfId="24117"/>
    <cellStyle name="20% - Accent5 3 8 2 3 5" xfId="24118"/>
    <cellStyle name="20% - Accent5 3 8 2 3 6" xfId="24119"/>
    <cellStyle name="20% - Accent5 3 8 2 3 7" xfId="24120"/>
    <cellStyle name="20% - Accent5 3 8 2 4" xfId="24121"/>
    <cellStyle name="20% - Accent5 3 8 2 4 2" xfId="24122"/>
    <cellStyle name="20% - Accent5 3 8 2 4 2 2" xfId="24123"/>
    <cellStyle name="20% - Accent5 3 8 2 4 3" xfId="24124"/>
    <cellStyle name="20% - Accent5 3 8 2 4 3 2" xfId="24125"/>
    <cellStyle name="20% - Accent5 3 8 2 4 4" xfId="24126"/>
    <cellStyle name="20% - Accent5 3 8 2 4 5" xfId="24127"/>
    <cellStyle name="20% - Accent5 3 8 2 4 6" xfId="24128"/>
    <cellStyle name="20% - Accent5 3 8 2 4 7" xfId="24129"/>
    <cellStyle name="20% - Accent5 3 8 2 5" xfId="24130"/>
    <cellStyle name="20% - Accent5 3 8 2 5 2" xfId="24131"/>
    <cellStyle name="20% - Accent5 3 8 2 6" xfId="24132"/>
    <cellStyle name="20% - Accent5 3 8 2 6 2" xfId="24133"/>
    <cellStyle name="20% - Accent5 3 8 2 7" xfId="24134"/>
    <cellStyle name="20% - Accent5 3 8 2 8" xfId="24135"/>
    <cellStyle name="20% - Accent5 3 8 2 9" xfId="24136"/>
    <cellStyle name="20% - Accent5 3 8 3" xfId="24137"/>
    <cellStyle name="20% - Accent5 3 8 3 2" xfId="24138"/>
    <cellStyle name="20% - Accent5 3 8 3 2 2" xfId="24139"/>
    <cellStyle name="20% - Accent5 3 8 3 3" xfId="24140"/>
    <cellStyle name="20% - Accent5 3 8 3 3 2" xfId="24141"/>
    <cellStyle name="20% - Accent5 3 8 3 4" xfId="24142"/>
    <cellStyle name="20% - Accent5 3 8 3 5" xfId="24143"/>
    <cellStyle name="20% - Accent5 3 8 3 6" xfId="24144"/>
    <cellStyle name="20% - Accent5 3 8 3 7" xfId="24145"/>
    <cellStyle name="20% - Accent5 3 8 4" xfId="24146"/>
    <cellStyle name="20% - Accent5 3 8 4 2" xfId="24147"/>
    <cellStyle name="20% - Accent5 3 8 4 2 2" xfId="24148"/>
    <cellStyle name="20% - Accent5 3 8 4 3" xfId="24149"/>
    <cellStyle name="20% - Accent5 3 8 4 3 2" xfId="24150"/>
    <cellStyle name="20% - Accent5 3 8 4 4" xfId="24151"/>
    <cellStyle name="20% - Accent5 3 8 4 5" xfId="24152"/>
    <cellStyle name="20% - Accent5 3 8 4 6" xfId="24153"/>
    <cellStyle name="20% - Accent5 3 8 4 7" xfId="24154"/>
    <cellStyle name="20% - Accent5 3 8 5" xfId="24155"/>
    <cellStyle name="20% - Accent5 3 8 5 2" xfId="24156"/>
    <cellStyle name="20% - Accent5 3 8 5 2 2" xfId="24157"/>
    <cellStyle name="20% - Accent5 3 8 5 3" xfId="24158"/>
    <cellStyle name="20% - Accent5 3 8 5 3 2" xfId="24159"/>
    <cellStyle name="20% - Accent5 3 8 5 4" xfId="24160"/>
    <cellStyle name="20% - Accent5 3 8 5 5" xfId="24161"/>
    <cellStyle name="20% - Accent5 3 8 5 6" xfId="24162"/>
    <cellStyle name="20% - Accent5 3 8 5 7" xfId="24163"/>
    <cellStyle name="20% - Accent5 3 8 6" xfId="24164"/>
    <cellStyle name="20% - Accent5 3 8 6 2" xfId="24165"/>
    <cellStyle name="20% - Accent5 3 8 7" xfId="24166"/>
    <cellStyle name="20% - Accent5 3 8 7 2" xfId="24167"/>
    <cellStyle name="20% - Accent5 3 8 8" xfId="24168"/>
    <cellStyle name="20% - Accent5 3 8 9" xfId="24169"/>
    <cellStyle name="20% - Accent5 3 9" xfId="24170"/>
    <cellStyle name="20% - Accent5 3 9 10" xfId="24171"/>
    <cellStyle name="20% - Accent5 3 9 2" xfId="24172"/>
    <cellStyle name="20% - Accent5 3 9 2 2" xfId="24173"/>
    <cellStyle name="20% - Accent5 3 9 2 2 2" xfId="24174"/>
    <cellStyle name="20% - Accent5 3 9 2 3" xfId="24175"/>
    <cellStyle name="20% - Accent5 3 9 2 3 2" xfId="24176"/>
    <cellStyle name="20% - Accent5 3 9 2 4" xfId="24177"/>
    <cellStyle name="20% - Accent5 3 9 2 5" xfId="24178"/>
    <cellStyle name="20% - Accent5 3 9 2 6" xfId="24179"/>
    <cellStyle name="20% - Accent5 3 9 2 7" xfId="24180"/>
    <cellStyle name="20% - Accent5 3 9 3" xfId="24181"/>
    <cellStyle name="20% - Accent5 3 9 3 2" xfId="24182"/>
    <cellStyle name="20% - Accent5 3 9 3 2 2" xfId="24183"/>
    <cellStyle name="20% - Accent5 3 9 3 3" xfId="24184"/>
    <cellStyle name="20% - Accent5 3 9 3 3 2" xfId="24185"/>
    <cellStyle name="20% - Accent5 3 9 3 4" xfId="24186"/>
    <cellStyle name="20% - Accent5 3 9 3 5" xfId="24187"/>
    <cellStyle name="20% - Accent5 3 9 3 6" xfId="24188"/>
    <cellStyle name="20% - Accent5 3 9 3 7" xfId="24189"/>
    <cellStyle name="20% - Accent5 3 9 4" xfId="24190"/>
    <cellStyle name="20% - Accent5 3 9 4 2" xfId="24191"/>
    <cellStyle name="20% - Accent5 3 9 4 2 2" xfId="24192"/>
    <cellStyle name="20% - Accent5 3 9 4 3" xfId="24193"/>
    <cellStyle name="20% - Accent5 3 9 4 3 2" xfId="24194"/>
    <cellStyle name="20% - Accent5 3 9 4 4" xfId="24195"/>
    <cellStyle name="20% - Accent5 3 9 4 5" xfId="24196"/>
    <cellStyle name="20% - Accent5 3 9 4 6" xfId="24197"/>
    <cellStyle name="20% - Accent5 3 9 4 7" xfId="24198"/>
    <cellStyle name="20% - Accent5 3 9 5" xfId="24199"/>
    <cellStyle name="20% - Accent5 3 9 5 2" xfId="24200"/>
    <cellStyle name="20% - Accent5 3 9 6" xfId="24201"/>
    <cellStyle name="20% - Accent5 3 9 6 2" xfId="24202"/>
    <cellStyle name="20% - Accent5 3 9 7" xfId="24203"/>
    <cellStyle name="20% - Accent5 3 9 8" xfId="24204"/>
    <cellStyle name="20% - Accent5 3 9 9" xfId="24205"/>
    <cellStyle name="20% - Accent5 3_10-15-10-Stmt AU - Period I - Working 1 0" xfId="208"/>
    <cellStyle name="20% - Accent5 4" xfId="209"/>
    <cellStyle name="20% - Accent5 4 2" xfId="210"/>
    <cellStyle name="20% - Accent5 4 3" xfId="211"/>
    <cellStyle name="20% - Accent5 4_10-15-10-Stmt AU - Period I - Working 1 0" xfId="212"/>
    <cellStyle name="20% - Accent5 5" xfId="213"/>
    <cellStyle name="20% - Accent5 5 2" xfId="214"/>
    <cellStyle name="20% - Accent5 5 3" xfId="215"/>
    <cellStyle name="20% - Accent5 5_10-15-10-Stmt AU - Period I - Working 1 0" xfId="216"/>
    <cellStyle name="20% - Accent5 6" xfId="217"/>
    <cellStyle name="20% - Accent5 6 2" xfId="218"/>
    <cellStyle name="20% - Accent5 6 3" xfId="219"/>
    <cellStyle name="20% - Accent5 6_10-15-10-Stmt AU - Period I - Working 1 0" xfId="220"/>
    <cellStyle name="20% - Accent5 7" xfId="221"/>
    <cellStyle name="20% - Accent5 7 2" xfId="222"/>
    <cellStyle name="20% - Accent5 7 3" xfId="223"/>
    <cellStyle name="20% - Accent5 7_10-15-10-Stmt AU - Period I - Working 1 0" xfId="224"/>
    <cellStyle name="20% - Accent5 8" xfId="225"/>
    <cellStyle name="20% - Accent5 9" xfId="226"/>
    <cellStyle name="20% - Accent6 10" xfId="227"/>
    <cellStyle name="20% - Accent6 11" xfId="228"/>
    <cellStyle name="20% - Accent6 12" xfId="229"/>
    <cellStyle name="20% - Accent6 13" xfId="230"/>
    <cellStyle name="20% - Accent6 2" xfId="231"/>
    <cellStyle name="20% - Accent6 2 10" xfId="24206"/>
    <cellStyle name="20% - Accent6 2 10 2" xfId="24207"/>
    <cellStyle name="20% - Accent6 2 10 2 2" xfId="24208"/>
    <cellStyle name="20% - Accent6 2 10 3" xfId="24209"/>
    <cellStyle name="20% - Accent6 2 10 3 2" xfId="24210"/>
    <cellStyle name="20% - Accent6 2 10 4" xfId="24211"/>
    <cellStyle name="20% - Accent6 2 10 5" xfId="24212"/>
    <cellStyle name="20% - Accent6 2 10 6" xfId="24213"/>
    <cellStyle name="20% - Accent6 2 10 7" xfId="24214"/>
    <cellStyle name="20% - Accent6 2 11" xfId="24215"/>
    <cellStyle name="20% - Accent6 2 11 2" xfId="24216"/>
    <cellStyle name="20% - Accent6 2 11 2 2" xfId="24217"/>
    <cellStyle name="20% - Accent6 2 11 3" xfId="24218"/>
    <cellStyle name="20% - Accent6 2 11 3 2" xfId="24219"/>
    <cellStyle name="20% - Accent6 2 11 4" xfId="24220"/>
    <cellStyle name="20% - Accent6 2 11 5" xfId="24221"/>
    <cellStyle name="20% - Accent6 2 11 6" xfId="24222"/>
    <cellStyle name="20% - Accent6 2 11 7" xfId="24223"/>
    <cellStyle name="20% - Accent6 2 12" xfId="24224"/>
    <cellStyle name="20% - Accent6 2 12 2" xfId="24225"/>
    <cellStyle name="20% - Accent6 2 12 2 2" xfId="24226"/>
    <cellStyle name="20% - Accent6 2 12 3" xfId="24227"/>
    <cellStyle name="20% - Accent6 2 12 3 2" xfId="24228"/>
    <cellStyle name="20% - Accent6 2 12 4" xfId="24229"/>
    <cellStyle name="20% - Accent6 2 12 5" xfId="24230"/>
    <cellStyle name="20% - Accent6 2 12 6" xfId="24231"/>
    <cellStyle name="20% - Accent6 2 12 7" xfId="24232"/>
    <cellStyle name="20% - Accent6 2 13" xfId="24233"/>
    <cellStyle name="20% - Accent6 2 13 2" xfId="24234"/>
    <cellStyle name="20% - Accent6 2 14" xfId="24235"/>
    <cellStyle name="20% - Accent6 2 15" xfId="24236"/>
    <cellStyle name="20% - Accent6 2 16" xfId="24237"/>
    <cellStyle name="20% - Accent6 2 17" xfId="24238"/>
    <cellStyle name="20% - Accent6 2 18" xfId="24239"/>
    <cellStyle name="20% - Accent6 2 2" xfId="232"/>
    <cellStyle name="20% - Accent6 2 2 10" xfId="24240"/>
    <cellStyle name="20% - Accent6 2 2 11" xfId="24241"/>
    <cellStyle name="20% - Accent6 2 2 12" xfId="24242"/>
    <cellStyle name="20% - Accent6 2 2 13" xfId="24243"/>
    <cellStyle name="20% - Accent6 2 2 2" xfId="24244"/>
    <cellStyle name="20% - Accent6 2 2 2 10" xfId="24245"/>
    <cellStyle name="20% - Accent6 2 2 2 11" xfId="24246"/>
    <cellStyle name="20% - Accent6 2 2 2 2" xfId="24247"/>
    <cellStyle name="20% - Accent6 2 2 2 2 10" xfId="24248"/>
    <cellStyle name="20% - Accent6 2 2 2 2 2" xfId="24249"/>
    <cellStyle name="20% - Accent6 2 2 2 2 2 2" xfId="24250"/>
    <cellStyle name="20% - Accent6 2 2 2 2 2 2 2" xfId="24251"/>
    <cellStyle name="20% - Accent6 2 2 2 2 2 3" xfId="24252"/>
    <cellStyle name="20% - Accent6 2 2 2 2 2 3 2" xfId="24253"/>
    <cellStyle name="20% - Accent6 2 2 2 2 2 4" xfId="24254"/>
    <cellStyle name="20% - Accent6 2 2 2 2 2 5" xfId="24255"/>
    <cellStyle name="20% - Accent6 2 2 2 2 2 6" xfId="24256"/>
    <cellStyle name="20% - Accent6 2 2 2 2 2 7" xfId="24257"/>
    <cellStyle name="20% - Accent6 2 2 2 2 3" xfId="24258"/>
    <cellStyle name="20% - Accent6 2 2 2 2 3 2" xfId="24259"/>
    <cellStyle name="20% - Accent6 2 2 2 2 3 2 2" xfId="24260"/>
    <cellStyle name="20% - Accent6 2 2 2 2 3 3" xfId="24261"/>
    <cellStyle name="20% - Accent6 2 2 2 2 3 3 2" xfId="24262"/>
    <cellStyle name="20% - Accent6 2 2 2 2 3 4" xfId="24263"/>
    <cellStyle name="20% - Accent6 2 2 2 2 3 5" xfId="24264"/>
    <cellStyle name="20% - Accent6 2 2 2 2 3 6" xfId="24265"/>
    <cellStyle name="20% - Accent6 2 2 2 2 3 7" xfId="24266"/>
    <cellStyle name="20% - Accent6 2 2 2 2 4" xfId="24267"/>
    <cellStyle name="20% - Accent6 2 2 2 2 4 2" xfId="24268"/>
    <cellStyle name="20% - Accent6 2 2 2 2 4 2 2" xfId="24269"/>
    <cellStyle name="20% - Accent6 2 2 2 2 4 3" xfId="24270"/>
    <cellStyle name="20% - Accent6 2 2 2 2 4 3 2" xfId="24271"/>
    <cellStyle name="20% - Accent6 2 2 2 2 4 4" xfId="24272"/>
    <cellStyle name="20% - Accent6 2 2 2 2 4 5" xfId="24273"/>
    <cellStyle name="20% - Accent6 2 2 2 2 4 6" xfId="24274"/>
    <cellStyle name="20% - Accent6 2 2 2 2 4 7" xfId="24275"/>
    <cellStyle name="20% - Accent6 2 2 2 2 5" xfId="24276"/>
    <cellStyle name="20% - Accent6 2 2 2 2 5 2" xfId="24277"/>
    <cellStyle name="20% - Accent6 2 2 2 2 6" xfId="24278"/>
    <cellStyle name="20% - Accent6 2 2 2 2 6 2" xfId="24279"/>
    <cellStyle name="20% - Accent6 2 2 2 2 7" xfId="24280"/>
    <cellStyle name="20% - Accent6 2 2 2 2 8" xfId="24281"/>
    <cellStyle name="20% - Accent6 2 2 2 2 9" xfId="24282"/>
    <cellStyle name="20% - Accent6 2 2 2 3" xfId="24283"/>
    <cellStyle name="20% - Accent6 2 2 2 3 2" xfId="24284"/>
    <cellStyle name="20% - Accent6 2 2 2 3 2 2" xfId="24285"/>
    <cellStyle name="20% - Accent6 2 2 2 3 3" xfId="24286"/>
    <cellStyle name="20% - Accent6 2 2 2 3 3 2" xfId="24287"/>
    <cellStyle name="20% - Accent6 2 2 2 3 4" xfId="24288"/>
    <cellStyle name="20% - Accent6 2 2 2 3 5" xfId="24289"/>
    <cellStyle name="20% - Accent6 2 2 2 3 6" xfId="24290"/>
    <cellStyle name="20% - Accent6 2 2 2 3 7" xfId="24291"/>
    <cellStyle name="20% - Accent6 2 2 2 4" xfId="24292"/>
    <cellStyle name="20% - Accent6 2 2 2 4 2" xfId="24293"/>
    <cellStyle name="20% - Accent6 2 2 2 4 2 2" xfId="24294"/>
    <cellStyle name="20% - Accent6 2 2 2 4 3" xfId="24295"/>
    <cellStyle name="20% - Accent6 2 2 2 4 3 2" xfId="24296"/>
    <cellStyle name="20% - Accent6 2 2 2 4 4" xfId="24297"/>
    <cellStyle name="20% - Accent6 2 2 2 4 5" xfId="24298"/>
    <cellStyle name="20% - Accent6 2 2 2 4 6" xfId="24299"/>
    <cellStyle name="20% - Accent6 2 2 2 4 7" xfId="24300"/>
    <cellStyle name="20% - Accent6 2 2 2 5" xfId="24301"/>
    <cellStyle name="20% - Accent6 2 2 2 5 2" xfId="24302"/>
    <cellStyle name="20% - Accent6 2 2 2 5 2 2" xfId="24303"/>
    <cellStyle name="20% - Accent6 2 2 2 5 3" xfId="24304"/>
    <cellStyle name="20% - Accent6 2 2 2 5 3 2" xfId="24305"/>
    <cellStyle name="20% - Accent6 2 2 2 5 4" xfId="24306"/>
    <cellStyle name="20% - Accent6 2 2 2 5 5" xfId="24307"/>
    <cellStyle name="20% - Accent6 2 2 2 5 6" xfId="24308"/>
    <cellStyle name="20% - Accent6 2 2 2 5 7" xfId="24309"/>
    <cellStyle name="20% - Accent6 2 2 2 6" xfId="24310"/>
    <cellStyle name="20% - Accent6 2 2 2 6 2" xfId="24311"/>
    <cellStyle name="20% - Accent6 2 2 2 7" xfId="24312"/>
    <cellStyle name="20% - Accent6 2 2 2 7 2" xfId="24313"/>
    <cellStyle name="20% - Accent6 2 2 2 8" xfId="24314"/>
    <cellStyle name="20% - Accent6 2 2 2 9" xfId="24315"/>
    <cellStyle name="20% - Accent6 2 2 3" xfId="24316"/>
    <cellStyle name="20% - Accent6 2 2 3 10" xfId="24317"/>
    <cellStyle name="20% - Accent6 2 2 3 11" xfId="24318"/>
    <cellStyle name="20% - Accent6 2 2 3 2" xfId="24319"/>
    <cellStyle name="20% - Accent6 2 2 3 2 10" xfId="24320"/>
    <cellStyle name="20% - Accent6 2 2 3 2 2" xfId="24321"/>
    <cellStyle name="20% - Accent6 2 2 3 2 2 2" xfId="24322"/>
    <cellStyle name="20% - Accent6 2 2 3 2 2 2 2" xfId="24323"/>
    <cellStyle name="20% - Accent6 2 2 3 2 2 3" xfId="24324"/>
    <cellStyle name="20% - Accent6 2 2 3 2 2 3 2" xfId="24325"/>
    <cellStyle name="20% - Accent6 2 2 3 2 2 4" xfId="24326"/>
    <cellStyle name="20% - Accent6 2 2 3 2 2 5" xfId="24327"/>
    <cellStyle name="20% - Accent6 2 2 3 2 2 6" xfId="24328"/>
    <cellStyle name="20% - Accent6 2 2 3 2 2 7" xfId="24329"/>
    <cellStyle name="20% - Accent6 2 2 3 2 3" xfId="24330"/>
    <cellStyle name="20% - Accent6 2 2 3 2 3 2" xfId="24331"/>
    <cellStyle name="20% - Accent6 2 2 3 2 3 2 2" xfId="24332"/>
    <cellStyle name="20% - Accent6 2 2 3 2 3 3" xfId="24333"/>
    <cellStyle name="20% - Accent6 2 2 3 2 3 3 2" xfId="24334"/>
    <cellStyle name="20% - Accent6 2 2 3 2 3 4" xfId="24335"/>
    <cellStyle name="20% - Accent6 2 2 3 2 3 5" xfId="24336"/>
    <cellStyle name="20% - Accent6 2 2 3 2 3 6" xfId="24337"/>
    <cellStyle name="20% - Accent6 2 2 3 2 3 7" xfId="24338"/>
    <cellStyle name="20% - Accent6 2 2 3 2 4" xfId="24339"/>
    <cellStyle name="20% - Accent6 2 2 3 2 4 2" xfId="24340"/>
    <cellStyle name="20% - Accent6 2 2 3 2 4 2 2" xfId="24341"/>
    <cellStyle name="20% - Accent6 2 2 3 2 4 3" xfId="24342"/>
    <cellStyle name="20% - Accent6 2 2 3 2 4 3 2" xfId="24343"/>
    <cellStyle name="20% - Accent6 2 2 3 2 4 4" xfId="24344"/>
    <cellStyle name="20% - Accent6 2 2 3 2 4 5" xfId="24345"/>
    <cellStyle name="20% - Accent6 2 2 3 2 4 6" xfId="24346"/>
    <cellStyle name="20% - Accent6 2 2 3 2 4 7" xfId="24347"/>
    <cellStyle name="20% - Accent6 2 2 3 2 5" xfId="24348"/>
    <cellStyle name="20% - Accent6 2 2 3 2 5 2" xfId="24349"/>
    <cellStyle name="20% - Accent6 2 2 3 2 6" xfId="24350"/>
    <cellStyle name="20% - Accent6 2 2 3 2 6 2" xfId="24351"/>
    <cellStyle name="20% - Accent6 2 2 3 2 7" xfId="24352"/>
    <cellStyle name="20% - Accent6 2 2 3 2 8" xfId="24353"/>
    <cellStyle name="20% - Accent6 2 2 3 2 9" xfId="24354"/>
    <cellStyle name="20% - Accent6 2 2 3 3" xfId="24355"/>
    <cellStyle name="20% - Accent6 2 2 3 3 2" xfId="24356"/>
    <cellStyle name="20% - Accent6 2 2 3 3 2 2" xfId="24357"/>
    <cellStyle name="20% - Accent6 2 2 3 3 3" xfId="24358"/>
    <cellStyle name="20% - Accent6 2 2 3 3 3 2" xfId="24359"/>
    <cellStyle name="20% - Accent6 2 2 3 3 4" xfId="24360"/>
    <cellStyle name="20% - Accent6 2 2 3 3 5" xfId="24361"/>
    <cellStyle name="20% - Accent6 2 2 3 3 6" xfId="24362"/>
    <cellStyle name="20% - Accent6 2 2 3 3 7" xfId="24363"/>
    <cellStyle name="20% - Accent6 2 2 3 4" xfId="24364"/>
    <cellStyle name="20% - Accent6 2 2 3 4 2" xfId="24365"/>
    <cellStyle name="20% - Accent6 2 2 3 4 2 2" xfId="24366"/>
    <cellStyle name="20% - Accent6 2 2 3 4 3" xfId="24367"/>
    <cellStyle name="20% - Accent6 2 2 3 4 3 2" xfId="24368"/>
    <cellStyle name="20% - Accent6 2 2 3 4 4" xfId="24369"/>
    <cellStyle name="20% - Accent6 2 2 3 4 5" xfId="24370"/>
    <cellStyle name="20% - Accent6 2 2 3 4 6" xfId="24371"/>
    <cellStyle name="20% - Accent6 2 2 3 4 7" xfId="24372"/>
    <cellStyle name="20% - Accent6 2 2 3 5" xfId="24373"/>
    <cellStyle name="20% - Accent6 2 2 3 5 2" xfId="24374"/>
    <cellStyle name="20% - Accent6 2 2 3 5 2 2" xfId="24375"/>
    <cellStyle name="20% - Accent6 2 2 3 5 3" xfId="24376"/>
    <cellStyle name="20% - Accent6 2 2 3 5 3 2" xfId="24377"/>
    <cellStyle name="20% - Accent6 2 2 3 5 4" xfId="24378"/>
    <cellStyle name="20% - Accent6 2 2 3 5 5" xfId="24379"/>
    <cellStyle name="20% - Accent6 2 2 3 5 6" xfId="24380"/>
    <cellStyle name="20% - Accent6 2 2 3 5 7" xfId="24381"/>
    <cellStyle name="20% - Accent6 2 2 3 6" xfId="24382"/>
    <cellStyle name="20% - Accent6 2 2 3 6 2" xfId="24383"/>
    <cellStyle name="20% - Accent6 2 2 3 7" xfId="24384"/>
    <cellStyle name="20% - Accent6 2 2 3 7 2" xfId="24385"/>
    <cellStyle name="20% - Accent6 2 2 3 8" xfId="24386"/>
    <cellStyle name="20% - Accent6 2 2 3 9" xfId="24387"/>
    <cellStyle name="20% - Accent6 2 2 4" xfId="24388"/>
    <cellStyle name="20% - Accent6 2 2 4 10" xfId="24389"/>
    <cellStyle name="20% - Accent6 2 2 4 2" xfId="24390"/>
    <cellStyle name="20% - Accent6 2 2 4 2 2" xfId="24391"/>
    <cellStyle name="20% - Accent6 2 2 4 2 2 2" xfId="24392"/>
    <cellStyle name="20% - Accent6 2 2 4 2 3" xfId="24393"/>
    <cellStyle name="20% - Accent6 2 2 4 2 3 2" xfId="24394"/>
    <cellStyle name="20% - Accent6 2 2 4 2 4" xfId="24395"/>
    <cellStyle name="20% - Accent6 2 2 4 2 5" xfId="24396"/>
    <cellStyle name="20% - Accent6 2 2 4 2 6" xfId="24397"/>
    <cellStyle name="20% - Accent6 2 2 4 2 7" xfId="24398"/>
    <cellStyle name="20% - Accent6 2 2 4 3" xfId="24399"/>
    <cellStyle name="20% - Accent6 2 2 4 3 2" xfId="24400"/>
    <cellStyle name="20% - Accent6 2 2 4 3 2 2" xfId="24401"/>
    <cellStyle name="20% - Accent6 2 2 4 3 3" xfId="24402"/>
    <cellStyle name="20% - Accent6 2 2 4 3 3 2" xfId="24403"/>
    <cellStyle name="20% - Accent6 2 2 4 3 4" xfId="24404"/>
    <cellStyle name="20% - Accent6 2 2 4 3 5" xfId="24405"/>
    <cellStyle name="20% - Accent6 2 2 4 3 6" xfId="24406"/>
    <cellStyle name="20% - Accent6 2 2 4 3 7" xfId="24407"/>
    <cellStyle name="20% - Accent6 2 2 4 4" xfId="24408"/>
    <cellStyle name="20% - Accent6 2 2 4 4 2" xfId="24409"/>
    <cellStyle name="20% - Accent6 2 2 4 4 2 2" xfId="24410"/>
    <cellStyle name="20% - Accent6 2 2 4 4 3" xfId="24411"/>
    <cellStyle name="20% - Accent6 2 2 4 4 3 2" xfId="24412"/>
    <cellStyle name="20% - Accent6 2 2 4 4 4" xfId="24413"/>
    <cellStyle name="20% - Accent6 2 2 4 4 5" xfId="24414"/>
    <cellStyle name="20% - Accent6 2 2 4 4 6" xfId="24415"/>
    <cellStyle name="20% - Accent6 2 2 4 4 7" xfId="24416"/>
    <cellStyle name="20% - Accent6 2 2 4 5" xfId="24417"/>
    <cellStyle name="20% - Accent6 2 2 4 5 2" xfId="24418"/>
    <cellStyle name="20% - Accent6 2 2 4 6" xfId="24419"/>
    <cellStyle name="20% - Accent6 2 2 4 6 2" xfId="24420"/>
    <cellStyle name="20% - Accent6 2 2 4 7" xfId="24421"/>
    <cellStyle name="20% - Accent6 2 2 4 8" xfId="24422"/>
    <cellStyle name="20% - Accent6 2 2 4 9" xfId="24423"/>
    <cellStyle name="20% - Accent6 2 2 5" xfId="24424"/>
    <cellStyle name="20% - Accent6 2 2 5 2" xfId="24425"/>
    <cellStyle name="20% - Accent6 2 2 5 2 2" xfId="24426"/>
    <cellStyle name="20% - Accent6 2 2 5 3" xfId="24427"/>
    <cellStyle name="20% - Accent6 2 2 5 3 2" xfId="24428"/>
    <cellStyle name="20% - Accent6 2 2 5 4" xfId="24429"/>
    <cellStyle name="20% - Accent6 2 2 5 5" xfId="24430"/>
    <cellStyle name="20% - Accent6 2 2 5 6" xfId="24431"/>
    <cellStyle name="20% - Accent6 2 2 5 7" xfId="24432"/>
    <cellStyle name="20% - Accent6 2 2 6" xfId="24433"/>
    <cellStyle name="20% - Accent6 2 2 6 2" xfId="24434"/>
    <cellStyle name="20% - Accent6 2 2 6 2 2" xfId="24435"/>
    <cellStyle name="20% - Accent6 2 2 6 3" xfId="24436"/>
    <cellStyle name="20% - Accent6 2 2 6 3 2" xfId="24437"/>
    <cellStyle name="20% - Accent6 2 2 6 4" xfId="24438"/>
    <cellStyle name="20% - Accent6 2 2 6 5" xfId="24439"/>
    <cellStyle name="20% - Accent6 2 2 6 6" xfId="24440"/>
    <cellStyle name="20% - Accent6 2 2 6 7" xfId="24441"/>
    <cellStyle name="20% - Accent6 2 2 7" xfId="24442"/>
    <cellStyle name="20% - Accent6 2 2 7 2" xfId="24443"/>
    <cellStyle name="20% - Accent6 2 2 7 2 2" xfId="24444"/>
    <cellStyle name="20% - Accent6 2 2 7 3" xfId="24445"/>
    <cellStyle name="20% - Accent6 2 2 7 3 2" xfId="24446"/>
    <cellStyle name="20% - Accent6 2 2 7 4" xfId="24447"/>
    <cellStyle name="20% - Accent6 2 2 7 5" xfId="24448"/>
    <cellStyle name="20% - Accent6 2 2 7 6" xfId="24449"/>
    <cellStyle name="20% - Accent6 2 2 7 7" xfId="24450"/>
    <cellStyle name="20% - Accent6 2 2 8" xfId="24451"/>
    <cellStyle name="20% - Accent6 2 2 8 2" xfId="24452"/>
    <cellStyle name="20% - Accent6 2 2 9" xfId="24453"/>
    <cellStyle name="20% - Accent6 2 2 9 2" xfId="24454"/>
    <cellStyle name="20% - Accent6 2 3" xfId="233"/>
    <cellStyle name="20% - Accent6 2 3 10" xfId="24455"/>
    <cellStyle name="20% - Accent6 2 3 11" xfId="24456"/>
    <cellStyle name="20% - Accent6 2 3 12" xfId="24457"/>
    <cellStyle name="20% - Accent6 2 3 13" xfId="24458"/>
    <cellStyle name="20% - Accent6 2 3 2" xfId="24459"/>
    <cellStyle name="20% - Accent6 2 3 2 10" xfId="24460"/>
    <cellStyle name="20% - Accent6 2 3 2 11" xfId="24461"/>
    <cellStyle name="20% - Accent6 2 3 2 2" xfId="24462"/>
    <cellStyle name="20% - Accent6 2 3 2 2 10" xfId="24463"/>
    <cellStyle name="20% - Accent6 2 3 2 2 2" xfId="24464"/>
    <cellStyle name="20% - Accent6 2 3 2 2 2 2" xfId="24465"/>
    <cellStyle name="20% - Accent6 2 3 2 2 2 2 2" xfId="24466"/>
    <cellStyle name="20% - Accent6 2 3 2 2 2 3" xfId="24467"/>
    <cellStyle name="20% - Accent6 2 3 2 2 2 3 2" xfId="24468"/>
    <cellStyle name="20% - Accent6 2 3 2 2 2 4" xfId="24469"/>
    <cellStyle name="20% - Accent6 2 3 2 2 2 5" xfId="24470"/>
    <cellStyle name="20% - Accent6 2 3 2 2 2 6" xfId="24471"/>
    <cellStyle name="20% - Accent6 2 3 2 2 2 7" xfId="24472"/>
    <cellStyle name="20% - Accent6 2 3 2 2 3" xfId="24473"/>
    <cellStyle name="20% - Accent6 2 3 2 2 3 2" xfId="24474"/>
    <cellStyle name="20% - Accent6 2 3 2 2 3 2 2" xfId="24475"/>
    <cellStyle name="20% - Accent6 2 3 2 2 3 3" xfId="24476"/>
    <cellStyle name="20% - Accent6 2 3 2 2 3 3 2" xfId="24477"/>
    <cellStyle name="20% - Accent6 2 3 2 2 3 4" xfId="24478"/>
    <cellStyle name="20% - Accent6 2 3 2 2 3 5" xfId="24479"/>
    <cellStyle name="20% - Accent6 2 3 2 2 3 6" xfId="24480"/>
    <cellStyle name="20% - Accent6 2 3 2 2 3 7" xfId="24481"/>
    <cellStyle name="20% - Accent6 2 3 2 2 4" xfId="24482"/>
    <cellStyle name="20% - Accent6 2 3 2 2 4 2" xfId="24483"/>
    <cellStyle name="20% - Accent6 2 3 2 2 4 2 2" xfId="24484"/>
    <cellStyle name="20% - Accent6 2 3 2 2 4 3" xfId="24485"/>
    <cellStyle name="20% - Accent6 2 3 2 2 4 3 2" xfId="24486"/>
    <cellStyle name="20% - Accent6 2 3 2 2 4 4" xfId="24487"/>
    <cellStyle name="20% - Accent6 2 3 2 2 4 5" xfId="24488"/>
    <cellStyle name="20% - Accent6 2 3 2 2 4 6" xfId="24489"/>
    <cellStyle name="20% - Accent6 2 3 2 2 4 7" xfId="24490"/>
    <cellStyle name="20% - Accent6 2 3 2 2 5" xfId="24491"/>
    <cellStyle name="20% - Accent6 2 3 2 2 5 2" xfId="24492"/>
    <cellStyle name="20% - Accent6 2 3 2 2 6" xfId="24493"/>
    <cellStyle name="20% - Accent6 2 3 2 2 6 2" xfId="24494"/>
    <cellStyle name="20% - Accent6 2 3 2 2 7" xfId="24495"/>
    <cellStyle name="20% - Accent6 2 3 2 2 8" xfId="24496"/>
    <cellStyle name="20% - Accent6 2 3 2 2 9" xfId="24497"/>
    <cellStyle name="20% - Accent6 2 3 2 3" xfId="24498"/>
    <cellStyle name="20% - Accent6 2 3 2 3 2" xfId="24499"/>
    <cellStyle name="20% - Accent6 2 3 2 3 2 2" xfId="24500"/>
    <cellStyle name="20% - Accent6 2 3 2 3 3" xfId="24501"/>
    <cellStyle name="20% - Accent6 2 3 2 3 3 2" xfId="24502"/>
    <cellStyle name="20% - Accent6 2 3 2 3 4" xfId="24503"/>
    <cellStyle name="20% - Accent6 2 3 2 3 5" xfId="24504"/>
    <cellStyle name="20% - Accent6 2 3 2 3 6" xfId="24505"/>
    <cellStyle name="20% - Accent6 2 3 2 3 7" xfId="24506"/>
    <cellStyle name="20% - Accent6 2 3 2 4" xfId="24507"/>
    <cellStyle name="20% - Accent6 2 3 2 4 2" xfId="24508"/>
    <cellStyle name="20% - Accent6 2 3 2 4 2 2" xfId="24509"/>
    <cellStyle name="20% - Accent6 2 3 2 4 3" xfId="24510"/>
    <cellStyle name="20% - Accent6 2 3 2 4 3 2" xfId="24511"/>
    <cellStyle name="20% - Accent6 2 3 2 4 4" xfId="24512"/>
    <cellStyle name="20% - Accent6 2 3 2 4 5" xfId="24513"/>
    <cellStyle name="20% - Accent6 2 3 2 4 6" xfId="24514"/>
    <cellStyle name="20% - Accent6 2 3 2 4 7" xfId="24515"/>
    <cellStyle name="20% - Accent6 2 3 2 5" xfId="24516"/>
    <cellStyle name="20% - Accent6 2 3 2 5 2" xfId="24517"/>
    <cellStyle name="20% - Accent6 2 3 2 5 2 2" xfId="24518"/>
    <cellStyle name="20% - Accent6 2 3 2 5 3" xfId="24519"/>
    <cellStyle name="20% - Accent6 2 3 2 5 3 2" xfId="24520"/>
    <cellStyle name="20% - Accent6 2 3 2 5 4" xfId="24521"/>
    <cellStyle name="20% - Accent6 2 3 2 5 5" xfId="24522"/>
    <cellStyle name="20% - Accent6 2 3 2 5 6" xfId="24523"/>
    <cellStyle name="20% - Accent6 2 3 2 5 7" xfId="24524"/>
    <cellStyle name="20% - Accent6 2 3 2 6" xfId="24525"/>
    <cellStyle name="20% - Accent6 2 3 2 6 2" xfId="24526"/>
    <cellStyle name="20% - Accent6 2 3 2 7" xfId="24527"/>
    <cellStyle name="20% - Accent6 2 3 2 7 2" xfId="24528"/>
    <cellStyle name="20% - Accent6 2 3 2 8" xfId="24529"/>
    <cellStyle name="20% - Accent6 2 3 2 9" xfId="24530"/>
    <cellStyle name="20% - Accent6 2 3 3" xfId="24531"/>
    <cellStyle name="20% - Accent6 2 3 3 10" xfId="24532"/>
    <cellStyle name="20% - Accent6 2 3 3 11" xfId="24533"/>
    <cellStyle name="20% - Accent6 2 3 3 2" xfId="24534"/>
    <cellStyle name="20% - Accent6 2 3 3 2 10" xfId="24535"/>
    <cellStyle name="20% - Accent6 2 3 3 2 2" xfId="24536"/>
    <cellStyle name="20% - Accent6 2 3 3 2 2 2" xfId="24537"/>
    <cellStyle name="20% - Accent6 2 3 3 2 2 2 2" xfId="24538"/>
    <cellStyle name="20% - Accent6 2 3 3 2 2 3" xfId="24539"/>
    <cellStyle name="20% - Accent6 2 3 3 2 2 3 2" xfId="24540"/>
    <cellStyle name="20% - Accent6 2 3 3 2 2 4" xfId="24541"/>
    <cellStyle name="20% - Accent6 2 3 3 2 2 5" xfId="24542"/>
    <cellStyle name="20% - Accent6 2 3 3 2 2 6" xfId="24543"/>
    <cellStyle name="20% - Accent6 2 3 3 2 2 7" xfId="24544"/>
    <cellStyle name="20% - Accent6 2 3 3 2 3" xfId="24545"/>
    <cellStyle name="20% - Accent6 2 3 3 2 3 2" xfId="24546"/>
    <cellStyle name="20% - Accent6 2 3 3 2 3 2 2" xfId="24547"/>
    <cellStyle name="20% - Accent6 2 3 3 2 3 3" xfId="24548"/>
    <cellStyle name="20% - Accent6 2 3 3 2 3 3 2" xfId="24549"/>
    <cellStyle name="20% - Accent6 2 3 3 2 3 4" xfId="24550"/>
    <cellStyle name="20% - Accent6 2 3 3 2 3 5" xfId="24551"/>
    <cellStyle name="20% - Accent6 2 3 3 2 3 6" xfId="24552"/>
    <cellStyle name="20% - Accent6 2 3 3 2 3 7" xfId="24553"/>
    <cellStyle name="20% - Accent6 2 3 3 2 4" xfId="24554"/>
    <cellStyle name="20% - Accent6 2 3 3 2 4 2" xfId="24555"/>
    <cellStyle name="20% - Accent6 2 3 3 2 4 2 2" xfId="24556"/>
    <cellStyle name="20% - Accent6 2 3 3 2 4 3" xfId="24557"/>
    <cellStyle name="20% - Accent6 2 3 3 2 4 3 2" xfId="24558"/>
    <cellStyle name="20% - Accent6 2 3 3 2 4 4" xfId="24559"/>
    <cellStyle name="20% - Accent6 2 3 3 2 4 5" xfId="24560"/>
    <cellStyle name="20% - Accent6 2 3 3 2 4 6" xfId="24561"/>
    <cellStyle name="20% - Accent6 2 3 3 2 4 7" xfId="24562"/>
    <cellStyle name="20% - Accent6 2 3 3 2 5" xfId="24563"/>
    <cellStyle name="20% - Accent6 2 3 3 2 5 2" xfId="24564"/>
    <cellStyle name="20% - Accent6 2 3 3 2 6" xfId="24565"/>
    <cellStyle name="20% - Accent6 2 3 3 2 6 2" xfId="24566"/>
    <cellStyle name="20% - Accent6 2 3 3 2 7" xfId="24567"/>
    <cellStyle name="20% - Accent6 2 3 3 2 8" xfId="24568"/>
    <cellStyle name="20% - Accent6 2 3 3 2 9" xfId="24569"/>
    <cellStyle name="20% - Accent6 2 3 3 3" xfId="24570"/>
    <cellStyle name="20% - Accent6 2 3 3 3 2" xfId="24571"/>
    <cellStyle name="20% - Accent6 2 3 3 3 2 2" xfId="24572"/>
    <cellStyle name="20% - Accent6 2 3 3 3 3" xfId="24573"/>
    <cellStyle name="20% - Accent6 2 3 3 3 3 2" xfId="24574"/>
    <cellStyle name="20% - Accent6 2 3 3 3 4" xfId="24575"/>
    <cellStyle name="20% - Accent6 2 3 3 3 5" xfId="24576"/>
    <cellStyle name="20% - Accent6 2 3 3 3 6" xfId="24577"/>
    <cellStyle name="20% - Accent6 2 3 3 3 7" xfId="24578"/>
    <cellStyle name="20% - Accent6 2 3 3 4" xfId="24579"/>
    <cellStyle name="20% - Accent6 2 3 3 4 2" xfId="24580"/>
    <cellStyle name="20% - Accent6 2 3 3 4 2 2" xfId="24581"/>
    <cellStyle name="20% - Accent6 2 3 3 4 3" xfId="24582"/>
    <cellStyle name="20% - Accent6 2 3 3 4 3 2" xfId="24583"/>
    <cellStyle name="20% - Accent6 2 3 3 4 4" xfId="24584"/>
    <cellStyle name="20% - Accent6 2 3 3 4 5" xfId="24585"/>
    <cellStyle name="20% - Accent6 2 3 3 4 6" xfId="24586"/>
    <cellStyle name="20% - Accent6 2 3 3 4 7" xfId="24587"/>
    <cellStyle name="20% - Accent6 2 3 3 5" xfId="24588"/>
    <cellStyle name="20% - Accent6 2 3 3 5 2" xfId="24589"/>
    <cellStyle name="20% - Accent6 2 3 3 5 2 2" xfId="24590"/>
    <cellStyle name="20% - Accent6 2 3 3 5 3" xfId="24591"/>
    <cellStyle name="20% - Accent6 2 3 3 5 3 2" xfId="24592"/>
    <cellStyle name="20% - Accent6 2 3 3 5 4" xfId="24593"/>
    <cellStyle name="20% - Accent6 2 3 3 5 5" xfId="24594"/>
    <cellStyle name="20% - Accent6 2 3 3 5 6" xfId="24595"/>
    <cellStyle name="20% - Accent6 2 3 3 5 7" xfId="24596"/>
    <cellStyle name="20% - Accent6 2 3 3 6" xfId="24597"/>
    <cellStyle name="20% - Accent6 2 3 3 6 2" xfId="24598"/>
    <cellStyle name="20% - Accent6 2 3 3 7" xfId="24599"/>
    <cellStyle name="20% - Accent6 2 3 3 7 2" xfId="24600"/>
    <cellStyle name="20% - Accent6 2 3 3 8" xfId="24601"/>
    <cellStyle name="20% - Accent6 2 3 3 9" xfId="24602"/>
    <cellStyle name="20% - Accent6 2 3 4" xfId="24603"/>
    <cellStyle name="20% - Accent6 2 3 4 10" xfId="24604"/>
    <cellStyle name="20% - Accent6 2 3 4 2" xfId="24605"/>
    <cellStyle name="20% - Accent6 2 3 4 2 2" xfId="24606"/>
    <cellStyle name="20% - Accent6 2 3 4 2 2 2" xfId="24607"/>
    <cellStyle name="20% - Accent6 2 3 4 2 3" xfId="24608"/>
    <cellStyle name="20% - Accent6 2 3 4 2 3 2" xfId="24609"/>
    <cellStyle name="20% - Accent6 2 3 4 2 4" xfId="24610"/>
    <cellStyle name="20% - Accent6 2 3 4 2 5" xfId="24611"/>
    <cellStyle name="20% - Accent6 2 3 4 2 6" xfId="24612"/>
    <cellStyle name="20% - Accent6 2 3 4 2 7" xfId="24613"/>
    <cellStyle name="20% - Accent6 2 3 4 3" xfId="24614"/>
    <cellStyle name="20% - Accent6 2 3 4 3 2" xfId="24615"/>
    <cellStyle name="20% - Accent6 2 3 4 3 2 2" xfId="24616"/>
    <cellStyle name="20% - Accent6 2 3 4 3 3" xfId="24617"/>
    <cellStyle name="20% - Accent6 2 3 4 3 3 2" xfId="24618"/>
    <cellStyle name="20% - Accent6 2 3 4 3 4" xfId="24619"/>
    <cellStyle name="20% - Accent6 2 3 4 3 5" xfId="24620"/>
    <cellStyle name="20% - Accent6 2 3 4 3 6" xfId="24621"/>
    <cellStyle name="20% - Accent6 2 3 4 3 7" xfId="24622"/>
    <cellStyle name="20% - Accent6 2 3 4 4" xfId="24623"/>
    <cellStyle name="20% - Accent6 2 3 4 4 2" xfId="24624"/>
    <cellStyle name="20% - Accent6 2 3 4 4 2 2" xfId="24625"/>
    <cellStyle name="20% - Accent6 2 3 4 4 3" xfId="24626"/>
    <cellStyle name="20% - Accent6 2 3 4 4 3 2" xfId="24627"/>
    <cellStyle name="20% - Accent6 2 3 4 4 4" xfId="24628"/>
    <cellStyle name="20% - Accent6 2 3 4 4 5" xfId="24629"/>
    <cellStyle name="20% - Accent6 2 3 4 4 6" xfId="24630"/>
    <cellStyle name="20% - Accent6 2 3 4 4 7" xfId="24631"/>
    <cellStyle name="20% - Accent6 2 3 4 5" xfId="24632"/>
    <cellStyle name="20% - Accent6 2 3 4 5 2" xfId="24633"/>
    <cellStyle name="20% - Accent6 2 3 4 6" xfId="24634"/>
    <cellStyle name="20% - Accent6 2 3 4 6 2" xfId="24635"/>
    <cellStyle name="20% - Accent6 2 3 4 7" xfId="24636"/>
    <cellStyle name="20% - Accent6 2 3 4 8" xfId="24637"/>
    <cellStyle name="20% - Accent6 2 3 4 9" xfId="24638"/>
    <cellStyle name="20% - Accent6 2 3 5" xfId="24639"/>
    <cellStyle name="20% - Accent6 2 3 5 2" xfId="24640"/>
    <cellStyle name="20% - Accent6 2 3 5 2 2" xfId="24641"/>
    <cellStyle name="20% - Accent6 2 3 5 3" xfId="24642"/>
    <cellStyle name="20% - Accent6 2 3 5 3 2" xfId="24643"/>
    <cellStyle name="20% - Accent6 2 3 5 4" xfId="24644"/>
    <cellStyle name="20% - Accent6 2 3 5 5" xfId="24645"/>
    <cellStyle name="20% - Accent6 2 3 5 6" xfId="24646"/>
    <cellStyle name="20% - Accent6 2 3 5 7" xfId="24647"/>
    <cellStyle name="20% - Accent6 2 3 6" xfId="24648"/>
    <cellStyle name="20% - Accent6 2 3 6 2" xfId="24649"/>
    <cellStyle name="20% - Accent6 2 3 6 2 2" xfId="24650"/>
    <cellStyle name="20% - Accent6 2 3 6 3" xfId="24651"/>
    <cellStyle name="20% - Accent6 2 3 6 3 2" xfId="24652"/>
    <cellStyle name="20% - Accent6 2 3 6 4" xfId="24653"/>
    <cellStyle name="20% - Accent6 2 3 6 5" xfId="24654"/>
    <cellStyle name="20% - Accent6 2 3 6 6" xfId="24655"/>
    <cellStyle name="20% - Accent6 2 3 6 7" xfId="24656"/>
    <cellStyle name="20% - Accent6 2 3 7" xfId="24657"/>
    <cellStyle name="20% - Accent6 2 3 7 2" xfId="24658"/>
    <cellStyle name="20% - Accent6 2 3 7 2 2" xfId="24659"/>
    <cellStyle name="20% - Accent6 2 3 7 3" xfId="24660"/>
    <cellStyle name="20% - Accent6 2 3 7 3 2" xfId="24661"/>
    <cellStyle name="20% - Accent6 2 3 7 4" xfId="24662"/>
    <cellStyle name="20% - Accent6 2 3 7 5" xfId="24663"/>
    <cellStyle name="20% - Accent6 2 3 7 6" xfId="24664"/>
    <cellStyle name="20% - Accent6 2 3 7 7" xfId="24665"/>
    <cellStyle name="20% - Accent6 2 3 8" xfId="24666"/>
    <cellStyle name="20% - Accent6 2 3 8 2" xfId="24667"/>
    <cellStyle name="20% - Accent6 2 3 9" xfId="24668"/>
    <cellStyle name="20% - Accent6 2 3 9 2" xfId="24669"/>
    <cellStyle name="20% - Accent6 2 4" xfId="24670"/>
    <cellStyle name="20% - Accent6 2 4 10" xfId="24671"/>
    <cellStyle name="20% - Accent6 2 4 11" xfId="24672"/>
    <cellStyle name="20% - Accent6 2 4 12" xfId="24673"/>
    <cellStyle name="20% - Accent6 2 4 13" xfId="24674"/>
    <cellStyle name="20% - Accent6 2 4 2" xfId="24675"/>
    <cellStyle name="20% - Accent6 2 4 2 10" xfId="24676"/>
    <cellStyle name="20% - Accent6 2 4 2 11" xfId="24677"/>
    <cellStyle name="20% - Accent6 2 4 2 2" xfId="24678"/>
    <cellStyle name="20% - Accent6 2 4 2 2 10" xfId="24679"/>
    <cellStyle name="20% - Accent6 2 4 2 2 2" xfId="24680"/>
    <cellStyle name="20% - Accent6 2 4 2 2 2 2" xfId="24681"/>
    <cellStyle name="20% - Accent6 2 4 2 2 2 2 2" xfId="24682"/>
    <cellStyle name="20% - Accent6 2 4 2 2 2 3" xfId="24683"/>
    <cellStyle name="20% - Accent6 2 4 2 2 2 3 2" xfId="24684"/>
    <cellStyle name="20% - Accent6 2 4 2 2 2 4" xfId="24685"/>
    <cellStyle name="20% - Accent6 2 4 2 2 2 5" xfId="24686"/>
    <cellStyle name="20% - Accent6 2 4 2 2 2 6" xfId="24687"/>
    <cellStyle name="20% - Accent6 2 4 2 2 2 7" xfId="24688"/>
    <cellStyle name="20% - Accent6 2 4 2 2 3" xfId="24689"/>
    <cellStyle name="20% - Accent6 2 4 2 2 3 2" xfId="24690"/>
    <cellStyle name="20% - Accent6 2 4 2 2 3 2 2" xfId="24691"/>
    <cellStyle name="20% - Accent6 2 4 2 2 3 3" xfId="24692"/>
    <cellStyle name="20% - Accent6 2 4 2 2 3 3 2" xfId="24693"/>
    <cellStyle name="20% - Accent6 2 4 2 2 3 4" xfId="24694"/>
    <cellStyle name="20% - Accent6 2 4 2 2 3 5" xfId="24695"/>
    <cellStyle name="20% - Accent6 2 4 2 2 3 6" xfId="24696"/>
    <cellStyle name="20% - Accent6 2 4 2 2 3 7" xfId="24697"/>
    <cellStyle name="20% - Accent6 2 4 2 2 4" xfId="24698"/>
    <cellStyle name="20% - Accent6 2 4 2 2 4 2" xfId="24699"/>
    <cellStyle name="20% - Accent6 2 4 2 2 4 2 2" xfId="24700"/>
    <cellStyle name="20% - Accent6 2 4 2 2 4 3" xfId="24701"/>
    <cellStyle name="20% - Accent6 2 4 2 2 4 3 2" xfId="24702"/>
    <cellStyle name="20% - Accent6 2 4 2 2 4 4" xfId="24703"/>
    <cellStyle name="20% - Accent6 2 4 2 2 4 5" xfId="24704"/>
    <cellStyle name="20% - Accent6 2 4 2 2 4 6" xfId="24705"/>
    <cellStyle name="20% - Accent6 2 4 2 2 4 7" xfId="24706"/>
    <cellStyle name="20% - Accent6 2 4 2 2 5" xfId="24707"/>
    <cellStyle name="20% - Accent6 2 4 2 2 5 2" xfId="24708"/>
    <cellStyle name="20% - Accent6 2 4 2 2 6" xfId="24709"/>
    <cellStyle name="20% - Accent6 2 4 2 2 6 2" xfId="24710"/>
    <cellStyle name="20% - Accent6 2 4 2 2 7" xfId="24711"/>
    <cellStyle name="20% - Accent6 2 4 2 2 8" xfId="24712"/>
    <cellStyle name="20% - Accent6 2 4 2 2 9" xfId="24713"/>
    <cellStyle name="20% - Accent6 2 4 2 3" xfId="24714"/>
    <cellStyle name="20% - Accent6 2 4 2 3 2" xfId="24715"/>
    <cellStyle name="20% - Accent6 2 4 2 3 2 2" xfId="24716"/>
    <cellStyle name="20% - Accent6 2 4 2 3 3" xfId="24717"/>
    <cellStyle name="20% - Accent6 2 4 2 3 3 2" xfId="24718"/>
    <cellStyle name="20% - Accent6 2 4 2 3 4" xfId="24719"/>
    <cellStyle name="20% - Accent6 2 4 2 3 5" xfId="24720"/>
    <cellStyle name="20% - Accent6 2 4 2 3 6" xfId="24721"/>
    <cellStyle name="20% - Accent6 2 4 2 3 7" xfId="24722"/>
    <cellStyle name="20% - Accent6 2 4 2 4" xfId="24723"/>
    <cellStyle name="20% - Accent6 2 4 2 4 2" xfId="24724"/>
    <cellStyle name="20% - Accent6 2 4 2 4 2 2" xfId="24725"/>
    <cellStyle name="20% - Accent6 2 4 2 4 3" xfId="24726"/>
    <cellStyle name="20% - Accent6 2 4 2 4 3 2" xfId="24727"/>
    <cellStyle name="20% - Accent6 2 4 2 4 4" xfId="24728"/>
    <cellStyle name="20% - Accent6 2 4 2 4 5" xfId="24729"/>
    <cellStyle name="20% - Accent6 2 4 2 4 6" xfId="24730"/>
    <cellStyle name="20% - Accent6 2 4 2 4 7" xfId="24731"/>
    <cellStyle name="20% - Accent6 2 4 2 5" xfId="24732"/>
    <cellStyle name="20% - Accent6 2 4 2 5 2" xfId="24733"/>
    <cellStyle name="20% - Accent6 2 4 2 5 2 2" xfId="24734"/>
    <cellStyle name="20% - Accent6 2 4 2 5 3" xfId="24735"/>
    <cellStyle name="20% - Accent6 2 4 2 5 3 2" xfId="24736"/>
    <cellStyle name="20% - Accent6 2 4 2 5 4" xfId="24737"/>
    <cellStyle name="20% - Accent6 2 4 2 5 5" xfId="24738"/>
    <cellStyle name="20% - Accent6 2 4 2 5 6" xfId="24739"/>
    <cellStyle name="20% - Accent6 2 4 2 5 7" xfId="24740"/>
    <cellStyle name="20% - Accent6 2 4 2 6" xfId="24741"/>
    <cellStyle name="20% - Accent6 2 4 2 6 2" xfId="24742"/>
    <cellStyle name="20% - Accent6 2 4 2 7" xfId="24743"/>
    <cellStyle name="20% - Accent6 2 4 2 7 2" xfId="24744"/>
    <cellStyle name="20% - Accent6 2 4 2 8" xfId="24745"/>
    <cellStyle name="20% - Accent6 2 4 2 9" xfId="24746"/>
    <cellStyle name="20% - Accent6 2 4 3" xfId="24747"/>
    <cellStyle name="20% - Accent6 2 4 3 10" xfId="24748"/>
    <cellStyle name="20% - Accent6 2 4 3 11" xfId="24749"/>
    <cellStyle name="20% - Accent6 2 4 3 2" xfId="24750"/>
    <cellStyle name="20% - Accent6 2 4 3 2 10" xfId="24751"/>
    <cellStyle name="20% - Accent6 2 4 3 2 2" xfId="24752"/>
    <cellStyle name="20% - Accent6 2 4 3 2 2 2" xfId="24753"/>
    <cellStyle name="20% - Accent6 2 4 3 2 2 2 2" xfId="24754"/>
    <cellStyle name="20% - Accent6 2 4 3 2 2 3" xfId="24755"/>
    <cellStyle name="20% - Accent6 2 4 3 2 2 3 2" xfId="24756"/>
    <cellStyle name="20% - Accent6 2 4 3 2 2 4" xfId="24757"/>
    <cellStyle name="20% - Accent6 2 4 3 2 2 5" xfId="24758"/>
    <cellStyle name="20% - Accent6 2 4 3 2 2 6" xfId="24759"/>
    <cellStyle name="20% - Accent6 2 4 3 2 2 7" xfId="24760"/>
    <cellStyle name="20% - Accent6 2 4 3 2 3" xfId="24761"/>
    <cellStyle name="20% - Accent6 2 4 3 2 3 2" xfId="24762"/>
    <cellStyle name="20% - Accent6 2 4 3 2 3 2 2" xfId="24763"/>
    <cellStyle name="20% - Accent6 2 4 3 2 3 3" xfId="24764"/>
    <cellStyle name="20% - Accent6 2 4 3 2 3 3 2" xfId="24765"/>
    <cellStyle name="20% - Accent6 2 4 3 2 3 4" xfId="24766"/>
    <cellStyle name="20% - Accent6 2 4 3 2 3 5" xfId="24767"/>
    <cellStyle name="20% - Accent6 2 4 3 2 3 6" xfId="24768"/>
    <cellStyle name="20% - Accent6 2 4 3 2 3 7" xfId="24769"/>
    <cellStyle name="20% - Accent6 2 4 3 2 4" xfId="24770"/>
    <cellStyle name="20% - Accent6 2 4 3 2 4 2" xfId="24771"/>
    <cellStyle name="20% - Accent6 2 4 3 2 4 2 2" xfId="24772"/>
    <cellStyle name="20% - Accent6 2 4 3 2 4 3" xfId="24773"/>
    <cellStyle name="20% - Accent6 2 4 3 2 4 3 2" xfId="24774"/>
    <cellStyle name="20% - Accent6 2 4 3 2 4 4" xfId="24775"/>
    <cellStyle name="20% - Accent6 2 4 3 2 4 5" xfId="24776"/>
    <cellStyle name="20% - Accent6 2 4 3 2 4 6" xfId="24777"/>
    <cellStyle name="20% - Accent6 2 4 3 2 4 7" xfId="24778"/>
    <cellStyle name="20% - Accent6 2 4 3 2 5" xfId="24779"/>
    <cellStyle name="20% - Accent6 2 4 3 2 5 2" xfId="24780"/>
    <cellStyle name="20% - Accent6 2 4 3 2 6" xfId="24781"/>
    <cellStyle name="20% - Accent6 2 4 3 2 6 2" xfId="24782"/>
    <cellStyle name="20% - Accent6 2 4 3 2 7" xfId="24783"/>
    <cellStyle name="20% - Accent6 2 4 3 2 8" xfId="24784"/>
    <cellStyle name="20% - Accent6 2 4 3 2 9" xfId="24785"/>
    <cellStyle name="20% - Accent6 2 4 3 3" xfId="24786"/>
    <cellStyle name="20% - Accent6 2 4 3 3 2" xfId="24787"/>
    <cellStyle name="20% - Accent6 2 4 3 3 2 2" xfId="24788"/>
    <cellStyle name="20% - Accent6 2 4 3 3 3" xfId="24789"/>
    <cellStyle name="20% - Accent6 2 4 3 3 3 2" xfId="24790"/>
    <cellStyle name="20% - Accent6 2 4 3 3 4" xfId="24791"/>
    <cellStyle name="20% - Accent6 2 4 3 3 5" xfId="24792"/>
    <cellStyle name="20% - Accent6 2 4 3 3 6" xfId="24793"/>
    <cellStyle name="20% - Accent6 2 4 3 3 7" xfId="24794"/>
    <cellStyle name="20% - Accent6 2 4 3 4" xfId="24795"/>
    <cellStyle name="20% - Accent6 2 4 3 4 2" xfId="24796"/>
    <cellStyle name="20% - Accent6 2 4 3 4 2 2" xfId="24797"/>
    <cellStyle name="20% - Accent6 2 4 3 4 3" xfId="24798"/>
    <cellStyle name="20% - Accent6 2 4 3 4 3 2" xfId="24799"/>
    <cellStyle name="20% - Accent6 2 4 3 4 4" xfId="24800"/>
    <cellStyle name="20% - Accent6 2 4 3 4 5" xfId="24801"/>
    <cellStyle name="20% - Accent6 2 4 3 4 6" xfId="24802"/>
    <cellStyle name="20% - Accent6 2 4 3 4 7" xfId="24803"/>
    <cellStyle name="20% - Accent6 2 4 3 5" xfId="24804"/>
    <cellStyle name="20% - Accent6 2 4 3 5 2" xfId="24805"/>
    <cellStyle name="20% - Accent6 2 4 3 5 2 2" xfId="24806"/>
    <cellStyle name="20% - Accent6 2 4 3 5 3" xfId="24807"/>
    <cellStyle name="20% - Accent6 2 4 3 5 3 2" xfId="24808"/>
    <cellStyle name="20% - Accent6 2 4 3 5 4" xfId="24809"/>
    <cellStyle name="20% - Accent6 2 4 3 5 5" xfId="24810"/>
    <cellStyle name="20% - Accent6 2 4 3 5 6" xfId="24811"/>
    <cellStyle name="20% - Accent6 2 4 3 5 7" xfId="24812"/>
    <cellStyle name="20% - Accent6 2 4 3 6" xfId="24813"/>
    <cellStyle name="20% - Accent6 2 4 3 6 2" xfId="24814"/>
    <cellStyle name="20% - Accent6 2 4 3 7" xfId="24815"/>
    <cellStyle name="20% - Accent6 2 4 3 7 2" xfId="24816"/>
    <cellStyle name="20% - Accent6 2 4 3 8" xfId="24817"/>
    <cellStyle name="20% - Accent6 2 4 3 9" xfId="24818"/>
    <cellStyle name="20% - Accent6 2 4 4" xfId="24819"/>
    <cellStyle name="20% - Accent6 2 4 4 10" xfId="24820"/>
    <cellStyle name="20% - Accent6 2 4 4 2" xfId="24821"/>
    <cellStyle name="20% - Accent6 2 4 4 2 2" xfId="24822"/>
    <cellStyle name="20% - Accent6 2 4 4 2 2 2" xfId="24823"/>
    <cellStyle name="20% - Accent6 2 4 4 2 3" xfId="24824"/>
    <cellStyle name="20% - Accent6 2 4 4 2 3 2" xfId="24825"/>
    <cellStyle name="20% - Accent6 2 4 4 2 4" xfId="24826"/>
    <cellStyle name="20% - Accent6 2 4 4 2 5" xfId="24827"/>
    <cellStyle name="20% - Accent6 2 4 4 2 6" xfId="24828"/>
    <cellStyle name="20% - Accent6 2 4 4 2 7" xfId="24829"/>
    <cellStyle name="20% - Accent6 2 4 4 3" xfId="24830"/>
    <cellStyle name="20% - Accent6 2 4 4 3 2" xfId="24831"/>
    <cellStyle name="20% - Accent6 2 4 4 3 2 2" xfId="24832"/>
    <cellStyle name="20% - Accent6 2 4 4 3 3" xfId="24833"/>
    <cellStyle name="20% - Accent6 2 4 4 3 3 2" xfId="24834"/>
    <cellStyle name="20% - Accent6 2 4 4 3 4" xfId="24835"/>
    <cellStyle name="20% - Accent6 2 4 4 3 5" xfId="24836"/>
    <cellStyle name="20% - Accent6 2 4 4 3 6" xfId="24837"/>
    <cellStyle name="20% - Accent6 2 4 4 3 7" xfId="24838"/>
    <cellStyle name="20% - Accent6 2 4 4 4" xfId="24839"/>
    <cellStyle name="20% - Accent6 2 4 4 4 2" xfId="24840"/>
    <cellStyle name="20% - Accent6 2 4 4 4 2 2" xfId="24841"/>
    <cellStyle name="20% - Accent6 2 4 4 4 3" xfId="24842"/>
    <cellStyle name="20% - Accent6 2 4 4 4 3 2" xfId="24843"/>
    <cellStyle name="20% - Accent6 2 4 4 4 4" xfId="24844"/>
    <cellStyle name="20% - Accent6 2 4 4 4 5" xfId="24845"/>
    <cellStyle name="20% - Accent6 2 4 4 4 6" xfId="24846"/>
    <cellStyle name="20% - Accent6 2 4 4 4 7" xfId="24847"/>
    <cellStyle name="20% - Accent6 2 4 4 5" xfId="24848"/>
    <cellStyle name="20% - Accent6 2 4 4 5 2" xfId="24849"/>
    <cellStyle name="20% - Accent6 2 4 4 6" xfId="24850"/>
    <cellStyle name="20% - Accent6 2 4 4 6 2" xfId="24851"/>
    <cellStyle name="20% - Accent6 2 4 4 7" xfId="24852"/>
    <cellStyle name="20% - Accent6 2 4 4 8" xfId="24853"/>
    <cellStyle name="20% - Accent6 2 4 4 9" xfId="24854"/>
    <cellStyle name="20% - Accent6 2 4 5" xfId="24855"/>
    <cellStyle name="20% - Accent6 2 4 5 2" xfId="24856"/>
    <cellStyle name="20% - Accent6 2 4 5 2 2" xfId="24857"/>
    <cellStyle name="20% - Accent6 2 4 5 3" xfId="24858"/>
    <cellStyle name="20% - Accent6 2 4 5 3 2" xfId="24859"/>
    <cellStyle name="20% - Accent6 2 4 5 4" xfId="24860"/>
    <cellStyle name="20% - Accent6 2 4 5 5" xfId="24861"/>
    <cellStyle name="20% - Accent6 2 4 5 6" xfId="24862"/>
    <cellStyle name="20% - Accent6 2 4 5 7" xfId="24863"/>
    <cellStyle name="20% - Accent6 2 4 6" xfId="24864"/>
    <cellStyle name="20% - Accent6 2 4 6 2" xfId="24865"/>
    <cellStyle name="20% - Accent6 2 4 6 2 2" xfId="24866"/>
    <cellStyle name="20% - Accent6 2 4 6 3" xfId="24867"/>
    <cellStyle name="20% - Accent6 2 4 6 3 2" xfId="24868"/>
    <cellStyle name="20% - Accent6 2 4 6 4" xfId="24869"/>
    <cellStyle name="20% - Accent6 2 4 6 5" xfId="24870"/>
    <cellStyle name="20% - Accent6 2 4 6 6" xfId="24871"/>
    <cellStyle name="20% - Accent6 2 4 6 7" xfId="24872"/>
    <cellStyle name="20% - Accent6 2 4 7" xfId="24873"/>
    <cellStyle name="20% - Accent6 2 4 7 2" xfId="24874"/>
    <cellStyle name="20% - Accent6 2 4 7 2 2" xfId="24875"/>
    <cellStyle name="20% - Accent6 2 4 7 3" xfId="24876"/>
    <cellStyle name="20% - Accent6 2 4 7 3 2" xfId="24877"/>
    <cellStyle name="20% - Accent6 2 4 7 4" xfId="24878"/>
    <cellStyle name="20% - Accent6 2 4 7 5" xfId="24879"/>
    <cellStyle name="20% - Accent6 2 4 7 6" xfId="24880"/>
    <cellStyle name="20% - Accent6 2 4 7 7" xfId="24881"/>
    <cellStyle name="20% - Accent6 2 4 8" xfId="24882"/>
    <cellStyle name="20% - Accent6 2 4 8 2" xfId="24883"/>
    <cellStyle name="20% - Accent6 2 4 9" xfId="24884"/>
    <cellStyle name="20% - Accent6 2 4 9 2" xfId="24885"/>
    <cellStyle name="20% - Accent6 2 5" xfId="24886"/>
    <cellStyle name="20% - Accent6 2 5 10" xfId="24887"/>
    <cellStyle name="20% - Accent6 2 5 11" xfId="24888"/>
    <cellStyle name="20% - Accent6 2 5 12" xfId="24889"/>
    <cellStyle name="20% - Accent6 2 5 13" xfId="24890"/>
    <cellStyle name="20% - Accent6 2 5 2" xfId="24891"/>
    <cellStyle name="20% - Accent6 2 5 2 10" xfId="24892"/>
    <cellStyle name="20% - Accent6 2 5 2 11" xfId="24893"/>
    <cellStyle name="20% - Accent6 2 5 2 2" xfId="24894"/>
    <cellStyle name="20% - Accent6 2 5 2 2 10" xfId="24895"/>
    <cellStyle name="20% - Accent6 2 5 2 2 2" xfId="24896"/>
    <cellStyle name="20% - Accent6 2 5 2 2 2 2" xfId="24897"/>
    <cellStyle name="20% - Accent6 2 5 2 2 2 2 2" xfId="24898"/>
    <cellStyle name="20% - Accent6 2 5 2 2 2 3" xfId="24899"/>
    <cellStyle name="20% - Accent6 2 5 2 2 2 3 2" xfId="24900"/>
    <cellStyle name="20% - Accent6 2 5 2 2 2 4" xfId="24901"/>
    <cellStyle name="20% - Accent6 2 5 2 2 2 5" xfId="24902"/>
    <cellStyle name="20% - Accent6 2 5 2 2 2 6" xfId="24903"/>
    <cellStyle name="20% - Accent6 2 5 2 2 2 7" xfId="24904"/>
    <cellStyle name="20% - Accent6 2 5 2 2 3" xfId="24905"/>
    <cellStyle name="20% - Accent6 2 5 2 2 3 2" xfId="24906"/>
    <cellStyle name="20% - Accent6 2 5 2 2 3 2 2" xfId="24907"/>
    <cellStyle name="20% - Accent6 2 5 2 2 3 3" xfId="24908"/>
    <cellStyle name="20% - Accent6 2 5 2 2 3 3 2" xfId="24909"/>
    <cellStyle name="20% - Accent6 2 5 2 2 3 4" xfId="24910"/>
    <cellStyle name="20% - Accent6 2 5 2 2 3 5" xfId="24911"/>
    <cellStyle name="20% - Accent6 2 5 2 2 3 6" xfId="24912"/>
    <cellStyle name="20% - Accent6 2 5 2 2 3 7" xfId="24913"/>
    <cellStyle name="20% - Accent6 2 5 2 2 4" xfId="24914"/>
    <cellStyle name="20% - Accent6 2 5 2 2 4 2" xfId="24915"/>
    <cellStyle name="20% - Accent6 2 5 2 2 4 2 2" xfId="24916"/>
    <cellStyle name="20% - Accent6 2 5 2 2 4 3" xfId="24917"/>
    <cellStyle name="20% - Accent6 2 5 2 2 4 3 2" xfId="24918"/>
    <cellStyle name="20% - Accent6 2 5 2 2 4 4" xfId="24919"/>
    <cellStyle name="20% - Accent6 2 5 2 2 4 5" xfId="24920"/>
    <cellStyle name="20% - Accent6 2 5 2 2 4 6" xfId="24921"/>
    <cellStyle name="20% - Accent6 2 5 2 2 4 7" xfId="24922"/>
    <cellStyle name="20% - Accent6 2 5 2 2 5" xfId="24923"/>
    <cellStyle name="20% - Accent6 2 5 2 2 5 2" xfId="24924"/>
    <cellStyle name="20% - Accent6 2 5 2 2 6" xfId="24925"/>
    <cellStyle name="20% - Accent6 2 5 2 2 6 2" xfId="24926"/>
    <cellStyle name="20% - Accent6 2 5 2 2 7" xfId="24927"/>
    <cellStyle name="20% - Accent6 2 5 2 2 8" xfId="24928"/>
    <cellStyle name="20% - Accent6 2 5 2 2 9" xfId="24929"/>
    <cellStyle name="20% - Accent6 2 5 2 3" xfId="24930"/>
    <cellStyle name="20% - Accent6 2 5 2 3 2" xfId="24931"/>
    <cellStyle name="20% - Accent6 2 5 2 3 2 2" xfId="24932"/>
    <cellStyle name="20% - Accent6 2 5 2 3 3" xfId="24933"/>
    <cellStyle name="20% - Accent6 2 5 2 3 3 2" xfId="24934"/>
    <cellStyle name="20% - Accent6 2 5 2 3 4" xfId="24935"/>
    <cellStyle name="20% - Accent6 2 5 2 3 5" xfId="24936"/>
    <cellStyle name="20% - Accent6 2 5 2 3 6" xfId="24937"/>
    <cellStyle name="20% - Accent6 2 5 2 3 7" xfId="24938"/>
    <cellStyle name="20% - Accent6 2 5 2 4" xfId="24939"/>
    <cellStyle name="20% - Accent6 2 5 2 4 2" xfId="24940"/>
    <cellStyle name="20% - Accent6 2 5 2 4 2 2" xfId="24941"/>
    <cellStyle name="20% - Accent6 2 5 2 4 3" xfId="24942"/>
    <cellStyle name="20% - Accent6 2 5 2 4 3 2" xfId="24943"/>
    <cellStyle name="20% - Accent6 2 5 2 4 4" xfId="24944"/>
    <cellStyle name="20% - Accent6 2 5 2 4 5" xfId="24945"/>
    <cellStyle name="20% - Accent6 2 5 2 4 6" xfId="24946"/>
    <cellStyle name="20% - Accent6 2 5 2 4 7" xfId="24947"/>
    <cellStyle name="20% - Accent6 2 5 2 5" xfId="24948"/>
    <cellStyle name="20% - Accent6 2 5 2 5 2" xfId="24949"/>
    <cellStyle name="20% - Accent6 2 5 2 5 2 2" xfId="24950"/>
    <cellStyle name="20% - Accent6 2 5 2 5 3" xfId="24951"/>
    <cellStyle name="20% - Accent6 2 5 2 5 3 2" xfId="24952"/>
    <cellStyle name="20% - Accent6 2 5 2 5 4" xfId="24953"/>
    <cellStyle name="20% - Accent6 2 5 2 5 5" xfId="24954"/>
    <cellStyle name="20% - Accent6 2 5 2 5 6" xfId="24955"/>
    <cellStyle name="20% - Accent6 2 5 2 5 7" xfId="24956"/>
    <cellStyle name="20% - Accent6 2 5 2 6" xfId="24957"/>
    <cellStyle name="20% - Accent6 2 5 2 6 2" xfId="24958"/>
    <cellStyle name="20% - Accent6 2 5 2 7" xfId="24959"/>
    <cellStyle name="20% - Accent6 2 5 2 7 2" xfId="24960"/>
    <cellStyle name="20% - Accent6 2 5 2 8" xfId="24961"/>
    <cellStyle name="20% - Accent6 2 5 2 9" xfId="24962"/>
    <cellStyle name="20% - Accent6 2 5 3" xfId="24963"/>
    <cellStyle name="20% - Accent6 2 5 3 10" xfId="24964"/>
    <cellStyle name="20% - Accent6 2 5 3 11" xfId="24965"/>
    <cellStyle name="20% - Accent6 2 5 3 2" xfId="24966"/>
    <cellStyle name="20% - Accent6 2 5 3 2 10" xfId="24967"/>
    <cellStyle name="20% - Accent6 2 5 3 2 2" xfId="24968"/>
    <cellStyle name="20% - Accent6 2 5 3 2 2 2" xfId="24969"/>
    <cellStyle name="20% - Accent6 2 5 3 2 2 2 2" xfId="24970"/>
    <cellStyle name="20% - Accent6 2 5 3 2 2 3" xfId="24971"/>
    <cellStyle name="20% - Accent6 2 5 3 2 2 3 2" xfId="24972"/>
    <cellStyle name="20% - Accent6 2 5 3 2 2 4" xfId="24973"/>
    <cellStyle name="20% - Accent6 2 5 3 2 2 5" xfId="24974"/>
    <cellStyle name="20% - Accent6 2 5 3 2 2 6" xfId="24975"/>
    <cellStyle name="20% - Accent6 2 5 3 2 2 7" xfId="24976"/>
    <cellStyle name="20% - Accent6 2 5 3 2 3" xfId="24977"/>
    <cellStyle name="20% - Accent6 2 5 3 2 3 2" xfId="24978"/>
    <cellStyle name="20% - Accent6 2 5 3 2 3 2 2" xfId="24979"/>
    <cellStyle name="20% - Accent6 2 5 3 2 3 3" xfId="24980"/>
    <cellStyle name="20% - Accent6 2 5 3 2 3 3 2" xfId="24981"/>
    <cellStyle name="20% - Accent6 2 5 3 2 3 4" xfId="24982"/>
    <cellStyle name="20% - Accent6 2 5 3 2 3 5" xfId="24983"/>
    <cellStyle name="20% - Accent6 2 5 3 2 3 6" xfId="24984"/>
    <cellStyle name="20% - Accent6 2 5 3 2 3 7" xfId="24985"/>
    <cellStyle name="20% - Accent6 2 5 3 2 4" xfId="24986"/>
    <cellStyle name="20% - Accent6 2 5 3 2 4 2" xfId="24987"/>
    <cellStyle name="20% - Accent6 2 5 3 2 4 2 2" xfId="24988"/>
    <cellStyle name="20% - Accent6 2 5 3 2 4 3" xfId="24989"/>
    <cellStyle name="20% - Accent6 2 5 3 2 4 3 2" xfId="24990"/>
    <cellStyle name="20% - Accent6 2 5 3 2 4 4" xfId="24991"/>
    <cellStyle name="20% - Accent6 2 5 3 2 4 5" xfId="24992"/>
    <cellStyle name="20% - Accent6 2 5 3 2 4 6" xfId="24993"/>
    <cellStyle name="20% - Accent6 2 5 3 2 4 7" xfId="24994"/>
    <cellStyle name="20% - Accent6 2 5 3 2 5" xfId="24995"/>
    <cellStyle name="20% - Accent6 2 5 3 2 5 2" xfId="24996"/>
    <cellStyle name="20% - Accent6 2 5 3 2 6" xfId="24997"/>
    <cellStyle name="20% - Accent6 2 5 3 2 6 2" xfId="24998"/>
    <cellStyle name="20% - Accent6 2 5 3 2 7" xfId="24999"/>
    <cellStyle name="20% - Accent6 2 5 3 2 8" xfId="25000"/>
    <cellStyle name="20% - Accent6 2 5 3 2 9" xfId="25001"/>
    <cellStyle name="20% - Accent6 2 5 3 3" xfId="25002"/>
    <cellStyle name="20% - Accent6 2 5 3 3 2" xfId="25003"/>
    <cellStyle name="20% - Accent6 2 5 3 3 2 2" xfId="25004"/>
    <cellStyle name="20% - Accent6 2 5 3 3 3" xfId="25005"/>
    <cellStyle name="20% - Accent6 2 5 3 3 3 2" xfId="25006"/>
    <cellStyle name="20% - Accent6 2 5 3 3 4" xfId="25007"/>
    <cellStyle name="20% - Accent6 2 5 3 3 5" xfId="25008"/>
    <cellStyle name="20% - Accent6 2 5 3 3 6" xfId="25009"/>
    <cellStyle name="20% - Accent6 2 5 3 3 7" xfId="25010"/>
    <cellStyle name="20% - Accent6 2 5 3 4" xfId="25011"/>
    <cellStyle name="20% - Accent6 2 5 3 4 2" xfId="25012"/>
    <cellStyle name="20% - Accent6 2 5 3 4 2 2" xfId="25013"/>
    <cellStyle name="20% - Accent6 2 5 3 4 3" xfId="25014"/>
    <cellStyle name="20% - Accent6 2 5 3 4 3 2" xfId="25015"/>
    <cellStyle name="20% - Accent6 2 5 3 4 4" xfId="25016"/>
    <cellStyle name="20% - Accent6 2 5 3 4 5" xfId="25017"/>
    <cellStyle name="20% - Accent6 2 5 3 4 6" xfId="25018"/>
    <cellStyle name="20% - Accent6 2 5 3 4 7" xfId="25019"/>
    <cellStyle name="20% - Accent6 2 5 3 5" xfId="25020"/>
    <cellStyle name="20% - Accent6 2 5 3 5 2" xfId="25021"/>
    <cellStyle name="20% - Accent6 2 5 3 5 2 2" xfId="25022"/>
    <cellStyle name="20% - Accent6 2 5 3 5 3" xfId="25023"/>
    <cellStyle name="20% - Accent6 2 5 3 5 3 2" xfId="25024"/>
    <cellStyle name="20% - Accent6 2 5 3 5 4" xfId="25025"/>
    <cellStyle name="20% - Accent6 2 5 3 5 5" xfId="25026"/>
    <cellStyle name="20% - Accent6 2 5 3 5 6" xfId="25027"/>
    <cellStyle name="20% - Accent6 2 5 3 5 7" xfId="25028"/>
    <cellStyle name="20% - Accent6 2 5 3 6" xfId="25029"/>
    <cellStyle name="20% - Accent6 2 5 3 6 2" xfId="25030"/>
    <cellStyle name="20% - Accent6 2 5 3 7" xfId="25031"/>
    <cellStyle name="20% - Accent6 2 5 3 7 2" xfId="25032"/>
    <cellStyle name="20% - Accent6 2 5 3 8" xfId="25033"/>
    <cellStyle name="20% - Accent6 2 5 3 9" xfId="25034"/>
    <cellStyle name="20% - Accent6 2 5 4" xfId="25035"/>
    <cellStyle name="20% - Accent6 2 5 4 10" xfId="25036"/>
    <cellStyle name="20% - Accent6 2 5 4 2" xfId="25037"/>
    <cellStyle name="20% - Accent6 2 5 4 2 2" xfId="25038"/>
    <cellStyle name="20% - Accent6 2 5 4 2 2 2" xfId="25039"/>
    <cellStyle name="20% - Accent6 2 5 4 2 3" xfId="25040"/>
    <cellStyle name="20% - Accent6 2 5 4 2 3 2" xfId="25041"/>
    <cellStyle name="20% - Accent6 2 5 4 2 4" xfId="25042"/>
    <cellStyle name="20% - Accent6 2 5 4 2 5" xfId="25043"/>
    <cellStyle name="20% - Accent6 2 5 4 2 6" xfId="25044"/>
    <cellStyle name="20% - Accent6 2 5 4 2 7" xfId="25045"/>
    <cellStyle name="20% - Accent6 2 5 4 3" xfId="25046"/>
    <cellStyle name="20% - Accent6 2 5 4 3 2" xfId="25047"/>
    <cellStyle name="20% - Accent6 2 5 4 3 2 2" xfId="25048"/>
    <cellStyle name="20% - Accent6 2 5 4 3 3" xfId="25049"/>
    <cellStyle name="20% - Accent6 2 5 4 3 3 2" xfId="25050"/>
    <cellStyle name="20% - Accent6 2 5 4 3 4" xfId="25051"/>
    <cellStyle name="20% - Accent6 2 5 4 3 5" xfId="25052"/>
    <cellStyle name="20% - Accent6 2 5 4 3 6" xfId="25053"/>
    <cellStyle name="20% - Accent6 2 5 4 3 7" xfId="25054"/>
    <cellStyle name="20% - Accent6 2 5 4 4" xfId="25055"/>
    <cellStyle name="20% - Accent6 2 5 4 4 2" xfId="25056"/>
    <cellStyle name="20% - Accent6 2 5 4 4 2 2" xfId="25057"/>
    <cellStyle name="20% - Accent6 2 5 4 4 3" xfId="25058"/>
    <cellStyle name="20% - Accent6 2 5 4 4 3 2" xfId="25059"/>
    <cellStyle name="20% - Accent6 2 5 4 4 4" xfId="25060"/>
    <cellStyle name="20% - Accent6 2 5 4 4 5" xfId="25061"/>
    <cellStyle name="20% - Accent6 2 5 4 4 6" xfId="25062"/>
    <cellStyle name="20% - Accent6 2 5 4 4 7" xfId="25063"/>
    <cellStyle name="20% - Accent6 2 5 4 5" xfId="25064"/>
    <cellStyle name="20% - Accent6 2 5 4 5 2" xfId="25065"/>
    <cellStyle name="20% - Accent6 2 5 4 6" xfId="25066"/>
    <cellStyle name="20% - Accent6 2 5 4 6 2" xfId="25067"/>
    <cellStyle name="20% - Accent6 2 5 4 7" xfId="25068"/>
    <cellStyle name="20% - Accent6 2 5 4 8" xfId="25069"/>
    <cellStyle name="20% - Accent6 2 5 4 9" xfId="25070"/>
    <cellStyle name="20% - Accent6 2 5 5" xfId="25071"/>
    <cellStyle name="20% - Accent6 2 5 5 2" xfId="25072"/>
    <cellStyle name="20% - Accent6 2 5 5 2 2" xfId="25073"/>
    <cellStyle name="20% - Accent6 2 5 5 3" xfId="25074"/>
    <cellStyle name="20% - Accent6 2 5 5 3 2" xfId="25075"/>
    <cellStyle name="20% - Accent6 2 5 5 4" xfId="25076"/>
    <cellStyle name="20% - Accent6 2 5 5 5" xfId="25077"/>
    <cellStyle name="20% - Accent6 2 5 5 6" xfId="25078"/>
    <cellStyle name="20% - Accent6 2 5 5 7" xfId="25079"/>
    <cellStyle name="20% - Accent6 2 5 6" xfId="25080"/>
    <cellStyle name="20% - Accent6 2 5 6 2" xfId="25081"/>
    <cellStyle name="20% - Accent6 2 5 6 2 2" xfId="25082"/>
    <cellStyle name="20% - Accent6 2 5 6 3" xfId="25083"/>
    <cellStyle name="20% - Accent6 2 5 6 3 2" xfId="25084"/>
    <cellStyle name="20% - Accent6 2 5 6 4" xfId="25085"/>
    <cellStyle name="20% - Accent6 2 5 6 5" xfId="25086"/>
    <cellStyle name="20% - Accent6 2 5 6 6" xfId="25087"/>
    <cellStyle name="20% - Accent6 2 5 6 7" xfId="25088"/>
    <cellStyle name="20% - Accent6 2 5 7" xfId="25089"/>
    <cellStyle name="20% - Accent6 2 5 7 2" xfId="25090"/>
    <cellStyle name="20% - Accent6 2 5 7 2 2" xfId="25091"/>
    <cellStyle name="20% - Accent6 2 5 7 3" xfId="25092"/>
    <cellStyle name="20% - Accent6 2 5 7 3 2" xfId="25093"/>
    <cellStyle name="20% - Accent6 2 5 7 4" xfId="25094"/>
    <cellStyle name="20% - Accent6 2 5 7 5" xfId="25095"/>
    <cellStyle name="20% - Accent6 2 5 7 6" xfId="25096"/>
    <cellStyle name="20% - Accent6 2 5 7 7" xfId="25097"/>
    <cellStyle name="20% - Accent6 2 5 8" xfId="25098"/>
    <cellStyle name="20% - Accent6 2 5 8 2" xfId="25099"/>
    <cellStyle name="20% - Accent6 2 5 9" xfId="25100"/>
    <cellStyle name="20% - Accent6 2 5 9 2" xfId="25101"/>
    <cellStyle name="20% - Accent6 2 6" xfId="25102"/>
    <cellStyle name="20% - Accent6 2 6 10" xfId="25103"/>
    <cellStyle name="20% - Accent6 2 6 11" xfId="25104"/>
    <cellStyle name="20% - Accent6 2 6 12" xfId="25105"/>
    <cellStyle name="20% - Accent6 2 6 13" xfId="25106"/>
    <cellStyle name="20% - Accent6 2 6 2" xfId="25107"/>
    <cellStyle name="20% - Accent6 2 6 2 10" xfId="25108"/>
    <cellStyle name="20% - Accent6 2 6 2 11" xfId="25109"/>
    <cellStyle name="20% - Accent6 2 6 2 2" xfId="25110"/>
    <cellStyle name="20% - Accent6 2 6 2 2 10" xfId="25111"/>
    <cellStyle name="20% - Accent6 2 6 2 2 2" xfId="25112"/>
    <cellStyle name="20% - Accent6 2 6 2 2 2 2" xfId="25113"/>
    <cellStyle name="20% - Accent6 2 6 2 2 2 2 2" xfId="25114"/>
    <cellStyle name="20% - Accent6 2 6 2 2 2 3" xfId="25115"/>
    <cellStyle name="20% - Accent6 2 6 2 2 2 3 2" xfId="25116"/>
    <cellStyle name="20% - Accent6 2 6 2 2 2 4" xfId="25117"/>
    <cellStyle name="20% - Accent6 2 6 2 2 2 5" xfId="25118"/>
    <cellStyle name="20% - Accent6 2 6 2 2 2 6" xfId="25119"/>
    <cellStyle name="20% - Accent6 2 6 2 2 2 7" xfId="25120"/>
    <cellStyle name="20% - Accent6 2 6 2 2 3" xfId="25121"/>
    <cellStyle name="20% - Accent6 2 6 2 2 3 2" xfId="25122"/>
    <cellStyle name="20% - Accent6 2 6 2 2 3 2 2" xfId="25123"/>
    <cellStyle name="20% - Accent6 2 6 2 2 3 3" xfId="25124"/>
    <cellStyle name="20% - Accent6 2 6 2 2 3 3 2" xfId="25125"/>
    <cellStyle name="20% - Accent6 2 6 2 2 3 4" xfId="25126"/>
    <cellStyle name="20% - Accent6 2 6 2 2 3 5" xfId="25127"/>
    <cellStyle name="20% - Accent6 2 6 2 2 3 6" xfId="25128"/>
    <cellStyle name="20% - Accent6 2 6 2 2 3 7" xfId="25129"/>
    <cellStyle name="20% - Accent6 2 6 2 2 4" xfId="25130"/>
    <cellStyle name="20% - Accent6 2 6 2 2 4 2" xfId="25131"/>
    <cellStyle name="20% - Accent6 2 6 2 2 4 2 2" xfId="25132"/>
    <cellStyle name="20% - Accent6 2 6 2 2 4 3" xfId="25133"/>
    <cellStyle name="20% - Accent6 2 6 2 2 4 3 2" xfId="25134"/>
    <cellStyle name="20% - Accent6 2 6 2 2 4 4" xfId="25135"/>
    <cellStyle name="20% - Accent6 2 6 2 2 4 5" xfId="25136"/>
    <cellStyle name="20% - Accent6 2 6 2 2 4 6" xfId="25137"/>
    <cellStyle name="20% - Accent6 2 6 2 2 4 7" xfId="25138"/>
    <cellStyle name="20% - Accent6 2 6 2 2 5" xfId="25139"/>
    <cellStyle name="20% - Accent6 2 6 2 2 5 2" xfId="25140"/>
    <cellStyle name="20% - Accent6 2 6 2 2 6" xfId="25141"/>
    <cellStyle name="20% - Accent6 2 6 2 2 6 2" xfId="25142"/>
    <cellStyle name="20% - Accent6 2 6 2 2 7" xfId="25143"/>
    <cellStyle name="20% - Accent6 2 6 2 2 8" xfId="25144"/>
    <cellStyle name="20% - Accent6 2 6 2 2 9" xfId="25145"/>
    <cellStyle name="20% - Accent6 2 6 2 3" xfId="25146"/>
    <cellStyle name="20% - Accent6 2 6 2 3 2" xfId="25147"/>
    <cellStyle name="20% - Accent6 2 6 2 3 2 2" xfId="25148"/>
    <cellStyle name="20% - Accent6 2 6 2 3 3" xfId="25149"/>
    <cellStyle name="20% - Accent6 2 6 2 3 3 2" xfId="25150"/>
    <cellStyle name="20% - Accent6 2 6 2 3 4" xfId="25151"/>
    <cellStyle name="20% - Accent6 2 6 2 3 5" xfId="25152"/>
    <cellStyle name="20% - Accent6 2 6 2 3 6" xfId="25153"/>
    <cellStyle name="20% - Accent6 2 6 2 3 7" xfId="25154"/>
    <cellStyle name="20% - Accent6 2 6 2 4" xfId="25155"/>
    <cellStyle name="20% - Accent6 2 6 2 4 2" xfId="25156"/>
    <cellStyle name="20% - Accent6 2 6 2 4 2 2" xfId="25157"/>
    <cellStyle name="20% - Accent6 2 6 2 4 3" xfId="25158"/>
    <cellStyle name="20% - Accent6 2 6 2 4 3 2" xfId="25159"/>
    <cellStyle name="20% - Accent6 2 6 2 4 4" xfId="25160"/>
    <cellStyle name="20% - Accent6 2 6 2 4 5" xfId="25161"/>
    <cellStyle name="20% - Accent6 2 6 2 4 6" xfId="25162"/>
    <cellStyle name="20% - Accent6 2 6 2 4 7" xfId="25163"/>
    <cellStyle name="20% - Accent6 2 6 2 5" xfId="25164"/>
    <cellStyle name="20% - Accent6 2 6 2 5 2" xfId="25165"/>
    <cellStyle name="20% - Accent6 2 6 2 5 2 2" xfId="25166"/>
    <cellStyle name="20% - Accent6 2 6 2 5 3" xfId="25167"/>
    <cellStyle name="20% - Accent6 2 6 2 5 3 2" xfId="25168"/>
    <cellStyle name="20% - Accent6 2 6 2 5 4" xfId="25169"/>
    <cellStyle name="20% - Accent6 2 6 2 5 5" xfId="25170"/>
    <cellStyle name="20% - Accent6 2 6 2 5 6" xfId="25171"/>
    <cellStyle name="20% - Accent6 2 6 2 5 7" xfId="25172"/>
    <cellStyle name="20% - Accent6 2 6 2 6" xfId="25173"/>
    <cellStyle name="20% - Accent6 2 6 2 6 2" xfId="25174"/>
    <cellStyle name="20% - Accent6 2 6 2 7" xfId="25175"/>
    <cellStyle name="20% - Accent6 2 6 2 7 2" xfId="25176"/>
    <cellStyle name="20% - Accent6 2 6 2 8" xfId="25177"/>
    <cellStyle name="20% - Accent6 2 6 2 9" xfId="25178"/>
    <cellStyle name="20% - Accent6 2 6 3" xfId="25179"/>
    <cellStyle name="20% - Accent6 2 6 3 10" xfId="25180"/>
    <cellStyle name="20% - Accent6 2 6 3 11" xfId="25181"/>
    <cellStyle name="20% - Accent6 2 6 3 2" xfId="25182"/>
    <cellStyle name="20% - Accent6 2 6 3 2 10" xfId="25183"/>
    <cellStyle name="20% - Accent6 2 6 3 2 2" xfId="25184"/>
    <cellStyle name="20% - Accent6 2 6 3 2 2 2" xfId="25185"/>
    <cellStyle name="20% - Accent6 2 6 3 2 2 2 2" xfId="25186"/>
    <cellStyle name="20% - Accent6 2 6 3 2 2 3" xfId="25187"/>
    <cellStyle name="20% - Accent6 2 6 3 2 2 3 2" xfId="25188"/>
    <cellStyle name="20% - Accent6 2 6 3 2 2 4" xfId="25189"/>
    <cellStyle name="20% - Accent6 2 6 3 2 2 5" xfId="25190"/>
    <cellStyle name="20% - Accent6 2 6 3 2 2 6" xfId="25191"/>
    <cellStyle name="20% - Accent6 2 6 3 2 2 7" xfId="25192"/>
    <cellStyle name="20% - Accent6 2 6 3 2 3" xfId="25193"/>
    <cellStyle name="20% - Accent6 2 6 3 2 3 2" xfId="25194"/>
    <cellStyle name="20% - Accent6 2 6 3 2 3 2 2" xfId="25195"/>
    <cellStyle name="20% - Accent6 2 6 3 2 3 3" xfId="25196"/>
    <cellStyle name="20% - Accent6 2 6 3 2 3 3 2" xfId="25197"/>
    <cellStyle name="20% - Accent6 2 6 3 2 3 4" xfId="25198"/>
    <cellStyle name="20% - Accent6 2 6 3 2 3 5" xfId="25199"/>
    <cellStyle name="20% - Accent6 2 6 3 2 3 6" xfId="25200"/>
    <cellStyle name="20% - Accent6 2 6 3 2 3 7" xfId="25201"/>
    <cellStyle name="20% - Accent6 2 6 3 2 4" xfId="25202"/>
    <cellStyle name="20% - Accent6 2 6 3 2 4 2" xfId="25203"/>
    <cellStyle name="20% - Accent6 2 6 3 2 4 2 2" xfId="25204"/>
    <cellStyle name="20% - Accent6 2 6 3 2 4 3" xfId="25205"/>
    <cellStyle name="20% - Accent6 2 6 3 2 4 3 2" xfId="25206"/>
    <cellStyle name="20% - Accent6 2 6 3 2 4 4" xfId="25207"/>
    <cellStyle name="20% - Accent6 2 6 3 2 4 5" xfId="25208"/>
    <cellStyle name="20% - Accent6 2 6 3 2 4 6" xfId="25209"/>
    <cellStyle name="20% - Accent6 2 6 3 2 4 7" xfId="25210"/>
    <cellStyle name="20% - Accent6 2 6 3 2 5" xfId="25211"/>
    <cellStyle name="20% - Accent6 2 6 3 2 5 2" xfId="25212"/>
    <cellStyle name="20% - Accent6 2 6 3 2 6" xfId="25213"/>
    <cellStyle name="20% - Accent6 2 6 3 2 6 2" xfId="25214"/>
    <cellStyle name="20% - Accent6 2 6 3 2 7" xfId="25215"/>
    <cellStyle name="20% - Accent6 2 6 3 2 8" xfId="25216"/>
    <cellStyle name="20% - Accent6 2 6 3 2 9" xfId="25217"/>
    <cellStyle name="20% - Accent6 2 6 3 3" xfId="25218"/>
    <cellStyle name="20% - Accent6 2 6 3 3 2" xfId="25219"/>
    <cellStyle name="20% - Accent6 2 6 3 3 2 2" xfId="25220"/>
    <cellStyle name="20% - Accent6 2 6 3 3 3" xfId="25221"/>
    <cellStyle name="20% - Accent6 2 6 3 3 3 2" xfId="25222"/>
    <cellStyle name="20% - Accent6 2 6 3 3 4" xfId="25223"/>
    <cellStyle name="20% - Accent6 2 6 3 3 5" xfId="25224"/>
    <cellStyle name="20% - Accent6 2 6 3 3 6" xfId="25225"/>
    <cellStyle name="20% - Accent6 2 6 3 3 7" xfId="25226"/>
    <cellStyle name="20% - Accent6 2 6 3 4" xfId="25227"/>
    <cellStyle name="20% - Accent6 2 6 3 4 2" xfId="25228"/>
    <cellStyle name="20% - Accent6 2 6 3 4 2 2" xfId="25229"/>
    <cellStyle name="20% - Accent6 2 6 3 4 3" xfId="25230"/>
    <cellStyle name="20% - Accent6 2 6 3 4 3 2" xfId="25231"/>
    <cellStyle name="20% - Accent6 2 6 3 4 4" xfId="25232"/>
    <cellStyle name="20% - Accent6 2 6 3 4 5" xfId="25233"/>
    <cellStyle name="20% - Accent6 2 6 3 4 6" xfId="25234"/>
    <cellStyle name="20% - Accent6 2 6 3 4 7" xfId="25235"/>
    <cellStyle name="20% - Accent6 2 6 3 5" xfId="25236"/>
    <cellStyle name="20% - Accent6 2 6 3 5 2" xfId="25237"/>
    <cellStyle name="20% - Accent6 2 6 3 5 2 2" xfId="25238"/>
    <cellStyle name="20% - Accent6 2 6 3 5 3" xfId="25239"/>
    <cellStyle name="20% - Accent6 2 6 3 5 3 2" xfId="25240"/>
    <cellStyle name="20% - Accent6 2 6 3 5 4" xfId="25241"/>
    <cellStyle name="20% - Accent6 2 6 3 5 5" xfId="25242"/>
    <cellStyle name="20% - Accent6 2 6 3 5 6" xfId="25243"/>
    <cellStyle name="20% - Accent6 2 6 3 5 7" xfId="25244"/>
    <cellStyle name="20% - Accent6 2 6 3 6" xfId="25245"/>
    <cellStyle name="20% - Accent6 2 6 3 6 2" xfId="25246"/>
    <cellStyle name="20% - Accent6 2 6 3 7" xfId="25247"/>
    <cellStyle name="20% - Accent6 2 6 3 7 2" xfId="25248"/>
    <cellStyle name="20% - Accent6 2 6 3 8" xfId="25249"/>
    <cellStyle name="20% - Accent6 2 6 3 9" xfId="25250"/>
    <cellStyle name="20% - Accent6 2 6 4" xfId="25251"/>
    <cellStyle name="20% - Accent6 2 6 4 10" xfId="25252"/>
    <cellStyle name="20% - Accent6 2 6 4 2" xfId="25253"/>
    <cellStyle name="20% - Accent6 2 6 4 2 2" xfId="25254"/>
    <cellStyle name="20% - Accent6 2 6 4 2 2 2" xfId="25255"/>
    <cellStyle name="20% - Accent6 2 6 4 2 3" xfId="25256"/>
    <cellStyle name="20% - Accent6 2 6 4 2 3 2" xfId="25257"/>
    <cellStyle name="20% - Accent6 2 6 4 2 4" xfId="25258"/>
    <cellStyle name="20% - Accent6 2 6 4 2 5" xfId="25259"/>
    <cellStyle name="20% - Accent6 2 6 4 2 6" xfId="25260"/>
    <cellStyle name="20% - Accent6 2 6 4 2 7" xfId="25261"/>
    <cellStyle name="20% - Accent6 2 6 4 3" xfId="25262"/>
    <cellStyle name="20% - Accent6 2 6 4 3 2" xfId="25263"/>
    <cellStyle name="20% - Accent6 2 6 4 3 2 2" xfId="25264"/>
    <cellStyle name="20% - Accent6 2 6 4 3 3" xfId="25265"/>
    <cellStyle name="20% - Accent6 2 6 4 3 3 2" xfId="25266"/>
    <cellStyle name="20% - Accent6 2 6 4 3 4" xfId="25267"/>
    <cellStyle name="20% - Accent6 2 6 4 3 5" xfId="25268"/>
    <cellStyle name="20% - Accent6 2 6 4 3 6" xfId="25269"/>
    <cellStyle name="20% - Accent6 2 6 4 3 7" xfId="25270"/>
    <cellStyle name="20% - Accent6 2 6 4 4" xfId="25271"/>
    <cellStyle name="20% - Accent6 2 6 4 4 2" xfId="25272"/>
    <cellStyle name="20% - Accent6 2 6 4 4 2 2" xfId="25273"/>
    <cellStyle name="20% - Accent6 2 6 4 4 3" xfId="25274"/>
    <cellStyle name="20% - Accent6 2 6 4 4 3 2" xfId="25275"/>
    <cellStyle name="20% - Accent6 2 6 4 4 4" xfId="25276"/>
    <cellStyle name="20% - Accent6 2 6 4 4 5" xfId="25277"/>
    <cellStyle name="20% - Accent6 2 6 4 4 6" xfId="25278"/>
    <cellStyle name="20% - Accent6 2 6 4 4 7" xfId="25279"/>
    <cellStyle name="20% - Accent6 2 6 4 5" xfId="25280"/>
    <cellStyle name="20% - Accent6 2 6 4 5 2" xfId="25281"/>
    <cellStyle name="20% - Accent6 2 6 4 6" xfId="25282"/>
    <cellStyle name="20% - Accent6 2 6 4 6 2" xfId="25283"/>
    <cellStyle name="20% - Accent6 2 6 4 7" xfId="25284"/>
    <cellStyle name="20% - Accent6 2 6 4 8" xfId="25285"/>
    <cellStyle name="20% - Accent6 2 6 4 9" xfId="25286"/>
    <cellStyle name="20% - Accent6 2 6 5" xfId="25287"/>
    <cellStyle name="20% - Accent6 2 6 5 2" xfId="25288"/>
    <cellStyle name="20% - Accent6 2 6 5 2 2" xfId="25289"/>
    <cellStyle name="20% - Accent6 2 6 5 3" xfId="25290"/>
    <cellStyle name="20% - Accent6 2 6 5 3 2" xfId="25291"/>
    <cellStyle name="20% - Accent6 2 6 5 4" xfId="25292"/>
    <cellStyle name="20% - Accent6 2 6 5 5" xfId="25293"/>
    <cellStyle name="20% - Accent6 2 6 5 6" xfId="25294"/>
    <cellStyle name="20% - Accent6 2 6 5 7" xfId="25295"/>
    <cellStyle name="20% - Accent6 2 6 6" xfId="25296"/>
    <cellStyle name="20% - Accent6 2 6 6 2" xfId="25297"/>
    <cellStyle name="20% - Accent6 2 6 6 2 2" xfId="25298"/>
    <cellStyle name="20% - Accent6 2 6 6 3" xfId="25299"/>
    <cellStyle name="20% - Accent6 2 6 6 3 2" xfId="25300"/>
    <cellStyle name="20% - Accent6 2 6 6 4" xfId="25301"/>
    <cellStyle name="20% - Accent6 2 6 6 5" xfId="25302"/>
    <cellStyle name="20% - Accent6 2 6 6 6" xfId="25303"/>
    <cellStyle name="20% - Accent6 2 6 6 7" xfId="25304"/>
    <cellStyle name="20% - Accent6 2 6 7" xfId="25305"/>
    <cellStyle name="20% - Accent6 2 6 7 2" xfId="25306"/>
    <cellStyle name="20% - Accent6 2 6 7 2 2" xfId="25307"/>
    <cellStyle name="20% - Accent6 2 6 7 3" xfId="25308"/>
    <cellStyle name="20% - Accent6 2 6 7 3 2" xfId="25309"/>
    <cellStyle name="20% - Accent6 2 6 7 4" xfId="25310"/>
    <cellStyle name="20% - Accent6 2 6 7 5" xfId="25311"/>
    <cellStyle name="20% - Accent6 2 6 7 6" xfId="25312"/>
    <cellStyle name="20% - Accent6 2 6 7 7" xfId="25313"/>
    <cellStyle name="20% - Accent6 2 6 8" xfId="25314"/>
    <cellStyle name="20% - Accent6 2 6 8 2" xfId="25315"/>
    <cellStyle name="20% - Accent6 2 6 9" xfId="25316"/>
    <cellStyle name="20% - Accent6 2 6 9 2" xfId="25317"/>
    <cellStyle name="20% - Accent6 2 7" xfId="25318"/>
    <cellStyle name="20% - Accent6 2 7 10" xfId="25319"/>
    <cellStyle name="20% - Accent6 2 7 11" xfId="25320"/>
    <cellStyle name="20% - Accent6 2 7 2" xfId="25321"/>
    <cellStyle name="20% - Accent6 2 7 2 10" xfId="25322"/>
    <cellStyle name="20% - Accent6 2 7 2 2" xfId="25323"/>
    <cellStyle name="20% - Accent6 2 7 2 2 2" xfId="25324"/>
    <cellStyle name="20% - Accent6 2 7 2 2 2 2" xfId="25325"/>
    <cellStyle name="20% - Accent6 2 7 2 2 3" xfId="25326"/>
    <cellStyle name="20% - Accent6 2 7 2 2 3 2" xfId="25327"/>
    <cellStyle name="20% - Accent6 2 7 2 2 4" xfId="25328"/>
    <cellStyle name="20% - Accent6 2 7 2 2 5" xfId="25329"/>
    <cellStyle name="20% - Accent6 2 7 2 2 6" xfId="25330"/>
    <cellStyle name="20% - Accent6 2 7 2 2 7" xfId="25331"/>
    <cellStyle name="20% - Accent6 2 7 2 3" xfId="25332"/>
    <cellStyle name="20% - Accent6 2 7 2 3 2" xfId="25333"/>
    <cellStyle name="20% - Accent6 2 7 2 3 2 2" xfId="25334"/>
    <cellStyle name="20% - Accent6 2 7 2 3 3" xfId="25335"/>
    <cellStyle name="20% - Accent6 2 7 2 3 3 2" xfId="25336"/>
    <cellStyle name="20% - Accent6 2 7 2 3 4" xfId="25337"/>
    <cellStyle name="20% - Accent6 2 7 2 3 5" xfId="25338"/>
    <cellStyle name="20% - Accent6 2 7 2 3 6" xfId="25339"/>
    <cellStyle name="20% - Accent6 2 7 2 3 7" xfId="25340"/>
    <cellStyle name="20% - Accent6 2 7 2 4" xfId="25341"/>
    <cellStyle name="20% - Accent6 2 7 2 4 2" xfId="25342"/>
    <cellStyle name="20% - Accent6 2 7 2 4 2 2" xfId="25343"/>
    <cellStyle name="20% - Accent6 2 7 2 4 3" xfId="25344"/>
    <cellStyle name="20% - Accent6 2 7 2 4 3 2" xfId="25345"/>
    <cellStyle name="20% - Accent6 2 7 2 4 4" xfId="25346"/>
    <cellStyle name="20% - Accent6 2 7 2 4 5" xfId="25347"/>
    <cellStyle name="20% - Accent6 2 7 2 4 6" xfId="25348"/>
    <cellStyle name="20% - Accent6 2 7 2 4 7" xfId="25349"/>
    <cellStyle name="20% - Accent6 2 7 2 5" xfId="25350"/>
    <cellStyle name="20% - Accent6 2 7 2 5 2" xfId="25351"/>
    <cellStyle name="20% - Accent6 2 7 2 6" xfId="25352"/>
    <cellStyle name="20% - Accent6 2 7 2 6 2" xfId="25353"/>
    <cellStyle name="20% - Accent6 2 7 2 7" xfId="25354"/>
    <cellStyle name="20% - Accent6 2 7 2 8" xfId="25355"/>
    <cellStyle name="20% - Accent6 2 7 2 9" xfId="25356"/>
    <cellStyle name="20% - Accent6 2 7 3" xfId="25357"/>
    <cellStyle name="20% - Accent6 2 7 3 2" xfId="25358"/>
    <cellStyle name="20% - Accent6 2 7 3 2 2" xfId="25359"/>
    <cellStyle name="20% - Accent6 2 7 3 3" xfId="25360"/>
    <cellStyle name="20% - Accent6 2 7 3 3 2" xfId="25361"/>
    <cellStyle name="20% - Accent6 2 7 3 4" xfId="25362"/>
    <cellStyle name="20% - Accent6 2 7 3 5" xfId="25363"/>
    <cellStyle name="20% - Accent6 2 7 3 6" xfId="25364"/>
    <cellStyle name="20% - Accent6 2 7 3 7" xfId="25365"/>
    <cellStyle name="20% - Accent6 2 7 4" xfId="25366"/>
    <cellStyle name="20% - Accent6 2 7 4 2" xfId="25367"/>
    <cellStyle name="20% - Accent6 2 7 4 2 2" xfId="25368"/>
    <cellStyle name="20% - Accent6 2 7 4 3" xfId="25369"/>
    <cellStyle name="20% - Accent6 2 7 4 3 2" xfId="25370"/>
    <cellStyle name="20% - Accent6 2 7 4 4" xfId="25371"/>
    <cellStyle name="20% - Accent6 2 7 4 5" xfId="25372"/>
    <cellStyle name="20% - Accent6 2 7 4 6" xfId="25373"/>
    <cellStyle name="20% - Accent6 2 7 4 7" xfId="25374"/>
    <cellStyle name="20% - Accent6 2 7 5" xfId="25375"/>
    <cellStyle name="20% - Accent6 2 7 5 2" xfId="25376"/>
    <cellStyle name="20% - Accent6 2 7 5 2 2" xfId="25377"/>
    <cellStyle name="20% - Accent6 2 7 5 3" xfId="25378"/>
    <cellStyle name="20% - Accent6 2 7 5 3 2" xfId="25379"/>
    <cellStyle name="20% - Accent6 2 7 5 4" xfId="25380"/>
    <cellStyle name="20% - Accent6 2 7 5 5" xfId="25381"/>
    <cellStyle name="20% - Accent6 2 7 5 6" xfId="25382"/>
    <cellStyle name="20% - Accent6 2 7 5 7" xfId="25383"/>
    <cellStyle name="20% - Accent6 2 7 6" xfId="25384"/>
    <cellStyle name="20% - Accent6 2 7 6 2" xfId="25385"/>
    <cellStyle name="20% - Accent6 2 7 7" xfId="25386"/>
    <cellStyle name="20% - Accent6 2 7 7 2" xfId="25387"/>
    <cellStyle name="20% - Accent6 2 7 8" xfId="25388"/>
    <cellStyle name="20% - Accent6 2 7 9" xfId="25389"/>
    <cellStyle name="20% - Accent6 2 8" xfId="25390"/>
    <cellStyle name="20% - Accent6 2 8 10" xfId="25391"/>
    <cellStyle name="20% - Accent6 2 8 11" xfId="25392"/>
    <cellStyle name="20% - Accent6 2 8 2" xfId="25393"/>
    <cellStyle name="20% - Accent6 2 8 2 10" xfId="25394"/>
    <cellStyle name="20% - Accent6 2 8 2 2" xfId="25395"/>
    <cellStyle name="20% - Accent6 2 8 2 2 2" xfId="25396"/>
    <cellStyle name="20% - Accent6 2 8 2 2 2 2" xfId="25397"/>
    <cellStyle name="20% - Accent6 2 8 2 2 3" xfId="25398"/>
    <cellStyle name="20% - Accent6 2 8 2 2 3 2" xfId="25399"/>
    <cellStyle name="20% - Accent6 2 8 2 2 4" xfId="25400"/>
    <cellStyle name="20% - Accent6 2 8 2 2 5" xfId="25401"/>
    <cellStyle name="20% - Accent6 2 8 2 2 6" xfId="25402"/>
    <cellStyle name="20% - Accent6 2 8 2 2 7" xfId="25403"/>
    <cellStyle name="20% - Accent6 2 8 2 3" xfId="25404"/>
    <cellStyle name="20% - Accent6 2 8 2 3 2" xfId="25405"/>
    <cellStyle name="20% - Accent6 2 8 2 3 2 2" xfId="25406"/>
    <cellStyle name="20% - Accent6 2 8 2 3 3" xfId="25407"/>
    <cellStyle name="20% - Accent6 2 8 2 3 3 2" xfId="25408"/>
    <cellStyle name="20% - Accent6 2 8 2 3 4" xfId="25409"/>
    <cellStyle name="20% - Accent6 2 8 2 3 5" xfId="25410"/>
    <cellStyle name="20% - Accent6 2 8 2 3 6" xfId="25411"/>
    <cellStyle name="20% - Accent6 2 8 2 3 7" xfId="25412"/>
    <cellStyle name="20% - Accent6 2 8 2 4" xfId="25413"/>
    <cellStyle name="20% - Accent6 2 8 2 4 2" xfId="25414"/>
    <cellStyle name="20% - Accent6 2 8 2 4 2 2" xfId="25415"/>
    <cellStyle name="20% - Accent6 2 8 2 4 3" xfId="25416"/>
    <cellStyle name="20% - Accent6 2 8 2 4 3 2" xfId="25417"/>
    <cellStyle name="20% - Accent6 2 8 2 4 4" xfId="25418"/>
    <cellStyle name="20% - Accent6 2 8 2 4 5" xfId="25419"/>
    <cellStyle name="20% - Accent6 2 8 2 4 6" xfId="25420"/>
    <cellStyle name="20% - Accent6 2 8 2 4 7" xfId="25421"/>
    <cellStyle name="20% - Accent6 2 8 2 5" xfId="25422"/>
    <cellStyle name="20% - Accent6 2 8 2 5 2" xfId="25423"/>
    <cellStyle name="20% - Accent6 2 8 2 6" xfId="25424"/>
    <cellStyle name="20% - Accent6 2 8 2 6 2" xfId="25425"/>
    <cellStyle name="20% - Accent6 2 8 2 7" xfId="25426"/>
    <cellStyle name="20% - Accent6 2 8 2 8" xfId="25427"/>
    <cellStyle name="20% - Accent6 2 8 2 9" xfId="25428"/>
    <cellStyle name="20% - Accent6 2 8 3" xfId="25429"/>
    <cellStyle name="20% - Accent6 2 8 3 2" xfId="25430"/>
    <cellStyle name="20% - Accent6 2 8 3 2 2" xfId="25431"/>
    <cellStyle name="20% - Accent6 2 8 3 3" xfId="25432"/>
    <cellStyle name="20% - Accent6 2 8 3 3 2" xfId="25433"/>
    <cellStyle name="20% - Accent6 2 8 3 4" xfId="25434"/>
    <cellStyle name="20% - Accent6 2 8 3 5" xfId="25435"/>
    <cellStyle name="20% - Accent6 2 8 3 6" xfId="25436"/>
    <cellStyle name="20% - Accent6 2 8 3 7" xfId="25437"/>
    <cellStyle name="20% - Accent6 2 8 4" xfId="25438"/>
    <cellStyle name="20% - Accent6 2 8 4 2" xfId="25439"/>
    <cellStyle name="20% - Accent6 2 8 4 2 2" xfId="25440"/>
    <cellStyle name="20% - Accent6 2 8 4 3" xfId="25441"/>
    <cellStyle name="20% - Accent6 2 8 4 3 2" xfId="25442"/>
    <cellStyle name="20% - Accent6 2 8 4 4" xfId="25443"/>
    <cellStyle name="20% - Accent6 2 8 4 5" xfId="25444"/>
    <cellStyle name="20% - Accent6 2 8 4 6" xfId="25445"/>
    <cellStyle name="20% - Accent6 2 8 4 7" xfId="25446"/>
    <cellStyle name="20% - Accent6 2 8 5" xfId="25447"/>
    <cellStyle name="20% - Accent6 2 8 5 2" xfId="25448"/>
    <cellStyle name="20% - Accent6 2 8 5 2 2" xfId="25449"/>
    <cellStyle name="20% - Accent6 2 8 5 3" xfId="25450"/>
    <cellStyle name="20% - Accent6 2 8 5 3 2" xfId="25451"/>
    <cellStyle name="20% - Accent6 2 8 5 4" xfId="25452"/>
    <cellStyle name="20% - Accent6 2 8 5 5" xfId="25453"/>
    <cellStyle name="20% - Accent6 2 8 5 6" xfId="25454"/>
    <cellStyle name="20% - Accent6 2 8 5 7" xfId="25455"/>
    <cellStyle name="20% - Accent6 2 8 6" xfId="25456"/>
    <cellStyle name="20% - Accent6 2 8 6 2" xfId="25457"/>
    <cellStyle name="20% - Accent6 2 8 7" xfId="25458"/>
    <cellStyle name="20% - Accent6 2 8 7 2" xfId="25459"/>
    <cellStyle name="20% - Accent6 2 8 8" xfId="25460"/>
    <cellStyle name="20% - Accent6 2 8 9" xfId="25461"/>
    <cellStyle name="20% - Accent6 2 9" xfId="25462"/>
    <cellStyle name="20% - Accent6 2 9 10" xfId="25463"/>
    <cellStyle name="20% - Accent6 2 9 2" xfId="25464"/>
    <cellStyle name="20% - Accent6 2 9 2 2" xfId="25465"/>
    <cellStyle name="20% - Accent6 2 9 2 2 2" xfId="25466"/>
    <cellStyle name="20% - Accent6 2 9 2 3" xfId="25467"/>
    <cellStyle name="20% - Accent6 2 9 2 3 2" xfId="25468"/>
    <cellStyle name="20% - Accent6 2 9 2 4" xfId="25469"/>
    <cellStyle name="20% - Accent6 2 9 2 5" xfId="25470"/>
    <cellStyle name="20% - Accent6 2 9 2 6" xfId="25471"/>
    <cellStyle name="20% - Accent6 2 9 2 7" xfId="25472"/>
    <cellStyle name="20% - Accent6 2 9 3" xfId="25473"/>
    <cellStyle name="20% - Accent6 2 9 3 2" xfId="25474"/>
    <cellStyle name="20% - Accent6 2 9 3 2 2" xfId="25475"/>
    <cellStyle name="20% - Accent6 2 9 3 3" xfId="25476"/>
    <cellStyle name="20% - Accent6 2 9 3 3 2" xfId="25477"/>
    <cellStyle name="20% - Accent6 2 9 3 4" xfId="25478"/>
    <cellStyle name="20% - Accent6 2 9 3 5" xfId="25479"/>
    <cellStyle name="20% - Accent6 2 9 3 6" xfId="25480"/>
    <cellStyle name="20% - Accent6 2 9 3 7" xfId="25481"/>
    <cellStyle name="20% - Accent6 2 9 4" xfId="25482"/>
    <cellStyle name="20% - Accent6 2 9 4 2" xfId="25483"/>
    <cellStyle name="20% - Accent6 2 9 4 2 2" xfId="25484"/>
    <cellStyle name="20% - Accent6 2 9 4 3" xfId="25485"/>
    <cellStyle name="20% - Accent6 2 9 4 3 2" xfId="25486"/>
    <cellStyle name="20% - Accent6 2 9 4 4" xfId="25487"/>
    <cellStyle name="20% - Accent6 2 9 4 5" xfId="25488"/>
    <cellStyle name="20% - Accent6 2 9 4 6" xfId="25489"/>
    <cellStyle name="20% - Accent6 2 9 4 7" xfId="25490"/>
    <cellStyle name="20% - Accent6 2 9 5" xfId="25491"/>
    <cellStyle name="20% - Accent6 2 9 5 2" xfId="25492"/>
    <cellStyle name="20% - Accent6 2 9 6" xfId="25493"/>
    <cellStyle name="20% - Accent6 2 9 6 2" xfId="25494"/>
    <cellStyle name="20% - Accent6 2 9 7" xfId="25495"/>
    <cellStyle name="20% - Accent6 2 9 8" xfId="25496"/>
    <cellStyle name="20% - Accent6 2 9 9" xfId="25497"/>
    <cellStyle name="20% - Accent6 2_10-15-10-Stmt AU - Period I - Working 1 0" xfId="234"/>
    <cellStyle name="20% - Accent6 3" xfId="235"/>
    <cellStyle name="20% - Accent6 3 10" xfId="25498"/>
    <cellStyle name="20% - Accent6 3 10 2" xfId="25499"/>
    <cellStyle name="20% - Accent6 3 10 2 2" xfId="25500"/>
    <cellStyle name="20% - Accent6 3 10 3" xfId="25501"/>
    <cellStyle name="20% - Accent6 3 10 3 2" xfId="25502"/>
    <cellStyle name="20% - Accent6 3 10 4" xfId="25503"/>
    <cellStyle name="20% - Accent6 3 10 5" xfId="25504"/>
    <cellStyle name="20% - Accent6 3 10 6" xfId="25505"/>
    <cellStyle name="20% - Accent6 3 10 7" xfId="25506"/>
    <cellStyle name="20% - Accent6 3 11" xfId="25507"/>
    <cellStyle name="20% - Accent6 3 11 2" xfId="25508"/>
    <cellStyle name="20% - Accent6 3 11 2 2" xfId="25509"/>
    <cellStyle name="20% - Accent6 3 11 3" xfId="25510"/>
    <cellStyle name="20% - Accent6 3 11 3 2" xfId="25511"/>
    <cellStyle name="20% - Accent6 3 11 4" xfId="25512"/>
    <cellStyle name="20% - Accent6 3 11 5" xfId="25513"/>
    <cellStyle name="20% - Accent6 3 11 6" xfId="25514"/>
    <cellStyle name="20% - Accent6 3 11 7" xfId="25515"/>
    <cellStyle name="20% - Accent6 3 12" xfId="25516"/>
    <cellStyle name="20% - Accent6 3 12 2" xfId="25517"/>
    <cellStyle name="20% - Accent6 3 12 2 2" xfId="25518"/>
    <cellStyle name="20% - Accent6 3 12 3" xfId="25519"/>
    <cellStyle name="20% - Accent6 3 12 3 2" xfId="25520"/>
    <cellStyle name="20% - Accent6 3 12 4" xfId="25521"/>
    <cellStyle name="20% - Accent6 3 12 5" xfId="25522"/>
    <cellStyle name="20% - Accent6 3 12 6" xfId="25523"/>
    <cellStyle name="20% - Accent6 3 12 7" xfId="25524"/>
    <cellStyle name="20% - Accent6 3 13" xfId="25525"/>
    <cellStyle name="20% - Accent6 3 13 2" xfId="25526"/>
    <cellStyle name="20% - Accent6 3 14" xfId="25527"/>
    <cellStyle name="20% - Accent6 3 14 2" xfId="25528"/>
    <cellStyle name="20% - Accent6 3 15" xfId="25529"/>
    <cellStyle name="20% - Accent6 3 16" xfId="25530"/>
    <cellStyle name="20% - Accent6 3 17" xfId="25531"/>
    <cellStyle name="20% - Accent6 3 18" xfId="25532"/>
    <cellStyle name="20% - Accent6 3 2" xfId="236"/>
    <cellStyle name="20% - Accent6 3 2 10" xfId="25533"/>
    <cellStyle name="20% - Accent6 3 2 11" xfId="25534"/>
    <cellStyle name="20% - Accent6 3 2 12" xfId="25535"/>
    <cellStyle name="20% - Accent6 3 2 13" xfId="25536"/>
    <cellStyle name="20% - Accent6 3 2 2" xfId="25537"/>
    <cellStyle name="20% - Accent6 3 2 2 10" xfId="25538"/>
    <cellStyle name="20% - Accent6 3 2 2 11" xfId="25539"/>
    <cellStyle name="20% - Accent6 3 2 2 2" xfId="25540"/>
    <cellStyle name="20% - Accent6 3 2 2 2 10" xfId="25541"/>
    <cellStyle name="20% - Accent6 3 2 2 2 2" xfId="25542"/>
    <cellStyle name="20% - Accent6 3 2 2 2 2 2" xfId="25543"/>
    <cellStyle name="20% - Accent6 3 2 2 2 2 2 2" xfId="25544"/>
    <cellStyle name="20% - Accent6 3 2 2 2 2 3" xfId="25545"/>
    <cellStyle name="20% - Accent6 3 2 2 2 2 3 2" xfId="25546"/>
    <cellStyle name="20% - Accent6 3 2 2 2 2 4" xfId="25547"/>
    <cellStyle name="20% - Accent6 3 2 2 2 2 5" xfId="25548"/>
    <cellStyle name="20% - Accent6 3 2 2 2 2 6" xfId="25549"/>
    <cellStyle name="20% - Accent6 3 2 2 2 2 7" xfId="25550"/>
    <cellStyle name="20% - Accent6 3 2 2 2 3" xfId="25551"/>
    <cellStyle name="20% - Accent6 3 2 2 2 3 2" xfId="25552"/>
    <cellStyle name="20% - Accent6 3 2 2 2 3 2 2" xfId="25553"/>
    <cellStyle name="20% - Accent6 3 2 2 2 3 3" xfId="25554"/>
    <cellStyle name="20% - Accent6 3 2 2 2 3 3 2" xfId="25555"/>
    <cellStyle name="20% - Accent6 3 2 2 2 3 4" xfId="25556"/>
    <cellStyle name="20% - Accent6 3 2 2 2 3 5" xfId="25557"/>
    <cellStyle name="20% - Accent6 3 2 2 2 3 6" xfId="25558"/>
    <cellStyle name="20% - Accent6 3 2 2 2 3 7" xfId="25559"/>
    <cellStyle name="20% - Accent6 3 2 2 2 4" xfId="25560"/>
    <cellStyle name="20% - Accent6 3 2 2 2 4 2" xfId="25561"/>
    <cellStyle name="20% - Accent6 3 2 2 2 4 2 2" xfId="25562"/>
    <cellStyle name="20% - Accent6 3 2 2 2 4 3" xfId="25563"/>
    <cellStyle name="20% - Accent6 3 2 2 2 4 3 2" xfId="25564"/>
    <cellStyle name="20% - Accent6 3 2 2 2 4 4" xfId="25565"/>
    <cellStyle name="20% - Accent6 3 2 2 2 4 5" xfId="25566"/>
    <cellStyle name="20% - Accent6 3 2 2 2 4 6" xfId="25567"/>
    <cellStyle name="20% - Accent6 3 2 2 2 4 7" xfId="25568"/>
    <cellStyle name="20% - Accent6 3 2 2 2 5" xfId="25569"/>
    <cellStyle name="20% - Accent6 3 2 2 2 5 2" xfId="25570"/>
    <cellStyle name="20% - Accent6 3 2 2 2 6" xfId="25571"/>
    <cellStyle name="20% - Accent6 3 2 2 2 6 2" xfId="25572"/>
    <cellStyle name="20% - Accent6 3 2 2 2 7" xfId="25573"/>
    <cellStyle name="20% - Accent6 3 2 2 2 8" xfId="25574"/>
    <cellStyle name="20% - Accent6 3 2 2 2 9" xfId="25575"/>
    <cellStyle name="20% - Accent6 3 2 2 3" xfId="25576"/>
    <cellStyle name="20% - Accent6 3 2 2 3 2" xfId="25577"/>
    <cellStyle name="20% - Accent6 3 2 2 3 2 2" xfId="25578"/>
    <cellStyle name="20% - Accent6 3 2 2 3 3" xfId="25579"/>
    <cellStyle name="20% - Accent6 3 2 2 3 3 2" xfId="25580"/>
    <cellStyle name="20% - Accent6 3 2 2 3 4" xfId="25581"/>
    <cellStyle name="20% - Accent6 3 2 2 3 5" xfId="25582"/>
    <cellStyle name="20% - Accent6 3 2 2 3 6" xfId="25583"/>
    <cellStyle name="20% - Accent6 3 2 2 3 7" xfId="25584"/>
    <cellStyle name="20% - Accent6 3 2 2 4" xfId="25585"/>
    <cellStyle name="20% - Accent6 3 2 2 4 2" xfId="25586"/>
    <cellStyle name="20% - Accent6 3 2 2 4 2 2" xfId="25587"/>
    <cellStyle name="20% - Accent6 3 2 2 4 3" xfId="25588"/>
    <cellStyle name="20% - Accent6 3 2 2 4 3 2" xfId="25589"/>
    <cellStyle name="20% - Accent6 3 2 2 4 4" xfId="25590"/>
    <cellStyle name="20% - Accent6 3 2 2 4 5" xfId="25591"/>
    <cellStyle name="20% - Accent6 3 2 2 4 6" xfId="25592"/>
    <cellStyle name="20% - Accent6 3 2 2 4 7" xfId="25593"/>
    <cellStyle name="20% - Accent6 3 2 2 5" xfId="25594"/>
    <cellStyle name="20% - Accent6 3 2 2 5 2" xfId="25595"/>
    <cellStyle name="20% - Accent6 3 2 2 5 2 2" xfId="25596"/>
    <cellStyle name="20% - Accent6 3 2 2 5 3" xfId="25597"/>
    <cellStyle name="20% - Accent6 3 2 2 5 3 2" xfId="25598"/>
    <cellStyle name="20% - Accent6 3 2 2 5 4" xfId="25599"/>
    <cellStyle name="20% - Accent6 3 2 2 5 5" xfId="25600"/>
    <cellStyle name="20% - Accent6 3 2 2 5 6" xfId="25601"/>
    <cellStyle name="20% - Accent6 3 2 2 5 7" xfId="25602"/>
    <cellStyle name="20% - Accent6 3 2 2 6" xfId="25603"/>
    <cellStyle name="20% - Accent6 3 2 2 6 2" xfId="25604"/>
    <cellStyle name="20% - Accent6 3 2 2 7" xfId="25605"/>
    <cellStyle name="20% - Accent6 3 2 2 7 2" xfId="25606"/>
    <cellStyle name="20% - Accent6 3 2 2 8" xfId="25607"/>
    <cellStyle name="20% - Accent6 3 2 2 9" xfId="25608"/>
    <cellStyle name="20% - Accent6 3 2 3" xfId="25609"/>
    <cellStyle name="20% - Accent6 3 2 3 10" xfId="25610"/>
    <cellStyle name="20% - Accent6 3 2 3 11" xfId="25611"/>
    <cellStyle name="20% - Accent6 3 2 3 2" xfId="25612"/>
    <cellStyle name="20% - Accent6 3 2 3 2 10" xfId="25613"/>
    <cellStyle name="20% - Accent6 3 2 3 2 2" xfId="25614"/>
    <cellStyle name="20% - Accent6 3 2 3 2 2 2" xfId="25615"/>
    <cellStyle name="20% - Accent6 3 2 3 2 2 2 2" xfId="25616"/>
    <cellStyle name="20% - Accent6 3 2 3 2 2 3" xfId="25617"/>
    <cellStyle name="20% - Accent6 3 2 3 2 2 3 2" xfId="25618"/>
    <cellStyle name="20% - Accent6 3 2 3 2 2 4" xfId="25619"/>
    <cellStyle name="20% - Accent6 3 2 3 2 2 5" xfId="25620"/>
    <cellStyle name="20% - Accent6 3 2 3 2 2 6" xfId="25621"/>
    <cellStyle name="20% - Accent6 3 2 3 2 2 7" xfId="25622"/>
    <cellStyle name="20% - Accent6 3 2 3 2 3" xfId="25623"/>
    <cellStyle name="20% - Accent6 3 2 3 2 3 2" xfId="25624"/>
    <cellStyle name="20% - Accent6 3 2 3 2 3 2 2" xfId="25625"/>
    <cellStyle name="20% - Accent6 3 2 3 2 3 3" xfId="25626"/>
    <cellStyle name="20% - Accent6 3 2 3 2 3 3 2" xfId="25627"/>
    <cellStyle name="20% - Accent6 3 2 3 2 3 4" xfId="25628"/>
    <cellStyle name="20% - Accent6 3 2 3 2 3 5" xfId="25629"/>
    <cellStyle name="20% - Accent6 3 2 3 2 3 6" xfId="25630"/>
    <cellStyle name="20% - Accent6 3 2 3 2 3 7" xfId="25631"/>
    <cellStyle name="20% - Accent6 3 2 3 2 4" xfId="25632"/>
    <cellStyle name="20% - Accent6 3 2 3 2 4 2" xfId="25633"/>
    <cellStyle name="20% - Accent6 3 2 3 2 4 2 2" xfId="25634"/>
    <cellStyle name="20% - Accent6 3 2 3 2 4 3" xfId="25635"/>
    <cellStyle name="20% - Accent6 3 2 3 2 4 3 2" xfId="25636"/>
    <cellStyle name="20% - Accent6 3 2 3 2 4 4" xfId="25637"/>
    <cellStyle name="20% - Accent6 3 2 3 2 4 5" xfId="25638"/>
    <cellStyle name="20% - Accent6 3 2 3 2 4 6" xfId="25639"/>
    <cellStyle name="20% - Accent6 3 2 3 2 4 7" xfId="25640"/>
    <cellStyle name="20% - Accent6 3 2 3 2 5" xfId="25641"/>
    <cellStyle name="20% - Accent6 3 2 3 2 5 2" xfId="25642"/>
    <cellStyle name="20% - Accent6 3 2 3 2 6" xfId="25643"/>
    <cellStyle name="20% - Accent6 3 2 3 2 6 2" xfId="25644"/>
    <cellStyle name="20% - Accent6 3 2 3 2 7" xfId="25645"/>
    <cellStyle name="20% - Accent6 3 2 3 2 8" xfId="25646"/>
    <cellStyle name="20% - Accent6 3 2 3 2 9" xfId="25647"/>
    <cellStyle name="20% - Accent6 3 2 3 3" xfId="25648"/>
    <cellStyle name="20% - Accent6 3 2 3 3 2" xfId="25649"/>
    <cellStyle name="20% - Accent6 3 2 3 3 2 2" xfId="25650"/>
    <cellStyle name="20% - Accent6 3 2 3 3 3" xfId="25651"/>
    <cellStyle name="20% - Accent6 3 2 3 3 3 2" xfId="25652"/>
    <cellStyle name="20% - Accent6 3 2 3 3 4" xfId="25653"/>
    <cellStyle name="20% - Accent6 3 2 3 3 5" xfId="25654"/>
    <cellStyle name="20% - Accent6 3 2 3 3 6" xfId="25655"/>
    <cellStyle name="20% - Accent6 3 2 3 3 7" xfId="25656"/>
    <cellStyle name="20% - Accent6 3 2 3 4" xfId="25657"/>
    <cellStyle name="20% - Accent6 3 2 3 4 2" xfId="25658"/>
    <cellStyle name="20% - Accent6 3 2 3 4 2 2" xfId="25659"/>
    <cellStyle name="20% - Accent6 3 2 3 4 3" xfId="25660"/>
    <cellStyle name="20% - Accent6 3 2 3 4 3 2" xfId="25661"/>
    <cellStyle name="20% - Accent6 3 2 3 4 4" xfId="25662"/>
    <cellStyle name="20% - Accent6 3 2 3 4 5" xfId="25663"/>
    <cellStyle name="20% - Accent6 3 2 3 4 6" xfId="25664"/>
    <cellStyle name="20% - Accent6 3 2 3 4 7" xfId="25665"/>
    <cellStyle name="20% - Accent6 3 2 3 5" xfId="25666"/>
    <cellStyle name="20% - Accent6 3 2 3 5 2" xfId="25667"/>
    <cellStyle name="20% - Accent6 3 2 3 5 2 2" xfId="25668"/>
    <cellStyle name="20% - Accent6 3 2 3 5 3" xfId="25669"/>
    <cellStyle name="20% - Accent6 3 2 3 5 3 2" xfId="25670"/>
    <cellStyle name="20% - Accent6 3 2 3 5 4" xfId="25671"/>
    <cellStyle name="20% - Accent6 3 2 3 5 5" xfId="25672"/>
    <cellStyle name="20% - Accent6 3 2 3 5 6" xfId="25673"/>
    <cellStyle name="20% - Accent6 3 2 3 5 7" xfId="25674"/>
    <cellStyle name="20% - Accent6 3 2 3 6" xfId="25675"/>
    <cellStyle name="20% - Accent6 3 2 3 6 2" xfId="25676"/>
    <cellStyle name="20% - Accent6 3 2 3 7" xfId="25677"/>
    <cellStyle name="20% - Accent6 3 2 3 7 2" xfId="25678"/>
    <cellStyle name="20% - Accent6 3 2 3 8" xfId="25679"/>
    <cellStyle name="20% - Accent6 3 2 3 9" xfId="25680"/>
    <cellStyle name="20% - Accent6 3 2 4" xfId="25681"/>
    <cellStyle name="20% - Accent6 3 2 4 10" xfId="25682"/>
    <cellStyle name="20% - Accent6 3 2 4 2" xfId="25683"/>
    <cellStyle name="20% - Accent6 3 2 4 2 2" xfId="25684"/>
    <cellStyle name="20% - Accent6 3 2 4 2 2 2" xfId="25685"/>
    <cellStyle name="20% - Accent6 3 2 4 2 3" xfId="25686"/>
    <cellStyle name="20% - Accent6 3 2 4 2 3 2" xfId="25687"/>
    <cellStyle name="20% - Accent6 3 2 4 2 4" xfId="25688"/>
    <cellStyle name="20% - Accent6 3 2 4 2 5" xfId="25689"/>
    <cellStyle name="20% - Accent6 3 2 4 2 6" xfId="25690"/>
    <cellStyle name="20% - Accent6 3 2 4 2 7" xfId="25691"/>
    <cellStyle name="20% - Accent6 3 2 4 3" xfId="25692"/>
    <cellStyle name="20% - Accent6 3 2 4 3 2" xfId="25693"/>
    <cellStyle name="20% - Accent6 3 2 4 3 2 2" xfId="25694"/>
    <cellStyle name="20% - Accent6 3 2 4 3 3" xfId="25695"/>
    <cellStyle name="20% - Accent6 3 2 4 3 3 2" xfId="25696"/>
    <cellStyle name="20% - Accent6 3 2 4 3 4" xfId="25697"/>
    <cellStyle name="20% - Accent6 3 2 4 3 5" xfId="25698"/>
    <cellStyle name="20% - Accent6 3 2 4 3 6" xfId="25699"/>
    <cellStyle name="20% - Accent6 3 2 4 3 7" xfId="25700"/>
    <cellStyle name="20% - Accent6 3 2 4 4" xfId="25701"/>
    <cellStyle name="20% - Accent6 3 2 4 4 2" xfId="25702"/>
    <cellStyle name="20% - Accent6 3 2 4 4 2 2" xfId="25703"/>
    <cellStyle name="20% - Accent6 3 2 4 4 3" xfId="25704"/>
    <cellStyle name="20% - Accent6 3 2 4 4 3 2" xfId="25705"/>
    <cellStyle name="20% - Accent6 3 2 4 4 4" xfId="25706"/>
    <cellStyle name="20% - Accent6 3 2 4 4 5" xfId="25707"/>
    <cellStyle name="20% - Accent6 3 2 4 4 6" xfId="25708"/>
    <cellStyle name="20% - Accent6 3 2 4 4 7" xfId="25709"/>
    <cellStyle name="20% - Accent6 3 2 4 5" xfId="25710"/>
    <cellStyle name="20% - Accent6 3 2 4 5 2" xfId="25711"/>
    <cellStyle name="20% - Accent6 3 2 4 6" xfId="25712"/>
    <cellStyle name="20% - Accent6 3 2 4 6 2" xfId="25713"/>
    <cellStyle name="20% - Accent6 3 2 4 7" xfId="25714"/>
    <cellStyle name="20% - Accent6 3 2 4 8" xfId="25715"/>
    <cellStyle name="20% - Accent6 3 2 4 9" xfId="25716"/>
    <cellStyle name="20% - Accent6 3 2 5" xfId="25717"/>
    <cellStyle name="20% - Accent6 3 2 5 2" xfId="25718"/>
    <cellStyle name="20% - Accent6 3 2 5 2 2" xfId="25719"/>
    <cellStyle name="20% - Accent6 3 2 5 3" xfId="25720"/>
    <cellStyle name="20% - Accent6 3 2 5 3 2" xfId="25721"/>
    <cellStyle name="20% - Accent6 3 2 5 4" xfId="25722"/>
    <cellStyle name="20% - Accent6 3 2 5 5" xfId="25723"/>
    <cellStyle name="20% - Accent6 3 2 5 6" xfId="25724"/>
    <cellStyle name="20% - Accent6 3 2 5 7" xfId="25725"/>
    <cellStyle name="20% - Accent6 3 2 6" xfId="25726"/>
    <cellStyle name="20% - Accent6 3 2 6 2" xfId="25727"/>
    <cellStyle name="20% - Accent6 3 2 6 2 2" xfId="25728"/>
    <cellStyle name="20% - Accent6 3 2 6 3" xfId="25729"/>
    <cellStyle name="20% - Accent6 3 2 6 3 2" xfId="25730"/>
    <cellStyle name="20% - Accent6 3 2 6 4" xfId="25731"/>
    <cellStyle name="20% - Accent6 3 2 6 5" xfId="25732"/>
    <cellStyle name="20% - Accent6 3 2 6 6" xfId="25733"/>
    <cellStyle name="20% - Accent6 3 2 6 7" xfId="25734"/>
    <cellStyle name="20% - Accent6 3 2 7" xfId="25735"/>
    <cellStyle name="20% - Accent6 3 2 7 2" xfId="25736"/>
    <cellStyle name="20% - Accent6 3 2 7 2 2" xfId="25737"/>
    <cellStyle name="20% - Accent6 3 2 7 3" xfId="25738"/>
    <cellStyle name="20% - Accent6 3 2 7 3 2" xfId="25739"/>
    <cellStyle name="20% - Accent6 3 2 7 4" xfId="25740"/>
    <cellStyle name="20% - Accent6 3 2 7 5" xfId="25741"/>
    <cellStyle name="20% - Accent6 3 2 7 6" xfId="25742"/>
    <cellStyle name="20% - Accent6 3 2 7 7" xfId="25743"/>
    <cellStyle name="20% - Accent6 3 2 8" xfId="25744"/>
    <cellStyle name="20% - Accent6 3 2 8 2" xfId="25745"/>
    <cellStyle name="20% - Accent6 3 2 9" xfId="25746"/>
    <cellStyle name="20% - Accent6 3 2 9 2" xfId="25747"/>
    <cellStyle name="20% - Accent6 3 3" xfId="237"/>
    <cellStyle name="20% - Accent6 3 3 10" xfId="25748"/>
    <cellStyle name="20% - Accent6 3 3 11" xfId="25749"/>
    <cellStyle name="20% - Accent6 3 3 12" xfId="25750"/>
    <cellStyle name="20% - Accent6 3 3 13" xfId="25751"/>
    <cellStyle name="20% - Accent6 3 3 2" xfId="25752"/>
    <cellStyle name="20% - Accent6 3 3 2 10" xfId="25753"/>
    <cellStyle name="20% - Accent6 3 3 2 11" xfId="25754"/>
    <cellStyle name="20% - Accent6 3 3 2 2" xfId="25755"/>
    <cellStyle name="20% - Accent6 3 3 2 2 10" xfId="25756"/>
    <cellStyle name="20% - Accent6 3 3 2 2 2" xfId="25757"/>
    <cellStyle name="20% - Accent6 3 3 2 2 2 2" xfId="25758"/>
    <cellStyle name="20% - Accent6 3 3 2 2 2 2 2" xfId="25759"/>
    <cellStyle name="20% - Accent6 3 3 2 2 2 3" xfId="25760"/>
    <cellStyle name="20% - Accent6 3 3 2 2 2 3 2" xfId="25761"/>
    <cellStyle name="20% - Accent6 3 3 2 2 2 4" xfId="25762"/>
    <cellStyle name="20% - Accent6 3 3 2 2 2 5" xfId="25763"/>
    <cellStyle name="20% - Accent6 3 3 2 2 2 6" xfId="25764"/>
    <cellStyle name="20% - Accent6 3 3 2 2 2 7" xfId="25765"/>
    <cellStyle name="20% - Accent6 3 3 2 2 3" xfId="25766"/>
    <cellStyle name="20% - Accent6 3 3 2 2 3 2" xfId="25767"/>
    <cellStyle name="20% - Accent6 3 3 2 2 3 2 2" xfId="25768"/>
    <cellStyle name="20% - Accent6 3 3 2 2 3 3" xfId="25769"/>
    <cellStyle name="20% - Accent6 3 3 2 2 3 3 2" xfId="25770"/>
    <cellStyle name="20% - Accent6 3 3 2 2 3 4" xfId="25771"/>
    <cellStyle name="20% - Accent6 3 3 2 2 3 5" xfId="25772"/>
    <cellStyle name="20% - Accent6 3 3 2 2 3 6" xfId="25773"/>
    <cellStyle name="20% - Accent6 3 3 2 2 3 7" xfId="25774"/>
    <cellStyle name="20% - Accent6 3 3 2 2 4" xfId="25775"/>
    <cellStyle name="20% - Accent6 3 3 2 2 4 2" xfId="25776"/>
    <cellStyle name="20% - Accent6 3 3 2 2 4 2 2" xfId="25777"/>
    <cellStyle name="20% - Accent6 3 3 2 2 4 3" xfId="25778"/>
    <cellStyle name="20% - Accent6 3 3 2 2 4 3 2" xfId="25779"/>
    <cellStyle name="20% - Accent6 3 3 2 2 4 4" xfId="25780"/>
    <cellStyle name="20% - Accent6 3 3 2 2 4 5" xfId="25781"/>
    <cellStyle name="20% - Accent6 3 3 2 2 4 6" xfId="25782"/>
    <cellStyle name="20% - Accent6 3 3 2 2 4 7" xfId="25783"/>
    <cellStyle name="20% - Accent6 3 3 2 2 5" xfId="25784"/>
    <cellStyle name="20% - Accent6 3 3 2 2 5 2" xfId="25785"/>
    <cellStyle name="20% - Accent6 3 3 2 2 6" xfId="25786"/>
    <cellStyle name="20% - Accent6 3 3 2 2 6 2" xfId="25787"/>
    <cellStyle name="20% - Accent6 3 3 2 2 7" xfId="25788"/>
    <cellStyle name="20% - Accent6 3 3 2 2 8" xfId="25789"/>
    <cellStyle name="20% - Accent6 3 3 2 2 9" xfId="25790"/>
    <cellStyle name="20% - Accent6 3 3 2 3" xfId="25791"/>
    <cellStyle name="20% - Accent6 3 3 2 3 2" xfId="25792"/>
    <cellStyle name="20% - Accent6 3 3 2 3 2 2" xfId="25793"/>
    <cellStyle name="20% - Accent6 3 3 2 3 3" xfId="25794"/>
    <cellStyle name="20% - Accent6 3 3 2 3 3 2" xfId="25795"/>
    <cellStyle name="20% - Accent6 3 3 2 3 4" xfId="25796"/>
    <cellStyle name="20% - Accent6 3 3 2 3 5" xfId="25797"/>
    <cellStyle name="20% - Accent6 3 3 2 3 6" xfId="25798"/>
    <cellStyle name="20% - Accent6 3 3 2 3 7" xfId="25799"/>
    <cellStyle name="20% - Accent6 3 3 2 4" xfId="25800"/>
    <cellStyle name="20% - Accent6 3 3 2 4 2" xfId="25801"/>
    <cellStyle name="20% - Accent6 3 3 2 4 2 2" xfId="25802"/>
    <cellStyle name="20% - Accent6 3 3 2 4 3" xfId="25803"/>
    <cellStyle name="20% - Accent6 3 3 2 4 3 2" xfId="25804"/>
    <cellStyle name="20% - Accent6 3 3 2 4 4" xfId="25805"/>
    <cellStyle name="20% - Accent6 3 3 2 4 5" xfId="25806"/>
    <cellStyle name="20% - Accent6 3 3 2 4 6" xfId="25807"/>
    <cellStyle name="20% - Accent6 3 3 2 4 7" xfId="25808"/>
    <cellStyle name="20% - Accent6 3 3 2 5" xfId="25809"/>
    <cellStyle name="20% - Accent6 3 3 2 5 2" xfId="25810"/>
    <cellStyle name="20% - Accent6 3 3 2 5 2 2" xfId="25811"/>
    <cellStyle name="20% - Accent6 3 3 2 5 3" xfId="25812"/>
    <cellStyle name="20% - Accent6 3 3 2 5 3 2" xfId="25813"/>
    <cellStyle name="20% - Accent6 3 3 2 5 4" xfId="25814"/>
    <cellStyle name="20% - Accent6 3 3 2 5 5" xfId="25815"/>
    <cellStyle name="20% - Accent6 3 3 2 5 6" xfId="25816"/>
    <cellStyle name="20% - Accent6 3 3 2 5 7" xfId="25817"/>
    <cellStyle name="20% - Accent6 3 3 2 6" xfId="25818"/>
    <cellStyle name="20% - Accent6 3 3 2 6 2" xfId="25819"/>
    <cellStyle name="20% - Accent6 3 3 2 7" xfId="25820"/>
    <cellStyle name="20% - Accent6 3 3 2 7 2" xfId="25821"/>
    <cellStyle name="20% - Accent6 3 3 2 8" xfId="25822"/>
    <cellStyle name="20% - Accent6 3 3 2 9" xfId="25823"/>
    <cellStyle name="20% - Accent6 3 3 3" xfId="25824"/>
    <cellStyle name="20% - Accent6 3 3 3 10" xfId="25825"/>
    <cellStyle name="20% - Accent6 3 3 3 11" xfId="25826"/>
    <cellStyle name="20% - Accent6 3 3 3 2" xfId="25827"/>
    <cellStyle name="20% - Accent6 3 3 3 2 10" xfId="25828"/>
    <cellStyle name="20% - Accent6 3 3 3 2 2" xfId="25829"/>
    <cellStyle name="20% - Accent6 3 3 3 2 2 2" xfId="25830"/>
    <cellStyle name="20% - Accent6 3 3 3 2 2 2 2" xfId="25831"/>
    <cellStyle name="20% - Accent6 3 3 3 2 2 3" xfId="25832"/>
    <cellStyle name="20% - Accent6 3 3 3 2 2 3 2" xfId="25833"/>
    <cellStyle name="20% - Accent6 3 3 3 2 2 4" xfId="25834"/>
    <cellStyle name="20% - Accent6 3 3 3 2 2 5" xfId="25835"/>
    <cellStyle name="20% - Accent6 3 3 3 2 2 6" xfId="25836"/>
    <cellStyle name="20% - Accent6 3 3 3 2 2 7" xfId="25837"/>
    <cellStyle name="20% - Accent6 3 3 3 2 3" xfId="25838"/>
    <cellStyle name="20% - Accent6 3 3 3 2 3 2" xfId="25839"/>
    <cellStyle name="20% - Accent6 3 3 3 2 3 2 2" xfId="25840"/>
    <cellStyle name="20% - Accent6 3 3 3 2 3 3" xfId="25841"/>
    <cellStyle name="20% - Accent6 3 3 3 2 3 3 2" xfId="25842"/>
    <cellStyle name="20% - Accent6 3 3 3 2 3 4" xfId="25843"/>
    <cellStyle name="20% - Accent6 3 3 3 2 3 5" xfId="25844"/>
    <cellStyle name="20% - Accent6 3 3 3 2 3 6" xfId="25845"/>
    <cellStyle name="20% - Accent6 3 3 3 2 3 7" xfId="25846"/>
    <cellStyle name="20% - Accent6 3 3 3 2 4" xfId="25847"/>
    <cellStyle name="20% - Accent6 3 3 3 2 4 2" xfId="25848"/>
    <cellStyle name="20% - Accent6 3 3 3 2 4 2 2" xfId="25849"/>
    <cellStyle name="20% - Accent6 3 3 3 2 4 3" xfId="25850"/>
    <cellStyle name="20% - Accent6 3 3 3 2 4 3 2" xfId="25851"/>
    <cellStyle name="20% - Accent6 3 3 3 2 4 4" xfId="25852"/>
    <cellStyle name="20% - Accent6 3 3 3 2 4 5" xfId="25853"/>
    <cellStyle name="20% - Accent6 3 3 3 2 4 6" xfId="25854"/>
    <cellStyle name="20% - Accent6 3 3 3 2 4 7" xfId="25855"/>
    <cellStyle name="20% - Accent6 3 3 3 2 5" xfId="25856"/>
    <cellStyle name="20% - Accent6 3 3 3 2 5 2" xfId="25857"/>
    <cellStyle name="20% - Accent6 3 3 3 2 6" xfId="25858"/>
    <cellStyle name="20% - Accent6 3 3 3 2 6 2" xfId="25859"/>
    <cellStyle name="20% - Accent6 3 3 3 2 7" xfId="25860"/>
    <cellStyle name="20% - Accent6 3 3 3 2 8" xfId="25861"/>
    <cellStyle name="20% - Accent6 3 3 3 2 9" xfId="25862"/>
    <cellStyle name="20% - Accent6 3 3 3 3" xfId="25863"/>
    <cellStyle name="20% - Accent6 3 3 3 3 2" xfId="25864"/>
    <cellStyle name="20% - Accent6 3 3 3 3 2 2" xfId="25865"/>
    <cellStyle name="20% - Accent6 3 3 3 3 3" xfId="25866"/>
    <cellStyle name="20% - Accent6 3 3 3 3 3 2" xfId="25867"/>
    <cellStyle name="20% - Accent6 3 3 3 3 4" xfId="25868"/>
    <cellStyle name="20% - Accent6 3 3 3 3 5" xfId="25869"/>
    <cellStyle name="20% - Accent6 3 3 3 3 6" xfId="25870"/>
    <cellStyle name="20% - Accent6 3 3 3 3 7" xfId="25871"/>
    <cellStyle name="20% - Accent6 3 3 3 4" xfId="25872"/>
    <cellStyle name="20% - Accent6 3 3 3 4 2" xfId="25873"/>
    <cellStyle name="20% - Accent6 3 3 3 4 2 2" xfId="25874"/>
    <cellStyle name="20% - Accent6 3 3 3 4 3" xfId="25875"/>
    <cellStyle name="20% - Accent6 3 3 3 4 3 2" xfId="25876"/>
    <cellStyle name="20% - Accent6 3 3 3 4 4" xfId="25877"/>
    <cellStyle name="20% - Accent6 3 3 3 4 5" xfId="25878"/>
    <cellStyle name="20% - Accent6 3 3 3 4 6" xfId="25879"/>
    <cellStyle name="20% - Accent6 3 3 3 4 7" xfId="25880"/>
    <cellStyle name="20% - Accent6 3 3 3 5" xfId="25881"/>
    <cellStyle name="20% - Accent6 3 3 3 5 2" xfId="25882"/>
    <cellStyle name="20% - Accent6 3 3 3 5 2 2" xfId="25883"/>
    <cellStyle name="20% - Accent6 3 3 3 5 3" xfId="25884"/>
    <cellStyle name="20% - Accent6 3 3 3 5 3 2" xfId="25885"/>
    <cellStyle name="20% - Accent6 3 3 3 5 4" xfId="25886"/>
    <cellStyle name="20% - Accent6 3 3 3 5 5" xfId="25887"/>
    <cellStyle name="20% - Accent6 3 3 3 5 6" xfId="25888"/>
    <cellStyle name="20% - Accent6 3 3 3 5 7" xfId="25889"/>
    <cellStyle name="20% - Accent6 3 3 3 6" xfId="25890"/>
    <cellStyle name="20% - Accent6 3 3 3 6 2" xfId="25891"/>
    <cellStyle name="20% - Accent6 3 3 3 7" xfId="25892"/>
    <cellStyle name="20% - Accent6 3 3 3 7 2" xfId="25893"/>
    <cellStyle name="20% - Accent6 3 3 3 8" xfId="25894"/>
    <cellStyle name="20% - Accent6 3 3 3 9" xfId="25895"/>
    <cellStyle name="20% - Accent6 3 3 4" xfId="25896"/>
    <cellStyle name="20% - Accent6 3 3 4 10" xfId="25897"/>
    <cellStyle name="20% - Accent6 3 3 4 2" xfId="25898"/>
    <cellStyle name="20% - Accent6 3 3 4 2 2" xfId="25899"/>
    <cellStyle name="20% - Accent6 3 3 4 2 2 2" xfId="25900"/>
    <cellStyle name="20% - Accent6 3 3 4 2 3" xfId="25901"/>
    <cellStyle name="20% - Accent6 3 3 4 2 3 2" xfId="25902"/>
    <cellStyle name="20% - Accent6 3 3 4 2 4" xfId="25903"/>
    <cellStyle name="20% - Accent6 3 3 4 2 5" xfId="25904"/>
    <cellStyle name="20% - Accent6 3 3 4 2 6" xfId="25905"/>
    <cellStyle name="20% - Accent6 3 3 4 2 7" xfId="25906"/>
    <cellStyle name="20% - Accent6 3 3 4 3" xfId="25907"/>
    <cellStyle name="20% - Accent6 3 3 4 3 2" xfId="25908"/>
    <cellStyle name="20% - Accent6 3 3 4 3 2 2" xfId="25909"/>
    <cellStyle name="20% - Accent6 3 3 4 3 3" xfId="25910"/>
    <cellStyle name="20% - Accent6 3 3 4 3 3 2" xfId="25911"/>
    <cellStyle name="20% - Accent6 3 3 4 3 4" xfId="25912"/>
    <cellStyle name="20% - Accent6 3 3 4 3 5" xfId="25913"/>
    <cellStyle name="20% - Accent6 3 3 4 3 6" xfId="25914"/>
    <cellStyle name="20% - Accent6 3 3 4 3 7" xfId="25915"/>
    <cellStyle name="20% - Accent6 3 3 4 4" xfId="25916"/>
    <cellStyle name="20% - Accent6 3 3 4 4 2" xfId="25917"/>
    <cellStyle name="20% - Accent6 3 3 4 4 2 2" xfId="25918"/>
    <cellStyle name="20% - Accent6 3 3 4 4 3" xfId="25919"/>
    <cellStyle name="20% - Accent6 3 3 4 4 3 2" xfId="25920"/>
    <cellStyle name="20% - Accent6 3 3 4 4 4" xfId="25921"/>
    <cellStyle name="20% - Accent6 3 3 4 4 5" xfId="25922"/>
    <cellStyle name="20% - Accent6 3 3 4 4 6" xfId="25923"/>
    <cellStyle name="20% - Accent6 3 3 4 4 7" xfId="25924"/>
    <cellStyle name="20% - Accent6 3 3 4 5" xfId="25925"/>
    <cellStyle name="20% - Accent6 3 3 4 5 2" xfId="25926"/>
    <cellStyle name="20% - Accent6 3 3 4 6" xfId="25927"/>
    <cellStyle name="20% - Accent6 3 3 4 6 2" xfId="25928"/>
    <cellStyle name="20% - Accent6 3 3 4 7" xfId="25929"/>
    <cellStyle name="20% - Accent6 3 3 4 8" xfId="25930"/>
    <cellStyle name="20% - Accent6 3 3 4 9" xfId="25931"/>
    <cellStyle name="20% - Accent6 3 3 5" xfId="25932"/>
    <cellStyle name="20% - Accent6 3 3 5 2" xfId="25933"/>
    <cellStyle name="20% - Accent6 3 3 5 2 2" xfId="25934"/>
    <cellStyle name="20% - Accent6 3 3 5 3" xfId="25935"/>
    <cellStyle name="20% - Accent6 3 3 5 3 2" xfId="25936"/>
    <cellStyle name="20% - Accent6 3 3 5 4" xfId="25937"/>
    <cellStyle name="20% - Accent6 3 3 5 5" xfId="25938"/>
    <cellStyle name="20% - Accent6 3 3 5 6" xfId="25939"/>
    <cellStyle name="20% - Accent6 3 3 5 7" xfId="25940"/>
    <cellStyle name="20% - Accent6 3 3 6" xfId="25941"/>
    <cellStyle name="20% - Accent6 3 3 6 2" xfId="25942"/>
    <cellStyle name="20% - Accent6 3 3 6 2 2" xfId="25943"/>
    <cellStyle name="20% - Accent6 3 3 6 3" xfId="25944"/>
    <cellStyle name="20% - Accent6 3 3 6 3 2" xfId="25945"/>
    <cellStyle name="20% - Accent6 3 3 6 4" xfId="25946"/>
    <cellStyle name="20% - Accent6 3 3 6 5" xfId="25947"/>
    <cellStyle name="20% - Accent6 3 3 6 6" xfId="25948"/>
    <cellStyle name="20% - Accent6 3 3 6 7" xfId="25949"/>
    <cellStyle name="20% - Accent6 3 3 7" xfId="25950"/>
    <cellStyle name="20% - Accent6 3 3 7 2" xfId="25951"/>
    <cellStyle name="20% - Accent6 3 3 7 2 2" xfId="25952"/>
    <cellStyle name="20% - Accent6 3 3 7 3" xfId="25953"/>
    <cellStyle name="20% - Accent6 3 3 7 3 2" xfId="25954"/>
    <cellStyle name="20% - Accent6 3 3 7 4" xfId="25955"/>
    <cellStyle name="20% - Accent6 3 3 7 5" xfId="25956"/>
    <cellStyle name="20% - Accent6 3 3 7 6" xfId="25957"/>
    <cellStyle name="20% - Accent6 3 3 7 7" xfId="25958"/>
    <cellStyle name="20% - Accent6 3 3 8" xfId="25959"/>
    <cellStyle name="20% - Accent6 3 3 8 2" xfId="25960"/>
    <cellStyle name="20% - Accent6 3 3 9" xfId="25961"/>
    <cellStyle name="20% - Accent6 3 3 9 2" xfId="25962"/>
    <cellStyle name="20% - Accent6 3 4" xfId="25963"/>
    <cellStyle name="20% - Accent6 3 4 10" xfId="25964"/>
    <cellStyle name="20% - Accent6 3 4 11" xfId="25965"/>
    <cellStyle name="20% - Accent6 3 4 12" xfId="25966"/>
    <cellStyle name="20% - Accent6 3 4 13" xfId="25967"/>
    <cellStyle name="20% - Accent6 3 4 2" xfId="25968"/>
    <cellStyle name="20% - Accent6 3 4 2 10" xfId="25969"/>
    <cellStyle name="20% - Accent6 3 4 2 11" xfId="25970"/>
    <cellStyle name="20% - Accent6 3 4 2 2" xfId="25971"/>
    <cellStyle name="20% - Accent6 3 4 2 2 10" xfId="25972"/>
    <cellStyle name="20% - Accent6 3 4 2 2 2" xfId="25973"/>
    <cellStyle name="20% - Accent6 3 4 2 2 2 2" xfId="25974"/>
    <cellStyle name="20% - Accent6 3 4 2 2 2 2 2" xfId="25975"/>
    <cellStyle name="20% - Accent6 3 4 2 2 2 3" xfId="25976"/>
    <cellStyle name="20% - Accent6 3 4 2 2 2 3 2" xfId="25977"/>
    <cellStyle name="20% - Accent6 3 4 2 2 2 4" xfId="25978"/>
    <cellStyle name="20% - Accent6 3 4 2 2 2 5" xfId="25979"/>
    <cellStyle name="20% - Accent6 3 4 2 2 2 6" xfId="25980"/>
    <cellStyle name="20% - Accent6 3 4 2 2 2 7" xfId="25981"/>
    <cellStyle name="20% - Accent6 3 4 2 2 3" xfId="25982"/>
    <cellStyle name="20% - Accent6 3 4 2 2 3 2" xfId="25983"/>
    <cellStyle name="20% - Accent6 3 4 2 2 3 2 2" xfId="25984"/>
    <cellStyle name="20% - Accent6 3 4 2 2 3 3" xfId="25985"/>
    <cellStyle name="20% - Accent6 3 4 2 2 3 3 2" xfId="25986"/>
    <cellStyle name="20% - Accent6 3 4 2 2 3 4" xfId="25987"/>
    <cellStyle name="20% - Accent6 3 4 2 2 3 5" xfId="25988"/>
    <cellStyle name="20% - Accent6 3 4 2 2 3 6" xfId="25989"/>
    <cellStyle name="20% - Accent6 3 4 2 2 3 7" xfId="25990"/>
    <cellStyle name="20% - Accent6 3 4 2 2 4" xfId="25991"/>
    <cellStyle name="20% - Accent6 3 4 2 2 4 2" xfId="25992"/>
    <cellStyle name="20% - Accent6 3 4 2 2 4 2 2" xfId="25993"/>
    <cellStyle name="20% - Accent6 3 4 2 2 4 3" xfId="25994"/>
    <cellStyle name="20% - Accent6 3 4 2 2 4 3 2" xfId="25995"/>
    <cellStyle name="20% - Accent6 3 4 2 2 4 4" xfId="25996"/>
    <cellStyle name="20% - Accent6 3 4 2 2 4 5" xfId="25997"/>
    <cellStyle name="20% - Accent6 3 4 2 2 4 6" xfId="25998"/>
    <cellStyle name="20% - Accent6 3 4 2 2 4 7" xfId="25999"/>
    <cellStyle name="20% - Accent6 3 4 2 2 5" xfId="26000"/>
    <cellStyle name="20% - Accent6 3 4 2 2 5 2" xfId="26001"/>
    <cellStyle name="20% - Accent6 3 4 2 2 6" xfId="26002"/>
    <cellStyle name="20% - Accent6 3 4 2 2 6 2" xfId="26003"/>
    <cellStyle name="20% - Accent6 3 4 2 2 7" xfId="26004"/>
    <cellStyle name="20% - Accent6 3 4 2 2 8" xfId="26005"/>
    <cellStyle name="20% - Accent6 3 4 2 2 9" xfId="26006"/>
    <cellStyle name="20% - Accent6 3 4 2 3" xfId="26007"/>
    <cellStyle name="20% - Accent6 3 4 2 3 2" xfId="26008"/>
    <cellStyle name="20% - Accent6 3 4 2 3 2 2" xfId="26009"/>
    <cellStyle name="20% - Accent6 3 4 2 3 3" xfId="26010"/>
    <cellStyle name="20% - Accent6 3 4 2 3 3 2" xfId="26011"/>
    <cellStyle name="20% - Accent6 3 4 2 3 4" xfId="26012"/>
    <cellStyle name="20% - Accent6 3 4 2 3 5" xfId="26013"/>
    <cellStyle name="20% - Accent6 3 4 2 3 6" xfId="26014"/>
    <cellStyle name="20% - Accent6 3 4 2 3 7" xfId="26015"/>
    <cellStyle name="20% - Accent6 3 4 2 4" xfId="26016"/>
    <cellStyle name="20% - Accent6 3 4 2 4 2" xfId="26017"/>
    <cellStyle name="20% - Accent6 3 4 2 4 2 2" xfId="26018"/>
    <cellStyle name="20% - Accent6 3 4 2 4 3" xfId="26019"/>
    <cellStyle name="20% - Accent6 3 4 2 4 3 2" xfId="26020"/>
    <cellStyle name="20% - Accent6 3 4 2 4 4" xfId="26021"/>
    <cellStyle name="20% - Accent6 3 4 2 4 5" xfId="26022"/>
    <cellStyle name="20% - Accent6 3 4 2 4 6" xfId="26023"/>
    <cellStyle name="20% - Accent6 3 4 2 4 7" xfId="26024"/>
    <cellStyle name="20% - Accent6 3 4 2 5" xfId="26025"/>
    <cellStyle name="20% - Accent6 3 4 2 5 2" xfId="26026"/>
    <cellStyle name="20% - Accent6 3 4 2 5 2 2" xfId="26027"/>
    <cellStyle name="20% - Accent6 3 4 2 5 3" xfId="26028"/>
    <cellStyle name="20% - Accent6 3 4 2 5 3 2" xfId="26029"/>
    <cellStyle name="20% - Accent6 3 4 2 5 4" xfId="26030"/>
    <cellStyle name="20% - Accent6 3 4 2 5 5" xfId="26031"/>
    <cellStyle name="20% - Accent6 3 4 2 5 6" xfId="26032"/>
    <cellStyle name="20% - Accent6 3 4 2 5 7" xfId="26033"/>
    <cellStyle name="20% - Accent6 3 4 2 6" xfId="26034"/>
    <cellStyle name="20% - Accent6 3 4 2 6 2" xfId="26035"/>
    <cellStyle name="20% - Accent6 3 4 2 7" xfId="26036"/>
    <cellStyle name="20% - Accent6 3 4 2 7 2" xfId="26037"/>
    <cellStyle name="20% - Accent6 3 4 2 8" xfId="26038"/>
    <cellStyle name="20% - Accent6 3 4 2 9" xfId="26039"/>
    <cellStyle name="20% - Accent6 3 4 3" xfId="26040"/>
    <cellStyle name="20% - Accent6 3 4 3 10" xfId="26041"/>
    <cellStyle name="20% - Accent6 3 4 3 11" xfId="26042"/>
    <cellStyle name="20% - Accent6 3 4 3 2" xfId="26043"/>
    <cellStyle name="20% - Accent6 3 4 3 2 10" xfId="26044"/>
    <cellStyle name="20% - Accent6 3 4 3 2 2" xfId="26045"/>
    <cellStyle name="20% - Accent6 3 4 3 2 2 2" xfId="26046"/>
    <cellStyle name="20% - Accent6 3 4 3 2 2 2 2" xfId="26047"/>
    <cellStyle name="20% - Accent6 3 4 3 2 2 3" xfId="26048"/>
    <cellStyle name="20% - Accent6 3 4 3 2 2 3 2" xfId="26049"/>
    <cellStyle name="20% - Accent6 3 4 3 2 2 4" xfId="26050"/>
    <cellStyle name="20% - Accent6 3 4 3 2 2 5" xfId="26051"/>
    <cellStyle name="20% - Accent6 3 4 3 2 2 6" xfId="26052"/>
    <cellStyle name="20% - Accent6 3 4 3 2 2 7" xfId="26053"/>
    <cellStyle name="20% - Accent6 3 4 3 2 3" xfId="26054"/>
    <cellStyle name="20% - Accent6 3 4 3 2 3 2" xfId="26055"/>
    <cellStyle name="20% - Accent6 3 4 3 2 3 2 2" xfId="26056"/>
    <cellStyle name="20% - Accent6 3 4 3 2 3 3" xfId="26057"/>
    <cellStyle name="20% - Accent6 3 4 3 2 3 3 2" xfId="26058"/>
    <cellStyle name="20% - Accent6 3 4 3 2 3 4" xfId="26059"/>
    <cellStyle name="20% - Accent6 3 4 3 2 3 5" xfId="26060"/>
    <cellStyle name="20% - Accent6 3 4 3 2 3 6" xfId="26061"/>
    <cellStyle name="20% - Accent6 3 4 3 2 3 7" xfId="26062"/>
    <cellStyle name="20% - Accent6 3 4 3 2 4" xfId="26063"/>
    <cellStyle name="20% - Accent6 3 4 3 2 4 2" xfId="26064"/>
    <cellStyle name="20% - Accent6 3 4 3 2 4 2 2" xfId="26065"/>
    <cellStyle name="20% - Accent6 3 4 3 2 4 3" xfId="26066"/>
    <cellStyle name="20% - Accent6 3 4 3 2 4 3 2" xfId="26067"/>
    <cellStyle name="20% - Accent6 3 4 3 2 4 4" xfId="26068"/>
    <cellStyle name="20% - Accent6 3 4 3 2 4 5" xfId="26069"/>
    <cellStyle name="20% - Accent6 3 4 3 2 4 6" xfId="26070"/>
    <cellStyle name="20% - Accent6 3 4 3 2 4 7" xfId="26071"/>
    <cellStyle name="20% - Accent6 3 4 3 2 5" xfId="26072"/>
    <cellStyle name="20% - Accent6 3 4 3 2 5 2" xfId="26073"/>
    <cellStyle name="20% - Accent6 3 4 3 2 6" xfId="26074"/>
    <cellStyle name="20% - Accent6 3 4 3 2 6 2" xfId="26075"/>
    <cellStyle name="20% - Accent6 3 4 3 2 7" xfId="26076"/>
    <cellStyle name="20% - Accent6 3 4 3 2 8" xfId="26077"/>
    <cellStyle name="20% - Accent6 3 4 3 2 9" xfId="26078"/>
    <cellStyle name="20% - Accent6 3 4 3 3" xfId="26079"/>
    <cellStyle name="20% - Accent6 3 4 3 3 2" xfId="26080"/>
    <cellStyle name="20% - Accent6 3 4 3 3 2 2" xfId="26081"/>
    <cellStyle name="20% - Accent6 3 4 3 3 3" xfId="26082"/>
    <cellStyle name="20% - Accent6 3 4 3 3 3 2" xfId="26083"/>
    <cellStyle name="20% - Accent6 3 4 3 3 4" xfId="26084"/>
    <cellStyle name="20% - Accent6 3 4 3 3 5" xfId="26085"/>
    <cellStyle name="20% - Accent6 3 4 3 3 6" xfId="26086"/>
    <cellStyle name="20% - Accent6 3 4 3 3 7" xfId="26087"/>
    <cellStyle name="20% - Accent6 3 4 3 4" xfId="26088"/>
    <cellStyle name="20% - Accent6 3 4 3 4 2" xfId="26089"/>
    <cellStyle name="20% - Accent6 3 4 3 4 2 2" xfId="26090"/>
    <cellStyle name="20% - Accent6 3 4 3 4 3" xfId="26091"/>
    <cellStyle name="20% - Accent6 3 4 3 4 3 2" xfId="26092"/>
    <cellStyle name="20% - Accent6 3 4 3 4 4" xfId="26093"/>
    <cellStyle name="20% - Accent6 3 4 3 4 5" xfId="26094"/>
    <cellStyle name="20% - Accent6 3 4 3 4 6" xfId="26095"/>
    <cellStyle name="20% - Accent6 3 4 3 4 7" xfId="26096"/>
    <cellStyle name="20% - Accent6 3 4 3 5" xfId="26097"/>
    <cellStyle name="20% - Accent6 3 4 3 5 2" xfId="26098"/>
    <cellStyle name="20% - Accent6 3 4 3 5 2 2" xfId="26099"/>
    <cellStyle name="20% - Accent6 3 4 3 5 3" xfId="26100"/>
    <cellStyle name="20% - Accent6 3 4 3 5 3 2" xfId="26101"/>
    <cellStyle name="20% - Accent6 3 4 3 5 4" xfId="26102"/>
    <cellStyle name="20% - Accent6 3 4 3 5 5" xfId="26103"/>
    <cellStyle name="20% - Accent6 3 4 3 5 6" xfId="26104"/>
    <cellStyle name="20% - Accent6 3 4 3 5 7" xfId="26105"/>
    <cellStyle name="20% - Accent6 3 4 3 6" xfId="26106"/>
    <cellStyle name="20% - Accent6 3 4 3 6 2" xfId="26107"/>
    <cellStyle name="20% - Accent6 3 4 3 7" xfId="26108"/>
    <cellStyle name="20% - Accent6 3 4 3 7 2" xfId="26109"/>
    <cellStyle name="20% - Accent6 3 4 3 8" xfId="26110"/>
    <cellStyle name="20% - Accent6 3 4 3 9" xfId="26111"/>
    <cellStyle name="20% - Accent6 3 4 4" xfId="26112"/>
    <cellStyle name="20% - Accent6 3 4 4 10" xfId="26113"/>
    <cellStyle name="20% - Accent6 3 4 4 2" xfId="26114"/>
    <cellStyle name="20% - Accent6 3 4 4 2 2" xfId="26115"/>
    <cellStyle name="20% - Accent6 3 4 4 2 2 2" xfId="26116"/>
    <cellStyle name="20% - Accent6 3 4 4 2 3" xfId="26117"/>
    <cellStyle name="20% - Accent6 3 4 4 2 3 2" xfId="26118"/>
    <cellStyle name="20% - Accent6 3 4 4 2 4" xfId="26119"/>
    <cellStyle name="20% - Accent6 3 4 4 2 5" xfId="26120"/>
    <cellStyle name="20% - Accent6 3 4 4 2 6" xfId="26121"/>
    <cellStyle name="20% - Accent6 3 4 4 2 7" xfId="26122"/>
    <cellStyle name="20% - Accent6 3 4 4 3" xfId="26123"/>
    <cellStyle name="20% - Accent6 3 4 4 3 2" xfId="26124"/>
    <cellStyle name="20% - Accent6 3 4 4 3 2 2" xfId="26125"/>
    <cellStyle name="20% - Accent6 3 4 4 3 3" xfId="26126"/>
    <cellStyle name="20% - Accent6 3 4 4 3 3 2" xfId="26127"/>
    <cellStyle name="20% - Accent6 3 4 4 3 4" xfId="26128"/>
    <cellStyle name="20% - Accent6 3 4 4 3 5" xfId="26129"/>
    <cellStyle name="20% - Accent6 3 4 4 3 6" xfId="26130"/>
    <cellStyle name="20% - Accent6 3 4 4 3 7" xfId="26131"/>
    <cellStyle name="20% - Accent6 3 4 4 4" xfId="26132"/>
    <cellStyle name="20% - Accent6 3 4 4 4 2" xfId="26133"/>
    <cellStyle name="20% - Accent6 3 4 4 4 2 2" xfId="26134"/>
    <cellStyle name="20% - Accent6 3 4 4 4 3" xfId="26135"/>
    <cellStyle name="20% - Accent6 3 4 4 4 3 2" xfId="26136"/>
    <cellStyle name="20% - Accent6 3 4 4 4 4" xfId="26137"/>
    <cellStyle name="20% - Accent6 3 4 4 4 5" xfId="26138"/>
    <cellStyle name="20% - Accent6 3 4 4 4 6" xfId="26139"/>
    <cellStyle name="20% - Accent6 3 4 4 4 7" xfId="26140"/>
    <cellStyle name="20% - Accent6 3 4 4 5" xfId="26141"/>
    <cellStyle name="20% - Accent6 3 4 4 5 2" xfId="26142"/>
    <cellStyle name="20% - Accent6 3 4 4 6" xfId="26143"/>
    <cellStyle name="20% - Accent6 3 4 4 6 2" xfId="26144"/>
    <cellStyle name="20% - Accent6 3 4 4 7" xfId="26145"/>
    <cellStyle name="20% - Accent6 3 4 4 8" xfId="26146"/>
    <cellStyle name="20% - Accent6 3 4 4 9" xfId="26147"/>
    <cellStyle name="20% - Accent6 3 4 5" xfId="26148"/>
    <cellStyle name="20% - Accent6 3 4 5 2" xfId="26149"/>
    <cellStyle name="20% - Accent6 3 4 5 2 2" xfId="26150"/>
    <cellStyle name="20% - Accent6 3 4 5 3" xfId="26151"/>
    <cellStyle name="20% - Accent6 3 4 5 3 2" xfId="26152"/>
    <cellStyle name="20% - Accent6 3 4 5 4" xfId="26153"/>
    <cellStyle name="20% - Accent6 3 4 5 5" xfId="26154"/>
    <cellStyle name="20% - Accent6 3 4 5 6" xfId="26155"/>
    <cellStyle name="20% - Accent6 3 4 5 7" xfId="26156"/>
    <cellStyle name="20% - Accent6 3 4 6" xfId="26157"/>
    <cellStyle name="20% - Accent6 3 4 6 2" xfId="26158"/>
    <cellStyle name="20% - Accent6 3 4 6 2 2" xfId="26159"/>
    <cellStyle name="20% - Accent6 3 4 6 3" xfId="26160"/>
    <cellStyle name="20% - Accent6 3 4 6 3 2" xfId="26161"/>
    <cellStyle name="20% - Accent6 3 4 6 4" xfId="26162"/>
    <cellStyle name="20% - Accent6 3 4 6 5" xfId="26163"/>
    <cellStyle name="20% - Accent6 3 4 6 6" xfId="26164"/>
    <cellStyle name="20% - Accent6 3 4 6 7" xfId="26165"/>
    <cellStyle name="20% - Accent6 3 4 7" xfId="26166"/>
    <cellStyle name="20% - Accent6 3 4 7 2" xfId="26167"/>
    <cellStyle name="20% - Accent6 3 4 7 2 2" xfId="26168"/>
    <cellStyle name="20% - Accent6 3 4 7 3" xfId="26169"/>
    <cellStyle name="20% - Accent6 3 4 7 3 2" xfId="26170"/>
    <cellStyle name="20% - Accent6 3 4 7 4" xfId="26171"/>
    <cellStyle name="20% - Accent6 3 4 7 5" xfId="26172"/>
    <cellStyle name="20% - Accent6 3 4 7 6" xfId="26173"/>
    <cellStyle name="20% - Accent6 3 4 7 7" xfId="26174"/>
    <cellStyle name="20% - Accent6 3 4 8" xfId="26175"/>
    <cellStyle name="20% - Accent6 3 4 8 2" xfId="26176"/>
    <cellStyle name="20% - Accent6 3 4 9" xfId="26177"/>
    <cellStyle name="20% - Accent6 3 4 9 2" xfId="26178"/>
    <cellStyle name="20% - Accent6 3 5" xfId="26179"/>
    <cellStyle name="20% - Accent6 3 5 10" xfId="26180"/>
    <cellStyle name="20% - Accent6 3 5 11" xfId="26181"/>
    <cellStyle name="20% - Accent6 3 5 12" xfId="26182"/>
    <cellStyle name="20% - Accent6 3 5 13" xfId="26183"/>
    <cellStyle name="20% - Accent6 3 5 2" xfId="26184"/>
    <cellStyle name="20% - Accent6 3 5 2 10" xfId="26185"/>
    <cellStyle name="20% - Accent6 3 5 2 11" xfId="26186"/>
    <cellStyle name="20% - Accent6 3 5 2 2" xfId="26187"/>
    <cellStyle name="20% - Accent6 3 5 2 2 10" xfId="26188"/>
    <cellStyle name="20% - Accent6 3 5 2 2 2" xfId="26189"/>
    <cellStyle name="20% - Accent6 3 5 2 2 2 2" xfId="26190"/>
    <cellStyle name="20% - Accent6 3 5 2 2 2 2 2" xfId="26191"/>
    <cellStyle name="20% - Accent6 3 5 2 2 2 3" xfId="26192"/>
    <cellStyle name="20% - Accent6 3 5 2 2 2 3 2" xfId="26193"/>
    <cellStyle name="20% - Accent6 3 5 2 2 2 4" xfId="26194"/>
    <cellStyle name="20% - Accent6 3 5 2 2 2 5" xfId="26195"/>
    <cellStyle name="20% - Accent6 3 5 2 2 2 6" xfId="26196"/>
    <cellStyle name="20% - Accent6 3 5 2 2 2 7" xfId="26197"/>
    <cellStyle name="20% - Accent6 3 5 2 2 3" xfId="26198"/>
    <cellStyle name="20% - Accent6 3 5 2 2 3 2" xfId="26199"/>
    <cellStyle name="20% - Accent6 3 5 2 2 3 2 2" xfId="26200"/>
    <cellStyle name="20% - Accent6 3 5 2 2 3 3" xfId="26201"/>
    <cellStyle name="20% - Accent6 3 5 2 2 3 3 2" xfId="26202"/>
    <cellStyle name="20% - Accent6 3 5 2 2 3 4" xfId="26203"/>
    <cellStyle name="20% - Accent6 3 5 2 2 3 5" xfId="26204"/>
    <cellStyle name="20% - Accent6 3 5 2 2 3 6" xfId="26205"/>
    <cellStyle name="20% - Accent6 3 5 2 2 3 7" xfId="26206"/>
    <cellStyle name="20% - Accent6 3 5 2 2 4" xfId="26207"/>
    <cellStyle name="20% - Accent6 3 5 2 2 4 2" xfId="26208"/>
    <cellStyle name="20% - Accent6 3 5 2 2 4 2 2" xfId="26209"/>
    <cellStyle name="20% - Accent6 3 5 2 2 4 3" xfId="26210"/>
    <cellStyle name="20% - Accent6 3 5 2 2 4 3 2" xfId="26211"/>
    <cellStyle name="20% - Accent6 3 5 2 2 4 4" xfId="26212"/>
    <cellStyle name="20% - Accent6 3 5 2 2 4 5" xfId="26213"/>
    <cellStyle name="20% - Accent6 3 5 2 2 4 6" xfId="26214"/>
    <cellStyle name="20% - Accent6 3 5 2 2 4 7" xfId="26215"/>
    <cellStyle name="20% - Accent6 3 5 2 2 5" xfId="26216"/>
    <cellStyle name="20% - Accent6 3 5 2 2 5 2" xfId="26217"/>
    <cellStyle name="20% - Accent6 3 5 2 2 6" xfId="26218"/>
    <cellStyle name="20% - Accent6 3 5 2 2 6 2" xfId="26219"/>
    <cellStyle name="20% - Accent6 3 5 2 2 7" xfId="26220"/>
    <cellStyle name="20% - Accent6 3 5 2 2 8" xfId="26221"/>
    <cellStyle name="20% - Accent6 3 5 2 2 9" xfId="26222"/>
    <cellStyle name="20% - Accent6 3 5 2 3" xfId="26223"/>
    <cellStyle name="20% - Accent6 3 5 2 3 2" xfId="26224"/>
    <cellStyle name="20% - Accent6 3 5 2 3 2 2" xfId="26225"/>
    <cellStyle name="20% - Accent6 3 5 2 3 3" xfId="26226"/>
    <cellStyle name="20% - Accent6 3 5 2 3 3 2" xfId="26227"/>
    <cellStyle name="20% - Accent6 3 5 2 3 4" xfId="26228"/>
    <cellStyle name="20% - Accent6 3 5 2 3 5" xfId="26229"/>
    <cellStyle name="20% - Accent6 3 5 2 3 6" xfId="26230"/>
    <cellStyle name="20% - Accent6 3 5 2 3 7" xfId="26231"/>
    <cellStyle name="20% - Accent6 3 5 2 4" xfId="26232"/>
    <cellStyle name="20% - Accent6 3 5 2 4 2" xfId="26233"/>
    <cellStyle name="20% - Accent6 3 5 2 4 2 2" xfId="26234"/>
    <cellStyle name="20% - Accent6 3 5 2 4 3" xfId="26235"/>
    <cellStyle name="20% - Accent6 3 5 2 4 3 2" xfId="26236"/>
    <cellStyle name="20% - Accent6 3 5 2 4 4" xfId="26237"/>
    <cellStyle name="20% - Accent6 3 5 2 4 5" xfId="26238"/>
    <cellStyle name="20% - Accent6 3 5 2 4 6" xfId="26239"/>
    <cellStyle name="20% - Accent6 3 5 2 4 7" xfId="26240"/>
    <cellStyle name="20% - Accent6 3 5 2 5" xfId="26241"/>
    <cellStyle name="20% - Accent6 3 5 2 5 2" xfId="26242"/>
    <cellStyle name="20% - Accent6 3 5 2 5 2 2" xfId="26243"/>
    <cellStyle name="20% - Accent6 3 5 2 5 3" xfId="26244"/>
    <cellStyle name="20% - Accent6 3 5 2 5 3 2" xfId="26245"/>
    <cellStyle name="20% - Accent6 3 5 2 5 4" xfId="26246"/>
    <cellStyle name="20% - Accent6 3 5 2 5 5" xfId="26247"/>
    <cellStyle name="20% - Accent6 3 5 2 5 6" xfId="26248"/>
    <cellStyle name="20% - Accent6 3 5 2 5 7" xfId="26249"/>
    <cellStyle name="20% - Accent6 3 5 2 6" xfId="26250"/>
    <cellStyle name="20% - Accent6 3 5 2 6 2" xfId="26251"/>
    <cellStyle name="20% - Accent6 3 5 2 7" xfId="26252"/>
    <cellStyle name="20% - Accent6 3 5 2 7 2" xfId="26253"/>
    <cellStyle name="20% - Accent6 3 5 2 8" xfId="26254"/>
    <cellStyle name="20% - Accent6 3 5 2 9" xfId="26255"/>
    <cellStyle name="20% - Accent6 3 5 3" xfId="26256"/>
    <cellStyle name="20% - Accent6 3 5 3 10" xfId="26257"/>
    <cellStyle name="20% - Accent6 3 5 3 11" xfId="26258"/>
    <cellStyle name="20% - Accent6 3 5 3 2" xfId="26259"/>
    <cellStyle name="20% - Accent6 3 5 3 2 10" xfId="26260"/>
    <cellStyle name="20% - Accent6 3 5 3 2 2" xfId="26261"/>
    <cellStyle name="20% - Accent6 3 5 3 2 2 2" xfId="26262"/>
    <cellStyle name="20% - Accent6 3 5 3 2 2 2 2" xfId="26263"/>
    <cellStyle name="20% - Accent6 3 5 3 2 2 3" xfId="26264"/>
    <cellStyle name="20% - Accent6 3 5 3 2 2 3 2" xfId="26265"/>
    <cellStyle name="20% - Accent6 3 5 3 2 2 4" xfId="26266"/>
    <cellStyle name="20% - Accent6 3 5 3 2 2 5" xfId="26267"/>
    <cellStyle name="20% - Accent6 3 5 3 2 2 6" xfId="26268"/>
    <cellStyle name="20% - Accent6 3 5 3 2 2 7" xfId="26269"/>
    <cellStyle name="20% - Accent6 3 5 3 2 3" xfId="26270"/>
    <cellStyle name="20% - Accent6 3 5 3 2 3 2" xfId="26271"/>
    <cellStyle name="20% - Accent6 3 5 3 2 3 2 2" xfId="26272"/>
    <cellStyle name="20% - Accent6 3 5 3 2 3 3" xfId="26273"/>
    <cellStyle name="20% - Accent6 3 5 3 2 3 3 2" xfId="26274"/>
    <cellStyle name="20% - Accent6 3 5 3 2 3 4" xfId="26275"/>
    <cellStyle name="20% - Accent6 3 5 3 2 3 5" xfId="26276"/>
    <cellStyle name="20% - Accent6 3 5 3 2 3 6" xfId="26277"/>
    <cellStyle name="20% - Accent6 3 5 3 2 3 7" xfId="26278"/>
    <cellStyle name="20% - Accent6 3 5 3 2 4" xfId="26279"/>
    <cellStyle name="20% - Accent6 3 5 3 2 4 2" xfId="26280"/>
    <cellStyle name="20% - Accent6 3 5 3 2 4 2 2" xfId="26281"/>
    <cellStyle name="20% - Accent6 3 5 3 2 4 3" xfId="26282"/>
    <cellStyle name="20% - Accent6 3 5 3 2 4 3 2" xfId="26283"/>
    <cellStyle name="20% - Accent6 3 5 3 2 4 4" xfId="26284"/>
    <cellStyle name="20% - Accent6 3 5 3 2 4 5" xfId="26285"/>
    <cellStyle name="20% - Accent6 3 5 3 2 4 6" xfId="26286"/>
    <cellStyle name="20% - Accent6 3 5 3 2 4 7" xfId="26287"/>
    <cellStyle name="20% - Accent6 3 5 3 2 5" xfId="26288"/>
    <cellStyle name="20% - Accent6 3 5 3 2 5 2" xfId="26289"/>
    <cellStyle name="20% - Accent6 3 5 3 2 6" xfId="26290"/>
    <cellStyle name="20% - Accent6 3 5 3 2 6 2" xfId="26291"/>
    <cellStyle name="20% - Accent6 3 5 3 2 7" xfId="26292"/>
    <cellStyle name="20% - Accent6 3 5 3 2 8" xfId="26293"/>
    <cellStyle name="20% - Accent6 3 5 3 2 9" xfId="26294"/>
    <cellStyle name="20% - Accent6 3 5 3 3" xfId="26295"/>
    <cellStyle name="20% - Accent6 3 5 3 3 2" xfId="26296"/>
    <cellStyle name="20% - Accent6 3 5 3 3 2 2" xfId="26297"/>
    <cellStyle name="20% - Accent6 3 5 3 3 3" xfId="26298"/>
    <cellStyle name="20% - Accent6 3 5 3 3 3 2" xfId="26299"/>
    <cellStyle name="20% - Accent6 3 5 3 3 4" xfId="26300"/>
    <cellStyle name="20% - Accent6 3 5 3 3 5" xfId="26301"/>
    <cellStyle name="20% - Accent6 3 5 3 3 6" xfId="26302"/>
    <cellStyle name="20% - Accent6 3 5 3 3 7" xfId="26303"/>
    <cellStyle name="20% - Accent6 3 5 3 4" xfId="26304"/>
    <cellStyle name="20% - Accent6 3 5 3 4 2" xfId="26305"/>
    <cellStyle name="20% - Accent6 3 5 3 4 2 2" xfId="26306"/>
    <cellStyle name="20% - Accent6 3 5 3 4 3" xfId="26307"/>
    <cellStyle name="20% - Accent6 3 5 3 4 3 2" xfId="26308"/>
    <cellStyle name="20% - Accent6 3 5 3 4 4" xfId="26309"/>
    <cellStyle name="20% - Accent6 3 5 3 4 5" xfId="26310"/>
    <cellStyle name="20% - Accent6 3 5 3 4 6" xfId="26311"/>
    <cellStyle name="20% - Accent6 3 5 3 4 7" xfId="26312"/>
    <cellStyle name="20% - Accent6 3 5 3 5" xfId="26313"/>
    <cellStyle name="20% - Accent6 3 5 3 5 2" xfId="26314"/>
    <cellStyle name="20% - Accent6 3 5 3 5 2 2" xfId="26315"/>
    <cellStyle name="20% - Accent6 3 5 3 5 3" xfId="26316"/>
    <cellStyle name="20% - Accent6 3 5 3 5 3 2" xfId="26317"/>
    <cellStyle name="20% - Accent6 3 5 3 5 4" xfId="26318"/>
    <cellStyle name="20% - Accent6 3 5 3 5 5" xfId="26319"/>
    <cellStyle name="20% - Accent6 3 5 3 5 6" xfId="26320"/>
    <cellStyle name="20% - Accent6 3 5 3 5 7" xfId="26321"/>
    <cellStyle name="20% - Accent6 3 5 3 6" xfId="26322"/>
    <cellStyle name="20% - Accent6 3 5 3 6 2" xfId="26323"/>
    <cellStyle name="20% - Accent6 3 5 3 7" xfId="26324"/>
    <cellStyle name="20% - Accent6 3 5 3 7 2" xfId="26325"/>
    <cellStyle name="20% - Accent6 3 5 3 8" xfId="26326"/>
    <cellStyle name="20% - Accent6 3 5 3 9" xfId="26327"/>
    <cellStyle name="20% - Accent6 3 5 4" xfId="26328"/>
    <cellStyle name="20% - Accent6 3 5 4 10" xfId="26329"/>
    <cellStyle name="20% - Accent6 3 5 4 2" xfId="26330"/>
    <cellStyle name="20% - Accent6 3 5 4 2 2" xfId="26331"/>
    <cellStyle name="20% - Accent6 3 5 4 2 2 2" xfId="26332"/>
    <cellStyle name="20% - Accent6 3 5 4 2 3" xfId="26333"/>
    <cellStyle name="20% - Accent6 3 5 4 2 3 2" xfId="26334"/>
    <cellStyle name="20% - Accent6 3 5 4 2 4" xfId="26335"/>
    <cellStyle name="20% - Accent6 3 5 4 2 5" xfId="26336"/>
    <cellStyle name="20% - Accent6 3 5 4 2 6" xfId="26337"/>
    <cellStyle name="20% - Accent6 3 5 4 2 7" xfId="26338"/>
    <cellStyle name="20% - Accent6 3 5 4 3" xfId="26339"/>
    <cellStyle name="20% - Accent6 3 5 4 3 2" xfId="26340"/>
    <cellStyle name="20% - Accent6 3 5 4 3 2 2" xfId="26341"/>
    <cellStyle name="20% - Accent6 3 5 4 3 3" xfId="26342"/>
    <cellStyle name="20% - Accent6 3 5 4 3 3 2" xfId="26343"/>
    <cellStyle name="20% - Accent6 3 5 4 3 4" xfId="26344"/>
    <cellStyle name="20% - Accent6 3 5 4 3 5" xfId="26345"/>
    <cellStyle name="20% - Accent6 3 5 4 3 6" xfId="26346"/>
    <cellStyle name="20% - Accent6 3 5 4 3 7" xfId="26347"/>
    <cellStyle name="20% - Accent6 3 5 4 4" xfId="26348"/>
    <cellStyle name="20% - Accent6 3 5 4 4 2" xfId="26349"/>
    <cellStyle name="20% - Accent6 3 5 4 4 2 2" xfId="26350"/>
    <cellStyle name="20% - Accent6 3 5 4 4 3" xfId="26351"/>
    <cellStyle name="20% - Accent6 3 5 4 4 3 2" xfId="26352"/>
    <cellStyle name="20% - Accent6 3 5 4 4 4" xfId="26353"/>
    <cellStyle name="20% - Accent6 3 5 4 4 5" xfId="26354"/>
    <cellStyle name="20% - Accent6 3 5 4 4 6" xfId="26355"/>
    <cellStyle name="20% - Accent6 3 5 4 4 7" xfId="26356"/>
    <cellStyle name="20% - Accent6 3 5 4 5" xfId="26357"/>
    <cellStyle name="20% - Accent6 3 5 4 5 2" xfId="26358"/>
    <cellStyle name="20% - Accent6 3 5 4 6" xfId="26359"/>
    <cellStyle name="20% - Accent6 3 5 4 6 2" xfId="26360"/>
    <cellStyle name="20% - Accent6 3 5 4 7" xfId="26361"/>
    <cellStyle name="20% - Accent6 3 5 4 8" xfId="26362"/>
    <cellStyle name="20% - Accent6 3 5 4 9" xfId="26363"/>
    <cellStyle name="20% - Accent6 3 5 5" xfId="26364"/>
    <cellStyle name="20% - Accent6 3 5 5 2" xfId="26365"/>
    <cellStyle name="20% - Accent6 3 5 5 2 2" xfId="26366"/>
    <cellStyle name="20% - Accent6 3 5 5 3" xfId="26367"/>
    <cellStyle name="20% - Accent6 3 5 5 3 2" xfId="26368"/>
    <cellStyle name="20% - Accent6 3 5 5 4" xfId="26369"/>
    <cellStyle name="20% - Accent6 3 5 5 5" xfId="26370"/>
    <cellStyle name="20% - Accent6 3 5 5 6" xfId="26371"/>
    <cellStyle name="20% - Accent6 3 5 5 7" xfId="26372"/>
    <cellStyle name="20% - Accent6 3 5 6" xfId="26373"/>
    <cellStyle name="20% - Accent6 3 5 6 2" xfId="26374"/>
    <cellStyle name="20% - Accent6 3 5 6 2 2" xfId="26375"/>
    <cellStyle name="20% - Accent6 3 5 6 3" xfId="26376"/>
    <cellStyle name="20% - Accent6 3 5 6 3 2" xfId="26377"/>
    <cellStyle name="20% - Accent6 3 5 6 4" xfId="26378"/>
    <cellStyle name="20% - Accent6 3 5 6 5" xfId="26379"/>
    <cellStyle name="20% - Accent6 3 5 6 6" xfId="26380"/>
    <cellStyle name="20% - Accent6 3 5 6 7" xfId="26381"/>
    <cellStyle name="20% - Accent6 3 5 7" xfId="26382"/>
    <cellStyle name="20% - Accent6 3 5 7 2" xfId="26383"/>
    <cellStyle name="20% - Accent6 3 5 7 2 2" xfId="26384"/>
    <cellStyle name="20% - Accent6 3 5 7 3" xfId="26385"/>
    <cellStyle name="20% - Accent6 3 5 7 3 2" xfId="26386"/>
    <cellStyle name="20% - Accent6 3 5 7 4" xfId="26387"/>
    <cellStyle name="20% - Accent6 3 5 7 5" xfId="26388"/>
    <cellStyle name="20% - Accent6 3 5 7 6" xfId="26389"/>
    <cellStyle name="20% - Accent6 3 5 7 7" xfId="26390"/>
    <cellStyle name="20% - Accent6 3 5 8" xfId="26391"/>
    <cellStyle name="20% - Accent6 3 5 8 2" xfId="26392"/>
    <cellStyle name="20% - Accent6 3 5 9" xfId="26393"/>
    <cellStyle name="20% - Accent6 3 5 9 2" xfId="26394"/>
    <cellStyle name="20% - Accent6 3 6" xfId="26395"/>
    <cellStyle name="20% - Accent6 3 6 10" xfId="26396"/>
    <cellStyle name="20% - Accent6 3 6 11" xfId="26397"/>
    <cellStyle name="20% - Accent6 3 6 12" xfId="26398"/>
    <cellStyle name="20% - Accent6 3 6 13" xfId="26399"/>
    <cellStyle name="20% - Accent6 3 6 2" xfId="26400"/>
    <cellStyle name="20% - Accent6 3 6 2 10" xfId="26401"/>
    <cellStyle name="20% - Accent6 3 6 2 11" xfId="26402"/>
    <cellStyle name="20% - Accent6 3 6 2 2" xfId="26403"/>
    <cellStyle name="20% - Accent6 3 6 2 2 10" xfId="26404"/>
    <cellStyle name="20% - Accent6 3 6 2 2 2" xfId="26405"/>
    <cellStyle name="20% - Accent6 3 6 2 2 2 2" xfId="26406"/>
    <cellStyle name="20% - Accent6 3 6 2 2 2 2 2" xfId="26407"/>
    <cellStyle name="20% - Accent6 3 6 2 2 2 3" xfId="26408"/>
    <cellStyle name="20% - Accent6 3 6 2 2 2 3 2" xfId="26409"/>
    <cellStyle name="20% - Accent6 3 6 2 2 2 4" xfId="26410"/>
    <cellStyle name="20% - Accent6 3 6 2 2 2 5" xfId="26411"/>
    <cellStyle name="20% - Accent6 3 6 2 2 2 6" xfId="26412"/>
    <cellStyle name="20% - Accent6 3 6 2 2 2 7" xfId="26413"/>
    <cellStyle name="20% - Accent6 3 6 2 2 3" xfId="26414"/>
    <cellStyle name="20% - Accent6 3 6 2 2 3 2" xfId="26415"/>
    <cellStyle name="20% - Accent6 3 6 2 2 3 2 2" xfId="26416"/>
    <cellStyle name="20% - Accent6 3 6 2 2 3 3" xfId="26417"/>
    <cellStyle name="20% - Accent6 3 6 2 2 3 3 2" xfId="26418"/>
    <cellStyle name="20% - Accent6 3 6 2 2 3 4" xfId="26419"/>
    <cellStyle name="20% - Accent6 3 6 2 2 3 5" xfId="26420"/>
    <cellStyle name="20% - Accent6 3 6 2 2 3 6" xfId="26421"/>
    <cellStyle name="20% - Accent6 3 6 2 2 3 7" xfId="26422"/>
    <cellStyle name="20% - Accent6 3 6 2 2 4" xfId="26423"/>
    <cellStyle name="20% - Accent6 3 6 2 2 4 2" xfId="26424"/>
    <cellStyle name="20% - Accent6 3 6 2 2 4 2 2" xfId="26425"/>
    <cellStyle name="20% - Accent6 3 6 2 2 4 3" xfId="26426"/>
    <cellStyle name="20% - Accent6 3 6 2 2 4 3 2" xfId="26427"/>
    <cellStyle name="20% - Accent6 3 6 2 2 4 4" xfId="26428"/>
    <cellStyle name="20% - Accent6 3 6 2 2 4 5" xfId="26429"/>
    <cellStyle name="20% - Accent6 3 6 2 2 4 6" xfId="26430"/>
    <cellStyle name="20% - Accent6 3 6 2 2 4 7" xfId="26431"/>
    <cellStyle name="20% - Accent6 3 6 2 2 5" xfId="26432"/>
    <cellStyle name="20% - Accent6 3 6 2 2 5 2" xfId="26433"/>
    <cellStyle name="20% - Accent6 3 6 2 2 6" xfId="26434"/>
    <cellStyle name="20% - Accent6 3 6 2 2 6 2" xfId="26435"/>
    <cellStyle name="20% - Accent6 3 6 2 2 7" xfId="26436"/>
    <cellStyle name="20% - Accent6 3 6 2 2 8" xfId="26437"/>
    <cellStyle name="20% - Accent6 3 6 2 2 9" xfId="26438"/>
    <cellStyle name="20% - Accent6 3 6 2 3" xfId="26439"/>
    <cellStyle name="20% - Accent6 3 6 2 3 2" xfId="26440"/>
    <cellStyle name="20% - Accent6 3 6 2 3 2 2" xfId="26441"/>
    <cellStyle name="20% - Accent6 3 6 2 3 3" xfId="26442"/>
    <cellStyle name="20% - Accent6 3 6 2 3 3 2" xfId="26443"/>
    <cellStyle name="20% - Accent6 3 6 2 3 4" xfId="26444"/>
    <cellStyle name="20% - Accent6 3 6 2 3 5" xfId="26445"/>
    <cellStyle name="20% - Accent6 3 6 2 3 6" xfId="26446"/>
    <cellStyle name="20% - Accent6 3 6 2 3 7" xfId="26447"/>
    <cellStyle name="20% - Accent6 3 6 2 4" xfId="26448"/>
    <cellStyle name="20% - Accent6 3 6 2 4 2" xfId="26449"/>
    <cellStyle name="20% - Accent6 3 6 2 4 2 2" xfId="26450"/>
    <cellStyle name="20% - Accent6 3 6 2 4 3" xfId="26451"/>
    <cellStyle name="20% - Accent6 3 6 2 4 3 2" xfId="26452"/>
    <cellStyle name="20% - Accent6 3 6 2 4 4" xfId="26453"/>
    <cellStyle name="20% - Accent6 3 6 2 4 5" xfId="26454"/>
    <cellStyle name="20% - Accent6 3 6 2 4 6" xfId="26455"/>
    <cellStyle name="20% - Accent6 3 6 2 4 7" xfId="26456"/>
    <cellStyle name="20% - Accent6 3 6 2 5" xfId="26457"/>
    <cellStyle name="20% - Accent6 3 6 2 5 2" xfId="26458"/>
    <cellStyle name="20% - Accent6 3 6 2 5 2 2" xfId="26459"/>
    <cellStyle name="20% - Accent6 3 6 2 5 3" xfId="26460"/>
    <cellStyle name="20% - Accent6 3 6 2 5 3 2" xfId="26461"/>
    <cellStyle name="20% - Accent6 3 6 2 5 4" xfId="26462"/>
    <cellStyle name="20% - Accent6 3 6 2 5 5" xfId="26463"/>
    <cellStyle name="20% - Accent6 3 6 2 5 6" xfId="26464"/>
    <cellStyle name="20% - Accent6 3 6 2 5 7" xfId="26465"/>
    <cellStyle name="20% - Accent6 3 6 2 6" xfId="26466"/>
    <cellStyle name="20% - Accent6 3 6 2 6 2" xfId="26467"/>
    <cellStyle name="20% - Accent6 3 6 2 7" xfId="26468"/>
    <cellStyle name="20% - Accent6 3 6 2 7 2" xfId="26469"/>
    <cellStyle name="20% - Accent6 3 6 2 8" xfId="26470"/>
    <cellStyle name="20% - Accent6 3 6 2 9" xfId="26471"/>
    <cellStyle name="20% - Accent6 3 6 3" xfId="26472"/>
    <cellStyle name="20% - Accent6 3 6 3 10" xfId="26473"/>
    <cellStyle name="20% - Accent6 3 6 3 11" xfId="26474"/>
    <cellStyle name="20% - Accent6 3 6 3 2" xfId="26475"/>
    <cellStyle name="20% - Accent6 3 6 3 2 10" xfId="26476"/>
    <cellStyle name="20% - Accent6 3 6 3 2 2" xfId="26477"/>
    <cellStyle name="20% - Accent6 3 6 3 2 2 2" xfId="26478"/>
    <cellStyle name="20% - Accent6 3 6 3 2 2 2 2" xfId="26479"/>
    <cellStyle name="20% - Accent6 3 6 3 2 2 3" xfId="26480"/>
    <cellStyle name="20% - Accent6 3 6 3 2 2 3 2" xfId="26481"/>
    <cellStyle name="20% - Accent6 3 6 3 2 2 4" xfId="26482"/>
    <cellStyle name="20% - Accent6 3 6 3 2 2 5" xfId="26483"/>
    <cellStyle name="20% - Accent6 3 6 3 2 2 6" xfId="26484"/>
    <cellStyle name="20% - Accent6 3 6 3 2 2 7" xfId="26485"/>
    <cellStyle name="20% - Accent6 3 6 3 2 3" xfId="26486"/>
    <cellStyle name="20% - Accent6 3 6 3 2 3 2" xfId="26487"/>
    <cellStyle name="20% - Accent6 3 6 3 2 3 2 2" xfId="26488"/>
    <cellStyle name="20% - Accent6 3 6 3 2 3 3" xfId="26489"/>
    <cellStyle name="20% - Accent6 3 6 3 2 3 3 2" xfId="26490"/>
    <cellStyle name="20% - Accent6 3 6 3 2 3 4" xfId="26491"/>
    <cellStyle name="20% - Accent6 3 6 3 2 3 5" xfId="26492"/>
    <cellStyle name="20% - Accent6 3 6 3 2 3 6" xfId="26493"/>
    <cellStyle name="20% - Accent6 3 6 3 2 3 7" xfId="26494"/>
    <cellStyle name="20% - Accent6 3 6 3 2 4" xfId="26495"/>
    <cellStyle name="20% - Accent6 3 6 3 2 4 2" xfId="26496"/>
    <cellStyle name="20% - Accent6 3 6 3 2 4 2 2" xfId="26497"/>
    <cellStyle name="20% - Accent6 3 6 3 2 4 3" xfId="26498"/>
    <cellStyle name="20% - Accent6 3 6 3 2 4 3 2" xfId="26499"/>
    <cellStyle name="20% - Accent6 3 6 3 2 4 4" xfId="26500"/>
    <cellStyle name="20% - Accent6 3 6 3 2 4 5" xfId="26501"/>
    <cellStyle name="20% - Accent6 3 6 3 2 4 6" xfId="26502"/>
    <cellStyle name="20% - Accent6 3 6 3 2 4 7" xfId="26503"/>
    <cellStyle name="20% - Accent6 3 6 3 2 5" xfId="26504"/>
    <cellStyle name="20% - Accent6 3 6 3 2 5 2" xfId="26505"/>
    <cellStyle name="20% - Accent6 3 6 3 2 6" xfId="26506"/>
    <cellStyle name="20% - Accent6 3 6 3 2 6 2" xfId="26507"/>
    <cellStyle name="20% - Accent6 3 6 3 2 7" xfId="26508"/>
    <cellStyle name="20% - Accent6 3 6 3 2 8" xfId="26509"/>
    <cellStyle name="20% - Accent6 3 6 3 2 9" xfId="26510"/>
    <cellStyle name="20% - Accent6 3 6 3 3" xfId="26511"/>
    <cellStyle name="20% - Accent6 3 6 3 3 2" xfId="26512"/>
    <cellStyle name="20% - Accent6 3 6 3 3 2 2" xfId="26513"/>
    <cellStyle name="20% - Accent6 3 6 3 3 3" xfId="26514"/>
    <cellStyle name="20% - Accent6 3 6 3 3 3 2" xfId="26515"/>
    <cellStyle name="20% - Accent6 3 6 3 3 4" xfId="26516"/>
    <cellStyle name="20% - Accent6 3 6 3 3 5" xfId="26517"/>
    <cellStyle name="20% - Accent6 3 6 3 3 6" xfId="26518"/>
    <cellStyle name="20% - Accent6 3 6 3 3 7" xfId="26519"/>
    <cellStyle name="20% - Accent6 3 6 3 4" xfId="26520"/>
    <cellStyle name="20% - Accent6 3 6 3 4 2" xfId="26521"/>
    <cellStyle name="20% - Accent6 3 6 3 4 2 2" xfId="26522"/>
    <cellStyle name="20% - Accent6 3 6 3 4 3" xfId="26523"/>
    <cellStyle name="20% - Accent6 3 6 3 4 3 2" xfId="26524"/>
    <cellStyle name="20% - Accent6 3 6 3 4 4" xfId="26525"/>
    <cellStyle name="20% - Accent6 3 6 3 4 5" xfId="26526"/>
    <cellStyle name="20% - Accent6 3 6 3 4 6" xfId="26527"/>
    <cellStyle name="20% - Accent6 3 6 3 4 7" xfId="26528"/>
    <cellStyle name="20% - Accent6 3 6 3 5" xfId="26529"/>
    <cellStyle name="20% - Accent6 3 6 3 5 2" xfId="26530"/>
    <cellStyle name="20% - Accent6 3 6 3 5 2 2" xfId="26531"/>
    <cellStyle name="20% - Accent6 3 6 3 5 3" xfId="26532"/>
    <cellStyle name="20% - Accent6 3 6 3 5 3 2" xfId="26533"/>
    <cellStyle name="20% - Accent6 3 6 3 5 4" xfId="26534"/>
    <cellStyle name="20% - Accent6 3 6 3 5 5" xfId="26535"/>
    <cellStyle name="20% - Accent6 3 6 3 5 6" xfId="26536"/>
    <cellStyle name="20% - Accent6 3 6 3 5 7" xfId="26537"/>
    <cellStyle name="20% - Accent6 3 6 3 6" xfId="26538"/>
    <cellStyle name="20% - Accent6 3 6 3 6 2" xfId="26539"/>
    <cellStyle name="20% - Accent6 3 6 3 7" xfId="26540"/>
    <cellStyle name="20% - Accent6 3 6 3 7 2" xfId="26541"/>
    <cellStyle name="20% - Accent6 3 6 3 8" xfId="26542"/>
    <cellStyle name="20% - Accent6 3 6 3 9" xfId="26543"/>
    <cellStyle name="20% - Accent6 3 6 4" xfId="26544"/>
    <cellStyle name="20% - Accent6 3 6 4 10" xfId="26545"/>
    <cellStyle name="20% - Accent6 3 6 4 2" xfId="26546"/>
    <cellStyle name="20% - Accent6 3 6 4 2 2" xfId="26547"/>
    <cellStyle name="20% - Accent6 3 6 4 2 2 2" xfId="26548"/>
    <cellStyle name="20% - Accent6 3 6 4 2 3" xfId="26549"/>
    <cellStyle name="20% - Accent6 3 6 4 2 3 2" xfId="26550"/>
    <cellStyle name="20% - Accent6 3 6 4 2 4" xfId="26551"/>
    <cellStyle name="20% - Accent6 3 6 4 2 5" xfId="26552"/>
    <cellStyle name="20% - Accent6 3 6 4 2 6" xfId="26553"/>
    <cellStyle name="20% - Accent6 3 6 4 2 7" xfId="26554"/>
    <cellStyle name="20% - Accent6 3 6 4 3" xfId="26555"/>
    <cellStyle name="20% - Accent6 3 6 4 3 2" xfId="26556"/>
    <cellStyle name="20% - Accent6 3 6 4 3 2 2" xfId="26557"/>
    <cellStyle name="20% - Accent6 3 6 4 3 3" xfId="26558"/>
    <cellStyle name="20% - Accent6 3 6 4 3 3 2" xfId="26559"/>
    <cellStyle name="20% - Accent6 3 6 4 3 4" xfId="26560"/>
    <cellStyle name="20% - Accent6 3 6 4 3 5" xfId="26561"/>
    <cellStyle name="20% - Accent6 3 6 4 3 6" xfId="26562"/>
    <cellStyle name="20% - Accent6 3 6 4 3 7" xfId="26563"/>
    <cellStyle name="20% - Accent6 3 6 4 4" xfId="26564"/>
    <cellStyle name="20% - Accent6 3 6 4 4 2" xfId="26565"/>
    <cellStyle name="20% - Accent6 3 6 4 4 2 2" xfId="26566"/>
    <cellStyle name="20% - Accent6 3 6 4 4 3" xfId="26567"/>
    <cellStyle name="20% - Accent6 3 6 4 4 3 2" xfId="26568"/>
    <cellStyle name="20% - Accent6 3 6 4 4 4" xfId="26569"/>
    <cellStyle name="20% - Accent6 3 6 4 4 5" xfId="26570"/>
    <cellStyle name="20% - Accent6 3 6 4 4 6" xfId="26571"/>
    <cellStyle name="20% - Accent6 3 6 4 4 7" xfId="26572"/>
    <cellStyle name="20% - Accent6 3 6 4 5" xfId="26573"/>
    <cellStyle name="20% - Accent6 3 6 4 5 2" xfId="26574"/>
    <cellStyle name="20% - Accent6 3 6 4 6" xfId="26575"/>
    <cellStyle name="20% - Accent6 3 6 4 6 2" xfId="26576"/>
    <cellStyle name="20% - Accent6 3 6 4 7" xfId="26577"/>
    <cellStyle name="20% - Accent6 3 6 4 8" xfId="26578"/>
    <cellStyle name="20% - Accent6 3 6 4 9" xfId="26579"/>
    <cellStyle name="20% - Accent6 3 6 5" xfId="26580"/>
    <cellStyle name="20% - Accent6 3 6 5 2" xfId="26581"/>
    <cellStyle name="20% - Accent6 3 6 5 2 2" xfId="26582"/>
    <cellStyle name="20% - Accent6 3 6 5 3" xfId="26583"/>
    <cellStyle name="20% - Accent6 3 6 5 3 2" xfId="26584"/>
    <cellStyle name="20% - Accent6 3 6 5 4" xfId="26585"/>
    <cellStyle name="20% - Accent6 3 6 5 5" xfId="26586"/>
    <cellStyle name="20% - Accent6 3 6 5 6" xfId="26587"/>
    <cellStyle name="20% - Accent6 3 6 5 7" xfId="26588"/>
    <cellStyle name="20% - Accent6 3 6 6" xfId="26589"/>
    <cellStyle name="20% - Accent6 3 6 6 2" xfId="26590"/>
    <cellStyle name="20% - Accent6 3 6 6 2 2" xfId="26591"/>
    <cellStyle name="20% - Accent6 3 6 6 3" xfId="26592"/>
    <cellStyle name="20% - Accent6 3 6 6 3 2" xfId="26593"/>
    <cellStyle name="20% - Accent6 3 6 6 4" xfId="26594"/>
    <cellStyle name="20% - Accent6 3 6 6 5" xfId="26595"/>
    <cellStyle name="20% - Accent6 3 6 6 6" xfId="26596"/>
    <cellStyle name="20% - Accent6 3 6 6 7" xfId="26597"/>
    <cellStyle name="20% - Accent6 3 6 7" xfId="26598"/>
    <cellStyle name="20% - Accent6 3 6 7 2" xfId="26599"/>
    <cellStyle name="20% - Accent6 3 6 7 2 2" xfId="26600"/>
    <cellStyle name="20% - Accent6 3 6 7 3" xfId="26601"/>
    <cellStyle name="20% - Accent6 3 6 7 3 2" xfId="26602"/>
    <cellStyle name="20% - Accent6 3 6 7 4" xfId="26603"/>
    <cellStyle name="20% - Accent6 3 6 7 5" xfId="26604"/>
    <cellStyle name="20% - Accent6 3 6 7 6" xfId="26605"/>
    <cellStyle name="20% - Accent6 3 6 7 7" xfId="26606"/>
    <cellStyle name="20% - Accent6 3 6 8" xfId="26607"/>
    <cellStyle name="20% - Accent6 3 6 8 2" xfId="26608"/>
    <cellStyle name="20% - Accent6 3 6 9" xfId="26609"/>
    <cellStyle name="20% - Accent6 3 6 9 2" xfId="26610"/>
    <cellStyle name="20% - Accent6 3 7" xfId="26611"/>
    <cellStyle name="20% - Accent6 3 7 10" xfId="26612"/>
    <cellStyle name="20% - Accent6 3 7 11" xfId="26613"/>
    <cellStyle name="20% - Accent6 3 7 2" xfId="26614"/>
    <cellStyle name="20% - Accent6 3 7 2 10" xfId="26615"/>
    <cellStyle name="20% - Accent6 3 7 2 2" xfId="26616"/>
    <cellStyle name="20% - Accent6 3 7 2 2 2" xfId="26617"/>
    <cellStyle name="20% - Accent6 3 7 2 2 2 2" xfId="26618"/>
    <cellStyle name="20% - Accent6 3 7 2 2 3" xfId="26619"/>
    <cellStyle name="20% - Accent6 3 7 2 2 3 2" xfId="26620"/>
    <cellStyle name="20% - Accent6 3 7 2 2 4" xfId="26621"/>
    <cellStyle name="20% - Accent6 3 7 2 2 5" xfId="26622"/>
    <cellStyle name="20% - Accent6 3 7 2 2 6" xfId="26623"/>
    <cellStyle name="20% - Accent6 3 7 2 2 7" xfId="26624"/>
    <cellStyle name="20% - Accent6 3 7 2 3" xfId="26625"/>
    <cellStyle name="20% - Accent6 3 7 2 3 2" xfId="26626"/>
    <cellStyle name="20% - Accent6 3 7 2 3 2 2" xfId="26627"/>
    <cellStyle name="20% - Accent6 3 7 2 3 3" xfId="26628"/>
    <cellStyle name="20% - Accent6 3 7 2 3 3 2" xfId="26629"/>
    <cellStyle name="20% - Accent6 3 7 2 3 4" xfId="26630"/>
    <cellStyle name="20% - Accent6 3 7 2 3 5" xfId="26631"/>
    <cellStyle name="20% - Accent6 3 7 2 3 6" xfId="26632"/>
    <cellStyle name="20% - Accent6 3 7 2 3 7" xfId="26633"/>
    <cellStyle name="20% - Accent6 3 7 2 4" xfId="26634"/>
    <cellStyle name="20% - Accent6 3 7 2 4 2" xfId="26635"/>
    <cellStyle name="20% - Accent6 3 7 2 4 2 2" xfId="26636"/>
    <cellStyle name="20% - Accent6 3 7 2 4 3" xfId="26637"/>
    <cellStyle name="20% - Accent6 3 7 2 4 3 2" xfId="26638"/>
    <cellStyle name="20% - Accent6 3 7 2 4 4" xfId="26639"/>
    <cellStyle name="20% - Accent6 3 7 2 4 5" xfId="26640"/>
    <cellStyle name="20% - Accent6 3 7 2 4 6" xfId="26641"/>
    <cellStyle name="20% - Accent6 3 7 2 4 7" xfId="26642"/>
    <cellStyle name="20% - Accent6 3 7 2 5" xfId="26643"/>
    <cellStyle name="20% - Accent6 3 7 2 5 2" xfId="26644"/>
    <cellStyle name="20% - Accent6 3 7 2 6" xfId="26645"/>
    <cellStyle name="20% - Accent6 3 7 2 6 2" xfId="26646"/>
    <cellStyle name="20% - Accent6 3 7 2 7" xfId="26647"/>
    <cellStyle name="20% - Accent6 3 7 2 8" xfId="26648"/>
    <cellStyle name="20% - Accent6 3 7 2 9" xfId="26649"/>
    <cellStyle name="20% - Accent6 3 7 3" xfId="26650"/>
    <cellStyle name="20% - Accent6 3 7 3 2" xfId="26651"/>
    <cellStyle name="20% - Accent6 3 7 3 2 2" xfId="26652"/>
    <cellStyle name="20% - Accent6 3 7 3 3" xfId="26653"/>
    <cellStyle name="20% - Accent6 3 7 3 3 2" xfId="26654"/>
    <cellStyle name="20% - Accent6 3 7 3 4" xfId="26655"/>
    <cellStyle name="20% - Accent6 3 7 3 5" xfId="26656"/>
    <cellStyle name="20% - Accent6 3 7 3 6" xfId="26657"/>
    <cellStyle name="20% - Accent6 3 7 3 7" xfId="26658"/>
    <cellStyle name="20% - Accent6 3 7 4" xfId="26659"/>
    <cellStyle name="20% - Accent6 3 7 4 2" xfId="26660"/>
    <cellStyle name="20% - Accent6 3 7 4 2 2" xfId="26661"/>
    <cellStyle name="20% - Accent6 3 7 4 3" xfId="26662"/>
    <cellStyle name="20% - Accent6 3 7 4 3 2" xfId="26663"/>
    <cellStyle name="20% - Accent6 3 7 4 4" xfId="26664"/>
    <cellStyle name="20% - Accent6 3 7 4 5" xfId="26665"/>
    <cellStyle name="20% - Accent6 3 7 4 6" xfId="26666"/>
    <cellStyle name="20% - Accent6 3 7 4 7" xfId="26667"/>
    <cellStyle name="20% - Accent6 3 7 5" xfId="26668"/>
    <cellStyle name="20% - Accent6 3 7 5 2" xfId="26669"/>
    <cellStyle name="20% - Accent6 3 7 5 2 2" xfId="26670"/>
    <cellStyle name="20% - Accent6 3 7 5 3" xfId="26671"/>
    <cellStyle name="20% - Accent6 3 7 5 3 2" xfId="26672"/>
    <cellStyle name="20% - Accent6 3 7 5 4" xfId="26673"/>
    <cellStyle name="20% - Accent6 3 7 5 5" xfId="26674"/>
    <cellStyle name="20% - Accent6 3 7 5 6" xfId="26675"/>
    <cellStyle name="20% - Accent6 3 7 5 7" xfId="26676"/>
    <cellStyle name="20% - Accent6 3 7 6" xfId="26677"/>
    <cellStyle name="20% - Accent6 3 7 6 2" xfId="26678"/>
    <cellStyle name="20% - Accent6 3 7 7" xfId="26679"/>
    <cellStyle name="20% - Accent6 3 7 7 2" xfId="26680"/>
    <cellStyle name="20% - Accent6 3 7 8" xfId="26681"/>
    <cellStyle name="20% - Accent6 3 7 9" xfId="26682"/>
    <cellStyle name="20% - Accent6 3 8" xfId="26683"/>
    <cellStyle name="20% - Accent6 3 8 10" xfId="26684"/>
    <cellStyle name="20% - Accent6 3 8 11" xfId="26685"/>
    <cellStyle name="20% - Accent6 3 8 2" xfId="26686"/>
    <cellStyle name="20% - Accent6 3 8 2 10" xfId="26687"/>
    <cellStyle name="20% - Accent6 3 8 2 2" xfId="26688"/>
    <cellStyle name="20% - Accent6 3 8 2 2 2" xfId="26689"/>
    <cellStyle name="20% - Accent6 3 8 2 2 2 2" xfId="26690"/>
    <cellStyle name="20% - Accent6 3 8 2 2 3" xfId="26691"/>
    <cellStyle name="20% - Accent6 3 8 2 2 3 2" xfId="26692"/>
    <cellStyle name="20% - Accent6 3 8 2 2 4" xfId="26693"/>
    <cellStyle name="20% - Accent6 3 8 2 2 5" xfId="26694"/>
    <cellStyle name="20% - Accent6 3 8 2 2 6" xfId="26695"/>
    <cellStyle name="20% - Accent6 3 8 2 2 7" xfId="26696"/>
    <cellStyle name="20% - Accent6 3 8 2 3" xfId="26697"/>
    <cellStyle name="20% - Accent6 3 8 2 3 2" xfId="26698"/>
    <cellStyle name="20% - Accent6 3 8 2 3 2 2" xfId="26699"/>
    <cellStyle name="20% - Accent6 3 8 2 3 3" xfId="26700"/>
    <cellStyle name="20% - Accent6 3 8 2 3 3 2" xfId="26701"/>
    <cellStyle name="20% - Accent6 3 8 2 3 4" xfId="26702"/>
    <cellStyle name="20% - Accent6 3 8 2 3 5" xfId="26703"/>
    <cellStyle name="20% - Accent6 3 8 2 3 6" xfId="26704"/>
    <cellStyle name="20% - Accent6 3 8 2 3 7" xfId="26705"/>
    <cellStyle name="20% - Accent6 3 8 2 4" xfId="26706"/>
    <cellStyle name="20% - Accent6 3 8 2 4 2" xfId="26707"/>
    <cellStyle name="20% - Accent6 3 8 2 4 2 2" xfId="26708"/>
    <cellStyle name="20% - Accent6 3 8 2 4 3" xfId="26709"/>
    <cellStyle name="20% - Accent6 3 8 2 4 3 2" xfId="26710"/>
    <cellStyle name="20% - Accent6 3 8 2 4 4" xfId="26711"/>
    <cellStyle name="20% - Accent6 3 8 2 4 5" xfId="26712"/>
    <cellStyle name="20% - Accent6 3 8 2 4 6" xfId="26713"/>
    <cellStyle name="20% - Accent6 3 8 2 4 7" xfId="26714"/>
    <cellStyle name="20% - Accent6 3 8 2 5" xfId="26715"/>
    <cellStyle name="20% - Accent6 3 8 2 5 2" xfId="26716"/>
    <cellStyle name="20% - Accent6 3 8 2 6" xfId="26717"/>
    <cellStyle name="20% - Accent6 3 8 2 6 2" xfId="26718"/>
    <cellStyle name="20% - Accent6 3 8 2 7" xfId="26719"/>
    <cellStyle name="20% - Accent6 3 8 2 8" xfId="26720"/>
    <cellStyle name="20% - Accent6 3 8 2 9" xfId="26721"/>
    <cellStyle name="20% - Accent6 3 8 3" xfId="26722"/>
    <cellStyle name="20% - Accent6 3 8 3 2" xfId="26723"/>
    <cellStyle name="20% - Accent6 3 8 3 2 2" xfId="26724"/>
    <cellStyle name="20% - Accent6 3 8 3 3" xfId="26725"/>
    <cellStyle name="20% - Accent6 3 8 3 3 2" xfId="26726"/>
    <cellStyle name="20% - Accent6 3 8 3 4" xfId="26727"/>
    <cellStyle name="20% - Accent6 3 8 3 5" xfId="26728"/>
    <cellStyle name="20% - Accent6 3 8 3 6" xfId="26729"/>
    <cellStyle name="20% - Accent6 3 8 3 7" xfId="26730"/>
    <cellStyle name="20% - Accent6 3 8 4" xfId="26731"/>
    <cellStyle name="20% - Accent6 3 8 4 2" xfId="26732"/>
    <cellStyle name="20% - Accent6 3 8 4 2 2" xfId="26733"/>
    <cellStyle name="20% - Accent6 3 8 4 3" xfId="26734"/>
    <cellStyle name="20% - Accent6 3 8 4 3 2" xfId="26735"/>
    <cellStyle name="20% - Accent6 3 8 4 4" xfId="26736"/>
    <cellStyle name="20% - Accent6 3 8 4 5" xfId="26737"/>
    <cellStyle name="20% - Accent6 3 8 4 6" xfId="26738"/>
    <cellStyle name="20% - Accent6 3 8 4 7" xfId="26739"/>
    <cellStyle name="20% - Accent6 3 8 5" xfId="26740"/>
    <cellStyle name="20% - Accent6 3 8 5 2" xfId="26741"/>
    <cellStyle name="20% - Accent6 3 8 5 2 2" xfId="26742"/>
    <cellStyle name="20% - Accent6 3 8 5 3" xfId="26743"/>
    <cellStyle name="20% - Accent6 3 8 5 3 2" xfId="26744"/>
    <cellStyle name="20% - Accent6 3 8 5 4" xfId="26745"/>
    <cellStyle name="20% - Accent6 3 8 5 5" xfId="26746"/>
    <cellStyle name="20% - Accent6 3 8 5 6" xfId="26747"/>
    <cellStyle name="20% - Accent6 3 8 5 7" xfId="26748"/>
    <cellStyle name="20% - Accent6 3 8 6" xfId="26749"/>
    <cellStyle name="20% - Accent6 3 8 6 2" xfId="26750"/>
    <cellStyle name="20% - Accent6 3 8 7" xfId="26751"/>
    <cellStyle name="20% - Accent6 3 8 7 2" xfId="26752"/>
    <cellStyle name="20% - Accent6 3 8 8" xfId="26753"/>
    <cellStyle name="20% - Accent6 3 8 9" xfId="26754"/>
    <cellStyle name="20% - Accent6 3 9" xfId="26755"/>
    <cellStyle name="20% - Accent6 3 9 10" xfId="26756"/>
    <cellStyle name="20% - Accent6 3 9 2" xfId="26757"/>
    <cellStyle name="20% - Accent6 3 9 2 2" xfId="26758"/>
    <cellStyle name="20% - Accent6 3 9 2 2 2" xfId="26759"/>
    <cellStyle name="20% - Accent6 3 9 2 3" xfId="26760"/>
    <cellStyle name="20% - Accent6 3 9 2 3 2" xfId="26761"/>
    <cellStyle name="20% - Accent6 3 9 2 4" xfId="26762"/>
    <cellStyle name="20% - Accent6 3 9 2 5" xfId="26763"/>
    <cellStyle name="20% - Accent6 3 9 2 6" xfId="26764"/>
    <cellStyle name="20% - Accent6 3 9 2 7" xfId="26765"/>
    <cellStyle name="20% - Accent6 3 9 3" xfId="26766"/>
    <cellStyle name="20% - Accent6 3 9 3 2" xfId="26767"/>
    <cellStyle name="20% - Accent6 3 9 3 2 2" xfId="26768"/>
    <cellStyle name="20% - Accent6 3 9 3 3" xfId="26769"/>
    <cellStyle name="20% - Accent6 3 9 3 3 2" xfId="26770"/>
    <cellStyle name="20% - Accent6 3 9 3 4" xfId="26771"/>
    <cellStyle name="20% - Accent6 3 9 3 5" xfId="26772"/>
    <cellStyle name="20% - Accent6 3 9 3 6" xfId="26773"/>
    <cellStyle name="20% - Accent6 3 9 3 7" xfId="26774"/>
    <cellStyle name="20% - Accent6 3 9 4" xfId="26775"/>
    <cellStyle name="20% - Accent6 3 9 4 2" xfId="26776"/>
    <cellStyle name="20% - Accent6 3 9 4 2 2" xfId="26777"/>
    <cellStyle name="20% - Accent6 3 9 4 3" xfId="26778"/>
    <cellStyle name="20% - Accent6 3 9 4 3 2" xfId="26779"/>
    <cellStyle name="20% - Accent6 3 9 4 4" xfId="26780"/>
    <cellStyle name="20% - Accent6 3 9 4 5" xfId="26781"/>
    <cellStyle name="20% - Accent6 3 9 4 6" xfId="26782"/>
    <cellStyle name="20% - Accent6 3 9 4 7" xfId="26783"/>
    <cellStyle name="20% - Accent6 3 9 5" xfId="26784"/>
    <cellStyle name="20% - Accent6 3 9 5 2" xfId="26785"/>
    <cellStyle name="20% - Accent6 3 9 6" xfId="26786"/>
    <cellStyle name="20% - Accent6 3 9 6 2" xfId="26787"/>
    <cellStyle name="20% - Accent6 3 9 7" xfId="26788"/>
    <cellStyle name="20% - Accent6 3 9 8" xfId="26789"/>
    <cellStyle name="20% - Accent6 3 9 9" xfId="26790"/>
    <cellStyle name="20% - Accent6 3_10-15-10-Stmt AU - Period I - Working 1 0" xfId="238"/>
    <cellStyle name="20% - Accent6 4" xfId="239"/>
    <cellStyle name="20% - Accent6 4 2" xfId="240"/>
    <cellStyle name="20% - Accent6 4 3" xfId="241"/>
    <cellStyle name="20% - Accent6 4_10-15-10-Stmt AU - Period I - Working 1 0" xfId="242"/>
    <cellStyle name="20% - Accent6 5" xfId="243"/>
    <cellStyle name="20% - Accent6 5 2" xfId="244"/>
    <cellStyle name="20% - Accent6 5 3" xfId="245"/>
    <cellStyle name="20% - Accent6 5_10-15-10-Stmt AU - Period I - Working 1 0" xfId="246"/>
    <cellStyle name="20% - Accent6 6" xfId="247"/>
    <cellStyle name="20% - Accent6 6 2" xfId="248"/>
    <cellStyle name="20% - Accent6 6 3" xfId="249"/>
    <cellStyle name="20% - Accent6 6_10-15-10-Stmt AU - Period I - Working 1 0" xfId="250"/>
    <cellStyle name="20% - Accent6 7" xfId="251"/>
    <cellStyle name="20% - Accent6 7 2" xfId="252"/>
    <cellStyle name="20% - Accent6 7 3" xfId="253"/>
    <cellStyle name="20% - Accent6 7_10-15-10-Stmt AU - Period I - Working 1 0" xfId="254"/>
    <cellStyle name="20% - Accent6 8" xfId="255"/>
    <cellStyle name="20% - Accent6 9" xfId="256"/>
    <cellStyle name="40% - Accent1 10" xfId="257"/>
    <cellStyle name="40% - Accent1 11" xfId="258"/>
    <cellStyle name="40% - Accent1 12" xfId="259"/>
    <cellStyle name="40% - Accent1 13" xfId="260"/>
    <cellStyle name="40% - Accent1 2" xfId="261"/>
    <cellStyle name="40% - Accent1 2 10" xfId="26791"/>
    <cellStyle name="40% - Accent1 2 10 2" xfId="26792"/>
    <cellStyle name="40% - Accent1 2 10 2 2" xfId="26793"/>
    <cellStyle name="40% - Accent1 2 10 3" xfId="26794"/>
    <cellStyle name="40% - Accent1 2 10 3 2" xfId="26795"/>
    <cellStyle name="40% - Accent1 2 10 4" xfId="26796"/>
    <cellStyle name="40% - Accent1 2 10 5" xfId="26797"/>
    <cellStyle name="40% - Accent1 2 10 6" xfId="26798"/>
    <cellStyle name="40% - Accent1 2 10 7" xfId="26799"/>
    <cellStyle name="40% - Accent1 2 11" xfId="26800"/>
    <cellStyle name="40% - Accent1 2 11 2" xfId="26801"/>
    <cellStyle name="40% - Accent1 2 11 2 2" xfId="26802"/>
    <cellStyle name="40% - Accent1 2 11 3" xfId="26803"/>
    <cellStyle name="40% - Accent1 2 11 3 2" xfId="26804"/>
    <cellStyle name="40% - Accent1 2 11 4" xfId="26805"/>
    <cellStyle name="40% - Accent1 2 11 5" xfId="26806"/>
    <cellStyle name="40% - Accent1 2 11 6" xfId="26807"/>
    <cellStyle name="40% - Accent1 2 11 7" xfId="26808"/>
    <cellStyle name="40% - Accent1 2 12" xfId="26809"/>
    <cellStyle name="40% - Accent1 2 12 2" xfId="26810"/>
    <cellStyle name="40% - Accent1 2 12 2 2" xfId="26811"/>
    <cellStyle name="40% - Accent1 2 12 3" xfId="26812"/>
    <cellStyle name="40% - Accent1 2 12 3 2" xfId="26813"/>
    <cellStyle name="40% - Accent1 2 12 4" xfId="26814"/>
    <cellStyle name="40% - Accent1 2 12 5" xfId="26815"/>
    <cellStyle name="40% - Accent1 2 12 6" xfId="26816"/>
    <cellStyle name="40% - Accent1 2 12 7" xfId="26817"/>
    <cellStyle name="40% - Accent1 2 13" xfId="26818"/>
    <cellStyle name="40% - Accent1 2 13 2" xfId="26819"/>
    <cellStyle name="40% - Accent1 2 14" xfId="26820"/>
    <cellStyle name="40% - Accent1 2 15" xfId="26821"/>
    <cellStyle name="40% - Accent1 2 16" xfId="26822"/>
    <cellStyle name="40% - Accent1 2 17" xfId="26823"/>
    <cellStyle name="40% - Accent1 2 18" xfId="26824"/>
    <cellStyle name="40% - Accent1 2 2" xfId="262"/>
    <cellStyle name="40% - Accent1 2 2 10" xfId="26825"/>
    <cellStyle name="40% - Accent1 2 2 11" xfId="26826"/>
    <cellStyle name="40% - Accent1 2 2 12" xfId="26827"/>
    <cellStyle name="40% - Accent1 2 2 13" xfId="26828"/>
    <cellStyle name="40% - Accent1 2 2 2" xfId="26829"/>
    <cellStyle name="40% - Accent1 2 2 2 10" xfId="26830"/>
    <cellStyle name="40% - Accent1 2 2 2 11" xfId="26831"/>
    <cellStyle name="40% - Accent1 2 2 2 2" xfId="26832"/>
    <cellStyle name="40% - Accent1 2 2 2 2 10" xfId="26833"/>
    <cellStyle name="40% - Accent1 2 2 2 2 2" xfId="26834"/>
    <cellStyle name="40% - Accent1 2 2 2 2 2 2" xfId="26835"/>
    <cellStyle name="40% - Accent1 2 2 2 2 2 2 2" xfId="26836"/>
    <cellStyle name="40% - Accent1 2 2 2 2 2 3" xfId="26837"/>
    <cellStyle name="40% - Accent1 2 2 2 2 2 3 2" xfId="26838"/>
    <cellStyle name="40% - Accent1 2 2 2 2 2 4" xfId="26839"/>
    <cellStyle name="40% - Accent1 2 2 2 2 2 5" xfId="26840"/>
    <cellStyle name="40% - Accent1 2 2 2 2 2 6" xfId="26841"/>
    <cellStyle name="40% - Accent1 2 2 2 2 2 7" xfId="26842"/>
    <cellStyle name="40% - Accent1 2 2 2 2 3" xfId="26843"/>
    <cellStyle name="40% - Accent1 2 2 2 2 3 2" xfId="26844"/>
    <cellStyle name="40% - Accent1 2 2 2 2 3 2 2" xfId="26845"/>
    <cellStyle name="40% - Accent1 2 2 2 2 3 3" xfId="26846"/>
    <cellStyle name="40% - Accent1 2 2 2 2 3 3 2" xfId="26847"/>
    <cellStyle name="40% - Accent1 2 2 2 2 3 4" xfId="26848"/>
    <cellStyle name="40% - Accent1 2 2 2 2 3 5" xfId="26849"/>
    <cellStyle name="40% - Accent1 2 2 2 2 3 6" xfId="26850"/>
    <cellStyle name="40% - Accent1 2 2 2 2 3 7" xfId="26851"/>
    <cellStyle name="40% - Accent1 2 2 2 2 4" xfId="26852"/>
    <cellStyle name="40% - Accent1 2 2 2 2 4 2" xfId="26853"/>
    <cellStyle name="40% - Accent1 2 2 2 2 4 2 2" xfId="26854"/>
    <cellStyle name="40% - Accent1 2 2 2 2 4 3" xfId="26855"/>
    <cellStyle name="40% - Accent1 2 2 2 2 4 3 2" xfId="26856"/>
    <cellStyle name="40% - Accent1 2 2 2 2 4 4" xfId="26857"/>
    <cellStyle name="40% - Accent1 2 2 2 2 4 5" xfId="26858"/>
    <cellStyle name="40% - Accent1 2 2 2 2 4 6" xfId="26859"/>
    <cellStyle name="40% - Accent1 2 2 2 2 4 7" xfId="26860"/>
    <cellStyle name="40% - Accent1 2 2 2 2 5" xfId="26861"/>
    <cellStyle name="40% - Accent1 2 2 2 2 5 2" xfId="26862"/>
    <cellStyle name="40% - Accent1 2 2 2 2 6" xfId="26863"/>
    <cellStyle name="40% - Accent1 2 2 2 2 6 2" xfId="26864"/>
    <cellStyle name="40% - Accent1 2 2 2 2 7" xfId="26865"/>
    <cellStyle name="40% - Accent1 2 2 2 2 8" xfId="26866"/>
    <cellStyle name="40% - Accent1 2 2 2 2 9" xfId="26867"/>
    <cellStyle name="40% - Accent1 2 2 2 3" xfId="26868"/>
    <cellStyle name="40% - Accent1 2 2 2 3 2" xfId="26869"/>
    <cellStyle name="40% - Accent1 2 2 2 3 2 2" xfId="26870"/>
    <cellStyle name="40% - Accent1 2 2 2 3 3" xfId="26871"/>
    <cellStyle name="40% - Accent1 2 2 2 3 3 2" xfId="26872"/>
    <cellStyle name="40% - Accent1 2 2 2 3 4" xfId="26873"/>
    <cellStyle name="40% - Accent1 2 2 2 3 5" xfId="26874"/>
    <cellStyle name="40% - Accent1 2 2 2 3 6" xfId="26875"/>
    <cellStyle name="40% - Accent1 2 2 2 3 7" xfId="26876"/>
    <cellStyle name="40% - Accent1 2 2 2 4" xfId="26877"/>
    <cellStyle name="40% - Accent1 2 2 2 4 2" xfId="26878"/>
    <cellStyle name="40% - Accent1 2 2 2 4 2 2" xfId="26879"/>
    <cellStyle name="40% - Accent1 2 2 2 4 3" xfId="26880"/>
    <cellStyle name="40% - Accent1 2 2 2 4 3 2" xfId="26881"/>
    <cellStyle name="40% - Accent1 2 2 2 4 4" xfId="26882"/>
    <cellStyle name="40% - Accent1 2 2 2 4 5" xfId="26883"/>
    <cellStyle name="40% - Accent1 2 2 2 4 6" xfId="26884"/>
    <cellStyle name="40% - Accent1 2 2 2 4 7" xfId="26885"/>
    <cellStyle name="40% - Accent1 2 2 2 5" xfId="26886"/>
    <cellStyle name="40% - Accent1 2 2 2 5 2" xfId="26887"/>
    <cellStyle name="40% - Accent1 2 2 2 5 2 2" xfId="26888"/>
    <cellStyle name="40% - Accent1 2 2 2 5 3" xfId="26889"/>
    <cellStyle name="40% - Accent1 2 2 2 5 3 2" xfId="26890"/>
    <cellStyle name="40% - Accent1 2 2 2 5 4" xfId="26891"/>
    <cellStyle name="40% - Accent1 2 2 2 5 5" xfId="26892"/>
    <cellStyle name="40% - Accent1 2 2 2 5 6" xfId="26893"/>
    <cellStyle name="40% - Accent1 2 2 2 5 7" xfId="26894"/>
    <cellStyle name="40% - Accent1 2 2 2 6" xfId="26895"/>
    <cellStyle name="40% - Accent1 2 2 2 6 2" xfId="26896"/>
    <cellStyle name="40% - Accent1 2 2 2 7" xfId="26897"/>
    <cellStyle name="40% - Accent1 2 2 2 7 2" xfId="26898"/>
    <cellStyle name="40% - Accent1 2 2 2 8" xfId="26899"/>
    <cellStyle name="40% - Accent1 2 2 2 9" xfId="26900"/>
    <cellStyle name="40% - Accent1 2 2 3" xfId="26901"/>
    <cellStyle name="40% - Accent1 2 2 3 10" xfId="26902"/>
    <cellStyle name="40% - Accent1 2 2 3 11" xfId="26903"/>
    <cellStyle name="40% - Accent1 2 2 3 2" xfId="26904"/>
    <cellStyle name="40% - Accent1 2 2 3 2 10" xfId="26905"/>
    <cellStyle name="40% - Accent1 2 2 3 2 2" xfId="26906"/>
    <cellStyle name="40% - Accent1 2 2 3 2 2 2" xfId="26907"/>
    <cellStyle name="40% - Accent1 2 2 3 2 2 2 2" xfId="26908"/>
    <cellStyle name="40% - Accent1 2 2 3 2 2 3" xfId="26909"/>
    <cellStyle name="40% - Accent1 2 2 3 2 2 3 2" xfId="26910"/>
    <cellStyle name="40% - Accent1 2 2 3 2 2 4" xfId="26911"/>
    <cellStyle name="40% - Accent1 2 2 3 2 2 5" xfId="26912"/>
    <cellStyle name="40% - Accent1 2 2 3 2 2 6" xfId="26913"/>
    <cellStyle name="40% - Accent1 2 2 3 2 2 7" xfId="26914"/>
    <cellStyle name="40% - Accent1 2 2 3 2 3" xfId="26915"/>
    <cellStyle name="40% - Accent1 2 2 3 2 3 2" xfId="26916"/>
    <cellStyle name="40% - Accent1 2 2 3 2 3 2 2" xfId="26917"/>
    <cellStyle name="40% - Accent1 2 2 3 2 3 3" xfId="26918"/>
    <cellStyle name="40% - Accent1 2 2 3 2 3 3 2" xfId="26919"/>
    <cellStyle name="40% - Accent1 2 2 3 2 3 4" xfId="26920"/>
    <cellStyle name="40% - Accent1 2 2 3 2 3 5" xfId="26921"/>
    <cellStyle name="40% - Accent1 2 2 3 2 3 6" xfId="26922"/>
    <cellStyle name="40% - Accent1 2 2 3 2 3 7" xfId="26923"/>
    <cellStyle name="40% - Accent1 2 2 3 2 4" xfId="26924"/>
    <cellStyle name="40% - Accent1 2 2 3 2 4 2" xfId="26925"/>
    <cellStyle name="40% - Accent1 2 2 3 2 4 2 2" xfId="26926"/>
    <cellStyle name="40% - Accent1 2 2 3 2 4 3" xfId="26927"/>
    <cellStyle name="40% - Accent1 2 2 3 2 4 3 2" xfId="26928"/>
    <cellStyle name="40% - Accent1 2 2 3 2 4 4" xfId="26929"/>
    <cellStyle name="40% - Accent1 2 2 3 2 4 5" xfId="26930"/>
    <cellStyle name="40% - Accent1 2 2 3 2 4 6" xfId="26931"/>
    <cellStyle name="40% - Accent1 2 2 3 2 4 7" xfId="26932"/>
    <cellStyle name="40% - Accent1 2 2 3 2 5" xfId="26933"/>
    <cellStyle name="40% - Accent1 2 2 3 2 5 2" xfId="26934"/>
    <cellStyle name="40% - Accent1 2 2 3 2 6" xfId="26935"/>
    <cellStyle name="40% - Accent1 2 2 3 2 6 2" xfId="26936"/>
    <cellStyle name="40% - Accent1 2 2 3 2 7" xfId="26937"/>
    <cellStyle name="40% - Accent1 2 2 3 2 8" xfId="26938"/>
    <cellStyle name="40% - Accent1 2 2 3 2 9" xfId="26939"/>
    <cellStyle name="40% - Accent1 2 2 3 3" xfId="26940"/>
    <cellStyle name="40% - Accent1 2 2 3 3 2" xfId="26941"/>
    <cellStyle name="40% - Accent1 2 2 3 3 2 2" xfId="26942"/>
    <cellStyle name="40% - Accent1 2 2 3 3 3" xfId="26943"/>
    <cellStyle name="40% - Accent1 2 2 3 3 3 2" xfId="26944"/>
    <cellStyle name="40% - Accent1 2 2 3 3 4" xfId="26945"/>
    <cellStyle name="40% - Accent1 2 2 3 3 5" xfId="26946"/>
    <cellStyle name="40% - Accent1 2 2 3 3 6" xfId="26947"/>
    <cellStyle name="40% - Accent1 2 2 3 3 7" xfId="26948"/>
    <cellStyle name="40% - Accent1 2 2 3 4" xfId="26949"/>
    <cellStyle name="40% - Accent1 2 2 3 4 2" xfId="26950"/>
    <cellStyle name="40% - Accent1 2 2 3 4 2 2" xfId="26951"/>
    <cellStyle name="40% - Accent1 2 2 3 4 3" xfId="26952"/>
    <cellStyle name="40% - Accent1 2 2 3 4 3 2" xfId="26953"/>
    <cellStyle name="40% - Accent1 2 2 3 4 4" xfId="26954"/>
    <cellStyle name="40% - Accent1 2 2 3 4 5" xfId="26955"/>
    <cellStyle name="40% - Accent1 2 2 3 4 6" xfId="26956"/>
    <cellStyle name="40% - Accent1 2 2 3 4 7" xfId="26957"/>
    <cellStyle name="40% - Accent1 2 2 3 5" xfId="26958"/>
    <cellStyle name="40% - Accent1 2 2 3 5 2" xfId="26959"/>
    <cellStyle name="40% - Accent1 2 2 3 5 2 2" xfId="26960"/>
    <cellStyle name="40% - Accent1 2 2 3 5 3" xfId="26961"/>
    <cellStyle name="40% - Accent1 2 2 3 5 3 2" xfId="26962"/>
    <cellStyle name="40% - Accent1 2 2 3 5 4" xfId="26963"/>
    <cellStyle name="40% - Accent1 2 2 3 5 5" xfId="26964"/>
    <cellStyle name="40% - Accent1 2 2 3 5 6" xfId="26965"/>
    <cellStyle name="40% - Accent1 2 2 3 5 7" xfId="26966"/>
    <cellStyle name="40% - Accent1 2 2 3 6" xfId="26967"/>
    <cellStyle name="40% - Accent1 2 2 3 6 2" xfId="26968"/>
    <cellStyle name="40% - Accent1 2 2 3 7" xfId="26969"/>
    <cellStyle name="40% - Accent1 2 2 3 7 2" xfId="26970"/>
    <cellStyle name="40% - Accent1 2 2 3 8" xfId="26971"/>
    <cellStyle name="40% - Accent1 2 2 3 9" xfId="26972"/>
    <cellStyle name="40% - Accent1 2 2 4" xfId="26973"/>
    <cellStyle name="40% - Accent1 2 2 4 10" xfId="26974"/>
    <cellStyle name="40% - Accent1 2 2 4 2" xfId="26975"/>
    <cellStyle name="40% - Accent1 2 2 4 2 2" xfId="26976"/>
    <cellStyle name="40% - Accent1 2 2 4 2 2 2" xfId="26977"/>
    <cellStyle name="40% - Accent1 2 2 4 2 3" xfId="26978"/>
    <cellStyle name="40% - Accent1 2 2 4 2 3 2" xfId="26979"/>
    <cellStyle name="40% - Accent1 2 2 4 2 4" xfId="26980"/>
    <cellStyle name="40% - Accent1 2 2 4 2 5" xfId="26981"/>
    <cellStyle name="40% - Accent1 2 2 4 2 6" xfId="26982"/>
    <cellStyle name="40% - Accent1 2 2 4 2 7" xfId="26983"/>
    <cellStyle name="40% - Accent1 2 2 4 3" xfId="26984"/>
    <cellStyle name="40% - Accent1 2 2 4 3 2" xfId="26985"/>
    <cellStyle name="40% - Accent1 2 2 4 3 2 2" xfId="26986"/>
    <cellStyle name="40% - Accent1 2 2 4 3 3" xfId="26987"/>
    <cellStyle name="40% - Accent1 2 2 4 3 3 2" xfId="26988"/>
    <cellStyle name="40% - Accent1 2 2 4 3 4" xfId="26989"/>
    <cellStyle name="40% - Accent1 2 2 4 3 5" xfId="26990"/>
    <cellStyle name="40% - Accent1 2 2 4 3 6" xfId="26991"/>
    <cellStyle name="40% - Accent1 2 2 4 3 7" xfId="26992"/>
    <cellStyle name="40% - Accent1 2 2 4 4" xfId="26993"/>
    <cellStyle name="40% - Accent1 2 2 4 4 2" xfId="26994"/>
    <cellStyle name="40% - Accent1 2 2 4 4 2 2" xfId="26995"/>
    <cellStyle name="40% - Accent1 2 2 4 4 3" xfId="26996"/>
    <cellStyle name="40% - Accent1 2 2 4 4 3 2" xfId="26997"/>
    <cellStyle name="40% - Accent1 2 2 4 4 4" xfId="26998"/>
    <cellStyle name="40% - Accent1 2 2 4 4 5" xfId="26999"/>
    <cellStyle name="40% - Accent1 2 2 4 4 6" xfId="27000"/>
    <cellStyle name="40% - Accent1 2 2 4 4 7" xfId="27001"/>
    <cellStyle name="40% - Accent1 2 2 4 5" xfId="27002"/>
    <cellStyle name="40% - Accent1 2 2 4 5 2" xfId="27003"/>
    <cellStyle name="40% - Accent1 2 2 4 6" xfId="27004"/>
    <cellStyle name="40% - Accent1 2 2 4 6 2" xfId="27005"/>
    <cellStyle name="40% - Accent1 2 2 4 7" xfId="27006"/>
    <cellStyle name="40% - Accent1 2 2 4 8" xfId="27007"/>
    <cellStyle name="40% - Accent1 2 2 4 9" xfId="27008"/>
    <cellStyle name="40% - Accent1 2 2 5" xfId="27009"/>
    <cellStyle name="40% - Accent1 2 2 5 2" xfId="27010"/>
    <cellStyle name="40% - Accent1 2 2 5 2 2" xfId="27011"/>
    <cellStyle name="40% - Accent1 2 2 5 3" xfId="27012"/>
    <cellStyle name="40% - Accent1 2 2 5 3 2" xfId="27013"/>
    <cellStyle name="40% - Accent1 2 2 5 4" xfId="27014"/>
    <cellStyle name="40% - Accent1 2 2 5 5" xfId="27015"/>
    <cellStyle name="40% - Accent1 2 2 5 6" xfId="27016"/>
    <cellStyle name="40% - Accent1 2 2 5 7" xfId="27017"/>
    <cellStyle name="40% - Accent1 2 2 6" xfId="27018"/>
    <cellStyle name="40% - Accent1 2 2 6 2" xfId="27019"/>
    <cellStyle name="40% - Accent1 2 2 6 2 2" xfId="27020"/>
    <cellStyle name="40% - Accent1 2 2 6 3" xfId="27021"/>
    <cellStyle name="40% - Accent1 2 2 6 3 2" xfId="27022"/>
    <cellStyle name="40% - Accent1 2 2 6 4" xfId="27023"/>
    <cellStyle name="40% - Accent1 2 2 6 5" xfId="27024"/>
    <cellStyle name="40% - Accent1 2 2 6 6" xfId="27025"/>
    <cellStyle name="40% - Accent1 2 2 6 7" xfId="27026"/>
    <cellStyle name="40% - Accent1 2 2 7" xfId="27027"/>
    <cellStyle name="40% - Accent1 2 2 7 2" xfId="27028"/>
    <cellStyle name="40% - Accent1 2 2 7 2 2" xfId="27029"/>
    <cellStyle name="40% - Accent1 2 2 7 3" xfId="27030"/>
    <cellStyle name="40% - Accent1 2 2 7 3 2" xfId="27031"/>
    <cellStyle name="40% - Accent1 2 2 7 4" xfId="27032"/>
    <cellStyle name="40% - Accent1 2 2 7 5" xfId="27033"/>
    <cellStyle name="40% - Accent1 2 2 7 6" xfId="27034"/>
    <cellStyle name="40% - Accent1 2 2 7 7" xfId="27035"/>
    <cellStyle name="40% - Accent1 2 2 8" xfId="27036"/>
    <cellStyle name="40% - Accent1 2 2 8 2" xfId="27037"/>
    <cellStyle name="40% - Accent1 2 2 9" xfId="27038"/>
    <cellStyle name="40% - Accent1 2 2 9 2" xfId="27039"/>
    <cellStyle name="40% - Accent1 2 3" xfId="263"/>
    <cellStyle name="40% - Accent1 2 3 10" xfId="27040"/>
    <cellStyle name="40% - Accent1 2 3 11" xfId="27041"/>
    <cellStyle name="40% - Accent1 2 3 12" xfId="27042"/>
    <cellStyle name="40% - Accent1 2 3 13" xfId="27043"/>
    <cellStyle name="40% - Accent1 2 3 2" xfId="27044"/>
    <cellStyle name="40% - Accent1 2 3 2 10" xfId="27045"/>
    <cellStyle name="40% - Accent1 2 3 2 11" xfId="27046"/>
    <cellStyle name="40% - Accent1 2 3 2 2" xfId="27047"/>
    <cellStyle name="40% - Accent1 2 3 2 2 10" xfId="27048"/>
    <cellStyle name="40% - Accent1 2 3 2 2 2" xfId="27049"/>
    <cellStyle name="40% - Accent1 2 3 2 2 2 2" xfId="27050"/>
    <cellStyle name="40% - Accent1 2 3 2 2 2 2 2" xfId="27051"/>
    <cellStyle name="40% - Accent1 2 3 2 2 2 3" xfId="27052"/>
    <cellStyle name="40% - Accent1 2 3 2 2 2 3 2" xfId="27053"/>
    <cellStyle name="40% - Accent1 2 3 2 2 2 4" xfId="27054"/>
    <cellStyle name="40% - Accent1 2 3 2 2 2 5" xfId="27055"/>
    <cellStyle name="40% - Accent1 2 3 2 2 2 6" xfId="27056"/>
    <cellStyle name="40% - Accent1 2 3 2 2 2 7" xfId="27057"/>
    <cellStyle name="40% - Accent1 2 3 2 2 3" xfId="27058"/>
    <cellStyle name="40% - Accent1 2 3 2 2 3 2" xfId="27059"/>
    <cellStyle name="40% - Accent1 2 3 2 2 3 2 2" xfId="27060"/>
    <cellStyle name="40% - Accent1 2 3 2 2 3 3" xfId="27061"/>
    <cellStyle name="40% - Accent1 2 3 2 2 3 3 2" xfId="27062"/>
    <cellStyle name="40% - Accent1 2 3 2 2 3 4" xfId="27063"/>
    <cellStyle name="40% - Accent1 2 3 2 2 3 5" xfId="27064"/>
    <cellStyle name="40% - Accent1 2 3 2 2 3 6" xfId="27065"/>
    <cellStyle name="40% - Accent1 2 3 2 2 3 7" xfId="27066"/>
    <cellStyle name="40% - Accent1 2 3 2 2 4" xfId="27067"/>
    <cellStyle name="40% - Accent1 2 3 2 2 4 2" xfId="27068"/>
    <cellStyle name="40% - Accent1 2 3 2 2 4 2 2" xfId="27069"/>
    <cellStyle name="40% - Accent1 2 3 2 2 4 3" xfId="27070"/>
    <cellStyle name="40% - Accent1 2 3 2 2 4 3 2" xfId="27071"/>
    <cellStyle name="40% - Accent1 2 3 2 2 4 4" xfId="27072"/>
    <cellStyle name="40% - Accent1 2 3 2 2 4 5" xfId="27073"/>
    <cellStyle name="40% - Accent1 2 3 2 2 4 6" xfId="27074"/>
    <cellStyle name="40% - Accent1 2 3 2 2 4 7" xfId="27075"/>
    <cellStyle name="40% - Accent1 2 3 2 2 5" xfId="27076"/>
    <cellStyle name="40% - Accent1 2 3 2 2 5 2" xfId="27077"/>
    <cellStyle name="40% - Accent1 2 3 2 2 6" xfId="27078"/>
    <cellStyle name="40% - Accent1 2 3 2 2 6 2" xfId="27079"/>
    <cellStyle name="40% - Accent1 2 3 2 2 7" xfId="27080"/>
    <cellStyle name="40% - Accent1 2 3 2 2 8" xfId="27081"/>
    <cellStyle name="40% - Accent1 2 3 2 2 9" xfId="27082"/>
    <cellStyle name="40% - Accent1 2 3 2 3" xfId="27083"/>
    <cellStyle name="40% - Accent1 2 3 2 3 2" xfId="27084"/>
    <cellStyle name="40% - Accent1 2 3 2 3 2 2" xfId="27085"/>
    <cellStyle name="40% - Accent1 2 3 2 3 3" xfId="27086"/>
    <cellStyle name="40% - Accent1 2 3 2 3 3 2" xfId="27087"/>
    <cellStyle name="40% - Accent1 2 3 2 3 4" xfId="27088"/>
    <cellStyle name="40% - Accent1 2 3 2 3 5" xfId="27089"/>
    <cellStyle name="40% - Accent1 2 3 2 3 6" xfId="27090"/>
    <cellStyle name="40% - Accent1 2 3 2 3 7" xfId="27091"/>
    <cellStyle name="40% - Accent1 2 3 2 4" xfId="27092"/>
    <cellStyle name="40% - Accent1 2 3 2 4 2" xfId="27093"/>
    <cellStyle name="40% - Accent1 2 3 2 4 2 2" xfId="27094"/>
    <cellStyle name="40% - Accent1 2 3 2 4 3" xfId="27095"/>
    <cellStyle name="40% - Accent1 2 3 2 4 3 2" xfId="27096"/>
    <cellStyle name="40% - Accent1 2 3 2 4 4" xfId="27097"/>
    <cellStyle name="40% - Accent1 2 3 2 4 5" xfId="27098"/>
    <cellStyle name="40% - Accent1 2 3 2 4 6" xfId="27099"/>
    <cellStyle name="40% - Accent1 2 3 2 4 7" xfId="27100"/>
    <cellStyle name="40% - Accent1 2 3 2 5" xfId="27101"/>
    <cellStyle name="40% - Accent1 2 3 2 5 2" xfId="27102"/>
    <cellStyle name="40% - Accent1 2 3 2 5 2 2" xfId="27103"/>
    <cellStyle name="40% - Accent1 2 3 2 5 3" xfId="27104"/>
    <cellStyle name="40% - Accent1 2 3 2 5 3 2" xfId="27105"/>
    <cellStyle name="40% - Accent1 2 3 2 5 4" xfId="27106"/>
    <cellStyle name="40% - Accent1 2 3 2 5 5" xfId="27107"/>
    <cellStyle name="40% - Accent1 2 3 2 5 6" xfId="27108"/>
    <cellStyle name="40% - Accent1 2 3 2 5 7" xfId="27109"/>
    <cellStyle name="40% - Accent1 2 3 2 6" xfId="27110"/>
    <cellStyle name="40% - Accent1 2 3 2 6 2" xfId="27111"/>
    <cellStyle name="40% - Accent1 2 3 2 7" xfId="27112"/>
    <cellStyle name="40% - Accent1 2 3 2 7 2" xfId="27113"/>
    <cellStyle name="40% - Accent1 2 3 2 8" xfId="27114"/>
    <cellStyle name="40% - Accent1 2 3 2 9" xfId="27115"/>
    <cellStyle name="40% - Accent1 2 3 3" xfId="27116"/>
    <cellStyle name="40% - Accent1 2 3 3 10" xfId="27117"/>
    <cellStyle name="40% - Accent1 2 3 3 11" xfId="27118"/>
    <cellStyle name="40% - Accent1 2 3 3 2" xfId="27119"/>
    <cellStyle name="40% - Accent1 2 3 3 2 10" xfId="27120"/>
    <cellStyle name="40% - Accent1 2 3 3 2 2" xfId="27121"/>
    <cellStyle name="40% - Accent1 2 3 3 2 2 2" xfId="27122"/>
    <cellStyle name="40% - Accent1 2 3 3 2 2 2 2" xfId="27123"/>
    <cellStyle name="40% - Accent1 2 3 3 2 2 3" xfId="27124"/>
    <cellStyle name="40% - Accent1 2 3 3 2 2 3 2" xfId="27125"/>
    <cellStyle name="40% - Accent1 2 3 3 2 2 4" xfId="27126"/>
    <cellStyle name="40% - Accent1 2 3 3 2 2 5" xfId="27127"/>
    <cellStyle name="40% - Accent1 2 3 3 2 2 6" xfId="27128"/>
    <cellStyle name="40% - Accent1 2 3 3 2 2 7" xfId="27129"/>
    <cellStyle name="40% - Accent1 2 3 3 2 3" xfId="27130"/>
    <cellStyle name="40% - Accent1 2 3 3 2 3 2" xfId="27131"/>
    <cellStyle name="40% - Accent1 2 3 3 2 3 2 2" xfId="27132"/>
    <cellStyle name="40% - Accent1 2 3 3 2 3 3" xfId="27133"/>
    <cellStyle name="40% - Accent1 2 3 3 2 3 3 2" xfId="27134"/>
    <cellStyle name="40% - Accent1 2 3 3 2 3 4" xfId="27135"/>
    <cellStyle name="40% - Accent1 2 3 3 2 3 5" xfId="27136"/>
    <cellStyle name="40% - Accent1 2 3 3 2 3 6" xfId="27137"/>
    <cellStyle name="40% - Accent1 2 3 3 2 3 7" xfId="27138"/>
    <cellStyle name="40% - Accent1 2 3 3 2 4" xfId="27139"/>
    <cellStyle name="40% - Accent1 2 3 3 2 4 2" xfId="27140"/>
    <cellStyle name="40% - Accent1 2 3 3 2 4 2 2" xfId="27141"/>
    <cellStyle name="40% - Accent1 2 3 3 2 4 3" xfId="27142"/>
    <cellStyle name="40% - Accent1 2 3 3 2 4 3 2" xfId="27143"/>
    <cellStyle name="40% - Accent1 2 3 3 2 4 4" xfId="27144"/>
    <cellStyle name="40% - Accent1 2 3 3 2 4 5" xfId="27145"/>
    <cellStyle name="40% - Accent1 2 3 3 2 4 6" xfId="27146"/>
    <cellStyle name="40% - Accent1 2 3 3 2 4 7" xfId="27147"/>
    <cellStyle name="40% - Accent1 2 3 3 2 5" xfId="27148"/>
    <cellStyle name="40% - Accent1 2 3 3 2 5 2" xfId="27149"/>
    <cellStyle name="40% - Accent1 2 3 3 2 6" xfId="27150"/>
    <cellStyle name="40% - Accent1 2 3 3 2 6 2" xfId="27151"/>
    <cellStyle name="40% - Accent1 2 3 3 2 7" xfId="27152"/>
    <cellStyle name="40% - Accent1 2 3 3 2 8" xfId="27153"/>
    <cellStyle name="40% - Accent1 2 3 3 2 9" xfId="27154"/>
    <cellStyle name="40% - Accent1 2 3 3 3" xfId="27155"/>
    <cellStyle name="40% - Accent1 2 3 3 3 2" xfId="27156"/>
    <cellStyle name="40% - Accent1 2 3 3 3 2 2" xfId="27157"/>
    <cellStyle name="40% - Accent1 2 3 3 3 3" xfId="27158"/>
    <cellStyle name="40% - Accent1 2 3 3 3 3 2" xfId="27159"/>
    <cellStyle name="40% - Accent1 2 3 3 3 4" xfId="27160"/>
    <cellStyle name="40% - Accent1 2 3 3 3 5" xfId="27161"/>
    <cellStyle name="40% - Accent1 2 3 3 3 6" xfId="27162"/>
    <cellStyle name="40% - Accent1 2 3 3 3 7" xfId="27163"/>
    <cellStyle name="40% - Accent1 2 3 3 4" xfId="27164"/>
    <cellStyle name="40% - Accent1 2 3 3 4 2" xfId="27165"/>
    <cellStyle name="40% - Accent1 2 3 3 4 2 2" xfId="27166"/>
    <cellStyle name="40% - Accent1 2 3 3 4 3" xfId="27167"/>
    <cellStyle name="40% - Accent1 2 3 3 4 3 2" xfId="27168"/>
    <cellStyle name="40% - Accent1 2 3 3 4 4" xfId="27169"/>
    <cellStyle name="40% - Accent1 2 3 3 4 5" xfId="27170"/>
    <cellStyle name="40% - Accent1 2 3 3 4 6" xfId="27171"/>
    <cellStyle name="40% - Accent1 2 3 3 4 7" xfId="27172"/>
    <cellStyle name="40% - Accent1 2 3 3 5" xfId="27173"/>
    <cellStyle name="40% - Accent1 2 3 3 5 2" xfId="27174"/>
    <cellStyle name="40% - Accent1 2 3 3 5 2 2" xfId="27175"/>
    <cellStyle name="40% - Accent1 2 3 3 5 3" xfId="27176"/>
    <cellStyle name="40% - Accent1 2 3 3 5 3 2" xfId="27177"/>
    <cellStyle name="40% - Accent1 2 3 3 5 4" xfId="27178"/>
    <cellStyle name="40% - Accent1 2 3 3 5 5" xfId="27179"/>
    <cellStyle name="40% - Accent1 2 3 3 5 6" xfId="27180"/>
    <cellStyle name="40% - Accent1 2 3 3 5 7" xfId="27181"/>
    <cellStyle name="40% - Accent1 2 3 3 6" xfId="27182"/>
    <cellStyle name="40% - Accent1 2 3 3 6 2" xfId="27183"/>
    <cellStyle name="40% - Accent1 2 3 3 7" xfId="27184"/>
    <cellStyle name="40% - Accent1 2 3 3 7 2" xfId="27185"/>
    <cellStyle name="40% - Accent1 2 3 3 8" xfId="27186"/>
    <cellStyle name="40% - Accent1 2 3 3 9" xfId="27187"/>
    <cellStyle name="40% - Accent1 2 3 4" xfId="27188"/>
    <cellStyle name="40% - Accent1 2 3 4 10" xfId="27189"/>
    <cellStyle name="40% - Accent1 2 3 4 2" xfId="27190"/>
    <cellStyle name="40% - Accent1 2 3 4 2 2" xfId="27191"/>
    <cellStyle name="40% - Accent1 2 3 4 2 2 2" xfId="27192"/>
    <cellStyle name="40% - Accent1 2 3 4 2 3" xfId="27193"/>
    <cellStyle name="40% - Accent1 2 3 4 2 3 2" xfId="27194"/>
    <cellStyle name="40% - Accent1 2 3 4 2 4" xfId="27195"/>
    <cellStyle name="40% - Accent1 2 3 4 2 5" xfId="27196"/>
    <cellStyle name="40% - Accent1 2 3 4 2 6" xfId="27197"/>
    <cellStyle name="40% - Accent1 2 3 4 2 7" xfId="27198"/>
    <cellStyle name="40% - Accent1 2 3 4 3" xfId="27199"/>
    <cellStyle name="40% - Accent1 2 3 4 3 2" xfId="27200"/>
    <cellStyle name="40% - Accent1 2 3 4 3 2 2" xfId="27201"/>
    <cellStyle name="40% - Accent1 2 3 4 3 3" xfId="27202"/>
    <cellStyle name="40% - Accent1 2 3 4 3 3 2" xfId="27203"/>
    <cellStyle name="40% - Accent1 2 3 4 3 4" xfId="27204"/>
    <cellStyle name="40% - Accent1 2 3 4 3 5" xfId="27205"/>
    <cellStyle name="40% - Accent1 2 3 4 3 6" xfId="27206"/>
    <cellStyle name="40% - Accent1 2 3 4 3 7" xfId="27207"/>
    <cellStyle name="40% - Accent1 2 3 4 4" xfId="27208"/>
    <cellStyle name="40% - Accent1 2 3 4 4 2" xfId="27209"/>
    <cellStyle name="40% - Accent1 2 3 4 4 2 2" xfId="27210"/>
    <cellStyle name="40% - Accent1 2 3 4 4 3" xfId="27211"/>
    <cellStyle name="40% - Accent1 2 3 4 4 3 2" xfId="27212"/>
    <cellStyle name="40% - Accent1 2 3 4 4 4" xfId="27213"/>
    <cellStyle name="40% - Accent1 2 3 4 4 5" xfId="27214"/>
    <cellStyle name="40% - Accent1 2 3 4 4 6" xfId="27215"/>
    <cellStyle name="40% - Accent1 2 3 4 4 7" xfId="27216"/>
    <cellStyle name="40% - Accent1 2 3 4 5" xfId="27217"/>
    <cellStyle name="40% - Accent1 2 3 4 5 2" xfId="27218"/>
    <cellStyle name="40% - Accent1 2 3 4 6" xfId="27219"/>
    <cellStyle name="40% - Accent1 2 3 4 6 2" xfId="27220"/>
    <cellStyle name="40% - Accent1 2 3 4 7" xfId="27221"/>
    <cellStyle name="40% - Accent1 2 3 4 8" xfId="27222"/>
    <cellStyle name="40% - Accent1 2 3 4 9" xfId="27223"/>
    <cellStyle name="40% - Accent1 2 3 5" xfId="27224"/>
    <cellStyle name="40% - Accent1 2 3 5 2" xfId="27225"/>
    <cellStyle name="40% - Accent1 2 3 5 2 2" xfId="27226"/>
    <cellStyle name="40% - Accent1 2 3 5 3" xfId="27227"/>
    <cellStyle name="40% - Accent1 2 3 5 3 2" xfId="27228"/>
    <cellStyle name="40% - Accent1 2 3 5 4" xfId="27229"/>
    <cellStyle name="40% - Accent1 2 3 5 5" xfId="27230"/>
    <cellStyle name="40% - Accent1 2 3 5 6" xfId="27231"/>
    <cellStyle name="40% - Accent1 2 3 5 7" xfId="27232"/>
    <cellStyle name="40% - Accent1 2 3 6" xfId="27233"/>
    <cellStyle name="40% - Accent1 2 3 6 2" xfId="27234"/>
    <cellStyle name="40% - Accent1 2 3 6 2 2" xfId="27235"/>
    <cellStyle name="40% - Accent1 2 3 6 3" xfId="27236"/>
    <cellStyle name="40% - Accent1 2 3 6 3 2" xfId="27237"/>
    <cellStyle name="40% - Accent1 2 3 6 4" xfId="27238"/>
    <cellStyle name="40% - Accent1 2 3 6 5" xfId="27239"/>
    <cellStyle name="40% - Accent1 2 3 6 6" xfId="27240"/>
    <cellStyle name="40% - Accent1 2 3 6 7" xfId="27241"/>
    <cellStyle name="40% - Accent1 2 3 7" xfId="27242"/>
    <cellStyle name="40% - Accent1 2 3 7 2" xfId="27243"/>
    <cellStyle name="40% - Accent1 2 3 7 2 2" xfId="27244"/>
    <cellStyle name="40% - Accent1 2 3 7 3" xfId="27245"/>
    <cellStyle name="40% - Accent1 2 3 7 3 2" xfId="27246"/>
    <cellStyle name="40% - Accent1 2 3 7 4" xfId="27247"/>
    <cellStyle name="40% - Accent1 2 3 7 5" xfId="27248"/>
    <cellStyle name="40% - Accent1 2 3 7 6" xfId="27249"/>
    <cellStyle name="40% - Accent1 2 3 7 7" xfId="27250"/>
    <cellStyle name="40% - Accent1 2 3 8" xfId="27251"/>
    <cellStyle name="40% - Accent1 2 3 8 2" xfId="27252"/>
    <cellStyle name="40% - Accent1 2 3 9" xfId="27253"/>
    <cellStyle name="40% - Accent1 2 3 9 2" xfId="27254"/>
    <cellStyle name="40% - Accent1 2 4" xfId="27255"/>
    <cellStyle name="40% - Accent1 2 4 10" xfId="27256"/>
    <cellStyle name="40% - Accent1 2 4 11" xfId="27257"/>
    <cellStyle name="40% - Accent1 2 4 12" xfId="27258"/>
    <cellStyle name="40% - Accent1 2 4 13" xfId="27259"/>
    <cellStyle name="40% - Accent1 2 4 2" xfId="27260"/>
    <cellStyle name="40% - Accent1 2 4 2 10" xfId="27261"/>
    <cellStyle name="40% - Accent1 2 4 2 11" xfId="27262"/>
    <cellStyle name="40% - Accent1 2 4 2 2" xfId="27263"/>
    <cellStyle name="40% - Accent1 2 4 2 2 10" xfId="27264"/>
    <cellStyle name="40% - Accent1 2 4 2 2 2" xfId="27265"/>
    <cellStyle name="40% - Accent1 2 4 2 2 2 2" xfId="27266"/>
    <cellStyle name="40% - Accent1 2 4 2 2 2 2 2" xfId="27267"/>
    <cellStyle name="40% - Accent1 2 4 2 2 2 3" xfId="27268"/>
    <cellStyle name="40% - Accent1 2 4 2 2 2 3 2" xfId="27269"/>
    <cellStyle name="40% - Accent1 2 4 2 2 2 4" xfId="27270"/>
    <cellStyle name="40% - Accent1 2 4 2 2 2 5" xfId="27271"/>
    <cellStyle name="40% - Accent1 2 4 2 2 2 6" xfId="27272"/>
    <cellStyle name="40% - Accent1 2 4 2 2 2 7" xfId="27273"/>
    <cellStyle name="40% - Accent1 2 4 2 2 3" xfId="27274"/>
    <cellStyle name="40% - Accent1 2 4 2 2 3 2" xfId="27275"/>
    <cellStyle name="40% - Accent1 2 4 2 2 3 2 2" xfId="27276"/>
    <cellStyle name="40% - Accent1 2 4 2 2 3 3" xfId="27277"/>
    <cellStyle name="40% - Accent1 2 4 2 2 3 3 2" xfId="27278"/>
    <cellStyle name="40% - Accent1 2 4 2 2 3 4" xfId="27279"/>
    <cellStyle name="40% - Accent1 2 4 2 2 3 5" xfId="27280"/>
    <cellStyle name="40% - Accent1 2 4 2 2 3 6" xfId="27281"/>
    <cellStyle name="40% - Accent1 2 4 2 2 3 7" xfId="27282"/>
    <cellStyle name="40% - Accent1 2 4 2 2 4" xfId="27283"/>
    <cellStyle name="40% - Accent1 2 4 2 2 4 2" xfId="27284"/>
    <cellStyle name="40% - Accent1 2 4 2 2 4 2 2" xfId="27285"/>
    <cellStyle name="40% - Accent1 2 4 2 2 4 3" xfId="27286"/>
    <cellStyle name="40% - Accent1 2 4 2 2 4 3 2" xfId="27287"/>
    <cellStyle name="40% - Accent1 2 4 2 2 4 4" xfId="27288"/>
    <cellStyle name="40% - Accent1 2 4 2 2 4 5" xfId="27289"/>
    <cellStyle name="40% - Accent1 2 4 2 2 4 6" xfId="27290"/>
    <cellStyle name="40% - Accent1 2 4 2 2 4 7" xfId="27291"/>
    <cellStyle name="40% - Accent1 2 4 2 2 5" xfId="27292"/>
    <cellStyle name="40% - Accent1 2 4 2 2 5 2" xfId="27293"/>
    <cellStyle name="40% - Accent1 2 4 2 2 6" xfId="27294"/>
    <cellStyle name="40% - Accent1 2 4 2 2 6 2" xfId="27295"/>
    <cellStyle name="40% - Accent1 2 4 2 2 7" xfId="27296"/>
    <cellStyle name="40% - Accent1 2 4 2 2 8" xfId="27297"/>
    <cellStyle name="40% - Accent1 2 4 2 2 9" xfId="27298"/>
    <cellStyle name="40% - Accent1 2 4 2 3" xfId="27299"/>
    <cellStyle name="40% - Accent1 2 4 2 3 2" xfId="27300"/>
    <cellStyle name="40% - Accent1 2 4 2 3 2 2" xfId="27301"/>
    <cellStyle name="40% - Accent1 2 4 2 3 3" xfId="27302"/>
    <cellStyle name="40% - Accent1 2 4 2 3 3 2" xfId="27303"/>
    <cellStyle name="40% - Accent1 2 4 2 3 4" xfId="27304"/>
    <cellStyle name="40% - Accent1 2 4 2 3 5" xfId="27305"/>
    <cellStyle name="40% - Accent1 2 4 2 3 6" xfId="27306"/>
    <cellStyle name="40% - Accent1 2 4 2 3 7" xfId="27307"/>
    <cellStyle name="40% - Accent1 2 4 2 4" xfId="27308"/>
    <cellStyle name="40% - Accent1 2 4 2 4 2" xfId="27309"/>
    <cellStyle name="40% - Accent1 2 4 2 4 2 2" xfId="27310"/>
    <cellStyle name="40% - Accent1 2 4 2 4 3" xfId="27311"/>
    <cellStyle name="40% - Accent1 2 4 2 4 3 2" xfId="27312"/>
    <cellStyle name="40% - Accent1 2 4 2 4 4" xfId="27313"/>
    <cellStyle name="40% - Accent1 2 4 2 4 5" xfId="27314"/>
    <cellStyle name="40% - Accent1 2 4 2 4 6" xfId="27315"/>
    <cellStyle name="40% - Accent1 2 4 2 4 7" xfId="27316"/>
    <cellStyle name="40% - Accent1 2 4 2 5" xfId="27317"/>
    <cellStyle name="40% - Accent1 2 4 2 5 2" xfId="27318"/>
    <cellStyle name="40% - Accent1 2 4 2 5 2 2" xfId="27319"/>
    <cellStyle name="40% - Accent1 2 4 2 5 3" xfId="27320"/>
    <cellStyle name="40% - Accent1 2 4 2 5 3 2" xfId="27321"/>
    <cellStyle name="40% - Accent1 2 4 2 5 4" xfId="27322"/>
    <cellStyle name="40% - Accent1 2 4 2 5 5" xfId="27323"/>
    <cellStyle name="40% - Accent1 2 4 2 5 6" xfId="27324"/>
    <cellStyle name="40% - Accent1 2 4 2 5 7" xfId="27325"/>
    <cellStyle name="40% - Accent1 2 4 2 6" xfId="27326"/>
    <cellStyle name="40% - Accent1 2 4 2 6 2" xfId="27327"/>
    <cellStyle name="40% - Accent1 2 4 2 7" xfId="27328"/>
    <cellStyle name="40% - Accent1 2 4 2 7 2" xfId="27329"/>
    <cellStyle name="40% - Accent1 2 4 2 8" xfId="27330"/>
    <cellStyle name="40% - Accent1 2 4 2 9" xfId="27331"/>
    <cellStyle name="40% - Accent1 2 4 3" xfId="27332"/>
    <cellStyle name="40% - Accent1 2 4 3 10" xfId="27333"/>
    <cellStyle name="40% - Accent1 2 4 3 11" xfId="27334"/>
    <cellStyle name="40% - Accent1 2 4 3 2" xfId="27335"/>
    <cellStyle name="40% - Accent1 2 4 3 2 10" xfId="27336"/>
    <cellStyle name="40% - Accent1 2 4 3 2 2" xfId="27337"/>
    <cellStyle name="40% - Accent1 2 4 3 2 2 2" xfId="27338"/>
    <cellStyle name="40% - Accent1 2 4 3 2 2 2 2" xfId="27339"/>
    <cellStyle name="40% - Accent1 2 4 3 2 2 3" xfId="27340"/>
    <cellStyle name="40% - Accent1 2 4 3 2 2 3 2" xfId="27341"/>
    <cellStyle name="40% - Accent1 2 4 3 2 2 4" xfId="27342"/>
    <cellStyle name="40% - Accent1 2 4 3 2 2 5" xfId="27343"/>
    <cellStyle name="40% - Accent1 2 4 3 2 2 6" xfId="27344"/>
    <cellStyle name="40% - Accent1 2 4 3 2 2 7" xfId="27345"/>
    <cellStyle name="40% - Accent1 2 4 3 2 3" xfId="27346"/>
    <cellStyle name="40% - Accent1 2 4 3 2 3 2" xfId="27347"/>
    <cellStyle name="40% - Accent1 2 4 3 2 3 2 2" xfId="27348"/>
    <cellStyle name="40% - Accent1 2 4 3 2 3 3" xfId="27349"/>
    <cellStyle name="40% - Accent1 2 4 3 2 3 3 2" xfId="27350"/>
    <cellStyle name="40% - Accent1 2 4 3 2 3 4" xfId="27351"/>
    <cellStyle name="40% - Accent1 2 4 3 2 3 5" xfId="27352"/>
    <cellStyle name="40% - Accent1 2 4 3 2 3 6" xfId="27353"/>
    <cellStyle name="40% - Accent1 2 4 3 2 3 7" xfId="27354"/>
    <cellStyle name="40% - Accent1 2 4 3 2 4" xfId="27355"/>
    <cellStyle name="40% - Accent1 2 4 3 2 4 2" xfId="27356"/>
    <cellStyle name="40% - Accent1 2 4 3 2 4 2 2" xfId="27357"/>
    <cellStyle name="40% - Accent1 2 4 3 2 4 3" xfId="27358"/>
    <cellStyle name="40% - Accent1 2 4 3 2 4 3 2" xfId="27359"/>
    <cellStyle name="40% - Accent1 2 4 3 2 4 4" xfId="27360"/>
    <cellStyle name="40% - Accent1 2 4 3 2 4 5" xfId="27361"/>
    <cellStyle name="40% - Accent1 2 4 3 2 4 6" xfId="27362"/>
    <cellStyle name="40% - Accent1 2 4 3 2 4 7" xfId="27363"/>
    <cellStyle name="40% - Accent1 2 4 3 2 5" xfId="27364"/>
    <cellStyle name="40% - Accent1 2 4 3 2 5 2" xfId="27365"/>
    <cellStyle name="40% - Accent1 2 4 3 2 6" xfId="27366"/>
    <cellStyle name="40% - Accent1 2 4 3 2 6 2" xfId="27367"/>
    <cellStyle name="40% - Accent1 2 4 3 2 7" xfId="27368"/>
    <cellStyle name="40% - Accent1 2 4 3 2 8" xfId="27369"/>
    <cellStyle name="40% - Accent1 2 4 3 2 9" xfId="27370"/>
    <cellStyle name="40% - Accent1 2 4 3 3" xfId="27371"/>
    <cellStyle name="40% - Accent1 2 4 3 3 2" xfId="27372"/>
    <cellStyle name="40% - Accent1 2 4 3 3 2 2" xfId="27373"/>
    <cellStyle name="40% - Accent1 2 4 3 3 3" xfId="27374"/>
    <cellStyle name="40% - Accent1 2 4 3 3 3 2" xfId="27375"/>
    <cellStyle name="40% - Accent1 2 4 3 3 4" xfId="27376"/>
    <cellStyle name="40% - Accent1 2 4 3 3 5" xfId="27377"/>
    <cellStyle name="40% - Accent1 2 4 3 3 6" xfId="27378"/>
    <cellStyle name="40% - Accent1 2 4 3 3 7" xfId="27379"/>
    <cellStyle name="40% - Accent1 2 4 3 4" xfId="27380"/>
    <cellStyle name="40% - Accent1 2 4 3 4 2" xfId="27381"/>
    <cellStyle name="40% - Accent1 2 4 3 4 2 2" xfId="27382"/>
    <cellStyle name="40% - Accent1 2 4 3 4 3" xfId="27383"/>
    <cellStyle name="40% - Accent1 2 4 3 4 3 2" xfId="27384"/>
    <cellStyle name="40% - Accent1 2 4 3 4 4" xfId="27385"/>
    <cellStyle name="40% - Accent1 2 4 3 4 5" xfId="27386"/>
    <cellStyle name="40% - Accent1 2 4 3 4 6" xfId="27387"/>
    <cellStyle name="40% - Accent1 2 4 3 4 7" xfId="27388"/>
    <cellStyle name="40% - Accent1 2 4 3 5" xfId="27389"/>
    <cellStyle name="40% - Accent1 2 4 3 5 2" xfId="27390"/>
    <cellStyle name="40% - Accent1 2 4 3 5 2 2" xfId="27391"/>
    <cellStyle name="40% - Accent1 2 4 3 5 3" xfId="27392"/>
    <cellStyle name="40% - Accent1 2 4 3 5 3 2" xfId="27393"/>
    <cellStyle name="40% - Accent1 2 4 3 5 4" xfId="27394"/>
    <cellStyle name="40% - Accent1 2 4 3 5 5" xfId="27395"/>
    <cellStyle name="40% - Accent1 2 4 3 5 6" xfId="27396"/>
    <cellStyle name="40% - Accent1 2 4 3 5 7" xfId="27397"/>
    <cellStyle name="40% - Accent1 2 4 3 6" xfId="27398"/>
    <cellStyle name="40% - Accent1 2 4 3 6 2" xfId="27399"/>
    <cellStyle name="40% - Accent1 2 4 3 7" xfId="27400"/>
    <cellStyle name="40% - Accent1 2 4 3 7 2" xfId="27401"/>
    <cellStyle name="40% - Accent1 2 4 3 8" xfId="27402"/>
    <cellStyle name="40% - Accent1 2 4 3 9" xfId="27403"/>
    <cellStyle name="40% - Accent1 2 4 4" xfId="27404"/>
    <cellStyle name="40% - Accent1 2 4 4 10" xfId="27405"/>
    <cellStyle name="40% - Accent1 2 4 4 2" xfId="27406"/>
    <cellStyle name="40% - Accent1 2 4 4 2 2" xfId="27407"/>
    <cellStyle name="40% - Accent1 2 4 4 2 2 2" xfId="27408"/>
    <cellStyle name="40% - Accent1 2 4 4 2 3" xfId="27409"/>
    <cellStyle name="40% - Accent1 2 4 4 2 3 2" xfId="27410"/>
    <cellStyle name="40% - Accent1 2 4 4 2 4" xfId="27411"/>
    <cellStyle name="40% - Accent1 2 4 4 2 5" xfId="27412"/>
    <cellStyle name="40% - Accent1 2 4 4 2 6" xfId="27413"/>
    <cellStyle name="40% - Accent1 2 4 4 2 7" xfId="27414"/>
    <cellStyle name="40% - Accent1 2 4 4 3" xfId="27415"/>
    <cellStyle name="40% - Accent1 2 4 4 3 2" xfId="27416"/>
    <cellStyle name="40% - Accent1 2 4 4 3 2 2" xfId="27417"/>
    <cellStyle name="40% - Accent1 2 4 4 3 3" xfId="27418"/>
    <cellStyle name="40% - Accent1 2 4 4 3 3 2" xfId="27419"/>
    <cellStyle name="40% - Accent1 2 4 4 3 4" xfId="27420"/>
    <cellStyle name="40% - Accent1 2 4 4 3 5" xfId="27421"/>
    <cellStyle name="40% - Accent1 2 4 4 3 6" xfId="27422"/>
    <cellStyle name="40% - Accent1 2 4 4 3 7" xfId="27423"/>
    <cellStyle name="40% - Accent1 2 4 4 4" xfId="27424"/>
    <cellStyle name="40% - Accent1 2 4 4 4 2" xfId="27425"/>
    <cellStyle name="40% - Accent1 2 4 4 4 2 2" xfId="27426"/>
    <cellStyle name="40% - Accent1 2 4 4 4 3" xfId="27427"/>
    <cellStyle name="40% - Accent1 2 4 4 4 3 2" xfId="27428"/>
    <cellStyle name="40% - Accent1 2 4 4 4 4" xfId="27429"/>
    <cellStyle name="40% - Accent1 2 4 4 4 5" xfId="27430"/>
    <cellStyle name="40% - Accent1 2 4 4 4 6" xfId="27431"/>
    <cellStyle name="40% - Accent1 2 4 4 4 7" xfId="27432"/>
    <cellStyle name="40% - Accent1 2 4 4 5" xfId="27433"/>
    <cellStyle name="40% - Accent1 2 4 4 5 2" xfId="27434"/>
    <cellStyle name="40% - Accent1 2 4 4 6" xfId="27435"/>
    <cellStyle name="40% - Accent1 2 4 4 6 2" xfId="27436"/>
    <cellStyle name="40% - Accent1 2 4 4 7" xfId="27437"/>
    <cellStyle name="40% - Accent1 2 4 4 8" xfId="27438"/>
    <cellStyle name="40% - Accent1 2 4 4 9" xfId="27439"/>
    <cellStyle name="40% - Accent1 2 4 5" xfId="27440"/>
    <cellStyle name="40% - Accent1 2 4 5 2" xfId="27441"/>
    <cellStyle name="40% - Accent1 2 4 5 2 2" xfId="27442"/>
    <cellStyle name="40% - Accent1 2 4 5 3" xfId="27443"/>
    <cellStyle name="40% - Accent1 2 4 5 3 2" xfId="27444"/>
    <cellStyle name="40% - Accent1 2 4 5 4" xfId="27445"/>
    <cellStyle name="40% - Accent1 2 4 5 5" xfId="27446"/>
    <cellStyle name="40% - Accent1 2 4 5 6" xfId="27447"/>
    <cellStyle name="40% - Accent1 2 4 5 7" xfId="27448"/>
    <cellStyle name="40% - Accent1 2 4 6" xfId="27449"/>
    <cellStyle name="40% - Accent1 2 4 6 2" xfId="27450"/>
    <cellStyle name="40% - Accent1 2 4 6 2 2" xfId="27451"/>
    <cellStyle name="40% - Accent1 2 4 6 3" xfId="27452"/>
    <cellStyle name="40% - Accent1 2 4 6 3 2" xfId="27453"/>
    <cellStyle name="40% - Accent1 2 4 6 4" xfId="27454"/>
    <cellStyle name="40% - Accent1 2 4 6 5" xfId="27455"/>
    <cellStyle name="40% - Accent1 2 4 6 6" xfId="27456"/>
    <cellStyle name="40% - Accent1 2 4 6 7" xfId="27457"/>
    <cellStyle name="40% - Accent1 2 4 7" xfId="27458"/>
    <cellStyle name="40% - Accent1 2 4 7 2" xfId="27459"/>
    <cellStyle name="40% - Accent1 2 4 7 2 2" xfId="27460"/>
    <cellStyle name="40% - Accent1 2 4 7 3" xfId="27461"/>
    <cellStyle name="40% - Accent1 2 4 7 3 2" xfId="27462"/>
    <cellStyle name="40% - Accent1 2 4 7 4" xfId="27463"/>
    <cellStyle name="40% - Accent1 2 4 7 5" xfId="27464"/>
    <cellStyle name="40% - Accent1 2 4 7 6" xfId="27465"/>
    <cellStyle name="40% - Accent1 2 4 7 7" xfId="27466"/>
    <cellStyle name="40% - Accent1 2 4 8" xfId="27467"/>
    <cellStyle name="40% - Accent1 2 4 8 2" xfId="27468"/>
    <cellStyle name="40% - Accent1 2 4 9" xfId="27469"/>
    <cellStyle name="40% - Accent1 2 4 9 2" xfId="27470"/>
    <cellStyle name="40% - Accent1 2 5" xfId="27471"/>
    <cellStyle name="40% - Accent1 2 5 10" xfId="27472"/>
    <cellStyle name="40% - Accent1 2 5 11" xfId="27473"/>
    <cellStyle name="40% - Accent1 2 5 12" xfId="27474"/>
    <cellStyle name="40% - Accent1 2 5 13" xfId="27475"/>
    <cellStyle name="40% - Accent1 2 5 2" xfId="27476"/>
    <cellStyle name="40% - Accent1 2 5 2 10" xfId="27477"/>
    <cellStyle name="40% - Accent1 2 5 2 11" xfId="27478"/>
    <cellStyle name="40% - Accent1 2 5 2 2" xfId="27479"/>
    <cellStyle name="40% - Accent1 2 5 2 2 10" xfId="27480"/>
    <cellStyle name="40% - Accent1 2 5 2 2 2" xfId="27481"/>
    <cellStyle name="40% - Accent1 2 5 2 2 2 2" xfId="27482"/>
    <cellStyle name="40% - Accent1 2 5 2 2 2 2 2" xfId="27483"/>
    <cellStyle name="40% - Accent1 2 5 2 2 2 3" xfId="27484"/>
    <cellStyle name="40% - Accent1 2 5 2 2 2 3 2" xfId="27485"/>
    <cellStyle name="40% - Accent1 2 5 2 2 2 4" xfId="27486"/>
    <cellStyle name="40% - Accent1 2 5 2 2 2 5" xfId="27487"/>
    <cellStyle name="40% - Accent1 2 5 2 2 2 6" xfId="27488"/>
    <cellStyle name="40% - Accent1 2 5 2 2 2 7" xfId="27489"/>
    <cellStyle name="40% - Accent1 2 5 2 2 3" xfId="27490"/>
    <cellStyle name="40% - Accent1 2 5 2 2 3 2" xfId="27491"/>
    <cellStyle name="40% - Accent1 2 5 2 2 3 2 2" xfId="27492"/>
    <cellStyle name="40% - Accent1 2 5 2 2 3 3" xfId="27493"/>
    <cellStyle name="40% - Accent1 2 5 2 2 3 3 2" xfId="27494"/>
    <cellStyle name="40% - Accent1 2 5 2 2 3 4" xfId="27495"/>
    <cellStyle name="40% - Accent1 2 5 2 2 3 5" xfId="27496"/>
    <cellStyle name="40% - Accent1 2 5 2 2 3 6" xfId="27497"/>
    <cellStyle name="40% - Accent1 2 5 2 2 3 7" xfId="27498"/>
    <cellStyle name="40% - Accent1 2 5 2 2 4" xfId="27499"/>
    <cellStyle name="40% - Accent1 2 5 2 2 4 2" xfId="27500"/>
    <cellStyle name="40% - Accent1 2 5 2 2 4 2 2" xfId="27501"/>
    <cellStyle name="40% - Accent1 2 5 2 2 4 3" xfId="27502"/>
    <cellStyle name="40% - Accent1 2 5 2 2 4 3 2" xfId="27503"/>
    <cellStyle name="40% - Accent1 2 5 2 2 4 4" xfId="27504"/>
    <cellStyle name="40% - Accent1 2 5 2 2 4 5" xfId="27505"/>
    <cellStyle name="40% - Accent1 2 5 2 2 4 6" xfId="27506"/>
    <cellStyle name="40% - Accent1 2 5 2 2 4 7" xfId="27507"/>
    <cellStyle name="40% - Accent1 2 5 2 2 5" xfId="27508"/>
    <cellStyle name="40% - Accent1 2 5 2 2 5 2" xfId="27509"/>
    <cellStyle name="40% - Accent1 2 5 2 2 6" xfId="27510"/>
    <cellStyle name="40% - Accent1 2 5 2 2 6 2" xfId="27511"/>
    <cellStyle name="40% - Accent1 2 5 2 2 7" xfId="27512"/>
    <cellStyle name="40% - Accent1 2 5 2 2 8" xfId="27513"/>
    <cellStyle name="40% - Accent1 2 5 2 2 9" xfId="27514"/>
    <cellStyle name="40% - Accent1 2 5 2 3" xfId="27515"/>
    <cellStyle name="40% - Accent1 2 5 2 3 2" xfId="27516"/>
    <cellStyle name="40% - Accent1 2 5 2 3 2 2" xfId="27517"/>
    <cellStyle name="40% - Accent1 2 5 2 3 3" xfId="27518"/>
    <cellStyle name="40% - Accent1 2 5 2 3 3 2" xfId="27519"/>
    <cellStyle name="40% - Accent1 2 5 2 3 4" xfId="27520"/>
    <cellStyle name="40% - Accent1 2 5 2 3 5" xfId="27521"/>
    <cellStyle name="40% - Accent1 2 5 2 3 6" xfId="27522"/>
    <cellStyle name="40% - Accent1 2 5 2 3 7" xfId="27523"/>
    <cellStyle name="40% - Accent1 2 5 2 4" xfId="27524"/>
    <cellStyle name="40% - Accent1 2 5 2 4 2" xfId="27525"/>
    <cellStyle name="40% - Accent1 2 5 2 4 2 2" xfId="27526"/>
    <cellStyle name="40% - Accent1 2 5 2 4 3" xfId="27527"/>
    <cellStyle name="40% - Accent1 2 5 2 4 3 2" xfId="27528"/>
    <cellStyle name="40% - Accent1 2 5 2 4 4" xfId="27529"/>
    <cellStyle name="40% - Accent1 2 5 2 4 5" xfId="27530"/>
    <cellStyle name="40% - Accent1 2 5 2 4 6" xfId="27531"/>
    <cellStyle name="40% - Accent1 2 5 2 4 7" xfId="27532"/>
    <cellStyle name="40% - Accent1 2 5 2 5" xfId="27533"/>
    <cellStyle name="40% - Accent1 2 5 2 5 2" xfId="27534"/>
    <cellStyle name="40% - Accent1 2 5 2 5 2 2" xfId="27535"/>
    <cellStyle name="40% - Accent1 2 5 2 5 3" xfId="27536"/>
    <cellStyle name="40% - Accent1 2 5 2 5 3 2" xfId="27537"/>
    <cellStyle name="40% - Accent1 2 5 2 5 4" xfId="27538"/>
    <cellStyle name="40% - Accent1 2 5 2 5 5" xfId="27539"/>
    <cellStyle name="40% - Accent1 2 5 2 5 6" xfId="27540"/>
    <cellStyle name="40% - Accent1 2 5 2 5 7" xfId="27541"/>
    <cellStyle name="40% - Accent1 2 5 2 6" xfId="27542"/>
    <cellStyle name="40% - Accent1 2 5 2 6 2" xfId="27543"/>
    <cellStyle name="40% - Accent1 2 5 2 7" xfId="27544"/>
    <cellStyle name="40% - Accent1 2 5 2 7 2" xfId="27545"/>
    <cellStyle name="40% - Accent1 2 5 2 8" xfId="27546"/>
    <cellStyle name="40% - Accent1 2 5 2 9" xfId="27547"/>
    <cellStyle name="40% - Accent1 2 5 3" xfId="27548"/>
    <cellStyle name="40% - Accent1 2 5 3 10" xfId="27549"/>
    <cellStyle name="40% - Accent1 2 5 3 11" xfId="27550"/>
    <cellStyle name="40% - Accent1 2 5 3 2" xfId="27551"/>
    <cellStyle name="40% - Accent1 2 5 3 2 10" xfId="27552"/>
    <cellStyle name="40% - Accent1 2 5 3 2 2" xfId="27553"/>
    <cellStyle name="40% - Accent1 2 5 3 2 2 2" xfId="27554"/>
    <cellStyle name="40% - Accent1 2 5 3 2 2 2 2" xfId="27555"/>
    <cellStyle name="40% - Accent1 2 5 3 2 2 3" xfId="27556"/>
    <cellStyle name="40% - Accent1 2 5 3 2 2 3 2" xfId="27557"/>
    <cellStyle name="40% - Accent1 2 5 3 2 2 4" xfId="27558"/>
    <cellStyle name="40% - Accent1 2 5 3 2 2 5" xfId="27559"/>
    <cellStyle name="40% - Accent1 2 5 3 2 2 6" xfId="27560"/>
    <cellStyle name="40% - Accent1 2 5 3 2 2 7" xfId="27561"/>
    <cellStyle name="40% - Accent1 2 5 3 2 3" xfId="27562"/>
    <cellStyle name="40% - Accent1 2 5 3 2 3 2" xfId="27563"/>
    <cellStyle name="40% - Accent1 2 5 3 2 3 2 2" xfId="27564"/>
    <cellStyle name="40% - Accent1 2 5 3 2 3 3" xfId="27565"/>
    <cellStyle name="40% - Accent1 2 5 3 2 3 3 2" xfId="27566"/>
    <cellStyle name="40% - Accent1 2 5 3 2 3 4" xfId="27567"/>
    <cellStyle name="40% - Accent1 2 5 3 2 3 5" xfId="27568"/>
    <cellStyle name="40% - Accent1 2 5 3 2 3 6" xfId="27569"/>
    <cellStyle name="40% - Accent1 2 5 3 2 3 7" xfId="27570"/>
    <cellStyle name="40% - Accent1 2 5 3 2 4" xfId="27571"/>
    <cellStyle name="40% - Accent1 2 5 3 2 4 2" xfId="27572"/>
    <cellStyle name="40% - Accent1 2 5 3 2 4 2 2" xfId="27573"/>
    <cellStyle name="40% - Accent1 2 5 3 2 4 3" xfId="27574"/>
    <cellStyle name="40% - Accent1 2 5 3 2 4 3 2" xfId="27575"/>
    <cellStyle name="40% - Accent1 2 5 3 2 4 4" xfId="27576"/>
    <cellStyle name="40% - Accent1 2 5 3 2 4 5" xfId="27577"/>
    <cellStyle name="40% - Accent1 2 5 3 2 4 6" xfId="27578"/>
    <cellStyle name="40% - Accent1 2 5 3 2 4 7" xfId="27579"/>
    <cellStyle name="40% - Accent1 2 5 3 2 5" xfId="27580"/>
    <cellStyle name="40% - Accent1 2 5 3 2 5 2" xfId="27581"/>
    <cellStyle name="40% - Accent1 2 5 3 2 6" xfId="27582"/>
    <cellStyle name="40% - Accent1 2 5 3 2 6 2" xfId="27583"/>
    <cellStyle name="40% - Accent1 2 5 3 2 7" xfId="27584"/>
    <cellStyle name="40% - Accent1 2 5 3 2 8" xfId="27585"/>
    <cellStyle name="40% - Accent1 2 5 3 2 9" xfId="27586"/>
    <cellStyle name="40% - Accent1 2 5 3 3" xfId="27587"/>
    <cellStyle name="40% - Accent1 2 5 3 3 2" xfId="27588"/>
    <cellStyle name="40% - Accent1 2 5 3 3 2 2" xfId="27589"/>
    <cellStyle name="40% - Accent1 2 5 3 3 3" xfId="27590"/>
    <cellStyle name="40% - Accent1 2 5 3 3 3 2" xfId="27591"/>
    <cellStyle name="40% - Accent1 2 5 3 3 4" xfId="27592"/>
    <cellStyle name="40% - Accent1 2 5 3 3 5" xfId="27593"/>
    <cellStyle name="40% - Accent1 2 5 3 3 6" xfId="27594"/>
    <cellStyle name="40% - Accent1 2 5 3 3 7" xfId="27595"/>
    <cellStyle name="40% - Accent1 2 5 3 4" xfId="27596"/>
    <cellStyle name="40% - Accent1 2 5 3 4 2" xfId="27597"/>
    <cellStyle name="40% - Accent1 2 5 3 4 2 2" xfId="27598"/>
    <cellStyle name="40% - Accent1 2 5 3 4 3" xfId="27599"/>
    <cellStyle name="40% - Accent1 2 5 3 4 3 2" xfId="27600"/>
    <cellStyle name="40% - Accent1 2 5 3 4 4" xfId="27601"/>
    <cellStyle name="40% - Accent1 2 5 3 4 5" xfId="27602"/>
    <cellStyle name="40% - Accent1 2 5 3 4 6" xfId="27603"/>
    <cellStyle name="40% - Accent1 2 5 3 4 7" xfId="27604"/>
    <cellStyle name="40% - Accent1 2 5 3 5" xfId="27605"/>
    <cellStyle name="40% - Accent1 2 5 3 5 2" xfId="27606"/>
    <cellStyle name="40% - Accent1 2 5 3 5 2 2" xfId="27607"/>
    <cellStyle name="40% - Accent1 2 5 3 5 3" xfId="27608"/>
    <cellStyle name="40% - Accent1 2 5 3 5 3 2" xfId="27609"/>
    <cellStyle name="40% - Accent1 2 5 3 5 4" xfId="27610"/>
    <cellStyle name="40% - Accent1 2 5 3 5 5" xfId="27611"/>
    <cellStyle name="40% - Accent1 2 5 3 5 6" xfId="27612"/>
    <cellStyle name="40% - Accent1 2 5 3 5 7" xfId="27613"/>
    <cellStyle name="40% - Accent1 2 5 3 6" xfId="27614"/>
    <cellStyle name="40% - Accent1 2 5 3 6 2" xfId="27615"/>
    <cellStyle name="40% - Accent1 2 5 3 7" xfId="27616"/>
    <cellStyle name="40% - Accent1 2 5 3 7 2" xfId="27617"/>
    <cellStyle name="40% - Accent1 2 5 3 8" xfId="27618"/>
    <cellStyle name="40% - Accent1 2 5 3 9" xfId="27619"/>
    <cellStyle name="40% - Accent1 2 5 4" xfId="27620"/>
    <cellStyle name="40% - Accent1 2 5 4 10" xfId="27621"/>
    <cellStyle name="40% - Accent1 2 5 4 2" xfId="27622"/>
    <cellStyle name="40% - Accent1 2 5 4 2 2" xfId="27623"/>
    <cellStyle name="40% - Accent1 2 5 4 2 2 2" xfId="27624"/>
    <cellStyle name="40% - Accent1 2 5 4 2 3" xfId="27625"/>
    <cellStyle name="40% - Accent1 2 5 4 2 3 2" xfId="27626"/>
    <cellStyle name="40% - Accent1 2 5 4 2 4" xfId="27627"/>
    <cellStyle name="40% - Accent1 2 5 4 2 5" xfId="27628"/>
    <cellStyle name="40% - Accent1 2 5 4 2 6" xfId="27629"/>
    <cellStyle name="40% - Accent1 2 5 4 2 7" xfId="27630"/>
    <cellStyle name="40% - Accent1 2 5 4 3" xfId="27631"/>
    <cellStyle name="40% - Accent1 2 5 4 3 2" xfId="27632"/>
    <cellStyle name="40% - Accent1 2 5 4 3 2 2" xfId="27633"/>
    <cellStyle name="40% - Accent1 2 5 4 3 3" xfId="27634"/>
    <cellStyle name="40% - Accent1 2 5 4 3 3 2" xfId="27635"/>
    <cellStyle name="40% - Accent1 2 5 4 3 4" xfId="27636"/>
    <cellStyle name="40% - Accent1 2 5 4 3 5" xfId="27637"/>
    <cellStyle name="40% - Accent1 2 5 4 3 6" xfId="27638"/>
    <cellStyle name="40% - Accent1 2 5 4 3 7" xfId="27639"/>
    <cellStyle name="40% - Accent1 2 5 4 4" xfId="27640"/>
    <cellStyle name="40% - Accent1 2 5 4 4 2" xfId="27641"/>
    <cellStyle name="40% - Accent1 2 5 4 4 2 2" xfId="27642"/>
    <cellStyle name="40% - Accent1 2 5 4 4 3" xfId="27643"/>
    <cellStyle name="40% - Accent1 2 5 4 4 3 2" xfId="27644"/>
    <cellStyle name="40% - Accent1 2 5 4 4 4" xfId="27645"/>
    <cellStyle name="40% - Accent1 2 5 4 4 5" xfId="27646"/>
    <cellStyle name="40% - Accent1 2 5 4 4 6" xfId="27647"/>
    <cellStyle name="40% - Accent1 2 5 4 4 7" xfId="27648"/>
    <cellStyle name="40% - Accent1 2 5 4 5" xfId="27649"/>
    <cellStyle name="40% - Accent1 2 5 4 5 2" xfId="27650"/>
    <cellStyle name="40% - Accent1 2 5 4 6" xfId="27651"/>
    <cellStyle name="40% - Accent1 2 5 4 6 2" xfId="27652"/>
    <cellStyle name="40% - Accent1 2 5 4 7" xfId="27653"/>
    <cellStyle name="40% - Accent1 2 5 4 8" xfId="27654"/>
    <cellStyle name="40% - Accent1 2 5 4 9" xfId="27655"/>
    <cellStyle name="40% - Accent1 2 5 5" xfId="27656"/>
    <cellStyle name="40% - Accent1 2 5 5 2" xfId="27657"/>
    <cellStyle name="40% - Accent1 2 5 5 2 2" xfId="27658"/>
    <cellStyle name="40% - Accent1 2 5 5 3" xfId="27659"/>
    <cellStyle name="40% - Accent1 2 5 5 3 2" xfId="27660"/>
    <cellStyle name="40% - Accent1 2 5 5 4" xfId="27661"/>
    <cellStyle name="40% - Accent1 2 5 5 5" xfId="27662"/>
    <cellStyle name="40% - Accent1 2 5 5 6" xfId="27663"/>
    <cellStyle name="40% - Accent1 2 5 5 7" xfId="27664"/>
    <cellStyle name="40% - Accent1 2 5 6" xfId="27665"/>
    <cellStyle name="40% - Accent1 2 5 6 2" xfId="27666"/>
    <cellStyle name="40% - Accent1 2 5 6 2 2" xfId="27667"/>
    <cellStyle name="40% - Accent1 2 5 6 3" xfId="27668"/>
    <cellStyle name="40% - Accent1 2 5 6 3 2" xfId="27669"/>
    <cellStyle name="40% - Accent1 2 5 6 4" xfId="27670"/>
    <cellStyle name="40% - Accent1 2 5 6 5" xfId="27671"/>
    <cellStyle name="40% - Accent1 2 5 6 6" xfId="27672"/>
    <cellStyle name="40% - Accent1 2 5 6 7" xfId="27673"/>
    <cellStyle name="40% - Accent1 2 5 7" xfId="27674"/>
    <cellStyle name="40% - Accent1 2 5 7 2" xfId="27675"/>
    <cellStyle name="40% - Accent1 2 5 7 2 2" xfId="27676"/>
    <cellStyle name="40% - Accent1 2 5 7 3" xfId="27677"/>
    <cellStyle name="40% - Accent1 2 5 7 3 2" xfId="27678"/>
    <cellStyle name="40% - Accent1 2 5 7 4" xfId="27679"/>
    <cellStyle name="40% - Accent1 2 5 7 5" xfId="27680"/>
    <cellStyle name="40% - Accent1 2 5 7 6" xfId="27681"/>
    <cellStyle name="40% - Accent1 2 5 7 7" xfId="27682"/>
    <cellStyle name="40% - Accent1 2 5 8" xfId="27683"/>
    <cellStyle name="40% - Accent1 2 5 8 2" xfId="27684"/>
    <cellStyle name="40% - Accent1 2 5 9" xfId="27685"/>
    <cellStyle name="40% - Accent1 2 5 9 2" xfId="27686"/>
    <cellStyle name="40% - Accent1 2 6" xfId="27687"/>
    <cellStyle name="40% - Accent1 2 6 10" xfId="27688"/>
    <cellStyle name="40% - Accent1 2 6 11" xfId="27689"/>
    <cellStyle name="40% - Accent1 2 6 12" xfId="27690"/>
    <cellStyle name="40% - Accent1 2 6 13" xfId="27691"/>
    <cellStyle name="40% - Accent1 2 6 2" xfId="27692"/>
    <cellStyle name="40% - Accent1 2 6 2 10" xfId="27693"/>
    <cellStyle name="40% - Accent1 2 6 2 11" xfId="27694"/>
    <cellStyle name="40% - Accent1 2 6 2 2" xfId="27695"/>
    <cellStyle name="40% - Accent1 2 6 2 2 10" xfId="27696"/>
    <cellStyle name="40% - Accent1 2 6 2 2 2" xfId="27697"/>
    <cellStyle name="40% - Accent1 2 6 2 2 2 2" xfId="27698"/>
    <cellStyle name="40% - Accent1 2 6 2 2 2 2 2" xfId="27699"/>
    <cellStyle name="40% - Accent1 2 6 2 2 2 3" xfId="27700"/>
    <cellStyle name="40% - Accent1 2 6 2 2 2 3 2" xfId="27701"/>
    <cellStyle name="40% - Accent1 2 6 2 2 2 4" xfId="27702"/>
    <cellStyle name="40% - Accent1 2 6 2 2 2 5" xfId="27703"/>
    <cellStyle name="40% - Accent1 2 6 2 2 2 6" xfId="27704"/>
    <cellStyle name="40% - Accent1 2 6 2 2 2 7" xfId="27705"/>
    <cellStyle name="40% - Accent1 2 6 2 2 3" xfId="27706"/>
    <cellStyle name="40% - Accent1 2 6 2 2 3 2" xfId="27707"/>
    <cellStyle name="40% - Accent1 2 6 2 2 3 2 2" xfId="27708"/>
    <cellStyle name="40% - Accent1 2 6 2 2 3 3" xfId="27709"/>
    <cellStyle name="40% - Accent1 2 6 2 2 3 3 2" xfId="27710"/>
    <cellStyle name="40% - Accent1 2 6 2 2 3 4" xfId="27711"/>
    <cellStyle name="40% - Accent1 2 6 2 2 3 5" xfId="27712"/>
    <cellStyle name="40% - Accent1 2 6 2 2 3 6" xfId="27713"/>
    <cellStyle name="40% - Accent1 2 6 2 2 3 7" xfId="27714"/>
    <cellStyle name="40% - Accent1 2 6 2 2 4" xfId="27715"/>
    <cellStyle name="40% - Accent1 2 6 2 2 4 2" xfId="27716"/>
    <cellStyle name="40% - Accent1 2 6 2 2 4 2 2" xfId="27717"/>
    <cellStyle name="40% - Accent1 2 6 2 2 4 3" xfId="27718"/>
    <cellStyle name="40% - Accent1 2 6 2 2 4 3 2" xfId="27719"/>
    <cellStyle name="40% - Accent1 2 6 2 2 4 4" xfId="27720"/>
    <cellStyle name="40% - Accent1 2 6 2 2 4 5" xfId="27721"/>
    <cellStyle name="40% - Accent1 2 6 2 2 4 6" xfId="27722"/>
    <cellStyle name="40% - Accent1 2 6 2 2 4 7" xfId="27723"/>
    <cellStyle name="40% - Accent1 2 6 2 2 5" xfId="27724"/>
    <cellStyle name="40% - Accent1 2 6 2 2 5 2" xfId="27725"/>
    <cellStyle name="40% - Accent1 2 6 2 2 6" xfId="27726"/>
    <cellStyle name="40% - Accent1 2 6 2 2 6 2" xfId="27727"/>
    <cellStyle name="40% - Accent1 2 6 2 2 7" xfId="27728"/>
    <cellStyle name="40% - Accent1 2 6 2 2 8" xfId="27729"/>
    <cellStyle name="40% - Accent1 2 6 2 2 9" xfId="27730"/>
    <cellStyle name="40% - Accent1 2 6 2 3" xfId="27731"/>
    <cellStyle name="40% - Accent1 2 6 2 3 2" xfId="27732"/>
    <cellStyle name="40% - Accent1 2 6 2 3 2 2" xfId="27733"/>
    <cellStyle name="40% - Accent1 2 6 2 3 3" xfId="27734"/>
    <cellStyle name="40% - Accent1 2 6 2 3 3 2" xfId="27735"/>
    <cellStyle name="40% - Accent1 2 6 2 3 4" xfId="27736"/>
    <cellStyle name="40% - Accent1 2 6 2 3 5" xfId="27737"/>
    <cellStyle name="40% - Accent1 2 6 2 3 6" xfId="27738"/>
    <cellStyle name="40% - Accent1 2 6 2 3 7" xfId="27739"/>
    <cellStyle name="40% - Accent1 2 6 2 4" xfId="27740"/>
    <cellStyle name="40% - Accent1 2 6 2 4 2" xfId="27741"/>
    <cellStyle name="40% - Accent1 2 6 2 4 2 2" xfId="27742"/>
    <cellStyle name="40% - Accent1 2 6 2 4 3" xfId="27743"/>
    <cellStyle name="40% - Accent1 2 6 2 4 3 2" xfId="27744"/>
    <cellStyle name="40% - Accent1 2 6 2 4 4" xfId="27745"/>
    <cellStyle name="40% - Accent1 2 6 2 4 5" xfId="27746"/>
    <cellStyle name="40% - Accent1 2 6 2 4 6" xfId="27747"/>
    <cellStyle name="40% - Accent1 2 6 2 4 7" xfId="27748"/>
    <cellStyle name="40% - Accent1 2 6 2 5" xfId="27749"/>
    <cellStyle name="40% - Accent1 2 6 2 5 2" xfId="27750"/>
    <cellStyle name="40% - Accent1 2 6 2 5 2 2" xfId="27751"/>
    <cellStyle name="40% - Accent1 2 6 2 5 3" xfId="27752"/>
    <cellStyle name="40% - Accent1 2 6 2 5 3 2" xfId="27753"/>
    <cellStyle name="40% - Accent1 2 6 2 5 4" xfId="27754"/>
    <cellStyle name="40% - Accent1 2 6 2 5 5" xfId="27755"/>
    <cellStyle name="40% - Accent1 2 6 2 5 6" xfId="27756"/>
    <cellStyle name="40% - Accent1 2 6 2 5 7" xfId="27757"/>
    <cellStyle name="40% - Accent1 2 6 2 6" xfId="27758"/>
    <cellStyle name="40% - Accent1 2 6 2 6 2" xfId="27759"/>
    <cellStyle name="40% - Accent1 2 6 2 7" xfId="27760"/>
    <cellStyle name="40% - Accent1 2 6 2 7 2" xfId="27761"/>
    <cellStyle name="40% - Accent1 2 6 2 8" xfId="27762"/>
    <cellStyle name="40% - Accent1 2 6 2 9" xfId="27763"/>
    <cellStyle name="40% - Accent1 2 6 3" xfId="27764"/>
    <cellStyle name="40% - Accent1 2 6 3 10" xfId="27765"/>
    <cellStyle name="40% - Accent1 2 6 3 11" xfId="27766"/>
    <cellStyle name="40% - Accent1 2 6 3 2" xfId="27767"/>
    <cellStyle name="40% - Accent1 2 6 3 2 10" xfId="27768"/>
    <cellStyle name="40% - Accent1 2 6 3 2 2" xfId="27769"/>
    <cellStyle name="40% - Accent1 2 6 3 2 2 2" xfId="27770"/>
    <cellStyle name="40% - Accent1 2 6 3 2 2 2 2" xfId="27771"/>
    <cellStyle name="40% - Accent1 2 6 3 2 2 3" xfId="27772"/>
    <cellStyle name="40% - Accent1 2 6 3 2 2 3 2" xfId="27773"/>
    <cellStyle name="40% - Accent1 2 6 3 2 2 4" xfId="27774"/>
    <cellStyle name="40% - Accent1 2 6 3 2 2 5" xfId="27775"/>
    <cellStyle name="40% - Accent1 2 6 3 2 2 6" xfId="27776"/>
    <cellStyle name="40% - Accent1 2 6 3 2 2 7" xfId="27777"/>
    <cellStyle name="40% - Accent1 2 6 3 2 3" xfId="27778"/>
    <cellStyle name="40% - Accent1 2 6 3 2 3 2" xfId="27779"/>
    <cellStyle name="40% - Accent1 2 6 3 2 3 2 2" xfId="27780"/>
    <cellStyle name="40% - Accent1 2 6 3 2 3 3" xfId="27781"/>
    <cellStyle name="40% - Accent1 2 6 3 2 3 3 2" xfId="27782"/>
    <cellStyle name="40% - Accent1 2 6 3 2 3 4" xfId="27783"/>
    <cellStyle name="40% - Accent1 2 6 3 2 3 5" xfId="27784"/>
    <cellStyle name="40% - Accent1 2 6 3 2 3 6" xfId="27785"/>
    <cellStyle name="40% - Accent1 2 6 3 2 3 7" xfId="27786"/>
    <cellStyle name="40% - Accent1 2 6 3 2 4" xfId="27787"/>
    <cellStyle name="40% - Accent1 2 6 3 2 4 2" xfId="27788"/>
    <cellStyle name="40% - Accent1 2 6 3 2 4 2 2" xfId="27789"/>
    <cellStyle name="40% - Accent1 2 6 3 2 4 3" xfId="27790"/>
    <cellStyle name="40% - Accent1 2 6 3 2 4 3 2" xfId="27791"/>
    <cellStyle name="40% - Accent1 2 6 3 2 4 4" xfId="27792"/>
    <cellStyle name="40% - Accent1 2 6 3 2 4 5" xfId="27793"/>
    <cellStyle name="40% - Accent1 2 6 3 2 4 6" xfId="27794"/>
    <cellStyle name="40% - Accent1 2 6 3 2 4 7" xfId="27795"/>
    <cellStyle name="40% - Accent1 2 6 3 2 5" xfId="27796"/>
    <cellStyle name="40% - Accent1 2 6 3 2 5 2" xfId="27797"/>
    <cellStyle name="40% - Accent1 2 6 3 2 6" xfId="27798"/>
    <cellStyle name="40% - Accent1 2 6 3 2 6 2" xfId="27799"/>
    <cellStyle name="40% - Accent1 2 6 3 2 7" xfId="27800"/>
    <cellStyle name="40% - Accent1 2 6 3 2 8" xfId="27801"/>
    <cellStyle name="40% - Accent1 2 6 3 2 9" xfId="27802"/>
    <cellStyle name="40% - Accent1 2 6 3 3" xfId="27803"/>
    <cellStyle name="40% - Accent1 2 6 3 3 2" xfId="27804"/>
    <cellStyle name="40% - Accent1 2 6 3 3 2 2" xfId="27805"/>
    <cellStyle name="40% - Accent1 2 6 3 3 3" xfId="27806"/>
    <cellStyle name="40% - Accent1 2 6 3 3 3 2" xfId="27807"/>
    <cellStyle name="40% - Accent1 2 6 3 3 4" xfId="27808"/>
    <cellStyle name="40% - Accent1 2 6 3 3 5" xfId="27809"/>
    <cellStyle name="40% - Accent1 2 6 3 3 6" xfId="27810"/>
    <cellStyle name="40% - Accent1 2 6 3 3 7" xfId="27811"/>
    <cellStyle name="40% - Accent1 2 6 3 4" xfId="27812"/>
    <cellStyle name="40% - Accent1 2 6 3 4 2" xfId="27813"/>
    <cellStyle name="40% - Accent1 2 6 3 4 2 2" xfId="27814"/>
    <cellStyle name="40% - Accent1 2 6 3 4 3" xfId="27815"/>
    <cellStyle name="40% - Accent1 2 6 3 4 3 2" xfId="27816"/>
    <cellStyle name="40% - Accent1 2 6 3 4 4" xfId="27817"/>
    <cellStyle name="40% - Accent1 2 6 3 4 5" xfId="27818"/>
    <cellStyle name="40% - Accent1 2 6 3 4 6" xfId="27819"/>
    <cellStyle name="40% - Accent1 2 6 3 4 7" xfId="27820"/>
    <cellStyle name="40% - Accent1 2 6 3 5" xfId="27821"/>
    <cellStyle name="40% - Accent1 2 6 3 5 2" xfId="27822"/>
    <cellStyle name="40% - Accent1 2 6 3 5 2 2" xfId="27823"/>
    <cellStyle name="40% - Accent1 2 6 3 5 3" xfId="27824"/>
    <cellStyle name="40% - Accent1 2 6 3 5 3 2" xfId="27825"/>
    <cellStyle name="40% - Accent1 2 6 3 5 4" xfId="27826"/>
    <cellStyle name="40% - Accent1 2 6 3 5 5" xfId="27827"/>
    <cellStyle name="40% - Accent1 2 6 3 5 6" xfId="27828"/>
    <cellStyle name="40% - Accent1 2 6 3 5 7" xfId="27829"/>
    <cellStyle name="40% - Accent1 2 6 3 6" xfId="27830"/>
    <cellStyle name="40% - Accent1 2 6 3 6 2" xfId="27831"/>
    <cellStyle name="40% - Accent1 2 6 3 7" xfId="27832"/>
    <cellStyle name="40% - Accent1 2 6 3 7 2" xfId="27833"/>
    <cellStyle name="40% - Accent1 2 6 3 8" xfId="27834"/>
    <cellStyle name="40% - Accent1 2 6 3 9" xfId="27835"/>
    <cellStyle name="40% - Accent1 2 6 4" xfId="27836"/>
    <cellStyle name="40% - Accent1 2 6 4 10" xfId="27837"/>
    <cellStyle name="40% - Accent1 2 6 4 2" xfId="27838"/>
    <cellStyle name="40% - Accent1 2 6 4 2 2" xfId="27839"/>
    <cellStyle name="40% - Accent1 2 6 4 2 2 2" xfId="27840"/>
    <cellStyle name="40% - Accent1 2 6 4 2 3" xfId="27841"/>
    <cellStyle name="40% - Accent1 2 6 4 2 3 2" xfId="27842"/>
    <cellStyle name="40% - Accent1 2 6 4 2 4" xfId="27843"/>
    <cellStyle name="40% - Accent1 2 6 4 2 5" xfId="27844"/>
    <cellStyle name="40% - Accent1 2 6 4 2 6" xfId="27845"/>
    <cellStyle name="40% - Accent1 2 6 4 2 7" xfId="27846"/>
    <cellStyle name="40% - Accent1 2 6 4 3" xfId="27847"/>
    <cellStyle name="40% - Accent1 2 6 4 3 2" xfId="27848"/>
    <cellStyle name="40% - Accent1 2 6 4 3 2 2" xfId="27849"/>
    <cellStyle name="40% - Accent1 2 6 4 3 3" xfId="27850"/>
    <cellStyle name="40% - Accent1 2 6 4 3 3 2" xfId="27851"/>
    <cellStyle name="40% - Accent1 2 6 4 3 4" xfId="27852"/>
    <cellStyle name="40% - Accent1 2 6 4 3 5" xfId="27853"/>
    <cellStyle name="40% - Accent1 2 6 4 3 6" xfId="27854"/>
    <cellStyle name="40% - Accent1 2 6 4 3 7" xfId="27855"/>
    <cellStyle name="40% - Accent1 2 6 4 4" xfId="27856"/>
    <cellStyle name="40% - Accent1 2 6 4 4 2" xfId="27857"/>
    <cellStyle name="40% - Accent1 2 6 4 4 2 2" xfId="27858"/>
    <cellStyle name="40% - Accent1 2 6 4 4 3" xfId="27859"/>
    <cellStyle name="40% - Accent1 2 6 4 4 3 2" xfId="27860"/>
    <cellStyle name="40% - Accent1 2 6 4 4 4" xfId="27861"/>
    <cellStyle name="40% - Accent1 2 6 4 4 5" xfId="27862"/>
    <cellStyle name="40% - Accent1 2 6 4 4 6" xfId="27863"/>
    <cellStyle name="40% - Accent1 2 6 4 4 7" xfId="27864"/>
    <cellStyle name="40% - Accent1 2 6 4 5" xfId="27865"/>
    <cellStyle name="40% - Accent1 2 6 4 5 2" xfId="27866"/>
    <cellStyle name="40% - Accent1 2 6 4 6" xfId="27867"/>
    <cellStyle name="40% - Accent1 2 6 4 6 2" xfId="27868"/>
    <cellStyle name="40% - Accent1 2 6 4 7" xfId="27869"/>
    <cellStyle name="40% - Accent1 2 6 4 8" xfId="27870"/>
    <cellStyle name="40% - Accent1 2 6 4 9" xfId="27871"/>
    <cellStyle name="40% - Accent1 2 6 5" xfId="27872"/>
    <cellStyle name="40% - Accent1 2 6 5 2" xfId="27873"/>
    <cellStyle name="40% - Accent1 2 6 5 2 2" xfId="27874"/>
    <cellStyle name="40% - Accent1 2 6 5 3" xfId="27875"/>
    <cellStyle name="40% - Accent1 2 6 5 3 2" xfId="27876"/>
    <cellStyle name="40% - Accent1 2 6 5 4" xfId="27877"/>
    <cellStyle name="40% - Accent1 2 6 5 5" xfId="27878"/>
    <cellStyle name="40% - Accent1 2 6 5 6" xfId="27879"/>
    <cellStyle name="40% - Accent1 2 6 5 7" xfId="27880"/>
    <cellStyle name="40% - Accent1 2 6 6" xfId="27881"/>
    <cellStyle name="40% - Accent1 2 6 6 2" xfId="27882"/>
    <cellStyle name="40% - Accent1 2 6 6 2 2" xfId="27883"/>
    <cellStyle name="40% - Accent1 2 6 6 3" xfId="27884"/>
    <cellStyle name="40% - Accent1 2 6 6 3 2" xfId="27885"/>
    <cellStyle name="40% - Accent1 2 6 6 4" xfId="27886"/>
    <cellStyle name="40% - Accent1 2 6 6 5" xfId="27887"/>
    <cellStyle name="40% - Accent1 2 6 6 6" xfId="27888"/>
    <cellStyle name="40% - Accent1 2 6 6 7" xfId="27889"/>
    <cellStyle name="40% - Accent1 2 6 7" xfId="27890"/>
    <cellStyle name="40% - Accent1 2 6 7 2" xfId="27891"/>
    <cellStyle name="40% - Accent1 2 6 7 2 2" xfId="27892"/>
    <cellStyle name="40% - Accent1 2 6 7 3" xfId="27893"/>
    <cellStyle name="40% - Accent1 2 6 7 3 2" xfId="27894"/>
    <cellStyle name="40% - Accent1 2 6 7 4" xfId="27895"/>
    <cellStyle name="40% - Accent1 2 6 7 5" xfId="27896"/>
    <cellStyle name="40% - Accent1 2 6 7 6" xfId="27897"/>
    <cellStyle name="40% - Accent1 2 6 7 7" xfId="27898"/>
    <cellStyle name="40% - Accent1 2 6 8" xfId="27899"/>
    <cellStyle name="40% - Accent1 2 6 8 2" xfId="27900"/>
    <cellStyle name="40% - Accent1 2 6 9" xfId="27901"/>
    <cellStyle name="40% - Accent1 2 6 9 2" xfId="27902"/>
    <cellStyle name="40% - Accent1 2 7" xfId="27903"/>
    <cellStyle name="40% - Accent1 2 7 10" xfId="27904"/>
    <cellStyle name="40% - Accent1 2 7 11" xfId="27905"/>
    <cellStyle name="40% - Accent1 2 7 2" xfId="27906"/>
    <cellStyle name="40% - Accent1 2 7 2 10" xfId="27907"/>
    <cellStyle name="40% - Accent1 2 7 2 2" xfId="27908"/>
    <cellStyle name="40% - Accent1 2 7 2 2 2" xfId="27909"/>
    <cellStyle name="40% - Accent1 2 7 2 2 2 2" xfId="27910"/>
    <cellStyle name="40% - Accent1 2 7 2 2 3" xfId="27911"/>
    <cellStyle name="40% - Accent1 2 7 2 2 3 2" xfId="27912"/>
    <cellStyle name="40% - Accent1 2 7 2 2 4" xfId="27913"/>
    <cellStyle name="40% - Accent1 2 7 2 2 5" xfId="27914"/>
    <cellStyle name="40% - Accent1 2 7 2 2 6" xfId="27915"/>
    <cellStyle name="40% - Accent1 2 7 2 2 7" xfId="27916"/>
    <cellStyle name="40% - Accent1 2 7 2 3" xfId="27917"/>
    <cellStyle name="40% - Accent1 2 7 2 3 2" xfId="27918"/>
    <cellStyle name="40% - Accent1 2 7 2 3 2 2" xfId="27919"/>
    <cellStyle name="40% - Accent1 2 7 2 3 3" xfId="27920"/>
    <cellStyle name="40% - Accent1 2 7 2 3 3 2" xfId="27921"/>
    <cellStyle name="40% - Accent1 2 7 2 3 4" xfId="27922"/>
    <cellStyle name="40% - Accent1 2 7 2 3 5" xfId="27923"/>
    <cellStyle name="40% - Accent1 2 7 2 3 6" xfId="27924"/>
    <cellStyle name="40% - Accent1 2 7 2 3 7" xfId="27925"/>
    <cellStyle name="40% - Accent1 2 7 2 4" xfId="27926"/>
    <cellStyle name="40% - Accent1 2 7 2 4 2" xfId="27927"/>
    <cellStyle name="40% - Accent1 2 7 2 4 2 2" xfId="27928"/>
    <cellStyle name="40% - Accent1 2 7 2 4 3" xfId="27929"/>
    <cellStyle name="40% - Accent1 2 7 2 4 3 2" xfId="27930"/>
    <cellStyle name="40% - Accent1 2 7 2 4 4" xfId="27931"/>
    <cellStyle name="40% - Accent1 2 7 2 4 5" xfId="27932"/>
    <cellStyle name="40% - Accent1 2 7 2 4 6" xfId="27933"/>
    <cellStyle name="40% - Accent1 2 7 2 4 7" xfId="27934"/>
    <cellStyle name="40% - Accent1 2 7 2 5" xfId="27935"/>
    <cellStyle name="40% - Accent1 2 7 2 5 2" xfId="27936"/>
    <cellStyle name="40% - Accent1 2 7 2 6" xfId="27937"/>
    <cellStyle name="40% - Accent1 2 7 2 6 2" xfId="27938"/>
    <cellStyle name="40% - Accent1 2 7 2 7" xfId="27939"/>
    <cellStyle name="40% - Accent1 2 7 2 8" xfId="27940"/>
    <cellStyle name="40% - Accent1 2 7 2 9" xfId="27941"/>
    <cellStyle name="40% - Accent1 2 7 3" xfId="27942"/>
    <cellStyle name="40% - Accent1 2 7 3 2" xfId="27943"/>
    <cellStyle name="40% - Accent1 2 7 3 2 2" xfId="27944"/>
    <cellStyle name="40% - Accent1 2 7 3 3" xfId="27945"/>
    <cellStyle name="40% - Accent1 2 7 3 3 2" xfId="27946"/>
    <cellStyle name="40% - Accent1 2 7 3 4" xfId="27947"/>
    <cellStyle name="40% - Accent1 2 7 3 5" xfId="27948"/>
    <cellStyle name="40% - Accent1 2 7 3 6" xfId="27949"/>
    <cellStyle name="40% - Accent1 2 7 3 7" xfId="27950"/>
    <cellStyle name="40% - Accent1 2 7 4" xfId="27951"/>
    <cellStyle name="40% - Accent1 2 7 4 2" xfId="27952"/>
    <cellStyle name="40% - Accent1 2 7 4 2 2" xfId="27953"/>
    <cellStyle name="40% - Accent1 2 7 4 3" xfId="27954"/>
    <cellStyle name="40% - Accent1 2 7 4 3 2" xfId="27955"/>
    <cellStyle name="40% - Accent1 2 7 4 4" xfId="27956"/>
    <cellStyle name="40% - Accent1 2 7 4 5" xfId="27957"/>
    <cellStyle name="40% - Accent1 2 7 4 6" xfId="27958"/>
    <cellStyle name="40% - Accent1 2 7 4 7" xfId="27959"/>
    <cellStyle name="40% - Accent1 2 7 5" xfId="27960"/>
    <cellStyle name="40% - Accent1 2 7 5 2" xfId="27961"/>
    <cellStyle name="40% - Accent1 2 7 5 2 2" xfId="27962"/>
    <cellStyle name="40% - Accent1 2 7 5 3" xfId="27963"/>
    <cellStyle name="40% - Accent1 2 7 5 3 2" xfId="27964"/>
    <cellStyle name="40% - Accent1 2 7 5 4" xfId="27965"/>
    <cellStyle name="40% - Accent1 2 7 5 5" xfId="27966"/>
    <cellStyle name="40% - Accent1 2 7 5 6" xfId="27967"/>
    <cellStyle name="40% - Accent1 2 7 5 7" xfId="27968"/>
    <cellStyle name="40% - Accent1 2 7 6" xfId="27969"/>
    <cellStyle name="40% - Accent1 2 7 6 2" xfId="27970"/>
    <cellStyle name="40% - Accent1 2 7 7" xfId="27971"/>
    <cellStyle name="40% - Accent1 2 7 7 2" xfId="27972"/>
    <cellStyle name="40% - Accent1 2 7 8" xfId="27973"/>
    <cellStyle name="40% - Accent1 2 7 9" xfId="27974"/>
    <cellStyle name="40% - Accent1 2 8" xfId="27975"/>
    <cellStyle name="40% - Accent1 2 8 10" xfId="27976"/>
    <cellStyle name="40% - Accent1 2 8 11" xfId="27977"/>
    <cellStyle name="40% - Accent1 2 8 2" xfId="27978"/>
    <cellStyle name="40% - Accent1 2 8 2 10" xfId="27979"/>
    <cellStyle name="40% - Accent1 2 8 2 2" xfId="27980"/>
    <cellStyle name="40% - Accent1 2 8 2 2 2" xfId="27981"/>
    <cellStyle name="40% - Accent1 2 8 2 2 2 2" xfId="27982"/>
    <cellStyle name="40% - Accent1 2 8 2 2 3" xfId="27983"/>
    <cellStyle name="40% - Accent1 2 8 2 2 3 2" xfId="27984"/>
    <cellStyle name="40% - Accent1 2 8 2 2 4" xfId="27985"/>
    <cellStyle name="40% - Accent1 2 8 2 2 5" xfId="27986"/>
    <cellStyle name="40% - Accent1 2 8 2 2 6" xfId="27987"/>
    <cellStyle name="40% - Accent1 2 8 2 2 7" xfId="27988"/>
    <cellStyle name="40% - Accent1 2 8 2 3" xfId="27989"/>
    <cellStyle name="40% - Accent1 2 8 2 3 2" xfId="27990"/>
    <cellStyle name="40% - Accent1 2 8 2 3 2 2" xfId="27991"/>
    <cellStyle name="40% - Accent1 2 8 2 3 3" xfId="27992"/>
    <cellStyle name="40% - Accent1 2 8 2 3 3 2" xfId="27993"/>
    <cellStyle name="40% - Accent1 2 8 2 3 4" xfId="27994"/>
    <cellStyle name="40% - Accent1 2 8 2 3 5" xfId="27995"/>
    <cellStyle name="40% - Accent1 2 8 2 3 6" xfId="27996"/>
    <cellStyle name="40% - Accent1 2 8 2 3 7" xfId="27997"/>
    <cellStyle name="40% - Accent1 2 8 2 4" xfId="27998"/>
    <cellStyle name="40% - Accent1 2 8 2 4 2" xfId="27999"/>
    <cellStyle name="40% - Accent1 2 8 2 4 2 2" xfId="28000"/>
    <cellStyle name="40% - Accent1 2 8 2 4 3" xfId="28001"/>
    <cellStyle name="40% - Accent1 2 8 2 4 3 2" xfId="28002"/>
    <cellStyle name="40% - Accent1 2 8 2 4 4" xfId="28003"/>
    <cellStyle name="40% - Accent1 2 8 2 4 5" xfId="28004"/>
    <cellStyle name="40% - Accent1 2 8 2 4 6" xfId="28005"/>
    <cellStyle name="40% - Accent1 2 8 2 4 7" xfId="28006"/>
    <cellStyle name="40% - Accent1 2 8 2 5" xfId="28007"/>
    <cellStyle name="40% - Accent1 2 8 2 5 2" xfId="28008"/>
    <cellStyle name="40% - Accent1 2 8 2 6" xfId="28009"/>
    <cellStyle name="40% - Accent1 2 8 2 6 2" xfId="28010"/>
    <cellStyle name="40% - Accent1 2 8 2 7" xfId="28011"/>
    <cellStyle name="40% - Accent1 2 8 2 8" xfId="28012"/>
    <cellStyle name="40% - Accent1 2 8 2 9" xfId="28013"/>
    <cellStyle name="40% - Accent1 2 8 3" xfId="28014"/>
    <cellStyle name="40% - Accent1 2 8 3 2" xfId="28015"/>
    <cellStyle name="40% - Accent1 2 8 3 2 2" xfId="28016"/>
    <cellStyle name="40% - Accent1 2 8 3 3" xfId="28017"/>
    <cellStyle name="40% - Accent1 2 8 3 3 2" xfId="28018"/>
    <cellStyle name="40% - Accent1 2 8 3 4" xfId="28019"/>
    <cellStyle name="40% - Accent1 2 8 3 5" xfId="28020"/>
    <cellStyle name="40% - Accent1 2 8 3 6" xfId="28021"/>
    <cellStyle name="40% - Accent1 2 8 3 7" xfId="28022"/>
    <cellStyle name="40% - Accent1 2 8 4" xfId="28023"/>
    <cellStyle name="40% - Accent1 2 8 4 2" xfId="28024"/>
    <cellStyle name="40% - Accent1 2 8 4 2 2" xfId="28025"/>
    <cellStyle name="40% - Accent1 2 8 4 3" xfId="28026"/>
    <cellStyle name="40% - Accent1 2 8 4 3 2" xfId="28027"/>
    <cellStyle name="40% - Accent1 2 8 4 4" xfId="28028"/>
    <cellStyle name="40% - Accent1 2 8 4 5" xfId="28029"/>
    <cellStyle name="40% - Accent1 2 8 4 6" xfId="28030"/>
    <cellStyle name="40% - Accent1 2 8 4 7" xfId="28031"/>
    <cellStyle name="40% - Accent1 2 8 5" xfId="28032"/>
    <cellStyle name="40% - Accent1 2 8 5 2" xfId="28033"/>
    <cellStyle name="40% - Accent1 2 8 5 2 2" xfId="28034"/>
    <cellStyle name="40% - Accent1 2 8 5 3" xfId="28035"/>
    <cellStyle name="40% - Accent1 2 8 5 3 2" xfId="28036"/>
    <cellStyle name="40% - Accent1 2 8 5 4" xfId="28037"/>
    <cellStyle name="40% - Accent1 2 8 5 5" xfId="28038"/>
    <cellStyle name="40% - Accent1 2 8 5 6" xfId="28039"/>
    <cellStyle name="40% - Accent1 2 8 5 7" xfId="28040"/>
    <cellStyle name="40% - Accent1 2 8 6" xfId="28041"/>
    <cellStyle name="40% - Accent1 2 8 6 2" xfId="28042"/>
    <cellStyle name="40% - Accent1 2 8 7" xfId="28043"/>
    <cellStyle name="40% - Accent1 2 8 7 2" xfId="28044"/>
    <cellStyle name="40% - Accent1 2 8 8" xfId="28045"/>
    <cellStyle name="40% - Accent1 2 8 9" xfId="28046"/>
    <cellStyle name="40% - Accent1 2 9" xfId="28047"/>
    <cellStyle name="40% - Accent1 2 9 10" xfId="28048"/>
    <cellStyle name="40% - Accent1 2 9 2" xfId="28049"/>
    <cellStyle name="40% - Accent1 2 9 2 2" xfId="28050"/>
    <cellStyle name="40% - Accent1 2 9 2 2 2" xfId="28051"/>
    <cellStyle name="40% - Accent1 2 9 2 3" xfId="28052"/>
    <cellStyle name="40% - Accent1 2 9 2 3 2" xfId="28053"/>
    <cellStyle name="40% - Accent1 2 9 2 4" xfId="28054"/>
    <cellStyle name="40% - Accent1 2 9 2 5" xfId="28055"/>
    <cellStyle name="40% - Accent1 2 9 2 6" xfId="28056"/>
    <cellStyle name="40% - Accent1 2 9 2 7" xfId="28057"/>
    <cellStyle name="40% - Accent1 2 9 3" xfId="28058"/>
    <cellStyle name="40% - Accent1 2 9 3 2" xfId="28059"/>
    <cellStyle name="40% - Accent1 2 9 3 2 2" xfId="28060"/>
    <cellStyle name="40% - Accent1 2 9 3 3" xfId="28061"/>
    <cellStyle name="40% - Accent1 2 9 3 3 2" xfId="28062"/>
    <cellStyle name="40% - Accent1 2 9 3 4" xfId="28063"/>
    <cellStyle name="40% - Accent1 2 9 3 5" xfId="28064"/>
    <cellStyle name="40% - Accent1 2 9 3 6" xfId="28065"/>
    <cellStyle name="40% - Accent1 2 9 3 7" xfId="28066"/>
    <cellStyle name="40% - Accent1 2 9 4" xfId="28067"/>
    <cellStyle name="40% - Accent1 2 9 4 2" xfId="28068"/>
    <cellStyle name="40% - Accent1 2 9 4 2 2" xfId="28069"/>
    <cellStyle name="40% - Accent1 2 9 4 3" xfId="28070"/>
    <cellStyle name="40% - Accent1 2 9 4 3 2" xfId="28071"/>
    <cellStyle name="40% - Accent1 2 9 4 4" xfId="28072"/>
    <cellStyle name="40% - Accent1 2 9 4 5" xfId="28073"/>
    <cellStyle name="40% - Accent1 2 9 4 6" xfId="28074"/>
    <cellStyle name="40% - Accent1 2 9 4 7" xfId="28075"/>
    <cellStyle name="40% - Accent1 2 9 5" xfId="28076"/>
    <cellStyle name="40% - Accent1 2 9 5 2" xfId="28077"/>
    <cellStyle name="40% - Accent1 2 9 6" xfId="28078"/>
    <cellStyle name="40% - Accent1 2 9 6 2" xfId="28079"/>
    <cellStyle name="40% - Accent1 2 9 7" xfId="28080"/>
    <cellStyle name="40% - Accent1 2 9 8" xfId="28081"/>
    <cellStyle name="40% - Accent1 2 9 9" xfId="28082"/>
    <cellStyle name="40% - Accent1 2_10-15-10-Stmt AU - Period I - Working 1 0" xfId="264"/>
    <cellStyle name="40% - Accent1 3" xfId="265"/>
    <cellStyle name="40% - Accent1 3 10" xfId="28083"/>
    <cellStyle name="40% - Accent1 3 10 2" xfId="28084"/>
    <cellStyle name="40% - Accent1 3 10 2 2" xfId="28085"/>
    <cellStyle name="40% - Accent1 3 10 3" xfId="28086"/>
    <cellStyle name="40% - Accent1 3 10 3 2" xfId="28087"/>
    <cellStyle name="40% - Accent1 3 10 4" xfId="28088"/>
    <cellStyle name="40% - Accent1 3 10 5" xfId="28089"/>
    <cellStyle name="40% - Accent1 3 10 6" xfId="28090"/>
    <cellStyle name="40% - Accent1 3 10 7" xfId="28091"/>
    <cellStyle name="40% - Accent1 3 11" xfId="28092"/>
    <cellStyle name="40% - Accent1 3 11 2" xfId="28093"/>
    <cellStyle name="40% - Accent1 3 11 2 2" xfId="28094"/>
    <cellStyle name="40% - Accent1 3 11 3" xfId="28095"/>
    <cellStyle name="40% - Accent1 3 11 3 2" xfId="28096"/>
    <cellStyle name="40% - Accent1 3 11 4" xfId="28097"/>
    <cellStyle name="40% - Accent1 3 11 5" xfId="28098"/>
    <cellStyle name="40% - Accent1 3 11 6" xfId="28099"/>
    <cellStyle name="40% - Accent1 3 11 7" xfId="28100"/>
    <cellStyle name="40% - Accent1 3 12" xfId="28101"/>
    <cellStyle name="40% - Accent1 3 12 2" xfId="28102"/>
    <cellStyle name="40% - Accent1 3 12 2 2" xfId="28103"/>
    <cellStyle name="40% - Accent1 3 12 3" xfId="28104"/>
    <cellStyle name="40% - Accent1 3 12 3 2" xfId="28105"/>
    <cellStyle name="40% - Accent1 3 12 4" xfId="28106"/>
    <cellStyle name="40% - Accent1 3 12 5" xfId="28107"/>
    <cellStyle name="40% - Accent1 3 12 6" xfId="28108"/>
    <cellStyle name="40% - Accent1 3 12 7" xfId="28109"/>
    <cellStyle name="40% - Accent1 3 13" xfId="28110"/>
    <cellStyle name="40% - Accent1 3 13 2" xfId="28111"/>
    <cellStyle name="40% - Accent1 3 14" xfId="28112"/>
    <cellStyle name="40% - Accent1 3 14 2" xfId="28113"/>
    <cellStyle name="40% - Accent1 3 15" xfId="28114"/>
    <cellStyle name="40% - Accent1 3 16" xfId="28115"/>
    <cellStyle name="40% - Accent1 3 17" xfId="28116"/>
    <cellStyle name="40% - Accent1 3 18" xfId="28117"/>
    <cellStyle name="40% - Accent1 3 2" xfId="266"/>
    <cellStyle name="40% - Accent1 3 2 10" xfId="28118"/>
    <cellStyle name="40% - Accent1 3 2 11" xfId="28119"/>
    <cellStyle name="40% - Accent1 3 2 12" xfId="28120"/>
    <cellStyle name="40% - Accent1 3 2 13" xfId="28121"/>
    <cellStyle name="40% - Accent1 3 2 2" xfId="28122"/>
    <cellStyle name="40% - Accent1 3 2 2 10" xfId="28123"/>
    <cellStyle name="40% - Accent1 3 2 2 11" xfId="28124"/>
    <cellStyle name="40% - Accent1 3 2 2 2" xfId="28125"/>
    <cellStyle name="40% - Accent1 3 2 2 2 10" xfId="28126"/>
    <cellStyle name="40% - Accent1 3 2 2 2 2" xfId="28127"/>
    <cellStyle name="40% - Accent1 3 2 2 2 2 2" xfId="28128"/>
    <cellStyle name="40% - Accent1 3 2 2 2 2 2 2" xfId="28129"/>
    <cellStyle name="40% - Accent1 3 2 2 2 2 3" xfId="28130"/>
    <cellStyle name="40% - Accent1 3 2 2 2 2 3 2" xfId="28131"/>
    <cellStyle name="40% - Accent1 3 2 2 2 2 4" xfId="28132"/>
    <cellStyle name="40% - Accent1 3 2 2 2 2 5" xfId="28133"/>
    <cellStyle name="40% - Accent1 3 2 2 2 2 6" xfId="28134"/>
    <cellStyle name="40% - Accent1 3 2 2 2 2 7" xfId="28135"/>
    <cellStyle name="40% - Accent1 3 2 2 2 3" xfId="28136"/>
    <cellStyle name="40% - Accent1 3 2 2 2 3 2" xfId="28137"/>
    <cellStyle name="40% - Accent1 3 2 2 2 3 2 2" xfId="28138"/>
    <cellStyle name="40% - Accent1 3 2 2 2 3 3" xfId="28139"/>
    <cellStyle name="40% - Accent1 3 2 2 2 3 3 2" xfId="28140"/>
    <cellStyle name="40% - Accent1 3 2 2 2 3 4" xfId="28141"/>
    <cellStyle name="40% - Accent1 3 2 2 2 3 5" xfId="28142"/>
    <cellStyle name="40% - Accent1 3 2 2 2 3 6" xfId="28143"/>
    <cellStyle name="40% - Accent1 3 2 2 2 3 7" xfId="28144"/>
    <cellStyle name="40% - Accent1 3 2 2 2 4" xfId="28145"/>
    <cellStyle name="40% - Accent1 3 2 2 2 4 2" xfId="28146"/>
    <cellStyle name="40% - Accent1 3 2 2 2 4 2 2" xfId="28147"/>
    <cellStyle name="40% - Accent1 3 2 2 2 4 3" xfId="28148"/>
    <cellStyle name="40% - Accent1 3 2 2 2 4 3 2" xfId="28149"/>
    <cellStyle name="40% - Accent1 3 2 2 2 4 4" xfId="28150"/>
    <cellStyle name="40% - Accent1 3 2 2 2 4 5" xfId="28151"/>
    <cellStyle name="40% - Accent1 3 2 2 2 4 6" xfId="28152"/>
    <cellStyle name="40% - Accent1 3 2 2 2 4 7" xfId="28153"/>
    <cellStyle name="40% - Accent1 3 2 2 2 5" xfId="28154"/>
    <cellStyle name="40% - Accent1 3 2 2 2 5 2" xfId="28155"/>
    <cellStyle name="40% - Accent1 3 2 2 2 6" xfId="28156"/>
    <cellStyle name="40% - Accent1 3 2 2 2 6 2" xfId="28157"/>
    <cellStyle name="40% - Accent1 3 2 2 2 7" xfId="28158"/>
    <cellStyle name="40% - Accent1 3 2 2 2 8" xfId="28159"/>
    <cellStyle name="40% - Accent1 3 2 2 2 9" xfId="28160"/>
    <cellStyle name="40% - Accent1 3 2 2 3" xfId="28161"/>
    <cellStyle name="40% - Accent1 3 2 2 3 2" xfId="28162"/>
    <cellStyle name="40% - Accent1 3 2 2 3 2 2" xfId="28163"/>
    <cellStyle name="40% - Accent1 3 2 2 3 3" xfId="28164"/>
    <cellStyle name="40% - Accent1 3 2 2 3 3 2" xfId="28165"/>
    <cellStyle name="40% - Accent1 3 2 2 3 4" xfId="28166"/>
    <cellStyle name="40% - Accent1 3 2 2 3 5" xfId="28167"/>
    <cellStyle name="40% - Accent1 3 2 2 3 6" xfId="28168"/>
    <cellStyle name="40% - Accent1 3 2 2 3 7" xfId="28169"/>
    <cellStyle name="40% - Accent1 3 2 2 4" xfId="28170"/>
    <cellStyle name="40% - Accent1 3 2 2 4 2" xfId="28171"/>
    <cellStyle name="40% - Accent1 3 2 2 4 2 2" xfId="28172"/>
    <cellStyle name="40% - Accent1 3 2 2 4 3" xfId="28173"/>
    <cellStyle name="40% - Accent1 3 2 2 4 3 2" xfId="28174"/>
    <cellStyle name="40% - Accent1 3 2 2 4 4" xfId="28175"/>
    <cellStyle name="40% - Accent1 3 2 2 4 5" xfId="28176"/>
    <cellStyle name="40% - Accent1 3 2 2 4 6" xfId="28177"/>
    <cellStyle name="40% - Accent1 3 2 2 4 7" xfId="28178"/>
    <cellStyle name="40% - Accent1 3 2 2 5" xfId="28179"/>
    <cellStyle name="40% - Accent1 3 2 2 5 2" xfId="28180"/>
    <cellStyle name="40% - Accent1 3 2 2 5 2 2" xfId="28181"/>
    <cellStyle name="40% - Accent1 3 2 2 5 3" xfId="28182"/>
    <cellStyle name="40% - Accent1 3 2 2 5 3 2" xfId="28183"/>
    <cellStyle name="40% - Accent1 3 2 2 5 4" xfId="28184"/>
    <cellStyle name="40% - Accent1 3 2 2 5 5" xfId="28185"/>
    <cellStyle name="40% - Accent1 3 2 2 5 6" xfId="28186"/>
    <cellStyle name="40% - Accent1 3 2 2 5 7" xfId="28187"/>
    <cellStyle name="40% - Accent1 3 2 2 6" xfId="28188"/>
    <cellStyle name="40% - Accent1 3 2 2 6 2" xfId="28189"/>
    <cellStyle name="40% - Accent1 3 2 2 7" xfId="28190"/>
    <cellStyle name="40% - Accent1 3 2 2 7 2" xfId="28191"/>
    <cellStyle name="40% - Accent1 3 2 2 8" xfId="28192"/>
    <cellStyle name="40% - Accent1 3 2 2 9" xfId="28193"/>
    <cellStyle name="40% - Accent1 3 2 3" xfId="28194"/>
    <cellStyle name="40% - Accent1 3 2 3 10" xfId="28195"/>
    <cellStyle name="40% - Accent1 3 2 3 11" xfId="28196"/>
    <cellStyle name="40% - Accent1 3 2 3 2" xfId="28197"/>
    <cellStyle name="40% - Accent1 3 2 3 2 10" xfId="28198"/>
    <cellStyle name="40% - Accent1 3 2 3 2 2" xfId="28199"/>
    <cellStyle name="40% - Accent1 3 2 3 2 2 2" xfId="28200"/>
    <cellStyle name="40% - Accent1 3 2 3 2 2 2 2" xfId="28201"/>
    <cellStyle name="40% - Accent1 3 2 3 2 2 3" xfId="28202"/>
    <cellStyle name="40% - Accent1 3 2 3 2 2 3 2" xfId="28203"/>
    <cellStyle name="40% - Accent1 3 2 3 2 2 4" xfId="28204"/>
    <cellStyle name="40% - Accent1 3 2 3 2 2 5" xfId="28205"/>
    <cellStyle name="40% - Accent1 3 2 3 2 2 6" xfId="28206"/>
    <cellStyle name="40% - Accent1 3 2 3 2 2 7" xfId="28207"/>
    <cellStyle name="40% - Accent1 3 2 3 2 3" xfId="28208"/>
    <cellStyle name="40% - Accent1 3 2 3 2 3 2" xfId="28209"/>
    <cellStyle name="40% - Accent1 3 2 3 2 3 2 2" xfId="28210"/>
    <cellStyle name="40% - Accent1 3 2 3 2 3 3" xfId="28211"/>
    <cellStyle name="40% - Accent1 3 2 3 2 3 3 2" xfId="28212"/>
    <cellStyle name="40% - Accent1 3 2 3 2 3 4" xfId="28213"/>
    <cellStyle name="40% - Accent1 3 2 3 2 3 5" xfId="28214"/>
    <cellStyle name="40% - Accent1 3 2 3 2 3 6" xfId="28215"/>
    <cellStyle name="40% - Accent1 3 2 3 2 3 7" xfId="28216"/>
    <cellStyle name="40% - Accent1 3 2 3 2 4" xfId="28217"/>
    <cellStyle name="40% - Accent1 3 2 3 2 4 2" xfId="28218"/>
    <cellStyle name="40% - Accent1 3 2 3 2 4 2 2" xfId="28219"/>
    <cellStyle name="40% - Accent1 3 2 3 2 4 3" xfId="28220"/>
    <cellStyle name="40% - Accent1 3 2 3 2 4 3 2" xfId="28221"/>
    <cellStyle name="40% - Accent1 3 2 3 2 4 4" xfId="28222"/>
    <cellStyle name="40% - Accent1 3 2 3 2 4 5" xfId="28223"/>
    <cellStyle name="40% - Accent1 3 2 3 2 4 6" xfId="28224"/>
    <cellStyle name="40% - Accent1 3 2 3 2 4 7" xfId="28225"/>
    <cellStyle name="40% - Accent1 3 2 3 2 5" xfId="28226"/>
    <cellStyle name="40% - Accent1 3 2 3 2 5 2" xfId="28227"/>
    <cellStyle name="40% - Accent1 3 2 3 2 6" xfId="28228"/>
    <cellStyle name="40% - Accent1 3 2 3 2 6 2" xfId="28229"/>
    <cellStyle name="40% - Accent1 3 2 3 2 7" xfId="28230"/>
    <cellStyle name="40% - Accent1 3 2 3 2 8" xfId="28231"/>
    <cellStyle name="40% - Accent1 3 2 3 2 9" xfId="28232"/>
    <cellStyle name="40% - Accent1 3 2 3 3" xfId="28233"/>
    <cellStyle name="40% - Accent1 3 2 3 3 2" xfId="28234"/>
    <cellStyle name="40% - Accent1 3 2 3 3 2 2" xfId="28235"/>
    <cellStyle name="40% - Accent1 3 2 3 3 3" xfId="28236"/>
    <cellStyle name="40% - Accent1 3 2 3 3 3 2" xfId="28237"/>
    <cellStyle name="40% - Accent1 3 2 3 3 4" xfId="28238"/>
    <cellStyle name="40% - Accent1 3 2 3 3 5" xfId="28239"/>
    <cellStyle name="40% - Accent1 3 2 3 3 6" xfId="28240"/>
    <cellStyle name="40% - Accent1 3 2 3 3 7" xfId="28241"/>
    <cellStyle name="40% - Accent1 3 2 3 4" xfId="28242"/>
    <cellStyle name="40% - Accent1 3 2 3 4 2" xfId="28243"/>
    <cellStyle name="40% - Accent1 3 2 3 4 2 2" xfId="28244"/>
    <cellStyle name="40% - Accent1 3 2 3 4 3" xfId="28245"/>
    <cellStyle name="40% - Accent1 3 2 3 4 3 2" xfId="28246"/>
    <cellStyle name="40% - Accent1 3 2 3 4 4" xfId="28247"/>
    <cellStyle name="40% - Accent1 3 2 3 4 5" xfId="28248"/>
    <cellStyle name="40% - Accent1 3 2 3 4 6" xfId="28249"/>
    <cellStyle name="40% - Accent1 3 2 3 4 7" xfId="28250"/>
    <cellStyle name="40% - Accent1 3 2 3 5" xfId="28251"/>
    <cellStyle name="40% - Accent1 3 2 3 5 2" xfId="28252"/>
    <cellStyle name="40% - Accent1 3 2 3 5 2 2" xfId="28253"/>
    <cellStyle name="40% - Accent1 3 2 3 5 3" xfId="28254"/>
    <cellStyle name="40% - Accent1 3 2 3 5 3 2" xfId="28255"/>
    <cellStyle name="40% - Accent1 3 2 3 5 4" xfId="28256"/>
    <cellStyle name="40% - Accent1 3 2 3 5 5" xfId="28257"/>
    <cellStyle name="40% - Accent1 3 2 3 5 6" xfId="28258"/>
    <cellStyle name="40% - Accent1 3 2 3 5 7" xfId="28259"/>
    <cellStyle name="40% - Accent1 3 2 3 6" xfId="28260"/>
    <cellStyle name="40% - Accent1 3 2 3 6 2" xfId="28261"/>
    <cellStyle name="40% - Accent1 3 2 3 7" xfId="28262"/>
    <cellStyle name="40% - Accent1 3 2 3 7 2" xfId="28263"/>
    <cellStyle name="40% - Accent1 3 2 3 8" xfId="28264"/>
    <cellStyle name="40% - Accent1 3 2 3 9" xfId="28265"/>
    <cellStyle name="40% - Accent1 3 2 4" xfId="28266"/>
    <cellStyle name="40% - Accent1 3 2 4 10" xfId="28267"/>
    <cellStyle name="40% - Accent1 3 2 4 2" xfId="28268"/>
    <cellStyle name="40% - Accent1 3 2 4 2 2" xfId="28269"/>
    <cellStyle name="40% - Accent1 3 2 4 2 2 2" xfId="28270"/>
    <cellStyle name="40% - Accent1 3 2 4 2 3" xfId="28271"/>
    <cellStyle name="40% - Accent1 3 2 4 2 3 2" xfId="28272"/>
    <cellStyle name="40% - Accent1 3 2 4 2 4" xfId="28273"/>
    <cellStyle name="40% - Accent1 3 2 4 2 5" xfId="28274"/>
    <cellStyle name="40% - Accent1 3 2 4 2 6" xfId="28275"/>
    <cellStyle name="40% - Accent1 3 2 4 2 7" xfId="28276"/>
    <cellStyle name="40% - Accent1 3 2 4 3" xfId="28277"/>
    <cellStyle name="40% - Accent1 3 2 4 3 2" xfId="28278"/>
    <cellStyle name="40% - Accent1 3 2 4 3 2 2" xfId="28279"/>
    <cellStyle name="40% - Accent1 3 2 4 3 3" xfId="28280"/>
    <cellStyle name="40% - Accent1 3 2 4 3 3 2" xfId="28281"/>
    <cellStyle name="40% - Accent1 3 2 4 3 4" xfId="28282"/>
    <cellStyle name="40% - Accent1 3 2 4 3 5" xfId="28283"/>
    <cellStyle name="40% - Accent1 3 2 4 3 6" xfId="28284"/>
    <cellStyle name="40% - Accent1 3 2 4 3 7" xfId="28285"/>
    <cellStyle name="40% - Accent1 3 2 4 4" xfId="28286"/>
    <cellStyle name="40% - Accent1 3 2 4 4 2" xfId="28287"/>
    <cellStyle name="40% - Accent1 3 2 4 4 2 2" xfId="28288"/>
    <cellStyle name="40% - Accent1 3 2 4 4 3" xfId="28289"/>
    <cellStyle name="40% - Accent1 3 2 4 4 3 2" xfId="28290"/>
    <cellStyle name="40% - Accent1 3 2 4 4 4" xfId="28291"/>
    <cellStyle name="40% - Accent1 3 2 4 4 5" xfId="28292"/>
    <cellStyle name="40% - Accent1 3 2 4 4 6" xfId="28293"/>
    <cellStyle name="40% - Accent1 3 2 4 4 7" xfId="28294"/>
    <cellStyle name="40% - Accent1 3 2 4 5" xfId="28295"/>
    <cellStyle name="40% - Accent1 3 2 4 5 2" xfId="28296"/>
    <cellStyle name="40% - Accent1 3 2 4 6" xfId="28297"/>
    <cellStyle name="40% - Accent1 3 2 4 6 2" xfId="28298"/>
    <cellStyle name="40% - Accent1 3 2 4 7" xfId="28299"/>
    <cellStyle name="40% - Accent1 3 2 4 8" xfId="28300"/>
    <cellStyle name="40% - Accent1 3 2 4 9" xfId="28301"/>
    <cellStyle name="40% - Accent1 3 2 5" xfId="28302"/>
    <cellStyle name="40% - Accent1 3 2 5 2" xfId="28303"/>
    <cellStyle name="40% - Accent1 3 2 5 2 2" xfId="28304"/>
    <cellStyle name="40% - Accent1 3 2 5 3" xfId="28305"/>
    <cellStyle name="40% - Accent1 3 2 5 3 2" xfId="28306"/>
    <cellStyle name="40% - Accent1 3 2 5 4" xfId="28307"/>
    <cellStyle name="40% - Accent1 3 2 5 5" xfId="28308"/>
    <cellStyle name="40% - Accent1 3 2 5 6" xfId="28309"/>
    <cellStyle name="40% - Accent1 3 2 5 7" xfId="28310"/>
    <cellStyle name="40% - Accent1 3 2 6" xfId="28311"/>
    <cellStyle name="40% - Accent1 3 2 6 2" xfId="28312"/>
    <cellStyle name="40% - Accent1 3 2 6 2 2" xfId="28313"/>
    <cellStyle name="40% - Accent1 3 2 6 3" xfId="28314"/>
    <cellStyle name="40% - Accent1 3 2 6 3 2" xfId="28315"/>
    <cellStyle name="40% - Accent1 3 2 6 4" xfId="28316"/>
    <cellStyle name="40% - Accent1 3 2 6 5" xfId="28317"/>
    <cellStyle name="40% - Accent1 3 2 6 6" xfId="28318"/>
    <cellStyle name="40% - Accent1 3 2 6 7" xfId="28319"/>
    <cellStyle name="40% - Accent1 3 2 7" xfId="28320"/>
    <cellStyle name="40% - Accent1 3 2 7 2" xfId="28321"/>
    <cellStyle name="40% - Accent1 3 2 7 2 2" xfId="28322"/>
    <cellStyle name="40% - Accent1 3 2 7 3" xfId="28323"/>
    <cellStyle name="40% - Accent1 3 2 7 3 2" xfId="28324"/>
    <cellStyle name="40% - Accent1 3 2 7 4" xfId="28325"/>
    <cellStyle name="40% - Accent1 3 2 7 5" xfId="28326"/>
    <cellStyle name="40% - Accent1 3 2 7 6" xfId="28327"/>
    <cellStyle name="40% - Accent1 3 2 7 7" xfId="28328"/>
    <cellStyle name="40% - Accent1 3 2 8" xfId="28329"/>
    <cellStyle name="40% - Accent1 3 2 8 2" xfId="28330"/>
    <cellStyle name="40% - Accent1 3 2 9" xfId="28331"/>
    <cellStyle name="40% - Accent1 3 2 9 2" xfId="28332"/>
    <cellStyle name="40% - Accent1 3 3" xfId="267"/>
    <cellStyle name="40% - Accent1 3 3 10" xfId="28333"/>
    <cellStyle name="40% - Accent1 3 3 11" xfId="28334"/>
    <cellStyle name="40% - Accent1 3 3 12" xfId="28335"/>
    <cellStyle name="40% - Accent1 3 3 13" xfId="28336"/>
    <cellStyle name="40% - Accent1 3 3 2" xfId="28337"/>
    <cellStyle name="40% - Accent1 3 3 2 10" xfId="28338"/>
    <cellStyle name="40% - Accent1 3 3 2 11" xfId="28339"/>
    <cellStyle name="40% - Accent1 3 3 2 2" xfId="28340"/>
    <cellStyle name="40% - Accent1 3 3 2 2 10" xfId="28341"/>
    <cellStyle name="40% - Accent1 3 3 2 2 2" xfId="28342"/>
    <cellStyle name="40% - Accent1 3 3 2 2 2 2" xfId="28343"/>
    <cellStyle name="40% - Accent1 3 3 2 2 2 2 2" xfId="28344"/>
    <cellStyle name="40% - Accent1 3 3 2 2 2 3" xfId="28345"/>
    <cellStyle name="40% - Accent1 3 3 2 2 2 3 2" xfId="28346"/>
    <cellStyle name="40% - Accent1 3 3 2 2 2 4" xfId="28347"/>
    <cellStyle name="40% - Accent1 3 3 2 2 2 5" xfId="28348"/>
    <cellStyle name="40% - Accent1 3 3 2 2 2 6" xfId="28349"/>
    <cellStyle name="40% - Accent1 3 3 2 2 2 7" xfId="28350"/>
    <cellStyle name="40% - Accent1 3 3 2 2 3" xfId="28351"/>
    <cellStyle name="40% - Accent1 3 3 2 2 3 2" xfId="28352"/>
    <cellStyle name="40% - Accent1 3 3 2 2 3 2 2" xfId="28353"/>
    <cellStyle name="40% - Accent1 3 3 2 2 3 3" xfId="28354"/>
    <cellStyle name="40% - Accent1 3 3 2 2 3 3 2" xfId="28355"/>
    <cellStyle name="40% - Accent1 3 3 2 2 3 4" xfId="28356"/>
    <cellStyle name="40% - Accent1 3 3 2 2 3 5" xfId="28357"/>
    <cellStyle name="40% - Accent1 3 3 2 2 3 6" xfId="28358"/>
    <cellStyle name="40% - Accent1 3 3 2 2 3 7" xfId="28359"/>
    <cellStyle name="40% - Accent1 3 3 2 2 4" xfId="28360"/>
    <cellStyle name="40% - Accent1 3 3 2 2 4 2" xfId="28361"/>
    <cellStyle name="40% - Accent1 3 3 2 2 4 2 2" xfId="28362"/>
    <cellStyle name="40% - Accent1 3 3 2 2 4 3" xfId="28363"/>
    <cellStyle name="40% - Accent1 3 3 2 2 4 3 2" xfId="28364"/>
    <cellStyle name="40% - Accent1 3 3 2 2 4 4" xfId="28365"/>
    <cellStyle name="40% - Accent1 3 3 2 2 4 5" xfId="28366"/>
    <cellStyle name="40% - Accent1 3 3 2 2 4 6" xfId="28367"/>
    <cellStyle name="40% - Accent1 3 3 2 2 4 7" xfId="28368"/>
    <cellStyle name="40% - Accent1 3 3 2 2 5" xfId="28369"/>
    <cellStyle name="40% - Accent1 3 3 2 2 5 2" xfId="28370"/>
    <cellStyle name="40% - Accent1 3 3 2 2 6" xfId="28371"/>
    <cellStyle name="40% - Accent1 3 3 2 2 6 2" xfId="28372"/>
    <cellStyle name="40% - Accent1 3 3 2 2 7" xfId="28373"/>
    <cellStyle name="40% - Accent1 3 3 2 2 8" xfId="28374"/>
    <cellStyle name="40% - Accent1 3 3 2 2 9" xfId="28375"/>
    <cellStyle name="40% - Accent1 3 3 2 3" xfId="28376"/>
    <cellStyle name="40% - Accent1 3 3 2 3 2" xfId="28377"/>
    <cellStyle name="40% - Accent1 3 3 2 3 2 2" xfId="28378"/>
    <cellStyle name="40% - Accent1 3 3 2 3 3" xfId="28379"/>
    <cellStyle name="40% - Accent1 3 3 2 3 3 2" xfId="28380"/>
    <cellStyle name="40% - Accent1 3 3 2 3 4" xfId="28381"/>
    <cellStyle name="40% - Accent1 3 3 2 3 5" xfId="28382"/>
    <cellStyle name="40% - Accent1 3 3 2 3 6" xfId="28383"/>
    <cellStyle name="40% - Accent1 3 3 2 3 7" xfId="28384"/>
    <cellStyle name="40% - Accent1 3 3 2 4" xfId="28385"/>
    <cellStyle name="40% - Accent1 3 3 2 4 2" xfId="28386"/>
    <cellStyle name="40% - Accent1 3 3 2 4 2 2" xfId="28387"/>
    <cellStyle name="40% - Accent1 3 3 2 4 3" xfId="28388"/>
    <cellStyle name="40% - Accent1 3 3 2 4 3 2" xfId="28389"/>
    <cellStyle name="40% - Accent1 3 3 2 4 4" xfId="28390"/>
    <cellStyle name="40% - Accent1 3 3 2 4 5" xfId="28391"/>
    <cellStyle name="40% - Accent1 3 3 2 4 6" xfId="28392"/>
    <cellStyle name="40% - Accent1 3 3 2 4 7" xfId="28393"/>
    <cellStyle name="40% - Accent1 3 3 2 5" xfId="28394"/>
    <cellStyle name="40% - Accent1 3 3 2 5 2" xfId="28395"/>
    <cellStyle name="40% - Accent1 3 3 2 5 2 2" xfId="28396"/>
    <cellStyle name="40% - Accent1 3 3 2 5 3" xfId="28397"/>
    <cellStyle name="40% - Accent1 3 3 2 5 3 2" xfId="28398"/>
    <cellStyle name="40% - Accent1 3 3 2 5 4" xfId="28399"/>
    <cellStyle name="40% - Accent1 3 3 2 5 5" xfId="28400"/>
    <cellStyle name="40% - Accent1 3 3 2 5 6" xfId="28401"/>
    <cellStyle name="40% - Accent1 3 3 2 5 7" xfId="28402"/>
    <cellStyle name="40% - Accent1 3 3 2 6" xfId="28403"/>
    <cellStyle name="40% - Accent1 3 3 2 6 2" xfId="28404"/>
    <cellStyle name="40% - Accent1 3 3 2 7" xfId="28405"/>
    <cellStyle name="40% - Accent1 3 3 2 7 2" xfId="28406"/>
    <cellStyle name="40% - Accent1 3 3 2 8" xfId="28407"/>
    <cellStyle name="40% - Accent1 3 3 2 9" xfId="28408"/>
    <cellStyle name="40% - Accent1 3 3 3" xfId="28409"/>
    <cellStyle name="40% - Accent1 3 3 3 10" xfId="28410"/>
    <cellStyle name="40% - Accent1 3 3 3 11" xfId="28411"/>
    <cellStyle name="40% - Accent1 3 3 3 2" xfId="28412"/>
    <cellStyle name="40% - Accent1 3 3 3 2 10" xfId="28413"/>
    <cellStyle name="40% - Accent1 3 3 3 2 2" xfId="28414"/>
    <cellStyle name="40% - Accent1 3 3 3 2 2 2" xfId="28415"/>
    <cellStyle name="40% - Accent1 3 3 3 2 2 2 2" xfId="28416"/>
    <cellStyle name="40% - Accent1 3 3 3 2 2 3" xfId="28417"/>
    <cellStyle name="40% - Accent1 3 3 3 2 2 3 2" xfId="28418"/>
    <cellStyle name="40% - Accent1 3 3 3 2 2 4" xfId="28419"/>
    <cellStyle name="40% - Accent1 3 3 3 2 2 5" xfId="28420"/>
    <cellStyle name="40% - Accent1 3 3 3 2 2 6" xfId="28421"/>
    <cellStyle name="40% - Accent1 3 3 3 2 2 7" xfId="28422"/>
    <cellStyle name="40% - Accent1 3 3 3 2 3" xfId="28423"/>
    <cellStyle name="40% - Accent1 3 3 3 2 3 2" xfId="28424"/>
    <cellStyle name="40% - Accent1 3 3 3 2 3 2 2" xfId="28425"/>
    <cellStyle name="40% - Accent1 3 3 3 2 3 3" xfId="28426"/>
    <cellStyle name="40% - Accent1 3 3 3 2 3 3 2" xfId="28427"/>
    <cellStyle name="40% - Accent1 3 3 3 2 3 4" xfId="28428"/>
    <cellStyle name="40% - Accent1 3 3 3 2 3 5" xfId="28429"/>
    <cellStyle name="40% - Accent1 3 3 3 2 3 6" xfId="28430"/>
    <cellStyle name="40% - Accent1 3 3 3 2 3 7" xfId="28431"/>
    <cellStyle name="40% - Accent1 3 3 3 2 4" xfId="28432"/>
    <cellStyle name="40% - Accent1 3 3 3 2 4 2" xfId="28433"/>
    <cellStyle name="40% - Accent1 3 3 3 2 4 2 2" xfId="28434"/>
    <cellStyle name="40% - Accent1 3 3 3 2 4 3" xfId="28435"/>
    <cellStyle name="40% - Accent1 3 3 3 2 4 3 2" xfId="28436"/>
    <cellStyle name="40% - Accent1 3 3 3 2 4 4" xfId="28437"/>
    <cellStyle name="40% - Accent1 3 3 3 2 4 5" xfId="28438"/>
    <cellStyle name="40% - Accent1 3 3 3 2 4 6" xfId="28439"/>
    <cellStyle name="40% - Accent1 3 3 3 2 4 7" xfId="28440"/>
    <cellStyle name="40% - Accent1 3 3 3 2 5" xfId="28441"/>
    <cellStyle name="40% - Accent1 3 3 3 2 5 2" xfId="28442"/>
    <cellStyle name="40% - Accent1 3 3 3 2 6" xfId="28443"/>
    <cellStyle name="40% - Accent1 3 3 3 2 6 2" xfId="28444"/>
    <cellStyle name="40% - Accent1 3 3 3 2 7" xfId="28445"/>
    <cellStyle name="40% - Accent1 3 3 3 2 8" xfId="28446"/>
    <cellStyle name="40% - Accent1 3 3 3 2 9" xfId="28447"/>
    <cellStyle name="40% - Accent1 3 3 3 3" xfId="28448"/>
    <cellStyle name="40% - Accent1 3 3 3 3 2" xfId="28449"/>
    <cellStyle name="40% - Accent1 3 3 3 3 2 2" xfId="28450"/>
    <cellStyle name="40% - Accent1 3 3 3 3 3" xfId="28451"/>
    <cellStyle name="40% - Accent1 3 3 3 3 3 2" xfId="28452"/>
    <cellStyle name="40% - Accent1 3 3 3 3 4" xfId="28453"/>
    <cellStyle name="40% - Accent1 3 3 3 3 5" xfId="28454"/>
    <cellStyle name="40% - Accent1 3 3 3 3 6" xfId="28455"/>
    <cellStyle name="40% - Accent1 3 3 3 3 7" xfId="28456"/>
    <cellStyle name="40% - Accent1 3 3 3 4" xfId="28457"/>
    <cellStyle name="40% - Accent1 3 3 3 4 2" xfId="28458"/>
    <cellStyle name="40% - Accent1 3 3 3 4 2 2" xfId="28459"/>
    <cellStyle name="40% - Accent1 3 3 3 4 3" xfId="28460"/>
    <cellStyle name="40% - Accent1 3 3 3 4 3 2" xfId="28461"/>
    <cellStyle name="40% - Accent1 3 3 3 4 4" xfId="28462"/>
    <cellStyle name="40% - Accent1 3 3 3 4 5" xfId="28463"/>
    <cellStyle name="40% - Accent1 3 3 3 4 6" xfId="28464"/>
    <cellStyle name="40% - Accent1 3 3 3 4 7" xfId="28465"/>
    <cellStyle name="40% - Accent1 3 3 3 5" xfId="28466"/>
    <cellStyle name="40% - Accent1 3 3 3 5 2" xfId="28467"/>
    <cellStyle name="40% - Accent1 3 3 3 5 2 2" xfId="28468"/>
    <cellStyle name="40% - Accent1 3 3 3 5 3" xfId="28469"/>
    <cellStyle name="40% - Accent1 3 3 3 5 3 2" xfId="28470"/>
    <cellStyle name="40% - Accent1 3 3 3 5 4" xfId="28471"/>
    <cellStyle name="40% - Accent1 3 3 3 5 5" xfId="28472"/>
    <cellStyle name="40% - Accent1 3 3 3 5 6" xfId="28473"/>
    <cellStyle name="40% - Accent1 3 3 3 5 7" xfId="28474"/>
    <cellStyle name="40% - Accent1 3 3 3 6" xfId="28475"/>
    <cellStyle name="40% - Accent1 3 3 3 6 2" xfId="28476"/>
    <cellStyle name="40% - Accent1 3 3 3 7" xfId="28477"/>
    <cellStyle name="40% - Accent1 3 3 3 7 2" xfId="28478"/>
    <cellStyle name="40% - Accent1 3 3 3 8" xfId="28479"/>
    <cellStyle name="40% - Accent1 3 3 3 9" xfId="28480"/>
    <cellStyle name="40% - Accent1 3 3 4" xfId="28481"/>
    <cellStyle name="40% - Accent1 3 3 4 10" xfId="28482"/>
    <cellStyle name="40% - Accent1 3 3 4 2" xfId="28483"/>
    <cellStyle name="40% - Accent1 3 3 4 2 2" xfId="28484"/>
    <cellStyle name="40% - Accent1 3 3 4 2 2 2" xfId="28485"/>
    <cellStyle name="40% - Accent1 3 3 4 2 3" xfId="28486"/>
    <cellStyle name="40% - Accent1 3 3 4 2 3 2" xfId="28487"/>
    <cellStyle name="40% - Accent1 3 3 4 2 4" xfId="28488"/>
    <cellStyle name="40% - Accent1 3 3 4 2 5" xfId="28489"/>
    <cellStyle name="40% - Accent1 3 3 4 2 6" xfId="28490"/>
    <cellStyle name="40% - Accent1 3 3 4 2 7" xfId="28491"/>
    <cellStyle name="40% - Accent1 3 3 4 3" xfId="28492"/>
    <cellStyle name="40% - Accent1 3 3 4 3 2" xfId="28493"/>
    <cellStyle name="40% - Accent1 3 3 4 3 2 2" xfId="28494"/>
    <cellStyle name="40% - Accent1 3 3 4 3 3" xfId="28495"/>
    <cellStyle name="40% - Accent1 3 3 4 3 3 2" xfId="28496"/>
    <cellStyle name="40% - Accent1 3 3 4 3 4" xfId="28497"/>
    <cellStyle name="40% - Accent1 3 3 4 3 5" xfId="28498"/>
    <cellStyle name="40% - Accent1 3 3 4 3 6" xfId="28499"/>
    <cellStyle name="40% - Accent1 3 3 4 3 7" xfId="28500"/>
    <cellStyle name="40% - Accent1 3 3 4 4" xfId="28501"/>
    <cellStyle name="40% - Accent1 3 3 4 4 2" xfId="28502"/>
    <cellStyle name="40% - Accent1 3 3 4 4 2 2" xfId="28503"/>
    <cellStyle name="40% - Accent1 3 3 4 4 3" xfId="28504"/>
    <cellStyle name="40% - Accent1 3 3 4 4 3 2" xfId="28505"/>
    <cellStyle name="40% - Accent1 3 3 4 4 4" xfId="28506"/>
    <cellStyle name="40% - Accent1 3 3 4 4 5" xfId="28507"/>
    <cellStyle name="40% - Accent1 3 3 4 4 6" xfId="28508"/>
    <cellStyle name="40% - Accent1 3 3 4 4 7" xfId="28509"/>
    <cellStyle name="40% - Accent1 3 3 4 5" xfId="28510"/>
    <cellStyle name="40% - Accent1 3 3 4 5 2" xfId="28511"/>
    <cellStyle name="40% - Accent1 3 3 4 6" xfId="28512"/>
    <cellStyle name="40% - Accent1 3 3 4 6 2" xfId="28513"/>
    <cellStyle name="40% - Accent1 3 3 4 7" xfId="28514"/>
    <cellStyle name="40% - Accent1 3 3 4 8" xfId="28515"/>
    <cellStyle name="40% - Accent1 3 3 4 9" xfId="28516"/>
    <cellStyle name="40% - Accent1 3 3 5" xfId="28517"/>
    <cellStyle name="40% - Accent1 3 3 5 2" xfId="28518"/>
    <cellStyle name="40% - Accent1 3 3 5 2 2" xfId="28519"/>
    <cellStyle name="40% - Accent1 3 3 5 3" xfId="28520"/>
    <cellStyle name="40% - Accent1 3 3 5 3 2" xfId="28521"/>
    <cellStyle name="40% - Accent1 3 3 5 4" xfId="28522"/>
    <cellStyle name="40% - Accent1 3 3 5 5" xfId="28523"/>
    <cellStyle name="40% - Accent1 3 3 5 6" xfId="28524"/>
    <cellStyle name="40% - Accent1 3 3 5 7" xfId="28525"/>
    <cellStyle name="40% - Accent1 3 3 6" xfId="28526"/>
    <cellStyle name="40% - Accent1 3 3 6 2" xfId="28527"/>
    <cellStyle name="40% - Accent1 3 3 6 2 2" xfId="28528"/>
    <cellStyle name="40% - Accent1 3 3 6 3" xfId="28529"/>
    <cellStyle name="40% - Accent1 3 3 6 3 2" xfId="28530"/>
    <cellStyle name="40% - Accent1 3 3 6 4" xfId="28531"/>
    <cellStyle name="40% - Accent1 3 3 6 5" xfId="28532"/>
    <cellStyle name="40% - Accent1 3 3 6 6" xfId="28533"/>
    <cellStyle name="40% - Accent1 3 3 6 7" xfId="28534"/>
    <cellStyle name="40% - Accent1 3 3 7" xfId="28535"/>
    <cellStyle name="40% - Accent1 3 3 7 2" xfId="28536"/>
    <cellStyle name="40% - Accent1 3 3 7 2 2" xfId="28537"/>
    <cellStyle name="40% - Accent1 3 3 7 3" xfId="28538"/>
    <cellStyle name="40% - Accent1 3 3 7 3 2" xfId="28539"/>
    <cellStyle name="40% - Accent1 3 3 7 4" xfId="28540"/>
    <cellStyle name="40% - Accent1 3 3 7 5" xfId="28541"/>
    <cellStyle name="40% - Accent1 3 3 7 6" xfId="28542"/>
    <cellStyle name="40% - Accent1 3 3 7 7" xfId="28543"/>
    <cellStyle name="40% - Accent1 3 3 8" xfId="28544"/>
    <cellStyle name="40% - Accent1 3 3 8 2" xfId="28545"/>
    <cellStyle name="40% - Accent1 3 3 9" xfId="28546"/>
    <cellStyle name="40% - Accent1 3 3 9 2" xfId="28547"/>
    <cellStyle name="40% - Accent1 3 4" xfId="28548"/>
    <cellStyle name="40% - Accent1 3 4 10" xfId="28549"/>
    <cellStyle name="40% - Accent1 3 4 11" xfId="28550"/>
    <cellStyle name="40% - Accent1 3 4 12" xfId="28551"/>
    <cellStyle name="40% - Accent1 3 4 13" xfId="28552"/>
    <cellStyle name="40% - Accent1 3 4 2" xfId="28553"/>
    <cellStyle name="40% - Accent1 3 4 2 10" xfId="28554"/>
    <cellStyle name="40% - Accent1 3 4 2 11" xfId="28555"/>
    <cellStyle name="40% - Accent1 3 4 2 2" xfId="28556"/>
    <cellStyle name="40% - Accent1 3 4 2 2 10" xfId="28557"/>
    <cellStyle name="40% - Accent1 3 4 2 2 2" xfId="28558"/>
    <cellStyle name="40% - Accent1 3 4 2 2 2 2" xfId="28559"/>
    <cellStyle name="40% - Accent1 3 4 2 2 2 2 2" xfId="28560"/>
    <cellStyle name="40% - Accent1 3 4 2 2 2 3" xfId="28561"/>
    <cellStyle name="40% - Accent1 3 4 2 2 2 3 2" xfId="28562"/>
    <cellStyle name="40% - Accent1 3 4 2 2 2 4" xfId="28563"/>
    <cellStyle name="40% - Accent1 3 4 2 2 2 5" xfId="28564"/>
    <cellStyle name="40% - Accent1 3 4 2 2 2 6" xfId="28565"/>
    <cellStyle name="40% - Accent1 3 4 2 2 2 7" xfId="28566"/>
    <cellStyle name="40% - Accent1 3 4 2 2 3" xfId="28567"/>
    <cellStyle name="40% - Accent1 3 4 2 2 3 2" xfId="28568"/>
    <cellStyle name="40% - Accent1 3 4 2 2 3 2 2" xfId="28569"/>
    <cellStyle name="40% - Accent1 3 4 2 2 3 3" xfId="28570"/>
    <cellStyle name="40% - Accent1 3 4 2 2 3 3 2" xfId="28571"/>
    <cellStyle name="40% - Accent1 3 4 2 2 3 4" xfId="28572"/>
    <cellStyle name="40% - Accent1 3 4 2 2 3 5" xfId="28573"/>
    <cellStyle name="40% - Accent1 3 4 2 2 3 6" xfId="28574"/>
    <cellStyle name="40% - Accent1 3 4 2 2 3 7" xfId="28575"/>
    <cellStyle name="40% - Accent1 3 4 2 2 4" xfId="28576"/>
    <cellStyle name="40% - Accent1 3 4 2 2 4 2" xfId="28577"/>
    <cellStyle name="40% - Accent1 3 4 2 2 4 2 2" xfId="28578"/>
    <cellStyle name="40% - Accent1 3 4 2 2 4 3" xfId="28579"/>
    <cellStyle name="40% - Accent1 3 4 2 2 4 3 2" xfId="28580"/>
    <cellStyle name="40% - Accent1 3 4 2 2 4 4" xfId="28581"/>
    <cellStyle name="40% - Accent1 3 4 2 2 4 5" xfId="28582"/>
    <cellStyle name="40% - Accent1 3 4 2 2 4 6" xfId="28583"/>
    <cellStyle name="40% - Accent1 3 4 2 2 4 7" xfId="28584"/>
    <cellStyle name="40% - Accent1 3 4 2 2 5" xfId="28585"/>
    <cellStyle name="40% - Accent1 3 4 2 2 5 2" xfId="28586"/>
    <cellStyle name="40% - Accent1 3 4 2 2 6" xfId="28587"/>
    <cellStyle name="40% - Accent1 3 4 2 2 6 2" xfId="28588"/>
    <cellStyle name="40% - Accent1 3 4 2 2 7" xfId="28589"/>
    <cellStyle name="40% - Accent1 3 4 2 2 8" xfId="28590"/>
    <cellStyle name="40% - Accent1 3 4 2 2 9" xfId="28591"/>
    <cellStyle name="40% - Accent1 3 4 2 3" xfId="28592"/>
    <cellStyle name="40% - Accent1 3 4 2 3 2" xfId="28593"/>
    <cellStyle name="40% - Accent1 3 4 2 3 2 2" xfId="28594"/>
    <cellStyle name="40% - Accent1 3 4 2 3 3" xfId="28595"/>
    <cellStyle name="40% - Accent1 3 4 2 3 3 2" xfId="28596"/>
    <cellStyle name="40% - Accent1 3 4 2 3 4" xfId="28597"/>
    <cellStyle name="40% - Accent1 3 4 2 3 5" xfId="28598"/>
    <cellStyle name="40% - Accent1 3 4 2 3 6" xfId="28599"/>
    <cellStyle name="40% - Accent1 3 4 2 3 7" xfId="28600"/>
    <cellStyle name="40% - Accent1 3 4 2 4" xfId="28601"/>
    <cellStyle name="40% - Accent1 3 4 2 4 2" xfId="28602"/>
    <cellStyle name="40% - Accent1 3 4 2 4 2 2" xfId="28603"/>
    <cellStyle name="40% - Accent1 3 4 2 4 3" xfId="28604"/>
    <cellStyle name="40% - Accent1 3 4 2 4 3 2" xfId="28605"/>
    <cellStyle name="40% - Accent1 3 4 2 4 4" xfId="28606"/>
    <cellStyle name="40% - Accent1 3 4 2 4 5" xfId="28607"/>
    <cellStyle name="40% - Accent1 3 4 2 4 6" xfId="28608"/>
    <cellStyle name="40% - Accent1 3 4 2 4 7" xfId="28609"/>
    <cellStyle name="40% - Accent1 3 4 2 5" xfId="28610"/>
    <cellStyle name="40% - Accent1 3 4 2 5 2" xfId="28611"/>
    <cellStyle name="40% - Accent1 3 4 2 5 2 2" xfId="28612"/>
    <cellStyle name="40% - Accent1 3 4 2 5 3" xfId="28613"/>
    <cellStyle name="40% - Accent1 3 4 2 5 3 2" xfId="28614"/>
    <cellStyle name="40% - Accent1 3 4 2 5 4" xfId="28615"/>
    <cellStyle name="40% - Accent1 3 4 2 5 5" xfId="28616"/>
    <cellStyle name="40% - Accent1 3 4 2 5 6" xfId="28617"/>
    <cellStyle name="40% - Accent1 3 4 2 5 7" xfId="28618"/>
    <cellStyle name="40% - Accent1 3 4 2 6" xfId="28619"/>
    <cellStyle name="40% - Accent1 3 4 2 6 2" xfId="28620"/>
    <cellStyle name="40% - Accent1 3 4 2 7" xfId="28621"/>
    <cellStyle name="40% - Accent1 3 4 2 7 2" xfId="28622"/>
    <cellStyle name="40% - Accent1 3 4 2 8" xfId="28623"/>
    <cellStyle name="40% - Accent1 3 4 2 9" xfId="28624"/>
    <cellStyle name="40% - Accent1 3 4 3" xfId="28625"/>
    <cellStyle name="40% - Accent1 3 4 3 10" xfId="28626"/>
    <cellStyle name="40% - Accent1 3 4 3 11" xfId="28627"/>
    <cellStyle name="40% - Accent1 3 4 3 2" xfId="28628"/>
    <cellStyle name="40% - Accent1 3 4 3 2 10" xfId="28629"/>
    <cellStyle name="40% - Accent1 3 4 3 2 2" xfId="28630"/>
    <cellStyle name="40% - Accent1 3 4 3 2 2 2" xfId="28631"/>
    <cellStyle name="40% - Accent1 3 4 3 2 2 2 2" xfId="28632"/>
    <cellStyle name="40% - Accent1 3 4 3 2 2 3" xfId="28633"/>
    <cellStyle name="40% - Accent1 3 4 3 2 2 3 2" xfId="28634"/>
    <cellStyle name="40% - Accent1 3 4 3 2 2 4" xfId="28635"/>
    <cellStyle name="40% - Accent1 3 4 3 2 2 5" xfId="28636"/>
    <cellStyle name="40% - Accent1 3 4 3 2 2 6" xfId="28637"/>
    <cellStyle name="40% - Accent1 3 4 3 2 2 7" xfId="28638"/>
    <cellStyle name="40% - Accent1 3 4 3 2 3" xfId="28639"/>
    <cellStyle name="40% - Accent1 3 4 3 2 3 2" xfId="28640"/>
    <cellStyle name="40% - Accent1 3 4 3 2 3 2 2" xfId="28641"/>
    <cellStyle name="40% - Accent1 3 4 3 2 3 3" xfId="28642"/>
    <cellStyle name="40% - Accent1 3 4 3 2 3 3 2" xfId="28643"/>
    <cellStyle name="40% - Accent1 3 4 3 2 3 4" xfId="28644"/>
    <cellStyle name="40% - Accent1 3 4 3 2 3 5" xfId="28645"/>
    <cellStyle name="40% - Accent1 3 4 3 2 3 6" xfId="28646"/>
    <cellStyle name="40% - Accent1 3 4 3 2 3 7" xfId="28647"/>
    <cellStyle name="40% - Accent1 3 4 3 2 4" xfId="28648"/>
    <cellStyle name="40% - Accent1 3 4 3 2 4 2" xfId="28649"/>
    <cellStyle name="40% - Accent1 3 4 3 2 4 2 2" xfId="28650"/>
    <cellStyle name="40% - Accent1 3 4 3 2 4 3" xfId="28651"/>
    <cellStyle name="40% - Accent1 3 4 3 2 4 3 2" xfId="28652"/>
    <cellStyle name="40% - Accent1 3 4 3 2 4 4" xfId="28653"/>
    <cellStyle name="40% - Accent1 3 4 3 2 4 5" xfId="28654"/>
    <cellStyle name="40% - Accent1 3 4 3 2 4 6" xfId="28655"/>
    <cellStyle name="40% - Accent1 3 4 3 2 4 7" xfId="28656"/>
    <cellStyle name="40% - Accent1 3 4 3 2 5" xfId="28657"/>
    <cellStyle name="40% - Accent1 3 4 3 2 5 2" xfId="28658"/>
    <cellStyle name="40% - Accent1 3 4 3 2 6" xfId="28659"/>
    <cellStyle name="40% - Accent1 3 4 3 2 6 2" xfId="28660"/>
    <cellStyle name="40% - Accent1 3 4 3 2 7" xfId="28661"/>
    <cellStyle name="40% - Accent1 3 4 3 2 8" xfId="28662"/>
    <cellStyle name="40% - Accent1 3 4 3 2 9" xfId="28663"/>
    <cellStyle name="40% - Accent1 3 4 3 3" xfId="28664"/>
    <cellStyle name="40% - Accent1 3 4 3 3 2" xfId="28665"/>
    <cellStyle name="40% - Accent1 3 4 3 3 2 2" xfId="28666"/>
    <cellStyle name="40% - Accent1 3 4 3 3 3" xfId="28667"/>
    <cellStyle name="40% - Accent1 3 4 3 3 3 2" xfId="28668"/>
    <cellStyle name="40% - Accent1 3 4 3 3 4" xfId="28669"/>
    <cellStyle name="40% - Accent1 3 4 3 3 5" xfId="28670"/>
    <cellStyle name="40% - Accent1 3 4 3 3 6" xfId="28671"/>
    <cellStyle name="40% - Accent1 3 4 3 3 7" xfId="28672"/>
    <cellStyle name="40% - Accent1 3 4 3 4" xfId="28673"/>
    <cellStyle name="40% - Accent1 3 4 3 4 2" xfId="28674"/>
    <cellStyle name="40% - Accent1 3 4 3 4 2 2" xfId="28675"/>
    <cellStyle name="40% - Accent1 3 4 3 4 3" xfId="28676"/>
    <cellStyle name="40% - Accent1 3 4 3 4 3 2" xfId="28677"/>
    <cellStyle name="40% - Accent1 3 4 3 4 4" xfId="28678"/>
    <cellStyle name="40% - Accent1 3 4 3 4 5" xfId="28679"/>
    <cellStyle name="40% - Accent1 3 4 3 4 6" xfId="28680"/>
    <cellStyle name="40% - Accent1 3 4 3 4 7" xfId="28681"/>
    <cellStyle name="40% - Accent1 3 4 3 5" xfId="28682"/>
    <cellStyle name="40% - Accent1 3 4 3 5 2" xfId="28683"/>
    <cellStyle name="40% - Accent1 3 4 3 5 2 2" xfId="28684"/>
    <cellStyle name="40% - Accent1 3 4 3 5 3" xfId="28685"/>
    <cellStyle name="40% - Accent1 3 4 3 5 3 2" xfId="28686"/>
    <cellStyle name="40% - Accent1 3 4 3 5 4" xfId="28687"/>
    <cellStyle name="40% - Accent1 3 4 3 5 5" xfId="28688"/>
    <cellStyle name="40% - Accent1 3 4 3 5 6" xfId="28689"/>
    <cellStyle name="40% - Accent1 3 4 3 5 7" xfId="28690"/>
    <cellStyle name="40% - Accent1 3 4 3 6" xfId="28691"/>
    <cellStyle name="40% - Accent1 3 4 3 6 2" xfId="28692"/>
    <cellStyle name="40% - Accent1 3 4 3 7" xfId="28693"/>
    <cellStyle name="40% - Accent1 3 4 3 7 2" xfId="28694"/>
    <cellStyle name="40% - Accent1 3 4 3 8" xfId="28695"/>
    <cellStyle name="40% - Accent1 3 4 3 9" xfId="28696"/>
    <cellStyle name="40% - Accent1 3 4 4" xfId="28697"/>
    <cellStyle name="40% - Accent1 3 4 4 10" xfId="28698"/>
    <cellStyle name="40% - Accent1 3 4 4 2" xfId="28699"/>
    <cellStyle name="40% - Accent1 3 4 4 2 2" xfId="28700"/>
    <cellStyle name="40% - Accent1 3 4 4 2 2 2" xfId="28701"/>
    <cellStyle name="40% - Accent1 3 4 4 2 3" xfId="28702"/>
    <cellStyle name="40% - Accent1 3 4 4 2 3 2" xfId="28703"/>
    <cellStyle name="40% - Accent1 3 4 4 2 4" xfId="28704"/>
    <cellStyle name="40% - Accent1 3 4 4 2 5" xfId="28705"/>
    <cellStyle name="40% - Accent1 3 4 4 2 6" xfId="28706"/>
    <cellStyle name="40% - Accent1 3 4 4 2 7" xfId="28707"/>
    <cellStyle name="40% - Accent1 3 4 4 3" xfId="28708"/>
    <cellStyle name="40% - Accent1 3 4 4 3 2" xfId="28709"/>
    <cellStyle name="40% - Accent1 3 4 4 3 2 2" xfId="28710"/>
    <cellStyle name="40% - Accent1 3 4 4 3 3" xfId="28711"/>
    <cellStyle name="40% - Accent1 3 4 4 3 3 2" xfId="28712"/>
    <cellStyle name="40% - Accent1 3 4 4 3 4" xfId="28713"/>
    <cellStyle name="40% - Accent1 3 4 4 3 5" xfId="28714"/>
    <cellStyle name="40% - Accent1 3 4 4 3 6" xfId="28715"/>
    <cellStyle name="40% - Accent1 3 4 4 3 7" xfId="28716"/>
    <cellStyle name="40% - Accent1 3 4 4 4" xfId="28717"/>
    <cellStyle name="40% - Accent1 3 4 4 4 2" xfId="28718"/>
    <cellStyle name="40% - Accent1 3 4 4 4 2 2" xfId="28719"/>
    <cellStyle name="40% - Accent1 3 4 4 4 3" xfId="28720"/>
    <cellStyle name="40% - Accent1 3 4 4 4 3 2" xfId="28721"/>
    <cellStyle name="40% - Accent1 3 4 4 4 4" xfId="28722"/>
    <cellStyle name="40% - Accent1 3 4 4 4 5" xfId="28723"/>
    <cellStyle name="40% - Accent1 3 4 4 4 6" xfId="28724"/>
    <cellStyle name="40% - Accent1 3 4 4 4 7" xfId="28725"/>
    <cellStyle name="40% - Accent1 3 4 4 5" xfId="28726"/>
    <cellStyle name="40% - Accent1 3 4 4 5 2" xfId="28727"/>
    <cellStyle name="40% - Accent1 3 4 4 6" xfId="28728"/>
    <cellStyle name="40% - Accent1 3 4 4 6 2" xfId="28729"/>
    <cellStyle name="40% - Accent1 3 4 4 7" xfId="28730"/>
    <cellStyle name="40% - Accent1 3 4 4 8" xfId="28731"/>
    <cellStyle name="40% - Accent1 3 4 4 9" xfId="28732"/>
    <cellStyle name="40% - Accent1 3 4 5" xfId="28733"/>
    <cellStyle name="40% - Accent1 3 4 5 2" xfId="28734"/>
    <cellStyle name="40% - Accent1 3 4 5 2 2" xfId="28735"/>
    <cellStyle name="40% - Accent1 3 4 5 3" xfId="28736"/>
    <cellStyle name="40% - Accent1 3 4 5 3 2" xfId="28737"/>
    <cellStyle name="40% - Accent1 3 4 5 4" xfId="28738"/>
    <cellStyle name="40% - Accent1 3 4 5 5" xfId="28739"/>
    <cellStyle name="40% - Accent1 3 4 5 6" xfId="28740"/>
    <cellStyle name="40% - Accent1 3 4 5 7" xfId="28741"/>
    <cellStyle name="40% - Accent1 3 4 6" xfId="28742"/>
    <cellStyle name="40% - Accent1 3 4 6 2" xfId="28743"/>
    <cellStyle name="40% - Accent1 3 4 6 2 2" xfId="28744"/>
    <cellStyle name="40% - Accent1 3 4 6 3" xfId="28745"/>
    <cellStyle name="40% - Accent1 3 4 6 3 2" xfId="28746"/>
    <cellStyle name="40% - Accent1 3 4 6 4" xfId="28747"/>
    <cellStyle name="40% - Accent1 3 4 6 5" xfId="28748"/>
    <cellStyle name="40% - Accent1 3 4 6 6" xfId="28749"/>
    <cellStyle name="40% - Accent1 3 4 6 7" xfId="28750"/>
    <cellStyle name="40% - Accent1 3 4 7" xfId="28751"/>
    <cellStyle name="40% - Accent1 3 4 7 2" xfId="28752"/>
    <cellStyle name="40% - Accent1 3 4 7 2 2" xfId="28753"/>
    <cellStyle name="40% - Accent1 3 4 7 3" xfId="28754"/>
    <cellStyle name="40% - Accent1 3 4 7 3 2" xfId="28755"/>
    <cellStyle name="40% - Accent1 3 4 7 4" xfId="28756"/>
    <cellStyle name="40% - Accent1 3 4 7 5" xfId="28757"/>
    <cellStyle name="40% - Accent1 3 4 7 6" xfId="28758"/>
    <cellStyle name="40% - Accent1 3 4 7 7" xfId="28759"/>
    <cellStyle name="40% - Accent1 3 4 8" xfId="28760"/>
    <cellStyle name="40% - Accent1 3 4 8 2" xfId="28761"/>
    <cellStyle name="40% - Accent1 3 4 9" xfId="28762"/>
    <cellStyle name="40% - Accent1 3 4 9 2" xfId="28763"/>
    <cellStyle name="40% - Accent1 3 5" xfId="28764"/>
    <cellStyle name="40% - Accent1 3 5 10" xfId="28765"/>
    <cellStyle name="40% - Accent1 3 5 11" xfId="28766"/>
    <cellStyle name="40% - Accent1 3 5 12" xfId="28767"/>
    <cellStyle name="40% - Accent1 3 5 13" xfId="28768"/>
    <cellStyle name="40% - Accent1 3 5 2" xfId="28769"/>
    <cellStyle name="40% - Accent1 3 5 2 10" xfId="28770"/>
    <cellStyle name="40% - Accent1 3 5 2 11" xfId="28771"/>
    <cellStyle name="40% - Accent1 3 5 2 2" xfId="28772"/>
    <cellStyle name="40% - Accent1 3 5 2 2 10" xfId="28773"/>
    <cellStyle name="40% - Accent1 3 5 2 2 2" xfId="28774"/>
    <cellStyle name="40% - Accent1 3 5 2 2 2 2" xfId="28775"/>
    <cellStyle name="40% - Accent1 3 5 2 2 2 2 2" xfId="28776"/>
    <cellStyle name="40% - Accent1 3 5 2 2 2 3" xfId="28777"/>
    <cellStyle name="40% - Accent1 3 5 2 2 2 3 2" xfId="28778"/>
    <cellStyle name="40% - Accent1 3 5 2 2 2 4" xfId="28779"/>
    <cellStyle name="40% - Accent1 3 5 2 2 2 5" xfId="28780"/>
    <cellStyle name="40% - Accent1 3 5 2 2 2 6" xfId="28781"/>
    <cellStyle name="40% - Accent1 3 5 2 2 2 7" xfId="28782"/>
    <cellStyle name="40% - Accent1 3 5 2 2 3" xfId="28783"/>
    <cellStyle name="40% - Accent1 3 5 2 2 3 2" xfId="28784"/>
    <cellStyle name="40% - Accent1 3 5 2 2 3 2 2" xfId="28785"/>
    <cellStyle name="40% - Accent1 3 5 2 2 3 3" xfId="28786"/>
    <cellStyle name="40% - Accent1 3 5 2 2 3 3 2" xfId="28787"/>
    <cellStyle name="40% - Accent1 3 5 2 2 3 4" xfId="28788"/>
    <cellStyle name="40% - Accent1 3 5 2 2 3 5" xfId="28789"/>
    <cellStyle name="40% - Accent1 3 5 2 2 3 6" xfId="28790"/>
    <cellStyle name="40% - Accent1 3 5 2 2 3 7" xfId="28791"/>
    <cellStyle name="40% - Accent1 3 5 2 2 4" xfId="28792"/>
    <cellStyle name="40% - Accent1 3 5 2 2 4 2" xfId="28793"/>
    <cellStyle name="40% - Accent1 3 5 2 2 4 2 2" xfId="28794"/>
    <cellStyle name="40% - Accent1 3 5 2 2 4 3" xfId="28795"/>
    <cellStyle name="40% - Accent1 3 5 2 2 4 3 2" xfId="28796"/>
    <cellStyle name="40% - Accent1 3 5 2 2 4 4" xfId="28797"/>
    <cellStyle name="40% - Accent1 3 5 2 2 4 5" xfId="28798"/>
    <cellStyle name="40% - Accent1 3 5 2 2 4 6" xfId="28799"/>
    <cellStyle name="40% - Accent1 3 5 2 2 4 7" xfId="28800"/>
    <cellStyle name="40% - Accent1 3 5 2 2 5" xfId="28801"/>
    <cellStyle name="40% - Accent1 3 5 2 2 5 2" xfId="28802"/>
    <cellStyle name="40% - Accent1 3 5 2 2 6" xfId="28803"/>
    <cellStyle name="40% - Accent1 3 5 2 2 6 2" xfId="28804"/>
    <cellStyle name="40% - Accent1 3 5 2 2 7" xfId="28805"/>
    <cellStyle name="40% - Accent1 3 5 2 2 8" xfId="28806"/>
    <cellStyle name="40% - Accent1 3 5 2 2 9" xfId="28807"/>
    <cellStyle name="40% - Accent1 3 5 2 3" xfId="28808"/>
    <cellStyle name="40% - Accent1 3 5 2 3 2" xfId="28809"/>
    <cellStyle name="40% - Accent1 3 5 2 3 2 2" xfId="28810"/>
    <cellStyle name="40% - Accent1 3 5 2 3 3" xfId="28811"/>
    <cellStyle name="40% - Accent1 3 5 2 3 3 2" xfId="28812"/>
    <cellStyle name="40% - Accent1 3 5 2 3 4" xfId="28813"/>
    <cellStyle name="40% - Accent1 3 5 2 3 5" xfId="28814"/>
    <cellStyle name="40% - Accent1 3 5 2 3 6" xfId="28815"/>
    <cellStyle name="40% - Accent1 3 5 2 3 7" xfId="28816"/>
    <cellStyle name="40% - Accent1 3 5 2 4" xfId="28817"/>
    <cellStyle name="40% - Accent1 3 5 2 4 2" xfId="28818"/>
    <cellStyle name="40% - Accent1 3 5 2 4 2 2" xfId="28819"/>
    <cellStyle name="40% - Accent1 3 5 2 4 3" xfId="28820"/>
    <cellStyle name="40% - Accent1 3 5 2 4 3 2" xfId="28821"/>
    <cellStyle name="40% - Accent1 3 5 2 4 4" xfId="28822"/>
    <cellStyle name="40% - Accent1 3 5 2 4 5" xfId="28823"/>
    <cellStyle name="40% - Accent1 3 5 2 4 6" xfId="28824"/>
    <cellStyle name="40% - Accent1 3 5 2 4 7" xfId="28825"/>
    <cellStyle name="40% - Accent1 3 5 2 5" xfId="28826"/>
    <cellStyle name="40% - Accent1 3 5 2 5 2" xfId="28827"/>
    <cellStyle name="40% - Accent1 3 5 2 5 2 2" xfId="28828"/>
    <cellStyle name="40% - Accent1 3 5 2 5 3" xfId="28829"/>
    <cellStyle name="40% - Accent1 3 5 2 5 3 2" xfId="28830"/>
    <cellStyle name="40% - Accent1 3 5 2 5 4" xfId="28831"/>
    <cellStyle name="40% - Accent1 3 5 2 5 5" xfId="28832"/>
    <cellStyle name="40% - Accent1 3 5 2 5 6" xfId="28833"/>
    <cellStyle name="40% - Accent1 3 5 2 5 7" xfId="28834"/>
    <cellStyle name="40% - Accent1 3 5 2 6" xfId="28835"/>
    <cellStyle name="40% - Accent1 3 5 2 6 2" xfId="28836"/>
    <cellStyle name="40% - Accent1 3 5 2 7" xfId="28837"/>
    <cellStyle name="40% - Accent1 3 5 2 7 2" xfId="28838"/>
    <cellStyle name="40% - Accent1 3 5 2 8" xfId="28839"/>
    <cellStyle name="40% - Accent1 3 5 2 9" xfId="28840"/>
    <cellStyle name="40% - Accent1 3 5 3" xfId="28841"/>
    <cellStyle name="40% - Accent1 3 5 3 10" xfId="28842"/>
    <cellStyle name="40% - Accent1 3 5 3 11" xfId="28843"/>
    <cellStyle name="40% - Accent1 3 5 3 2" xfId="28844"/>
    <cellStyle name="40% - Accent1 3 5 3 2 10" xfId="28845"/>
    <cellStyle name="40% - Accent1 3 5 3 2 2" xfId="28846"/>
    <cellStyle name="40% - Accent1 3 5 3 2 2 2" xfId="28847"/>
    <cellStyle name="40% - Accent1 3 5 3 2 2 2 2" xfId="28848"/>
    <cellStyle name="40% - Accent1 3 5 3 2 2 3" xfId="28849"/>
    <cellStyle name="40% - Accent1 3 5 3 2 2 3 2" xfId="28850"/>
    <cellStyle name="40% - Accent1 3 5 3 2 2 4" xfId="28851"/>
    <cellStyle name="40% - Accent1 3 5 3 2 2 5" xfId="28852"/>
    <cellStyle name="40% - Accent1 3 5 3 2 2 6" xfId="28853"/>
    <cellStyle name="40% - Accent1 3 5 3 2 2 7" xfId="28854"/>
    <cellStyle name="40% - Accent1 3 5 3 2 3" xfId="28855"/>
    <cellStyle name="40% - Accent1 3 5 3 2 3 2" xfId="28856"/>
    <cellStyle name="40% - Accent1 3 5 3 2 3 2 2" xfId="28857"/>
    <cellStyle name="40% - Accent1 3 5 3 2 3 3" xfId="28858"/>
    <cellStyle name="40% - Accent1 3 5 3 2 3 3 2" xfId="28859"/>
    <cellStyle name="40% - Accent1 3 5 3 2 3 4" xfId="28860"/>
    <cellStyle name="40% - Accent1 3 5 3 2 3 5" xfId="28861"/>
    <cellStyle name="40% - Accent1 3 5 3 2 3 6" xfId="28862"/>
    <cellStyle name="40% - Accent1 3 5 3 2 3 7" xfId="28863"/>
    <cellStyle name="40% - Accent1 3 5 3 2 4" xfId="28864"/>
    <cellStyle name="40% - Accent1 3 5 3 2 4 2" xfId="28865"/>
    <cellStyle name="40% - Accent1 3 5 3 2 4 2 2" xfId="28866"/>
    <cellStyle name="40% - Accent1 3 5 3 2 4 3" xfId="28867"/>
    <cellStyle name="40% - Accent1 3 5 3 2 4 3 2" xfId="28868"/>
    <cellStyle name="40% - Accent1 3 5 3 2 4 4" xfId="28869"/>
    <cellStyle name="40% - Accent1 3 5 3 2 4 5" xfId="28870"/>
    <cellStyle name="40% - Accent1 3 5 3 2 4 6" xfId="28871"/>
    <cellStyle name="40% - Accent1 3 5 3 2 4 7" xfId="28872"/>
    <cellStyle name="40% - Accent1 3 5 3 2 5" xfId="28873"/>
    <cellStyle name="40% - Accent1 3 5 3 2 5 2" xfId="28874"/>
    <cellStyle name="40% - Accent1 3 5 3 2 6" xfId="28875"/>
    <cellStyle name="40% - Accent1 3 5 3 2 6 2" xfId="28876"/>
    <cellStyle name="40% - Accent1 3 5 3 2 7" xfId="28877"/>
    <cellStyle name="40% - Accent1 3 5 3 2 8" xfId="28878"/>
    <cellStyle name="40% - Accent1 3 5 3 2 9" xfId="28879"/>
    <cellStyle name="40% - Accent1 3 5 3 3" xfId="28880"/>
    <cellStyle name="40% - Accent1 3 5 3 3 2" xfId="28881"/>
    <cellStyle name="40% - Accent1 3 5 3 3 2 2" xfId="28882"/>
    <cellStyle name="40% - Accent1 3 5 3 3 3" xfId="28883"/>
    <cellStyle name="40% - Accent1 3 5 3 3 3 2" xfId="28884"/>
    <cellStyle name="40% - Accent1 3 5 3 3 4" xfId="28885"/>
    <cellStyle name="40% - Accent1 3 5 3 3 5" xfId="28886"/>
    <cellStyle name="40% - Accent1 3 5 3 3 6" xfId="28887"/>
    <cellStyle name="40% - Accent1 3 5 3 3 7" xfId="28888"/>
    <cellStyle name="40% - Accent1 3 5 3 4" xfId="28889"/>
    <cellStyle name="40% - Accent1 3 5 3 4 2" xfId="28890"/>
    <cellStyle name="40% - Accent1 3 5 3 4 2 2" xfId="28891"/>
    <cellStyle name="40% - Accent1 3 5 3 4 3" xfId="28892"/>
    <cellStyle name="40% - Accent1 3 5 3 4 3 2" xfId="28893"/>
    <cellStyle name="40% - Accent1 3 5 3 4 4" xfId="28894"/>
    <cellStyle name="40% - Accent1 3 5 3 4 5" xfId="28895"/>
    <cellStyle name="40% - Accent1 3 5 3 4 6" xfId="28896"/>
    <cellStyle name="40% - Accent1 3 5 3 4 7" xfId="28897"/>
    <cellStyle name="40% - Accent1 3 5 3 5" xfId="28898"/>
    <cellStyle name="40% - Accent1 3 5 3 5 2" xfId="28899"/>
    <cellStyle name="40% - Accent1 3 5 3 5 2 2" xfId="28900"/>
    <cellStyle name="40% - Accent1 3 5 3 5 3" xfId="28901"/>
    <cellStyle name="40% - Accent1 3 5 3 5 3 2" xfId="28902"/>
    <cellStyle name="40% - Accent1 3 5 3 5 4" xfId="28903"/>
    <cellStyle name="40% - Accent1 3 5 3 5 5" xfId="28904"/>
    <cellStyle name="40% - Accent1 3 5 3 5 6" xfId="28905"/>
    <cellStyle name="40% - Accent1 3 5 3 5 7" xfId="28906"/>
    <cellStyle name="40% - Accent1 3 5 3 6" xfId="28907"/>
    <cellStyle name="40% - Accent1 3 5 3 6 2" xfId="28908"/>
    <cellStyle name="40% - Accent1 3 5 3 7" xfId="28909"/>
    <cellStyle name="40% - Accent1 3 5 3 7 2" xfId="28910"/>
    <cellStyle name="40% - Accent1 3 5 3 8" xfId="28911"/>
    <cellStyle name="40% - Accent1 3 5 3 9" xfId="28912"/>
    <cellStyle name="40% - Accent1 3 5 4" xfId="28913"/>
    <cellStyle name="40% - Accent1 3 5 4 10" xfId="28914"/>
    <cellStyle name="40% - Accent1 3 5 4 2" xfId="28915"/>
    <cellStyle name="40% - Accent1 3 5 4 2 2" xfId="28916"/>
    <cellStyle name="40% - Accent1 3 5 4 2 2 2" xfId="28917"/>
    <cellStyle name="40% - Accent1 3 5 4 2 3" xfId="28918"/>
    <cellStyle name="40% - Accent1 3 5 4 2 3 2" xfId="28919"/>
    <cellStyle name="40% - Accent1 3 5 4 2 4" xfId="28920"/>
    <cellStyle name="40% - Accent1 3 5 4 2 5" xfId="28921"/>
    <cellStyle name="40% - Accent1 3 5 4 2 6" xfId="28922"/>
    <cellStyle name="40% - Accent1 3 5 4 2 7" xfId="28923"/>
    <cellStyle name="40% - Accent1 3 5 4 3" xfId="28924"/>
    <cellStyle name="40% - Accent1 3 5 4 3 2" xfId="28925"/>
    <cellStyle name="40% - Accent1 3 5 4 3 2 2" xfId="28926"/>
    <cellStyle name="40% - Accent1 3 5 4 3 3" xfId="28927"/>
    <cellStyle name="40% - Accent1 3 5 4 3 3 2" xfId="28928"/>
    <cellStyle name="40% - Accent1 3 5 4 3 4" xfId="28929"/>
    <cellStyle name="40% - Accent1 3 5 4 3 5" xfId="28930"/>
    <cellStyle name="40% - Accent1 3 5 4 3 6" xfId="28931"/>
    <cellStyle name="40% - Accent1 3 5 4 3 7" xfId="28932"/>
    <cellStyle name="40% - Accent1 3 5 4 4" xfId="28933"/>
    <cellStyle name="40% - Accent1 3 5 4 4 2" xfId="28934"/>
    <cellStyle name="40% - Accent1 3 5 4 4 2 2" xfId="28935"/>
    <cellStyle name="40% - Accent1 3 5 4 4 3" xfId="28936"/>
    <cellStyle name="40% - Accent1 3 5 4 4 3 2" xfId="28937"/>
    <cellStyle name="40% - Accent1 3 5 4 4 4" xfId="28938"/>
    <cellStyle name="40% - Accent1 3 5 4 4 5" xfId="28939"/>
    <cellStyle name="40% - Accent1 3 5 4 4 6" xfId="28940"/>
    <cellStyle name="40% - Accent1 3 5 4 4 7" xfId="28941"/>
    <cellStyle name="40% - Accent1 3 5 4 5" xfId="28942"/>
    <cellStyle name="40% - Accent1 3 5 4 5 2" xfId="28943"/>
    <cellStyle name="40% - Accent1 3 5 4 6" xfId="28944"/>
    <cellStyle name="40% - Accent1 3 5 4 6 2" xfId="28945"/>
    <cellStyle name="40% - Accent1 3 5 4 7" xfId="28946"/>
    <cellStyle name="40% - Accent1 3 5 4 8" xfId="28947"/>
    <cellStyle name="40% - Accent1 3 5 4 9" xfId="28948"/>
    <cellStyle name="40% - Accent1 3 5 5" xfId="28949"/>
    <cellStyle name="40% - Accent1 3 5 5 2" xfId="28950"/>
    <cellStyle name="40% - Accent1 3 5 5 2 2" xfId="28951"/>
    <cellStyle name="40% - Accent1 3 5 5 3" xfId="28952"/>
    <cellStyle name="40% - Accent1 3 5 5 3 2" xfId="28953"/>
    <cellStyle name="40% - Accent1 3 5 5 4" xfId="28954"/>
    <cellStyle name="40% - Accent1 3 5 5 5" xfId="28955"/>
    <cellStyle name="40% - Accent1 3 5 5 6" xfId="28956"/>
    <cellStyle name="40% - Accent1 3 5 5 7" xfId="28957"/>
    <cellStyle name="40% - Accent1 3 5 6" xfId="28958"/>
    <cellStyle name="40% - Accent1 3 5 6 2" xfId="28959"/>
    <cellStyle name="40% - Accent1 3 5 6 2 2" xfId="28960"/>
    <cellStyle name="40% - Accent1 3 5 6 3" xfId="28961"/>
    <cellStyle name="40% - Accent1 3 5 6 3 2" xfId="28962"/>
    <cellStyle name="40% - Accent1 3 5 6 4" xfId="28963"/>
    <cellStyle name="40% - Accent1 3 5 6 5" xfId="28964"/>
    <cellStyle name="40% - Accent1 3 5 6 6" xfId="28965"/>
    <cellStyle name="40% - Accent1 3 5 6 7" xfId="28966"/>
    <cellStyle name="40% - Accent1 3 5 7" xfId="28967"/>
    <cellStyle name="40% - Accent1 3 5 7 2" xfId="28968"/>
    <cellStyle name="40% - Accent1 3 5 7 2 2" xfId="28969"/>
    <cellStyle name="40% - Accent1 3 5 7 3" xfId="28970"/>
    <cellStyle name="40% - Accent1 3 5 7 3 2" xfId="28971"/>
    <cellStyle name="40% - Accent1 3 5 7 4" xfId="28972"/>
    <cellStyle name="40% - Accent1 3 5 7 5" xfId="28973"/>
    <cellStyle name="40% - Accent1 3 5 7 6" xfId="28974"/>
    <cellStyle name="40% - Accent1 3 5 7 7" xfId="28975"/>
    <cellStyle name="40% - Accent1 3 5 8" xfId="28976"/>
    <cellStyle name="40% - Accent1 3 5 8 2" xfId="28977"/>
    <cellStyle name="40% - Accent1 3 5 9" xfId="28978"/>
    <cellStyle name="40% - Accent1 3 5 9 2" xfId="28979"/>
    <cellStyle name="40% - Accent1 3 6" xfId="28980"/>
    <cellStyle name="40% - Accent1 3 6 10" xfId="28981"/>
    <cellStyle name="40% - Accent1 3 6 11" xfId="28982"/>
    <cellStyle name="40% - Accent1 3 6 12" xfId="28983"/>
    <cellStyle name="40% - Accent1 3 6 13" xfId="28984"/>
    <cellStyle name="40% - Accent1 3 6 2" xfId="28985"/>
    <cellStyle name="40% - Accent1 3 6 2 10" xfId="28986"/>
    <cellStyle name="40% - Accent1 3 6 2 11" xfId="28987"/>
    <cellStyle name="40% - Accent1 3 6 2 2" xfId="28988"/>
    <cellStyle name="40% - Accent1 3 6 2 2 10" xfId="28989"/>
    <cellStyle name="40% - Accent1 3 6 2 2 2" xfId="28990"/>
    <cellStyle name="40% - Accent1 3 6 2 2 2 2" xfId="28991"/>
    <cellStyle name="40% - Accent1 3 6 2 2 2 2 2" xfId="28992"/>
    <cellStyle name="40% - Accent1 3 6 2 2 2 3" xfId="28993"/>
    <cellStyle name="40% - Accent1 3 6 2 2 2 3 2" xfId="28994"/>
    <cellStyle name="40% - Accent1 3 6 2 2 2 4" xfId="28995"/>
    <cellStyle name="40% - Accent1 3 6 2 2 2 5" xfId="28996"/>
    <cellStyle name="40% - Accent1 3 6 2 2 2 6" xfId="28997"/>
    <cellStyle name="40% - Accent1 3 6 2 2 2 7" xfId="28998"/>
    <cellStyle name="40% - Accent1 3 6 2 2 3" xfId="28999"/>
    <cellStyle name="40% - Accent1 3 6 2 2 3 2" xfId="29000"/>
    <cellStyle name="40% - Accent1 3 6 2 2 3 2 2" xfId="29001"/>
    <cellStyle name="40% - Accent1 3 6 2 2 3 3" xfId="29002"/>
    <cellStyle name="40% - Accent1 3 6 2 2 3 3 2" xfId="29003"/>
    <cellStyle name="40% - Accent1 3 6 2 2 3 4" xfId="29004"/>
    <cellStyle name="40% - Accent1 3 6 2 2 3 5" xfId="29005"/>
    <cellStyle name="40% - Accent1 3 6 2 2 3 6" xfId="29006"/>
    <cellStyle name="40% - Accent1 3 6 2 2 3 7" xfId="29007"/>
    <cellStyle name="40% - Accent1 3 6 2 2 4" xfId="29008"/>
    <cellStyle name="40% - Accent1 3 6 2 2 4 2" xfId="29009"/>
    <cellStyle name="40% - Accent1 3 6 2 2 4 2 2" xfId="29010"/>
    <cellStyle name="40% - Accent1 3 6 2 2 4 3" xfId="29011"/>
    <cellStyle name="40% - Accent1 3 6 2 2 4 3 2" xfId="29012"/>
    <cellStyle name="40% - Accent1 3 6 2 2 4 4" xfId="29013"/>
    <cellStyle name="40% - Accent1 3 6 2 2 4 5" xfId="29014"/>
    <cellStyle name="40% - Accent1 3 6 2 2 4 6" xfId="29015"/>
    <cellStyle name="40% - Accent1 3 6 2 2 4 7" xfId="29016"/>
    <cellStyle name="40% - Accent1 3 6 2 2 5" xfId="29017"/>
    <cellStyle name="40% - Accent1 3 6 2 2 5 2" xfId="29018"/>
    <cellStyle name="40% - Accent1 3 6 2 2 6" xfId="29019"/>
    <cellStyle name="40% - Accent1 3 6 2 2 6 2" xfId="29020"/>
    <cellStyle name="40% - Accent1 3 6 2 2 7" xfId="29021"/>
    <cellStyle name="40% - Accent1 3 6 2 2 8" xfId="29022"/>
    <cellStyle name="40% - Accent1 3 6 2 2 9" xfId="29023"/>
    <cellStyle name="40% - Accent1 3 6 2 3" xfId="29024"/>
    <cellStyle name="40% - Accent1 3 6 2 3 2" xfId="29025"/>
    <cellStyle name="40% - Accent1 3 6 2 3 2 2" xfId="29026"/>
    <cellStyle name="40% - Accent1 3 6 2 3 3" xfId="29027"/>
    <cellStyle name="40% - Accent1 3 6 2 3 3 2" xfId="29028"/>
    <cellStyle name="40% - Accent1 3 6 2 3 4" xfId="29029"/>
    <cellStyle name="40% - Accent1 3 6 2 3 5" xfId="29030"/>
    <cellStyle name="40% - Accent1 3 6 2 3 6" xfId="29031"/>
    <cellStyle name="40% - Accent1 3 6 2 3 7" xfId="29032"/>
    <cellStyle name="40% - Accent1 3 6 2 4" xfId="29033"/>
    <cellStyle name="40% - Accent1 3 6 2 4 2" xfId="29034"/>
    <cellStyle name="40% - Accent1 3 6 2 4 2 2" xfId="29035"/>
    <cellStyle name="40% - Accent1 3 6 2 4 3" xfId="29036"/>
    <cellStyle name="40% - Accent1 3 6 2 4 3 2" xfId="29037"/>
    <cellStyle name="40% - Accent1 3 6 2 4 4" xfId="29038"/>
    <cellStyle name="40% - Accent1 3 6 2 4 5" xfId="29039"/>
    <cellStyle name="40% - Accent1 3 6 2 4 6" xfId="29040"/>
    <cellStyle name="40% - Accent1 3 6 2 4 7" xfId="29041"/>
    <cellStyle name="40% - Accent1 3 6 2 5" xfId="29042"/>
    <cellStyle name="40% - Accent1 3 6 2 5 2" xfId="29043"/>
    <cellStyle name="40% - Accent1 3 6 2 5 2 2" xfId="29044"/>
    <cellStyle name="40% - Accent1 3 6 2 5 3" xfId="29045"/>
    <cellStyle name="40% - Accent1 3 6 2 5 3 2" xfId="29046"/>
    <cellStyle name="40% - Accent1 3 6 2 5 4" xfId="29047"/>
    <cellStyle name="40% - Accent1 3 6 2 5 5" xfId="29048"/>
    <cellStyle name="40% - Accent1 3 6 2 5 6" xfId="29049"/>
    <cellStyle name="40% - Accent1 3 6 2 5 7" xfId="29050"/>
    <cellStyle name="40% - Accent1 3 6 2 6" xfId="29051"/>
    <cellStyle name="40% - Accent1 3 6 2 6 2" xfId="29052"/>
    <cellStyle name="40% - Accent1 3 6 2 7" xfId="29053"/>
    <cellStyle name="40% - Accent1 3 6 2 7 2" xfId="29054"/>
    <cellStyle name="40% - Accent1 3 6 2 8" xfId="29055"/>
    <cellStyle name="40% - Accent1 3 6 2 9" xfId="29056"/>
    <cellStyle name="40% - Accent1 3 6 3" xfId="29057"/>
    <cellStyle name="40% - Accent1 3 6 3 10" xfId="29058"/>
    <cellStyle name="40% - Accent1 3 6 3 11" xfId="29059"/>
    <cellStyle name="40% - Accent1 3 6 3 2" xfId="29060"/>
    <cellStyle name="40% - Accent1 3 6 3 2 10" xfId="29061"/>
    <cellStyle name="40% - Accent1 3 6 3 2 2" xfId="29062"/>
    <cellStyle name="40% - Accent1 3 6 3 2 2 2" xfId="29063"/>
    <cellStyle name="40% - Accent1 3 6 3 2 2 2 2" xfId="29064"/>
    <cellStyle name="40% - Accent1 3 6 3 2 2 3" xfId="29065"/>
    <cellStyle name="40% - Accent1 3 6 3 2 2 3 2" xfId="29066"/>
    <cellStyle name="40% - Accent1 3 6 3 2 2 4" xfId="29067"/>
    <cellStyle name="40% - Accent1 3 6 3 2 2 5" xfId="29068"/>
    <cellStyle name="40% - Accent1 3 6 3 2 2 6" xfId="29069"/>
    <cellStyle name="40% - Accent1 3 6 3 2 2 7" xfId="29070"/>
    <cellStyle name="40% - Accent1 3 6 3 2 3" xfId="29071"/>
    <cellStyle name="40% - Accent1 3 6 3 2 3 2" xfId="29072"/>
    <cellStyle name="40% - Accent1 3 6 3 2 3 2 2" xfId="29073"/>
    <cellStyle name="40% - Accent1 3 6 3 2 3 3" xfId="29074"/>
    <cellStyle name="40% - Accent1 3 6 3 2 3 3 2" xfId="29075"/>
    <cellStyle name="40% - Accent1 3 6 3 2 3 4" xfId="29076"/>
    <cellStyle name="40% - Accent1 3 6 3 2 3 5" xfId="29077"/>
    <cellStyle name="40% - Accent1 3 6 3 2 3 6" xfId="29078"/>
    <cellStyle name="40% - Accent1 3 6 3 2 3 7" xfId="29079"/>
    <cellStyle name="40% - Accent1 3 6 3 2 4" xfId="29080"/>
    <cellStyle name="40% - Accent1 3 6 3 2 4 2" xfId="29081"/>
    <cellStyle name="40% - Accent1 3 6 3 2 4 2 2" xfId="29082"/>
    <cellStyle name="40% - Accent1 3 6 3 2 4 3" xfId="29083"/>
    <cellStyle name="40% - Accent1 3 6 3 2 4 3 2" xfId="29084"/>
    <cellStyle name="40% - Accent1 3 6 3 2 4 4" xfId="29085"/>
    <cellStyle name="40% - Accent1 3 6 3 2 4 5" xfId="29086"/>
    <cellStyle name="40% - Accent1 3 6 3 2 4 6" xfId="29087"/>
    <cellStyle name="40% - Accent1 3 6 3 2 4 7" xfId="29088"/>
    <cellStyle name="40% - Accent1 3 6 3 2 5" xfId="29089"/>
    <cellStyle name="40% - Accent1 3 6 3 2 5 2" xfId="29090"/>
    <cellStyle name="40% - Accent1 3 6 3 2 6" xfId="29091"/>
    <cellStyle name="40% - Accent1 3 6 3 2 6 2" xfId="29092"/>
    <cellStyle name="40% - Accent1 3 6 3 2 7" xfId="29093"/>
    <cellStyle name="40% - Accent1 3 6 3 2 8" xfId="29094"/>
    <cellStyle name="40% - Accent1 3 6 3 2 9" xfId="29095"/>
    <cellStyle name="40% - Accent1 3 6 3 3" xfId="29096"/>
    <cellStyle name="40% - Accent1 3 6 3 3 2" xfId="29097"/>
    <cellStyle name="40% - Accent1 3 6 3 3 2 2" xfId="29098"/>
    <cellStyle name="40% - Accent1 3 6 3 3 3" xfId="29099"/>
    <cellStyle name="40% - Accent1 3 6 3 3 3 2" xfId="29100"/>
    <cellStyle name="40% - Accent1 3 6 3 3 4" xfId="29101"/>
    <cellStyle name="40% - Accent1 3 6 3 3 5" xfId="29102"/>
    <cellStyle name="40% - Accent1 3 6 3 3 6" xfId="29103"/>
    <cellStyle name="40% - Accent1 3 6 3 3 7" xfId="29104"/>
    <cellStyle name="40% - Accent1 3 6 3 4" xfId="29105"/>
    <cellStyle name="40% - Accent1 3 6 3 4 2" xfId="29106"/>
    <cellStyle name="40% - Accent1 3 6 3 4 2 2" xfId="29107"/>
    <cellStyle name="40% - Accent1 3 6 3 4 3" xfId="29108"/>
    <cellStyle name="40% - Accent1 3 6 3 4 3 2" xfId="29109"/>
    <cellStyle name="40% - Accent1 3 6 3 4 4" xfId="29110"/>
    <cellStyle name="40% - Accent1 3 6 3 4 5" xfId="29111"/>
    <cellStyle name="40% - Accent1 3 6 3 4 6" xfId="29112"/>
    <cellStyle name="40% - Accent1 3 6 3 4 7" xfId="29113"/>
    <cellStyle name="40% - Accent1 3 6 3 5" xfId="29114"/>
    <cellStyle name="40% - Accent1 3 6 3 5 2" xfId="29115"/>
    <cellStyle name="40% - Accent1 3 6 3 5 2 2" xfId="29116"/>
    <cellStyle name="40% - Accent1 3 6 3 5 3" xfId="29117"/>
    <cellStyle name="40% - Accent1 3 6 3 5 3 2" xfId="29118"/>
    <cellStyle name="40% - Accent1 3 6 3 5 4" xfId="29119"/>
    <cellStyle name="40% - Accent1 3 6 3 5 5" xfId="29120"/>
    <cellStyle name="40% - Accent1 3 6 3 5 6" xfId="29121"/>
    <cellStyle name="40% - Accent1 3 6 3 5 7" xfId="29122"/>
    <cellStyle name="40% - Accent1 3 6 3 6" xfId="29123"/>
    <cellStyle name="40% - Accent1 3 6 3 6 2" xfId="29124"/>
    <cellStyle name="40% - Accent1 3 6 3 7" xfId="29125"/>
    <cellStyle name="40% - Accent1 3 6 3 7 2" xfId="29126"/>
    <cellStyle name="40% - Accent1 3 6 3 8" xfId="29127"/>
    <cellStyle name="40% - Accent1 3 6 3 9" xfId="29128"/>
    <cellStyle name="40% - Accent1 3 6 4" xfId="29129"/>
    <cellStyle name="40% - Accent1 3 6 4 10" xfId="29130"/>
    <cellStyle name="40% - Accent1 3 6 4 2" xfId="29131"/>
    <cellStyle name="40% - Accent1 3 6 4 2 2" xfId="29132"/>
    <cellStyle name="40% - Accent1 3 6 4 2 2 2" xfId="29133"/>
    <cellStyle name="40% - Accent1 3 6 4 2 3" xfId="29134"/>
    <cellStyle name="40% - Accent1 3 6 4 2 3 2" xfId="29135"/>
    <cellStyle name="40% - Accent1 3 6 4 2 4" xfId="29136"/>
    <cellStyle name="40% - Accent1 3 6 4 2 5" xfId="29137"/>
    <cellStyle name="40% - Accent1 3 6 4 2 6" xfId="29138"/>
    <cellStyle name="40% - Accent1 3 6 4 2 7" xfId="29139"/>
    <cellStyle name="40% - Accent1 3 6 4 3" xfId="29140"/>
    <cellStyle name="40% - Accent1 3 6 4 3 2" xfId="29141"/>
    <cellStyle name="40% - Accent1 3 6 4 3 2 2" xfId="29142"/>
    <cellStyle name="40% - Accent1 3 6 4 3 3" xfId="29143"/>
    <cellStyle name="40% - Accent1 3 6 4 3 3 2" xfId="29144"/>
    <cellStyle name="40% - Accent1 3 6 4 3 4" xfId="29145"/>
    <cellStyle name="40% - Accent1 3 6 4 3 5" xfId="29146"/>
    <cellStyle name="40% - Accent1 3 6 4 3 6" xfId="29147"/>
    <cellStyle name="40% - Accent1 3 6 4 3 7" xfId="29148"/>
    <cellStyle name="40% - Accent1 3 6 4 4" xfId="29149"/>
    <cellStyle name="40% - Accent1 3 6 4 4 2" xfId="29150"/>
    <cellStyle name="40% - Accent1 3 6 4 4 2 2" xfId="29151"/>
    <cellStyle name="40% - Accent1 3 6 4 4 3" xfId="29152"/>
    <cellStyle name="40% - Accent1 3 6 4 4 3 2" xfId="29153"/>
    <cellStyle name="40% - Accent1 3 6 4 4 4" xfId="29154"/>
    <cellStyle name="40% - Accent1 3 6 4 4 5" xfId="29155"/>
    <cellStyle name="40% - Accent1 3 6 4 4 6" xfId="29156"/>
    <cellStyle name="40% - Accent1 3 6 4 4 7" xfId="29157"/>
    <cellStyle name="40% - Accent1 3 6 4 5" xfId="29158"/>
    <cellStyle name="40% - Accent1 3 6 4 5 2" xfId="29159"/>
    <cellStyle name="40% - Accent1 3 6 4 6" xfId="29160"/>
    <cellStyle name="40% - Accent1 3 6 4 6 2" xfId="29161"/>
    <cellStyle name="40% - Accent1 3 6 4 7" xfId="29162"/>
    <cellStyle name="40% - Accent1 3 6 4 8" xfId="29163"/>
    <cellStyle name="40% - Accent1 3 6 4 9" xfId="29164"/>
    <cellStyle name="40% - Accent1 3 6 5" xfId="29165"/>
    <cellStyle name="40% - Accent1 3 6 5 2" xfId="29166"/>
    <cellStyle name="40% - Accent1 3 6 5 2 2" xfId="29167"/>
    <cellStyle name="40% - Accent1 3 6 5 3" xfId="29168"/>
    <cellStyle name="40% - Accent1 3 6 5 3 2" xfId="29169"/>
    <cellStyle name="40% - Accent1 3 6 5 4" xfId="29170"/>
    <cellStyle name="40% - Accent1 3 6 5 5" xfId="29171"/>
    <cellStyle name="40% - Accent1 3 6 5 6" xfId="29172"/>
    <cellStyle name="40% - Accent1 3 6 5 7" xfId="29173"/>
    <cellStyle name="40% - Accent1 3 6 6" xfId="29174"/>
    <cellStyle name="40% - Accent1 3 6 6 2" xfId="29175"/>
    <cellStyle name="40% - Accent1 3 6 6 2 2" xfId="29176"/>
    <cellStyle name="40% - Accent1 3 6 6 3" xfId="29177"/>
    <cellStyle name="40% - Accent1 3 6 6 3 2" xfId="29178"/>
    <cellStyle name="40% - Accent1 3 6 6 4" xfId="29179"/>
    <cellStyle name="40% - Accent1 3 6 6 5" xfId="29180"/>
    <cellStyle name="40% - Accent1 3 6 6 6" xfId="29181"/>
    <cellStyle name="40% - Accent1 3 6 6 7" xfId="29182"/>
    <cellStyle name="40% - Accent1 3 6 7" xfId="29183"/>
    <cellStyle name="40% - Accent1 3 6 7 2" xfId="29184"/>
    <cellStyle name="40% - Accent1 3 6 7 2 2" xfId="29185"/>
    <cellStyle name="40% - Accent1 3 6 7 3" xfId="29186"/>
    <cellStyle name="40% - Accent1 3 6 7 3 2" xfId="29187"/>
    <cellStyle name="40% - Accent1 3 6 7 4" xfId="29188"/>
    <cellStyle name="40% - Accent1 3 6 7 5" xfId="29189"/>
    <cellStyle name="40% - Accent1 3 6 7 6" xfId="29190"/>
    <cellStyle name="40% - Accent1 3 6 7 7" xfId="29191"/>
    <cellStyle name="40% - Accent1 3 6 8" xfId="29192"/>
    <cellStyle name="40% - Accent1 3 6 8 2" xfId="29193"/>
    <cellStyle name="40% - Accent1 3 6 9" xfId="29194"/>
    <cellStyle name="40% - Accent1 3 6 9 2" xfId="29195"/>
    <cellStyle name="40% - Accent1 3 7" xfId="29196"/>
    <cellStyle name="40% - Accent1 3 7 10" xfId="29197"/>
    <cellStyle name="40% - Accent1 3 7 11" xfId="29198"/>
    <cellStyle name="40% - Accent1 3 7 2" xfId="29199"/>
    <cellStyle name="40% - Accent1 3 7 2 10" xfId="29200"/>
    <cellStyle name="40% - Accent1 3 7 2 2" xfId="29201"/>
    <cellStyle name="40% - Accent1 3 7 2 2 2" xfId="29202"/>
    <cellStyle name="40% - Accent1 3 7 2 2 2 2" xfId="29203"/>
    <cellStyle name="40% - Accent1 3 7 2 2 3" xfId="29204"/>
    <cellStyle name="40% - Accent1 3 7 2 2 3 2" xfId="29205"/>
    <cellStyle name="40% - Accent1 3 7 2 2 4" xfId="29206"/>
    <cellStyle name="40% - Accent1 3 7 2 2 5" xfId="29207"/>
    <cellStyle name="40% - Accent1 3 7 2 2 6" xfId="29208"/>
    <cellStyle name="40% - Accent1 3 7 2 2 7" xfId="29209"/>
    <cellStyle name="40% - Accent1 3 7 2 3" xfId="29210"/>
    <cellStyle name="40% - Accent1 3 7 2 3 2" xfId="29211"/>
    <cellStyle name="40% - Accent1 3 7 2 3 2 2" xfId="29212"/>
    <cellStyle name="40% - Accent1 3 7 2 3 3" xfId="29213"/>
    <cellStyle name="40% - Accent1 3 7 2 3 3 2" xfId="29214"/>
    <cellStyle name="40% - Accent1 3 7 2 3 4" xfId="29215"/>
    <cellStyle name="40% - Accent1 3 7 2 3 5" xfId="29216"/>
    <cellStyle name="40% - Accent1 3 7 2 3 6" xfId="29217"/>
    <cellStyle name="40% - Accent1 3 7 2 3 7" xfId="29218"/>
    <cellStyle name="40% - Accent1 3 7 2 4" xfId="29219"/>
    <cellStyle name="40% - Accent1 3 7 2 4 2" xfId="29220"/>
    <cellStyle name="40% - Accent1 3 7 2 4 2 2" xfId="29221"/>
    <cellStyle name="40% - Accent1 3 7 2 4 3" xfId="29222"/>
    <cellStyle name="40% - Accent1 3 7 2 4 3 2" xfId="29223"/>
    <cellStyle name="40% - Accent1 3 7 2 4 4" xfId="29224"/>
    <cellStyle name="40% - Accent1 3 7 2 4 5" xfId="29225"/>
    <cellStyle name="40% - Accent1 3 7 2 4 6" xfId="29226"/>
    <cellStyle name="40% - Accent1 3 7 2 4 7" xfId="29227"/>
    <cellStyle name="40% - Accent1 3 7 2 5" xfId="29228"/>
    <cellStyle name="40% - Accent1 3 7 2 5 2" xfId="29229"/>
    <cellStyle name="40% - Accent1 3 7 2 6" xfId="29230"/>
    <cellStyle name="40% - Accent1 3 7 2 6 2" xfId="29231"/>
    <cellStyle name="40% - Accent1 3 7 2 7" xfId="29232"/>
    <cellStyle name="40% - Accent1 3 7 2 8" xfId="29233"/>
    <cellStyle name="40% - Accent1 3 7 2 9" xfId="29234"/>
    <cellStyle name="40% - Accent1 3 7 3" xfId="29235"/>
    <cellStyle name="40% - Accent1 3 7 3 2" xfId="29236"/>
    <cellStyle name="40% - Accent1 3 7 3 2 2" xfId="29237"/>
    <cellStyle name="40% - Accent1 3 7 3 3" xfId="29238"/>
    <cellStyle name="40% - Accent1 3 7 3 3 2" xfId="29239"/>
    <cellStyle name="40% - Accent1 3 7 3 4" xfId="29240"/>
    <cellStyle name="40% - Accent1 3 7 3 5" xfId="29241"/>
    <cellStyle name="40% - Accent1 3 7 3 6" xfId="29242"/>
    <cellStyle name="40% - Accent1 3 7 3 7" xfId="29243"/>
    <cellStyle name="40% - Accent1 3 7 4" xfId="29244"/>
    <cellStyle name="40% - Accent1 3 7 4 2" xfId="29245"/>
    <cellStyle name="40% - Accent1 3 7 4 2 2" xfId="29246"/>
    <cellStyle name="40% - Accent1 3 7 4 3" xfId="29247"/>
    <cellStyle name="40% - Accent1 3 7 4 3 2" xfId="29248"/>
    <cellStyle name="40% - Accent1 3 7 4 4" xfId="29249"/>
    <cellStyle name="40% - Accent1 3 7 4 5" xfId="29250"/>
    <cellStyle name="40% - Accent1 3 7 4 6" xfId="29251"/>
    <cellStyle name="40% - Accent1 3 7 4 7" xfId="29252"/>
    <cellStyle name="40% - Accent1 3 7 5" xfId="29253"/>
    <cellStyle name="40% - Accent1 3 7 5 2" xfId="29254"/>
    <cellStyle name="40% - Accent1 3 7 5 2 2" xfId="29255"/>
    <cellStyle name="40% - Accent1 3 7 5 3" xfId="29256"/>
    <cellStyle name="40% - Accent1 3 7 5 3 2" xfId="29257"/>
    <cellStyle name="40% - Accent1 3 7 5 4" xfId="29258"/>
    <cellStyle name="40% - Accent1 3 7 5 5" xfId="29259"/>
    <cellStyle name="40% - Accent1 3 7 5 6" xfId="29260"/>
    <cellStyle name="40% - Accent1 3 7 5 7" xfId="29261"/>
    <cellStyle name="40% - Accent1 3 7 6" xfId="29262"/>
    <cellStyle name="40% - Accent1 3 7 6 2" xfId="29263"/>
    <cellStyle name="40% - Accent1 3 7 7" xfId="29264"/>
    <cellStyle name="40% - Accent1 3 7 7 2" xfId="29265"/>
    <cellStyle name="40% - Accent1 3 7 8" xfId="29266"/>
    <cellStyle name="40% - Accent1 3 7 9" xfId="29267"/>
    <cellStyle name="40% - Accent1 3 8" xfId="29268"/>
    <cellStyle name="40% - Accent1 3 8 10" xfId="29269"/>
    <cellStyle name="40% - Accent1 3 8 11" xfId="29270"/>
    <cellStyle name="40% - Accent1 3 8 2" xfId="29271"/>
    <cellStyle name="40% - Accent1 3 8 2 10" xfId="29272"/>
    <cellStyle name="40% - Accent1 3 8 2 2" xfId="29273"/>
    <cellStyle name="40% - Accent1 3 8 2 2 2" xfId="29274"/>
    <cellStyle name="40% - Accent1 3 8 2 2 2 2" xfId="29275"/>
    <cellStyle name="40% - Accent1 3 8 2 2 3" xfId="29276"/>
    <cellStyle name="40% - Accent1 3 8 2 2 3 2" xfId="29277"/>
    <cellStyle name="40% - Accent1 3 8 2 2 4" xfId="29278"/>
    <cellStyle name="40% - Accent1 3 8 2 2 5" xfId="29279"/>
    <cellStyle name="40% - Accent1 3 8 2 2 6" xfId="29280"/>
    <cellStyle name="40% - Accent1 3 8 2 2 7" xfId="29281"/>
    <cellStyle name="40% - Accent1 3 8 2 3" xfId="29282"/>
    <cellStyle name="40% - Accent1 3 8 2 3 2" xfId="29283"/>
    <cellStyle name="40% - Accent1 3 8 2 3 2 2" xfId="29284"/>
    <cellStyle name="40% - Accent1 3 8 2 3 3" xfId="29285"/>
    <cellStyle name="40% - Accent1 3 8 2 3 3 2" xfId="29286"/>
    <cellStyle name="40% - Accent1 3 8 2 3 4" xfId="29287"/>
    <cellStyle name="40% - Accent1 3 8 2 3 5" xfId="29288"/>
    <cellStyle name="40% - Accent1 3 8 2 3 6" xfId="29289"/>
    <cellStyle name="40% - Accent1 3 8 2 3 7" xfId="29290"/>
    <cellStyle name="40% - Accent1 3 8 2 4" xfId="29291"/>
    <cellStyle name="40% - Accent1 3 8 2 4 2" xfId="29292"/>
    <cellStyle name="40% - Accent1 3 8 2 4 2 2" xfId="29293"/>
    <cellStyle name="40% - Accent1 3 8 2 4 3" xfId="29294"/>
    <cellStyle name="40% - Accent1 3 8 2 4 3 2" xfId="29295"/>
    <cellStyle name="40% - Accent1 3 8 2 4 4" xfId="29296"/>
    <cellStyle name="40% - Accent1 3 8 2 4 5" xfId="29297"/>
    <cellStyle name="40% - Accent1 3 8 2 4 6" xfId="29298"/>
    <cellStyle name="40% - Accent1 3 8 2 4 7" xfId="29299"/>
    <cellStyle name="40% - Accent1 3 8 2 5" xfId="29300"/>
    <cellStyle name="40% - Accent1 3 8 2 5 2" xfId="29301"/>
    <cellStyle name="40% - Accent1 3 8 2 6" xfId="29302"/>
    <cellStyle name="40% - Accent1 3 8 2 6 2" xfId="29303"/>
    <cellStyle name="40% - Accent1 3 8 2 7" xfId="29304"/>
    <cellStyle name="40% - Accent1 3 8 2 8" xfId="29305"/>
    <cellStyle name="40% - Accent1 3 8 2 9" xfId="29306"/>
    <cellStyle name="40% - Accent1 3 8 3" xfId="29307"/>
    <cellStyle name="40% - Accent1 3 8 3 2" xfId="29308"/>
    <cellStyle name="40% - Accent1 3 8 3 2 2" xfId="29309"/>
    <cellStyle name="40% - Accent1 3 8 3 3" xfId="29310"/>
    <cellStyle name="40% - Accent1 3 8 3 3 2" xfId="29311"/>
    <cellStyle name="40% - Accent1 3 8 3 4" xfId="29312"/>
    <cellStyle name="40% - Accent1 3 8 3 5" xfId="29313"/>
    <cellStyle name="40% - Accent1 3 8 3 6" xfId="29314"/>
    <cellStyle name="40% - Accent1 3 8 3 7" xfId="29315"/>
    <cellStyle name="40% - Accent1 3 8 4" xfId="29316"/>
    <cellStyle name="40% - Accent1 3 8 4 2" xfId="29317"/>
    <cellStyle name="40% - Accent1 3 8 4 2 2" xfId="29318"/>
    <cellStyle name="40% - Accent1 3 8 4 3" xfId="29319"/>
    <cellStyle name="40% - Accent1 3 8 4 3 2" xfId="29320"/>
    <cellStyle name="40% - Accent1 3 8 4 4" xfId="29321"/>
    <cellStyle name="40% - Accent1 3 8 4 5" xfId="29322"/>
    <cellStyle name="40% - Accent1 3 8 4 6" xfId="29323"/>
    <cellStyle name="40% - Accent1 3 8 4 7" xfId="29324"/>
    <cellStyle name="40% - Accent1 3 8 5" xfId="29325"/>
    <cellStyle name="40% - Accent1 3 8 5 2" xfId="29326"/>
    <cellStyle name="40% - Accent1 3 8 5 2 2" xfId="29327"/>
    <cellStyle name="40% - Accent1 3 8 5 3" xfId="29328"/>
    <cellStyle name="40% - Accent1 3 8 5 3 2" xfId="29329"/>
    <cellStyle name="40% - Accent1 3 8 5 4" xfId="29330"/>
    <cellStyle name="40% - Accent1 3 8 5 5" xfId="29331"/>
    <cellStyle name="40% - Accent1 3 8 5 6" xfId="29332"/>
    <cellStyle name="40% - Accent1 3 8 5 7" xfId="29333"/>
    <cellStyle name="40% - Accent1 3 8 6" xfId="29334"/>
    <cellStyle name="40% - Accent1 3 8 6 2" xfId="29335"/>
    <cellStyle name="40% - Accent1 3 8 7" xfId="29336"/>
    <cellStyle name="40% - Accent1 3 8 7 2" xfId="29337"/>
    <cellStyle name="40% - Accent1 3 8 8" xfId="29338"/>
    <cellStyle name="40% - Accent1 3 8 9" xfId="29339"/>
    <cellStyle name="40% - Accent1 3 9" xfId="29340"/>
    <cellStyle name="40% - Accent1 3 9 10" xfId="29341"/>
    <cellStyle name="40% - Accent1 3 9 2" xfId="29342"/>
    <cellStyle name="40% - Accent1 3 9 2 2" xfId="29343"/>
    <cellStyle name="40% - Accent1 3 9 2 2 2" xfId="29344"/>
    <cellStyle name="40% - Accent1 3 9 2 3" xfId="29345"/>
    <cellStyle name="40% - Accent1 3 9 2 3 2" xfId="29346"/>
    <cellStyle name="40% - Accent1 3 9 2 4" xfId="29347"/>
    <cellStyle name="40% - Accent1 3 9 2 5" xfId="29348"/>
    <cellStyle name="40% - Accent1 3 9 2 6" xfId="29349"/>
    <cellStyle name="40% - Accent1 3 9 2 7" xfId="29350"/>
    <cellStyle name="40% - Accent1 3 9 3" xfId="29351"/>
    <cellStyle name="40% - Accent1 3 9 3 2" xfId="29352"/>
    <cellStyle name="40% - Accent1 3 9 3 2 2" xfId="29353"/>
    <cellStyle name="40% - Accent1 3 9 3 3" xfId="29354"/>
    <cellStyle name="40% - Accent1 3 9 3 3 2" xfId="29355"/>
    <cellStyle name="40% - Accent1 3 9 3 4" xfId="29356"/>
    <cellStyle name="40% - Accent1 3 9 3 5" xfId="29357"/>
    <cellStyle name="40% - Accent1 3 9 3 6" xfId="29358"/>
    <cellStyle name="40% - Accent1 3 9 3 7" xfId="29359"/>
    <cellStyle name="40% - Accent1 3 9 4" xfId="29360"/>
    <cellStyle name="40% - Accent1 3 9 4 2" xfId="29361"/>
    <cellStyle name="40% - Accent1 3 9 4 2 2" xfId="29362"/>
    <cellStyle name="40% - Accent1 3 9 4 3" xfId="29363"/>
    <cellStyle name="40% - Accent1 3 9 4 3 2" xfId="29364"/>
    <cellStyle name="40% - Accent1 3 9 4 4" xfId="29365"/>
    <cellStyle name="40% - Accent1 3 9 4 5" xfId="29366"/>
    <cellStyle name="40% - Accent1 3 9 4 6" xfId="29367"/>
    <cellStyle name="40% - Accent1 3 9 4 7" xfId="29368"/>
    <cellStyle name="40% - Accent1 3 9 5" xfId="29369"/>
    <cellStyle name="40% - Accent1 3 9 5 2" xfId="29370"/>
    <cellStyle name="40% - Accent1 3 9 6" xfId="29371"/>
    <cellStyle name="40% - Accent1 3 9 6 2" xfId="29372"/>
    <cellStyle name="40% - Accent1 3 9 7" xfId="29373"/>
    <cellStyle name="40% - Accent1 3 9 8" xfId="29374"/>
    <cellStyle name="40% - Accent1 3 9 9" xfId="29375"/>
    <cellStyle name="40% - Accent1 3_10-15-10-Stmt AU - Period I - Working 1 0" xfId="268"/>
    <cellStyle name="40% - Accent1 4" xfId="269"/>
    <cellStyle name="40% - Accent1 4 2" xfId="270"/>
    <cellStyle name="40% - Accent1 4 3" xfId="271"/>
    <cellStyle name="40% - Accent1 4_10-15-10-Stmt AU - Period I - Working 1 0" xfId="272"/>
    <cellStyle name="40% - Accent1 5" xfId="273"/>
    <cellStyle name="40% - Accent1 5 2" xfId="274"/>
    <cellStyle name="40% - Accent1 5 3" xfId="275"/>
    <cellStyle name="40% - Accent1 5_10-15-10-Stmt AU - Period I - Working 1 0" xfId="276"/>
    <cellStyle name="40% - Accent1 6" xfId="277"/>
    <cellStyle name="40% - Accent1 6 2" xfId="278"/>
    <cellStyle name="40% - Accent1 6 3" xfId="279"/>
    <cellStyle name="40% - Accent1 6_10-15-10-Stmt AU - Period I - Working 1 0" xfId="280"/>
    <cellStyle name="40% - Accent1 7" xfId="281"/>
    <cellStyle name="40% - Accent1 7 2" xfId="282"/>
    <cellStyle name="40% - Accent1 7 3" xfId="283"/>
    <cellStyle name="40% - Accent1 7_10-15-10-Stmt AU - Period I - Working 1 0" xfId="284"/>
    <cellStyle name="40% - Accent1 8" xfId="285"/>
    <cellStyle name="40% - Accent1 9" xfId="286"/>
    <cellStyle name="40% - Accent2 10" xfId="287"/>
    <cellStyle name="40% - Accent2 11" xfId="288"/>
    <cellStyle name="40% - Accent2 12" xfId="289"/>
    <cellStyle name="40% - Accent2 13" xfId="290"/>
    <cellStyle name="40% - Accent2 2" xfId="291"/>
    <cellStyle name="40% - Accent2 2 10" xfId="29376"/>
    <cellStyle name="40% - Accent2 2 10 2" xfId="29377"/>
    <cellStyle name="40% - Accent2 2 10 2 2" xfId="29378"/>
    <cellStyle name="40% - Accent2 2 10 3" xfId="29379"/>
    <cellStyle name="40% - Accent2 2 10 3 2" xfId="29380"/>
    <cellStyle name="40% - Accent2 2 10 4" xfId="29381"/>
    <cellStyle name="40% - Accent2 2 10 5" xfId="29382"/>
    <cellStyle name="40% - Accent2 2 10 6" xfId="29383"/>
    <cellStyle name="40% - Accent2 2 10 7" xfId="29384"/>
    <cellStyle name="40% - Accent2 2 11" xfId="29385"/>
    <cellStyle name="40% - Accent2 2 11 2" xfId="29386"/>
    <cellStyle name="40% - Accent2 2 11 2 2" xfId="29387"/>
    <cellStyle name="40% - Accent2 2 11 3" xfId="29388"/>
    <cellStyle name="40% - Accent2 2 11 3 2" xfId="29389"/>
    <cellStyle name="40% - Accent2 2 11 4" xfId="29390"/>
    <cellStyle name="40% - Accent2 2 11 5" xfId="29391"/>
    <cellStyle name="40% - Accent2 2 11 6" xfId="29392"/>
    <cellStyle name="40% - Accent2 2 11 7" xfId="29393"/>
    <cellStyle name="40% - Accent2 2 12" xfId="29394"/>
    <cellStyle name="40% - Accent2 2 12 2" xfId="29395"/>
    <cellStyle name="40% - Accent2 2 12 2 2" xfId="29396"/>
    <cellStyle name="40% - Accent2 2 12 3" xfId="29397"/>
    <cellStyle name="40% - Accent2 2 12 3 2" xfId="29398"/>
    <cellStyle name="40% - Accent2 2 12 4" xfId="29399"/>
    <cellStyle name="40% - Accent2 2 12 5" xfId="29400"/>
    <cellStyle name="40% - Accent2 2 12 6" xfId="29401"/>
    <cellStyle name="40% - Accent2 2 12 7" xfId="29402"/>
    <cellStyle name="40% - Accent2 2 13" xfId="29403"/>
    <cellStyle name="40% - Accent2 2 13 2" xfId="29404"/>
    <cellStyle name="40% - Accent2 2 14" xfId="29405"/>
    <cellStyle name="40% - Accent2 2 14 2" xfId="29406"/>
    <cellStyle name="40% - Accent2 2 15" xfId="29407"/>
    <cellStyle name="40% - Accent2 2 16" xfId="29408"/>
    <cellStyle name="40% - Accent2 2 17" xfId="29409"/>
    <cellStyle name="40% - Accent2 2 18" xfId="29410"/>
    <cellStyle name="40% - Accent2 2 2" xfId="292"/>
    <cellStyle name="40% - Accent2 2 2 10" xfId="29411"/>
    <cellStyle name="40% - Accent2 2 2 11" xfId="29412"/>
    <cellStyle name="40% - Accent2 2 2 12" xfId="29413"/>
    <cellStyle name="40% - Accent2 2 2 13" xfId="29414"/>
    <cellStyle name="40% - Accent2 2 2 2" xfId="29415"/>
    <cellStyle name="40% - Accent2 2 2 2 10" xfId="29416"/>
    <cellStyle name="40% - Accent2 2 2 2 11" xfId="29417"/>
    <cellStyle name="40% - Accent2 2 2 2 2" xfId="29418"/>
    <cellStyle name="40% - Accent2 2 2 2 2 10" xfId="29419"/>
    <cellStyle name="40% - Accent2 2 2 2 2 2" xfId="29420"/>
    <cellStyle name="40% - Accent2 2 2 2 2 2 2" xfId="29421"/>
    <cellStyle name="40% - Accent2 2 2 2 2 2 2 2" xfId="29422"/>
    <cellStyle name="40% - Accent2 2 2 2 2 2 3" xfId="29423"/>
    <cellStyle name="40% - Accent2 2 2 2 2 2 3 2" xfId="29424"/>
    <cellStyle name="40% - Accent2 2 2 2 2 2 4" xfId="29425"/>
    <cellStyle name="40% - Accent2 2 2 2 2 2 5" xfId="29426"/>
    <cellStyle name="40% - Accent2 2 2 2 2 2 6" xfId="29427"/>
    <cellStyle name="40% - Accent2 2 2 2 2 2 7" xfId="29428"/>
    <cellStyle name="40% - Accent2 2 2 2 2 3" xfId="29429"/>
    <cellStyle name="40% - Accent2 2 2 2 2 3 2" xfId="29430"/>
    <cellStyle name="40% - Accent2 2 2 2 2 3 2 2" xfId="29431"/>
    <cellStyle name="40% - Accent2 2 2 2 2 3 3" xfId="29432"/>
    <cellStyle name="40% - Accent2 2 2 2 2 3 3 2" xfId="29433"/>
    <cellStyle name="40% - Accent2 2 2 2 2 3 4" xfId="29434"/>
    <cellStyle name="40% - Accent2 2 2 2 2 3 5" xfId="29435"/>
    <cellStyle name="40% - Accent2 2 2 2 2 3 6" xfId="29436"/>
    <cellStyle name="40% - Accent2 2 2 2 2 3 7" xfId="29437"/>
    <cellStyle name="40% - Accent2 2 2 2 2 4" xfId="29438"/>
    <cellStyle name="40% - Accent2 2 2 2 2 4 2" xfId="29439"/>
    <cellStyle name="40% - Accent2 2 2 2 2 4 2 2" xfId="29440"/>
    <cellStyle name="40% - Accent2 2 2 2 2 4 3" xfId="29441"/>
    <cellStyle name="40% - Accent2 2 2 2 2 4 3 2" xfId="29442"/>
    <cellStyle name="40% - Accent2 2 2 2 2 4 4" xfId="29443"/>
    <cellStyle name="40% - Accent2 2 2 2 2 4 5" xfId="29444"/>
    <cellStyle name="40% - Accent2 2 2 2 2 4 6" xfId="29445"/>
    <cellStyle name="40% - Accent2 2 2 2 2 4 7" xfId="29446"/>
    <cellStyle name="40% - Accent2 2 2 2 2 5" xfId="29447"/>
    <cellStyle name="40% - Accent2 2 2 2 2 5 2" xfId="29448"/>
    <cellStyle name="40% - Accent2 2 2 2 2 6" xfId="29449"/>
    <cellStyle name="40% - Accent2 2 2 2 2 6 2" xfId="29450"/>
    <cellStyle name="40% - Accent2 2 2 2 2 7" xfId="29451"/>
    <cellStyle name="40% - Accent2 2 2 2 2 8" xfId="29452"/>
    <cellStyle name="40% - Accent2 2 2 2 2 9" xfId="29453"/>
    <cellStyle name="40% - Accent2 2 2 2 3" xfId="29454"/>
    <cellStyle name="40% - Accent2 2 2 2 3 2" xfId="29455"/>
    <cellStyle name="40% - Accent2 2 2 2 3 2 2" xfId="29456"/>
    <cellStyle name="40% - Accent2 2 2 2 3 3" xfId="29457"/>
    <cellStyle name="40% - Accent2 2 2 2 3 3 2" xfId="29458"/>
    <cellStyle name="40% - Accent2 2 2 2 3 4" xfId="29459"/>
    <cellStyle name="40% - Accent2 2 2 2 3 5" xfId="29460"/>
    <cellStyle name="40% - Accent2 2 2 2 3 6" xfId="29461"/>
    <cellStyle name="40% - Accent2 2 2 2 3 7" xfId="29462"/>
    <cellStyle name="40% - Accent2 2 2 2 4" xfId="29463"/>
    <cellStyle name="40% - Accent2 2 2 2 4 2" xfId="29464"/>
    <cellStyle name="40% - Accent2 2 2 2 4 2 2" xfId="29465"/>
    <cellStyle name="40% - Accent2 2 2 2 4 3" xfId="29466"/>
    <cellStyle name="40% - Accent2 2 2 2 4 3 2" xfId="29467"/>
    <cellStyle name="40% - Accent2 2 2 2 4 4" xfId="29468"/>
    <cellStyle name="40% - Accent2 2 2 2 4 5" xfId="29469"/>
    <cellStyle name="40% - Accent2 2 2 2 4 6" xfId="29470"/>
    <cellStyle name="40% - Accent2 2 2 2 4 7" xfId="29471"/>
    <cellStyle name="40% - Accent2 2 2 2 5" xfId="29472"/>
    <cellStyle name="40% - Accent2 2 2 2 5 2" xfId="29473"/>
    <cellStyle name="40% - Accent2 2 2 2 5 2 2" xfId="29474"/>
    <cellStyle name="40% - Accent2 2 2 2 5 3" xfId="29475"/>
    <cellStyle name="40% - Accent2 2 2 2 5 3 2" xfId="29476"/>
    <cellStyle name="40% - Accent2 2 2 2 5 4" xfId="29477"/>
    <cellStyle name="40% - Accent2 2 2 2 5 5" xfId="29478"/>
    <cellStyle name="40% - Accent2 2 2 2 5 6" xfId="29479"/>
    <cellStyle name="40% - Accent2 2 2 2 5 7" xfId="29480"/>
    <cellStyle name="40% - Accent2 2 2 2 6" xfId="29481"/>
    <cellStyle name="40% - Accent2 2 2 2 6 2" xfId="29482"/>
    <cellStyle name="40% - Accent2 2 2 2 7" xfId="29483"/>
    <cellStyle name="40% - Accent2 2 2 2 7 2" xfId="29484"/>
    <cellStyle name="40% - Accent2 2 2 2 8" xfId="29485"/>
    <cellStyle name="40% - Accent2 2 2 2 9" xfId="29486"/>
    <cellStyle name="40% - Accent2 2 2 3" xfId="29487"/>
    <cellStyle name="40% - Accent2 2 2 3 10" xfId="29488"/>
    <cellStyle name="40% - Accent2 2 2 3 11" xfId="29489"/>
    <cellStyle name="40% - Accent2 2 2 3 2" xfId="29490"/>
    <cellStyle name="40% - Accent2 2 2 3 2 10" xfId="29491"/>
    <cellStyle name="40% - Accent2 2 2 3 2 2" xfId="29492"/>
    <cellStyle name="40% - Accent2 2 2 3 2 2 2" xfId="29493"/>
    <cellStyle name="40% - Accent2 2 2 3 2 2 2 2" xfId="29494"/>
    <cellStyle name="40% - Accent2 2 2 3 2 2 3" xfId="29495"/>
    <cellStyle name="40% - Accent2 2 2 3 2 2 3 2" xfId="29496"/>
    <cellStyle name="40% - Accent2 2 2 3 2 2 4" xfId="29497"/>
    <cellStyle name="40% - Accent2 2 2 3 2 2 5" xfId="29498"/>
    <cellStyle name="40% - Accent2 2 2 3 2 2 6" xfId="29499"/>
    <cellStyle name="40% - Accent2 2 2 3 2 2 7" xfId="29500"/>
    <cellStyle name="40% - Accent2 2 2 3 2 3" xfId="29501"/>
    <cellStyle name="40% - Accent2 2 2 3 2 3 2" xfId="29502"/>
    <cellStyle name="40% - Accent2 2 2 3 2 3 2 2" xfId="29503"/>
    <cellStyle name="40% - Accent2 2 2 3 2 3 3" xfId="29504"/>
    <cellStyle name="40% - Accent2 2 2 3 2 3 3 2" xfId="29505"/>
    <cellStyle name="40% - Accent2 2 2 3 2 3 4" xfId="29506"/>
    <cellStyle name="40% - Accent2 2 2 3 2 3 5" xfId="29507"/>
    <cellStyle name="40% - Accent2 2 2 3 2 3 6" xfId="29508"/>
    <cellStyle name="40% - Accent2 2 2 3 2 3 7" xfId="29509"/>
    <cellStyle name="40% - Accent2 2 2 3 2 4" xfId="29510"/>
    <cellStyle name="40% - Accent2 2 2 3 2 4 2" xfId="29511"/>
    <cellStyle name="40% - Accent2 2 2 3 2 4 2 2" xfId="29512"/>
    <cellStyle name="40% - Accent2 2 2 3 2 4 3" xfId="29513"/>
    <cellStyle name="40% - Accent2 2 2 3 2 4 3 2" xfId="29514"/>
    <cellStyle name="40% - Accent2 2 2 3 2 4 4" xfId="29515"/>
    <cellStyle name="40% - Accent2 2 2 3 2 4 5" xfId="29516"/>
    <cellStyle name="40% - Accent2 2 2 3 2 4 6" xfId="29517"/>
    <cellStyle name="40% - Accent2 2 2 3 2 4 7" xfId="29518"/>
    <cellStyle name="40% - Accent2 2 2 3 2 5" xfId="29519"/>
    <cellStyle name="40% - Accent2 2 2 3 2 5 2" xfId="29520"/>
    <cellStyle name="40% - Accent2 2 2 3 2 6" xfId="29521"/>
    <cellStyle name="40% - Accent2 2 2 3 2 6 2" xfId="29522"/>
    <cellStyle name="40% - Accent2 2 2 3 2 7" xfId="29523"/>
    <cellStyle name="40% - Accent2 2 2 3 2 8" xfId="29524"/>
    <cellStyle name="40% - Accent2 2 2 3 2 9" xfId="29525"/>
    <cellStyle name="40% - Accent2 2 2 3 3" xfId="29526"/>
    <cellStyle name="40% - Accent2 2 2 3 3 2" xfId="29527"/>
    <cellStyle name="40% - Accent2 2 2 3 3 2 2" xfId="29528"/>
    <cellStyle name="40% - Accent2 2 2 3 3 3" xfId="29529"/>
    <cellStyle name="40% - Accent2 2 2 3 3 3 2" xfId="29530"/>
    <cellStyle name="40% - Accent2 2 2 3 3 4" xfId="29531"/>
    <cellStyle name="40% - Accent2 2 2 3 3 5" xfId="29532"/>
    <cellStyle name="40% - Accent2 2 2 3 3 6" xfId="29533"/>
    <cellStyle name="40% - Accent2 2 2 3 3 7" xfId="29534"/>
    <cellStyle name="40% - Accent2 2 2 3 4" xfId="29535"/>
    <cellStyle name="40% - Accent2 2 2 3 4 2" xfId="29536"/>
    <cellStyle name="40% - Accent2 2 2 3 4 2 2" xfId="29537"/>
    <cellStyle name="40% - Accent2 2 2 3 4 3" xfId="29538"/>
    <cellStyle name="40% - Accent2 2 2 3 4 3 2" xfId="29539"/>
    <cellStyle name="40% - Accent2 2 2 3 4 4" xfId="29540"/>
    <cellStyle name="40% - Accent2 2 2 3 4 5" xfId="29541"/>
    <cellStyle name="40% - Accent2 2 2 3 4 6" xfId="29542"/>
    <cellStyle name="40% - Accent2 2 2 3 4 7" xfId="29543"/>
    <cellStyle name="40% - Accent2 2 2 3 5" xfId="29544"/>
    <cellStyle name="40% - Accent2 2 2 3 5 2" xfId="29545"/>
    <cellStyle name="40% - Accent2 2 2 3 5 2 2" xfId="29546"/>
    <cellStyle name="40% - Accent2 2 2 3 5 3" xfId="29547"/>
    <cellStyle name="40% - Accent2 2 2 3 5 3 2" xfId="29548"/>
    <cellStyle name="40% - Accent2 2 2 3 5 4" xfId="29549"/>
    <cellStyle name="40% - Accent2 2 2 3 5 5" xfId="29550"/>
    <cellStyle name="40% - Accent2 2 2 3 5 6" xfId="29551"/>
    <cellStyle name="40% - Accent2 2 2 3 5 7" xfId="29552"/>
    <cellStyle name="40% - Accent2 2 2 3 6" xfId="29553"/>
    <cellStyle name="40% - Accent2 2 2 3 6 2" xfId="29554"/>
    <cellStyle name="40% - Accent2 2 2 3 7" xfId="29555"/>
    <cellStyle name="40% - Accent2 2 2 3 7 2" xfId="29556"/>
    <cellStyle name="40% - Accent2 2 2 3 8" xfId="29557"/>
    <cellStyle name="40% - Accent2 2 2 3 9" xfId="29558"/>
    <cellStyle name="40% - Accent2 2 2 4" xfId="29559"/>
    <cellStyle name="40% - Accent2 2 2 4 10" xfId="29560"/>
    <cellStyle name="40% - Accent2 2 2 4 2" xfId="29561"/>
    <cellStyle name="40% - Accent2 2 2 4 2 2" xfId="29562"/>
    <cellStyle name="40% - Accent2 2 2 4 2 2 2" xfId="29563"/>
    <cellStyle name="40% - Accent2 2 2 4 2 3" xfId="29564"/>
    <cellStyle name="40% - Accent2 2 2 4 2 3 2" xfId="29565"/>
    <cellStyle name="40% - Accent2 2 2 4 2 4" xfId="29566"/>
    <cellStyle name="40% - Accent2 2 2 4 2 5" xfId="29567"/>
    <cellStyle name="40% - Accent2 2 2 4 2 6" xfId="29568"/>
    <cellStyle name="40% - Accent2 2 2 4 2 7" xfId="29569"/>
    <cellStyle name="40% - Accent2 2 2 4 3" xfId="29570"/>
    <cellStyle name="40% - Accent2 2 2 4 3 2" xfId="29571"/>
    <cellStyle name="40% - Accent2 2 2 4 3 2 2" xfId="29572"/>
    <cellStyle name="40% - Accent2 2 2 4 3 3" xfId="29573"/>
    <cellStyle name="40% - Accent2 2 2 4 3 3 2" xfId="29574"/>
    <cellStyle name="40% - Accent2 2 2 4 3 4" xfId="29575"/>
    <cellStyle name="40% - Accent2 2 2 4 3 5" xfId="29576"/>
    <cellStyle name="40% - Accent2 2 2 4 3 6" xfId="29577"/>
    <cellStyle name="40% - Accent2 2 2 4 3 7" xfId="29578"/>
    <cellStyle name="40% - Accent2 2 2 4 4" xfId="29579"/>
    <cellStyle name="40% - Accent2 2 2 4 4 2" xfId="29580"/>
    <cellStyle name="40% - Accent2 2 2 4 4 2 2" xfId="29581"/>
    <cellStyle name="40% - Accent2 2 2 4 4 3" xfId="29582"/>
    <cellStyle name="40% - Accent2 2 2 4 4 3 2" xfId="29583"/>
    <cellStyle name="40% - Accent2 2 2 4 4 4" xfId="29584"/>
    <cellStyle name="40% - Accent2 2 2 4 4 5" xfId="29585"/>
    <cellStyle name="40% - Accent2 2 2 4 4 6" xfId="29586"/>
    <cellStyle name="40% - Accent2 2 2 4 4 7" xfId="29587"/>
    <cellStyle name="40% - Accent2 2 2 4 5" xfId="29588"/>
    <cellStyle name="40% - Accent2 2 2 4 5 2" xfId="29589"/>
    <cellStyle name="40% - Accent2 2 2 4 6" xfId="29590"/>
    <cellStyle name="40% - Accent2 2 2 4 6 2" xfId="29591"/>
    <cellStyle name="40% - Accent2 2 2 4 7" xfId="29592"/>
    <cellStyle name="40% - Accent2 2 2 4 8" xfId="29593"/>
    <cellStyle name="40% - Accent2 2 2 4 9" xfId="29594"/>
    <cellStyle name="40% - Accent2 2 2 5" xfId="29595"/>
    <cellStyle name="40% - Accent2 2 2 5 2" xfId="29596"/>
    <cellStyle name="40% - Accent2 2 2 5 2 2" xfId="29597"/>
    <cellStyle name="40% - Accent2 2 2 5 3" xfId="29598"/>
    <cellStyle name="40% - Accent2 2 2 5 3 2" xfId="29599"/>
    <cellStyle name="40% - Accent2 2 2 5 4" xfId="29600"/>
    <cellStyle name="40% - Accent2 2 2 5 5" xfId="29601"/>
    <cellStyle name="40% - Accent2 2 2 5 6" xfId="29602"/>
    <cellStyle name="40% - Accent2 2 2 5 7" xfId="29603"/>
    <cellStyle name="40% - Accent2 2 2 6" xfId="29604"/>
    <cellStyle name="40% - Accent2 2 2 6 2" xfId="29605"/>
    <cellStyle name="40% - Accent2 2 2 6 2 2" xfId="29606"/>
    <cellStyle name="40% - Accent2 2 2 6 3" xfId="29607"/>
    <cellStyle name="40% - Accent2 2 2 6 3 2" xfId="29608"/>
    <cellStyle name="40% - Accent2 2 2 6 4" xfId="29609"/>
    <cellStyle name="40% - Accent2 2 2 6 5" xfId="29610"/>
    <cellStyle name="40% - Accent2 2 2 6 6" xfId="29611"/>
    <cellStyle name="40% - Accent2 2 2 6 7" xfId="29612"/>
    <cellStyle name="40% - Accent2 2 2 7" xfId="29613"/>
    <cellStyle name="40% - Accent2 2 2 7 2" xfId="29614"/>
    <cellStyle name="40% - Accent2 2 2 7 2 2" xfId="29615"/>
    <cellStyle name="40% - Accent2 2 2 7 3" xfId="29616"/>
    <cellStyle name="40% - Accent2 2 2 7 3 2" xfId="29617"/>
    <cellStyle name="40% - Accent2 2 2 7 4" xfId="29618"/>
    <cellStyle name="40% - Accent2 2 2 7 5" xfId="29619"/>
    <cellStyle name="40% - Accent2 2 2 7 6" xfId="29620"/>
    <cellStyle name="40% - Accent2 2 2 7 7" xfId="29621"/>
    <cellStyle name="40% - Accent2 2 2 8" xfId="29622"/>
    <cellStyle name="40% - Accent2 2 2 8 2" xfId="29623"/>
    <cellStyle name="40% - Accent2 2 2 9" xfId="29624"/>
    <cellStyle name="40% - Accent2 2 2 9 2" xfId="29625"/>
    <cellStyle name="40% - Accent2 2 3" xfId="293"/>
    <cellStyle name="40% - Accent2 2 3 10" xfId="29626"/>
    <cellStyle name="40% - Accent2 2 3 11" xfId="29627"/>
    <cellStyle name="40% - Accent2 2 3 12" xfId="29628"/>
    <cellStyle name="40% - Accent2 2 3 13" xfId="29629"/>
    <cellStyle name="40% - Accent2 2 3 2" xfId="29630"/>
    <cellStyle name="40% - Accent2 2 3 2 10" xfId="29631"/>
    <cellStyle name="40% - Accent2 2 3 2 11" xfId="29632"/>
    <cellStyle name="40% - Accent2 2 3 2 2" xfId="29633"/>
    <cellStyle name="40% - Accent2 2 3 2 2 10" xfId="29634"/>
    <cellStyle name="40% - Accent2 2 3 2 2 2" xfId="29635"/>
    <cellStyle name="40% - Accent2 2 3 2 2 2 2" xfId="29636"/>
    <cellStyle name="40% - Accent2 2 3 2 2 2 2 2" xfId="29637"/>
    <cellStyle name="40% - Accent2 2 3 2 2 2 3" xfId="29638"/>
    <cellStyle name="40% - Accent2 2 3 2 2 2 3 2" xfId="29639"/>
    <cellStyle name="40% - Accent2 2 3 2 2 2 4" xfId="29640"/>
    <cellStyle name="40% - Accent2 2 3 2 2 2 5" xfId="29641"/>
    <cellStyle name="40% - Accent2 2 3 2 2 2 6" xfId="29642"/>
    <cellStyle name="40% - Accent2 2 3 2 2 2 7" xfId="29643"/>
    <cellStyle name="40% - Accent2 2 3 2 2 3" xfId="29644"/>
    <cellStyle name="40% - Accent2 2 3 2 2 3 2" xfId="29645"/>
    <cellStyle name="40% - Accent2 2 3 2 2 3 2 2" xfId="29646"/>
    <cellStyle name="40% - Accent2 2 3 2 2 3 3" xfId="29647"/>
    <cellStyle name="40% - Accent2 2 3 2 2 3 3 2" xfId="29648"/>
    <cellStyle name="40% - Accent2 2 3 2 2 3 4" xfId="29649"/>
    <cellStyle name="40% - Accent2 2 3 2 2 3 5" xfId="29650"/>
    <cellStyle name="40% - Accent2 2 3 2 2 3 6" xfId="29651"/>
    <cellStyle name="40% - Accent2 2 3 2 2 3 7" xfId="29652"/>
    <cellStyle name="40% - Accent2 2 3 2 2 4" xfId="29653"/>
    <cellStyle name="40% - Accent2 2 3 2 2 4 2" xfId="29654"/>
    <cellStyle name="40% - Accent2 2 3 2 2 4 2 2" xfId="29655"/>
    <cellStyle name="40% - Accent2 2 3 2 2 4 3" xfId="29656"/>
    <cellStyle name="40% - Accent2 2 3 2 2 4 3 2" xfId="29657"/>
    <cellStyle name="40% - Accent2 2 3 2 2 4 4" xfId="29658"/>
    <cellStyle name="40% - Accent2 2 3 2 2 4 5" xfId="29659"/>
    <cellStyle name="40% - Accent2 2 3 2 2 4 6" xfId="29660"/>
    <cellStyle name="40% - Accent2 2 3 2 2 4 7" xfId="29661"/>
    <cellStyle name="40% - Accent2 2 3 2 2 5" xfId="29662"/>
    <cellStyle name="40% - Accent2 2 3 2 2 5 2" xfId="29663"/>
    <cellStyle name="40% - Accent2 2 3 2 2 6" xfId="29664"/>
    <cellStyle name="40% - Accent2 2 3 2 2 6 2" xfId="29665"/>
    <cellStyle name="40% - Accent2 2 3 2 2 7" xfId="29666"/>
    <cellStyle name="40% - Accent2 2 3 2 2 8" xfId="29667"/>
    <cellStyle name="40% - Accent2 2 3 2 2 9" xfId="29668"/>
    <cellStyle name="40% - Accent2 2 3 2 3" xfId="29669"/>
    <cellStyle name="40% - Accent2 2 3 2 3 2" xfId="29670"/>
    <cellStyle name="40% - Accent2 2 3 2 3 2 2" xfId="29671"/>
    <cellStyle name="40% - Accent2 2 3 2 3 3" xfId="29672"/>
    <cellStyle name="40% - Accent2 2 3 2 3 3 2" xfId="29673"/>
    <cellStyle name="40% - Accent2 2 3 2 3 4" xfId="29674"/>
    <cellStyle name="40% - Accent2 2 3 2 3 5" xfId="29675"/>
    <cellStyle name="40% - Accent2 2 3 2 3 6" xfId="29676"/>
    <cellStyle name="40% - Accent2 2 3 2 3 7" xfId="29677"/>
    <cellStyle name="40% - Accent2 2 3 2 4" xfId="29678"/>
    <cellStyle name="40% - Accent2 2 3 2 4 2" xfId="29679"/>
    <cellStyle name="40% - Accent2 2 3 2 4 2 2" xfId="29680"/>
    <cellStyle name="40% - Accent2 2 3 2 4 3" xfId="29681"/>
    <cellStyle name="40% - Accent2 2 3 2 4 3 2" xfId="29682"/>
    <cellStyle name="40% - Accent2 2 3 2 4 4" xfId="29683"/>
    <cellStyle name="40% - Accent2 2 3 2 4 5" xfId="29684"/>
    <cellStyle name="40% - Accent2 2 3 2 4 6" xfId="29685"/>
    <cellStyle name="40% - Accent2 2 3 2 4 7" xfId="29686"/>
    <cellStyle name="40% - Accent2 2 3 2 5" xfId="29687"/>
    <cellStyle name="40% - Accent2 2 3 2 5 2" xfId="29688"/>
    <cellStyle name="40% - Accent2 2 3 2 5 2 2" xfId="29689"/>
    <cellStyle name="40% - Accent2 2 3 2 5 3" xfId="29690"/>
    <cellStyle name="40% - Accent2 2 3 2 5 3 2" xfId="29691"/>
    <cellStyle name="40% - Accent2 2 3 2 5 4" xfId="29692"/>
    <cellStyle name="40% - Accent2 2 3 2 5 5" xfId="29693"/>
    <cellStyle name="40% - Accent2 2 3 2 5 6" xfId="29694"/>
    <cellStyle name="40% - Accent2 2 3 2 5 7" xfId="29695"/>
    <cellStyle name="40% - Accent2 2 3 2 6" xfId="29696"/>
    <cellStyle name="40% - Accent2 2 3 2 6 2" xfId="29697"/>
    <cellStyle name="40% - Accent2 2 3 2 7" xfId="29698"/>
    <cellStyle name="40% - Accent2 2 3 2 7 2" xfId="29699"/>
    <cellStyle name="40% - Accent2 2 3 2 8" xfId="29700"/>
    <cellStyle name="40% - Accent2 2 3 2 9" xfId="29701"/>
    <cellStyle name="40% - Accent2 2 3 3" xfId="29702"/>
    <cellStyle name="40% - Accent2 2 3 3 10" xfId="29703"/>
    <cellStyle name="40% - Accent2 2 3 3 11" xfId="29704"/>
    <cellStyle name="40% - Accent2 2 3 3 2" xfId="29705"/>
    <cellStyle name="40% - Accent2 2 3 3 2 10" xfId="29706"/>
    <cellStyle name="40% - Accent2 2 3 3 2 2" xfId="29707"/>
    <cellStyle name="40% - Accent2 2 3 3 2 2 2" xfId="29708"/>
    <cellStyle name="40% - Accent2 2 3 3 2 2 2 2" xfId="29709"/>
    <cellStyle name="40% - Accent2 2 3 3 2 2 3" xfId="29710"/>
    <cellStyle name="40% - Accent2 2 3 3 2 2 3 2" xfId="29711"/>
    <cellStyle name="40% - Accent2 2 3 3 2 2 4" xfId="29712"/>
    <cellStyle name="40% - Accent2 2 3 3 2 2 5" xfId="29713"/>
    <cellStyle name="40% - Accent2 2 3 3 2 2 6" xfId="29714"/>
    <cellStyle name="40% - Accent2 2 3 3 2 2 7" xfId="29715"/>
    <cellStyle name="40% - Accent2 2 3 3 2 3" xfId="29716"/>
    <cellStyle name="40% - Accent2 2 3 3 2 3 2" xfId="29717"/>
    <cellStyle name="40% - Accent2 2 3 3 2 3 2 2" xfId="29718"/>
    <cellStyle name="40% - Accent2 2 3 3 2 3 3" xfId="29719"/>
    <cellStyle name="40% - Accent2 2 3 3 2 3 3 2" xfId="29720"/>
    <cellStyle name="40% - Accent2 2 3 3 2 3 4" xfId="29721"/>
    <cellStyle name="40% - Accent2 2 3 3 2 3 5" xfId="29722"/>
    <cellStyle name="40% - Accent2 2 3 3 2 3 6" xfId="29723"/>
    <cellStyle name="40% - Accent2 2 3 3 2 3 7" xfId="29724"/>
    <cellStyle name="40% - Accent2 2 3 3 2 4" xfId="29725"/>
    <cellStyle name="40% - Accent2 2 3 3 2 4 2" xfId="29726"/>
    <cellStyle name="40% - Accent2 2 3 3 2 4 2 2" xfId="29727"/>
    <cellStyle name="40% - Accent2 2 3 3 2 4 3" xfId="29728"/>
    <cellStyle name="40% - Accent2 2 3 3 2 4 3 2" xfId="29729"/>
    <cellStyle name="40% - Accent2 2 3 3 2 4 4" xfId="29730"/>
    <cellStyle name="40% - Accent2 2 3 3 2 4 5" xfId="29731"/>
    <cellStyle name="40% - Accent2 2 3 3 2 4 6" xfId="29732"/>
    <cellStyle name="40% - Accent2 2 3 3 2 4 7" xfId="29733"/>
    <cellStyle name="40% - Accent2 2 3 3 2 5" xfId="29734"/>
    <cellStyle name="40% - Accent2 2 3 3 2 5 2" xfId="29735"/>
    <cellStyle name="40% - Accent2 2 3 3 2 6" xfId="29736"/>
    <cellStyle name="40% - Accent2 2 3 3 2 6 2" xfId="29737"/>
    <cellStyle name="40% - Accent2 2 3 3 2 7" xfId="29738"/>
    <cellStyle name="40% - Accent2 2 3 3 2 8" xfId="29739"/>
    <cellStyle name="40% - Accent2 2 3 3 2 9" xfId="29740"/>
    <cellStyle name="40% - Accent2 2 3 3 3" xfId="29741"/>
    <cellStyle name="40% - Accent2 2 3 3 3 2" xfId="29742"/>
    <cellStyle name="40% - Accent2 2 3 3 3 2 2" xfId="29743"/>
    <cellStyle name="40% - Accent2 2 3 3 3 3" xfId="29744"/>
    <cellStyle name="40% - Accent2 2 3 3 3 3 2" xfId="29745"/>
    <cellStyle name="40% - Accent2 2 3 3 3 4" xfId="29746"/>
    <cellStyle name="40% - Accent2 2 3 3 3 5" xfId="29747"/>
    <cellStyle name="40% - Accent2 2 3 3 3 6" xfId="29748"/>
    <cellStyle name="40% - Accent2 2 3 3 3 7" xfId="29749"/>
    <cellStyle name="40% - Accent2 2 3 3 4" xfId="29750"/>
    <cellStyle name="40% - Accent2 2 3 3 4 2" xfId="29751"/>
    <cellStyle name="40% - Accent2 2 3 3 4 2 2" xfId="29752"/>
    <cellStyle name="40% - Accent2 2 3 3 4 3" xfId="29753"/>
    <cellStyle name="40% - Accent2 2 3 3 4 3 2" xfId="29754"/>
    <cellStyle name="40% - Accent2 2 3 3 4 4" xfId="29755"/>
    <cellStyle name="40% - Accent2 2 3 3 4 5" xfId="29756"/>
    <cellStyle name="40% - Accent2 2 3 3 4 6" xfId="29757"/>
    <cellStyle name="40% - Accent2 2 3 3 4 7" xfId="29758"/>
    <cellStyle name="40% - Accent2 2 3 3 5" xfId="29759"/>
    <cellStyle name="40% - Accent2 2 3 3 5 2" xfId="29760"/>
    <cellStyle name="40% - Accent2 2 3 3 5 2 2" xfId="29761"/>
    <cellStyle name="40% - Accent2 2 3 3 5 3" xfId="29762"/>
    <cellStyle name="40% - Accent2 2 3 3 5 3 2" xfId="29763"/>
    <cellStyle name="40% - Accent2 2 3 3 5 4" xfId="29764"/>
    <cellStyle name="40% - Accent2 2 3 3 5 5" xfId="29765"/>
    <cellStyle name="40% - Accent2 2 3 3 5 6" xfId="29766"/>
    <cellStyle name="40% - Accent2 2 3 3 5 7" xfId="29767"/>
    <cellStyle name="40% - Accent2 2 3 3 6" xfId="29768"/>
    <cellStyle name="40% - Accent2 2 3 3 6 2" xfId="29769"/>
    <cellStyle name="40% - Accent2 2 3 3 7" xfId="29770"/>
    <cellStyle name="40% - Accent2 2 3 3 7 2" xfId="29771"/>
    <cellStyle name="40% - Accent2 2 3 3 8" xfId="29772"/>
    <cellStyle name="40% - Accent2 2 3 3 9" xfId="29773"/>
    <cellStyle name="40% - Accent2 2 3 4" xfId="29774"/>
    <cellStyle name="40% - Accent2 2 3 4 10" xfId="29775"/>
    <cellStyle name="40% - Accent2 2 3 4 2" xfId="29776"/>
    <cellStyle name="40% - Accent2 2 3 4 2 2" xfId="29777"/>
    <cellStyle name="40% - Accent2 2 3 4 2 2 2" xfId="29778"/>
    <cellStyle name="40% - Accent2 2 3 4 2 3" xfId="29779"/>
    <cellStyle name="40% - Accent2 2 3 4 2 3 2" xfId="29780"/>
    <cellStyle name="40% - Accent2 2 3 4 2 4" xfId="29781"/>
    <cellStyle name="40% - Accent2 2 3 4 2 5" xfId="29782"/>
    <cellStyle name="40% - Accent2 2 3 4 2 6" xfId="29783"/>
    <cellStyle name="40% - Accent2 2 3 4 2 7" xfId="29784"/>
    <cellStyle name="40% - Accent2 2 3 4 3" xfId="29785"/>
    <cellStyle name="40% - Accent2 2 3 4 3 2" xfId="29786"/>
    <cellStyle name="40% - Accent2 2 3 4 3 2 2" xfId="29787"/>
    <cellStyle name="40% - Accent2 2 3 4 3 3" xfId="29788"/>
    <cellStyle name="40% - Accent2 2 3 4 3 3 2" xfId="29789"/>
    <cellStyle name="40% - Accent2 2 3 4 3 4" xfId="29790"/>
    <cellStyle name="40% - Accent2 2 3 4 3 5" xfId="29791"/>
    <cellStyle name="40% - Accent2 2 3 4 3 6" xfId="29792"/>
    <cellStyle name="40% - Accent2 2 3 4 3 7" xfId="29793"/>
    <cellStyle name="40% - Accent2 2 3 4 4" xfId="29794"/>
    <cellStyle name="40% - Accent2 2 3 4 4 2" xfId="29795"/>
    <cellStyle name="40% - Accent2 2 3 4 4 2 2" xfId="29796"/>
    <cellStyle name="40% - Accent2 2 3 4 4 3" xfId="29797"/>
    <cellStyle name="40% - Accent2 2 3 4 4 3 2" xfId="29798"/>
    <cellStyle name="40% - Accent2 2 3 4 4 4" xfId="29799"/>
    <cellStyle name="40% - Accent2 2 3 4 4 5" xfId="29800"/>
    <cellStyle name="40% - Accent2 2 3 4 4 6" xfId="29801"/>
    <cellStyle name="40% - Accent2 2 3 4 4 7" xfId="29802"/>
    <cellStyle name="40% - Accent2 2 3 4 5" xfId="29803"/>
    <cellStyle name="40% - Accent2 2 3 4 5 2" xfId="29804"/>
    <cellStyle name="40% - Accent2 2 3 4 6" xfId="29805"/>
    <cellStyle name="40% - Accent2 2 3 4 6 2" xfId="29806"/>
    <cellStyle name="40% - Accent2 2 3 4 7" xfId="29807"/>
    <cellStyle name="40% - Accent2 2 3 4 8" xfId="29808"/>
    <cellStyle name="40% - Accent2 2 3 4 9" xfId="29809"/>
    <cellStyle name="40% - Accent2 2 3 5" xfId="29810"/>
    <cellStyle name="40% - Accent2 2 3 5 2" xfId="29811"/>
    <cellStyle name="40% - Accent2 2 3 5 2 2" xfId="29812"/>
    <cellStyle name="40% - Accent2 2 3 5 3" xfId="29813"/>
    <cellStyle name="40% - Accent2 2 3 5 3 2" xfId="29814"/>
    <cellStyle name="40% - Accent2 2 3 5 4" xfId="29815"/>
    <cellStyle name="40% - Accent2 2 3 5 5" xfId="29816"/>
    <cellStyle name="40% - Accent2 2 3 5 6" xfId="29817"/>
    <cellStyle name="40% - Accent2 2 3 5 7" xfId="29818"/>
    <cellStyle name="40% - Accent2 2 3 6" xfId="29819"/>
    <cellStyle name="40% - Accent2 2 3 6 2" xfId="29820"/>
    <cellStyle name="40% - Accent2 2 3 6 2 2" xfId="29821"/>
    <cellStyle name="40% - Accent2 2 3 6 3" xfId="29822"/>
    <cellStyle name="40% - Accent2 2 3 6 3 2" xfId="29823"/>
    <cellStyle name="40% - Accent2 2 3 6 4" xfId="29824"/>
    <cellStyle name="40% - Accent2 2 3 6 5" xfId="29825"/>
    <cellStyle name="40% - Accent2 2 3 6 6" xfId="29826"/>
    <cellStyle name="40% - Accent2 2 3 6 7" xfId="29827"/>
    <cellStyle name="40% - Accent2 2 3 7" xfId="29828"/>
    <cellStyle name="40% - Accent2 2 3 7 2" xfId="29829"/>
    <cellStyle name="40% - Accent2 2 3 7 2 2" xfId="29830"/>
    <cellStyle name="40% - Accent2 2 3 7 3" xfId="29831"/>
    <cellStyle name="40% - Accent2 2 3 7 3 2" xfId="29832"/>
    <cellStyle name="40% - Accent2 2 3 7 4" xfId="29833"/>
    <cellStyle name="40% - Accent2 2 3 7 5" xfId="29834"/>
    <cellStyle name="40% - Accent2 2 3 7 6" xfId="29835"/>
    <cellStyle name="40% - Accent2 2 3 7 7" xfId="29836"/>
    <cellStyle name="40% - Accent2 2 3 8" xfId="29837"/>
    <cellStyle name="40% - Accent2 2 3 8 2" xfId="29838"/>
    <cellStyle name="40% - Accent2 2 3 9" xfId="29839"/>
    <cellStyle name="40% - Accent2 2 3 9 2" xfId="29840"/>
    <cellStyle name="40% - Accent2 2 4" xfId="29841"/>
    <cellStyle name="40% - Accent2 2 4 10" xfId="29842"/>
    <cellStyle name="40% - Accent2 2 4 11" xfId="29843"/>
    <cellStyle name="40% - Accent2 2 4 12" xfId="29844"/>
    <cellStyle name="40% - Accent2 2 4 13" xfId="29845"/>
    <cellStyle name="40% - Accent2 2 4 2" xfId="29846"/>
    <cellStyle name="40% - Accent2 2 4 2 10" xfId="29847"/>
    <cellStyle name="40% - Accent2 2 4 2 11" xfId="29848"/>
    <cellStyle name="40% - Accent2 2 4 2 2" xfId="29849"/>
    <cellStyle name="40% - Accent2 2 4 2 2 10" xfId="29850"/>
    <cellStyle name="40% - Accent2 2 4 2 2 2" xfId="29851"/>
    <cellStyle name="40% - Accent2 2 4 2 2 2 2" xfId="29852"/>
    <cellStyle name="40% - Accent2 2 4 2 2 2 2 2" xfId="29853"/>
    <cellStyle name="40% - Accent2 2 4 2 2 2 3" xfId="29854"/>
    <cellStyle name="40% - Accent2 2 4 2 2 2 3 2" xfId="29855"/>
    <cellStyle name="40% - Accent2 2 4 2 2 2 4" xfId="29856"/>
    <cellStyle name="40% - Accent2 2 4 2 2 2 5" xfId="29857"/>
    <cellStyle name="40% - Accent2 2 4 2 2 2 6" xfId="29858"/>
    <cellStyle name="40% - Accent2 2 4 2 2 2 7" xfId="29859"/>
    <cellStyle name="40% - Accent2 2 4 2 2 3" xfId="29860"/>
    <cellStyle name="40% - Accent2 2 4 2 2 3 2" xfId="29861"/>
    <cellStyle name="40% - Accent2 2 4 2 2 3 2 2" xfId="29862"/>
    <cellStyle name="40% - Accent2 2 4 2 2 3 3" xfId="29863"/>
    <cellStyle name="40% - Accent2 2 4 2 2 3 3 2" xfId="29864"/>
    <cellStyle name="40% - Accent2 2 4 2 2 3 4" xfId="29865"/>
    <cellStyle name="40% - Accent2 2 4 2 2 3 5" xfId="29866"/>
    <cellStyle name="40% - Accent2 2 4 2 2 3 6" xfId="29867"/>
    <cellStyle name="40% - Accent2 2 4 2 2 3 7" xfId="29868"/>
    <cellStyle name="40% - Accent2 2 4 2 2 4" xfId="29869"/>
    <cellStyle name="40% - Accent2 2 4 2 2 4 2" xfId="29870"/>
    <cellStyle name="40% - Accent2 2 4 2 2 4 2 2" xfId="29871"/>
    <cellStyle name="40% - Accent2 2 4 2 2 4 3" xfId="29872"/>
    <cellStyle name="40% - Accent2 2 4 2 2 4 3 2" xfId="29873"/>
    <cellStyle name="40% - Accent2 2 4 2 2 4 4" xfId="29874"/>
    <cellStyle name="40% - Accent2 2 4 2 2 4 5" xfId="29875"/>
    <cellStyle name="40% - Accent2 2 4 2 2 4 6" xfId="29876"/>
    <cellStyle name="40% - Accent2 2 4 2 2 4 7" xfId="29877"/>
    <cellStyle name="40% - Accent2 2 4 2 2 5" xfId="29878"/>
    <cellStyle name="40% - Accent2 2 4 2 2 5 2" xfId="29879"/>
    <cellStyle name="40% - Accent2 2 4 2 2 6" xfId="29880"/>
    <cellStyle name="40% - Accent2 2 4 2 2 6 2" xfId="29881"/>
    <cellStyle name="40% - Accent2 2 4 2 2 7" xfId="29882"/>
    <cellStyle name="40% - Accent2 2 4 2 2 8" xfId="29883"/>
    <cellStyle name="40% - Accent2 2 4 2 2 9" xfId="29884"/>
    <cellStyle name="40% - Accent2 2 4 2 3" xfId="29885"/>
    <cellStyle name="40% - Accent2 2 4 2 3 2" xfId="29886"/>
    <cellStyle name="40% - Accent2 2 4 2 3 2 2" xfId="29887"/>
    <cellStyle name="40% - Accent2 2 4 2 3 3" xfId="29888"/>
    <cellStyle name="40% - Accent2 2 4 2 3 3 2" xfId="29889"/>
    <cellStyle name="40% - Accent2 2 4 2 3 4" xfId="29890"/>
    <cellStyle name="40% - Accent2 2 4 2 3 5" xfId="29891"/>
    <cellStyle name="40% - Accent2 2 4 2 3 6" xfId="29892"/>
    <cellStyle name="40% - Accent2 2 4 2 3 7" xfId="29893"/>
    <cellStyle name="40% - Accent2 2 4 2 4" xfId="29894"/>
    <cellStyle name="40% - Accent2 2 4 2 4 2" xfId="29895"/>
    <cellStyle name="40% - Accent2 2 4 2 4 2 2" xfId="29896"/>
    <cellStyle name="40% - Accent2 2 4 2 4 3" xfId="29897"/>
    <cellStyle name="40% - Accent2 2 4 2 4 3 2" xfId="29898"/>
    <cellStyle name="40% - Accent2 2 4 2 4 4" xfId="29899"/>
    <cellStyle name="40% - Accent2 2 4 2 4 5" xfId="29900"/>
    <cellStyle name="40% - Accent2 2 4 2 4 6" xfId="29901"/>
    <cellStyle name="40% - Accent2 2 4 2 4 7" xfId="29902"/>
    <cellStyle name="40% - Accent2 2 4 2 5" xfId="29903"/>
    <cellStyle name="40% - Accent2 2 4 2 5 2" xfId="29904"/>
    <cellStyle name="40% - Accent2 2 4 2 5 2 2" xfId="29905"/>
    <cellStyle name="40% - Accent2 2 4 2 5 3" xfId="29906"/>
    <cellStyle name="40% - Accent2 2 4 2 5 3 2" xfId="29907"/>
    <cellStyle name="40% - Accent2 2 4 2 5 4" xfId="29908"/>
    <cellStyle name="40% - Accent2 2 4 2 5 5" xfId="29909"/>
    <cellStyle name="40% - Accent2 2 4 2 5 6" xfId="29910"/>
    <cellStyle name="40% - Accent2 2 4 2 5 7" xfId="29911"/>
    <cellStyle name="40% - Accent2 2 4 2 6" xfId="29912"/>
    <cellStyle name="40% - Accent2 2 4 2 6 2" xfId="29913"/>
    <cellStyle name="40% - Accent2 2 4 2 7" xfId="29914"/>
    <cellStyle name="40% - Accent2 2 4 2 7 2" xfId="29915"/>
    <cellStyle name="40% - Accent2 2 4 2 8" xfId="29916"/>
    <cellStyle name="40% - Accent2 2 4 2 9" xfId="29917"/>
    <cellStyle name="40% - Accent2 2 4 3" xfId="29918"/>
    <cellStyle name="40% - Accent2 2 4 3 10" xfId="29919"/>
    <cellStyle name="40% - Accent2 2 4 3 11" xfId="29920"/>
    <cellStyle name="40% - Accent2 2 4 3 2" xfId="29921"/>
    <cellStyle name="40% - Accent2 2 4 3 2 10" xfId="29922"/>
    <cellStyle name="40% - Accent2 2 4 3 2 2" xfId="29923"/>
    <cellStyle name="40% - Accent2 2 4 3 2 2 2" xfId="29924"/>
    <cellStyle name="40% - Accent2 2 4 3 2 2 2 2" xfId="29925"/>
    <cellStyle name="40% - Accent2 2 4 3 2 2 3" xfId="29926"/>
    <cellStyle name="40% - Accent2 2 4 3 2 2 3 2" xfId="29927"/>
    <cellStyle name="40% - Accent2 2 4 3 2 2 4" xfId="29928"/>
    <cellStyle name="40% - Accent2 2 4 3 2 2 5" xfId="29929"/>
    <cellStyle name="40% - Accent2 2 4 3 2 2 6" xfId="29930"/>
    <cellStyle name="40% - Accent2 2 4 3 2 2 7" xfId="29931"/>
    <cellStyle name="40% - Accent2 2 4 3 2 3" xfId="29932"/>
    <cellStyle name="40% - Accent2 2 4 3 2 3 2" xfId="29933"/>
    <cellStyle name="40% - Accent2 2 4 3 2 3 2 2" xfId="29934"/>
    <cellStyle name="40% - Accent2 2 4 3 2 3 3" xfId="29935"/>
    <cellStyle name="40% - Accent2 2 4 3 2 3 3 2" xfId="29936"/>
    <cellStyle name="40% - Accent2 2 4 3 2 3 4" xfId="29937"/>
    <cellStyle name="40% - Accent2 2 4 3 2 3 5" xfId="29938"/>
    <cellStyle name="40% - Accent2 2 4 3 2 3 6" xfId="29939"/>
    <cellStyle name="40% - Accent2 2 4 3 2 3 7" xfId="29940"/>
    <cellStyle name="40% - Accent2 2 4 3 2 4" xfId="29941"/>
    <cellStyle name="40% - Accent2 2 4 3 2 4 2" xfId="29942"/>
    <cellStyle name="40% - Accent2 2 4 3 2 4 2 2" xfId="29943"/>
    <cellStyle name="40% - Accent2 2 4 3 2 4 3" xfId="29944"/>
    <cellStyle name="40% - Accent2 2 4 3 2 4 3 2" xfId="29945"/>
    <cellStyle name="40% - Accent2 2 4 3 2 4 4" xfId="29946"/>
    <cellStyle name="40% - Accent2 2 4 3 2 4 5" xfId="29947"/>
    <cellStyle name="40% - Accent2 2 4 3 2 4 6" xfId="29948"/>
    <cellStyle name="40% - Accent2 2 4 3 2 4 7" xfId="29949"/>
    <cellStyle name="40% - Accent2 2 4 3 2 5" xfId="29950"/>
    <cellStyle name="40% - Accent2 2 4 3 2 5 2" xfId="29951"/>
    <cellStyle name="40% - Accent2 2 4 3 2 6" xfId="29952"/>
    <cellStyle name="40% - Accent2 2 4 3 2 6 2" xfId="29953"/>
    <cellStyle name="40% - Accent2 2 4 3 2 7" xfId="29954"/>
    <cellStyle name="40% - Accent2 2 4 3 2 8" xfId="29955"/>
    <cellStyle name="40% - Accent2 2 4 3 2 9" xfId="29956"/>
    <cellStyle name="40% - Accent2 2 4 3 3" xfId="29957"/>
    <cellStyle name="40% - Accent2 2 4 3 3 2" xfId="29958"/>
    <cellStyle name="40% - Accent2 2 4 3 3 2 2" xfId="29959"/>
    <cellStyle name="40% - Accent2 2 4 3 3 3" xfId="29960"/>
    <cellStyle name="40% - Accent2 2 4 3 3 3 2" xfId="29961"/>
    <cellStyle name="40% - Accent2 2 4 3 3 4" xfId="29962"/>
    <cellStyle name="40% - Accent2 2 4 3 3 5" xfId="29963"/>
    <cellStyle name="40% - Accent2 2 4 3 3 6" xfId="29964"/>
    <cellStyle name="40% - Accent2 2 4 3 3 7" xfId="29965"/>
    <cellStyle name="40% - Accent2 2 4 3 4" xfId="29966"/>
    <cellStyle name="40% - Accent2 2 4 3 4 2" xfId="29967"/>
    <cellStyle name="40% - Accent2 2 4 3 4 2 2" xfId="29968"/>
    <cellStyle name="40% - Accent2 2 4 3 4 3" xfId="29969"/>
    <cellStyle name="40% - Accent2 2 4 3 4 3 2" xfId="29970"/>
    <cellStyle name="40% - Accent2 2 4 3 4 4" xfId="29971"/>
    <cellStyle name="40% - Accent2 2 4 3 4 5" xfId="29972"/>
    <cellStyle name="40% - Accent2 2 4 3 4 6" xfId="29973"/>
    <cellStyle name="40% - Accent2 2 4 3 4 7" xfId="29974"/>
    <cellStyle name="40% - Accent2 2 4 3 5" xfId="29975"/>
    <cellStyle name="40% - Accent2 2 4 3 5 2" xfId="29976"/>
    <cellStyle name="40% - Accent2 2 4 3 5 2 2" xfId="29977"/>
    <cellStyle name="40% - Accent2 2 4 3 5 3" xfId="29978"/>
    <cellStyle name="40% - Accent2 2 4 3 5 3 2" xfId="29979"/>
    <cellStyle name="40% - Accent2 2 4 3 5 4" xfId="29980"/>
    <cellStyle name="40% - Accent2 2 4 3 5 5" xfId="29981"/>
    <cellStyle name="40% - Accent2 2 4 3 5 6" xfId="29982"/>
    <cellStyle name="40% - Accent2 2 4 3 5 7" xfId="29983"/>
    <cellStyle name="40% - Accent2 2 4 3 6" xfId="29984"/>
    <cellStyle name="40% - Accent2 2 4 3 6 2" xfId="29985"/>
    <cellStyle name="40% - Accent2 2 4 3 7" xfId="29986"/>
    <cellStyle name="40% - Accent2 2 4 3 7 2" xfId="29987"/>
    <cellStyle name="40% - Accent2 2 4 3 8" xfId="29988"/>
    <cellStyle name="40% - Accent2 2 4 3 9" xfId="29989"/>
    <cellStyle name="40% - Accent2 2 4 4" xfId="29990"/>
    <cellStyle name="40% - Accent2 2 4 4 10" xfId="29991"/>
    <cellStyle name="40% - Accent2 2 4 4 2" xfId="29992"/>
    <cellStyle name="40% - Accent2 2 4 4 2 2" xfId="29993"/>
    <cellStyle name="40% - Accent2 2 4 4 2 2 2" xfId="29994"/>
    <cellStyle name="40% - Accent2 2 4 4 2 3" xfId="29995"/>
    <cellStyle name="40% - Accent2 2 4 4 2 3 2" xfId="29996"/>
    <cellStyle name="40% - Accent2 2 4 4 2 4" xfId="29997"/>
    <cellStyle name="40% - Accent2 2 4 4 2 5" xfId="29998"/>
    <cellStyle name="40% - Accent2 2 4 4 2 6" xfId="29999"/>
    <cellStyle name="40% - Accent2 2 4 4 2 7" xfId="30000"/>
    <cellStyle name="40% - Accent2 2 4 4 3" xfId="30001"/>
    <cellStyle name="40% - Accent2 2 4 4 3 2" xfId="30002"/>
    <cellStyle name="40% - Accent2 2 4 4 3 2 2" xfId="30003"/>
    <cellStyle name="40% - Accent2 2 4 4 3 3" xfId="30004"/>
    <cellStyle name="40% - Accent2 2 4 4 3 3 2" xfId="30005"/>
    <cellStyle name="40% - Accent2 2 4 4 3 4" xfId="30006"/>
    <cellStyle name="40% - Accent2 2 4 4 3 5" xfId="30007"/>
    <cellStyle name="40% - Accent2 2 4 4 3 6" xfId="30008"/>
    <cellStyle name="40% - Accent2 2 4 4 3 7" xfId="30009"/>
    <cellStyle name="40% - Accent2 2 4 4 4" xfId="30010"/>
    <cellStyle name="40% - Accent2 2 4 4 4 2" xfId="30011"/>
    <cellStyle name="40% - Accent2 2 4 4 4 2 2" xfId="30012"/>
    <cellStyle name="40% - Accent2 2 4 4 4 3" xfId="30013"/>
    <cellStyle name="40% - Accent2 2 4 4 4 3 2" xfId="30014"/>
    <cellStyle name="40% - Accent2 2 4 4 4 4" xfId="30015"/>
    <cellStyle name="40% - Accent2 2 4 4 4 5" xfId="30016"/>
    <cellStyle name="40% - Accent2 2 4 4 4 6" xfId="30017"/>
    <cellStyle name="40% - Accent2 2 4 4 4 7" xfId="30018"/>
    <cellStyle name="40% - Accent2 2 4 4 5" xfId="30019"/>
    <cellStyle name="40% - Accent2 2 4 4 5 2" xfId="30020"/>
    <cellStyle name="40% - Accent2 2 4 4 6" xfId="30021"/>
    <cellStyle name="40% - Accent2 2 4 4 6 2" xfId="30022"/>
    <cellStyle name="40% - Accent2 2 4 4 7" xfId="30023"/>
    <cellStyle name="40% - Accent2 2 4 4 8" xfId="30024"/>
    <cellStyle name="40% - Accent2 2 4 4 9" xfId="30025"/>
    <cellStyle name="40% - Accent2 2 4 5" xfId="30026"/>
    <cellStyle name="40% - Accent2 2 4 5 2" xfId="30027"/>
    <cellStyle name="40% - Accent2 2 4 5 2 2" xfId="30028"/>
    <cellStyle name="40% - Accent2 2 4 5 3" xfId="30029"/>
    <cellStyle name="40% - Accent2 2 4 5 3 2" xfId="30030"/>
    <cellStyle name="40% - Accent2 2 4 5 4" xfId="30031"/>
    <cellStyle name="40% - Accent2 2 4 5 5" xfId="30032"/>
    <cellStyle name="40% - Accent2 2 4 5 6" xfId="30033"/>
    <cellStyle name="40% - Accent2 2 4 5 7" xfId="30034"/>
    <cellStyle name="40% - Accent2 2 4 6" xfId="30035"/>
    <cellStyle name="40% - Accent2 2 4 6 2" xfId="30036"/>
    <cellStyle name="40% - Accent2 2 4 6 2 2" xfId="30037"/>
    <cellStyle name="40% - Accent2 2 4 6 3" xfId="30038"/>
    <cellStyle name="40% - Accent2 2 4 6 3 2" xfId="30039"/>
    <cellStyle name="40% - Accent2 2 4 6 4" xfId="30040"/>
    <cellStyle name="40% - Accent2 2 4 6 5" xfId="30041"/>
    <cellStyle name="40% - Accent2 2 4 6 6" xfId="30042"/>
    <cellStyle name="40% - Accent2 2 4 6 7" xfId="30043"/>
    <cellStyle name="40% - Accent2 2 4 7" xfId="30044"/>
    <cellStyle name="40% - Accent2 2 4 7 2" xfId="30045"/>
    <cellStyle name="40% - Accent2 2 4 7 2 2" xfId="30046"/>
    <cellStyle name="40% - Accent2 2 4 7 3" xfId="30047"/>
    <cellStyle name="40% - Accent2 2 4 7 3 2" xfId="30048"/>
    <cellStyle name="40% - Accent2 2 4 7 4" xfId="30049"/>
    <cellStyle name="40% - Accent2 2 4 7 5" xfId="30050"/>
    <cellStyle name="40% - Accent2 2 4 7 6" xfId="30051"/>
    <cellStyle name="40% - Accent2 2 4 7 7" xfId="30052"/>
    <cellStyle name="40% - Accent2 2 4 8" xfId="30053"/>
    <cellStyle name="40% - Accent2 2 4 8 2" xfId="30054"/>
    <cellStyle name="40% - Accent2 2 4 9" xfId="30055"/>
    <cellStyle name="40% - Accent2 2 4 9 2" xfId="30056"/>
    <cellStyle name="40% - Accent2 2 5" xfId="30057"/>
    <cellStyle name="40% - Accent2 2 5 10" xfId="30058"/>
    <cellStyle name="40% - Accent2 2 5 11" xfId="30059"/>
    <cellStyle name="40% - Accent2 2 5 12" xfId="30060"/>
    <cellStyle name="40% - Accent2 2 5 13" xfId="30061"/>
    <cellStyle name="40% - Accent2 2 5 2" xfId="30062"/>
    <cellStyle name="40% - Accent2 2 5 2 10" xfId="30063"/>
    <cellStyle name="40% - Accent2 2 5 2 11" xfId="30064"/>
    <cellStyle name="40% - Accent2 2 5 2 2" xfId="30065"/>
    <cellStyle name="40% - Accent2 2 5 2 2 10" xfId="30066"/>
    <cellStyle name="40% - Accent2 2 5 2 2 2" xfId="30067"/>
    <cellStyle name="40% - Accent2 2 5 2 2 2 2" xfId="30068"/>
    <cellStyle name="40% - Accent2 2 5 2 2 2 2 2" xfId="30069"/>
    <cellStyle name="40% - Accent2 2 5 2 2 2 3" xfId="30070"/>
    <cellStyle name="40% - Accent2 2 5 2 2 2 3 2" xfId="30071"/>
    <cellStyle name="40% - Accent2 2 5 2 2 2 4" xfId="30072"/>
    <cellStyle name="40% - Accent2 2 5 2 2 2 5" xfId="30073"/>
    <cellStyle name="40% - Accent2 2 5 2 2 2 6" xfId="30074"/>
    <cellStyle name="40% - Accent2 2 5 2 2 2 7" xfId="30075"/>
    <cellStyle name="40% - Accent2 2 5 2 2 3" xfId="30076"/>
    <cellStyle name="40% - Accent2 2 5 2 2 3 2" xfId="30077"/>
    <cellStyle name="40% - Accent2 2 5 2 2 3 2 2" xfId="30078"/>
    <cellStyle name="40% - Accent2 2 5 2 2 3 3" xfId="30079"/>
    <cellStyle name="40% - Accent2 2 5 2 2 3 3 2" xfId="30080"/>
    <cellStyle name="40% - Accent2 2 5 2 2 3 4" xfId="30081"/>
    <cellStyle name="40% - Accent2 2 5 2 2 3 5" xfId="30082"/>
    <cellStyle name="40% - Accent2 2 5 2 2 3 6" xfId="30083"/>
    <cellStyle name="40% - Accent2 2 5 2 2 3 7" xfId="30084"/>
    <cellStyle name="40% - Accent2 2 5 2 2 4" xfId="30085"/>
    <cellStyle name="40% - Accent2 2 5 2 2 4 2" xfId="30086"/>
    <cellStyle name="40% - Accent2 2 5 2 2 4 2 2" xfId="30087"/>
    <cellStyle name="40% - Accent2 2 5 2 2 4 3" xfId="30088"/>
    <cellStyle name="40% - Accent2 2 5 2 2 4 3 2" xfId="30089"/>
    <cellStyle name="40% - Accent2 2 5 2 2 4 4" xfId="30090"/>
    <cellStyle name="40% - Accent2 2 5 2 2 4 5" xfId="30091"/>
    <cellStyle name="40% - Accent2 2 5 2 2 4 6" xfId="30092"/>
    <cellStyle name="40% - Accent2 2 5 2 2 4 7" xfId="30093"/>
    <cellStyle name="40% - Accent2 2 5 2 2 5" xfId="30094"/>
    <cellStyle name="40% - Accent2 2 5 2 2 5 2" xfId="30095"/>
    <cellStyle name="40% - Accent2 2 5 2 2 6" xfId="30096"/>
    <cellStyle name="40% - Accent2 2 5 2 2 6 2" xfId="30097"/>
    <cellStyle name="40% - Accent2 2 5 2 2 7" xfId="30098"/>
    <cellStyle name="40% - Accent2 2 5 2 2 8" xfId="30099"/>
    <cellStyle name="40% - Accent2 2 5 2 2 9" xfId="30100"/>
    <cellStyle name="40% - Accent2 2 5 2 3" xfId="30101"/>
    <cellStyle name="40% - Accent2 2 5 2 3 2" xfId="30102"/>
    <cellStyle name="40% - Accent2 2 5 2 3 2 2" xfId="30103"/>
    <cellStyle name="40% - Accent2 2 5 2 3 3" xfId="30104"/>
    <cellStyle name="40% - Accent2 2 5 2 3 3 2" xfId="30105"/>
    <cellStyle name="40% - Accent2 2 5 2 3 4" xfId="30106"/>
    <cellStyle name="40% - Accent2 2 5 2 3 5" xfId="30107"/>
    <cellStyle name="40% - Accent2 2 5 2 3 6" xfId="30108"/>
    <cellStyle name="40% - Accent2 2 5 2 3 7" xfId="30109"/>
    <cellStyle name="40% - Accent2 2 5 2 4" xfId="30110"/>
    <cellStyle name="40% - Accent2 2 5 2 4 2" xfId="30111"/>
    <cellStyle name="40% - Accent2 2 5 2 4 2 2" xfId="30112"/>
    <cellStyle name="40% - Accent2 2 5 2 4 3" xfId="30113"/>
    <cellStyle name="40% - Accent2 2 5 2 4 3 2" xfId="30114"/>
    <cellStyle name="40% - Accent2 2 5 2 4 4" xfId="30115"/>
    <cellStyle name="40% - Accent2 2 5 2 4 5" xfId="30116"/>
    <cellStyle name="40% - Accent2 2 5 2 4 6" xfId="30117"/>
    <cellStyle name="40% - Accent2 2 5 2 4 7" xfId="30118"/>
    <cellStyle name="40% - Accent2 2 5 2 5" xfId="30119"/>
    <cellStyle name="40% - Accent2 2 5 2 5 2" xfId="30120"/>
    <cellStyle name="40% - Accent2 2 5 2 5 2 2" xfId="30121"/>
    <cellStyle name="40% - Accent2 2 5 2 5 3" xfId="30122"/>
    <cellStyle name="40% - Accent2 2 5 2 5 3 2" xfId="30123"/>
    <cellStyle name="40% - Accent2 2 5 2 5 4" xfId="30124"/>
    <cellStyle name="40% - Accent2 2 5 2 5 5" xfId="30125"/>
    <cellStyle name="40% - Accent2 2 5 2 5 6" xfId="30126"/>
    <cellStyle name="40% - Accent2 2 5 2 5 7" xfId="30127"/>
    <cellStyle name="40% - Accent2 2 5 2 6" xfId="30128"/>
    <cellStyle name="40% - Accent2 2 5 2 6 2" xfId="30129"/>
    <cellStyle name="40% - Accent2 2 5 2 7" xfId="30130"/>
    <cellStyle name="40% - Accent2 2 5 2 7 2" xfId="30131"/>
    <cellStyle name="40% - Accent2 2 5 2 8" xfId="30132"/>
    <cellStyle name="40% - Accent2 2 5 2 9" xfId="30133"/>
    <cellStyle name="40% - Accent2 2 5 3" xfId="30134"/>
    <cellStyle name="40% - Accent2 2 5 3 10" xfId="30135"/>
    <cellStyle name="40% - Accent2 2 5 3 11" xfId="30136"/>
    <cellStyle name="40% - Accent2 2 5 3 2" xfId="30137"/>
    <cellStyle name="40% - Accent2 2 5 3 2 10" xfId="30138"/>
    <cellStyle name="40% - Accent2 2 5 3 2 2" xfId="30139"/>
    <cellStyle name="40% - Accent2 2 5 3 2 2 2" xfId="30140"/>
    <cellStyle name="40% - Accent2 2 5 3 2 2 2 2" xfId="30141"/>
    <cellStyle name="40% - Accent2 2 5 3 2 2 3" xfId="30142"/>
    <cellStyle name="40% - Accent2 2 5 3 2 2 3 2" xfId="30143"/>
    <cellStyle name="40% - Accent2 2 5 3 2 2 4" xfId="30144"/>
    <cellStyle name="40% - Accent2 2 5 3 2 2 5" xfId="30145"/>
    <cellStyle name="40% - Accent2 2 5 3 2 2 6" xfId="30146"/>
    <cellStyle name="40% - Accent2 2 5 3 2 2 7" xfId="30147"/>
    <cellStyle name="40% - Accent2 2 5 3 2 3" xfId="30148"/>
    <cellStyle name="40% - Accent2 2 5 3 2 3 2" xfId="30149"/>
    <cellStyle name="40% - Accent2 2 5 3 2 3 2 2" xfId="30150"/>
    <cellStyle name="40% - Accent2 2 5 3 2 3 3" xfId="30151"/>
    <cellStyle name="40% - Accent2 2 5 3 2 3 3 2" xfId="30152"/>
    <cellStyle name="40% - Accent2 2 5 3 2 3 4" xfId="30153"/>
    <cellStyle name="40% - Accent2 2 5 3 2 3 5" xfId="30154"/>
    <cellStyle name="40% - Accent2 2 5 3 2 3 6" xfId="30155"/>
    <cellStyle name="40% - Accent2 2 5 3 2 3 7" xfId="30156"/>
    <cellStyle name="40% - Accent2 2 5 3 2 4" xfId="30157"/>
    <cellStyle name="40% - Accent2 2 5 3 2 4 2" xfId="30158"/>
    <cellStyle name="40% - Accent2 2 5 3 2 4 2 2" xfId="30159"/>
    <cellStyle name="40% - Accent2 2 5 3 2 4 3" xfId="30160"/>
    <cellStyle name="40% - Accent2 2 5 3 2 4 3 2" xfId="30161"/>
    <cellStyle name="40% - Accent2 2 5 3 2 4 4" xfId="30162"/>
    <cellStyle name="40% - Accent2 2 5 3 2 4 5" xfId="30163"/>
    <cellStyle name="40% - Accent2 2 5 3 2 4 6" xfId="30164"/>
    <cellStyle name="40% - Accent2 2 5 3 2 4 7" xfId="30165"/>
    <cellStyle name="40% - Accent2 2 5 3 2 5" xfId="30166"/>
    <cellStyle name="40% - Accent2 2 5 3 2 5 2" xfId="30167"/>
    <cellStyle name="40% - Accent2 2 5 3 2 6" xfId="30168"/>
    <cellStyle name="40% - Accent2 2 5 3 2 6 2" xfId="30169"/>
    <cellStyle name="40% - Accent2 2 5 3 2 7" xfId="30170"/>
    <cellStyle name="40% - Accent2 2 5 3 2 8" xfId="30171"/>
    <cellStyle name="40% - Accent2 2 5 3 2 9" xfId="30172"/>
    <cellStyle name="40% - Accent2 2 5 3 3" xfId="30173"/>
    <cellStyle name="40% - Accent2 2 5 3 3 2" xfId="30174"/>
    <cellStyle name="40% - Accent2 2 5 3 3 2 2" xfId="30175"/>
    <cellStyle name="40% - Accent2 2 5 3 3 3" xfId="30176"/>
    <cellStyle name="40% - Accent2 2 5 3 3 3 2" xfId="30177"/>
    <cellStyle name="40% - Accent2 2 5 3 3 4" xfId="30178"/>
    <cellStyle name="40% - Accent2 2 5 3 3 5" xfId="30179"/>
    <cellStyle name="40% - Accent2 2 5 3 3 6" xfId="30180"/>
    <cellStyle name="40% - Accent2 2 5 3 3 7" xfId="30181"/>
    <cellStyle name="40% - Accent2 2 5 3 4" xfId="30182"/>
    <cellStyle name="40% - Accent2 2 5 3 4 2" xfId="30183"/>
    <cellStyle name="40% - Accent2 2 5 3 4 2 2" xfId="30184"/>
    <cellStyle name="40% - Accent2 2 5 3 4 3" xfId="30185"/>
    <cellStyle name="40% - Accent2 2 5 3 4 3 2" xfId="30186"/>
    <cellStyle name="40% - Accent2 2 5 3 4 4" xfId="30187"/>
    <cellStyle name="40% - Accent2 2 5 3 4 5" xfId="30188"/>
    <cellStyle name="40% - Accent2 2 5 3 4 6" xfId="30189"/>
    <cellStyle name="40% - Accent2 2 5 3 4 7" xfId="30190"/>
    <cellStyle name="40% - Accent2 2 5 3 5" xfId="30191"/>
    <cellStyle name="40% - Accent2 2 5 3 5 2" xfId="30192"/>
    <cellStyle name="40% - Accent2 2 5 3 5 2 2" xfId="30193"/>
    <cellStyle name="40% - Accent2 2 5 3 5 3" xfId="30194"/>
    <cellStyle name="40% - Accent2 2 5 3 5 3 2" xfId="30195"/>
    <cellStyle name="40% - Accent2 2 5 3 5 4" xfId="30196"/>
    <cellStyle name="40% - Accent2 2 5 3 5 5" xfId="30197"/>
    <cellStyle name="40% - Accent2 2 5 3 5 6" xfId="30198"/>
    <cellStyle name="40% - Accent2 2 5 3 5 7" xfId="30199"/>
    <cellStyle name="40% - Accent2 2 5 3 6" xfId="30200"/>
    <cellStyle name="40% - Accent2 2 5 3 6 2" xfId="30201"/>
    <cellStyle name="40% - Accent2 2 5 3 7" xfId="30202"/>
    <cellStyle name="40% - Accent2 2 5 3 7 2" xfId="30203"/>
    <cellStyle name="40% - Accent2 2 5 3 8" xfId="30204"/>
    <cellStyle name="40% - Accent2 2 5 3 9" xfId="30205"/>
    <cellStyle name="40% - Accent2 2 5 4" xfId="30206"/>
    <cellStyle name="40% - Accent2 2 5 4 10" xfId="30207"/>
    <cellStyle name="40% - Accent2 2 5 4 2" xfId="30208"/>
    <cellStyle name="40% - Accent2 2 5 4 2 2" xfId="30209"/>
    <cellStyle name="40% - Accent2 2 5 4 2 2 2" xfId="30210"/>
    <cellStyle name="40% - Accent2 2 5 4 2 3" xfId="30211"/>
    <cellStyle name="40% - Accent2 2 5 4 2 3 2" xfId="30212"/>
    <cellStyle name="40% - Accent2 2 5 4 2 4" xfId="30213"/>
    <cellStyle name="40% - Accent2 2 5 4 2 5" xfId="30214"/>
    <cellStyle name="40% - Accent2 2 5 4 2 6" xfId="30215"/>
    <cellStyle name="40% - Accent2 2 5 4 2 7" xfId="30216"/>
    <cellStyle name="40% - Accent2 2 5 4 3" xfId="30217"/>
    <cellStyle name="40% - Accent2 2 5 4 3 2" xfId="30218"/>
    <cellStyle name="40% - Accent2 2 5 4 3 2 2" xfId="30219"/>
    <cellStyle name="40% - Accent2 2 5 4 3 3" xfId="30220"/>
    <cellStyle name="40% - Accent2 2 5 4 3 3 2" xfId="30221"/>
    <cellStyle name="40% - Accent2 2 5 4 3 4" xfId="30222"/>
    <cellStyle name="40% - Accent2 2 5 4 3 5" xfId="30223"/>
    <cellStyle name="40% - Accent2 2 5 4 3 6" xfId="30224"/>
    <cellStyle name="40% - Accent2 2 5 4 3 7" xfId="30225"/>
    <cellStyle name="40% - Accent2 2 5 4 4" xfId="30226"/>
    <cellStyle name="40% - Accent2 2 5 4 4 2" xfId="30227"/>
    <cellStyle name="40% - Accent2 2 5 4 4 2 2" xfId="30228"/>
    <cellStyle name="40% - Accent2 2 5 4 4 3" xfId="30229"/>
    <cellStyle name="40% - Accent2 2 5 4 4 3 2" xfId="30230"/>
    <cellStyle name="40% - Accent2 2 5 4 4 4" xfId="30231"/>
    <cellStyle name="40% - Accent2 2 5 4 4 5" xfId="30232"/>
    <cellStyle name="40% - Accent2 2 5 4 4 6" xfId="30233"/>
    <cellStyle name="40% - Accent2 2 5 4 4 7" xfId="30234"/>
    <cellStyle name="40% - Accent2 2 5 4 5" xfId="30235"/>
    <cellStyle name="40% - Accent2 2 5 4 5 2" xfId="30236"/>
    <cellStyle name="40% - Accent2 2 5 4 6" xfId="30237"/>
    <cellStyle name="40% - Accent2 2 5 4 6 2" xfId="30238"/>
    <cellStyle name="40% - Accent2 2 5 4 7" xfId="30239"/>
    <cellStyle name="40% - Accent2 2 5 4 8" xfId="30240"/>
    <cellStyle name="40% - Accent2 2 5 4 9" xfId="30241"/>
    <cellStyle name="40% - Accent2 2 5 5" xfId="30242"/>
    <cellStyle name="40% - Accent2 2 5 5 2" xfId="30243"/>
    <cellStyle name="40% - Accent2 2 5 5 2 2" xfId="30244"/>
    <cellStyle name="40% - Accent2 2 5 5 3" xfId="30245"/>
    <cellStyle name="40% - Accent2 2 5 5 3 2" xfId="30246"/>
    <cellStyle name="40% - Accent2 2 5 5 4" xfId="30247"/>
    <cellStyle name="40% - Accent2 2 5 5 5" xfId="30248"/>
    <cellStyle name="40% - Accent2 2 5 5 6" xfId="30249"/>
    <cellStyle name="40% - Accent2 2 5 5 7" xfId="30250"/>
    <cellStyle name="40% - Accent2 2 5 6" xfId="30251"/>
    <cellStyle name="40% - Accent2 2 5 6 2" xfId="30252"/>
    <cellStyle name="40% - Accent2 2 5 6 2 2" xfId="30253"/>
    <cellStyle name="40% - Accent2 2 5 6 3" xfId="30254"/>
    <cellStyle name="40% - Accent2 2 5 6 3 2" xfId="30255"/>
    <cellStyle name="40% - Accent2 2 5 6 4" xfId="30256"/>
    <cellStyle name="40% - Accent2 2 5 6 5" xfId="30257"/>
    <cellStyle name="40% - Accent2 2 5 6 6" xfId="30258"/>
    <cellStyle name="40% - Accent2 2 5 6 7" xfId="30259"/>
    <cellStyle name="40% - Accent2 2 5 7" xfId="30260"/>
    <cellStyle name="40% - Accent2 2 5 7 2" xfId="30261"/>
    <cellStyle name="40% - Accent2 2 5 7 2 2" xfId="30262"/>
    <cellStyle name="40% - Accent2 2 5 7 3" xfId="30263"/>
    <cellStyle name="40% - Accent2 2 5 7 3 2" xfId="30264"/>
    <cellStyle name="40% - Accent2 2 5 7 4" xfId="30265"/>
    <cellStyle name="40% - Accent2 2 5 7 5" xfId="30266"/>
    <cellStyle name="40% - Accent2 2 5 7 6" xfId="30267"/>
    <cellStyle name="40% - Accent2 2 5 7 7" xfId="30268"/>
    <cellStyle name="40% - Accent2 2 5 8" xfId="30269"/>
    <cellStyle name="40% - Accent2 2 5 8 2" xfId="30270"/>
    <cellStyle name="40% - Accent2 2 5 9" xfId="30271"/>
    <cellStyle name="40% - Accent2 2 5 9 2" xfId="30272"/>
    <cellStyle name="40% - Accent2 2 6" xfId="30273"/>
    <cellStyle name="40% - Accent2 2 6 10" xfId="30274"/>
    <cellStyle name="40% - Accent2 2 6 11" xfId="30275"/>
    <cellStyle name="40% - Accent2 2 6 12" xfId="30276"/>
    <cellStyle name="40% - Accent2 2 6 13" xfId="30277"/>
    <cellStyle name="40% - Accent2 2 6 2" xfId="30278"/>
    <cellStyle name="40% - Accent2 2 6 2 10" xfId="30279"/>
    <cellStyle name="40% - Accent2 2 6 2 11" xfId="30280"/>
    <cellStyle name="40% - Accent2 2 6 2 2" xfId="30281"/>
    <cellStyle name="40% - Accent2 2 6 2 2 10" xfId="30282"/>
    <cellStyle name="40% - Accent2 2 6 2 2 2" xfId="30283"/>
    <cellStyle name="40% - Accent2 2 6 2 2 2 2" xfId="30284"/>
    <cellStyle name="40% - Accent2 2 6 2 2 2 2 2" xfId="30285"/>
    <cellStyle name="40% - Accent2 2 6 2 2 2 3" xfId="30286"/>
    <cellStyle name="40% - Accent2 2 6 2 2 2 3 2" xfId="30287"/>
    <cellStyle name="40% - Accent2 2 6 2 2 2 4" xfId="30288"/>
    <cellStyle name="40% - Accent2 2 6 2 2 2 5" xfId="30289"/>
    <cellStyle name="40% - Accent2 2 6 2 2 2 6" xfId="30290"/>
    <cellStyle name="40% - Accent2 2 6 2 2 2 7" xfId="30291"/>
    <cellStyle name="40% - Accent2 2 6 2 2 3" xfId="30292"/>
    <cellStyle name="40% - Accent2 2 6 2 2 3 2" xfId="30293"/>
    <cellStyle name="40% - Accent2 2 6 2 2 3 2 2" xfId="30294"/>
    <cellStyle name="40% - Accent2 2 6 2 2 3 3" xfId="30295"/>
    <cellStyle name="40% - Accent2 2 6 2 2 3 3 2" xfId="30296"/>
    <cellStyle name="40% - Accent2 2 6 2 2 3 4" xfId="30297"/>
    <cellStyle name="40% - Accent2 2 6 2 2 3 5" xfId="30298"/>
    <cellStyle name="40% - Accent2 2 6 2 2 3 6" xfId="30299"/>
    <cellStyle name="40% - Accent2 2 6 2 2 3 7" xfId="30300"/>
    <cellStyle name="40% - Accent2 2 6 2 2 4" xfId="30301"/>
    <cellStyle name="40% - Accent2 2 6 2 2 4 2" xfId="30302"/>
    <cellStyle name="40% - Accent2 2 6 2 2 4 2 2" xfId="30303"/>
    <cellStyle name="40% - Accent2 2 6 2 2 4 3" xfId="30304"/>
    <cellStyle name="40% - Accent2 2 6 2 2 4 3 2" xfId="30305"/>
    <cellStyle name="40% - Accent2 2 6 2 2 4 4" xfId="30306"/>
    <cellStyle name="40% - Accent2 2 6 2 2 4 5" xfId="30307"/>
    <cellStyle name="40% - Accent2 2 6 2 2 4 6" xfId="30308"/>
    <cellStyle name="40% - Accent2 2 6 2 2 4 7" xfId="30309"/>
    <cellStyle name="40% - Accent2 2 6 2 2 5" xfId="30310"/>
    <cellStyle name="40% - Accent2 2 6 2 2 5 2" xfId="30311"/>
    <cellStyle name="40% - Accent2 2 6 2 2 6" xfId="30312"/>
    <cellStyle name="40% - Accent2 2 6 2 2 6 2" xfId="30313"/>
    <cellStyle name="40% - Accent2 2 6 2 2 7" xfId="30314"/>
    <cellStyle name="40% - Accent2 2 6 2 2 8" xfId="30315"/>
    <cellStyle name="40% - Accent2 2 6 2 2 9" xfId="30316"/>
    <cellStyle name="40% - Accent2 2 6 2 3" xfId="30317"/>
    <cellStyle name="40% - Accent2 2 6 2 3 2" xfId="30318"/>
    <cellStyle name="40% - Accent2 2 6 2 3 2 2" xfId="30319"/>
    <cellStyle name="40% - Accent2 2 6 2 3 3" xfId="30320"/>
    <cellStyle name="40% - Accent2 2 6 2 3 3 2" xfId="30321"/>
    <cellStyle name="40% - Accent2 2 6 2 3 4" xfId="30322"/>
    <cellStyle name="40% - Accent2 2 6 2 3 5" xfId="30323"/>
    <cellStyle name="40% - Accent2 2 6 2 3 6" xfId="30324"/>
    <cellStyle name="40% - Accent2 2 6 2 3 7" xfId="30325"/>
    <cellStyle name="40% - Accent2 2 6 2 4" xfId="30326"/>
    <cellStyle name="40% - Accent2 2 6 2 4 2" xfId="30327"/>
    <cellStyle name="40% - Accent2 2 6 2 4 2 2" xfId="30328"/>
    <cellStyle name="40% - Accent2 2 6 2 4 3" xfId="30329"/>
    <cellStyle name="40% - Accent2 2 6 2 4 3 2" xfId="30330"/>
    <cellStyle name="40% - Accent2 2 6 2 4 4" xfId="30331"/>
    <cellStyle name="40% - Accent2 2 6 2 4 5" xfId="30332"/>
    <cellStyle name="40% - Accent2 2 6 2 4 6" xfId="30333"/>
    <cellStyle name="40% - Accent2 2 6 2 4 7" xfId="30334"/>
    <cellStyle name="40% - Accent2 2 6 2 5" xfId="30335"/>
    <cellStyle name="40% - Accent2 2 6 2 5 2" xfId="30336"/>
    <cellStyle name="40% - Accent2 2 6 2 5 2 2" xfId="30337"/>
    <cellStyle name="40% - Accent2 2 6 2 5 3" xfId="30338"/>
    <cellStyle name="40% - Accent2 2 6 2 5 3 2" xfId="30339"/>
    <cellStyle name="40% - Accent2 2 6 2 5 4" xfId="30340"/>
    <cellStyle name="40% - Accent2 2 6 2 5 5" xfId="30341"/>
    <cellStyle name="40% - Accent2 2 6 2 5 6" xfId="30342"/>
    <cellStyle name="40% - Accent2 2 6 2 5 7" xfId="30343"/>
    <cellStyle name="40% - Accent2 2 6 2 6" xfId="30344"/>
    <cellStyle name="40% - Accent2 2 6 2 6 2" xfId="30345"/>
    <cellStyle name="40% - Accent2 2 6 2 7" xfId="30346"/>
    <cellStyle name="40% - Accent2 2 6 2 7 2" xfId="30347"/>
    <cellStyle name="40% - Accent2 2 6 2 8" xfId="30348"/>
    <cellStyle name="40% - Accent2 2 6 2 9" xfId="30349"/>
    <cellStyle name="40% - Accent2 2 6 3" xfId="30350"/>
    <cellStyle name="40% - Accent2 2 6 3 10" xfId="30351"/>
    <cellStyle name="40% - Accent2 2 6 3 11" xfId="30352"/>
    <cellStyle name="40% - Accent2 2 6 3 2" xfId="30353"/>
    <cellStyle name="40% - Accent2 2 6 3 2 10" xfId="30354"/>
    <cellStyle name="40% - Accent2 2 6 3 2 2" xfId="30355"/>
    <cellStyle name="40% - Accent2 2 6 3 2 2 2" xfId="30356"/>
    <cellStyle name="40% - Accent2 2 6 3 2 2 2 2" xfId="30357"/>
    <cellStyle name="40% - Accent2 2 6 3 2 2 3" xfId="30358"/>
    <cellStyle name="40% - Accent2 2 6 3 2 2 3 2" xfId="30359"/>
    <cellStyle name="40% - Accent2 2 6 3 2 2 4" xfId="30360"/>
    <cellStyle name="40% - Accent2 2 6 3 2 2 5" xfId="30361"/>
    <cellStyle name="40% - Accent2 2 6 3 2 2 6" xfId="30362"/>
    <cellStyle name="40% - Accent2 2 6 3 2 2 7" xfId="30363"/>
    <cellStyle name="40% - Accent2 2 6 3 2 3" xfId="30364"/>
    <cellStyle name="40% - Accent2 2 6 3 2 3 2" xfId="30365"/>
    <cellStyle name="40% - Accent2 2 6 3 2 3 2 2" xfId="30366"/>
    <cellStyle name="40% - Accent2 2 6 3 2 3 3" xfId="30367"/>
    <cellStyle name="40% - Accent2 2 6 3 2 3 3 2" xfId="30368"/>
    <cellStyle name="40% - Accent2 2 6 3 2 3 4" xfId="30369"/>
    <cellStyle name="40% - Accent2 2 6 3 2 3 5" xfId="30370"/>
    <cellStyle name="40% - Accent2 2 6 3 2 3 6" xfId="30371"/>
    <cellStyle name="40% - Accent2 2 6 3 2 3 7" xfId="30372"/>
    <cellStyle name="40% - Accent2 2 6 3 2 4" xfId="30373"/>
    <cellStyle name="40% - Accent2 2 6 3 2 4 2" xfId="30374"/>
    <cellStyle name="40% - Accent2 2 6 3 2 4 2 2" xfId="30375"/>
    <cellStyle name="40% - Accent2 2 6 3 2 4 3" xfId="30376"/>
    <cellStyle name="40% - Accent2 2 6 3 2 4 3 2" xfId="30377"/>
    <cellStyle name="40% - Accent2 2 6 3 2 4 4" xfId="30378"/>
    <cellStyle name="40% - Accent2 2 6 3 2 4 5" xfId="30379"/>
    <cellStyle name="40% - Accent2 2 6 3 2 4 6" xfId="30380"/>
    <cellStyle name="40% - Accent2 2 6 3 2 4 7" xfId="30381"/>
    <cellStyle name="40% - Accent2 2 6 3 2 5" xfId="30382"/>
    <cellStyle name="40% - Accent2 2 6 3 2 5 2" xfId="30383"/>
    <cellStyle name="40% - Accent2 2 6 3 2 6" xfId="30384"/>
    <cellStyle name="40% - Accent2 2 6 3 2 6 2" xfId="30385"/>
    <cellStyle name="40% - Accent2 2 6 3 2 7" xfId="30386"/>
    <cellStyle name="40% - Accent2 2 6 3 2 8" xfId="30387"/>
    <cellStyle name="40% - Accent2 2 6 3 2 9" xfId="30388"/>
    <cellStyle name="40% - Accent2 2 6 3 3" xfId="30389"/>
    <cellStyle name="40% - Accent2 2 6 3 3 2" xfId="30390"/>
    <cellStyle name="40% - Accent2 2 6 3 3 2 2" xfId="30391"/>
    <cellStyle name="40% - Accent2 2 6 3 3 3" xfId="30392"/>
    <cellStyle name="40% - Accent2 2 6 3 3 3 2" xfId="30393"/>
    <cellStyle name="40% - Accent2 2 6 3 3 4" xfId="30394"/>
    <cellStyle name="40% - Accent2 2 6 3 3 5" xfId="30395"/>
    <cellStyle name="40% - Accent2 2 6 3 3 6" xfId="30396"/>
    <cellStyle name="40% - Accent2 2 6 3 3 7" xfId="30397"/>
    <cellStyle name="40% - Accent2 2 6 3 4" xfId="30398"/>
    <cellStyle name="40% - Accent2 2 6 3 4 2" xfId="30399"/>
    <cellStyle name="40% - Accent2 2 6 3 4 2 2" xfId="30400"/>
    <cellStyle name="40% - Accent2 2 6 3 4 3" xfId="30401"/>
    <cellStyle name="40% - Accent2 2 6 3 4 3 2" xfId="30402"/>
    <cellStyle name="40% - Accent2 2 6 3 4 4" xfId="30403"/>
    <cellStyle name="40% - Accent2 2 6 3 4 5" xfId="30404"/>
    <cellStyle name="40% - Accent2 2 6 3 4 6" xfId="30405"/>
    <cellStyle name="40% - Accent2 2 6 3 4 7" xfId="30406"/>
    <cellStyle name="40% - Accent2 2 6 3 5" xfId="30407"/>
    <cellStyle name="40% - Accent2 2 6 3 5 2" xfId="30408"/>
    <cellStyle name="40% - Accent2 2 6 3 5 2 2" xfId="30409"/>
    <cellStyle name="40% - Accent2 2 6 3 5 3" xfId="30410"/>
    <cellStyle name="40% - Accent2 2 6 3 5 3 2" xfId="30411"/>
    <cellStyle name="40% - Accent2 2 6 3 5 4" xfId="30412"/>
    <cellStyle name="40% - Accent2 2 6 3 5 5" xfId="30413"/>
    <cellStyle name="40% - Accent2 2 6 3 5 6" xfId="30414"/>
    <cellStyle name="40% - Accent2 2 6 3 5 7" xfId="30415"/>
    <cellStyle name="40% - Accent2 2 6 3 6" xfId="30416"/>
    <cellStyle name="40% - Accent2 2 6 3 6 2" xfId="30417"/>
    <cellStyle name="40% - Accent2 2 6 3 7" xfId="30418"/>
    <cellStyle name="40% - Accent2 2 6 3 7 2" xfId="30419"/>
    <cellStyle name="40% - Accent2 2 6 3 8" xfId="30420"/>
    <cellStyle name="40% - Accent2 2 6 3 9" xfId="30421"/>
    <cellStyle name="40% - Accent2 2 6 4" xfId="30422"/>
    <cellStyle name="40% - Accent2 2 6 4 10" xfId="30423"/>
    <cellStyle name="40% - Accent2 2 6 4 2" xfId="30424"/>
    <cellStyle name="40% - Accent2 2 6 4 2 2" xfId="30425"/>
    <cellStyle name="40% - Accent2 2 6 4 2 2 2" xfId="30426"/>
    <cellStyle name="40% - Accent2 2 6 4 2 3" xfId="30427"/>
    <cellStyle name="40% - Accent2 2 6 4 2 3 2" xfId="30428"/>
    <cellStyle name="40% - Accent2 2 6 4 2 4" xfId="30429"/>
    <cellStyle name="40% - Accent2 2 6 4 2 5" xfId="30430"/>
    <cellStyle name="40% - Accent2 2 6 4 2 6" xfId="30431"/>
    <cellStyle name="40% - Accent2 2 6 4 2 7" xfId="30432"/>
    <cellStyle name="40% - Accent2 2 6 4 3" xfId="30433"/>
    <cellStyle name="40% - Accent2 2 6 4 3 2" xfId="30434"/>
    <cellStyle name="40% - Accent2 2 6 4 3 2 2" xfId="30435"/>
    <cellStyle name="40% - Accent2 2 6 4 3 3" xfId="30436"/>
    <cellStyle name="40% - Accent2 2 6 4 3 3 2" xfId="30437"/>
    <cellStyle name="40% - Accent2 2 6 4 3 4" xfId="30438"/>
    <cellStyle name="40% - Accent2 2 6 4 3 5" xfId="30439"/>
    <cellStyle name="40% - Accent2 2 6 4 3 6" xfId="30440"/>
    <cellStyle name="40% - Accent2 2 6 4 3 7" xfId="30441"/>
    <cellStyle name="40% - Accent2 2 6 4 4" xfId="30442"/>
    <cellStyle name="40% - Accent2 2 6 4 4 2" xfId="30443"/>
    <cellStyle name="40% - Accent2 2 6 4 4 2 2" xfId="30444"/>
    <cellStyle name="40% - Accent2 2 6 4 4 3" xfId="30445"/>
    <cellStyle name="40% - Accent2 2 6 4 4 3 2" xfId="30446"/>
    <cellStyle name="40% - Accent2 2 6 4 4 4" xfId="30447"/>
    <cellStyle name="40% - Accent2 2 6 4 4 5" xfId="30448"/>
    <cellStyle name="40% - Accent2 2 6 4 4 6" xfId="30449"/>
    <cellStyle name="40% - Accent2 2 6 4 4 7" xfId="30450"/>
    <cellStyle name="40% - Accent2 2 6 4 5" xfId="30451"/>
    <cellStyle name="40% - Accent2 2 6 4 5 2" xfId="30452"/>
    <cellStyle name="40% - Accent2 2 6 4 6" xfId="30453"/>
    <cellStyle name="40% - Accent2 2 6 4 6 2" xfId="30454"/>
    <cellStyle name="40% - Accent2 2 6 4 7" xfId="30455"/>
    <cellStyle name="40% - Accent2 2 6 4 8" xfId="30456"/>
    <cellStyle name="40% - Accent2 2 6 4 9" xfId="30457"/>
    <cellStyle name="40% - Accent2 2 6 5" xfId="30458"/>
    <cellStyle name="40% - Accent2 2 6 5 2" xfId="30459"/>
    <cellStyle name="40% - Accent2 2 6 5 2 2" xfId="30460"/>
    <cellStyle name="40% - Accent2 2 6 5 3" xfId="30461"/>
    <cellStyle name="40% - Accent2 2 6 5 3 2" xfId="30462"/>
    <cellStyle name="40% - Accent2 2 6 5 4" xfId="30463"/>
    <cellStyle name="40% - Accent2 2 6 5 5" xfId="30464"/>
    <cellStyle name="40% - Accent2 2 6 5 6" xfId="30465"/>
    <cellStyle name="40% - Accent2 2 6 5 7" xfId="30466"/>
    <cellStyle name="40% - Accent2 2 6 6" xfId="30467"/>
    <cellStyle name="40% - Accent2 2 6 6 2" xfId="30468"/>
    <cellStyle name="40% - Accent2 2 6 6 2 2" xfId="30469"/>
    <cellStyle name="40% - Accent2 2 6 6 3" xfId="30470"/>
    <cellStyle name="40% - Accent2 2 6 6 3 2" xfId="30471"/>
    <cellStyle name="40% - Accent2 2 6 6 4" xfId="30472"/>
    <cellStyle name="40% - Accent2 2 6 6 5" xfId="30473"/>
    <cellStyle name="40% - Accent2 2 6 6 6" xfId="30474"/>
    <cellStyle name="40% - Accent2 2 6 6 7" xfId="30475"/>
    <cellStyle name="40% - Accent2 2 6 7" xfId="30476"/>
    <cellStyle name="40% - Accent2 2 6 7 2" xfId="30477"/>
    <cellStyle name="40% - Accent2 2 6 7 2 2" xfId="30478"/>
    <cellStyle name="40% - Accent2 2 6 7 3" xfId="30479"/>
    <cellStyle name="40% - Accent2 2 6 7 3 2" xfId="30480"/>
    <cellStyle name="40% - Accent2 2 6 7 4" xfId="30481"/>
    <cellStyle name="40% - Accent2 2 6 7 5" xfId="30482"/>
    <cellStyle name="40% - Accent2 2 6 7 6" xfId="30483"/>
    <cellStyle name="40% - Accent2 2 6 7 7" xfId="30484"/>
    <cellStyle name="40% - Accent2 2 6 8" xfId="30485"/>
    <cellStyle name="40% - Accent2 2 6 8 2" xfId="30486"/>
    <cellStyle name="40% - Accent2 2 6 9" xfId="30487"/>
    <cellStyle name="40% - Accent2 2 6 9 2" xfId="30488"/>
    <cellStyle name="40% - Accent2 2 7" xfId="30489"/>
    <cellStyle name="40% - Accent2 2 7 10" xfId="30490"/>
    <cellStyle name="40% - Accent2 2 7 11" xfId="30491"/>
    <cellStyle name="40% - Accent2 2 7 2" xfId="30492"/>
    <cellStyle name="40% - Accent2 2 7 2 10" xfId="30493"/>
    <cellStyle name="40% - Accent2 2 7 2 2" xfId="30494"/>
    <cellStyle name="40% - Accent2 2 7 2 2 2" xfId="30495"/>
    <cellStyle name="40% - Accent2 2 7 2 2 2 2" xfId="30496"/>
    <cellStyle name="40% - Accent2 2 7 2 2 3" xfId="30497"/>
    <cellStyle name="40% - Accent2 2 7 2 2 3 2" xfId="30498"/>
    <cellStyle name="40% - Accent2 2 7 2 2 4" xfId="30499"/>
    <cellStyle name="40% - Accent2 2 7 2 2 5" xfId="30500"/>
    <cellStyle name="40% - Accent2 2 7 2 2 6" xfId="30501"/>
    <cellStyle name="40% - Accent2 2 7 2 2 7" xfId="30502"/>
    <cellStyle name="40% - Accent2 2 7 2 3" xfId="30503"/>
    <cellStyle name="40% - Accent2 2 7 2 3 2" xfId="30504"/>
    <cellStyle name="40% - Accent2 2 7 2 3 2 2" xfId="30505"/>
    <cellStyle name="40% - Accent2 2 7 2 3 3" xfId="30506"/>
    <cellStyle name="40% - Accent2 2 7 2 3 3 2" xfId="30507"/>
    <cellStyle name="40% - Accent2 2 7 2 3 4" xfId="30508"/>
    <cellStyle name="40% - Accent2 2 7 2 3 5" xfId="30509"/>
    <cellStyle name="40% - Accent2 2 7 2 3 6" xfId="30510"/>
    <cellStyle name="40% - Accent2 2 7 2 3 7" xfId="30511"/>
    <cellStyle name="40% - Accent2 2 7 2 4" xfId="30512"/>
    <cellStyle name="40% - Accent2 2 7 2 4 2" xfId="30513"/>
    <cellStyle name="40% - Accent2 2 7 2 4 2 2" xfId="30514"/>
    <cellStyle name="40% - Accent2 2 7 2 4 3" xfId="30515"/>
    <cellStyle name="40% - Accent2 2 7 2 4 3 2" xfId="30516"/>
    <cellStyle name="40% - Accent2 2 7 2 4 4" xfId="30517"/>
    <cellStyle name="40% - Accent2 2 7 2 4 5" xfId="30518"/>
    <cellStyle name="40% - Accent2 2 7 2 4 6" xfId="30519"/>
    <cellStyle name="40% - Accent2 2 7 2 4 7" xfId="30520"/>
    <cellStyle name="40% - Accent2 2 7 2 5" xfId="30521"/>
    <cellStyle name="40% - Accent2 2 7 2 5 2" xfId="30522"/>
    <cellStyle name="40% - Accent2 2 7 2 6" xfId="30523"/>
    <cellStyle name="40% - Accent2 2 7 2 6 2" xfId="30524"/>
    <cellStyle name="40% - Accent2 2 7 2 7" xfId="30525"/>
    <cellStyle name="40% - Accent2 2 7 2 8" xfId="30526"/>
    <cellStyle name="40% - Accent2 2 7 2 9" xfId="30527"/>
    <cellStyle name="40% - Accent2 2 7 3" xfId="30528"/>
    <cellStyle name="40% - Accent2 2 7 3 2" xfId="30529"/>
    <cellStyle name="40% - Accent2 2 7 3 2 2" xfId="30530"/>
    <cellStyle name="40% - Accent2 2 7 3 3" xfId="30531"/>
    <cellStyle name="40% - Accent2 2 7 3 3 2" xfId="30532"/>
    <cellStyle name="40% - Accent2 2 7 3 4" xfId="30533"/>
    <cellStyle name="40% - Accent2 2 7 3 5" xfId="30534"/>
    <cellStyle name="40% - Accent2 2 7 3 6" xfId="30535"/>
    <cellStyle name="40% - Accent2 2 7 3 7" xfId="30536"/>
    <cellStyle name="40% - Accent2 2 7 4" xfId="30537"/>
    <cellStyle name="40% - Accent2 2 7 4 2" xfId="30538"/>
    <cellStyle name="40% - Accent2 2 7 4 2 2" xfId="30539"/>
    <cellStyle name="40% - Accent2 2 7 4 3" xfId="30540"/>
    <cellStyle name="40% - Accent2 2 7 4 3 2" xfId="30541"/>
    <cellStyle name="40% - Accent2 2 7 4 4" xfId="30542"/>
    <cellStyle name="40% - Accent2 2 7 4 5" xfId="30543"/>
    <cellStyle name="40% - Accent2 2 7 4 6" xfId="30544"/>
    <cellStyle name="40% - Accent2 2 7 4 7" xfId="30545"/>
    <cellStyle name="40% - Accent2 2 7 5" xfId="30546"/>
    <cellStyle name="40% - Accent2 2 7 5 2" xfId="30547"/>
    <cellStyle name="40% - Accent2 2 7 5 2 2" xfId="30548"/>
    <cellStyle name="40% - Accent2 2 7 5 3" xfId="30549"/>
    <cellStyle name="40% - Accent2 2 7 5 3 2" xfId="30550"/>
    <cellStyle name="40% - Accent2 2 7 5 4" xfId="30551"/>
    <cellStyle name="40% - Accent2 2 7 5 5" xfId="30552"/>
    <cellStyle name="40% - Accent2 2 7 5 6" xfId="30553"/>
    <cellStyle name="40% - Accent2 2 7 5 7" xfId="30554"/>
    <cellStyle name="40% - Accent2 2 7 6" xfId="30555"/>
    <cellStyle name="40% - Accent2 2 7 6 2" xfId="30556"/>
    <cellStyle name="40% - Accent2 2 7 7" xfId="30557"/>
    <cellStyle name="40% - Accent2 2 7 7 2" xfId="30558"/>
    <cellStyle name="40% - Accent2 2 7 8" xfId="30559"/>
    <cellStyle name="40% - Accent2 2 7 9" xfId="30560"/>
    <cellStyle name="40% - Accent2 2 8" xfId="30561"/>
    <cellStyle name="40% - Accent2 2 8 10" xfId="30562"/>
    <cellStyle name="40% - Accent2 2 8 11" xfId="30563"/>
    <cellStyle name="40% - Accent2 2 8 2" xfId="30564"/>
    <cellStyle name="40% - Accent2 2 8 2 10" xfId="30565"/>
    <cellStyle name="40% - Accent2 2 8 2 2" xfId="30566"/>
    <cellStyle name="40% - Accent2 2 8 2 2 2" xfId="30567"/>
    <cellStyle name="40% - Accent2 2 8 2 2 2 2" xfId="30568"/>
    <cellStyle name="40% - Accent2 2 8 2 2 3" xfId="30569"/>
    <cellStyle name="40% - Accent2 2 8 2 2 3 2" xfId="30570"/>
    <cellStyle name="40% - Accent2 2 8 2 2 4" xfId="30571"/>
    <cellStyle name="40% - Accent2 2 8 2 2 5" xfId="30572"/>
    <cellStyle name="40% - Accent2 2 8 2 2 6" xfId="30573"/>
    <cellStyle name="40% - Accent2 2 8 2 2 7" xfId="30574"/>
    <cellStyle name="40% - Accent2 2 8 2 3" xfId="30575"/>
    <cellStyle name="40% - Accent2 2 8 2 3 2" xfId="30576"/>
    <cellStyle name="40% - Accent2 2 8 2 3 2 2" xfId="30577"/>
    <cellStyle name="40% - Accent2 2 8 2 3 3" xfId="30578"/>
    <cellStyle name="40% - Accent2 2 8 2 3 3 2" xfId="30579"/>
    <cellStyle name="40% - Accent2 2 8 2 3 4" xfId="30580"/>
    <cellStyle name="40% - Accent2 2 8 2 3 5" xfId="30581"/>
    <cellStyle name="40% - Accent2 2 8 2 3 6" xfId="30582"/>
    <cellStyle name="40% - Accent2 2 8 2 3 7" xfId="30583"/>
    <cellStyle name="40% - Accent2 2 8 2 4" xfId="30584"/>
    <cellStyle name="40% - Accent2 2 8 2 4 2" xfId="30585"/>
    <cellStyle name="40% - Accent2 2 8 2 4 2 2" xfId="30586"/>
    <cellStyle name="40% - Accent2 2 8 2 4 3" xfId="30587"/>
    <cellStyle name="40% - Accent2 2 8 2 4 3 2" xfId="30588"/>
    <cellStyle name="40% - Accent2 2 8 2 4 4" xfId="30589"/>
    <cellStyle name="40% - Accent2 2 8 2 4 5" xfId="30590"/>
    <cellStyle name="40% - Accent2 2 8 2 4 6" xfId="30591"/>
    <cellStyle name="40% - Accent2 2 8 2 4 7" xfId="30592"/>
    <cellStyle name="40% - Accent2 2 8 2 5" xfId="30593"/>
    <cellStyle name="40% - Accent2 2 8 2 5 2" xfId="30594"/>
    <cellStyle name="40% - Accent2 2 8 2 6" xfId="30595"/>
    <cellStyle name="40% - Accent2 2 8 2 6 2" xfId="30596"/>
    <cellStyle name="40% - Accent2 2 8 2 7" xfId="30597"/>
    <cellStyle name="40% - Accent2 2 8 2 8" xfId="30598"/>
    <cellStyle name="40% - Accent2 2 8 2 9" xfId="30599"/>
    <cellStyle name="40% - Accent2 2 8 3" xfId="30600"/>
    <cellStyle name="40% - Accent2 2 8 3 2" xfId="30601"/>
    <cellStyle name="40% - Accent2 2 8 3 2 2" xfId="30602"/>
    <cellStyle name="40% - Accent2 2 8 3 3" xfId="30603"/>
    <cellStyle name="40% - Accent2 2 8 3 3 2" xfId="30604"/>
    <cellStyle name="40% - Accent2 2 8 3 4" xfId="30605"/>
    <cellStyle name="40% - Accent2 2 8 3 5" xfId="30606"/>
    <cellStyle name="40% - Accent2 2 8 3 6" xfId="30607"/>
    <cellStyle name="40% - Accent2 2 8 3 7" xfId="30608"/>
    <cellStyle name="40% - Accent2 2 8 4" xfId="30609"/>
    <cellStyle name="40% - Accent2 2 8 4 2" xfId="30610"/>
    <cellStyle name="40% - Accent2 2 8 4 2 2" xfId="30611"/>
    <cellStyle name="40% - Accent2 2 8 4 3" xfId="30612"/>
    <cellStyle name="40% - Accent2 2 8 4 3 2" xfId="30613"/>
    <cellStyle name="40% - Accent2 2 8 4 4" xfId="30614"/>
    <cellStyle name="40% - Accent2 2 8 4 5" xfId="30615"/>
    <cellStyle name="40% - Accent2 2 8 4 6" xfId="30616"/>
    <cellStyle name="40% - Accent2 2 8 4 7" xfId="30617"/>
    <cellStyle name="40% - Accent2 2 8 5" xfId="30618"/>
    <cellStyle name="40% - Accent2 2 8 5 2" xfId="30619"/>
    <cellStyle name="40% - Accent2 2 8 5 2 2" xfId="30620"/>
    <cellStyle name="40% - Accent2 2 8 5 3" xfId="30621"/>
    <cellStyle name="40% - Accent2 2 8 5 3 2" xfId="30622"/>
    <cellStyle name="40% - Accent2 2 8 5 4" xfId="30623"/>
    <cellStyle name="40% - Accent2 2 8 5 5" xfId="30624"/>
    <cellStyle name="40% - Accent2 2 8 5 6" xfId="30625"/>
    <cellStyle name="40% - Accent2 2 8 5 7" xfId="30626"/>
    <cellStyle name="40% - Accent2 2 8 6" xfId="30627"/>
    <cellStyle name="40% - Accent2 2 8 6 2" xfId="30628"/>
    <cellStyle name="40% - Accent2 2 8 7" xfId="30629"/>
    <cellStyle name="40% - Accent2 2 8 7 2" xfId="30630"/>
    <cellStyle name="40% - Accent2 2 8 8" xfId="30631"/>
    <cellStyle name="40% - Accent2 2 8 9" xfId="30632"/>
    <cellStyle name="40% - Accent2 2 9" xfId="30633"/>
    <cellStyle name="40% - Accent2 2 9 10" xfId="30634"/>
    <cellStyle name="40% - Accent2 2 9 2" xfId="30635"/>
    <cellStyle name="40% - Accent2 2 9 2 2" xfId="30636"/>
    <cellStyle name="40% - Accent2 2 9 2 2 2" xfId="30637"/>
    <cellStyle name="40% - Accent2 2 9 2 3" xfId="30638"/>
    <cellStyle name="40% - Accent2 2 9 2 3 2" xfId="30639"/>
    <cellStyle name="40% - Accent2 2 9 2 4" xfId="30640"/>
    <cellStyle name="40% - Accent2 2 9 2 5" xfId="30641"/>
    <cellStyle name="40% - Accent2 2 9 2 6" xfId="30642"/>
    <cellStyle name="40% - Accent2 2 9 2 7" xfId="30643"/>
    <cellStyle name="40% - Accent2 2 9 3" xfId="30644"/>
    <cellStyle name="40% - Accent2 2 9 3 2" xfId="30645"/>
    <cellStyle name="40% - Accent2 2 9 3 2 2" xfId="30646"/>
    <cellStyle name="40% - Accent2 2 9 3 3" xfId="30647"/>
    <cellStyle name="40% - Accent2 2 9 3 3 2" xfId="30648"/>
    <cellStyle name="40% - Accent2 2 9 3 4" xfId="30649"/>
    <cellStyle name="40% - Accent2 2 9 3 5" xfId="30650"/>
    <cellStyle name="40% - Accent2 2 9 3 6" xfId="30651"/>
    <cellStyle name="40% - Accent2 2 9 3 7" xfId="30652"/>
    <cellStyle name="40% - Accent2 2 9 4" xfId="30653"/>
    <cellStyle name="40% - Accent2 2 9 4 2" xfId="30654"/>
    <cellStyle name="40% - Accent2 2 9 4 2 2" xfId="30655"/>
    <cellStyle name="40% - Accent2 2 9 4 3" xfId="30656"/>
    <cellStyle name="40% - Accent2 2 9 4 3 2" xfId="30657"/>
    <cellStyle name="40% - Accent2 2 9 4 4" xfId="30658"/>
    <cellStyle name="40% - Accent2 2 9 4 5" xfId="30659"/>
    <cellStyle name="40% - Accent2 2 9 4 6" xfId="30660"/>
    <cellStyle name="40% - Accent2 2 9 4 7" xfId="30661"/>
    <cellStyle name="40% - Accent2 2 9 5" xfId="30662"/>
    <cellStyle name="40% - Accent2 2 9 5 2" xfId="30663"/>
    <cellStyle name="40% - Accent2 2 9 6" xfId="30664"/>
    <cellStyle name="40% - Accent2 2 9 6 2" xfId="30665"/>
    <cellStyle name="40% - Accent2 2 9 7" xfId="30666"/>
    <cellStyle name="40% - Accent2 2 9 8" xfId="30667"/>
    <cellStyle name="40% - Accent2 2 9 9" xfId="30668"/>
    <cellStyle name="40% - Accent2 2_10-15-10-Stmt AU - Period I - Working 1 0" xfId="294"/>
    <cellStyle name="40% - Accent2 3" xfId="295"/>
    <cellStyle name="40% - Accent2 3 10" xfId="30669"/>
    <cellStyle name="40% - Accent2 3 10 2" xfId="30670"/>
    <cellStyle name="40% - Accent2 3 10 2 2" xfId="30671"/>
    <cellStyle name="40% - Accent2 3 10 3" xfId="30672"/>
    <cellStyle name="40% - Accent2 3 10 3 2" xfId="30673"/>
    <cellStyle name="40% - Accent2 3 10 4" xfId="30674"/>
    <cellStyle name="40% - Accent2 3 10 5" xfId="30675"/>
    <cellStyle name="40% - Accent2 3 10 6" xfId="30676"/>
    <cellStyle name="40% - Accent2 3 10 7" xfId="30677"/>
    <cellStyle name="40% - Accent2 3 11" xfId="30678"/>
    <cellStyle name="40% - Accent2 3 11 2" xfId="30679"/>
    <cellStyle name="40% - Accent2 3 11 2 2" xfId="30680"/>
    <cellStyle name="40% - Accent2 3 11 3" xfId="30681"/>
    <cellStyle name="40% - Accent2 3 11 3 2" xfId="30682"/>
    <cellStyle name="40% - Accent2 3 11 4" xfId="30683"/>
    <cellStyle name="40% - Accent2 3 11 5" xfId="30684"/>
    <cellStyle name="40% - Accent2 3 11 6" xfId="30685"/>
    <cellStyle name="40% - Accent2 3 11 7" xfId="30686"/>
    <cellStyle name="40% - Accent2 3 12" xfId="30687"/>
    <cellStyle name="40% - Accent2 3 12 2" xfId="30688"/>
    <cellStyle name="40% - Accent2 3 12 2 2" xfId="30689"/>
    <cellStyle name="40% - Accent2 3 12 3" xfId="30690"/>
    <cellStyle name="40% - Accent2 3 12 3 2" xfId="30691"/>
    <cellStyle name="40% - Accent2 3 12 4" xfId="30692"/>
    <cellStyle name="40% - Accent2 3 12 5" xfId="30693"/>
    <cellStyle name="40% - Accent2 3 12 6" xfId="30694"/>
    <cellStyle name="40% - Accent2 3 12 7" xfId="30695"/>
    <cellStyle name="40% - Accent2 3 13" xfId="30696"/>
    <cellStyle name="40% - Accent2 3 13 2" xfId="30697"/>
    <cellStyle name="40% - Accent2 3 14" xfId="30698"/>
    <cellStyle name="40% - Accent2 3 14 2" xfId="30699"/>
    <cellStyle name="40% - Accent2 3 15" xfId="30700"/>
    <cellStyle name="40% - Accent2 3 16" xfId="30701"/>
    <cellStyle name="40% - Accent2 3 17" xfId="30702"/>
    <cellStyle name="40% - Accent2 3 18" xfId="30703"/>
    <cellStyle name="40% - Accent2 3 2" xfId="296"/>
    <cellStyle name="40% - Accent2 3 2 10" xfId="30704"/>
    <cellStyle name="40% - Accent2 3 2 11" xfId="30705"/>
    <cellStyle name="40% - Accent2 3 2 12" xfId="30706"/>
    <cellStyle name="40% - Accent2 3 2 13" xfId="30707"/>
    <cellStyle name="40% - Accent2 3 2 2" xfId="30708"/>
    <cellStyle name="40% - Accent2 3 2 2 10" xfId="30709"/>
    <cellStyle name="40% - Accent2 3 2 2 11" xfId="30710"/>
    <cellStyle name="40% - Accent2 3 2 2 2" xfId="30711"/>
    <cellStyle name="40% - Accent2 3 2 2 2 10" xfId="30712"/>
    <cellStyle name="40% - Accent2 3 2 2 2 2" xfId="30713"/>
    <cellStyle name="40% - Accent2 3 2 2 2 2 2" xfId="30714"/>
    <cellStyle name="40% - Accent2 3 2 2 2 2 2 2" xfId="30715"/>
    <cellStyle name="40% - Accent2 3 2 2 2 2 3" xfId="30716"/>
    <cellStyle name="40% - Accent2 3 2 2 2 2 3 2" xfId="30717"/>
    <cellStyle name="40% - Accent2 3 2 2 2 2 4" xfId="30718"/>
    <cellStyle name="40% - Accent2 3 2 2 2 2 5" xfId="30719"/>
    <cellStyle name="40% - Accent2 3 2 2 2 2 6" xfId="30720"/>
    <cellStyle name="40% - Accent2 3 2 2 2 2 7" xfId="30721"/>
    <cellStyle name="40% - Accent2 3 2 2 2 3" xfId="30722"/>
    <cellStyle name="40% - Accent2 3 2 2 2 3 2" xfId="30723"/>
    <cellStyle name="40% - Accent2 3 2 2 2 3 2 2" xfId="30724"/>
    <cellStyle name="40% - Accent2 3 2 2 2 3 3" xfId="30725"/>
    <cellStyle name="40% - Accent2 3 2 2 2 3 3 2" xfId="30726"/>
    <cellStyle name="40% - Accent2 3 2 2 2 3 4" xfId="30727"/>
    <cellStyle name="40% - Accent2 3 2 2 2 3 5" xfId="30728"/>
    <cellStyle name="40% - Accent2 3 2 2 2 3 6" xfId="30729"/>
    <cellStyle name="40% - Accent2 3 2 2 2 3 7" xfId="30730"/>
    <cellStyle name="40% - Accent2 3 2 2 2 4" xfId="30731"/>
    <cellStyle name="40% - Accent2 3 2 2 2 4 2" xfId="30732"/>
    <cellStyle name="40% - Accent2 3 2 2 2 4 2 2" xfId="30733"/>
    <cellStyle name="40% - Accent2 3 2 2 2 4 3" xfId="30734"/>
    <cellStyle name="40% - Accent2 3 2 2 2 4 3 2" xfId="30735"/>
    <cellStyle name="40% - Accent2 3 2 2 2 4 4" xfId="30736"/>
    <cellStyle name="40% - Accent2 3 2 2 2 4 5" xfId="30737"/>
    <cellStyle name="40% - Accent2 3 2 2 2 4 6" xfId="30738"/>
    <cellStyle name="40% - Accent2 3 2 2 2 4 7" xfId="30739"/>
    <cellStyle name="40% - Accent2 3 2 2 2 5" xfId="30740"/>
    <cellStyle name="40% - Accent2 3 2 2 2 5 2" xfId="30741"/>
    <cellStyle name="40% - Accent2 3 2 2 2 6" xfId="30742"/>
    <cellStyle name="40% - Accent2 3 2 2 2 6 2" xfId="30743"/>
    <cellStyle name="40% - Accent2 3 2 2 2 7" xfId="30744"/>
    <cellStyle name="40% - Accent2 3 2 2 2 8" xfId="30745"/>
    <cellStyle name="40% - Accent2 3 2 2 2 9" xfId="30746"/>
    <cellStyle name="40% - Accent2 3 2 2 3" xfId="30747"/>
    <cellStyle name="40% - Accent2 3 2 2 3 2" xfId="30748"/>
    <cellStyle name="40% - Accent2 3 2 2 3 2 2" xfId="30749"/>
    <cellStyle name="40% - Accent2 3 2 2 3 3" xfId="30750"/>
    <cellStyle name="40% - Accent2 3 2 2 3 3 2" xfId="30751"/>
    <cellStyle name="40% - Accent2 3 2 2 3 4" xfId="30752"/>
    <cellStyle name="40% - Accent2 3 2 2 3 5" xfId="30753"/>
    <cellStyle name="40% - Accent2 3 2 2 3 6" xfId="30754"/>
    <cellStyle name="40% - Accent2 3 2 2 3 7" xfId="30755"/>
    <cellStyle name="40% - Accent2 3 2 2 4" xfId="30756"/>
    <cellStyle name="40% - Accent2 3 2 2 4 2" xfId="30757"/>
    <cellStyle name="40% - Accent2 3 2 2 4 2 2" xfId="30758"/>
    <cellStyle name="40% - Accent2 3 2 2 4 3" xfId="30759"/>
    <cellStyle name="40% - Accent2 3 2 2 4 3 2" xfId="30760"/>
    <cellStyle name="40% - Accent2 3 2 2 4 4" xfId="30761"/>
    <cellStyle name="40% - Accent2 3 2 2 4 5" xfId="30762"/>
    <cellStyle name="40% - Accent2 3 2 2 4 6" xfId="30763"/>
    <cellStyle name="40% - Accent2 3 2 2 4 7" xfId="30764"/>
    <cellStyle name="40% - Accent2 3 2 2 5" xfId="30765"/>
    <cellStyle name="40% - Accent2 3 2 2 5 2" xfId="30766"/>
    <cellStyle name="40% - Accent2 3 2 2 5 2 2" xfId="30767"/>
    <cellStyle name="40% - Accent2 3 2 2 5 3" xfId="30768"/>
    <cellStyle name="40% - Accent2 3 2 2 5 3 2" xfId="30769"/>
    <cellStyle name="40% - Accent2 3 2 2 5 4" xfId="30770"/>
    <cellStyle name="40% - Accent2 3 2 2 5 5" xfId="30771"/>
    <cellStyle name="40% - Accent2 3 2 2 5 6" xfId="30772"/>
    <cellStyle name="40% - Accent2 3 2 2 5 7" xfId="30773"/>
    <cellStyle name="40% - Accent2 3 2 2 6" xfId="30774"/>
    <cellStyle name="40% - Accent2 3 2 2 6 2" xfId="30775"/>
    <cellStyle name="40% - Accent2 3 2 2 7" xfId="30776"/>
    <cellStyle name="40% - Accent2 3 2 2 7 2" xfId="30777"/>
    <cellStyle name="40% - Accent2 3 2 2 8" xfId="30778"/>
    <cellStyle name="40% - Accent2 3 2 2 9" xfId="30779"/>
    <cellStyle name="40% - Accent2 3 2 3" xfId="30780"/>
    <cellStyle name="40% - Accent2 3 2 3 10" xfId="30781"/>
    <cellStyle name="40% - Accent2 3 2 3 11" xfId="30782"/>
    <cellStyle name="40% - Accent2 3 2 3 2" xfId="30783"/>
    <cellStyle name="40% - Accent2 3 2 3 2 10" xfId="30784"/>
    <cellStyle name="40% - Accent2 3 2 3 2 2" xfId="30785"/>
    <cellStyle name="40% - Accent2 3 2 3 2 2 2" xfId="30786"/>
    <cellStyle name="40% - Accent2 3 2 3 2 2 2 2" xfId="30787"/>
    <cellStyle name="40% - Accent2 3 2 3 2 2 3" xfId="30788"/>
    <cellStyle name="40% - Accent2 3 2 3 2 2 3 2" xfId="30789"/>
    <cellStyle name="40% - Accent2 3 2 3 2 2 4" xfId="30790"/>
    <cellStyle name="40% - Accent2 3 2 3 2 2 5" xfId="30791"/>
    <cellStyle name="40% - Accent2 3 2 3 2 2 6" xfId="30792"/>
    <cellStyle name="40% - Accent2 3 2 3 2 2 7" xfId="30793"/>
    <cellStyle name="40% - Accent2 3 2 3 2 3" xfId="30794"/>
    <cellStyle name="40% - Accent2 3 2 3 2 3 2" xfId="30795"/>
    <cellStyle name="40% - Accent2 3 2 3 2 3 2 2" xfId="30796"/>
    <cellStyle name="40% - Accent2 3 2 3 2 3 3" xfId="30797"/>
    <cellStyle name="40% - Accent2 3 2 3 2 3 3 2" xfId="30798"/>
    <cellStyle name="40% - Accent2 3 2 3 2 3 4" xfId="30799"/>
    <cellStyle name="40% - Accent2 3 2 3 2 3 5" xfId="30800"/>
    <cellStyle name="40% - Accent2 3 2 3 2 3 6" xfId="30801"/>
    <cellStyle name="40% - Accent2 3 2 3 2 3 7" xfId="30802"/>
    <cellStyle name="40% - Accent2 3 2 3 2 4" xfId="30803"/>
    <cellStyle name="40% - Accent2 3 2 3 2 4 2" xfId="30804"/>
    <cellStyle name="40% - Accent2 3 2 3 2 4 2 2" xfId="30805"/>
    <cellStyle name="40% - Accent2 3 2 3 2 4 3" xfId="30806"/>
    <cellStyle name="40% - Accent2 3 2 3 2 4 3 2" xfId="30807"/>
    <cellStyle name="40% - Accent2 3 2 3 2 4 4" xfId="30808"/>
    <cellStyle name="40% - Accent2 3 2 3 2 4 5" xfId="30809"/>
    <cellStyle name="40% - Accent2 3 2 3 2 4 6" xfId="30810"/>
    <cellStyle name="40% - Accent2 3 2 3 2 4 7" xfId="30811"/>
    <cellStyle name="40% - Accent2 3 2 3 2 5" xfId="30812"/>
    <cellStyle name="40% - Accent2 3 2 3 2 5 2" xfId="30813"/>
    <cellStyle name="40% - Accent2 3 2 3 2 6" xfId="30814"/>
    <cellStyle name="40% - Accent2 3 2 3 2 6 2" xfId="30815"/>
    <cellStyle name="40% - Accent2 3 2 3 2 7" xfId="30816"/>
    <cellStyle name="40% - Accent2 3 2 3 2 8" xfId="30817"/>
    <cellStyle name="40% - Accent2 3 2 3 2 9" xfId="30818"/>
    <cellStyle name="40% - Accent2 3 2 3 3" xfId="30819"/>
    <cellStyle name="40% - Accent2 3 2 3 3 2" xfId="30820"/>
    <cellStyle name="40% - Accent2 3 2 3 3 2 2" xfId="30821"/>
    <cellStyle name="40% - Accent2 3 2 3 3 3" xfId="30822"/>
    <cellStyle name="40% - Accent2 3 2 3 3 3 2" xfId="30823"/>
    <cellStyle name="40% - Accent2 3 2 3 3 4" xfId="30824"/>
    <cellStyle name="40% - Accent2 3 2 3 3 5" xfId="30825"/>
    <cellStyle name="40% - Accent2 3 2 3 3 6" xfId="30826"/>
    <cellStyle name="40% - Accent2 3 2 3 3 7" xfId="30827"/>
    <cellStyle name="40% - Accent2 3 2 3 4" xfId="30828"/>
    <cellStyle name="40% - Accent2 3 2 3 4 2" xfId="30829"/>
    <cellStyle name="40% - Accent2 3 2 3 4 2 2" xfId="30830"/>
    <cellStyle name="40% - Accent2 3 2 3 4 3" xfId="30831"/>
    <cellStyle name="40% - Accent2 3 2 3 4 3 2" xfId="30832"/>
    <cellStyle name="40% - Accent2 3 2 3 4 4" xfId="30833"/>
    <cellStyle name="40% - Accent2 3 2 3 4 5" xfId="30834"/>
    <cellStyle name="40% - Accent2 3 2 3 4 6" xfId="30835"/>
    <cellStyle name="40% - Accent2 3 2 3 4 7" xfId="30836"/>
    <cellStyle name="40% - Accent2 3 2 3 5" xfId="30837"/>
    <cellStyle name="40% - Accent2 3 2 3 5 2" xfId="30838"/>
    <cellStyle name="40% - Accent2 3 2 3 5 2 2" xfId="30839"/>
    <cellStyle name="40% - Accent2 3 2 3 5 3" xfId="30840"/>
    <cellStyle name="40% - Accent2 3 2 3 5 3 2" xfId="30841"/>
    <cellStyle name="40% - Accent2 3 2 3 5 4" xfId="30842"/>
    <cellStyle name="40% - Accent2 3 2 3 5 5" xfId="30843"/>
    <cellStyle name="40% - Accent2 3 2 3 5 6" xfId="30844"/>
    <cellStyle name="40% - Accent2 3 2 3 5 7" xfId="30845"/>
    <cellStyle name="40% - Accent2 3 2 3 6" xfId="30846"/>
    <cellStyle name="40% - Accent2 3 2 3 6 2" xfId="30847"/>
    <cellStyle name="40% - Accent2 3 2 3 7" xfId="30848"/>
    <cellStyle name="40% - Accent2 3 2 3 7 2" xfId="30849"/>
    <cellStyle name="40% - Accent2 3 2 3 8" xfId="30850"/>
    <cellStyle name="40% - Accent2 3 2 3 9" xfId="30851"/>
    <cellStyle name="40% - Accent2 3 2 4" xfId="30852"/>
    <cellStyle name="40% - Accent2 3 2 4 10" xfId="30853"/>
    <cellStyle name="40% - Accent2 3 2 4 2" xfId="30854"/>
    <cellStyle name="40% - Accent2 3 2 4 2 2" xfId="30855"/>
    <cellStyle name="40% - Accent2 3 2 4 2 2 2" xfId="30856"/>
    <cellStyle name="40% - Accent2 3 2 4 2 3" xfId="30857"/>
    <cellStyle name="40% - Accent2 3 2 4 2 3 2" xfId="30858"/>
    <cellStyle name="40% - Accent2 3 2 4 2 4" xfId="30859"/>
    <cellStyle name="40% - Accent2 3 2 4 2 5" xfId="30860"/>
    <cellStyle name="40% - Accent2 3 2 4 2 6" xfId="30861"/>
    <cellStyle name="40% - Accent2 3 2 4 2 7" xfId="30862"/>
    <cellStyle name="40% - Accent2 3 2 4 3" xfId="30863"/>
    <cellStyle name="40% - Accent2 3 2 4 3 2" xfId="30864"/>
    <cellStyle name="40% - Accent2 3 2 4 3 2 2" xfId="30865"/>
    <cellStyle name="40% - Accent2 3 2 4 3 3" xfId="30866"/>
    <cellStyle name="40% - Accent2 3 2 4 3 3 2" xfId="30867"/>
    <cellStyle name="40% - Accent2 3 2 4 3 4" xfId="30868"/>
    <cellStyle name="40% - Accent2 3 2 4 3 5" xfId="30869"/>
    <cellStyle name="40% - Accent2 3 2 4 3 6" xfId="30870"/>
    <cellStyle name="40% - Accent2 3 2 4 3 7" xfId="30871"/>
    <cellStyle name="40% - Accent2 3 2 4 4" xfId="30872"/>
    <cellStyle name="40% - Accent2 3 2 4 4 2" xfId="30873"/>
    <cellStyle name="40% - Accent2 3 2 4 4 2 2" xfId="30874"/>
    <cellStyle name="40% - Accent2 3 2 4 4 3" xfId="30875"/>
    <cellStyle name="40% - Accent2 3 2 4 4 3 2" xfId="30876"/>
    <cellStyle name="40% - Accent2 3 2 4 4 4" xfId="30877"/>
    <cellStyle name="40% - Accent2 3 2 4 4 5" xfId="30878"/>
    <cellStyle name="40% - Accent2 3 2 4 4 6" xfId="30879"/>
    <cellStyle name="40% - Accent2 3 2 4 4 7" xfId="30880"/>
    <cellStyle name="40% - Accent2 3 2 4 5" xfId="30881"/>
    <cellStyle name="40% - Accent2 3 2 4 5 2" xfId="30882"/>
    <cellStyle name="40% - Accent2 3 2 4 6" xfId="30883"/>
    <cellStyle name="40% - Accent2 3 2 4 6 2" xfId="30884"/>
    <cellStyle name="40% - Accent2 3 2 4 7" xfId="30885"/>
    <cellStyle name="40% - Accent2 3 2 4 8" xfId="30886"/>
    <cellStyle name="40% - Accent2 3 2 4 9" xfId="30887"/>
    <cellStyle name="40% - Accent2 3 2 5" xfId="30888"/>
    <cellStyle name="40% - Accent2 3 2 5 2" xfId="30889"/>
    <cellStyle name="40% - Accent2 3 2 5 2 2" xfId="30890"/>
    <cellStyle name="40% - Accent2 3 2 5 3" xfId="30891"/>
    <cellStyle name="40% - Accent2 3 2 5 3 2" xfId="30892"/>
    <cellStyle name="40% - Accent2 3 2 5 4" xfId="30893"/>
    <cellStyle name="40% - Accent2 3 2 5 5" xfId="30894"/>
    <cellStyle name="40% - Accent2 3 2 5 6" xfId="30895"/>
    <cellStyle name="40% - Accent2 3 2 5 7" xfId="30896"/>
    <cellStyle name="40% - Accent2 3 2 6" xfId="30897"/>
    <cellStyle name="40% - Accent2 3 2 6 2" xfId="30898"/>
    <cellStyle name="40% - Accent2 3 2 6 2 2" xfId="30899"/>
    <cellStyle name="40% - Accent2 3 2 6 3" xfId="30900"/>
    <cellStyle name="40% - Accent2 3 2 6 3 2" xfId="30901"/>
    <cellStyle name="40% - Accent2 3 2 6 4" xfId="30902"/>
    <cellStyle name="40% - Accent2 3 2 6 5" xfId="30903"/>
    <cellStyle name="40% - Accent2 3 2 6 6" xfId="30904"/>
    <cellStyle name="40% - Accent2 3 2 6 7" xfId="30905"/>
    <cellStyle name="40% - Accent2 3 2 7" xfId="30906"/>
    <cellStyle name="40% - Accent2 3 2 7 2" xfId="30907"/>
    <cellStyle name="40% - Accent2 3 2 7 2 2" xfId="30908"/>
    <cellStyle name="40% - Accent2 3 2 7 3" xfId="30909"/>
    <cellStyle name="40% - Accent2 3 2 7 3 2" xfId="30910"/>
    <cellStyle name="40% - Accent2 3 2 7 4" xfId="30911"/>
    <cellStyle name="40% - Accent2 3 2 7 5" xfId="30912"/>
    <cellStyle name="40% - Accent2 3 2 7 6" xfId="30913"/>
    <cellStyle name="40% - Accent2 3 2 7 7" xfId="30914"/>
    <cellStyle name="40% - Accent2 3 2 8" xfId="30915"/>
    <cellStyle name="40% - Accent2 3 2 8 2" xfId="30916"/>
    <cellStyle name="40% - Accent2 3 2 9" xfId="30917"/>
    <cellStyle name="40% - Accent2 3 2 9 2" xfId="30918"/>
    <cellStyle name="40% - Accent2 3 3" xfId="297"/>
    <cellStyle name="40% - Accent2 3 3 10" xfId="30919"/>
    <cellStyle name="40% - Accent2 3 3 11" xfId="30920"/>
    <cellStyle name="40% - Accent2 3 3 12" xfId="30921"/>
    <cellStyle name="40% - Accent2 3 3 13" xfId="30922"/>
    <cellStyle name="40% - Accent2 3 3 2" xfId="30923"/>
    <cellStyle name="40% - Accent2 3 3 2 10" xfId="30924"/>
    <cellStyle name="40% - Accent2 3 3 2 11" xfId="30925"/>
    <cellStyle name="40% - Accent2 3 3 2 2" xfId="30926"/>
    <cellStyle name="40% - Accent2 3 3 2 2 10" xfId="30927"/>
    <cellStyle name="40% - Accent2 3 3 2 2 2" xfId="30928"/>
    <cellStyle name="40% - Accent2 3 3 2 2 2 2" xfId="30929"/>
    <cellStyle name="40% - Accent2 3 3 2 2 2 2 2" xfId="30930"/>
    <cellStyle name="40% - Accent2 3 3 2 2 2 3" xfId="30931"/>
    <cellStyle name="40% - Accent2 3 3 2 2 2 3 2" xfId="30932"/>
    <cellStyle name="40% - Accent2 3 3 2 2 2 4" xfId="30933"/>
    <cellStyle name="40% - Accent2 3 3 2 2 2 5" xfId="30934"/>
    <cellStyle name="40% - Accent2 3 3 2 2 2 6" xfId="30935"/>
    <cellStyle name="40% - Accent2 3 3 2 2 2 7" xfId="30936"/>
    <cellStyle name="40% - Accent2 3 3 2 2 3" xfId="30937"/>
    <cellStyle name="40% - Accent2 3 3 2 2 3 2" xfId="30938"/>
    <cellStyle name="40% - Accent2 3 3 2 2 3 2 2" xfId="30939"/>
    <cellStyle name="40% - Accent2 3 3 2 2 3 3" xfId="30940"/>
    <cellStyle name="40% - Accent2 3 3 2 2 3 3 2" xfId="30941"/>
    <cellStyle name="40% - Accent2 3 3 2 2 3 4" xfId="30942"/>
    <cellStyle name="40% - Accent2 3 3 2 2 3 5" xfId="30943"/>
    <cellStyle name="40% - Accent2 3 3 2 2 3 6" xfId="30944"/>
    <cellStyle name="40% - Accent2 3 3 2 2 3 7" xfId="30945"/>
    <cellStyle name="40% - Accent2 3 3 2 2 4" xfId="30946"/>
    <cellStyle name="40% - Accent2 3 3 2 2 4 2" xfId="30947"/>
    <cellStyle name="40% - Accent2 3 3 2 2 4 2 2" xfId="30948"/>
    <cellStyle name="40% - Accent2 3 3 2 2 4 3" xfId="30949"/>
    <cellStyle name="40% - Accent2 3 3 2 2 4 3 2" xfId="30950"/>
    <cellStyle name="40% - Accent2 3 3 2 2 4 4" xfId="30951"/>
    <cellStyle name="40% - Accent2 3 3 2 2 4 5" xfId="30952"/>
    <cellStyle name="40% - Accent2 3 3 2 2 4 6" xfId="30953"/>
    <cellStyle name="40% - Accent2 3 3 2 2 4 7" xfId="30954"/>
    <cellStyle name="40% - Accent2 3 3 2 2 5" xfId="30955"/>
    <cellStyle name="40% - Accent2 3 3 2 2 5 2" xfId="30956"/>
    <cellStyle name="40% - Accent2 3 3 2 2 6" xfId="30957"/>
    <cellStyle name="40% - Accent2 3 3 2 2 6 2" xfId="30958"/>
    <cellStyle name="40% - Accent2 3 3 2 2 7" xfId="30959"/>
    <cellStyle name="40% - Accent2 3 3 2 2 8" xfId="30960"/>
    <cellStyle name="40% - Accent2 3 3 2 2 9" xfId="30961"/>
    <cellStyle name="40% - Accent2 3 3 2 3" xfId="30962"/>
    <cellStyle name="40% - Accent2 3 3 2 3 2" xfId="30963"/>
    <cellStyle name="40% - Accent2 3 3 2 3 2 2" xfId="30964"/>
    <cellStyle name="40% - Accent2 3 3 2 3 3" xfId="30965"/>
    <cellStyle name="40% - Accent2 3 3 2 3 3 2" xfId="30966"/>
    <cellStyle name="40% - Accent2 3 3 2 3 4" xfId="30967"/>
    <cellStyle name="40% - Accent2 3 3 2 3 5" xfId="30968"/>
    <cellStyle name="40% - Accent2 3 3 2 3 6" xfId="30969"/>
    <cellStyle name="40% - Accent2 3 3 2 3 7" xfId="30970"/>
    <cellStyle name="40% - Accent2 3 3 2 4" xfId="30971"/>
    <cellStyle name="40% - Accent2 3 3 2 4 2" xfId="30972"/>
    <cellStyle name="40% - Accent2 3 3 2 4 2 2" xfId="30973"/>
    <cellStyle name="40% - Accent2 3 3 2 4 3" xfId="30974"/>
    <cellStyle name="40% - Accent2 3 3 2 4 3 2" xfId="30975"/>
    <cellStyle name="40% - Accent2 3 3 2 4 4" xfId="30976"/>
    <cellStyle name="40% - Accent2 3 3 2 4 5" xfId="30977"/>
    <cellStyle name="40% - Accent2 3 3 2 4 6" xfId="30978"/>
    <cellStyle name="40% - Accent2 3 3 2 4 7" xfId="30979"/>
    <cellStyle name="40% - Accent2 3 3 2 5" xfId="30980"/>
    <cellStyle name="40% - Accent2 3 3 2 5 2" xfId="30981"/>
    <cellStyle name="40% - Accent2 3 3 2 5 2 2" xfId="30982"/>
    <cellStyle name="40% - Accent2 3 3 2 5 3" xfId="30983"/>
    <cellStyle name="40% - Accent2 3 3 2 5 3 2" xfId="30984"/>
    <cellStyle name="40% - Accent2 3 3 2 5 4" xfId="30985"/>
    <cellStyle name="40% - Accent2 3 3 2 5 5" xfId="30986"/>
    <cellStyle name="40% - Accent2 3 3 2 5 6" xfId="30987"/>
    <cellStyle name="40% - Accent2 3 3 2 5 7" xfId="30988"/>
    <cellStyle name="40% - Accent2 3 3 2 6" xfId="30989"/>
    <cellStyle name="40% - Accent2 3 3 2 6 2" xfId="30990"/>
    <cellStyle name="40% - Accent2 3 3 2 7" xfId="30991"/>
    <cellStyle name="40% - Accent2 3 3 2 7 2" xfId="30992"/>
    <cellStyle name="40% - Accent2 3 3 2 8" xfId="30993"/>
    <cellStyle name="40% - Accent2 3 3 2 9" xfId="30994"/>
    <cellStyle name="40% - Accent2 3 3 3" xfId="30995"/>
    <cellStyle name="40% - Accent2 3 3 3 10" xfId="30996"/>
    <cellStyle name="40% - Accent2 3 3 3 11" xfId="30997"/>
    <cellStyle name="40% - Accent2 3 3 3 2" xfId="30998"/>
    <cellStyle name="40% - Accent2 3 3 3 2 10" xfId="30999"/>
    <cellStyle name="40% - Accent2 3 3 3 2 2" xfId="31000"/>
    <cellStyle name="40% - Accent2 3 3 3 2 2 2" xfId="31001"/>
    <cellStyle name="40% - Accent2 3 3 3 2 2 2 2" xfId="31002"/>
    <cellStyle name="40% - Accent2 3 3 3 2 2 3" xfId="31003"/>
    <cellStyle name="40% - Accent2 3 3 3 2 2 3 2" xfId="31004"/>
    <cellStyle name="40% - Accent2 3 3 3 2 2 4" xfId="31005"/>
    <cellStyle name="40% - Accent2 3 3 3 2 2 5" xfId="31006"/>
    <cellStyle name="40% - Accent2 3 3 3 2 2 6" xfId="31007"/>
    <cellStyle name="40% - Accent2 3 3 3 2 2 7" xfId="31008"/>
    <cellStyle name="40% - Accent2 3 3 3 2 3" xfId="31009"/>
    <cellStyle name="40% - Accent2 3 3 3 2 3 2" xfId="31010"/>
    <cellStyle name="40% - Accent2 3 3 3 2 3 2 2" xfId="31011"/>
    <cellStyle name="40% - Accent2 3 3 3 2 3 3" xfId="31012"/>
    <cellStyle name="40% - Accent2 3 3 3 2 3 3 2" xfId="31013"/>
    <cellStyle name="40% - Accent2 3 3 3 2 3 4" xfId="31014"/>
    <cellStyle name="40% - Accent2 3 3 3 2 3 5" xfId="31015"/>
    <cellStyle name="40% - Accent2 3 3 3 2 3 6" xfId="31016"/>
    <cellStyle name="40% - Accent2 3 3 3 2 3 7" xfId="31017"/>
    <cellStyle name="40% - Accent2 3 3 3 2 4" xfId="31018"/>
    <cellStyle name="40% - Accent2 3 3 3 2 4 2" xfId="31019"/>
    <cellStyle name="40% - Accent2 3 3 3 2 4 2 2" xfId="31020"/>
    <cellStyle name="40% - Accent2 3 3 3 2 4 3" xfId="31021"/>
    <cellStyle name="40% - Accent2 3 3 3 2 4 3 2" xfId="31022"/>
    <cellStyle name="40% - Accent2 3 3 3 2 4 4" xfId="31023"/>
    <cellStyle name="40% - Accent2 3 3 3 2 4 5" xfId="31024"/>
    <cellStyle name="40% - Accent2 3 3 3 2 4 6" xfId="31025"/>
    <cellStyle name="40% - Accent2 3 3 3 2 4 7" xfId="31026"/>
    <cellStyle name="40% - Accent2 3 3 3 2 5" xfId="31027"/>
    <cellStyle name="40% - Accent2 3 3 3 2 5 2" xfId="31028"/>
    <cellStyle name="40% - Accent2 3 3 3 2 6" xfId="31029"/>
    <cellStyle name="40% - Accent2 3 3 3 2 6 2" xfId="31030"/>
    <cellStyle name="40% - Accent2 3 3 3 2 7" xfId="31031"/>
    <cellStyle name="40% - Accent2 3 3 3 2 8" xfId="31032"/>
    <cellStyle name="40% - Accent2 3 3 3 2 9" xfId="31033"/>
    <cellStyle name="40% - Accent2 3 3 3 3" xfId="31034"/>
    <cellStyle name="40% - Accent2 3 3 3 3 2" xfId="31035"/>
    <cellStyle name="40% - Accent2 3 3 3 3 2 2" xfId="31036"/>
    <cellStyle name="40% - Accent2 3 3 3 3 3" xfId="31037"/>
    <cellStyle name="40% - Accent2 3 3 3 3 3 2" xfId="31038"/>
    <cellStyle name="40% - Accent2 3 3 3 3 4" xfId="31039"/>
    <cellStyle name="40% - Accent2 3 3 3 3 5" xfId="31040"/>
    <cellStyle name="40% - Accent2 3 3 3 3 6" xfId="31041"/>
    <cellStyle name="40% - Accent2 3 3 3 3 7" xfId="31042"/>
    <cellStyle name="40% - Accent2 3 3 3 4" xfId="31043"/>
    <cellStyle name="40% - Accent2 3 3 3 4 2" xfId="31044"/>
    <cellStyle name="40% - Accent2 3 3 3 4 2 2" xfId="31045"/>
    <cellStyle name="40% - Accent2 3 3 3 4 3" xfId="31046"/>
    <cellStyle name="40% - Accent2 3 3 3 4 3 2" xfId="31047"/>
    <cellStyle name="40% - Accent2 3 3 3 4 4" xfId="31048"/>
    <cellStyle name="40% - Accent2 3 3 3 4 5" xfId="31049"/>
    <cellStyle name="40% - Accent2 3 3 3 4 6" xfId="31050"/>
    <cellStyle name="40% - Accent2 3 3 3 4 7" xfId="31051"/>
    <cellStyle name="40% - Accent2 3 3 3 5" xfId="31052"/>
    <cellStyle name="40% - Accent2 3 3 3 5 2" xfId="31053"/>
    <cellStyle name="40% - Accent2 3 3 3 5 2 2" xfId="31054"/>
    <cellStyle name="40% - Accent2 3 3 3 5 3" xfId="31055"/>
    <cellStyle name="40% - Accent2 3 3 3 5 3 2" xfId="31056"/>
    <cellStyle name="40% - Accent2 3 3 3 5 4" xfId="31057"/>
    <cellStyle name="40% - Accent2 3 3 3 5 5" xfId="31058"/>
    <cellStyle name="40% - Accent2 3 3 3 5 6" xfId="31059"/>
    <cellStyle name="40% - Accent2 3 3 3 5 7" xfId="31060"/>
    <cellStyle name="40% - Accent2 3 3 3 6" xfId="31061"/>
    <cellStyle name="40% - Accent2 3 3 3 6 2" xfId="31062"/>
    <cellStyle name="40% - Accent2 3 3 3 7" xfId="31063"/>
    <cellStyle name="40% - Accent2 3 3 3 7 2" xfId="31064"/>
    <cellStyle name="40% - Accent2 3 3 3 8" xfId="31065"/>
    <cellStyle name="40% - Accent2 3 3 3 9" xfId="31066"/>
    <cellStyle name="40% - Accent2 3 3 4" xfId="31067"/>
    <cellStyle name="40% - Accent2 3 3 4 10" xfId="31068"/>
    <cellStyle name="40% - Accent2 3 3 4 2" xfId="31069"/>
    <cellStyle name="40% - Accent2 3 3 4 2 2" xfId="31070"/>
    <cellStyle name="40% - Accent2 3 3 4 2 2 2" xfId="31071"/>
    <cellStyle name="40% - Accent2 3 3 4 2 3" xfId="31072"/>
    <cellStyle name="40% - Accent2 3 3 4 2 3 2" xfId="31073"/>
    <cellStyle name="40% - Accent2 3 3 4 2 4" xfId="31074"/>
    <cellStyle name="40% - Accent2 3 3 4 2 5" xfId="31075"/>
    <cellStyle name="40% - Accent2 3 3 4 2 6" xfId="31076"/>
    <cellStyle name="40% - Accent2 3 3 4 2 7" xfId="31077"/>
    <cellStyle name="40% - Accent2 3 3 4 3" xfId="31078"/>
    <cellStyle name="40% - Accent2 3 3 4 3 2" xfId="31079"/>
    <cellStyle name="40% - Accent2 3 3 4 3 2 2" xfId="31080"/>
    <cellStyle name="40% - Accent2 3 3 4 3 3" xfId="31081"/>
    <cellStyle name="40% - Accent2 3 3 4 3 3 2" xfId="31082"/>
    <cellStyle name="40% - Accent2 3 3 4 3 4" xfId="31083"/>
    <cellStyle name="40% - Accent2 3 3 4 3 5" xfId="31084"/>
    <cellStyle name="40% - Accent2 3 3 4 3 6" xfId="31085"/>
    <cellStyle name="40% - Accent2 3 3 4 3 7" xfId="31086"/>
    <cellStyle name="40% - Accent2 3 3 4 4" xfId="31087"/>
    <cellStyle name="40% - Accent2 3 3 4 4 2" xfId="31088"/>
    <cellStyle name="40% - Accent2 3 3 4 4 2 2" xfId="31089"/>
    <cellStyle name="40% - Accent2 3 3 4 4 3" xfId="31090"/>
    <cellStyle name="40% - Accent2 3 3 4 4 3 2" xfId="31091"/>
    <cellStyle name="40% - Accent2 3 3 4 4 4" xfId="31092"/>
    <cellStyle name="40% - Accent2 3 3 4 4 5" xfId="31093"/>
    <cellStyle name="40% - Accent2 3 3 4 4 6" xfId="31094"/>
    <cellStyle name="40% - Accent2 3 3 4 4 7" xfId="31095"/>
    <cellStyle name="40% - Accent2 3 3 4 5" xfId="31096"/>
    <cellStyle name="40% - Accent2 3 3 4 5 2" xfId="31097"/>
    <cellStyle name="40% - Accent2 3 3 4 6" xfId="31098"/>
    <cellStyle name="40% - Accent2 3 3 4 6 2" xfId="31099"/>
    <cellStyle name="40% - Accent2 3 3 4 7" xfId="31100"/>
    <cellStyle name="40% - Accent2 3 3 4 8" xfId="31101"/>
    <cellStyle name="40% - Accent2 3 3 4 9" xfId="31102"/>
    <cellStyle name="40% - Accent2 3 3 5" xfId="31103"/>
    <cellStyle name="40% - Accent2 3 3 5 2" xfId="31104"/>
    <cellStyle name="40% - Accent2 3 3 5 2 2" xfId="31105"/>
    <cellStyle name="40% - Accent2 3 3 5 3" xfId="31106"/>
    <cellStyle name="40% - Accent2 3 3 5 3 2" xfId="31107"/>
    <cellStyle name="40% - Accent2 3 3 5 4" xfId="31108"/>
    <cellStyle name="40% - Accent2 3 3 5 5" xfId="31109"/>
    <cellStyle name="40% - Accent2 3 3 5 6" xfId="31110"/>
    <cellStyle name="40% - Accent2 3 3 5 7" xfId="31111"/>
    <cellStyle name="40% - Accent2 3 3 6" xfId="31112"/>
    <cellStyle name="40% - Accent2 3 3 6 2" xfId="31113"/>
    <cellStyle name="40% - Accent2 3 3 6 2 2" xfId="31114"/>
    <cellStyle name="40% - Accent2 3 3 6 3" xfId="31115"/>
    <cellStyle name="40% - Accent2 3 3 6 3 2" xfId="31116"/>
    <cellStyle name="40% - Accent2 3 3 6 4" xfId="31117"/>
    <cellStyle name="40% - Accent2 3 3 6 5" xfId="31118"/>
    <cellStyle name="40% - Accent2 3 3 6 6" xfId="31119"/>
    <cellStyle name="40% - Accent2 3 3 6 7" xfId="31120"/>
    <cellStyle name="40% - Accent2 3 3 7" xfId="31121"/>
    <cellStyle name="40% - Accent2 3 3 7 2" xfId="31122"/>
    <cellStyle name="40% - Accent2 3 3 7 2 2" xfId="31123"/>
    <cellStyle name="40% - Accent2 3 3 7 3" xfId="31124"/>
    <cellStyle name="40% - Accent2 3 3 7 3 2" xfId="31125"/>
    <cellStyle name="40% - Accent2 3 3 7 4" xfId="31126"/>
    <cellStyle name="40% - Accent2 3 3 7 5" xfId="31127"/>
    <cellStyle name="40% - Accent2 3 3 7 6" xfId="31128"/>
    <cellStyle name="40% - Accent2 3 3 7 7" xfId="31129"/>
    <cellStyle name="40% - Accent2 3 3 8" xfId="31130"/>
    <cellStyle name="40% - Accent2 3 3 8 2" xfId="31131"/>
    <cellStyle name="40% - Accent2 3 3 9" xfId="31132"/>
    <cellStyle name="40% - Accent2 3 3 9 2" xfId="31133"/>
    <cellStyle name="40% - Accent2 3 4" xfId="31134"/>
    <cellStyle name="40% - Accent2 3 4 10" xfId="31135"/>
    <cellStyle name="40% - Accent2 3 4 11" xfId="31136"/>
    <cellStyle name="40% - Accent2 3 4 12" xfId="31137"/>
    <cellStyle name="40% - Accent2 3 4 13" xfId="31138"/>
    <cellStyle name="40% - Accent2 3 4 2" xfId="31139"/>
    <cellStyle name="40% - Accent2 3 4 2 10" xfId="31140"/>
    <cellStyle name="40% - Accent2 3 4 2 11" xfId="31141"/>
    <cellStyle name="40% - Accent2 3 4 2 2" xfId="31142"/>
    <cellStyle name="40% - Accent2 3 4 2 2 10" xfId="31143"/>
    <cellStyle name="40% - Accent2 3 4 2 2 2" xfId="31144"/>
    <cellStyle name="40% - Accent2 3 4 2 2 2 2" xfId="31145"/>
    <cellStyle name="40% - Accent2 3 4 2 2 2 2 2" xfId="31146"/>
    <cellStyle name="40% - Accent2 3 4 2 2 2 3" xfId="31147"/>
    <cellStyle name="40% - Accent2 3 4 2 2 2 3 2" xfId="31148"/>
    <cellStyle name="40% - Accent2 3 4 2 2 2 4" xfId="31149"/>
    <cellStyle name="40% - Accent2 3 4 2 2 2 5" xfId="31150"/>
    <cellStyle name="40% - Accent2 3 4 2 2 2 6" xfId="31151"/>
    <cellStyle name="40% - Accent2 3 4 2 2 2 7" xfId="31152"/>
    <cellStyle name="40% - Accent2 3 4 2 2 3" xfId="31153"/>
    <cellStyle name="40% - Accent2 3 4 2 2 3 2" xfId="31154"/>
    <cellStyle name="40% - Accent2 3 4 2 2 3 2 2" xfId="31155"/>
    <cellStyle name="40% - Accent2 3 4 2 2 3 3" xfId="31156"/>
    <cellStyle name="40% - Accent2 3 4 2 2 3 3 2" xfId="31157"/>
    <cellStyle name="40% - Accent2 3 4 2 2 3 4" xfId="31158"/>
    <cellStyle name="40% - Accent2 3 4 2 2 3 5" xfId="31159"/>
    <cellStyle name="40% - Accent2 3 4 2 2 3 6" xfId="31160"/>
    <cellStyle name="40% - Accent2 3 4 2 2 3 7" xfId="31161"/>
    <cellStyle name="40% - Accent2 3 4 2 2 4" xfId="31162"/>
    <cellStyle name="40% - Accent2 3 4 2 2 4 2" xfId="31163"/>
    <cellStyle name="40% - Accent2 3 4 2 2 4 2 2" xfId="31164"/>
    <cellStyle name="40% - Accent2 3 4 2 2 4 3" xfId="31165"/>
    <cellStyle name="40% - Accent2 3 4 2 2 4 3 2" xfId="31166"/>
    <cellStyle name="40% - Accent2 3 4 2 2 4 4" xfId="31167"/>
    <cellStyle name="40% - Accent2 3 4 2 2 4 5" xfId="31168"/>
    <cellStyle name="40% - Accent2 3 4 2 2 4 6" xfId="31169"/>
    <cellStyle name="40% - Accent2 3 4 2 2 4 7" xfId="31170"/>
    <cellStyle name="40% - Accent2 3 4 2 2 5" xfId="31171"/>
    <cellStyle name="40% - Accent2 3 4 2 2 5 2" xfId="31172"/>
    <cellStyle name="40% - Accent2 3 4 2 2 6" xfId="31173"/>
    <cellStyle name="40% - Accent2 3 4 2 2 6 2" xfId="31174"/>
    <cellStyle name="40% - Accent2 3 4 2 2 7" xfId="31175"/>
    <cellStyle name="40% - Accent2 3 4 2 2 8" xfId="31176"/>
    <cellStyle name="40% - Accent2 3 4 2 2 9" xfId="31177"/>
    <cellStyle name="40% - Accent2 3 4 2 3" xfId="31178"/>
    <cellStyle name="40% - Accent2 3 4 2 3 2" xfId="31179"/>
    <cellStyle name="40% - Accent2 3 4 2 3 2 2" xfId="31180"/>
    <cellStyle name="40% - Accent2 3 4 2 3 3" xfId="31181"/>
    <cellStyle name="40% - Accent2 3 4 2 3 3 2" xfId="31182"/>
    <cellStyle name="40% - Accent2 3 4 2 3 4" xfId="31183"/>
    <cellStyle name="40% - Accent2 3 4 2 3 5" xfId="31184"/>
    <cellStyle name="40% - Accent2 3 4 2 3 6" xfId="31185"/>
    <cellStyle name="40% - Accent2 3 4 2 3 7" xfId="31186"/>
    <cellStyle name="40% - Accent2 3 4 2 4" xfId="31187"/>
    <cellStyle name="40% - Accent2 3 4 2 4 2" xfId="31188"/>
    <cellStyle name="40% - Accent2 3 4 2 4 2 2" xfId="31189"/>
    <cellStyle name="40% - Accent2 3 4 2 4 3" xfId="31190"/>
    <cellStyle name="40% - Accent2 3 4 2 4 3 2" xfId="31191"/>
    <cellStyle name="40% - Accent2 3 4 2 4 4" xfId="31192"/>
    <cellStyle name="40% - Accent2 3 4 2 4 5" xfId="31193"/>
    <cellStyle name="40% - Accent2 3 4 2 4 6" xfId="31194"/>
    <cellStyle name="40% - Accent2 3 4 2 4 7" xfId="31195"/>
    <cellStyle name="40% - Accent2 3 4 2 5" xfId="31196"/>
    <cellStyle name="40% - Accent2 3 4 2 5 2" xfId="31197"/>
    <cellStyle name="40% - Accent2 3 4 2 5 2 2" xfId="31198"/>
    <cellStyle name="40% - Accent2 3 4 2 5 3" xfId="31199"/>
    <cellStyle name="40% - Accent2 3 4 2 5 3 2" xfId="31200"/>
    <cellStyle name="40% - Accent2 3 4 2 5 4" xfId="31201"/>
    <cellStyle name="40% - Accent2 3 4 2 5 5" xfId="31202"/>
    <cellStyle name="40% - Accent2 3 4 2 5 6" xfId="31203"/>
    <cellStyle name="40% - Accent2 3 4 2 5 7" xfId="31204"/>
    <cellStyle name="40% - Accent2 3 4 2 6" xfId="31205"/>
    <cellStyle name="40% - Accent2 3 4 2 6 2" xfId="31206"/>
    <cellStyle name="40% - Accent2 3 4 2 7" xfId="31207"/>
    <cellStyle name="40% - Accent2 3 4 2 7 2" xfId="31208"/>
    <cellStyle name="40% - Accent2 3 4 2 8" xfId="31209"/>
    <cellStyle name="40% - Accent2 3 4 2 9" xfId="31210"/>
    <cellStyle name="40% - Accent2 3 4 3" xfId="31211"/>
    <cellStyle name="40% - Accent2 3 4 3 10" xfId="31212"/>
    <cellStyle name="40% - Accent2 3 4 3 11" xfId="31213"/>
    <cellStyle name="40% - Accent2 3 4 3 2" xfId="31214"/>
    <cellStyle name="40% - Accent2 3 4 3 2 10" xfId="31215"/>
    <cellStyle name="40% - Accent2 3 4 3 2 2" xfId="31216"/>
    <cellStyle name="40% - Accent2 3 4 3 2 2 2" xfId="31217"/>
    <cellStyle name="40% - Accent2 3 4 3 2 2 2 2" xfId="31218"/>
    <cellStyle name="40% - Accent2 3 4 3 2 2 3" xfId="31219"/>
    <cellStyle name="40% - Accent2 3 4 3 2 2 3 2" xfId="31220"/>
    <cellStyle name="40% - Accent2 3 4 3 2 2 4" xfId="31221"/>
    <cellStyle name="40% - Accent2 3 4 3 2 2 5" xfId="31222"/>
    <cellStyle name="40% - Accent2 3 4 3 2 2 6" xfId="31223"/>
    <cellStyle name="40% - Accent2 3 4 3 2 2 7" xfId="31224"/>
    <cellStyle name="40% - Accent2 3 4 3 2 3" xfId="31225"/>
    <cellStyle name="40% - Accent2 3 4 3 2 3 2" xfId="31226"/>
    <cellStyle name="40% - Accent2 3 4 3 2 3 2 2" xfId="31227"/>
    <cellStyle name="40% - Accent2 3 4 3 2 3 3" xfId="31228"/>
    <cellStyle name="40% - Accent2 3 4 3 2 3 3 2" xfId="31229"/>
    <cellStyle name="40% - Accent2 3 4 3 2 3 4" xfId="31230"/>
    <cellStyle name="40% - Accent2 3 4 3 2 3 5" xfId="31231"/>
    <cellStyle name="40% - Accent2 3 4 3 2 3 6" xfId="31232"/>
    <cellStyle name="40% - Accent2 3 4 3 2 3 7" xfId="31233"/>
    <cellStyle name="40% - Accent2 3 4 3 2 4" xfId="31234"/>
    <cellStyle name="40% - Accent2 3 4 3 2 4 2" xfId="31235"/>
    <cellStyle name="40% - Accent2 3 4 3 2 4 2 2" xfId="31236"/>
    <cellStyle name="40% - Accent2 3 4 3 2 4 3" xfId="31237"/>
    <cellStyle name="40% - Accent2 3 4 3 2 4 3 2" xfId="31238"/>
    <cellStyle name="40% - Accent2 3 4 3 2 4 4" xfId="31239"/>
    <cellStyle name="40% - Accent2 3 4 3 2 4 5" xfId="31240"/>
    <cellStyle name="40% - Accent2 3 4 3 2 4 6" xfId="31241"/>
    <cellStyle name="40% - Accent2 3 4 3 2 4 7" xfId="31242"/>
    <cellStyle name="40% - Accent2 3 4 3 2 5" xfId="31243"/>
    <cellStyle name="40% - Accent2 3 4 3 2 5 2" xfId="31244"/>
    <cellStyle name="40% - Accent2 3 4 3 2 6" xfId="31245"/>
    <cellStyle name="40% - Accent2 3 4 3 2 6 2" xfId="31246"/>
    <cellStyle name="40% - Accent2 3 4 3 2 7" xfId="31247"/>
    <cellStyle name="40% - Accent2 3 4 3 2 8" xfId="31248"/>
    <cellStyle name="40% - Accent2 3 4 3 2 9" xfId="31249"/>
    <cellStyle name="40% - Accent2 3 4 3 3" xfId="31250"/>
    <cellStyle name="40% - Accent2 3 4 3 3 2" xfId="31251"/>
    <cellStyle name="40% - Accent2 3 4 3 3 2 2" xfId="31252"/>
    <cellStyle name="40% - Accent2 3 4 3 3 3" xfId="31253"/>
    <cellStyle name="40% - Accent2 3 4 3 3 3 2" xfId="31254"/>
    <cellStyle name="40% - Accent2 3 4 3 3 4" xfId="31255"/>
    <cellStyle name="40% - Accent2 3 4 3 3 5" xfId="31256"/>
    <cellStyle name="40% - Accent2 3 4 3 3 6" xfId="31257"/>
    <cellStyle name="40% - Accent2 3 4 3 3 7" xfId="31258"/>
    <cellStyle name="40% - Accent2 3 4 3 4" xfId="31259"/>
    <cellStyle name="40% - Accent2 3 4 3 4 2" xfId="31260"/>
    <cellStyle name="40% - Accent2 3 4 3 4 2 2" xfId="31261"/>
    <cellStyle name="40% - Accent2 3 4 3 4 3" xfId="31262"/>
    <cellStyle name="40% - Accent2 3 4 3 4 3 2" xfId="31263"/>
    <cellStyle name="40% - Accent2 3 4 3 4 4" xfId="31264"/>
    <cellStyle name="40% - Accent2 3 4 3 4 5" xfId="31265"/>
    <cellStyle name="40% - Accent2 3 4 3 4 6" xfId="31266"/>
    <cellStyle name="40% - Accent2 3 4 3 4 7" xfId="31267"/>
    <cellStyle name="40% - Accent2 3 4 3 5" xfId="31268"/>
    <cellStyle name="40% - Accent2 3 4 3 5 2" xfId="31269"/>
    <cellStyle name="40% - Accent2 3 4 3 5 2 2" xfId="31270"/>
    <cellStyle name="40% - Accent2 3 4 3 5 3" xfId="31271"/>
    <cellStyle name="40% - Accent2 3 4 3 5 3 2" xfId="31272"/>
    <cellStyle name="40% - Accent2 3 4 3 5 4" xfId="31273"/>
    <cellStyle name="40% - Accent2 3 4 3 5 5" xfId="31274"/>
    <cellStyle name="40% - Accent2 3 4 3 5 6" xfId="31275"/>
    <cellStyle name="40% - Accent2 3 4 3 5 7" xfId="31276"/>
    <cellStyle name="40% - Accent2 3 4 3 6" xfId="31277"/>
    <cellStyle name="40% - Accent2 3 4 3 6 2" xfId="31278"/>
    <cellStyle name="40% - Accent2 3 4 3 7" xfId="31279"/>
    <cellStyle name="40% - Accent2 3 4 3 7 2" xfId="31280"/>
    <cellStyle name="40% - Accent2 3 4 3 8" xfId="31281"/>
    <cellStyle name="40% - Accent2 3 4 3 9" xfId="31282"/>
    <cellStyle name="40% - Accent2 3 4 4" xfId="31283"/>
    <cellStyle name="40% - Accent2 3 4 4 10" xfId="31284"/>
    <cellStyle name="40% - Accent2 3 4 4 2" xfId="31285"/>
    <cellStyle name="40% - Accent2 3 4 4 2 2" xfId="31286"/>
    <cellStyle name="40% - Accent2 3 4 4 2 2 2" xfId="31287"/>
    <cellStyle name="40% - Accent2 3 4 4 2 3" xfId="31288"/>
    <cellStyle name="40% - Accent2 3 4 4 2 3 2" xfId="31289"/>
    <cellStyle name="40% - Accent2 3 4 4 2 4" xfId="31290"/>
    <cellStyle name="40% - Accent2 3 4 4 2 5" xfId="31291"/>
    <cellStyle name="40% - Accent2 3 4 4 2 6" xfId="31292"/>
    <cellStyle name="40% - Accent2 3 4 4 2 7" xfId="31293"/>
    <cellStyle name="40% - Accent2 3 4 4 3" xfId="31294"/>
    <cellStyle name="40% - Accent2 3 4 4 3 2" xfId="31295"/>
    <cellStyle name="40% - Accent2 3 4 4 3 2 2" xfId="31296"/>
    <cellStyle name="40% - Accent2 3 4 4 3 3" xfId="31297"/>
    <cellStyle name="40% - Accent2 3 4 4 3 3 2" xfId="31298"/>
    <cellStyle name="40% - Accent2 3 4 4 3 4" xfId="31299"/>
    <cellStyle name="40% - Accent2 3 4 4 3 5" xfId="31300"/>
    <cellStyle name="40% - Accent2 3 4 4 3 6" xfId="31301"/>
    <cellStyle name="40% - Accent2 3 4 4 3 7" xfId="31302"/>
    <cellStyle name="40% - Accent2 3 4 4 4" xfId="31303"/>
    <cellStyle name="40% - Accent2 3 4 4 4 2" xfId="31304"/>
    <cellStyle name="40% - Accent2 3 4 4 4 2 2" xfId="31305"/>
    <cellStyle name="40% - Accent2 3 4 4 4 3" xfId="31306"/>
    <cellStyle name="40% - Accent2 3 4 4 4 3 2" xfId="31307"/>
    <cellStyle name="40% - Accent2 3 4 4 4 4" xfId="31308"/>
    <cellStyle name="40% - Accent2 3 4 4 4 5" xfId="31309"/>
    <cellStyle name="40% - Accent2 3 4 4 4 6" xfId="31310"/>
    <cellStyle name="40% - Accent2 3 4 4 4 7" xfId="31311"/>
    <cellStyle name="40% - Accent2 3 4 4 5" xfId="31312"/>
    <cellStyle name="40% - Accent2 3 4 4 5 2" xfId="31313"/>
    <cellStyle name="40% - Accent2 3 4 4 6" xfId="31314"/>
    <cellStyle name="40% - Accent2 3 4 4 6 2" xfId="31315"/>
    <cellStyle name="40% - Accent2 3 4 4 7" xfId="31316"/>
    <cellStyle name="40% - Accent2 3 4 4 8" xfId="31317"/>
    <cellStyle name="40% - Accent2 3 4 4 9" xfId="31318"/>
    <cellStyle name="40% - Accent2 3 4 5" xfId="31319"/>
    <cellStyle name="40% - Accent2 3 4 5 2" xfId="31320"/>
    <cellStyle name="40% - Accent2 3 4 5 2 2" xfId="31321"/>
    <cellStyle name="40% - Accent2 3 4 5 3" xfId="31322"/>
    <cellStyle name="40% - Accent2 3 4 5 3 2" xfId="31323"/>
    <cellStyle name="40% - Accent2 3 4 5 4" xfId="31324"/>
    <cellStyle name="40% - Accent2 3 4 5 5" xfId="31325"/>
    <cellStyle name="40% - Accent2 3 4 5 6" xfId="31326"/>
    <cellStyle name="40% - Accent2 3 4 5 7" xfId="31327"/>
    <cellStyle name="40% - Accent2 3 4 6" xfId="31328"/>
    <cellStyle name="40% - Accent2 3 4 6 2" xfId="31329"/>
    <cellStyle name="40% - Accent2 3 4 6 2 2" xfId="31330"/>
    <cellStyle name="40% - Accent2 3 4 6 3" xfId="31331"/>
    <cellStyle name="40% - Accent2 3 4 6 3 2" xfId="31332"/>
    <cellStyle name="40% - Accent2 3 4 6 4" xfId="31333"/>
    <cellStyle name="40% - Accent2 3 4 6 5" xfId="31334"/>
    <cellStyle name="40% - Accent2 3 4 6 6" xfId="31335"/>
    <cellStyle name="40% - Accent2 3 4 6 7" xfId="31336"/>
    <cellStyle name="40% - Accent2 3 4 7" xfId="31337"/>
    <cellStyle name="40% - Accent2 3 4 7 2" xfId="31338"/>
    <cellStyle name="40% - Accent2 3 4 7 2 2" xfId="31339"/>
    <cellStyle name="40% - Accent2 3 4 7 3" xfId="31340"/>
    <cellStyle name="40% - Accent2 3 4 7 3 2" xfId="31341"/>
    <cellStyle name="40% - Accent2 3 4 7 4" xfId="31342"/>
    <cellStyle name="40% - Accent2 3 4 7 5" xfId="31343"/>
    <cellStyle name="40% - Accent2 3 4 7 6" xfId="31344"/>
    <cellStyle name="40% - Accent2 3 4 7 7" xfId="31345"/>
    <cellStyle name="40% - Accent2 3 4 8" xfId="31346"/>
    <cellStyle name="40% - Accent2 3 4 8 2" xfId="31347"/>
    <cellStyle name="40% - Accent2 3 4 9" xfId="31348"/>
    <cellStyle name="40% - Accent2 3 4 9 2" xfId="31349"/>
    <cellStyle name="40% - Accent2 3 5" xfId="31350"/>
    <cellStyle name="40% - Accent2 3 5 10" xfId="31351"/>
    <cellStyle name="40% - Accent2 3 5 11" xfId="31352"/>
    <cellStyle name="40% - Accent2 3 5 12" xfId="31353"/>
    <cellStyle name="40% - Accent2 3 5 13" xfId="31354"/>
    <cellStyle name="40% - Accent2 3 5 2" xfId="31355"/>
    <cellStyle name="40% - Accent2 3 5 2 10" xfId="31356"/>
    <cellStyle name="40% - Accent2 3 5 2 11" xfId="31357"/>
    <cellStyle name="40% - Accent2 3 5 2 2" xfId="31358"/>
    <cellStyle name="40% - Accent2 3 5 2 2 10" xfId="31359"/>
    <cellStyle name="40% - Accent2 3 5 2 2 2" xfId="31360"/>
    <cellStyle name="40% - Accent2 3 5 2 2 2 2" xfId="31361"/>
    <cellStyle name="40% - Accent2 3 5 2 2 2 2 2" xfId="31362"/>
    <cellStyle name="40% - Accent2 3 5 2 2 2 3" xfId="31363"/>
    <cellStyle name="40% - Accent2 3 5 2 2 2 3 2" xfId="31364"/>
    <cellStyle name="40% - Accent2 3 5 2 2 2 4" xfId="31365"/>
    <cellStyle name="40% - Accent2 3 5 2 2 2 5" xfId="31366"/>
    <cellStyle name="40% - Accent2 3 5 2 2 2 6" xfId="31367"/>
    <cellStyle name="40% - Accent2 3 5 2 2 2 7" xfId="31368"/>
    <cellStyle name="40% - Accent2 3 5 2 2 3" xfId="31369"/>
    <cellStyle name="40% - Accent2 3 5 2 2 3 2" xfId="31370"/>
    <cellStyle name="40% - Accent2 3 5 2 2 3 2 2" xfId="31371"/>
    <cellStyle name="40% - Accent2 3 5 2 2 3 3" xfId="31372"/>
    <cellStyle name="40% - Accent2 3 5 2 2 3 3 2" xfId="31373"/>
    <cellStyle name="40% - Accent2 3 5 2 2 3 4" xfId="31374"/>
    <cellStyle name="40% - Accent2 3 5 2 2 3 5" xfId="31375"/>
    <cellStyle name="40% - Accent2 3 5 2 2 3 6" xfId="31376"/>
    <cellStyle name="40% - Accent2 3 5 2 2 3 7" xfId="31377"/>
    <cellStyle name="40% - Accent2 3 5 2 2 4" xfId="31378"/>
    <cellStyle name="40% - Accent2 3 5 2 2 4 2" xfId="31379"/>
    <cellStyle name="40% - Accent2 3 5 2 2 4 2 2" xfId="31380"/>
    <cellStyle name="40% - Accent2 3 5 2 2 4 3" xfId="31381"/>
    <cellStyle name="40% - Accent2 3 5 2 2 4 3 2" xfId="31382"/>
    <cellStyle name="40% - Accent2 3 5 2 2 4 4" xfId="31383"/>
    <cellStyle name="40% - Accent2 3 5 2 2 4 5" xfId="31384"/>
    <cellStyle name="40% - Accent2 3 5 2 2 4 6" xfId="31385"/>
    <cellStyle name="40% - Accent2 3 5 2 2 4 7" xfId="31386"/>
    <cellStyle name="40% - Accent2 3 5 2 2 5" xfId="31387"/>
    <cellStyle name="40% - Accent2 3 5 2 2 5 2" xfId="31388"/>
    <cellStyle name="40% - Accent2 3 5 2 2 6" xfId="31389"/>
    <cellStyle name="40% - Accent2 3 5 2 2 6 2" xfId="31390"/>
    <cellStyle name="40% - Accent2 3 5 2 2 7" xfId="31391"/>
    <cellStyle name="40% - Accent2 3 5 2 2 8" xfId="31392"/>
    <cellStyle name="40% - Accent2 3 5 2 2 9" xfId="31393"/>
    <cellStyle name="40% - Accent2 3 5 2 3" xfId="31394"/>
    <cellStyle name="40% - Accent2 3 5 2 3 2" xfId="31395"/>
    <cellStyle name="40% - Accent2 3 5 2 3 2 2" xfId="31396"/>
    <cellStyle name="40% - Accent2 3 5 2 3 3" xfId="31397"/>
    <cellStyle name="40% - Accent2 3 5 2 3 3 2" xfId="31398"/>
    <cellStyle name="40% - Accent2 3 5 2 3 4" xfId="31399"/>
    <cellStyle name="40% - Accent2 3 5 2 3 5" xfId="31400"/>
    <cellStyle name="40% - Accent2 3 5 2 3 6" xfId="31401"/>
    <cellStyle name="40% - Accent2 3 5 2 3 7" xfId="31402"/>
    <cellStyle name="40% - Accent2 3 5 2 4" xfId="31403"/>
    <cellStyle name="40% - Accent2 3 5 2 4 2" xfId="31404"/>
    <cellStyle name="40% - Accent2 3 5 2 4 2 2" xfId="31405"/>
    <cellStyle name="40% - Accent2 3 5 2 4 3" xfId="31406"/>
    <cellStyle name="40% - Accent2 3 5 2 4 3 2" xfId="31407"/>
    <cellStyle name="40% - Accent2 3 5 2 4 4" xfId="31408"/>
    <cellStyle name="40% - Accent2 3 5 2 4 5" xfId="31409"/>
    <cellStyle name="40% - Accent2 3 5 2 4 6" xfId="31410"/>
    <cellStyle name="40% - Accent2 3 5 2 4 7" xfId="31411"/>
    <cellStyle name="40% - Accent2 3 5 2 5" xfId="31412"/>
    <cellStyle name="40% - Accent2 3 5 2 5 2" xfId="31413"/>
    <cellStyle name="40% - Accent2 3 5 2 5 2 2" xfId="31414"/>
    <cellStyle name="40% - Accent2 3 5 2 5 3" xfId="31415"/>
    <cellStyle name="40% - Accent2 3 5 2 5 3 2" xfId="31416"/>
    <cellStyle name="40% - Accent2 3 5 2 5 4" xfId="31417"/>
    <cellStyle name="40% - Accent2 3 5 2 5 5" xfId="31418"/>
    <cellStyle name="40% - Accent2 3 5 2 5 6" xfId="31419"/>
    <cellStyle name="40% - Accent2 3 5 2 5 7" xfId="31420"/>
    <cellStyle name="40% - Accent2 3 5 2 6" xfId="31421"/>
    <cellStyle name="40% - Accent2 3 5 2 6 2" xfId="31422"/>
    <cellStyle name="40% - Accent2 3 5 2 7" xfId="31423"/>
    <cellStyle name="40% - Accent2 3 5 2 7 2" xfId="31424"/>
    <cellStyle name="40% - Accent2 3 5 2 8" xfId="31425"/>
    <cellStyle name="40% - Accent2 3 5 2 9" xfId="31426"/>
    <cellStyle name="40% - Accent2 3 5 3" xfId="31427"/>
    <cellStyle name="40% - Accent2 3 5 3 10" xfId="31428"/>
    <cellStyle name="40% - Accent2 3 5 3 11" xfId="31429"/>
    <cellStyle name="40% - Accent2 3 5 3 2" xfId="31430"/>
    <cellStyle name="40% - Accent2 3 5 3 2 10" xfId="31431"/>
    <cellStyle name="40% - Accent2 3 5 3 2 2" xfId="31432"/>
    <cellStyle name="40% - Accent2 3 5 3 2 2 2" xfId="31433"/>
    <cellStyle name="40% - Accent2 3 5 3 2 2 2 2" xfId="31434"/>
    <cellStyle name="40% - Accent2 3 5 3 2 2 3" xfId="31435"/>
    <cellStyle name="40% - Accent2 3 5 3 2 2 3 2" xfId="31436"/>
    <cellStyle name="40% - Accent2 3 5 3 2 2 4" xfId="31437"/>
    <cellStyle name="40% - Accent2 3 5 3 2 2 5" xfId="31438"/>
    <cellStyle name="40% - Accent2 3 5 3 2 2 6" xfId="31439"/>
    <cellStyle name="40% - Accent2 3 5 3 2 2 7" xfId="31440"/>
    <cellStyle name="40% - Accent2 3 5 3 2 3" xfId="31441"/>
    <cellStyle name="40% - Accent2 3 5 3 2 3 2" xfId="31442"/>
    <cellStyle name="40% - Accent2 3 5 3 2 3 2 2" xfId="31443"/>
    <cellStyle name="40% - Accent2 3 5 3 2 3 3" xfId="31444"/>
    <cellStyle name="40% - Accent2 3 5 3 2 3 3 2" xfId="31445"/>
    <cellStyle name="40% - Accent2 3 5 3 2 3 4" xfId="31446"/>
    <cellStyle name="40% - Accent2 3 5 3 2 3 5" xfId="31447"/>
    <cellStyle name="40% - Accent2 3 5 3 2 3 6" xfId="31448"/>
    <cellStyle name="40% - Accent2 3 5 3 2 3 7" xfId="31449"/>
    <cellStyle name="40% - Accent2 3 5 3 2 4" xfId="31450"/>
    <cellStyle name="40% - Accent2 3 5 3 2 4 2" xfId="31451"/>
    <cellStyle name="40% - Accent2 3 5 3 2 4 2 2" xfId="31452"/>
    <cellStyle name="40% - Accent2 3 5 3 2 4 3" xfId="31453"/>
    <cellStyle name="40% - Accent2 3 5 3 2 4 3 2" xfId="31454"/>
    <cellStyle name="40% - Accent2 3 5 3 2 4 4" xfId="31455"/>
    <cellStyle name="40% - Accent2 3 5 3 2 4 5" xfId="31456"/>
    <cellStyle name="40% - Accent2 3 5 3 2 4 6" xfId="31457"/>
    <cellStyle name="40% - Accent2 3 5 3 2 4 7" xfId="31458"/>
    <cellStyle name="40% - Accent2 3 5 3 2 5" xfId="31459"/>
    <cellStyle name="40% - Accent2 3 5 3 2 5 2" xfId="31460"/>
    <cellStyle name="40% - Accent2 3 5 3 2 6" xfId="31461"/>
    <cellStyle name="40% - Accent2 3 5 3 2 6 2" xfId="31462"/>
    <cellStyle name="40% - Accent2 3 5 3 2 7" xfId="31463"/>
    <cellStyle name="40% - Accent2 3 5 3 2 8" xfId="31464"/>
    <cellStyle name="40% - Accent2 3 5 3 2 9" xfId="31465"/>
    <cellStyle name="40% - Accent2 3 5 3 3" xfId="31466"/>
    <cellStyle name="40% - Accent2 3 5 3 3 2" xfId="31467"/>
    <cellStyle name="40% - Accent2 3 5 3 3 2 2" xfId="31468"/>
    <cellStyle name="40% - Accent2 3 5 3 3 3" xfId="31469"/>
    <cellStyle name="40% - Accent2 3 5 3 3 3 2" xfId="31470"/>
    <cellStyle name="40% - Accent2 3 5 3 3 4" xfId="31471"/>
    <cellStyle name="40% - Accent2 3 5 3 3 5" xfId="31472"/>
    <cellStyle name="40% - Accent2 3 5 3 3 6" xfId="31473"/>
    <cellStyle name="40% - Accent2 3 5 3 3 7" xfId="31474"/>
    <cellStyle name="40% - Accent2 3 5 3 4" xfId="31475"/>
    <cellStyle name="40% - Accent2 3 5 3 4 2" xfId="31476"/>
    <cellStyle name="40% - Accent2 3 5 3 4 2 2" xfId="31477"/>
    <cellStyle name="40% - Accent2 3 5 3 4 3" xfId="31478"/>
    <cellStyle name="40% - Accent2 3 5 3 4 3 2" xfId="31479"/>
    <cellStyle name="40% - Accent2 3 5 3 4 4" xfId="31480"/>
    <cellStyle name="40% - Accent2 3 5 3 4 5" xfId="31481"/>
    <cellStyle name="40% - Accent2 3 5 3 4 6" xfId="31482"/>
    <cellStyle name="40% - Accent2 3 5 3 4 7" xfId="31483"/>
    <cellStyle name="40% - Accent2 3 5 3 5" xfId="31484"/>
    <cellStyle name="40% - Accent2 3 5 3 5 2" xfId="31485"/>
    <cellStyle name="40% - Accent2 3 5 3 5 2 2" xfId="31486"/>
    <cellStyle name="40% - Accent2 3 5 3 5 3" xfId="31487"/>
    <cellStyle name="40% - Accent2 3 5 3 5 3 2" xfId="31488"/>
    <cellStyle name="40% - Accent2 3 5 3 5 4" xfId="31489"/>
    <cellStyle name="40% - Accent2 3 5 3 5 5" xfId="31490"/>
    <cellStyle name="40% - Accent2 3 5 3 5 6" xfId="31491"/>
    <cellStyle name="40% - Accent2 3 5 3 5 7" xfId="31492"/>
    <cellStyle name="40% - Accent2 3 5 3 6" xfId="31493"/>
    <cellStyle name="40% - Accent2 3 5 3 6 2" xfId="31494"/>
    <cellStyle name="40% - Accent2 3 5 3 7" xfId="31495"/>
    <cellStyle name="40% - Accent2 3 5 3 7 2" xfId="31496"/>
    <cellStyle name="40% - Accent2 3 5 3 8" xfId="31497"/>
    <cellStyle name="40% - Accent2 3 5 3 9" xfId="31498"/>
    <cellStyle name="40% - Accent2 3 5 4" xfId="31499"/>
    <cellStyle name="40% - Accent2 3 5 4 10" xfId="31500"/>
    <cellStyle name="40% - Accent2 3 5 4 2" xfId="31501"/>
    <cellStyle name="40% - Accent2 3 5 4 2 2" xfId="31502"/>
    <cellStyle name="40% - Accent2 3 5 4 2 2 2" xfId="31503"/>
    <cellStyle name="40% - Accent2 3 5 4 2 3" xfId="31504"/>
    <cellStyle name="40% - Accent2 3 5 4 2 3 2" xfId="31505"/>
    <cellStyle name="40% - Accent2 3 5 4 2 4" xfId="31506"/>
    <cellStyle name="40% - Accent2 3 5 4 2 5" xfId="31507"/>
    <cellStyle name="40% - Accent2 3 5 4 2 6" xfId="31508"/>
    <cellStyle name="40% - Accent2 3 5 4 2 7" xfId="31509"/>
    <cellStyle name="40% - Accent2 3 5 4 3" xfId="31510"/>
    <cellStyle name="40% - Accent2 3 5 4 3 2" xfId="31511"/>
    <cellStyle name="40% - Accent2 3 5 4 3 2 2" xfId="31512"/>
    <cellStyle name="40% - Accent2 3 5 4 3 3" xfId="31513"/>
    <cellStyle name="40% - Accent2 3 5 4 3 3 2" xfId="31514"/>
    <cellStyle name="40% - Accent2 3 5 4 3 4" xfId="31515"/>
    <cellStyle name="40% - Accent2 3 5 4 3 5" xfId="31516"/>
    <cellStyle name="40% - Accent2 3 5 4 3 6" xfId="31517"/>
    <cellStyle name="40% - Accent2 3 5 4 3 7" xfId="31518"/>
    <cellStyle name="40% - Accent2 3 5 4 4" xfId="31519"/>
    <cellStyle name="40% - Accent2 3 5 4 4 2" xfId="31520"/>
    <cellStyle name="40% - Accent2 3 5 4 4 2 2" xfId="31521"/>
    <cellStyle name="40% - Accent2 3 5 4 4 3" xfId="31522"/>
    <cellStyle name="40% - Accent2 3 5 4 4 3 2" xfId="31523"/>
    <cellStyle name="40% - Accent2 3 5 4 4 4" xfId="31524"/>
    <cellStyle name="40% - Accent2 3 5 4 4 5" xfId="31525"/>
    <cellStyle name="40% - Accent2 3 5 4 4 6" xfId="31526"/>
    <cellStyle name="40% - Accent2 3 5 4 4 7" xfId="31527"/>
    <cellStyle name="40% - Accent2 3 5 4 5" xfId="31528"/>
    <cellStyle name="40% - Accent2 3 5 4 5 2" xfId="31529"/>
    <cellStyle name="40% - Accent2 3 5 4 6" xfId="31530"/>
    <cellStyle name="40% - Accent2 3 5 4 6 2" xfId="31531"/>
    <cellStyle name="40% - Accent2 3 5 4 7" xfId="31532"/>
    <cellStyle name="40% - Accent2 3 5 4 8" xfId="31533"/>
    <cellStyle name="40% - Accent2 3 5 4 9" xfId="31534"/>
    <cellStyle name="40% - Accent2 3 5 5" xfId="31535"/>
    <cellStyle name="40% - Accent2 3 5 5 2" xfId="31536"/>
    <cellStyle name="40% - Accent2 3 5 5 2 2" xfId="31537"/>
    <cellStyle name="40% - Accent2 3 5 5 3" xfId="31538"/>
    <cellStyle name="40% - Accent2 3 5 5 3 2" xfId="31539"/>
    <cellStyle name="40% - Accent2 3 5 5 4" xfId="31540"/>
    <cellStyle name="40% - Accent2 3 5 5 5" xfId="31541"/>
    <cellStyle name="40% - Accent2 3 5 5 6" xfId="31542"/>
    <cellStyle name="40% - Accent2 3 5 5 7" xfId="31543"/>
    <cellStyle name="40% - Accent2 3 5 6" xfId="31544"/>
    <cellStyle name="40% - Accent2 3 5 6 2" xfId="31545"/>
    <cellStyle name="40% - Accent2 3 5 6 2 2" xfId="31546"/>
    <cellStyle name="40% - Accent2 3 5 6 3" xfId="31547"/>
    <cellStyle name="40% - Accent2 3 5 6 3 2" xfId="31548"/>
    <cellStyle name="40% - Accent2 3 5 6 4" xfId="31549"/>
    <cellStyle name="40% - Accent2 3 5 6 5" xfId="31550"/>
    <cellStyle name="40% - Accent2 3 5 6 6" xfId="31551"/>
    <cellStyle name="40% - Accent2 3 5 6 7" xfId="31552"/>
    <cellStyle name="40% - Accent2 3 5 7" xfId="31553"/>
    <cellStyle name="40% - Accent2 3 5 7 2" xfId="31554"/>
    <cellStyle name="40% - Accent2 3 5 7 2 2" xfId="31555"/>
    <cellStyle name="40% - Accent2 3 5 7 3" xfId="31556"/>
    <cellStyle name="40% - Accent2 3 5 7 3 2" xfId="31557"/>
    <cellStyle name="40% - Accent2 3 5 7 4" xfId="31558"/>
    <cellStyle name="40% - Accent2 3 5 7 5" xfId="31559"/>
    <cellStyle name="40% - Accent2 3 5 7 6" xfId="31560"/>
    <cellStyle name="40% - Accent2 3 5 7 7" xfId="31561"/>
    <cellStyle name="40% - Accent2 3 5 8" xfId="31562"/>
    <cellStyle name="40% - Accent2 3 5 8 2" xfId="31563"/>
    <cellStyle name="40% - Accent2 3 5 9" xfId="31564"/>
    <cellStyle name="40% - Accent2 3 5 9 2" xfId="31565"/>
    <cellStyle name="40% - Accent2 3 6" xfId="31566"/>
    <cellStyle name="40% - Accent2 3 6 10" xfId="31567"/>
    <cellStyle name="40% - Accent2 3 6 11" xfId="31568"/>
    <cellStyle name="40% - Accent2 3 6 12" xfId="31569"/>
    <cellStyle name="40% - Accent2 3 6 13" xfId="31570"/>
    <cellStyle name="40% - Accent2 3 6 2" xfId="31571"/>
    <cellStyle name="40% - Accent2 3 6 2 10" xfId="31572"/>
    <cellStyle name="40% - Accent2 3 6 2 11" xfId="31573"/>
    <cellStyle name="40% - Accent2 3 6 2 2" xfId="31574"/>
    <cellStyle name="40% - Accent2 3 6 2 2 10" xfId="31575"/>
    <cellStyle name="40% - Accent2 3 6 2 2 2" xfId="31576"/>
    <cellStyle name="40% - Accent2 3 6 2 2 2 2" xfId="31577"/>
    <cellStyle name="40% - Accent2 3 6 2 2 2 2 2" xfId="31578"/>
    <cellStyle name="40% - Accent2 3 6 2 2 2 3" xfId="31579"/>
    <cellStyle name="40% - Accent2 3 6 2 2 2 3 2" xfId="31580"/>
    <cellStyle name="40% - Accent2 3 6 2 2 2 4" xfId="31581"/>
    <cellStyle name="40% - Accent2 3 6 2 2 2 5" xfId="31582"/>
    <cellStyle name="40% - Accent2 3 6 2 2 2 6" xfId="31583"/>
    <cellStyle name="40% - Accent2 3 6 2 2 2 7" xfId="31584"/>
    <cellStyle name="40% - Accent2 3 6 2 2 3" xfId="31585"/>
    <cellStyle name="40% - Accent2 3 6 2 2 3 2" xfId="31586"/>
    <cellStyle name="40% - Accent2 3 6 2 2 3 2 2" xfId="31587"/>
    <cellStyle name="40% - Accent2 3 6 2 2 3 3" xfId="31588"/>
    <cellStyle name="40% - Accent2 3 6 2 2 3 3 2" xfId="31589"/>
    <cellStyle name="40% - Accent2 3 6 2 2 3 4" xfId="31590"/>
    <cellStyle name="40% - Accent2 3 6 2 2 3 5" xfId="31591"/>
    <cellStyle name="40% - Accent2 3 6 2 2 3 6" xfId="31592"/>
    <cellStyle name="40% - Accent2 3 6 2 2 3 7" xfId="31593"/>
    <cellStyle name="40% - Accent2 3 6 2 2 4" xfId="31594"/>
    <cellStyle name="40% - Accent2 3 6 2 2 4 2" xfId="31595"/>
    <cellStyle name="40% - Accent2 3 6 2 2 4 2 2" xfId="31596"/>
    <cellStyle name="40% - Accent2 3 6 2 2 4 3" xfId="31597"/>
    <cellStyle name="40% - Accent2 3 6 2 2 4 3 2" xfId="31598"/>
    <cellStyle name="40% - Accent2 3 6 2 2 4 4" xfId="31599"/>
    <cellStyle name="40% - Accent2 3 6 2 2 4 5" xfId="31600"/>
    <cellStyle name="40% - Accent2 3 6 2 2 4 6" xfId="31601"/>
    <cellStyle name="40% - Accent2 3 6 2 2 4 7" xfId="31602"/>
    <cellStyle name="40% - Accent2 3 6 2 2 5" xfId="31603"/>
    <cellStyle name="40% - Accent2 3 6 2 2 5 2" xfId="31604"/>
    <cellStyle name="40% - Accent2 3 6 2 2 6" xfId="31605"/>
    <cellStyle name="40% - Accent2 3 6 2 2 6 2" xfId="31606"/>
    <cellStyle name="40% - Accent2 3 6 2 2 7" xfId="31607"/>
    <cellStyle name="40% - Accent2 3 6 2 2 8" xfId="31608"/>
    <cellStyle name="40% - Accent2 3 6 2 2 9" xfId="31609"/>
    <cellStyle name="40% - Accent2 3 6 2 3" xfId="31610"/>
    <cellStyle name="40% - Accent2 3 6 2 3 2" xfId="31611"/>
    <cellStyle name="40% - Accent2 3 6 2 3 2 2" xfId="31612"/>
    <cellStyle name="40% - Accent2 3 6 2 3 3" xfId="31613"/>
    <cellStyle name="40% - Accent2 3 6 2 3 3 2" xfId="31614"/>
    <cellStyle name="40% - Accent2 3 6 2 3 4" xfId="31615"/>
    <cellStyle name="40% - Accent2 3 6 2 3 5" xfId="31616"/>
    <cellStyle name="40% - Accent2 3 6 2 3 6" xfId="31617"/>
    <cellStyle name="40% - Accent2 3 6 2 3 7" xfId="31618"/>
    <cellStyle name="40% - Accent2 3 6 2 4" xfId="31619"/>
    <cellStyle name="40% - Accent2 3 6 2 4 2" xfId="31620"/>
    <cellStyle name="40% - Accent2 3 6 2 4 2 2" xfId="31621"/>
    <cellStyle name="40% - Accent2 3 6 2 4 3" xfId="31622"/>
    <cellStyle name="40% - Accent2 3 6 2 4 3 2" xfId="31623"/>
    <cellStyle name="40% - Accent2 3 6 2 4 4" xfId="31624"/>
    <cellStyle name="40% - Accent2 3 6 2 4 5" xfId="31625"/>
    <cellStyle name="40% - Accent2 3 6 2 4 6" xfId="31626"/>
    <cellStyle name="40% - Accent2 3 6 2 4 7" xfId="31627"/>
    <cellStyle name="40% - Accent2 3 6 2 5" xfId="31628"/>
    <cellStyle name="40% - Accent2 3 6 2 5 2" xfId="31629"/>
    <cellStyle name="40% - Accent2 3 6 2 5 2 2" xfId="31630"/>
    <cellStyle name="40% - Accent2 3 6 2 5 3" xfId="31631"/>
    <cellStyle name="40% - Accent2 3 6 2 5 3 2" xfId="31632"/>
    <cellStyle name="40% - Accent2 3 6 2 5 4" xfId="31633"/>
    <cellStyle name="40% - Accent2 3 6 2 5 5" xfId="31634"/>
    <cellStyle name="40% - Accent2 3 6 2 5 6" xfId="31635"/>
    <cellStyle name="40% - Accent2 3 6 2 5 7" xfId="31636"/>
    <cellStyle name="40% - Accent2 3 6 2 6" xfId="31637"/>
    <cellStyle name="40% - Accent2 3 6 2 6 2" xfId="31638"/>
    <cellStyle name="40% - Accent2 3 6 2 7" xfId="31639"/>
    <cellStyle name="40% - Accent2 3 6 2 7 2" xfId="31640"/>
    <cellStyle name="40% - Accent2 3 6 2 8" xfId="31641"/>
    <cellStyle name="40% - Accent2 3 6 2 9" xfId="31642"/>
    <cellStyle name="40% - Accent2 3 6 3" xfId="31643"/>
    <cellStyle name="40% - Accent2 3 6 3 10" xfId="31644"/>
    <cellStyle name="40% - Accent2 3 6 3 11" xfId="31645"/>
    <cellStyle name="40% - Accent2 3 6 3 2" xfId="31646"/>
    <cellStyle name="40% - Accent2 3 6 3 2 10" xfId="31647"/>
    <cellStyle name="40% - Accent2 3 6 3 2 2" xfId="31648"/>
    <cellStyle name="40% - Accent2 3 6 3 2 2 2" xfId="31649"/>
    <cellStyle name="40% - Accent2 3 6 3 2 2 2 2" xfId="31650"/>
    <cellStyle name="40% - Accent2 3 6 3 2 2 3" xfId="31651"/>
    <cellStyle name="40% - Accent2 3 6 3 2 2 3 2" xfId="31652"/>
    <cellStyle name="40% - Accent2 3 6 3 2 2 4" xfId="31653"/>
    <cellStyle name="40% - Accent2 3 6 3 2 2 5" xfId="31654"/>
    <cellStyle name="40% - Accent2 3 6 3 2 2 6" xfId="31655"/>
    <cellStyle name="40% - Accent2 3 6 3 2 2 7" xfId="31656"/>
    <cellStyle name="40% - Accent2 3 6 3 2 3" xfId="31657"/>
    <cellStyle name="40% - Accent2 3 6 3 2 3 2" xfId="31658"/>
    <cellStyle name="40% - Accent2 3 6 3 2 3 2 2" xfId="31659"/>
    <cellStyle name="40% - Accent2 3 6 3 2 3 3" xfId="31660"/>
    <cellStyle name="40% - Accent2 3 6 3 2 3 3 2" xfId="31661"/>
    <cellStyle name="40% - Accent2 3 6 3 2 3 4" xfId="31662"/>
    <cellStyle name="40% - Accent2 3 6 3 2 3 5" xfId="31663"/>
    <cellStyle name="40% - Accent2 3 6 3 2 3 6" xfId="31664"/>
    <cellStyle name="40% - Accent2 3 6 3 2 3 7" xfId="31665"/>
    <cellStyle name="40% - Accent2 3 6 3 2 4" xfId="31666"/>
    <cellStyle name="40% - Accent2 3 6 3 2 4 2" xfId="31667"/>
    <cellStyle name="40% - Accent2 3 6 3 2 4 2 2" xfId="31668"/>
    <cellStyle name="40% - Accent2 3 6 3 2 4 3" xfId="31669"/>
    <cellStyle name="40% - Accent2 3 6 3 2 4 3 2" xfId="31670"/>
    <cellStyle name="40% - Accent2 3 6 3 2 4 4" xfId="31671"/>
    <cellStyle name="40% - Accent2 3 6 3 2 4 5" xfId="31672"/>
    <cellStyle name="40% - Accent2 3 6 3 2 4 6" xfId="31673"/>
    <cellStyle name="40% - Accent2 3 6 3 2 4 7" xfId="31674"/>
    <cellStyle name="40% - Accent2 3 6 3 2 5" xfId="31675"/>
    <cellStyle name="40% - Accent2 3 6 3 2 5 2" xfId="31676"/>
    <cellStyle name="40% - Accent2 3 6 3 2 6" xfId="31677"/>
    <cellStyle name="40% - Accent2 3 6 3 2 6 2" xfId="31678"/>
    <cellStyle name="40% - Accent2 3 6 3 2 7" xfId="31679"/>
    <cellStyle name="40% - Accent2 3 6 3 2 8" xfId="31680"/>
    <cellStyle name="40% - Accent2 3 6 3 2 9" xfId="31681"/>
    <cellStyle name="40% - Accent2 3 6 3 3" xfId="31682"/>
    <cellStyle name="40% - Accent2 3 6 3 3 2" xfId="31683"/>
    <cellStyle name="40% - Accent2 3 6 3 3 2 2" xfId="31684"/>
    <cellStyle name="40% - Accent2 3 6 3 3 3" xfId="31685"/>
    <cellStyle name="40% - Accent2 3 6 3 3 3 2" xfId="31686"/>
    <cellStyle name="40% - Accent2 3 6 3 3 4" xfId="31687"/>
    <cellStyle name="40% - Accent2 3 6 3 3 5" xfId="31688"/>
    <cellStyle name="40% - Accent2 3 6 3 3 6" xfId="31689"/>
    <cellStyle name="40% - Accent2 3 6 3 3 7" xfId="31690"/>
    <cellStyle name="40% - Accent2 3 6 3 4" xfId="31691"/>
    <cellStyle name="40% - Accent2 3 6 3 4 2" xfId="31692"/>
    <cellStyle name="40% - Accent2 3 6 3 4 2 2" xfId="31693"/>
    <cellStyle name="40% - Accent2 3 6 3 4 3" xfId="31694"/>
    <cellStyle name="40% - Accent2 3 6 3 4 3 2" xfId="31695"/>
    <cellStyle name="40% - Accent2 3 6 3 4 4" xfId="31696"/>
    <cellStyle name="40% - Accent2 3 6 3 4 5" xfId="31697"/>
    <cellStyle name="40% - Accent2 3 6 3 4 6" xfId="31698"/>
    <cellStyle name="40% - Accent2 3 6 3 4 7" xfId="31699"/>
    <cellStyle name="40% - Accent2 3 6 3 5" xfId="31700"/>
    <cellStyle name="40% - Accent2 3 6 3 5 2" xfId="31701"/>
    <cellStyle name="40% - Accent2 3 6 3 5 2 2" xfId="31702"/>
    <cellStyle name="40% - Accent2 3 6 3 5 3" xfId="31703"/>
    <cellStyle name="40% - Accent2 3 6 3 5 3 2" xfId="31704"/>
    <cellStyle name="40% - Accent2 3 6 3 5 4" xfId="31705"/>
    <cellStyle name="40% - Accent2 3 6 3 5 5" xfId="31706"/>
    <cellStyle name="40% - Accent2 3 6 3 5 6" xfId="31707"/>
    <cellStyle name="40% - Accent2 3 6 3 5 7" xfId="31708"/>
    <cellStyle name="40% - Accent2 3 6 3 6" xfId="31709"/>
    <cellStyle name="40% - Accent2 3 6 3 6 2" xfId="31710"/>
    <cellStyle name="40% - Accent2 3 6 3 7" xfId="31711"/>
    <cellStyle name="40% - Accent2 3 6 3 7 2" xfId="31712"/>
    <cellStyle name="40% - Accent2 3 6 3 8" xfId="31713"/>
    <cellStyle name="40% - Accent2 3 6 3 9" xfId="31714"/>
    <cellStyle name="40% - Accent2 3 6 4" xfId="31715"/>
    <cellStyle name="40% - Accent2 3 6 4 10" xfId="31716"/>
    <cellStyle name="40% - Accent2 3 6 4 2" xfId="31717"/>
    <cellStyle name="40% - Accent2 3 6 4 2 2" xfId="31718"/>
    <cellStyle name="40% - Accent2 3 6 4 2 2 2" xfId="31719"/>
    <cellStyle name="40% - Accent2 3 6 4 2 3" xfId="31720"/>
    <cellStyle name="40% - Accent2 3 6 4 2 3 2" xfId="31721"/>
    <cellStyle name="40% - Accent2 3 6 4 2 4" xfId="31722"/>
    <cellStyle name="40% - Accent2 3 6 4 2 5" xfId="31723"/>
    <cellStyle name="40% - Accent2 3 6 4 2 6" xfId="31724"/>
    <cellStyle name="40% - Accent2 3 6 4 2 7" xfId="31725"/>
    <cellStyle name="40% - Accent2 3 6 4 3" xfId="31726"/>
    <cellStyle name="40% - Accent2 3 6 4 3 2" xfId="31727"/>
    <cellStyle name="40% - Accent2 3 6 4 3 2 2" xfId="31728"/>
    <cellStyle name="40% - Accent2 3 6 4 3 3" xfId="31729"/>
    <cellStyle name="40% - Accent2 3 6 4 3 3 2" xfId="31730"/>
    <cellStyle name="40% - Accent2 3 6 4 3 4" xfId="31731"/>
    <cellStyle name="40% - Accent2 3 6 4 3 5" xfId="31732"/>
    <cellStyle name="40% - Accent2 3 6 4 3 6" xfId="31733"/>
    <cellStyle name="40% - Accent2 3 6 4 3 7" xfId="31734"/>
    <cellStyle name="40% - Accent2 3 6 4 4" xfId="31735"/>
    <cellStyle name="40% - Accent2 3 6 4 4 2" xfId="31736"/>
    <cellStyle name="40% - Accent2 3 6 4 4 2 2" xfId="31737"/>
    <cellStyle name="40% - Accent2 3 6 4 4 3" xfId="31738"/>
    <cellStyle name="40% - Accent2 3 6 4 4 3 2" xfId="31739"/>
    <cellStyle name="40% - Accent2 3 6 4 4 4" xfId="31740"/>
    <cellStyle name="40% - Accent2 3 6 4 4 5" xfId="31741"/>
    <cellStyle name="40% - Accent2 3 6 4 4 6" xfId="31742"/>
    <cellStyle name="40% - Accent2 3 6 4 4 7" xfId="31743"/>
    <cellStyle name="40% - Accent2 3 6 4 5" xfId="31744"/>
    <cellStyle name="40% - Accent2 3 6 4 5 2" xfId="31745"/>
    <cellStyle name="40% - Accent2 3 6 4 6" xfId="31746"/>
    <cellStyle name="40% - Accent2 3 6 4 6 2" xfId="31747"/>
    <cellStyle name="40% - Accent2 3 6 4 7" xfId="31748"/>
    <cellStyle name="40% - Accent2 3 6 4 8" xfId="31749"/>
    <cellStyle name="40% - Accent2 3 6 4 9" xfId="31750"/>
    <cellStyle name="40% - Accent2 3 6 5" xfId="31751"/>
    <cellStyle name="40% - Accent2 3 6 5 2" xfId="31752"/>
    <cellStyle name="40% - Accent2 3 6 5 2 2" xfId="31753"/>
    <cellStyle name="40% - Accent2 3 6 5 3" xfId="31754"/>
    <cellStyle name="40% - Accent2 3 6 5 3 2" xfId="31755"/>
    <cellStyle name="40% - Accent2 3 6 5 4" xfId="31756"/>
    <cellStyle name="40% - Accent2 3 6 5 5" xfId="31757"/>
    <cellStyle name="40% - Accent2 3 6 5 6" xfId="31758"/>
    <cellStyle name="40% - Accent2 3 6 5 7" xfId="31759"/>
    <cellStyle name="40% - Accent2 3 6 6" xfId="31760"/>
    <cellStyle name="40% - Accent2 3 6 6 2" xfId="31761"/>
    <cellStyle name="40% - Accent2 3 6 6 2 2" xfId="31762"/>
    <cellStyle name="40% - Accent2 3 6 6 3" xfId="31763"/>
    <cellStyle name="40% - Accent2 3 6 6 3 2" xfId="31764"/>
    <cellStyle name="40% - Accent2 3 6 6 4" xfId="31765"/>
    <cellStyle name="40% - Accent2 3 6 6 5" xfId="31766"/>
    <cellStyle name="40% - Accent2 3 6 6 6" xfId="31767"/>
    <cellStyle name="40% - Accent2 3 6 6 7" xfId="31768"/>
    <cellStyle name="40% - Accent2 3 6 7" xfId="31769"/>
    <cellStyle name="40% - Accent2 3 6 7 2" xfId="31770"/>
    <cellStyle name="40% - Accent2 3 6 7 2 2" xfId="31771"/>
    <cellStyle name="40% - Accent2 3 6 7 3" xfId="31772"/>
    <cellStyle name="40% - Accent2 3 6 7 3 2" xfId="31773"/>
    <cellStyle name="40% - Accent2 3 6 7 4" xfId="31774"/>
    <cellStyle name="40% - Accent2 3 6 7 5" xfId="31775"/>
    <cellStyle name="40% - Accent2 3 6 7 6" xfId="31776"/>
    <cellStyle name="40% - Accent2 3 6 7 7" xfId="31777"/>
    <cellStyle name="40% - Accent2 3 6 8" xfId="31778"/>
    <cellStyle name="40% - Accent2 3 6 8 2" xfId="31779"/>
    <cellStyle name="40% - Accent2 3 6 9" xfId="31780"/>
    <cellStyle name="40% - Accent2 3 6 9 2" xfId="31781"/>
    <cellStyle name="40% - Accent2 3 7" xfId="31782"/>
    <cellStyle name="40% - Accent2 3 7 10" xfId="31783"/>
    <cellStyle name="40% - Accent2 3 7 11" xfId="31784"/>
    <cellStyle name="40% - Accent2 3 7 2" xfId="31785"/>
    <cellStyle name="40% - Accent2 3 7 2 10" xfId="31786"/>
    <cellStyle name="40% - Accent2 3 7 2 2" xfId="31787"/>
    <cellStyle name="40% - Accent2 3 7 2 2 2" xfId="31788"/>
    <cellStyle name="40% - Accent2 3 7 2 2 2 2" xfId="31789"/>
    <cellStyle name="40% - Accent2 3 7 2 2 3" xfId="31790"/>
    <cellStyle name="40% - Accent2 3 7 2 2 3 2" xfId="31791"/>
    <cellStyle name="40% - Accent2 3 7 2 2 4" xfId="31792"/>
    <cellStyle name="40% - Accent2 3 7 2 2 5" xfId="31793"/>
    <cellStyle name="40% - Accent2 3 7 2 2 6" xfId="31794"/>
    <cellStyle name="40% - Accent2 3 7 2 2 7" xfId="31795"/>
    <cellStyle name="40% - Accent2 3 7 2 3" xfId="31796"/>
    <cellStyle name="40% - Accent2 3 7 2 3 2" xfId="31797"/>
    <cellStyle name="40% - Accent2 3 7 2 3 2 2" xfId="31798"/>
    <cellStyle name="40% - Accent2 3 7 2 3 3" xfId="31799"/>
    <cellStyle name="40% - Accent2 3 7 2 3 3 2" xfId="31800"/>
    <cellStyle name="40% - Accent2 3 7 2 3 4" xfId="31801"/>
    <cellStyle name="40% - Accent2 3 7 2 3 5" xfId="31802"/>
    <cellStyle name="40% - Accent2 3 7 2 3 6" xfId="31803"/>
    <cellStyle name="40% - Accent2 3 7 2 3 7" xfId="31804"/>
    <cellStyle name="40% - Accent2 3 7 2 4" xfId="31805"/>
    <cellStyle name="40% - Accent2 3 7 2 4 2" xfId="31806"/>
    <cellStyle name="40% - Accent2 3 7 2 4 2 2" xfId="31807"/>
    <cellStyle name="40% - Accent2 3 7 2 4 3" xfId="31808"/>
    <cellStyle name="40% - Accent2 3 7 2 4 3 2" xfId="31809"/>
    <cellStyle name="40% - Accent2 3 7 2 4 4" xfId="31810"/>
    <cellStyle name="40% - Accent2 3 7 2 4 5" xfId="31811"/>
    <cellStyle name="40% - Accent2 3 7 2 4 6" xfId="31812"/>
    <cellStyle name="40% - Accent2 3 7 2 4 7" xfId="31813"/>
    <cellStyle name="40% - Accent2 3 7 2 5" xfId="31814"/>
    <cellStyle name="40% - Accent2 3 7 2 5 2" xfId="31815"/>
    <cellStyle name="40% - Accent2 3 7 2 6" xfId="31816"/>
    <cellStyle name="40% - Accent2 3 7 2 6 2" xfId="31817"/>
    <cellStyle name="40% - Accent2 3 7 2 7" xfId="31818"/>
    <cellStyle name="40% - Accent2 3 7 2 8" xfId="31819"/>
    <cellStyle name="40% - Accent2 3 7 2 9" xfId="31820"/>
    <cellStyle name="40% - Accent2 3 7 3" xfId="31821"/>
    <cellStyle name="40% - Accent2 3 7 3 2" xfId="31822"/>
    <cellStyle name="40% - Accent2 3 7 3 2 2" xfId="31823"/>
    <cellStyle name="40% - Accent2 3 7 3 3" xfId="31824"/>
    <cellStyle name="40% - Accent2 3 7 3 3 2" xfId="31825"/>
    <cellStyle name="40% - Accent2 3 7 3 4" xfId="31826"/>
    <cellStyle name="40% - Accent2 3 7 3 5" xfId="31827"/>
    <cellStyle name="40% - Accent2 3 7 3 6" xfId="31828"/>
    <cellStyle name="40% - Accent2 3 7 3 7" xfId="31829"/>
    <cellStyle name="40% - Accent2 3 7 4" xfId="31830"/>
    <cellStyle name="40% - Accent2 3 7 4 2" xfId="31831"/>
    <cellStyle name="40% - Accent2 3 7 4 2 2" xfId="31832"/>
    <cellStyle name="40% - Accent2 3 7 4 3" xfId="31833"/>
    <cellStyle name="40% - Accent2 3 7 4 3 2" xfId="31834"/>
    <cellStyle name="40% - Accent2 3 7 4 4" xfId="31835"/>
    <cellStyle name="40% - Accent2 3 7 4 5" xfId="31836"/>
    <cellStyle name="40% - Accent2 3 7 4 6" xfId="31837"/>
    <cellStyle name="40% - Accent2 3 7 4 7" xfId="31838"/>
    <cellStyle name="40% - Accent2 3 7 5" xfId="31839"/>
    <cellStyle name="40% - Accent2 3 7 5 2" xfId="31840"/>
    <cellStyle name="40% - Accent2 3 7 5 2 2" xfId="31841"/>
    <cellStyle name="40% - Accent2 3 7 5 3" xfId="31842"/>
    <cellStyle name="40% - Accent2 3 7 5 3 2" xfId="31843"/>
    <cellStyle name="40% - Accent2 3 7 5 4" xfId="31844"/>
    <cellStyle name="40% - Accent2 3 7 5 5" xfId="31845"/>
    <cellStyle name="40% - Accent2 3 7 5 6" xfId="31846"/>
    <cellStyle name="40% - Accent2 3 7 5 7" xfId="31847"/>
    <cellStyle name="40% - Accent2 3 7 6" xfId="31848"/>
    <cellStyle name="40% - Accent2 3 7 6 2" xfId="31849"/>
    <cellStyle name="40% - Accent2 3 7 7" xfId="31850"/>
    <cellStyle name="40% - Accent2 3 7 7 2" xfId="31851"/>
    <cellStyle name="40% - Accent2 3 7 8" xfId="31852"/>
    <cellStyle name="40% - Accent2 3 7 9" xfId="31853"/>
    <cellStyle name="40% - Accent2 3 8" xfId="31854"/>
    <cellStyle name="40% - Accent2 3 8 10" xfId="31855"/>
    <cellStyle name="40% - Accent2 3 8 11" xfId="31856"/>
    <cellStyle name="40% - Accent2 3 8 2" xfId="31857"/>
    <cellStyle name="40% - Accent2 3 8 2 10" xfId="31858"/>
    <cellStyle name="40% - Accent2 3 8 2 2" xfId="31859"/>
    <cellStyle name="40% - Accent2 3 8 2 2 2" xfId="31860"/>
    <cellStyle name="40% - Accent2 3 8 2 2 2 2" xfId="31861"/>
    <cellStyle name="40% - Accent2 3 8 2 2 3" xfId="31862"/>
    <cellStyle name="40% - Accent2 3 8 2 2 3 2" xfId="31863"/>
    <cellStyle name="40% - Accent2 3 8 2 2 4" xfId="31864"/>
    <cellStyle name="40% - Accent2 3 8 2 2 5" xfId="31865"/>
    <cellStyle name="40% - Accent2 3 8 2 2 6" xfId="31866"/>
    <cellStyle name="40% - Accent2 3 8 2 2 7" xfId="31867"/>
    <cellStyle name="40% - Accent2 3 8 2 3" xfId="31868"/>
    <cellStyle name="40% - Accent2 3 8 2 3 2" xfId="31869"/>
    <cellStyle name="40% - Accent2 3 8 2 3 2 2" xfId="31870"/>
    <cellStyle name="40% - Accent2 3 8 2 3 3" xfId="31871"/>
    <cellStyle name="40% - Accent2 3 8 2 3 3 2" xfId="31872"/>
    <cellStyle name="40% - Accent2 3 8 2 3 4" xfId="31873"/>
    <cellStyle name="40% - Accent2 3 8 2 3 5" xfId="31874"/>
    <cellStyle name="40% - Accent2 3 8 2 3 6" xfId="31875"/>
    <cellStyle name="40% - Accent2 3 8 2 3 7" xfId="31876"/>
    <cellStyle name="40% - Accent2 3 8 2 4" xfId="31877"/>
    <cellStyle name="40% - Accent2 3 8 2 4 2" xfId="31878"/>
    <cellStyle name="40% - Accent2 3 8 2 4 2 2" xfId="31879"/>
    <cellStyle name="40% - Accent2 3 8 2 4 3" xfId="31880"/>
    <cellStyle name="40% - Accent2 3 8 2 4 3 2" xfId="31881"/>
    <cellStyle name="40% - Accent2 3 8 2 4 4" xfId="31882"/>
    <cellStyle name="40% - Accent2 3 8 2 4 5" xfId="31883"/>
    <cellStyle name="40% - Accent2 3 8 2 4 6" xfId="31884"/>
    <cellStyle name="40% - Accent2 3 8 2 4 7" xfId="31885"/>
    <cellStyle name="40% - Accent2 3 8 2 5" xfId="31886"/>
    <cellStyle name="40% - Accent2 3 8 2 5 2" xfId="31887"/>
    <cellStyle name="40% - Accent2 3 8 2 6" xfId="31888"/>
    <cellStyle name="40% - Accent2 3 8 2 6 2" xfId="31889"/>
    <cellStyle name="40% - Accent2 3 8 2 7" xfId="31890"/>
    <cellStyle name="40% - Accent2 3 8 2 8" xfId="31891"/>
    <cellStyle name="40% - Accent2 3 8 2 9" xfId="31892"/>
    <cellStyle name="40% - Accent2 3 8 3" xfId="31893"/>
    <cellStyle name="40% - Accent2 3 8 3 2" xfId="31894"/>
    <cellStyle name="40% - Accent2 3 8 3 2 2" xfId="31895"/>
    <cellStyle name="40% - Accent2 3 8 3 3" xfId="31896"/>
    <cellStyle name="40% - Accent2 3 8 3 3 2" xfId="31897"/>
    <cellStyle name="40% - Accent2 3 8 3 4" xfId="31898"/>
    <cellStyle name="40% - Accent2 3 8 3 5" xfId="31899"/>
    <cellStyle name="40% - Accent2 3 8 3 6" xfId="31900"/>
    <cellStyle name="40% - Accent2 3 8 3 7" xfId="31901"/>
    <cellStyle name="40% - Accent2 3 8 4" xfId="31902"/>
    <cellStyle name="40% - Accent2 3 8 4 2" xfId="31903"/>
    <cellStyle name="40% - Accent2 3 8 4 2 2" xfId="31904"/>
    <cellStyle name="40% - Accent2 3 8 4 3" xfId="31905"/>
    <cellStyle name="40% - Accent2 3 8 4 3 2" xfId="31906"/>
    <cellStyle name="40% - Accent2 3 8 4 4" xfId="31907"/>
    <cellStyle name="40% - Accent2 3 8 4 5" xfId="31908"/>
    <cellStyle name="40% - Accent2 3 8 4 6" xfId="31909"/>
    <cellStyle name="40% - Accent2 3 8 4 7" xfId="31910"/>
    <cellStyle name="40% - Accent2 3 8 5" xfId="31911"/>
    <cellStyle name="40% - Accent2 3 8 5 2" xfId="31912"/>
    <cellStyle name="40% - Accent2 3 8 5 2 2" xfId="31913"/>
    <cellStyle name="40% - Accent2 3 8 5 3" xfId="31914"/>
    <cellStyle name="40% - Accent2 3 8 5 3 2" xfId="31915"/>
    <cellStyle name="40% - Accent2 3 8 5 4" xfId="31916"/>
    <cellStyle name="40% - Accent2 3 8 5 5" xfId="31917"/>
    <cellStyle name="40% - Accent2 3 8 5 6" xfId="31918"/>
    <cellStyle name="40% - Accent2 3 8 5 7" xfId="31919"/>
    <cellStyle name="40% - Accent2 3 8 6" xfId="31920"/>
    <cellStyle name="40% - Accent2 3 8 6 2" xfId="31921"/>
    <cellStyle name="40% - Accent2 3 8 7" xfId="31922"/>
    <cellStyle name="40% - Accent2 3 8 7 2" xfId="31923"/>
    <cellStyle name="40% - Accent2 3 8 8" xfId="31924"/>
    <cellStyle name="40% - Accent2 3 8 9" xfId="31925"/>
    <cellStyle name="40% - Accent2 3 9" xfId="31926"/>
    <cellStyle name="40% - Accent2 3 9 10" xfId="31927"/>
    <cellStyle name="40% - Accent2 3 9 2" xfId="31928"/>
    <cellStyle name="40% - Accent2 3 9 2 2" xfId="31929"/>
    <cellStyle name="40% - Accent2 3 9 2 2 2" xfId="31930"/>
    <cellStyle name="40% - Accent2 3 9 2 3" xfId="31931"/>
    <cellStyle name="40% - Accent2 3 9 2 3 2" xfId="31932"/>
    <cellStyle name="40% - Accent2 3 9 2 4" xfId="31933"/>
    <cellStyle name="40% - Accent2 3 9 2 5" xfId="31934"/>
    <cellStyle name="40% - Accent2 3 9 2 6" xfId="31935"/>
    <cellStyle name="40% - Accent2 3 9 2 7" xfId="31936"/>
    <cellStyle name="40% - Accent2 3 9 3" xfId="31937"/>
    <cellStyle name="40% - Accent2 3 9 3 2" xfId="31938"/>
    <cellStyle name="40% - Accent2 3 9 3 2 2" xfId="31939"/>
    <cellStyle name="40% - Accent2 3 9 3 3" xfId="31940"/>
    <cellStyle name="40% - Accent2 3 9 3 3 2" xfId="31941"/>
    <cellStyle name="40% - Accent2 3 9 3 4" xfId="31942"/>
    <cellStyle name="40% - Accent2 3 9 3 5" xfId="31943"/>
    <cellStyle name="40% - Accent2 3 9 3 6" xfId="31944"/>
    <cellStyle name="40% - Accent2 3 9 3 7" xfId="31945"/>
    <cellStyle name="40% - Accent2 3 9 4" xfId="31946"/>
    <cellStyle name="40% - Accent2 3 9 4 2" xfId="31947"/>
    <cellStyle name="40% - Accent2 3 9 4 2 2" xfId="31948"/>
    <cellStyle name="40% - Accent2 3 9 4 3" xfId="31949"/>
    <cellStyle name="40% - Accent2 3 9 4 3 2" xfId="31950"/>
    <cellStyle name="40% - Accent2 3 9 4 4" xfId="31951"/>
    <cellStyle name="40% - Accent2 3 9 4 5" xfId="31952"/>
    <cellStyle name="40% - Accent2 3 9 4 6" xfId="31953"/>
    <cellStyle name="40% - Accent2 3 9 4 7" xfId="31954"/>
    <cellStyle name="40% - Accent2 3 9 5" xfId="31955"/>
    <cellStyle name="40% - Accent2 3 9 5 2" xfId="31956"/>
    <cellStyle name="40% - Accent2 3 9 6" xfId="31957"/>
    <cellStyle name="40% - Accent2 3 9 6 2" xfId="31958"/>
    <cellStyle name="40% - Accent2 3 9 7" xfId="31959"/>
    <cellStyle name="40% - Accent2 3 9 8" xfId="31960"/>
    <cellStyle name="40% - Accent2 3 9 9" xfId="31961"/>
    <cellStyle name="40% - Accent2 3_10-15-10-Stmt AU - Period I - Working 1 0" xfId="298"/>
    <cellStyle name="40% - Accent2 4" xfId="299"/>
    <cellStyle name="40% - Accent2 4 2" xfId="300"/>
    <cellStyle name="40% - Accent2 4 3" xfId="301"/>
    <cellStyle name="40% - Accent2 4_10-15-10-Stmt AU - Period I - Working 1 0" xfId="302"/>
    <cellStyle name="40% - Accent2 5" xfId="303"/>
    <cellStyle name="40% - Accent2 5 2" xfId="304"/>
    <cellStyle name="40% - Accent2 5 3" xfId="305"/>
    <cellStyle name="40% - Accent2 5_10-15-10-Stmt AU - Period I - Working 1 0" xfId="306"/>
    <cellStyle name="40% - Accent2 6" xfId="307"/>
    <cellStyle name="40% - Accent2 6 2" xfId="308"/>
    <cellStyle name="40% - Accent2 6 3" xfId="309"/>
    <cellStyle name="40% - Accent2 6_10-15-10-Stmt AU - Period I - Working 1 0" xfId="310"/>
    <cellStyle name="40% - Accent2 7" xfId="311"/>
    <cellStyle name="40% - Accent2 7 2" xfId="312"/>
    <cellStyle name="40% - Accent2 7 3" xfId="313"/>
    <cellStyle name="40% - Accent2 7_10-15-10-Stmt AU - Period I - Working 1 0" xfId="314"/>
    <cellStyle name="40% - Accent2 8" xfId="315"/>
    <cellStyle name="40% - Accent2 9" xfId="316"/>
    <cellStyle name="40% - Accent3 10" xfId="317"/>
    <cellStyle name="40% - Accent3 11" xfId="318"/>
    <cellStyle name="40% - Accent3 12" xfId="319"/>
    <cellStyle name="40% - Accent3 13" xfId="320"/>
    <cellStyle name="40% - Accent3 2" xfId="321"/>
    <cellStyle name="40% - Accent3 2 10" xfId="31962"/>
    <cellStyle name="40% - Accent3 2 10 2" xfId="31963"/>
    <cellStyle name="40% - Accent3 2 10 2 2" xfId="31964"/>
    <cellStyle name="40% - Accent3 2 10 3" xfId="31965"/>
    <cellStyle name="40% - Accent3 2 10 3 2" xfId="31966"/>
    <cellStyle name="40% - Accent3 2 10 4" xfId="31967"/>
    <cellStyle name="40% - Accent3 2 10 5" xfId="31968"/>
    <cellStyle name="40% - Accent3 2 10 6" xfId="31969"/>
    <cellStyle name="40% - Accent3 2 10 7" xfId="31970"/>
    <cellStyle name="40% - Accent3 2 11" xfId="31971"/>
    <cellStyle name="40% - Accent3 2 11 2" xfId="31972"/>
    <cellStyle name="40% - Accent3 2 11 2 2" xfId="31973"/>
    <cellStyle name="40% - Accent3 2 11 3" xfId="31974"/>
    <cellStyle name="40% - Accent3 2 11 3 2" xfId="31975"/>
    <cellStyle name="40% - Accent3 2 11 4" xfId="31976"/>
    <cellStyle name="40% - Accent3 2 11 5" xfId="31977"/>
    <cellStyle name="40% - Accent3 2 11 6" xfId="31978"/>
    <cellStyle name="40% - Accent3 2 11 7" xfId="31979"/>
    <cellStyle name="40% - Accent3 2 12" xfId="31980"/>
    <cellStyle name="40% - Accent3 2 12 2" xfId="31981"/>
    <cellStyle name="40% - Accent3 2 12 2 2" xfId="31982"/>
    <cellStyle name="40% - Accent3 2 12 3" xfId="31983"/>
    <cellStyle name="40% - Accent3 2 12 3 2" xfId="31984"/>
    <cellStyle name="40% - Accent3 2 12 4" xfId="31985"/>
    <cellStyle name="40% - Accent3 2 12 5" xfId="31986"/>
    <cellStyle name="40% - Accent3 2 12 6" xfId="31987"/>
    <cellStyle name="40% - Accent3 2 12 7" xfId="31988"/>
    <cellStyle name="40% - Accent3 2 13" xfId="31989"/>
    <cellStyle name="40% - Accent3 2 13 2" xfId="31990"/>
    <cellStyle name="40% - Accent3 2 14" xfId="31991"/>
    <cellStyle name="40% - Accent3 2 15" xfId="31992"/>
    <cellStyle name="40% - Accent3 2 16" xfId="31993"/>
    <cellStyle name="40% - Accent3 2 17" xfId="31994"/>
    <cellStyle name="40% - Accent3 2 18" xfId="31995"/>
    <cellStyle name="40% - Accent3 2 2" xfId="322"/>
    <cellStyle name="40% - Accent3 2 2 10" xfId="31996"/>
    <cellStyle name="40% - Accent3 2 2 11" xfId="31997"/>
    <cellStyle name="40% - Accent3 2 2 12" xfId="31998"/>
    <cellStyle name="40% - Accent3 2 2 13" xfId="31999"/>
    <cellStyle name="40% - Accent3 2 2 2" xfId="32000"/>
    <cellStyle name="40% - Accent3 2 2 2 10" xfId="32001"/>
    <cellStyle name="40% - Accent3 2 2 2 11" xfId="32002"/>
    <cellStyle name="40% - Accent3 2 2 2 2" xfId="32003"/>
    <cellStyle name="40% - Accent3 2 2 2 2 10" xfId="32004"/>
    <cellStyle name="40% - Accent3 2 2 2 2 2" xfId="32005"/>
    <cellStyle name="40% - Accent3 2 2 2 2 2 2" xfId="32006"/>
    <cellStyle name="40% - Accent3 2 2 2 2 2 2 2" xfId="32007"/>
    <cellStyle name="40% - Accent3 2 2 2 2 2 3" xfId="32008"/>
    <cellStyle name="40% - Accent3 2 2 2 2 2 3 2" xfId="32009"/>
    <cellStyle name="40% - Accent3 2 2 2 2 2 4" xfId="32010"/>
    <cellStyle name="40% - Accent3 2 2 2 2 2 5" xfId="32011"/>
    <cellStyle name="40% - Accent3 2 2 2 2 2 6" xfId="32012"/>
    <cellStyle name="40% - Accent3 2 2 2 2 2 7" xfId="32013"/>
    <cellStyle name="40% - Accent3 2 2 2 2 3" xfId="32014"/>
    <cellStyle name="40% - Accent3 2 2 2 2 3 2" xfId="32015"/>
    <cellStyle name="40% - Accent3 2 2 2 2 3 2 2" xfId="32016"/>
    <cellStyle name="40% - Accent3 2 2 2 2 3 3" xfId="32017"/>
    <cellStyle name="40% - Accent3 2 2 2 2 3 3 2" xfId="32018"/>
    <cellStyle name="40% - Accent3 2 2 2 2 3 4" xfId="32019"/>
    <cellStyle name="40% - Accent3 2 2 2 2 3 5" xfId="32020"/>
    <cellStyle name="40% - Accent3 2 2 2 2 3 6" xfId="32021"/>
    <cellStyle name="40% - Accent3 2 2 2 2 3 7" xfId="32022"/>
    <cellStyle name="40% - Accent3 2 2 2 2 4" xfId="32023"/>
    <cellStyle name="40% - Accent3 2 2 2 2 4 2" xfId="32024"/>
    <cellStyle name="40% - Accent3 2 2 2 2 4 2 2" xfId="32025"/>
    <cellStyle name="40% - Accent3 2 2 2 2 4 3" xfId="32026"/>
    <cellStyle name="40% - Accent3 2 2 2 2 4 3 2" xfId="32027"/>
    <cellStyle name="40% - Accent3 2 2 2 2 4 4" xfId="32028"/>
    <cellStyle name="40% - Accent3 2 2 2 2 4 5" xfId="32029"/>
    <cellStyle name="40% - Accent3 2 2 2 2 4 6" xfId="32030"/>
    <cellStyle name="40% - Accent3 2 2 2 2 4 7" xfId="32031"/>
    <cellStyle name="40% - Accent3 2 2 2 2 5" xfId="32032"/>
    <cellStyle name="40% - Accent3 2 2 2 2 5 2" xfId="32033"/>
    <cellStyle name="40% - Accent3 2 2 2 2 6" xfId="32034"/>
    <cellStyle name="40% - Accent3 2 2 2 2 6 2" xfId="32035"/>
    <cellStyle name="40% - Accent3 2 2 2 2 7" xfId="32036"/>
    <cellStyle name="40% - Accent3 2 2 2 2 8" xfId="32037"/>
    <cellStyle name="40% - Accent3 2 2 2 2 9" xfId="32038"/>
    <cellStyle name="40% - Accent3 2 2 2 3" xfId="32039"/>
    <cellStyle name="40% - Accent3 2 2 2 3 2" xfId="32040"/>
    <cellStyle name="40% - Accent3 2 2 2 3 2 2" xfId="32041"/>
    <cellStyle name="40% - Accent3 2 2 2 3 3" xfId="32042"/>
    <cellStyle name="40% - Accent3 2 2 2 3 3 2" xfId="32043"/>
    <cellStyle name="40% - Accent3 2 2 2 3 4" xfId="32044"/>
    <cellStyle name="40% - Accent3 2 2 2 3 5" xfId="32045"/>
    <cellStyle name="40% - Accent3 2 2 2 3 6" xfId="32046"/>
    <cellStyle name="40% - Accent3 2 2 2 3 7" xfId="32047"/>
    <cellStyle name="40% - Accent3 2 2 2 4" xfId="32048"/>
    <cellStyle name="40% - Accent3 2 2 2 4 2" xfId="32049"/>
    <cellStyle name="40% - Accent3 2 2 2 4 2 2" xfId="32050"/>
    <cellStyle name="40% - Accent3 2 2 2 4 3" xfId="32051"/>
    <cellStyle name="40% - Accent3 2 2 2 4 3 2" xfId="32052"/>
    <cellStyle name="40% - Accent3 2 2 2 4 4" xfId="32053"/>
    <cellStyle name="40% - Accent3 2 2 2 4 5" xfId="32054"/>
    <cellStyle name="40% - Accent3 2 2 2 4 6" xfId="32055"/>
    <cellStyle name="40% - Accent3 2 2 2 4 7" xfId="32056"/>
    <cellStyle name="40% - Accent3 2 2 2 5" xfId="32057"/>
    <cellStyle name="40% - Accent3 2 2 2 5 2" xfId="32058"/>
    <cellStyle name="40% - Accent3 2 2 2 5 2 2" xfId="32059"/>
    <cellStyle name="40% - Accent3 2 2 2 5 3" xfId="32060"/>
    <cellStyle name="40% - Accent3 2 2 2 5 3 2" xfId="32061"/>
    <cellStyle name="40% - Accent3 2 2 2 5 4" xfId="32062"/>
    <cellStyle name="40% - Accent3 2 2 2 5 5" xfId="32063"/>
    <cellStyle name="40% - Accent3 2 2 2 5 6" xfId="32064"/>
    <cellStyle name="40% - Accent3 2 2 2 5 7" xfId="32065"/>
    <cellStyle name="40% - Accent3 2 2 2 6" xfId="32066"/>
    <cellStyle name="40% - Accent3 2 2 2 6 2" xfId="32067"/>
    <cellStyle name="40% - Accent3 2 2 2 7" xfId="32068"/>
    <cellStyle name="40% - Accent3 2 2 2 7 2" xfId="32069"/>
    <cellStyle name="40% - Accent3 2 2 2 8" xfId="32070"/>
    <cellStyle name="40% - Accent3 2 2 2 9" xfId="32071"/>
    <cellStyle name="40% - Accent3 2 2 3" xfId="32072"/>
    <cellStyle name="40% - Accent3 2 2 3 10" xfId="32073"/>
    <cellStyle name="40% - Accent3 2 2 3 11" xfId="32074"/>
    <cellStyle name="40% - Accent3 2 2 3 2" xfId="32075"/>
    <cellStyle name="40% - Accent3 2 2 3 2 10" xfId="32076"/>
    <cellStyle name="40% - Accent3 2 2 3 2 2" xfId="32077"/>
    <cellStyle name="40% - Accent3 2 2 3 2 2 2" xfId="32078"/>
    <cellStyle name="40% - Accent3 2 2 3 2 2 2 2" xfId="32079"/>
    <cellStyle name="40% - Accent3 2 2 3 2 2 3" xfId="32080"/>
    <cellStyle name="40% - Accent3 2 2 3 2 2 3 2" xfId="32081"/>
    <cellStyle name="40% - Accent3 2 2 3 2 2 4" xfId="32082"/>
    <cellStyle name="40% - Accent3 2 2 3 2 2 5" xfId="32083"/>
    <cellStyle name="40% - Accent3 2 2 3 2 2 6" xfId="32084"/>
    <cellStyle name="40% - Accent3 2 2 3 2 2 7" xfId="32085"/>
    <cellStyle name="40% - Accent3 2 2 3 2 3" xfId="32086"/>
    <cellStyle name="40% - Accent3 2 2 3 2 3 2" xfId="32087"/>
    <cellStyle name="40% - Accent3 2 2 3 2 3 2 2" xfId="32088"/>
    <cellStyle name="40% - Accent3 2 2 3 2 3 3" xfId="32089"/>
    <cellStyle name="40% - Accent3 2 2 3 2 3 3 2" xfId="32090"/>
    <cellStyle name="40% - Accent3 2 2 3 2 3 4" xfId="32091"/>
    <cellStyle name="40% - Accent3 2 2 3 2 3 5" xfId="32092"/>
    <cellStyle name="40% - Accent3 2 2 3 2 3 6" xfId="32093"/>
    <cellStyle name="40% - Accent3 2 2 3 2 3 7" xfId="32094"/>
    <cellStyle name="40% - Accent3 2 2 3 2 4" xfId="32095"/>
    <cellStyle name="40% - Accent3 2 2 3 2 4 2" xfId="32096"/>
    <cellStyle name="40% - Accent3 2 2 3 2 4 2 2" xfId="32097"/>
    <cellStyle name="40% - Accent3 2 2 3 2 4 3" xfId="32098"/>
    <cellStyle name="40% - Accent3 2 2 3 2 4 3 2" xfId="32099"/>
    <cellStyle name="40% - Accent3 2 2 3 2 4 4" xfId="32100"/>
    <cellStyle name="40% - Accent3 2 2 3 2 4 5" xfId="32101"/>
    <cellStyle name="40% - Accent3 2 2 3 2 4 6" xfId="32102"/>
    <cellStyle name="40% - Accent3 2 2 3 2 4 7" xfId="32103"/>
    <cellStyle name="40% - Accent3 2 2 3 2 5" xfId="32104"/>
    <cellStyle name="40% - Accent3 2 2 3 2 5 2" xfId="32105"/>
    <cellStyle name="40% - Accent3 2 2 3 2 6" xfId="32106"/>
    <cellStyle name="40% - Accent3 2 2 3 2 6 2" xfId="32107"/>
    <cellStyle name="40% - Accent3 2 2 3 2 7" xfId="32108"/>
    <cellStyle name="40% - Accent3 2 2 3 2 8" xfId="32109"/>
    <cellStyle name="40% - Accent3 2 2 3 2 9" xfId="32110"/>
    <cellStyle name="40% - Accent3 2 2 3 3" xfId="32111"/>
    <cellStyle name="40% - Accent3 2 2 3 3 2" xfId="32112"/>
    <cellStyle name="40% - Accent3 2 2 3 3 2 2" xfId="32113"/>
    <cellStyle name="40% - Accent3 2 2 3 3 3" xfId="32114"/>
    <cellStyle name="40% - Accent3 2 2 3 3 3 2" xfId="32115"/>
    <cellStyle name="40% - Accent3 2 2 3 3 4" xfId="32116"/>
    <cellStyle name="40% - Accent3 2 2 3 3 5" xfId="32117"/>
    <cellStyle name="40% - Accent3 2 2 3 3 6" xfId="32118"/>
    <cellStyle name="40% - Accent3 2 2 3 3 7" xfId="32119"/>
    <cellStyle name="40% - Accent3 2 2 3 4" xfId="32120"/>
    <cellStyle name="40% - Accent3 2 2 3 4 2" xfId="32121"/>
    <cellStyle name="40% - Accent3 2 2 3 4 2 2" xfId="32122"/>
    <cellStyle name="40% - Accent3 2 2 3 4 3" xfId="32123"/>
    <cellStyle name="40% - Accent3 2 2 3 4 3 2" xfId="32124"/>
    <cellStyle name="40% - Accent3 2 2 3 4 4" xfId="32125"/>
    <cellStyle name="40% - Accent3 2 2 3 4 5" xfId="32126"/>
    <cellStyle name="40% - Accent3 2 2 3 4 6" xfId="32127"/>
    <cellStyle name="40% - Accent3 2 2 3 4 7" xfId="32128"/>
    <cellStyle name="40% - Accent3 2 2 3 5" xfId="32129"/>
    <cellStyle name="40% - Accent3 2 2 3 5 2" xfId="32130"/>
    <cellStyle name="40% - Accent3 2 2 3 5 2 2" xfId="32131"/>
    <cellStyle name="40% - Accent3 2 2 3 5 3" xfId="32132"/>
    <cellStyle name="40% - Accent3 2 2 3 5 3 2" xfId="32133"/>
    <cellStyle name="40% - Accent3 2 2 3 5 4" xfId="32134"/>
    <cellStyle name="40% - Accent3 2 2 3 5 5" xfId="32135"/>
    <cellStyle name="40% - Accent3 2 2 3 5 6" xfId="32136"/>
    <cellStyle name="40% - Accent3 2 2 3 5 7" xfId="32137"/>
    <cellStyle name="40% - Accent3 2 2 3 6" xfId="32138"/>
    <cellStyle name="40% - Accent3 2 2 3 6 2" xfId="32139"/>
    <cellStyle name="40% - Accent3 2 2 3 7" xfId="32140"/>
    <cellStyle name="40% - Accent3 2 2 3 7 2" xfId="32141"/>
    <cellStyle name="40% - Accent3 2 2 3 8" xfId="32142"/>
    <cellStyle name="40% - Accent3 2 2 3 9" xfId="32143"/>
    <cellStyle name="40% - Accent3 2 2 4" xfId="32144"/>
    <cellStyle name="40% - Accent3 2 2 4 10" xfId="32145"/>
    <cellStyle name="40% - Accent3 2 2 4 2" xfId="32146"/>
    <cellStyle name="40% - Accent3 2 2 4 2 2" xfId="32147"/>
    <cellStyle name="40% - Accent3 2 2 4 2 2 2" xfId="32148"/>
    <cellStyle name="40% - Accent3 2 2 4 2 3" xfId="32149"/>
    <cellStyle name="40% - Accent3 2 2 4 2 3 2" xfId="32150"/>
    <cellStyle name="40% - Accent3 2 2 4 2 4" xfId="32151"/>
    <cellStyle name="40% - Accent3 2 2 4 2 5" xfId="32152"/>
    <cellStyle name="40% - Accent3 2 2 4 2 6" xfId="32153"/>
    <cellStyle name="40% - Accent3 2 2 4 2 7" xfId="32154"/>
    <cellStyle name="40% - Accent3 2 2 4 3" xfId="32155"/>
    <cellStyle name="40% - Accent3 2 2 4 3 2" xfId="32156"/>
    <cellStyle name="40% - Accent3 2 2 4 3 2 2" xfId="32157"/>
    <cellStyle name="40% - Accent3 2 2 4 3 3" xfId="32158"/>
    <cellStyle name="40% - Accent3 2 2 4 3 3 2" xfId="32159"/>
    <cellStyle name="40% - Accent3 2 2 4 3 4" xfId="32160"/>
    <cellStyle name="40% - Accent3 2 2 4 3 5" xfId="32161"/>
    <cellStyle name="40% - Accent3 2 2 4 3 6" xfId="32162"/>
    <cellStyle name="40% - Accent3 2 2 4 3 7" xfId="32163"/>
    <cellStyle name="40% - Accent3 2 2 4 4" xfId="32164"/>
    <cellStyle name="40% - Accent3 2 2 4 4 2" xfId="32165"/>
    <cellStyle name="40% - Accent3 2 2 4 4 2 2" xfId="32166"/>
    <cellStyle name="40% - Accent3 2 2 4 4 3" xfId="32167"/>
    <cellStyle name="40% - Accent3 2 2 4 4 3 2" xfId="32168"/>
    <cellStyle name="40% - Accent3 2 2 4 4 4" xfId="32169"/>
    <cellStyle name="40% - Accent3 2 2 4 4 5" xfId="32170"/>
    <cellStyle name="40% - Accent3 2 2 4 4 6" xfId="32171"/>
    <cellStyle name="40% - Accent3 2 2 4 4 7" xfId="32172"/>
    <cellStyle name="40% - Accent3 2 2 4 5" xfId="32173"/>
    <cellStyle name="40% - Accent3 2 2 4 5 2" xfId="32174"/>
    <cellStyle name="40% - Accent3 2 2 4 6" xfId="32175"/>
    <cellStyle name="40% - Accent3 2 2 4 6 2" xfId="32176"/>
    <cellStyle name="40% - Accent3 2 2 4 7" xfId="32177"/>
    <cellStyle name="40% - Accent3 2 2 4 8" xfId="32178"/>
    <cellStyle name="40% - Accent3 2 2 4 9" xfId="32179"/>
    <cellStyle name="40% - Accent3 2 2 5" xfId="32180"/>
    <cellStyle name="40% - Accent3 2 2 5 2" xfId="32181"/>
    <cellStyle name="40% - Accent3 2 2 5 2 2" xfId="32182"/>
    <cellStyle name="40% - Accent3 2 2 5 3" xfId="32183"/>
    <cellStyle name="40% - Accent3 2 2 5 3 2" xfId="32184"/>
    <cellStyle name="40% - Accent3 2 2 5 4" xfId="32185"/>
    <cellStyle name="40% - Accent3 2 2 5 5" xfId="32186"/>
    <cellStyle name="40% - Accent3 2 2 5 6" xfId="32187"/>
    <cellStyle name="40% - Accent3 2 2 5 7" xfId="32188"/>
    <cellStyle name="40% - Accent3 2 2 6" xfId="32189"/>
    <cellStyle name="40% - Accent3 2 2 6 2" xfId="32190"/>
    <cellStyle name="40% - Accent3 2 2 6 2 2" xfId="32191"/>
    <cellStyle name="40% - Accent3 2 2 6 3" xfId="32192"/>
    <cellStyle name="40% - Accent3 2 2 6 3 2" xfId="32193"/>
    <cellStyle name="40% - Accent3 2 2 6 4" xfId="32194"/>
    <cellStyle name="40% - Accent3 2 2 6 5" xfId="32195"/>
    <cellStyle name="40% - Accent3 2 2 6 6" xfId="32196"/>
    <cellStyle name="40% - Accent3 2 2 6 7" xfId="32197"/>
    <cellStyle name="40% - Accent3 2 2 7" xfId="32198"/>
    <cellStyle name="40% - Accent3 2 2 7 2" xfId="32199"/>
    <cellStyle name="40% - Accent3 2 2 7 2 2" xfId="32200"/>
    <cellStyle name="40% - Accent3 2 2 7 3" xfId="32201"/>
    <cellStyle name="40% - Accent3 2 2 7 3 2" xfId="32202"/>
    <cellStyle name="40% - Accent3 2 2 7 4" xfId="32203"/>
    <cellStyle name="40% - Accent3 2 2 7 5" xfId="32204"/>
    <cellStyle name="40% - Accent3 2 2 7 6" xfId="32205"/>
    <cellStyle name="40% - Accent3 2 2 7 7" xfId="32206"/>
    <cellStyle name="40% - Accent3 2 2 8" xfId="32207"/>
    <cellStyle name="40% - Accent3 2 2 8 2" xfId="32208"/>
    <cellStyle name="40% - Accent3 2 2 9" xfId="32209"/>
    <cellStyle name="40% - Accent3 2 2 9 2" xfId="32210"/>
    <cellStyle name="40% - Accent3 2 3" xfId="323"/>
    <cellStyle name="40% - Accent3 2 3 10" xfId="32211"/>
    <cellStyle name="40% - Accent3 2 3 11" xfId="32212"/>
    <cellStyle name="40% - Accent3 2 3 12" xfId="32213"/>
    <cellStyle name="40% - Accent3 2 3 13" xfId="32214"/>
    <cellStyle name="40% - Accent3 2 3 2" xfId="32215"/>
    <cellStyle name="40% - Accent3 2 3 2 10" xfId="32216"/>
    <cellStyle name="40% - Accent3 2 3 2 11" xfId="32217"/>
    <cellStyle name="40% - Accent3 2 3 2 2" xfId="32218"/>
    <cellStyle name="40% - Accent3 2 3 2 2 10" xfId="32219"/>
    <cellStyle name="40% - Accent3 2 3 2 2 2" xfId="32220"/>
    <cellStyle name="40% - Accent3 2 3 2 2 2 2" xfId="32221"/>
    <cellStyle name="40% - Accent3 2 3 2 2 2 2 2" xfId="32222"/>
    <cellStyle name="40% - Accent3 2 3 2 2 2 3" xfId="32223"/>
    <cellStyle name="40% - Accent3 2 3 2 2 2 3 2" xfId="32224"/>
    <cellStyle name="40% - Accent3 2 3 2 2 2 4" xfId="32225"/>
    <cellStyle name="40% - Accent3 2 3 2 2 2 5" xfId="32226"/>
    <cellStyle name="40% - Accent3 2 3 2 2 2 6" xfId="32227"/>
    <cellStyle name="40% - Accent3 2 3 2 2 2 7" xfId="32228"/>
    <cellStyle name="40% - Accent3 2 3 2 2 3" xfId="32229"/>
    <cellStyle name="40% - Accent3 2 3 2 2 3 2" xfId="32230"/>
    <cellStyle name="40% - Accent3 2 3 2 2 3 2 2" xfId="32231"/>
    <cellStyle name="40% - Accent3 2 3 2 2 3 3" xfId="32232"/>
    <cellStyle name="40% - Accent3 2 3 2 2 3 3 2" xfId="32233"/>
    <cellStyle name="40% - Accent3 2 3 2 2 3 4" xfId="32234"/>
    <cellStyle name="40% - Accent3 2 3 2 2 3 5" xfId="32235"/>
    <cellStyle name="40% - Accent3 2 3 2 2 3 6" xfId="32236"/>
    <cellStyle name="40% - Accent3 2 3 2 2 3 7" xfId="32237"/>
    <cellStyle name="40% - Accent3 2 3 2 2 4" xfId="32238"/>
    <cellStyle name="40% - Accent3 2 3 2 2 4 2" xfId="32239"/>
    <cellStyle name="40% - Accent3 2 3 2 2 4 2 2" xfId="32240"/>
    <cellStyle name="40% - Accent3 2 3 2 2 4 3" xfId="32241"/>
    <cellStyle name="40% - Accent3 2 3 2 2 4 3 2" xfId="32242"/>
    <cellStyle name="40% - Accent3 2 3 2 2 4 4" xfId="32243"/>
    <cellStyle name="40% - Accent3 2 3 2 2 4 5" xfId="32244"/>
    <cellStyle name="40% - Accent3 2 3 2 2 4 6" xfId="32245"/>
    <cellStyle name="40% - Accent3 2 3 2 2 4 7" xfId="32246"/>
    <cellStyle name="40% - Accent3 2 3 2 2 5" xfId="32247"/>
    <cellStyle name="40% - Accent3 2 3 2 2 5 2" xfId="32248"/>
    <cellStyle name="40% - Accent3 2 3 2 2 6" xfId="32249"/>
    <cellStyle name="40% - Accent3 2 3 2 2 6 2" xfId="32250"/>
    <cellStyle name="40% - Accent3 2 3 2 2 7" xfId="32251"/>
    <cellStyle name="40% - Accent3 2 3 2 2 8" xfId="32252"/>
    <cellStyle name="40% - Accent3 2 3 2 2 9" xfId="32253"/>
    <cellStyle name="40% - Accent3 2 3 2 3" xfId="32254"/>
    <cellStyle name="40% - Accent3 2 3 2 3 2" xfId="32255"/>
    <cellStyle name="40% - Accent3 2 3 2 3 2 2" xfId="32256"/>
    <cellStyle name="40% - Accent3 2 3 2 3 3" xfId="32257"/>
    <cellStyle name="40% - Accent3 2 3 2 3 3 2" xfId="32258"/>
    <cellStyle name="40% - Accent3 2 3 2 3 4" xfId="32259"/>
    <cellStyle name="40% - Accent3 2 3 2 3 5" xfId="32260"/>
    <cellStyle name="40% - Accent3 2 3 2 3 6" xfId="32261"/>
    <cellStyle name="40% - Accent3 2 3 2 3 7" xfId="32262"/>
    <cellStyle name="40% - Accent3 2 3 2 4" xfId="32263"/>
    <cellStyle name="40% - Accent3 2 3 2 4 2" xfId="32264"/>
    <cellStyle name="40% - Accent3 2 3 2 4 2 2" xfId="32265"/>
    <cellStyle name="40% - Accent3 2 3 2 4 3" xfId="32266"/>
    <cellStyle name="40% - Accent3 2 3 2 4 3 2" xfId="32267"/>
    <cellStyle name="40% - Accent3 2 3 2 4 4" xfId="32268"/>
    <cellStyle name="40% - Accent3 2 3 2 4 5" xfId="32269"/>
    <cellStyle name="40% - Accent3 2 3 2 4 6" xfId="32270"/>
    <cellStyle name="40% - Accent3 2 3 2 4 7" xfId="32271"/>
    <cellStyle name="40% - Accent3 2 3 2 5" xfId="32272"/>
    <cellStyle name="40% - Accent3 2 3 2 5 2" xfId="32273"/>
    <cellStyle name="40% - Accent3 2 3 2 5 2 2" xfId="32274"/>
    <cellStyle name="40% - Accent3 2 3 2 5 3" xfId="32275"/>
    <cellStyle name="40% - Accent3 2 3 2 5 3 2" xfId="32276"/>
    <cellStyle name="40% - Accent3 2 3 2 5 4" xfId="32277"/>
    <cellStyle name="40% - Accent3 2 3 2 5 5" xfId="32278"/>
    <cellStyle name="40% - Accent3 2 3 2 5 6" xfId="32279"/>
    <cellStyle name="40% - Accent3 2 3 2 5 7" xfId="32280"/>
    <cellStyle name="40% - Accent3 2 3 2 6" xfId="32281"/>
    <cellStyle name="40% - Accent3 2 3 2 6 2" xfId="32282"/>
    <cellStyle name="40% - Accent3 2 3 2 7" xfId="32283"/>
    <cellStyle name="40% - Accent3 2 3 2 7 2" xfId="32284"/>
    <cellStyle name="40% - Accent3 2 3 2 8" xfId="32285"/>
    <cellStyle name="40% - Accent3 2 3 2 9" xfId="32286"/>
    <cellStyle name="40% - Accent3 2 3 3" xfId="32287"/>
    <cellStyle name="40% - Accent3 2 3 3 10" xfId="32288"/>
    <cellStyle name="40% - Accent3 2 3 3 11" xfId="32289"/>
    <cellStyle name="40% - Accent3 2 3 3 2" xfId="32290"/>
    <cellStyle name="40% - Accent3 2 3 3 2 10" xfId="32291"/>
    <cellStyle name="40% - Accent3 2 3 3 2 2" xfId="32292"/>
    <cellStyle name="40% - Accent3 2 3 3 2 2 2" xfId="32293"/>
    <cellStyle name="40% - Accent3 2 3 3 2 2 2 2" xfId="32294"/>
    <cellStyle name="40% - Accent3 2 3 3 2 2 3" xfId="32295"/>
    <cellStyle name="40% - Accent3 2 3 3 2 2 3 2" xfId="32296"/>
    <cellStyle name="40% - Accent3 2 3 3 2 2 4" xfId="32297"/>
    <cellStyle name="40% - Accent3 2 3 3 2 2 5" xfId="32298"/>
    <cellStyle name="40% - Accent3 2 3 3 2 2 6" xfId="32299"/>
    <cellStyle name="40% - Accent3 2 3 3 2 2 7" xfId="32300"/>
    <cellStyle name="40% - Accent3 2 3 3 2 3" xfId="32301"/>
    <cellStyle name="40% - Accent3 2 3 3 2 3 2" xfId="32302"/>
    <cellStyle name="40% - Accent3 2 3 3 2 3 2 2" xfId="32303"/>
    <cellStyle name="40% - Accent3 2 3 3 2 3 3" xfId="32304"/>
    <cellStyle name="40% - Accent3 2 3 3 2 3 3 2" xfId="32305"/>
    <cellStyle name="40% - Accent3 2 3 3 2 3 4" xfId="32306"/>
    <cellStyle name="40% - Accent3 2 3 3 2 3 5" xfId="32307"/>
    <cellStyle name="40% - Accent3 2 3 3 2 3 6" xfId="32308"/>
    <cellStyle name="40% - Accent3 2 3 3 2 3 7" xfId="32309"/>
    <cellStyle name="40% - Accent3 2 3 3 2 4" xfId="32310"/>
    <cellStyle name="40% - Accent3 2 3 3 2 4 2" xfId="32311"/>
    <cellStyle name="40% - Accent3 2 3 3 2 4 2 2" xfId="32312"/>
    <cellStyle name="40% - Accent3 2 3 3 2 4 3" xfId="32313"/>
    <cellStyle name="40% - Accent3 2 3 3 2 4 3 2" xfId="32314"/>
    <cellStyle name="40% - Accent3 2 3 3 2 4 4" xfId="32315"/>
    <cellStyle name="40% - Accent3 2 3 3 2 4 5" xfId="32316"/>
    <cellStyle name="40% - Accent3 2 3 3 2 4 6" xfId="32317"/>
    <cellStyle name="40% - Accent3 2 3 3 2 4 7" xfId="32318"/>
    <cellStyle name="40% - Accent3 2 3 3 2 5" xfId="32319"/>
    <cellStyle name="40% - Accent3 2 3 3 2 5 2" xfId="32320"/>
    <cellStyle name="40% - Accent3 2 3 3 2 6" xfId="32321"/>
    <cellStyle name="40% - Accent3 2 3 3 2 6 2" xfId="32322"/>
    <cellStyle name="40% - Accent3 2 3 3 2 7" xfId="32323"/>
    <cellStyle name="40% - Accent3 2 3 3 2 8" xfId="32324"/>
    <cellStyle name="40% - Accent3 2 3 3 2 9" xfId="32325"/>
    <cellStyle name="40% - Accent3 2 3 3 3" xfId="32326"/>
    <cellStyle name="40% - Accent3 2 3 3 3 2" xfId="32327"/>
    <cellStyle name="40% - Accent3 2 3 3 3 2 2" xfId="32328"/>
    <cellStyle name="40% - Accent3 2 3 3 3 3" xfId="32329"/>
    <cellStyle name="40% - Accent3 2 3 3 3 3 2" xfId="32330"/>
    <cellStyle name="40% - Accent3 2 3 3 3 4" xfId="32331"/>
    <cellStyle name="40% - Accent3 2 3 3 3 5" xfId="32332"/>
    <cellStyle name="40% - Accent3 2 3 3 3 6" xfId="32333"/>
    <cellStyle name="40% - Accent3 2 3 3 3 7" xfId="32334"/>
    <cellStyle name="40% - Accent3 2 3 3 4" xfId="32335"/>
    <cellStyle name="40% - Accent3 2 3 3 4 2" xfId="32336"/>
    <cellStyle name="40% - Accent3 2 3 3 4 2 2" xfId="32337"/>
    <cellStyle name="40% - Accent3 2 3 3 4 3" xfId="32338"/>
    <cellStyle name="40% - Accent3 2 3 3 4 3 2" xfId="32339"/>
    <cellStyle name="40% - Accent3 2 3 3 4 4" xfId="32340"/>
    <cellStyle name="40% - Accent3 2 3 3 4 5" xfId="32341"/>
    <cellStyle name="40% - Accent3 2 3 3 4 6" xfId="32342"/>
    <cellStyle name="40% - Accent3 2 3 3 4 7" xfId="32343"/>
    <cellStyle name="40% - Accent3 2 3 3 5" xfId="32344"/>
    <cellStyle name="40% - Accent3 2 3 3 5 2" xfId="32345"/>
    <cellStyle name="40% - Accent3 2 3 3 5 2 2" xfId="32346"/>
    <cellStyle name="40% - Accent3 2 3 3 5 3" xfId="32347"/>
    <cellStyle name="40% - Accent3 2 3 3 5 3 2" xfId="32348"/>
    <cellStyle name="40% - Accent3 2 3 3 5 4" xfId="32349"/>
    <cellStyle name="40% - Accent3 2 3 3 5 5" xfId="32350"/>
    <cellStyle name="40% - Accent3 2 3 3 5 6" xfId="32351"/>
    <cellStyle name="40% - Accent3 2 3 3 5 7" xfId="32352"/>
    <cellStyle name="40% - Accent3 2 3 3 6" xfId="32353"/>
    <cellStyle name="40% - Accent3 2 3 3 6 2" xfId="32354"/>
    <cellStyle name="40% - Accent3 2 3 3 7" xfId="32355"/>
    <cellStyle name="40% - Accent3 2 3 3 7 2" xfId="32356"/>
    <cellStyle name="40% - Accent3 2 3 3 8" xfId="32357"/>
    <cellStyle name="40% - Accent3 2 3 3 9" xfId="32358"/>
    <cellStyle name="40% - Accent3 2 3 4" xfId="32359"/>
    <cellStyle name="40% - Accent3 2 3 4 10" xfId="32360"/>
    <cellStyle name="40% - Accent3 2 3 4 2" xfId="32361"/>
    <cellStyle name="40% - Accent3 2 3 4 2 2" xfId="32362"/>
    <cellStyle name="40% - Accent3 2 3 4 2 2 2" xfId="32363"/>
    <cellStyle name="40% - Accent3 2 3 4 2 3" xfId="32364"/>
    <cellStyle name="40% - Accent3 2 3 4 2 3 2" xfId="32365"/>
    <cellStyle name="40% - Accent3 2 3 4 2 4" xfId="32366"/>
    <cellStyle name="40% - Accent3 2 3 4 2 5" xfId="32367"/>
    <cellStyle name="40% - Accent3 2 3 4 2 6" xfId="32368"/>
    <cellStyle name="40% - Accent3 2 3 4 2 7" xfId="32369"/>
    <cellStyle name="40% - Accent3 2 3 4 3" xfId="32370"/>
    <cellStyle name="40% - Accent3 2 3 4 3 2" xfId="32371"/>
    <cellStyle name="40% - Accent3 2 3 4 3 2 2" xfId="32372"/>
    <cellStyle name="40% - Accent3 2 3 4 3 3" xfId="32373"/>
    <cellStyle name="40% - Accent3 2 3 4 3 3 2" xfId="32374"/>
    <cellStyle name="40% - Accent3 2 3 4 3 4" xfId="32375"/>
    <cellStyle name="40% - Accent3 2 3 4 3 5" xfId="32376"/>
    <cellStyle name="40% - Accent3 2 3 4 3 6" xfId="32377"/>
    <cellStyle name="40% - Accent3 2 3 4 3 7" xfId="32378"/>
    <cellStyle name="40% - Accent3 2 3 4 4" xfId="32379"/>
    <cellStyle name="40% - Accent3 2 3 4 4 2" xfId="32380"/>
    <cellStyle name="40% - Accent3 2 3 4 4 2 2" xfId="32381"/>
    <cellStyle name="40% - Accent3 2 3 4 4 3" xfId="32382"/>
    <cellStyle name="40% - Accent3 2 3 4 4 3 2" xfId="32383"/>
    <cellStyle name="40% - Accent3 2 3 4 4 4" xfId="32384"/>
    <cellStyle name="40% - Accent3 2 3 4 4 5" xfId="32385"/>
    <cellStyle name="40% - Accent3 2 3 4 4 6" xfId="32386"/>
    <cellStyle name="40% - Accent3 2 3 4 4 7" xfId="32387"/>
    <cellStyle name="40% - Accent3 2 3 4 5" xfId="32388"/>
    <cellStyle name="40% - Accent3 2 3 4 5 2" xfId="32389"/>
    <cellStyle name="40% - Accent3 2 3 4 6" xfId="32390"/>
    <cellStyle name="40% - Accent3 2 3 4 6 2" xfId="32391"/>
    <cellStyle name="40% - Accent3 2 3 4 7" xfId="32392"/>
    <cellStyle name="40% - Accent3 2 3 4 8" xfId="32393"/>
    <cellStyle name="40% - Accent3 2 3 4 9" xfId="32394"/>
    <cellStyle name="40% - Accent3 2 3 5" xfId="32395"/>
    <cellStyle name="40% - Accent3 2 3 5 2" xfId="32396"/>
    <cellStyle name="40% - Accent3 2 3 5 2 2" xfId="32397"/>
    <cellStyle name="40% - Accent3 2 3 5 3" xfId="32398"/>
    <cellStyle name="40% - Accent3 2 3 5 3 2" xfId="32399"/>
    <cellStyle name="40% - Accent3 2 3 5 4" xfId="32400"/>
    <cellStyle name="40% - Accent3 2 3 5 5" xfId="32401"/>
    <cellStyle name="40% - Accent3 2 3 5 6" xfId="32402"/>
    <cellStyle name="40% - Accent3 2 3 5 7" xfId="32403"/>
    <cellStyle name="40% - Accent3 2 3 6" xfId="32404"/>
    <cellStyle name="40% - Accent3 2 3 6 2" xfId="32405"/>
    <cellStyle name="40% - Accent3 2 3 6 2 2" xfId="32406"/>
    <cellStyle name="40% - Accent3 2 3 6 3" xfId="32407"/>
    <cellStyle name="40% - Accent3 2 3 6 3 2" xfId="32408"/>
    <cellStyle name="40% - Accent3 2 3 6 4" xfId="32409"/>
    <cellStyle name="40% - Accent3 2 3 6 5" xfId="32410"/>
    <cellStyle name="40% - Accent3 2 3 6 6" xfId="32411"/>
    <cellStyle name="40% - Accent3 2 3 6 7" xfId="32412"/>
    <cellStyle name="40% - Accent3 2 3 7" xfId="32413"/>
    <cellStyle name="40% - Accent3 2 3 7 2" xfId="32414"/>
    <cellStyle name="40% - Accent3 2 3 7 2 2" xfId="32415"/>
    <cellStyle name="40% - Accent3 2 3 7 3" xfId="32416"/>
    <cellStyle name="40% - Accent3 2 3 7 3 2" xfId="32417"/>
    <cellStyle name="40% - Accent3 2 3 7 4" xfId="32418"/>
    <cellStyle name="40% - Accent3 2 3 7 5" xfId="32419"/>
    <cellStyle name="40% - Accent3 2 3 7 6" xfId="32420"/>
    <cellStyle name="40% - Accent3 2 3 7 7" xfId="32421"/>
    <cellStyle name="40% - Accent3 2 3 8" xfId="32422"/>
    <cellStyle name="40% - Accent3 2 3 8 2" xfId="32423"/>
    <cellStyle name="40% - Accent3 2 3 9" xfId="32424"/>
    <cellStyle name="40% - Accent3 2 3 9 2" xfId="32425"/>
    <cellStyle name="40% - Accent3 2 4" xfId="32426"/>
    <cellStyle name="40% - Accent3 2 4 10" xfId="32427"/>
    <cellStyle name="40% - Accent3 2 4 11" xfId="32428"/>
    <cellStyle name="40% - Accent3 2 4 12" xfId="32429"/>
    <cellStyle name="40% - Accent3 2 4 13" xfId="32430"/>
    <cellStyle name="40% - Accent3 2 4 2" xfId="32431"/>
    <cellStyle name="40% - Accent3 2 4 2 10" xfId="32432"/>
    <cellStyle name="40% - Accent3 2 4 2 11" xfId="32433"/>
    <cellStyle name="40% - Accent3 2 4 2 2" xfId="32434"/>
    <cellStyle name="40% - Accent3 2 4 2 2 10" xfId="32435"/>
    <cellStyle name="40% - Accent3 2 4 2 2 2" xfId="32436"/>
    <cellStyle name="40% - Accent3 2 4 2 2 2 2" xfId="32437"/>
    <cellStyle name="40% - Accent3 2 4 2 2 2 2 2" xfId="32438"/>
    <cellStyle name="40% - Accent3 2 4 2 2 2 3" xfId="32439"/>
    <cellStyle name="40% - Accent3 2 4 2 2 2 3 2" xfId="32440"/>
    <cellStyle name="40% - Accent3 2 4 2 2 2 4" xfId="32441"/>
    <cellStyle name="40% - Accent3 2 4 2 2 2 5" xfId="32442"/>
    <cellStyle name="40% - Accent3 2 4 2 2 2 6" xfId="32443"/>
    <cellStyle name="40% - Accent3 2 4 2 2 2 7" xfId="32444"/>
    <cellStyle name="40% - Accent3 2 4 2 2 3" xfId="32445"/>
    <cellStyle name="40% - Accent3 2 4 2 2 3 2" xfId="32446"/>
    <cellStyle name="40% - Accent3 2 4 2 2 3 2 2" xfId="32447"/>
    <cellStyle name="40% - Accent3 2 4 2 2 3 3" xfId="32448"/>
    <cellStyle name="40% - Accent3 2 4 2 2 3 3 2" xfId="32449"/>
    <cellStyle name="40% - Accent3 2 4 2 2 3 4" xfId="32450"/>
    <cellStyle name="40% - Accent3 2 4 2 2 3 5" xfId="32451"/>
    <cellStyle name="40% - Accent3 2 4 2 2 3 6" xfId="32452"/>
    <cellStyle name="40% - Accent3 2 4 2 2 3 7" xfId="32453"/>
    <cellStyle name="40% - Accent3 2 4 2 2 4" xfId="32454"/>
    <cellStyle name="40% - Accent3 2 4 2 2 4 2" xfId="32455"/>
    <cellStyle name="40% - Accent3 2 4 2 2 4 2 2" xfId="32456"/>
    <cellStyle name="40% - Accent3 2 4 2 2 4 3" xfId="32457"/>
    <cellStyle name="40% - Accent3 2 4 2 2 4 3 2" xfId="32458"/>
    <cellStyle name="40% - Accent3 2 4 2 2 4 4" xfId="32459"/>
    <cellStyle name="40% - Accent3 2 4 2 2 4 5" xfId="32460"/>
    <cellStyle name="40% - Accent3 2 4 2 2 4 6" xfId="32461"/>
    <cellStyle name="40% - Accent3 2 4 2 2 4 7" xfId="32462"/>
    <cellStyle name="40% - Accent3 2 4 2 2 5" xfId="32463"/>
    <cellStyle name="40% - Accent3 2 4 2 2 5 2" xfId="32464"/>
    <cellStyle name="40% - Accent3 2 4 2 2 6" xfId="32465"/>
    <cellStyle name="40% - Accent3 2 4 2 2 6 2" xfId="32466"/>
    <cellStyle name="40% - Accent3 2 4 2 2 7" xfId="32467"/>
    <cellStyle name="40% - Accent3 2 4 2 2 8" xfId="32468"/>
    <cellStyle name="40% - Accent3 2 4 2 2 9" xfId="32469"/>
    <cellStyle name="40% - Accent3 2 4 2 3" xfId="32470"/>
    <cellStyle name="40% - Accent3 2 4 2 3 2" xfId="32471"/>
    <cellStyle name="40% - Accent3 2 4 2 3 2 2" xfId="32472"/>
    <cellStyle name="40% - Accent3 2 4 2 3 3" xfId="32473"/>
    <cellStyle name="40% - Accent3 2 4 2 3 3 2" xfId="32474"/>
    <cellStyle name="40% - Accent3 2 4 2 3 4" xfId="32475"/>
    <cellStyle name="40% - Accent3 2 4 2 3 5" xfId="32476"/>
    <cellStyle name="40% - Accent3 2 4 2 3 6" xfId="32477"/>
    <cellStyle name="40% - Accent3 2 4 2 3 7" xfId="32478"/>
    <cellStyle name="40% - Accent3 2 4 2 4" xfId="32479"/>
    <cellStyle name="40% - Accent3 2 4 2 4 2" xfId="32480"/>
    <cellStyle name="40% - Accent3 2 4 2 4 2 2" xfId="32481"/>
    <cellStyle name="40% - Accent3 2 4 2 4 3" xfId="32482"/>
    <cellStyle name="40% - Accent3 2 4 2 4 3 2" xfId="32483"/>
    <cellStyle name="40% - Accent3 2 4 2 4 4" xfId="32484"/>
    <cellStyle name="40% - Accent3 2 4 2 4 5" xfId="32485"/>
    <cellStyle name="40% - Accent3 2 4 2 4 6" xfId="32486"/>
    <cellStyle name="40% - Accent3 2 4 2 4 7" xfId="32487"/>
    <cellStyle name="40% - Accent3 2 4 2 5" xfId="32488"/>
    <cellStyle name="40% - Accent3 2 4 2 5 2" xfId="32489"/>
    <cellStyle name="40% - Accent3 2 4 2 5 2 2" xfId="32490"/>
    <cellStyle name="40% - Accent3 2 4 2 5 3" xfId="32491"/>
    <cellStyle name="40% - Accent3 2 4 2 5 3 2" xfId="32492"/>
    <cellStyle name="40% - Accent3 2 4 2 5 4" xfId="32493"/>
    <cellStyle name="40% - Accent3 2 4 2 5 5" xfId="32494"/>
    <cellStyle name="40% - Accent3 2 4 2 5 6" xfId="32495"/>
    <cellStyle name="40% - Accent3 2 4 2 5 7" xfId="32496"/>
    <cellStyle name="40% - Accent3 2 4 2 6" xfId="32497"/>
    <cellStyle name="40% - Accent3 2 4 2 6 2" xfId="32498"/>
    <cellStyle name="40% - Accent3 2 4 2 7" xfId="32499"/>
    <cellStyle name="40% - Accent3 2 4 2 7 2" xfId="32500"/>
    <cellStyle name="40% - Accent3 2 4 2 8" xfId="32501"/>
    <cellStyle name="40% - Accent3 2 4 2 9" xfId="32502"/>
    <cellStyle name="40% - Accent3 2 4 3" xfId="32503"/>
    <cellStyle name="40% - Accent3 2 4 3 10" xfId="32504"/>
    <cellStyle name="40% - Accent3 2 4 3 11" xfId="32505"/>
    <cellStyle name="40% - Accent3 2 4 3 2" xfId="32506"/>
    <cellStyle name="40% - Accent3 2 4 3 2 10" xfId="32507"/>
    <cellStyle name="40% - Accent3 2 4 3 2 2" xfId="32508"/>
    <cellStyle name="40% - Accent3 2 4 3 2 2 2" xfId="32509"/>
    <cellStyle name="40% - Accent3 2 4 3 2 2 2 2" xfId="32510"/>
    <cellStyle name="40% - Accent3 2 4 3 2 2 3" xfId="32511"/>
    <cellStyle name="40% - Accent3 2 4 3 2 2 3 2" xfId="32512"/>
    <cellStyle name="40% - Accent3 2 4 3 2 2 4" xfId="32513"/>
    <cellStyle name="40% - Accent3 2 4 3 2 2 5" xfId="32514"/>
    <cellStyle name="40% - Accent3 2 4 3 2 2 6" xfId="32515"/>
    <cellStyle name="40% - Accent3 2 4 3 2 2 7" xfId="32516"/>
    <cellStyle name="40% - Accent3 2 4 3 2 3" xfId="32517"/>
    <cellStyle name="40% - Accent3 2 4 3 2 3 2" xfId="32518"/>
    <cellStyle name="40% - Accent3 2 4 3 2 3 2 2" xfId="32519"/>
    <cellStyle name="40% - Accent3 2 4 3 2 3 3" xfId="32520"/>
    <cellStyle name="40% - Accent3 2 4 3 2 3 3 2" xfId="32521"/>
    <cellStyle name="40% - Accent3 2 4 3 2 3 4" xfId="32522"/>
    <cellStyle name="40% - Accent3 2 4 3 2 3 5" xfId="32523"/>
    <cellStyle name="40% - Accent3 2 4 3 2 3 6" xfId="32524"/>
    <cellStyle name="40% - Accent3 2 4 3 2 3 7" xfId="32525"/>
    <cellStyle name="40% - Accent3 2 4 3 2 4" xfId="32526"/>
    <cellStyle name="40% - Accent3 2 4 3 2 4 2" xfId="32527"/>
    <cellStyle name="40% - Accent3 2 4 3 2 4 2 2" xfId="32528"/>
    <cellStyle name="40% - Accent3 2 4 3 2 4 3" xfId="32529"/>
    <cellStyle name="40% - Accent3 2 4 3 2 4 3 2" xfId="32530"/>
    <cellStyle name="40% - Accent3 2 4 3 2 4 4" xfId="32531"/>
    <cellStyle name="40% - Accent3 2 4 3 2 4 5" xfId="32532"/>
    <cellStyle name="40% - Accent3 2 4 3 2 4 6" xfId="32533"/>
    <cellStyle name="40% - Accent3 2 4 3 2 4 7" xfId="32534"/>
    <cellStyle name="40% - Accent3 2 4 3 2 5" xfId="32535"/>
    <cellStyle name="40% - Accent3 2 4 3 2 5 2" xfId="32536"/>
    <cellStyle name="40% - Accent3 2 4 3 2 6" xfId="32537"/>
    <cellStyle name="40% - Accent3 2 4 3 2 6 2" xfId="32538"/>
    <cellStyle name="40% - Accent3 2 4 3 2 7" xfId="32539"/>
    <cellStyle name="40% - Accent3 2 4 3 2 8" xfId="32540"/>
    <cellStyle name="40% - Accent3 2 4 3 2 9" xfId="32541"/>
    <cellStyle name="40% - Accent3 2 4 3 3" xfId="32542"/>
    <cellStyle name="40% - Accent3 2 4 3 3 2" xfId="32543"/>
    <cellStyle name="40% - Accent3 2 4 3 3 2 2" xfId="32544"/>
    <cellStyle name="40% - Accent3 2 4 3 3 3" xfId="32545"/>
    <cellStyle name="40% - Accent3 2 4 3 3 3 2" xfId="32546"/>
    <cellStyle name="40% - Accent3 2 4 3 3 4" xfId="32547"/>
    <cellStyle name="40% - Accent3 2 4 3 3 5" xfId="32548"/>
    <cellStyle name="40% - Accent3 2 4 3 3 6" xfId="32549"/>
    <cellStyle name="40% - Accent3 2 4 3 3 7" xfId="32550"/>
    <cellStyle name="40% - Accent3 2 4 3 4" xfId="32551"/>
    <cellStyle name="40% - Accent3 2 4 3 4 2" xfId="32552"/>
    <cellStyle name="40% - Accent3 2 4 3 4 2 2" xfId="32553"/>
    <cellStyle name="40% - Accent3 2 4 3 4 3" xfId="32554"/>
    <cellStyle name="40% - Accent3 2 4 3 4 3 2" xfId="32555"/>
    <cellStyle name="40% - Accent3 2 4 3 4 4" xfId="32556"/>
    <cellStyle name="40% - Accent3 2 4 3 4 5" xfId="32557"/>
    <cellStyle name="40% - Accent3 2 4 3 4 6" xfId="32558"/>
    <cellStyle name="40% - Accent3 2 4 3 4 7" xfId="32559"/>
    <cellStyle name="40% - Accent3 2 4 3 5" xfId="32560"/>
    <cellStyle name="40% - Accent3 2 4 3 5 2" xfId="32561"/>
    <cellStyle name="40% - Accent3 2 4 3 5 2 2" xfId="32562"/>
    <cellStyle name="40% - Accent3 2 4 3 5 3" xfId="32563"/>
    <cellStyle name="40% - Accent3 2 4 3 5 3 2" xfId="32564"/>
    <cellStyle name="40% - Accent3 2 4 3 5 4" xfId="32565"/>
    <cellStyle name="40% - Accent3 2 4 3 5 5" xfId="32566"/>
    <cellStyle name="40% - Accent3 2 4 3 5 6" xfId="32567"/>
    <cellStyle name="40% - Accent3 2 4 3 5 7" xfId="32568"/>
    <cellStyle name="40% - Accent3 2 4 3 6" xfId="32569"/>
    <cellStyle name="40% - Accent3 2 4 3 6 2" xfId="32570"/>
    <cellStyle name="40% - Accent3 2 4 3 7" xfId="32571"/>
    <cellStyle name="40% - Accent3 2 4 3 7 2" xfId="32572"/>
    <cellStyle name="40% - Accent3 2 4 3 8" xfId="32573"/>
    <cellStyle name="40% - Accent3 2 4 3 9" xfId="32574"/>
    <cellStyle name="40% - Accent3 2 4 4" xfId="32575"/>
    <cellStyle name="40% - Accent3 2 4 4 10" xfId="32576"/>
    <cellStyle name="40% - Accent3 2 4 4 2" xfId="32577"/>
    <cellStyle name="40% - Accent3 2 4 4 2 2" xfId="32578"/>
    <cellStyle name="40% - Accent3 2 4 4 2 2 2" xfId="32579"/>
    <cellStyle name="40% - Accent3 2 4 4 2 3" xfId="32580"/>
    <cellStyle name="40% - Accent3 2 4 4 2 3 2" xfId="32581"/>
    <cellStyle name="40% - Accent3 2 4 4 2 4" xfId="32582"/>
    <cellStyle name="40% - Accent3 2 4 4 2 5" xfId="32583"/>
    <cellStyle name="40% - Accent3 2 4 4 2 6" xfId="32584"/>
    <cellStyle name="40% - Accent3 2 4 4 2 7" xfId="32585"/>
    <cellStyle name="40% - Accent3 2 4 4 3" xfId="32586"/>
    <cellStyle name="40% - Accent3 2 4 4 3 2" xfId="32587"/>
    <cellStyle name="40% - Accent3 2 4 4 3 2 2" xfId="32588"/>
    <cellStyle name="40% - Accent3 2 4 4 3 3" xfId="32589"/>
    <cellStyle name="40% - Accent3 2 4 4 3 3 2" xfId="32590"/>
    <cellStyle name="40% - Accent3 2 4 4 3 4" xfId="32591"/>
    <cellStyle name="40% - Accent3 2 4 4 3 5" xfId="32592"/>
    <cellStyle name="40% - Accent3 2 4 4 3 6" xfId="32593"/>
    <cellStyle name="40% - Accent3 2 4 4 3 7" xfId="32594"/>
    <cellStyle name="40% - Accent3 2 4 4 4" xfId="32595"/>
    <cellStyle name="40% - Accent3 2 4 4 4 2" xfId="32596"/>
    <cellStyle name="40% - Accent3 2 4 4 4 2 2" xfId="32597"/>
    <cellStyle name="40% - Accent3 2 4 4 4 3" xfId="32598"/>
    <cellStyle name="40% - Accent3 2 4 4 4 3 2" xfId="32599"/>
    <cellStyle name="40% - Accent3 2 4 4 4 4" xfId="32600"/>
    <cellStyle name="40% - Accent3 2 4 4 4 5" xfId="32601"/>
    <cellStyle name="40% - Accent3 2 4 4 4 6" xfId="32602"/>
    <cellStyle name="40% - Accent3 2 4 4 4 7" xfId="32603"/>
    <cellStyle name="40% - Accent3 2 4 4 5" xfId="32604"/>
    <cellStyle name="40% - Accent3 2 4 4 5 2" xfId="32605"/>
    <cellStyle name="40% - Accent3 2 4 4 6" xfId="32606"/>
    <cellStyle name="40% - Accent3 2 4 4 6 2" xfId="32607"/>
    <cellStyle name="40% - Accent3 2 4 4 7" xfId="32608"/>
    <cellStyle name="40% - Accent3 2 4 4 8" xfId="32609"/>
    <cellStyle name="40% - Accent3 2 4 4 9" xfId="32610"/>
    <cellStyle name="40% - Accent3 2 4 5" xfId="32611"/>
    <cellStyle name="40% - Accent3 2 4 5 2" xfId="32612"/>
    <cellStyle name="40% - Accent3 2 4 5 2 2" xfId="32613"/>
    <cellStyle name="40% - Accent3 2 4 5 3" xfId="32614"/>
    <cellStyle name="40% - Accent3 2 4 5 3 2" xfId="32615"/>
    <cellStyle name="40% - Accent3 2 4 5 4" xfId="32616"/>
    <cellStyle name="40% - Accent3 2 4 5 5" xfId="32617"/>
    <cellStyle name="40% - Accent3 2 4 5 6" xfId="32618"/>
    <cellStyle name="40% - Accent3 2 4 5 7" xfId="32619"/>
    <cellStyle name="40% - Accent3 2 4 6" xfId="32620"/>
    <cellStyle name="40% - Accent3 2 4 6 2" xfId="32621"/>
    <cellStyle name="40% - Accent3 2 4 6 2 2" xfId="32622"/>
    <cellStyle name="40% - Accent3 2 4 6 3" xfId="32623"/>
    <cellStyle name="40% - Accent3 2 4 6 3 2" xfId="32624"/>
    <cellStyle name="40% - Accent3 2 4 6 4" xfId="32625"/>
    <cellStyle name="40% - Accent3 2 4 6 5" xfId="32626"/>
    <cellStyle name="40% - Accent3 2 4 6 6" xfId="32627"/>
    <cellStyle name="40% - Accent3 2 4 6 7" xfId="32628"/>
    <cellStyle name="40% - Accent3 2 4 7" xfId="32629"/>
    <cellStyle name="40% - Accent3 2 4 7 2" xfId="32630"/>
    <cellStyle name="40% - Accent3 2 4 7 2 2" xfId="32631"/>
    <cellStyle name="40% - Accent3 2 4 7 3" xfId="32632"/>
    <cellStyle name="40% - Accent3 2 4 7 3 2" xfId="32633"/>
    <cellStyle name="40% - Accent3 2 4 7 4" xfId="32634"/>
    <cellStyle name="40% - Accent3 2 4 7 5" xfId="32635"/>
    <cellStyle name="40% - Accent3 2 4 7 6" xfId="32636"/>
    <cellStyle name="40% - Accent3 2 4 7 7" xfId="32637"/>
    <cellStyle name="40% - Accent3 2 4 8" xfId="32638"/>
    <cellStyle name="40% - Accent3 2 4 8 2" xfId="32639"/>
    <cellStyle name="40% - Accent3 2 4 9" xfId="32640"/>
    <cellStyle name="40% - Accent3 2 4 9 2" xfId="32641"/>
    <cellStyle name="40% - Accent3 2 5" xfId="32642"/>
    <cellStyle name="40% - Accent3 2 5 10" xfId="32643"/>
    <cellStyle name="40% - Accent3 2 5 11" xfId="32644"/>
    <cellStyle name="40% - Accent3 2 5 12" xfId="32645"/>
    <cellStyle name="40% - Accent3 2 5 13" xfId="32646"/>
    <cellStyle name="40% - Accent3 2 5 2" xfId="32647"/>
    <cellStyle name="40% - Accent3 2 5 2 10" xfId="32648"/>
    <cellStyle name="40% - Accent3 2 5 2 11" xfId="32649"/>
    <cellStyle name="40% - Accent3 2 5 2 2" xfId="32650"/>
    <cellStyle name="40% - Accent3 2 5 2 2 10" xfId="32651"/>
    <cellStyle name="40% - Accent3 2 5 2 2 2" xfId="32652"/>
    <cellStyle name="40% - Accent3 2 5 2 2 2 2" xfId="32653"/>
    <cellStyle name="40% - Accent3 2 5 2 2 2 2 2" xfId="32654"/>
    <cellStyle name="40% - Accent3 2 5 2 2 2 3" xfId="32655"/>
    <cellStyle name="40% - Accent3 2 5 2 2 2 3 2" xfId="32656"/>
    <cellStyle name="40% - Accent3 2 5 2 2 2 4" xfId="32657"/>
    <cellStyle name="40% - Accent3 2 5 2 2 2 5" xfId="32658"/>
    <cellStyle name="40% - Accent3 2 5 2 2 2 6" xfId="32659"/>
    <cellStyle name="40% - Accent3 2 5 2 2 2 7" xfId="32660"/>
    <cellStyle name="40% - Accent3 2 5 2 2 3" xfId="32661"/>
    <cellStyle name="40% - Accent3 2 5 2 2 3 2" xfId="32662"/>
    <cellStyle name="40% - Accent3 2 5 2 2 3 2 2" xfId="32663"/>
    <cellStyle name="40% - Accent3 2 5 2 2 3 3" xfId="32664"/>
    <cellStyle name="40% - Accent3 2 5 2 2 3 3 2" xfId="32665"/>
    <cellStyle name="40% - Accent3 2 5 2 2 3 4" xfId="32666"/>
    <cellStyle name="40% - Accent3 2 5 2 2 3 5" xfId="32667"/>
    <cellStyle name="40% - Accent3 2 5 2 2 3 6" xfId="32668"/>
    <cellStyle name="40% - Accent3 2 5 2 2 3 7" xfId="32669"/>
    <cellStyle name="40% - Accent3 2 5 2 2 4" xfId="32670"/>
    <cellStyle name="40% - Accent3 2 5 2 2 4 2" xfId="32671"/>
    <cellStyle name="40% - Accent3 2 5 2 2 4 2 2" xfId="32672"/>
    <cellStyle name="40% - Accent3 2 5 2 2 4 3" xfId="32673"/>
    <cellStyle name="40% - Accent3 2 5 2 2 4 3 2" xfId="32674"/>
    <cellStyle name="40% - Accent3 2 5 2 2 4 4" xfId="32675"/>
    <cellStyle name="40% - Accent3 2 5 2 2 4 5" xfId="32676"/>
    <cellStyle name="40% - Accent3 2 5 2 2 4 6" xfId="32677"/>
    <cellStyle name="40% - Accent3 2 5 2 2 4 7" xfId="32678"/>
    <cellStyle name="40% - Accent3 2 5 2 2 5" xfId="32679"/>
    <cellStyle name="40% - Accent3 2 5 2 2 5 2" xfId="32680"/>
    <cellStyle name="40% - Accent3 2 5 2 2 6" xfId="32681"/>
    <cellStyle name="40% - Accent3 2 5 2 2 6 2" xfId="32682"/>
    <cellStyle name="40% - Accent3 2 5 2 2 7" xfId="32683"/>
    <cellStyle name="40% - Accent3 2 5 2 2 8" xfId="32684"/>
    <cellStyle name="40% - Accent3 2 5 2 2 9" xfId="32685"/>
    <cellStyle name="40% - Accent3 2 5 2 3" xfId="32686"/>
    <cellStyle name="40% - Accent3 2 5 2 3 2" xfId="32687"/>
    <cellStyle name="40% - Accent3 2 5 2 3 2 2" xfId="32688"/>
    <cellStyle name="40% - Accent3 2 5 2 3 3" xfId="32689"/>
    <cellStyle name="40% - Accent3 2 5 2 3 3 2" xfId="32690"/>
    <cellStyle name="40% - Accent3 2 5 2 3 4" xfId="32691"/>
    <cellStyle name="40% - Accent3 2 5 2 3 5" xfId="32692"/>
    <cellStyle name="40% - Accent3 2 5 2 3 6" xfId="32693"/>
    <cellStyle name="40% - Accent3 2 5 2 3 7" xfId="32694"/>
    <cellStyle name="40% - Accent3 2 5 2 4" xfId="32695"/>
    <cellStyle name="40% - Accent3 2 5 2 4 2" xfId="32696"/>
    <cellStyle name="40% - Accent3 2 5 2 4 2 2" xfId="32697"/>
    <cellStyle name="40% - Accent3 2 5 2 4 3" xfId="32698"/>
    <cellStyle name="40% - Accent3 2 5 2 4 3 2" xfId="32699"/>
    <cellStyle name="40% - Accent3 2 5 2 4 4" xfId="32700"/>
    <cellStyle name="40% - Accent3 2 5 2 4 5" xfId="32701"/>
    <cellStyle name="40% - Accent3 2 5 2 4 6" xfId="32702"/>
    <cellStyle name="40% - Accent3 2 5 2 4 7" xfId="32703"/>
    <cellStyle name="40% - Accent3 2 5 2 5" xfId="32704"/>
    <cellStyle name="40% - Accent3 2 5 2 5 2" xfId="32705"/>
    <cellStyle name="40% - Accent3 2 5 2 5 2 2" xfId="32706"/>
    <cellStyle name="40% - Accent3 2 5 2 5 3" xfId="32707"/>
    <cellStyle name="40% - Accent3 2 5 2 5 3 2" xfId="32708"/>
    <cellStyle name="40% - Accent3 2 5 2 5 4" xfId="32709"/>
    <cellStyle name="40% - Accent3 2 5 2 5 5" xfId="32710"/>
    <cellStyle name="40% - Accent3 2 5 2 5 6" xfId="32711"/>
    <cellStyle name="40% - Accent3 2 5 2 5 7" xfId="32712"/>
    <cellStyle name="40% - Accent3 2 5 2 6" xfId="32713"/>
    <cellStyle name="40% - Accent3 2 5 2 6 2" xfId="32714"/>
    <cellStyle name="40% - Accent3 2 5 2 7" xfId="32715"/>
    <cellStyle name="40% - Accent3 2 5 2 7 2" xfId="32716"/>
    <cellStyle name="40% - Accent3 2 5 2 8" xfId="32717"/>
    <cellStyle name="40% - Accent3 2 5 2 9" xfId="32718"/>
    <cellStyle name="40% - Accent3 2 5 3" xfId="32719"/>
    <cellStyle name="40% - Accent3 2 5 3 10" xfId="32720"/>
    <cellStyle name="40% - Accent3 2 5 3 11" xfId="32721"/>
    <cellStyle name="40% - Accent3 2 5 3 2" xfId="32722"/>
    <cellStyle name="40% - Accent3 2 5 3 2 10" xfId="32723"/>
    <cellStyle name="40% - Accent3 2 5 3 2 2" xfId="32724"/>
    <cellStyle name="40% - Accent3 2 5 3 2 2 2" xfId="32725"/>
    <cellStyle name="40% - Accent3 2 5 3 2 2 2 2" xfId="32726"/>
    <cellStyle name="40% - Accent3 2 5 3 2 2 3" xfId="32727"/>
    <cellStyle name="40% - Accent3 2 5 3 2 2 3 2" xfId="32728"/>
    <cellStyle name="40% - Accent3 2 5 3 2 2 4" xfId="32729"/>
    <cellStyle name="40% - Accent3 2 5 3 2 2 5" xfId="32730"/>
    <cellStyle name="40% - Accent3 2 5 3 2 2 6" xfId="32731"/>
    <cellStyle name="40% - Accent3 2 5 3 2 2 7" xfId="32732"/>
    <cellStyle name="40% - Accent3 2 5 3 2 3" xfId="32733"/>
    <cellStyle name="40% - Accent3 2 5 3 2 3 2" xfId="32734"/>
    <cellStyle name="40% - Accent3 2 5 3 2 3 2 2" xfId="32735"/>
    <cellStyle name="40% - Accent3 2 5 3 2 3 3" xfId="32736"/>
    <cellStyle name="40% - Accent3 2 5 3 2 3 3 2" xfId="32737"/>
    <cellStyle name="40% - Accent3 2 5 3 2 3 4" xfId="32738"/>
    <cellStyle name="40% - Accent3 2 5 3 2 3 5" xfId="32739"/>
    <cellStyle name="40% - Accent3 2 5 3 2 3 6" xfId="32740"/>
    <cellStyle name="40% - Accent3 2 5 3 2 3 7" xfId="32741"/>
    <cellStyle name="40% - Accent3 2 5 3 2 4" xfId="32742"/>
    <cellStyle name="40% - Accent3 2 5 3 2 4 2" xfId="32743"/>
    <cellStyle name="40% - Accent3 2 5 3 2 4 2 2" xfId="32744"/>
    <cellStyle name="40% - Accent3 2 5 3 2 4 3" xfId="32745"/>
    <cellStyle name="40% - Accent3 2 5 3 2 4 3 2" xfId="32746"/>
    <cellStyle name="40% - Accent3 2 5 3 2 4 4" xfId="32747"/>
    <cellStyle name="40% - Accent3 2 5 3 2 4 5" xfId="32748"/>
    <cellStyle name="40% - Accent3 2 5 3 2 4 6" xfId="32749"/>
    <cellStyle name="40% - Accent3 2 5 3 2 4 7" xfId="32750"/>
    <cellStyle name="40% - Accent3 2 5 3 2 5" xfId="32751"/>
    <cellStyle name="40% - Accent3 2 5 3 2 5 2" xfId="32752"/>
    <cellStyle name="40% - Accent3 2 5 3 2 6" xfId="32753"/>
    <cellStyle name="40% - Accent3 2 5 3 2 6 2" xfId="32754"/>
    <cellStyle name="40% - Accent3 2 5 3 2 7" xfId="32755"/>
    <cellStyle name="40% - Accent3 2 5 3 2 8" xfId="32756"/>
    <cellStyle name="40% - Accent3 2 5 3 2 9" xfId="32757"/>
    <cellStyle name="40% - Accent3 2 5 3 3" xfId="32758"/>
    <cellStyle name="40% - Accent3 2 5 3 3 2" xfId="32759"/>
    <cellStyle name="40% - Accent3 2 5 3 3 2 2" xfId="32760"/>
    <cellStyle name="40% - Accent3 2 5 3 3 3" xfId="32761"/>
    <cellStyle name="40% - Accent3 2 5 3 3 3 2" xfId="32762"/>
    <cellStyle name="40% - Accent3 2 5 3 3 4" xfId="32763"/>
    <cellStyle name="40% - Accent3 2 5 3 3 5" xfId="32764"/>
    <cellStyle name="40% - Accent3 2 5 3 3 6" xfId="32765"/>
    <cellStyle name="40% - Accent3 2 5 3 3 7" xfId="32766"/>
    <cellStyle name="40% - Accent3 2 5 3 4" xfId="32767"/>
    <cellStyle name="40% - Accent3 2 5 3 4 2" xfId="32768"/>
    <cellStyle name="40% - Accent3 2 5 3 4 2 2" xfId="32769"/>
    <cellStyle name="40% - Accent3 2 5 3 4 3" xfId="32770"/>
    <cellStyle name="40% - Accent3 2 5 3 4 3 2" xfId="32771"/>
    <cellStyle name="40% - Accent3 2 5 3 4 4" xfId="32772"/>
    <cellStyle name="40% - Accent3 2 5 3 4 5" xfId="32773"/>
    <cellStyle name="40% - Accent3 2 5 3 4 6" xfId="32774"/>
    <cellStyle name="40% - Accent3 2 5 3 4 7" xfId="32775"/>
    <cellStyle name="40% - Accent3 2 5 3 5" xfId="32776"/>
    <cellStyle name="40% - Accent3 2 5 3 5 2" xfId="32777"/>
    <cellStyle name="40% - Accent3 2 5 3 5 2 2" xfId="32778"/>
    <cellStyle name="40% - Accent3 2 5 3 5 3" xfId="32779"/>
    <cellStyle name="40% - Accent3 2 5 3 5 3 2" xfId="32780"/>
    <cellStyle name="40% - Accent3 2 5 3 5 4" xfId="32781"/>
    <cellStyle name="40% - Accent3 2 5 3 5 5" xfId="32782"/>
    <cellStyle name="40% - Accent3 2 5 3 5 6" xfId="32783"/>
    <cellStyle name="40% - Accent3 2 5 3 5 7" xfId="32784"/>
    <cellStyle name="40% - Accent3 2 5 3 6" xfId="32785"/>
    <cellStyle name="40% - Accent3 2 5 3 6 2" xfId="32786"/>
    <cellStyle name="40% - Accent3 2 5 3 7" xfId="32787"/>
    <cellStyle name="40% - Accent3 2 5 3 7 2" xfId="32788"/>
    <cellStyle name="40% - Accent3 2 5 3 8" xfId="32789"/>
    <cellStyle name="40% - Accent3 2 5 3 9" xfId="32790"/>
    <cellStyle name="40% - Accent3 2 5 4" xfId="32791"/>
    <cellStyle name="40% - Accent3 2 5 4 10" xfId="32792"/>
    <cellStyle name="40% - Accent3 2 5 4 2" xfId="32793"/>
    <cellStyle name="40% - Accent3 2 5 4 2 2" xfId="32794"/>
    <cellStyle name="40% - Accent3 2 5 4 2 2 2" xfId="32795"/>
    <cellStyle name="40% - Accent3 2 5 4 2 3" xfId="32796"/>
    <cellStyle name="40% - Accent3 2 5 4 2 3 2" xfId="32797"/>
    <cellStyle name="40% - Accent3 2 5 4 2 4" xfId="32798"/>
    <cellStyle name="40% - Accent3 2 5 4 2 5" xfId="32799"/>
    <cellStyle name="40% - Accent3 2 5 4 2 6" xfId="32800"/>
    <cellStyle name="40% - Accent3 2 5 4 2 7" xfId="32801"/>
    <cellStyle name="40% - Accent3 2 5 4 3" xfId="32802"/>
    <cellStyle name="40% - Accent3 2 5 4 3 2" xfId="32803"/>
    <cellStyle name="40% - Accent3 2 5 4 3 2 2" xfId="32804"/>
    <cellStyle name="40% - Accent3 2 5 4 3 3" xfId="32805"/>
    <cellStyle name="40% - Accent3 2 5 4 3 3 2" xfId="32806"/>
    <cellStyle name="40% - Accent3 2 5 4 3 4" xfId="32807"/>
    <cellStyle name="40% - Accent3 2 5 4 3 5" xfId="32808"/>
    <cellStyle name="40% - Accent3 2 5 4 3 6" xfId="32809"/>
    <cellStyle name="40% - Accent3 2 5 4 3 7" xfId="32810"/>
    <cellStyle name="40% - Accent3 2 5 4 4" xfId="32811"/>
    <cellStyle name="40% - Accent3 2 5 4 4 2" xfId="32812"/>
    <cellStyle name="40% - Accent3 2 5 4 4 2 2" xfId="32813"/>
    <cellStyle name="40% - Accent3 2 5 4 4 3" xfId="32814"/>
    <cellStyle name="40% - Accent3 2 5 4 4 3 2" xfId="32815"/>
    <cellStyle name="40% - Accent3 2 5 4 4 4" xfId="32816"/>
    <cellStyle name="40% - Accent3 2 5 4 4 5" xfId="32817"/>
    <cellStyle name="40% - Accent3 2 5 4 4 6" xfId="32818"/>
    <cellStyle name="40% - Accent3 2 5 4 4 7" xfId="32819"/>
    <cellStyle name="40% - Accent3 2 5 4 5" xfId="32820"/>
    <cellStyle name="40% - Accent3 2 5 4 5 2" xfId="32821"/>
    <cellStyle name="40% - Accent3 2 5 4 6" xfId="32822"/>
    <cellStyle name="40% - Accent3 2 5 4 6 2" xfId="32823"/>
    <cellStyle name="40% - Accent3 2 5 4 7" xfId="32824"/>
    <cellStyle name="40% - Accent3 2 5 4 8" xfId="32825"/>
    <cellStyle name="40% - Accent3 2 5 4 9" xfId="32826"/>
    <cellStyle name="40% - Accent3 2 5 5" xfId="32827"/>
    <cellStyle name="40% - Accent3 2 5 5 2" xfId="32828"/>
    <cellStyle name="40% - Accent3 2 5 5 2 2" xfId="32829"/>
    <cellStyle name="40% - Accent3 2 5 5 3" xfId="32830"/>
    <cellStyle name="40% - Accent3 2 5 5 3 2" xfId="32831"/>
    <cellStyle name="40% - Accent3 2 5 5 4" xfId="32832"/>
    <cellStyle name="40% - Accent3 2 5 5 5" xfId="32833"/>
    <cellStyle name="40% - Accent3 2 5 5 6" xfId="32834"/>
    <cellStyle name="40% - Accent3 2 5 5 7" xfId="32835"/>
    <cellStyle name="40% - Accent3 2 5 6" xfId="32836"/>
    <cellStyle name="40% - Accent3 2 5 6 2" xfId="32837"/>
    <cellStyle name="40% - Accent3 2 5 6 2 2" xfId="32838"/>
    <cellStyle name="40% - Accent3 2 5 6 3" xfId="32839"/>
    <cellStyle name="40% - Accent3 2 5 6 3 2" xfId="32840"/>
    <cellStyle name="40% - Accent3 2 5 6 4" xfId="32841"/>
    <cellStyle name="40% - Accent3 2 5 6 5" xfId="32842"/>
    <cellStyle name="40% - Accent3 2 5 6 6" xfId="32843"/>
    <cellStyle name="40% - Accent3 2 5 6 7" xfId="32844"/>
    <cellStyle name="40% - Accent3 2 5 7" xfId="32845"/>
    <cellStyle name="40% - Accent3 2 5 7 2" xfId="32846"/>
    <cellStyle name="40% - Accent3 2 5 7 2 2" xfId="32847"/>
    <cellStyle name="40% - Accent3 2 5 7 3" xfId="32848"/>
    <cellStyle name="40% - Accent3 2 5 7 3 2" xfId="32849"/>
    <cellStyle name="40% - Accent3 2 5 7 4" xfId="32850"/>
    <cellStyle name="40% - Accent3 2 5 7 5" xfId="32851"/>
    <cellStyle name="40% - Accent3 2 5 7 6" xfId="32852"/>
    <cellStyle name="40% - Accent3 2 5 7 7" xfId="32853"/>
    <cellStyle name="40% - Accent3 2 5 8" xfId="32854"/>
    <cellStyle name="40% - Accent3 2 5 8 2" xfId="32855"/>
    <cellStyle name="40% - Accent3 2 5 9" xfId="32856"/>
    <cellStyle name="40% - Accent3 2 5 9 2" xfId="32857"/>
    <cellStyle name="40% - Accent3 2 6" xfId="32858"/>
    <cellStyle name="40% - Accent3 2 6 10" xfId="32859"/>
    <cellStyle name="40% - Accent3 2 6 11" xfId="32860"/>
    <cellStyle name="40% - Accent3 2 6 12" xfId="32861"/>
    <cellStyle name="40% - Accent3 2 6 13" xfId="32862"/>
    <cellStyle name="40% - Accent3 2 6 2" xfId="32863"/>
    <cellStyle name="40% - Accent3 2 6 2 10" xfId="32864"/>
    <cellStyle name="40% - Accent3 2 6 2 11" xfId="32865"/>
    <cellStyle name="40% - Accent3 2 6 2 2" xfId="32866"/>
    <cellStyle name="40% - Accent3 2 6 2 2 10" xfId="32867"/>
    <cellStyle name="40% - Accent3 2 6 2 2 2" xfId="32868"/>
    <cellStyle name="40% - Accent3 2 6 2 2 2 2" xfId="32869"/>
    <cellStyle name="40% - Accent3 2 6 2 2 2 2 2" xfId="32870"/>
    <cellStyle name="40% - Accent3 2 6 2 2 2 3" xfId="32871"/>
    <cellStyle name="40% - Accent3 2 6 2 2 2 3 2" xfId="32872"/>
    <cellStyle name="40% - Accent3 2 6 2 2 2 4" xfId="32873"/>
    <cellStyle name="40% - Accent3 2 6 2 2 2 5" xfId="32874"/>
    <cellStyle name="40% - Accent3 2 6 2 2 2 6" xfId="32875"/>
    <cellStyle name="40% - Accent3 2 6 2 2 2 7" xfId="32876"/>
    <cellStyle name="40% - Accent3 2 6 2 2 3" xfId="32877"/>
    <cellStyle name="40% - Accent3 2 6 2 2 3 2" xfId="32878"/>
    <cellStyle name="40% - Accent3 2 6 2 2 3 2 2" xfId="32879"/>
    <cellStyle name="40% - Accent3 2 6 2 2 3 3" xfId="32880"/>
    <cellStyle name="40% - Accent3 2 6 2 2 3 3 2" xfId="32881"/>
    <cellStyle name="40% - Accent3 2 6 2 2 3 4" xfId="32882"/>
    <cellStyle name="40% - Accent3 2 6 2 2 3 5" xfId="32883"/>
    <cellStyle name="40% - Accent3 2 6 2 2 3 6" xfId="32884"/>
    <cellStyle name="40% - Accent3 2 6 2 2 3 7" xfId="32885"/>
    <cellStyle name="40% - Accent3 2 6 2 2 4" xfId="32886"/>
    <cellStyle name="40% - Accent3 2 6 2 2 4 2" xfId="32887"/>
    <cellStyle name="40% - Accent3 2 6 2 2 4 2 2" xfId="32888"/>
    <cellStyle name="40% - Accent3 2 6 2 2 4 3" xfId="32889"/>
    <cellStyle name="40% - Accent3 2 6 2 2 4 3 2" xfId="32890"/>
    <cellStyle name="40% - Accent3 2 6 2 2 4 4" xfId="32891"/>
    <cellStyle name="40% - Accent3 2 6 2 2 4 5" xfId="32892"/>
    <cellStyle name="40% - Accent3 2 6 2 2 4 6" xfId="32893"/>
    <cellStyle name="40% - Accent3 2 6 2 2 4 7" xfId="32894"/>
    <cellStyle name="40% - Accent3 2 6 2 2 5" xfId="32895"/>
    <cellStyle name="40% - Accent3 2 6 2 2 5 2" xfId="32896"/>
    <cellStyle name="40% - Accent3 2 6 2 2 6" xfId="32897"/>
    <cellStyle name="40% - Accent3 2 6 2 2 6 2" xfId="32898"/>
    <cellStyle name="40% - Accent3 2 6 2 2 7" xfId="32899"/>
    <cellStyle name="40% - Accent3 2 6 2 2 8" xfId="32900"/>
    <cellStyle name="40% - Accent3 2 6 2 2 9" xfId="32901"/>
    <cellStyle name="40% - Accent3 2 6 2 3" xfId="32902"/>
    <cellStyle name="40% - Accent3 2 6 2 3 2" xfId="32903"/>
    <cellStyle name="40% - Accent3 2 6 2 3 2 2" xfId="32904"/>
    <cellStyle name="40% - Accent3 2 6 2 3 3" xfId="32905"/>
    <cellStyle name="40% - Accent3 2 6 2 3 3 2" xfId="32906"/>
    <cellStyle name="40% - Accent3 2 6 2 3 4" xfId="32907"/>
    <cellStyle name="40% - Accent3 2 6 2 3 5" xfId="32908"/>
    <cellStyle name="40% - Accent3 2 6 2 3 6" xfId="32909"/>
    <cellStyle name="40% - Accent3 2 6 2 3 7" xfId="32910"/>
    <cellStyle name="40% - Accent3 2 6 2 4" xfId="32911"/>
    <cellStyle name="40% - Accent3 2 6 2 4 2" xfId="32912"/>
    <cellStyle name="40% - Accent3 2 6 2 4 2 2" xfId="32913"/>
    <cellStyle name="40% - Accent3 2 6 2 4 3" xfId="32914"/>
    <cellStyle name="40% - Accent3 2 6 2 4 3 2" xfId="32915"/>
    <cellStyle name="40% - Accent3 2 6 2 4 4" xfId="32916"/>
    <cellStyle name="40% - Accent3 2 6 2 4 5" xfId="32917"/>
    <cellStyle name="40% - Accent3 2 6 2 4 6" xfId="32918"/>
    <cellStyle name="40% - Accent3 2 6 2 4 7" xfId="32919"/>
    <cellStyle name="40% - Accent3 2 6 2 5" xfId="32920"/>
    <cellStyle name="40% - Accent3 2 6 2 5 2" xfId="32921"/>
    <cellStyle name="40% - Accent3 2 6 2 5 2 2" xfId="32922"/>
    <cellStyle name="40% - Accent3 2 6 2 5 3" xfId="32923"/>
    <cellStyle name="40% - Accent3 2 6 2 5 3 2" xfId="32924"/>
    <cellStyle name="40% - Accent3 2 6 2 5 4" xfId="32925"/>
    <cellStyle name="40% - Accent3 2 6 2 5 5" xfId="32926"/>
    <cellStyle name="40% - Accent3 2 6 2 5 6" xfId="32927"/>
    <cellStyle name="40% - Accent3 2 6 2 5 7" xfId="32928"/>
    <cellStyle name="40% - Accent3 2 6 2 6" xfId="32929"/>
    <cellStyle name="40% - Accent3 2 6 2 6 2" xfId="32930"/>
    <cellStyle name="40% - Accent3 2 6 2 7" xfId="32931"/>
    <cellStyle name="40% - Accent3 2 6 2 7 2" xfId="32932"/>
    <cellStyle name="40% - Accent3 2 6 2 8" xfId="32933"/>
    <cellStyle name="40% - Accent3 2 6 2 9" xfId="32934"/>
    <cellStyle name="40% - Accent3 2 6 3" xfId="32935"/>
    <cellStyle name="40% - Accent3 2 6 3 10" xfId="32936"/>
    <cellStyle name="40% - Accent3 2 6 3 11" xfId="32937"/>
    <cellStyle name="40% - Accent3 2 6 3 2" xfId="32938"/>
    <cellStyle name="40% - Accent3 2 6 3 2 10" xfId="32939"/>
    <cellStyle name="40% - Accent3 2 6 3 2 2" xfId="32940"/>
    <cellStyle name="40% - Accent3 2 6 3 2 2 2" xfId="32941"/>
    <cellStyle name="40% - Accent3 2 6 3 2 2 2 2" xfId="32942"/>
    <cellStyle name="40% - Accent3 2 6 3 2 2 3" xfId="32943"/>
    <cellStyle name="40% - Accent3 2 6 3 2 2 3 2" xfId="32944"/>
    <cellStyle name="40% - Accent3 2 6 3 2 2 4" xfId="32945"/>
    <cellStyle name="40% - Accent3 2 6 3 2 2 5" xfId="32946"/>
    <cellStyle name="40% - Accent3 2 6 3 2 2 6" xfId="32947"/>
    <cellStyle name="40% - Accent3 2 6 3 2 2 7" xfId="32948"/>
    <cellStyle name="40% - Accent3 2 6 3 2 3" xfId="32949"/>
    <cellStyle name="40% - Accent3 2 6 3 2 3 2" xfId="32950"/>
    <cellStyle name="40% - Accent3 2 6 3 2 3 2 2" xfId="32951"/>
    <cellStyle name="40% - Accent3 2 6 3 2 3 3" xfId="32952"/>
    <cellStyle name="40% - Accent3 2 6 3 2 3 3 2" xfId="32953"/>
    <cellStyle name="40% - Accent3 2 6 3 2 3 4" xfId="32954"/>
    <cellStyle name="40% - Accent3 2 6 3 2 3 5" xfId="32955"/>
    <cellStyle name="40% - Accent3 2 6 3 2 3 6" xfId="32956"/>
    <cellStyle name="40% - Accent3 2 6 3 2 3 7" xfId="32957"/>
    <cellStyle name="40% - Accent3 2 6 3 2 4" xfId="32958"/>
    <cellStyle name="40% - Accent3 2 6 3 2 4 2" xfId="32959"/>
    <cellStyle name="40% - Accent3 2 6 3 2 4 2 2" xfId="32960"/>
    <cellStyle name="40% - Accent3 2 6 3 2 4 3" xfId="32961"/>
    <cellStyle name="40% - Accent3 2 6 3 2 4 3 2" xfId="32962"/>
    <cellStyle name="40% - Accent3 2 6 3 2 4 4" xfId="32963"/>
    <cellStyle name="40% - Accent3 2 6 3 2 4 5" xfId="32964"/>
    <cellStyle name="40% - Accent3 2 6 3 2 4 6" xfId="32965"/>
    <cellStyle name="40% - Accent3 2 6 3 2 4 7" xfId="32966"/>
    <cellStyle name="40% - Accent3 2 6 3 2 5" xfId="32967"/>
    <cellStyle name="40% - Accent3 2 6 3 2 5 2" xfId="32968"/>
    <cellStyle name="40% - Accent3 2 6 3 2 6" xfId="32969"/>
    <cellStyle name="40% - Accent3 2 6 3 2 6 2" xfId="32970"/>
    <cellStyle name="40% - Accent3 2 6 3 2 7" xfId="32971"/>
    <cellStyle name="40% - Accent3 2 6 3 2 8" xfId="32972"/>
    <cellStyle name="40% - Accent3 2 6 3 2 9" xfId="32973"/>
    <cellStyle name="40% - Accent3 2 6 3 3" xfId="32974"/>
    <cellStyle name="40% - Accent3 2 6 3 3 2" xfId="32975"/>
    <cellStyle name="40% - Accent3 2 6 3 3 2 2" xfId="32976"/>
    <cellStyle name="40% - Accent3 2 6 3 3 3" xfId="32977"/>
    <cellStyle name="40% - Accent3 2 6 3 3 3 2" xfId="32978"/>
    <cellStyle name="40% - Accent3 2 6 3 3 4" xfId="32979"/>
    <cellStyle name="40% - Accent3 2 6 3 3 5" xfId="32980"/>
    <cellStyle name="40% - Accent3 2 6 3 3 6" xfId="32981"/>
    <cellStyle name="40% - Accent3 2 6 3 3 7" xfId="32982"/>
    <cellStyle name="40% - Accent3 2 6 3 4" xfId="32983"/>
    <cellStyle name="40% - Accent3 2 6 3 4 2" xfId="32984"/>
    <cellStyle name="40% - Accent3 2 6 3 4 2 2" xfId="32985"/>
    <cellStyle name="40% - Accent3 2 6 3 4 3" xfId="32986"/>
    <cellStyle name="40% - Accent3 2 6 3 4 3 2" xfId="32987"/>
    <cellStyle name="40% - Accent3 2 6 3 4 4" xfId="32988"/>
    <cellStyle name="40% - Accent3 2 6 3 4 5" xfId="32989"/>
    <cellStyle name="40% - Accent3 2 6 3 4 6" xfId="32990"/>
    <cellStyle name="40% - Accent3 2 6 3 4 7" xfId="32991"/>
    <cellStyle name="40% - Accent3 2 6 3 5" xfId="32992"/>
    <cellStyle name="40% - Accent3 2 6 3 5 2" xfId="32993"/>
    <cellStyle name="40% - Accent3 2 6 3 5 2 2" xfId="32994"/>
    <cellStyle name="40% - Accent3 2 6 3 5 3" xfId="32995"/>
    <cellStyle name="40% - Accent3 2 6 3 5 3 2" xfId="32996"/>
    <cellStyle name="40% - Accent3 2 6 3 5 4" xfId="32997"/>
    <cellStyle name="40% - Accent3 2 6 3 5 5" xfId="32998"/>
    <cellStyle name="40% - Accent3 2 6 3 5 6" xfId="32999"/>
    <cellStyle name="40% - Accent3 2 6 3 5 7" xfId="33000"/>
    <cellStyle name="40% - Accent3 2 6 3 6" xfId="33001"/>
    <cellStyle name="40% - Accent3 2 6 3 6 2" xfId="33002"/>
    <cellStyle name="40% - Accent3 2 6 3 7" xfId="33003"/>
    <cellStyle name="40% - Accent3 2 6 3 7 2" xfId="33004"/>
    <cellStyle name="40% - Accent3 2 6 3 8" xfId="33005"/>
    <cellStyle name="40% - Accent3 2 6 3 9" xfId="33006"/>
    <cellStyle name="40% - Accent3 2 6 4" xfId="33007"/>
    <cellStyle name="40% - Accent3 2 6 4 10" xfId="33008"/>
    <cellStyle name="40% - Accent3 2 6 4 2" xfId="33009"/>
    <cellStyle name="40% - Accent3 2 6 4 2 2" xfId="33010"/>
    <cellStyle name="40% - Accent3 2 6 4 2 2 2" xfId="33011"/>
    <cellStyle name="40% - Accent3 2 6 4 2 3" xfId="33012"/>
    <cellStyle name="40% - Accent3 2 6 4 2 3 2" xfId="33013"/>
    <cellStyle name="40% - Accent3 2 6 4 2 4" xfId="33014"/>
    <cellStyle name="40% - Accent3 2 6 4 2 5" xfId="33015"/>
    <cellStyle name="40% - Accent3 2 6 4 2 6" xfId="33016"/>
    <cellStyle name="40% - Accent3 2 6 4 2 7" xfId="33017"/>
    <cellStyle name="40% - Accent3 2 6 4 3" xfId="33018"/>
    <cellStyle name="40% - Accent3 2 6 4 3 2" xfId="33019"/>
    <cellStyle name="40% - Accent3 2 6 4 3 2 2" xfId="33020"/>
    <cellStyle name="40% - Accent3 2 6 4 3 3" xfId="33021"/>
    <cellStyle name="40% - Accent3 2 6 4 3 3 2" xfId="33022"/>
    <cellStyle name="40% - Accent3 2 6 4 3 4" xfId="33023"/>
    <cellStyle name="40% - Accent3 2 6 4 3 5" xfId="33024"/>
    <cellStyle name="40% - Accent3 2 6 4 3 6" xfId="33025"/>
    <cellStyle name="40% - Accent3 2 6 4 3 7" xfId="33026"/>
    <cellStyle name="40% - Accent3 2 6 4 4" xfId="33027"/>
    <cellStyle name="40% - Accent3 2 6 4 4 2" xfId="33028"/>
    <cellStyle name="40% - Accent3 2 6 4 4 2 2" xfId="33029"/>
    <cellStyle name="40% - Accent3 2 6 4 4 3" xfId="33030"/>
    <cellStyle name="40% - Accent3 2 6 4 4 3 2" xfId="33031"/>
    <cellStyle name="40% - Accent3 2 6 4 4 4" xfId="33032"/>
    <cellStyle name="40% - Accent3 2 6 4 4 5" xfId="33033"/>
    <cellStyle name="40% - Accent3 2 6 4 4 6" xfId="33034"/>
    <cellStyle name="40% - Accent3 2 6 4 4 7" xfId="33035"/>
    <cellStyle name="40% - Accent3 2 6 4 5" xfId="33036"/>
    <cellStyle name="40% - Accent3 2 6 4 5 2" xfId="33037"/>
    <cellStyle name="40% - Accent3 2 6 4 6" xfId="33038"/>
    <cellStyle name="40% - Accent3 2 6 4 6 2" xfId="33039"/>
    <cellStyle name="40% - Accent3 2 6 4 7" xfId="33040"/>
    <cellStyle name="40% - Accent3 2 6 4 8" xfId="33041"/>
    <cellStyle name="40% - Accent3 2 6 4 9" xfId="33042"/>
    <cellStyle name="40% - Accent3 2 6 5" xfId="33043"/>
    <cellStyle name="40% - Accent3 2 6 5 2" xfId="33044"/>
    <cellStyle name="40% - Accent3 2 6 5 2 2" xfId="33045"/>
    <cellStyle name="40% - Accent3 2 6 5 3" xfId="33046"/>
    <cellStyle name="40% - Accent3 2 6 5 3 2" xfId="33047"/>
    <cellStyle name="40% - Accent3 2 6 5 4" xfId="33048"/>
    <cellStyle name="40% - Accent3 2 6 5 5" xfId="33049"/>
    <cellStyle name="40% - Accent3 2 6 5 6" xfId="33050"/>
    <cellStyle name="40% - Accent3 2 6 5 7" xfId="33051"/>
    <cellStyle name="40% - Accent3 2 6 6" xfId="33052"/>
    <cellStyle name="40% - Accent3 2 6 6 2" xfId="33053"/>
    <cellStyle name="40% - Accent3 2 6 6 2 2" xfId="33054"/>
    <cellStyle name="40% - Accent3 2 6 6 3" xfId="33055"/>
    <cellStyle name="40% - Accent3 2 6 6 3 2" xfId="33056"/>
    <cellStyle name="40% - Accent3 2 6 6 4" xfId="33057"/>
    <cellStyle name="40% - Accent3 2 6 6 5" xfId="33058"/>
    <cellStyle name="40% - Accent3 2 6 6 6" xfId="33059"/>
    <cellStyle name="40% - Accent3 2 6 6 7" xfId="33060"/>
    <cellStyle name="40% - Accent3 2 6 7" xfId="33061"/>
    <cellStyle name="40% - Accent3 2 6 7 2" xfId="33062"/>
    <cellStyle name="40% - Accent3 2 6 7 2 2" xfId="33063"/>
    <cellStyle name="40% - Accent3 2 6 7 3" xfId="33064"/>
    <cellStyle name="40% - Accent3 2 6 7 3 2" xfId="33065"/>
    <cellStyle name="40% - Accent3 2 6 7 4" xfId="33066"/>
    <cellStyle name="40% - Accent3 2 6 7 5" xfId="33067"/>
    <cellStyle name="40% - Accent3 2 6 7 6" xfId="33068"/>
    <cellStyle name="40% - Accent3 2 6 7 7" xfId="33069"/>
    <cellStyle name="40% - Accent3 2 6 8" xfId="33070"/>
    <cellStyle name="40% - Accent3 2 6 8 2" xfId="33071"/>
    <cellStyle name="40% - Accent3 2 6 9" xfId="33072"/>
    <cellStyle name="40% - Accent3 2 6 9 2" xfId="33073"/>
    <cellStyle name="40% - Accent3 2 7" xfId="33074"/>
    <cellStyle name="40% - Accent3 2 7 10" xfId="33075"/>
    <cellStyle name="40% - Accent3 2 7 11" xfId="33076"/>
    <cellStyle name="40% - Accent3 2 7 2" xfId="33077"/>
    <cellStyle name="40% - Accent3 2 7 2 10" xfId="33078"/>
    <cellStyle name="40% - Accent3 2 7 2 2" xfId="33079"/>
    <cellStyle name="40% - Accent3 2 7 2 2 2" xfId="33080"/>
    <cellStyle name="40% - Accent3 2 7 2 2 2 2" xfId="33081"/>
    <cellStyle name="40% - Accent3 2 7 2 2 3" xfId="33082"/>
    <cellStyle name="40% - Accent3 2 7 2 2 3 2" xfId="33083"/>
    <cellStyle name="40% - Accent3 2 7 2 2 4" xfId="33084"/>
    <cellStyle name="40% - Accent3 2 7 2 2 5" xfId="33085"/>
    <cellStyle name="40% - Accent3 2 7 2 2 6" xfId="33086"/>
    <cellStyle name="40% - Accent3 2 7 2 2 7" xfId="33087"/>
    <cellStyle name="40% - Accent3 2 7 2 3" xfId="33088"/>
    <cellStyle name="40% - Accent3 2 7 2 3 2" xfId="33089"/>
    <cellStyle name="40% - Accent3 2 7 2 3 2 2" xfId="33090"/>
    <cellStyle name="40% - Accent3 2 7 2 3 3" xfId="33091"/>
    <cellStyle name="40% - Accent3 2 7 2 3 3 2" xfId="33092"/>
    <cellStyle name="40% - Accent3 2 7 2 3 4" xfId="33093"/>
    <cellStyle name="40% - Accent3 2 7 2 3 5" xfId="33094"/>
    <cellStyle name="40% - Accent3 2 7 2 3 6" xfId="33095"/>
    <cellStyle name="40% - Accent3 2 7 2 3 7" xfId="33096"/>
    <cellStyle name="40% - Accent3 2 7 2 4" xfId="33097"/>
    <cellStyle name="40% - Accent3 2 7 2 4 2" xfId="33098"/>
    <cellStyle name="40% - Accent3 2 7 2 4 2 2" xfId="33099"/>
    <cellStyle name="40% - Accent3 2 7 2 4 3" xfId="33100"/>
    <cellStyle name="40% - Accent3 2 7 2 4 3 2" xfId="33101"/>
    <cellStyle name="40% - Accent3 2 7 2 4 4" xfId="33102"/>
    <cellStyle name="40% - Accent3 2 7 2 4 5" xfId="33103"/>
    <cellStyle name="40% - Accent3 2 7 2 4 6" xfId="33104"/>
    <cellStyle name="40% - Accent3 2 7 2 4 7" xfId="33105"/>
    <cellStyle name="40% - Accent3 2 7 2 5" xfId="33106"/>
    <cellStyle name="40% - Accent3 2 7 2 5 2" xfId="33107"/>
    <cellStyle name="40% - Accent3 2 7 2 6" xfId="33108"/>
    <cellStyle name="40% - Accent3 2 7 2 6 2" xfId="33109"/>
    <cellStyle name="40% - Accent3 2 7 2 7" xfId="33110"/>
    <cellStyle name="40% - Accent3 2 7 2 8" xfId="33111"/>
    <cellStyle name="40% - Accent3 2 7 2 9" xfId="33112"/>
    <cellStyle name="40% - Accent3 2 7 3" xfId="33113"/>
    <cellStyle name="40% - Accent3 2 7 3 2" xfId="33114"/>
    <cellStyle name="40% - Accent3 2 7 3 2 2" xfId="33115"/>
    <cellStyle name="40% - Accent3 2 7 3 3" xfId="33116"/>
    <cellStyle name="40% - Accent3 2 7 3 3 2" xfId="33117"/>
    <cellStyle name="40% - Accent3 2 7 3 4" xfId="33118"/>
    <cellStyle name="40% - Accent3 2 7 3 5" xfId="33119"/>
    <cellStyle name="40% - Accent3 2 7 3 6" xfId="33120"/>
    <cellStyle name="40% - Accent3 2 7 3 7" xfId="33121"/>
    <cellStyle name="40% - Accent3 2 7 4" xfId="33122"/>
    <cellStyle name="40% - Accent3 2 7 4 2" xfId="33123"/>
    <cellStyle name="40% - Accent3 2 7 4 2 2" xfId="33124"/>
    <cellStyle name="40% - Accent3 2 7 4 3" xfId="33125"/>
    <cellStyle name="40% - Accent3 2 7 4 3 2" xfId="33126"/>
    <cellStyle name="40% - Accent3 2 7 4 4" xfId="33127"/>
    <cellStyle name="40% - Accent3 2 7 4 5" xfId="33128"/>
    <cellStyle name="40% - Accent3 2 7 4 6" xfId="33129"/>
    <cellStyle name="40% - Accent3 2 7 4 7" xfId="33130"/>
    <cellStyle name="40% - Accent3 2 7 5" xfId="33131"/>
    <cellStyle name="40% - Accent3 2 7 5 2" xfId="33132"/>
    <cellStyle name="40% - Accent3 2 7 5 2 2" xfId="33133"/>
    <cellStyle name="40% - Accent3 2 7 5 3" xfId="33134"/>
    <cellStyle name="40% - Accent3 2 7 5 3 2" xfId="33135"/>
    <cellStyle name="40% - Accent3 2 7 5 4" xfId="33136"/>
    <cellStyle name="40% - Accent3 2 7 5 5" xfId="33137"/>
    <cellStyle name="40% - Accent3 2 7 5 6" xfId="33138"/>
    <cellStyle name="40% - Accent3 2 7 5 7" xfId="33139"/>
    <cellStyle name="40% - Accent3 2 7 6" xfId="33140"/>
    <cellStyle name="40% - Accent3 2 7 6 2" xfId="33141"/>
    <cellStyle name="40% - Accent3 2 7 7" xfId="33142"/>
    <cellStyle name="40% - Accent3 2 7 7 2" xfId="33143"/>
    <cellStyle name="40% - Accent3 2 7 8" xfId="33144"/>
    <cellStyle name="40% - Accent3 2 7 9" xfId="33145"/>
    <cellStyle name="40% - Accent3 2 8" xfId="33146"/>
    <cellStyle name="40% - Accent3 2 8 10" xfId="33147"/>
    <cellStyle name="40% - Accent3 2 8 11" xfId="33148"/>
    <cellStyle name="40% - Accent3 2 8 2" xfId="33149"/>
    <cellStyle name="40% - Accent3 2 8 2 10" xfId="33150"/>
    <cellStyle name="40% - Accent3 2 8 2 2" xfId="33151"/>
    <cellStyle name="40% - Accent3 2 8 2 2 2" xfId="33152"/>
    <cellStyle name="40% - Accent3 2 8 2 2 2 2" xfId="33153"/>
    <cellStyle name="40% - Accent3 2 8 2 2 3" xfId="33154"/>
    <cellStyle name="40% - Accent3 2 8 2 2 3 2" xfId="33155"/>
    <cellStyle name="40% - Accent3 2 8 2 2 4" xfId="33156"/>
    <cellStyle name="40% - Accent3 2 8 2 2 5" xfId="33157"/>
    <cellStyle name="40% - Accent3 2 8 2 2 6" xfId="33158"/>
    <cellStyle name="40% - Accent3 2 8 2 2 7" xfId="33159"/>
    <cellStyle name="40% - Accent3 2 8 2 3" xfId="33160"/>
    <cellStyle name="40% - Accent3 2 8 2 3 2" xfId="33161"/>
    <cellStyle name="40% - Accent3 2 8 2 3 2 2" xfId="33162"/>
    <cellStyle name="40% - Accent3 2 8 2 3 3" xfId="33163"/>
    <cellStyle name="40% - Accent3 2 8 2 3 3 2" xfId="33164"/>
    <cellStyle name="40% - Accent3 2 8 2 3 4" xfId="33165"/>
    <cellStyle name="40% - Accent3 2 8 2 3 5" xfId="33166"/>
    <cellStyle name="40% - Accent3 2 8 2 3 6" xfId="33167"/>
    <cellStyle name="40% - Accent3 2 8 2 3 7" xfId="33168"/>
    <cellStyle name="40% - Accent3 2 8 2 4" xfId="33169"/>
    <cellStyle name="40% - Accent3 2 8 2 4 2" xfId="33170"/>
    <cellStyle name="40% - Accent3 2 8 2 4 2 2" xfId="33171"/>
    <cellStyle name="40% - Accent3 2 8 2 4 3" xfId="33172"/>
    <cellStyle name="40% - Accent3 2 8 2 4 3 2" xfId="33173"/>
    <cellStyle name="40% - Accent3 2 8 2 4 4" xfId="33174"/>
    <cellStyle name="40% - Accent3 2 8 2 4 5" xfId="33175"/>
    <cellStyle name="40% - Accent3 2 8 2 4 6" xfId="33176"/>
    <cellStyle name="40% - Accent3 2 8 2 4 7" xfId="33177"/>
    <cellStyle name="40% - Accent3 2 8 2 5" xfId="33178"/>
    <cellStyle name="40% - Accent3 2 8 2 5 2" xfId="33179"/>
    <cellStyle name="40% - Accent3 2 8 2 6" xfId="33180"/>
    <cellStyle name="40% - Accent3 2 8 2 6 2" xfId="33181"/>
    <cellStyle name="40% - Accent3 2 8 2 7" xfId="33182"/>
    <cellStyle name="40% - Accent3 2 8 2 8" xfId="33183"/>
    <cellStyle name="40% - Accent3 2 8 2 9" xfId="33184"/>
    <cellStyle name="40% - Accent3 2 8 3" xfId="33185"/>
    <cellStyle name="40% - Accent3 2 8 3 2" xfId="33186"/>
    <cellStyle name="40% - Accent3 2 8 3 2 2" xfId="33187"/>
    <cellStyle name="40% - Accent3 2 8 3 3" xfId="33188"/>
    <cellStyle name="40% - Accent3 2 8 3 3 2" xfId="33189"/>
    <cellStyle name="40% - Accent3 2 8 3 4" xfId="33190"/>
    <cellStyle name="40% - Accent3 2 8 3 5" xfId="33191"/>
    <cellStyle name="40% - Accent3 2 8 3 6" xfId="33192"/>
    <cellStyle name="40% - Accent3 2 8 3 7" xfId="33193"/>
    <cellStyle name="40% - Accent3 2 8 4" xfId="33194"/>
    <cellStyle name="40% - Accent3 2 8 4 2" xfId="33195"/>
    <cellStyle name="40% - Accent3 2 8 4 2 2" xfId="33196"/>
    <cellStyle name="40% - Accent3 2 8 4 3" xfId="33197"/>
    <cellStyle name="40% - Accent3 2 8 4 3 2" xfId="33198"/>
    <cellStyle name="40% - Accent3 2 8 4 4" xfId="33199"/>
    <cellStyle name="40% - Accent3 2 8 4 5" xfId="33200"/>
    <cellStyle name="40% - Accent3 2 8 4 6" xfId="33201"/>
    <cellStyle name="40% - Accent3 2 8 4 7" xfId="33202"/>
    <cellStyle name="40% - Accent3 2 8 5" xfId="33203"/>
    <cellStyle name="40% - Accent3 2 8 5 2" xfId="33204"/>
    <cellStyle name="40% - Accent3 2 8 5 2 2" xfId="33205"/>
    <cellStyle name="40% - Accent3 2 8 5 3" xfId="33206"/>
    <cellStyle name="40% - Accent3 2 8 5 3 2" xfId="33207"/>
    <cellStyle name="40% - Accent3 2 8 5 4" xfId="33208"/>
    <cellStyle name="40% - Accent3 2 8 5 5" xfId="33209"/>
    <cellStyle name="40% - Accent3 2 8 5 6" xfId="33210"/>
    <cellStyle name="40% - Accent3 2 8 5 7" xfId="33211"/>
    <cellStyle name="40% - Accent3 2 8 6" xfId="33212"/>
    <cellStyle name="40% - Accent3 2 8 6 2" xfId="33213"/>
    <cellStyle name="40% - Accent3 2 8 7" xfId="33214"/>
    <cellStyle name="40% - Accent3 2 8 7 2" xfId="33215"/>
    <cellStyle name="40% - Accent3 2 8 8" xfId="33216"/>
    <cellStyle name="40% - Accent3 2 8 9" xfId="33217"/>
    <cellStyle name="40% - Accent3 2 9" xfId="33218"/>
    <cellStyle name="40% - Accent3 2 9 10" xfId="33219"/>
    <cellStyle name="40% - Accent3 2 9 2" xfId="33220"/>
    <cellStyle name="40% - Accent3 2 9 2 2" xfId="33221"/>
    <cellStyle name="40% - Accent3 2 9 2 2 2" xfId="33222"/>
    <cellStyle name="40% - Accent3 2 9 2 3" xfId="33223"/>
    <cellStyle name="40% - Accent3 2 9 2 3 2" xfId="33224"/>
    <cellStyle name="40% - Accent3 2 9 2 4" xfId="33225"/>
    <cellStyle name="40% - Accent3 2 9 2 5" xfId="33226"/>
    <cellStyle name="40% - Accent3 2 9 2 6" xfId="33227"/>
    <cellStyle name="40% - Accent3 2 9 2 7" xfId="33228"/>
    <cellStyle name="40% - Accent3 2 9 3" xfId="33229"/>
    <cellStyle name="40% - Accent3 2 9 3 2" xfId="33230"/>
    <cellStyle name="40% - Accent3 2 9 3 2 2" xfId="33231"/>
    <cellStyle name="40% - Accent3 2 9 3 3" xfId="33232"/>
    <cellStyle name="40% - Accent3 2 9 3 3 2" xfId="33233"/>
    <cellStyle name="40% - Accent3 2 9 3 4" xfId="33234"/>
    <cellStyle name="40% - Accent3 2 9 3 5" xfId="33235"/>
    <cellStyle name="40% - Accent3 2 9 3 6" xfId="33236"/>
    <cellStyle name="40% - Accent3 2 9 3 7" xfId="33237"/>
    <cellStyle name="40% - Accent3 2 9 4" xfId="33238"/>
    <cellStyle name="40% - Accent3 2 9 4 2" xfId="33239"/>
    <cellStyle name="40% - Accent3 2 9 4 2 2" xfId="33240"/>
    <cellStyle name="40% - Accent3 2 9 4 3" xfId="33241"/>
    <cellStyle name="40% - Accent3 2 9 4 3 2" xfId="33242"/>
    <cellStyle name="40% - Accent3 2 9 4 4" xfId="33243"/>
    <cellStyle name="40% - Accent3 2 9 4 5" xfId="33244"/>
    <cellStyle name="40% - Accent3 2 9 4 6" xfId="33245"/>
    <cellStyle name="40% - Accent3 2 9 4 7" xfId="33246"/>
    <cellStyle name="40% - Accent3 2 9 5" xfId="33247"/>
    <cellStyle name="40% - Accent3 2 9 5 2" xfId="33248"/>
    <cellStyle name="40% - Accent3 2 9 6" xfId="33249"/>
    <cellStyle name="40% - Accent3 2 9 6 2" xfId="33250"/>
    <cellStyle name="40% - Accent3 2 9 7" xfId="33251"/>
    <cellStyle name="40% - Accent3 2 9 8" xfId="33252"/>
    <cellStyle name="40% - Accent3 2 9 9" xfId="33253"/>
    <cellStyle name="40% - Accent3 2_10-15-10-Stmt AU - Period I - Working 1 0" xfId="324"/>
    <cellStyle name="40% - Accent3 3" xfId="325"/>
    <cellStyle name="40% - Accent3 3 10" xfId="33254"/>
    <cellStyle name="40% - Accent3 3 10 2" xfId="33255"/>
    <cellStyle name="40% - Accent3 3 10 2 2" xfId="33256"/>
    <cellStyle name="40% - Accent3 3 10 3" xfId="33257"/>
    <cellStyle name="40% - Accent3 3 10 3 2" xfId="33258"/>
    <cellStyle name="40% - Accent3 3 10 4" xfId="33259"/>
    <cellStyle name="40% - Accent3 3 10 5" xfId="33260"/>
    <cellStyle name="40% - Accent3 3 10 6" xfId="33261"/>
    <cellStyle name="40% - Accent3 3 10 7" xfId="33262"/>
    <cellStyle name="40% - Accent3 3 11" xfId="33263"/>
    <cellStyle name="40% - Accent3 3 11 2" xfId="33264"/>
    <cellStyle name="40% - Accent3 3 11 2 2" xfId="33265"/>
    <cellStyle name="40% - Accent3 3 11 3" xfId="33266"/>
    <cellStyle name="40% - Accent3 3 11 3 2" xfId="33267"/>
    <cellStyle name="40% - Accent3 3 11 4" xfId="33268"/>
    <cellStyle name="40% - Accent3 3 11 5" xfId="33269"/>
    <cellStyle name="40% - Accent3 3 11 6" xfId="33270"/>
    <cellStyle name="40% - Accent3 3 11 7" xfId="33271"/>
    <cellStyle name="40% - Accent3 3 12" xfId="33272"/>
    <cellStyle name="40% - Accent3 3 12 2" xfId="33273"/>
    <cellStyle name="40% - Accent3 3 12 2 2" xfId="33274"/>
    <cellStyle name="40% - Accent3 3 12 3" xfId="33275"/>
    <cellStyle name="40% - Accent3 3 12 3 2" xfId="33276"/>
    <cellStyle name="40% - Accent3 3 12 4" xfId="33277"/>
    <cellStyle name="40% - Accent3 3 12 5" xfId="33278"/>
    <cellStyle name="40% - Accent3 3 12 6" xfId="33279"/>
    <cellStyle name="40% - Accent3 3 12 7" xfId="33280"/>
    <cellStyle name="40% - Accent3 3 13" xfId="33281"/>
    <cellStyle name="40% - Accent3 3 13 2" xfId="33282"/>
    <cellStyle name="40% - Accent3 3 14" xfId="33283"/>
    <cellStyle name="40% - Accent3 3 14 2" xfId="33284"/>
    <cellStyle name="40% - Accent3 3 15" xfId="33285"/>
    <cellStyle name="40% - Accent3 3 16" xfId="33286"/>
    <cellStyle name="40% - Accent3 3 17" xfId="33287"/>
    <cellStyle name="40% - Accent3 3 18" xfId="33288"/>
    <cellStyle name="40% - Accent3 3 2" xfId="326"/>
    <cellStyle name="40% - Accent3 3 2 10" xfId="33289"/>
    <cellStyle name="40% - Accent3 3 2 11" xfId="33290"/>
    <cellStyle name="40% - Accent3 3 2 12" xfId="33291"/>
    <cellStyle name="40% - Accent3 3 2 13" xfId="33292"/>
    <cellStyle name="40% - Accent3 3 2 2" xfId="33293"/>
    <cellStyle name="40% - Accent3 3 2 2 10" xfId="33294"/>
    <cellStyle name="40% - Accent3 3 2 2 11" xfId="33295"/>
    <cellStyle name="40% - Accent3 3 2 2 2" xfId="33296"/>
    <cellStyle name="40% - Accent3 3 2 2 2 10" xfId="33297"/>
    <cellStyle name="40% - Accent3 3 2 2 2 2" xfId="33298"/>
    <cellStyle name="40% - Accent3 3 2 2 2 2 2" xfId="33299"/>
    <cellStyle name="40% - Accent3 3 2 2 2 2 2 2" xfId="33300"/>
    <cellStyle name="40% - Accent3 3 2 2 2 2 3" xfId="33301"/>
    <cellStyle name="40% - Accent3 3 2 2 2 2 3 2" xfId="33302"/>
    <cellStyle name="40% - Accent3 3 2 2 2 2 4" xfId="33303"/>
    <cellStyle name="40% - Accent3 3 2 2 2 2 5" xfId="33304"/>
    <cellStyle name="40% - Accent3 3 2 2 2 2 6" xfId="33305"/>
    <cellStyle name="40% - Accent3 3 2 2 2 2 7" xfId="33306"/>
    <cellStyle name="40% - Accent3 3 2 2 2 3" xfId="33307"/>
    <cellStyle name="40% - Accent3 3 2 2 2 3 2" xfId="33308"/>
    <cellStyle name="40% - Accent3 3 2 2 2 3 2 2" xfId="33309"/>
    <cellStyle name="40% - Accent3 3 2 2 2 3 3" xfId="33310"/>
    <cellStyle name="40% - Accent3 3 2 2 2 3 3 2" xfId="33311"/>
    <cellStyle name="40% - Accent3 3 2 2 2 3 4" xfId="33312"/>
    <cellStyle name="40% - Accent3 3 2 2 2 3 5" xfId="33313"/>
    <cellStyle name="40% - Accent3 3 2 2 2 3 6" xfId="33314"/>
    <cellStyle name="40% - Accent3 3 2 2 2 3 7" xfId="33315"/>
    <cellStyle name="40% - Accent3 3 2 2 2 4" xfId="33316"/>
    <cellStyle name="40% - Accent3 3 2 2 2 4 2" xfId="33317"/>
    <cellStyle name="40% - Accent3 3 2 2 2 4 2 2" xfId="33318"/>
    <cellStyle name="40% - Accent3 3 2 2 2 4 3" xfId="33319"/>
    <cellStyle name="40% - Accent3 3 2 2 2 4 3 2" xfId="33320"/>
    <cellStyle name="40% - Accent3 3 2 2 2 4 4" xfId="33321"/>
    <cellStyle name="40% - Accent3 3 2 2 2 4 5" xfId="33322"/>
    <cellStyle name="40% - Accent3 3 2 2 2 4 6" xfId="33323"/>
    <cellStyle name="40% - Accent3 3 2 2 2 4 7" xfId="33324"/>
    <cellStyle name="40% - Accent3 3 2 2 2 5" xfId="33325"/>
    <cellStyle name="40% - Accent3 3 2 2 2 5 2" xfId="33326"/>
    <cellStyle name="40% - Accent3 3 2 2 2 6" xfId="33327"/>
    <cellStyle name="40% - Accent3 3 2 2 2 6 2" xfId="33328"/>
    <cellStyle name="40% - Accent3 3 2 2 2 7" xfId="33329"/>
    <cellStyle name="40% - Accent3 3 2 2 2 8" xfId="33330"/>
    <cellStyle name="40% - Accent3 3 2 2 2 9" xfId="33331"/>
    <cellStyle name="40% - Accent3 3 2 2 3" xfId="33332"/>
    <cellStyle name="40% - Accent3 3 2 2 3 2" xfId="33333"/>
    <cellStyle name="40% - Accent3 3 2 2 3 2 2" xfId="33334"/>
    <cellStyle name="40% - Accent3 3 2 2 3 3" xfId="33335"/>
    <cellStyle name="40% - Accent3 3 2 2 3 3 2" xfId="33336"/>
    <cellStyle name="40% - Accent3 3 2 2 3 4" xfId="33337"/>
    <cellStyle name="40% - Accent3 3 2 2 3 5" xfId="33338"/>
    <cellStyle name="40% - Accent3 3 2 2 3 6" xfId="33339"/>
    <cellStyle name="40% - Accent3 3 2 2 3 7" xfId="33340"/>
    <cellStyle name="40% - Accent3 3 2 2 4" xfId="33341"/>
    <cellStyle name="40% - Accent3 3 2 2 4 2" xfId="33342"/>
    <cellStyle name="40% - Accent3 3 2 2 4 2 2" xfId="33343"/>
    <cellStyle name="40% - Accent3 3 2 2 4 3" xfId="33344"/>
    <cellStyle name="40% - Accent3 3 2 2 4 3 2" xfId="33345"/>
    <cellStyle name="40% - Accent3 3 2 2 4 4" xfId="33346"/>
    <cellStyle name="40% - Accent3 3 2 2 4 5" xfId="33347"/>
    <cellStyle name="40% - Accent3 3 2 2 4 6" xfId="33348"/>
    <cellStyle name="40% - Accent3 3 2 2 4 7" xfId="33349"/>
    <cellStyle name="40% - Accent3 3 2 2 5" xfId="33350"/>
    <cellStyle name="40% - Accent3 3 2 2 5 2" xfId="33351"/>
    <cellStyle name="40% - Accent3 3 2 2 5 2 2" xfId="33352"/>
    <cellStyle name="40% - Accent3 3 2 2 5 3" xfId="33353"/>
    <cellStyle name="40% - Accent3 3 2 2 5 3 2" xfId="33354"/>
    <cellStyle name="40% - Accent3 3 2 2 5 4" xfId="33355"/>
    <cellStyle name="40% - Accent3 3 2 2 5 5" xfId="33356"/>
    <cellStyle name="40% - Accent3 3 2 2 5 6" xfId="33357"/>
    <cellStyle name="40% - Accent3 3 2 2 5 7" xfId="33358"/>
    <cellStyle name="40% - Accent3 3 2 2 6" xfId="33359"/>
    <cellStyle name="40% - Accent3 3 2 2 6 2" xfId="33360"/>
    <cellStyle name="40% - Accent3 3 2 2 7" xfId="33361"/>
    <cellStyle name="40% - Accent3 3 2 2 7 2" xfId="33362"/>
    <cellStyle name="40% - Accent3 3 2 2 8" xfId="33363"/>
    <cellStyle name="40% - Accent3 3 2 2 9" xfId="33364"/>
    <cellStyle name="40% - Accent3 3 2 3" xfId="33365"/>
    <cellStyle name="40% - Accent3 3 2 3 10" xfId="33366"/>
    <cellStyle name="40% - Accent3 3 2 3 11" xfId="33367"/>
    <cellStyle name="40% - Accent3 3 2 3 2" xfId="33368"/>
    <cellStyle name="40% - Accent3 3 2 3 2 10" xfId="33369"/>
    <cellStyle name="40% - Accent3 3 2 3 2 2" xfId="33370"/>
    <cellStyle name="40% - Accent3 3 2 3 2 2 2" xfId="33371"/>
    <cellStyle name="40% - Accent3 3 2 3 2 2 2 2" xfId="33372"/>
    <cellStyle name="40% - Accent3 3 2 3 2 2 3" xfId="33373"/>
    <cellStyle name="40% - Accent3 3 2 3 2 2 3 2" xfId="33374"/>
    <cellStyle name="40% - Accent3 3 2 3 2 2 4" xfId="33375"/>
    <cellStyle name="40% - Accent3 3 2 3 2 2 5" xfId="33376"/>
    <cellStyle name="40% - Accent3 3 2 3 2 2 6" xfId="33377"/>
    <cellStyle name="40% - Accent3 3 2 3 2 2 7" xfId="33378"/>
    <cellStyle name="40% - Accent3 3 2 3 2 3" xfId="33379"/>
    <cellStyle name="40% - Accent3 3 2 3 2 3 2" xfId="33380"/>
    <cellStyle name="40% - Accent3 3 2 3 2 3 2 2" xfId="33381"/>
    <cellStyle name="40% - Accent3 3 2 3 2 3 3" xfId="33382"/>
    <cellStyle name="40% - Accent3 3 2 3 2 3 3 2" xfId="33383"/>
    <cellStyle name="40% - Accent3 3 2 3 2 3 4" xfId="33384"/>
    <cellStyle name="40% - Accent3 3 2 3 2 3 5" xfId="33385"/>
    <cellStyle name="40% - Accent3 3 2 3 2 3 6" xfId="33386"/>
    <cellStyle name="40% - Accent3 3 2 3 2 3 7" xfId="33387"/>
    <cellStyle name="40% - Accent3 3 2 3 2 4" xfId="33388"/>
    <cellStyle name="40% - Accent3 3 2 3 2 4 2" xfId="33389"/>
    <cellStyle name="40% - Accent3 3 2 3 2 4 2 2" xfId="33390"/>
    <cellStyle name="40% - Accent3 3 2 3 2 4 3" xfId="33391"/>
    <cellStyle name="40% - Accent3 3 2 3 2 4 3 2" xfId="33392"/>
    <cellStyle name="40% - Accent3 3 2 3 2 4 4" xfId="33393"/>
    <cellStyle name="40% - Accent3 3 2 3 2 4 5" xfId="33394"/>
    <cellStyle name="40% - Accent3 3 2 3 2 4 6" xfId="33395"/>
    <cellStyle name="40% - Accent3 3 2 3 2 4 7" xfId="33396"/>
    <cellStyle name="40% - Accent3 3 2 3 2 5" xfId="33397"/>
    <cellStyle name="40% - Accent3 3 2 3 2 5 2" xfId="33398"/>
    <cellStyle name="40% - Accent3 3 2 3 2 6" xfId="33399"/>
    <cellStyle name="40% - Accent3 3 2 3 2 6 2" xfId="33400"/>
    <cellStyle name="40% - Accent3 3 2 3 2 7" xfId="33401"/>
    <cellStyle name="40% - Accent3 3 2 3 2 8" xfId="33402"/>
    <cellStyle name="40% - Accent3 3 2 3 2 9" xfId="33403"/>
    <cellStyle name="40% - Accent3 3 2 3 3" xfId="33404"/>
    <cellStyle name="40% - Accent3 3 2 3 3 2" xfId="33405"/>
    <cellStyle name="40% - Accent3 3 2 3 3 2 2" xfId="33406"/>
    <cellStyle name="40% - Accent3 3 2 3 3 3" xfId="33407"/>
    <cellStyle name="40% - Accent3 3 2 3 3 3 2" xfId="33408"/>
    <cellStyle name="40% - Accent3 3 2 3 3 4" xfId="33409"/>
    <cellStyle name="40% - Accent3 3 2 3 3 5" xfId="33410"/>
    <cellStyle name="40% - Accent3 3 2 3 3 6" xfId="33411"/>
    <cellStyle name="40% - Accent3 3 2 3 3 7" xfId="33412"/>
    <cellStyle name="40% - Accent3 3 2 3 4" xfId="33413"/>
    <cellStyle name="40% - Accent3 3 2 3 4 2" xfId="33414"/>
    <cellStyle name="40% - Accent3 3 2 3 4 2 2" xfId="33415"/>
    <cellStyle name="40% - Accent3 3 2 3 4 3" xfId="33416"/>
    <cellStyle name="40% - Accent3 3 2 3 4 3 2" xfId="33417"/>
    <cellStyle name="40% - Accent3 3 2 3 4 4" xfId="33418"/>
    <cellStyle name="40% - Accent3 3 2 3 4 5" xfId="33419"/>
    <cellStyle name="40% - Accent3 3 2 3 4 6" xfId="33420"/>
    <cellStyle name="40% - Accent3 3 2 3 4 7" xfId="33421"/>
    <cellStyle name="40% - Accent3 3 2 3 5" xfId="33422"/>
    <cellStyle name="40% - Accent3 3 2 3 5 2" xfId="33423"/>
    <cellStyle name="40% - Accent3 3 2 3 5 2 2" xfId="33424"/>
    <cellStyle name="40% - Accent3 3 2 3 5 3" xfId="33425"/>
    <cellStyle name="40% - Accent3 3 2 3 5 3 2" xfId="33426"/>
    <cellStyle name="40% - Accent3 3 2 3 5 4" xfId="33427"/>
    <cellStyle name="40% - Accent3 3 2 3 5 5" xfId="33428"/>
    <cellStyle name="40% - Accent3 3 2 3 5 6" xfId="33429"/>
    <cellStyle name="40% - Accent3 3 2 3 5 7" xfId="33430"/>
    <cellStyle name="40% - Accent3 3 2 3 6" xfId="33431"/>
    <cellStyle name="40% - Accent3 3 2 3 6 2" xfId="33432"/>
    <cellStyle name="40% - Accent3 3 2 3 7" xfId="33433"/>
    <cellStyle name="40% - Accent3 3 2 3 7 2" xfId="33434"/>
    <cellStyle name="40% - Accent3 3 2 3 8" xfId="33435"/>
    <cellStyle name="40% - Accent3 3 2 3 9" xfId="33436"/>
    <cellStyle name="40% - Accent3 3 2 4" xfId="33437"/>
    <cellStyle name="40% - Accent3 3 2 4 10" xfId="33438"/>
    <cellStyle name="40% - Accent3 3 2 4 2" xfId="33439"/>
    <cellStyle name="40% - Accent3 3 2 4 2 2" xfId="33440"/>
    <cellStyle name="40% - Accent3 3 2 4 2 2 2" xfId="33441"/>
    <cellStyle name="40% - Accent3 3 2 4 2 3" xfId="33442"/>
    <cellStyle name="40% - Accent3 3 2 4 2 3 2" xfId="33443"/>
    <cellStyle name="40% - Accent3 3 2 4 2 4" xfId="33444"/>
    <cellStyle name="40% - Accent3 3 2 4 2 5" xfId="33445"/>
    <cellStyle name="40% - Accent3 3 2 4 2 6" xfId="33446"/>
    <cellStyle name="40% - Accent3 3 2 4 2 7" xfId="33447"/>
    <cellStyle name="40% - Accent3 3 2 4 3" xfId="33448"/>
    <cellStyle name="40% - Accent3 3 2 4 3 2" xfId="33449"/>
    <cellStyle name="40% - Accent3 3 2 4 3 2 2" xfId="33450"/>
    <cellStyle name="40% - Accent3 3 2 4 3 3" xfId="33451"/>
    <cellStyle name="40% - Accent3 3 2 4 3 3 2" xfId="33452"/>
    <cellStyle name="40% - Accent3 3 2 4 3 4" xfId="33453"/>
    <cellStyle name="40% - Accent3 3 2 4 3 5" xfId="33454"/>
    <cellStyle name="40% - Accent3 3 2 4 3 6" xfId="33455"/>
    <cellStyle name="40% - Accent3 3 2 4 3 7" xfId="33456"/>
    <cellStyle name="40% - Accent3 3 2 4 4" xfId="33457"/>
    <cellStyle name="40% - Accent3 3 2 4 4 2" xfId="33458"/>
    <cellStyle name="40% - Accent3 3 2 4 4 2 2" xfId="33459"/>
    <cellStyle name="40% - Accent3 3 2 4 4 3" xfId="33460"/>
    <cellStyle name="40% - Accent3 3 2 4 4 3 2" xfId="33461"/>
    <cellStyle name="40% - Accent3 3 2 4 4 4" xfId="33462"/>
    <cellStyle name="40% - Accent3 3 2 4 4 5" xfId="33463"/>
    <cellStyle name="40% - Accent3 3 2 4 4 6" xfId="33464"/>
    <cellStyle name="40% - Accent3 3 2 4 4 7" xfId="33465"/>
    <cellStyle name="40% - Accent3 3 2 4 5" xfId="33466"/>
    <cellStyle name="40% - Accent3 3 2 4 5 2" xfId="33467"/>
    <cellStyle name="40% - Accent3 3 2 4 6" xfId="33468"/>
    <cellStyle name="40% - Accent3 3 2 4 6 2" xfId="33469"/>
    <cellStyle name="40% - Accent3 3 2 4 7" xfId="33470"/>
    <cellStyle name="40% - Accent3 3 2 4 8" xfId="33471"/>
    <cellStyle name="40% - Accent3 3 2 4 9" xfId="33472"/>
    <cellStyle name="40% - Accent3 3 2 5" xfId="33473"/>
    <cellStyle name="40% - Accent3 3 2 5 2" xfId="33474"/>
    <cellStyle name="40% - Accent3 3 2 5 2 2" xfId="33475"/>
    <cellStyle name="40% - Accent3 3 2 5 3" xfId="33476"/>
    <cellStyle name="40% - Accent3 3 2 5 3 2" xfId="33477"/>
    <cellStyle name="40% - Accent3 3 2 5 4" xfId="33478"/>
    <cellStyle name="40% - Accent3 3 2 5 5" xfId="33479"/>
    <cellStyle name="40% - Accent3 3 2 5 6" xfId="33480"/>
    <cellStyle name="40% - Accent3 3 2 5 7" xfId="33481"/>
    <cellStyle name="40% - Accent3 3 2 6" xfId="33482"/>
    <cellStyle name="40% - Accent3 3 2 6 2" xfId="33483"/>
    <cellStyle name="40% - Accent3 3 2 6 2 2" xfId="33484"/>
    <cellStyle name="40% - Accent3 3 2 6 3" xfId="33485"/>
    <cellStyle name="40% - Accent3 3 2 6 3 2" xfId="33486"/>
    <cellStyle name="40% - Accent3 3 2 6 4" xfId="33487"/>
    <cellStyle name="40% - Accent3 3 2 6 5" xfId="33488"/>
    <cellStyle name="40% - Accent3 3 2 6 6" xfId="33489"/>
    <cellStyle name="40% - Accent3 3 2 6 7" xfId="33490"/>
    <cellStyle name="40% - Accent3 3 2 7" xfId="33491"/>
    <cellStyle name="40% - Accent3 3 2 7 2" xfId="33492"/>
    <cellStyle name="40% - Accent3 3 2 7 2 2" xfId="33493"/>
    <cellStyle name="40% - Accent3 3 2 7 3" xfId="33494"/>
    <cellStyle name="40% - Accent3 3 2 7 3 2" xfId="33495"/>
    <cellStyle name="40% - Accent3 3 2 7 4" xfId="33496"/>
    <cellStyle name="40% - Accent3 3 2 7 5" xfId="33497"/>
    <cellStyle name="40% - Accent3 3 2 7 6" xfId="33498"/>
    <cellStyle name="40% - Accent3 3 2 7 7" xfId="33499"/>
    <cellStyle name="40% - Accent3 3 2 8" xfId="33500"/>
    <cellStyle name="40% - Accent3 3 2 8 2" xfId="33501"/>
    <cellStyle name="40% - Accent3 3 2 9" xfId="33502"/>
    <cellStyle name="40% - Accent3 3 2 9 2" xfId="33503"/>
    <cellStyle name="40% - Accent3 3 3" xfId="327"/>
    <cellStyle name="40% - Accent3 3 3 10" xfId="33504"/>
    <cellStyle name="40% - Accent3 3 3 11" xfId="33505"/>
    <cellStyle name="40% - Accent3 3 3 12" xfId="33506"/>
    <cellStyle name="40% - Accent3 3 3 13" xfId="33507"/>
    <cellStyle name="40% - Accent3 3 3 2" xfId="33508"/>
    <cellStyle name="40% - Accent3 3 3 2 10" xfId="33509"/>
    <cellStyle name="40% - Accent3 3 3 2 11" xfId="33510"/>
    <cellStyle name="40% - Accent3 3 3 2 2" xfId="33511"/>
    <cellStyle name="40% - Accent3 3 3 2 2 10" xfId="33512"/>
    <cellStyle name="40% - Accent3 3 3 2 2 2" xfId="33513"/>
    <cellStyle name="40% - Accent3 3 3 2 2 2 2" xfId="33514"/>
    <cellStyle name="40% - Accent3 3 3 2 2 2 2 2" xfId="33515"/>
    <cellStyle name="40% - Accent3 3 3 2 2 2 3" xfId="33516"/>
    <cellStyle name="40% - Accent3 3 3 2 2 2 3 2" xfId="33517"/>
    <cellStyle name="40% - Accent3 3 3 2 2 2 4" xfId="33518"/>
    <cellStyle name="40% - Accent3 3 3 2 2 2 5" xfId="33519"/>
    <cellStyle name="40% - Accent3 3 3 2 2 2 6" xfId="33520"/>
    <cellStyle name="40% - Accent3 3 3 2 2 2 7" xfId="33521"/>
    <cellStyle name="40% - Accent3 3 3 2 2 3" xfId="33522"/>
    <cellStyle name="40% - Accent3 3 3 2 2 3 2" xfId="33523"/>
    <cellStyle name="40% - Accent3 3 3 2 2 3 2 2" xfId="33524"/>
    <cellStyle name="40% - Accent3 3 3 2 2 3 3" xfId="33525"/>
    <cellStyle name="40% - Accent3 3 3 2 2 3 3 2" xfId="33526"/>
    <cellStyle name="40% - Accent3 3 3 2 2 3 4" xfId="33527"/>
    <cellStyle name="40% - Accent3 3 3 2 2 3 5" xfId="33528"/>
    <cellStyle name="40% - Accent3 3 3 2 2 3 6" xfId="33529"/>
    <cellStyle name="40% - Accent3 3 3 2 2 3 7" xfId="33530"/>
    <cellStyle name="40% - Accent3 3 3 2 2 4" xfId="33531"/>
    <cellStyle name="40% - Accent3 3 3 2 2 4 2" xfId="33532"/>
    <cellStyle name="40% - Accent3 3 3 2 2 4 2 2" xfId="33533"/>
    <cellStyle name="40% - Accent3 3 3 2 2 4 3" xfId="33534"/>
    <cellStyle name="40% - Accent3 3 3 2 2 4 3 2" xfId="33535"/>
    <cellStyle name="40% - Accent3 3 3 2 2 4 4" xfId="33536"/>
    <cellStyle name="40% - Accent3 3 3 2 2 4 5" xfId="33537"/>
    <cellStyle name="40% - Accent3 3 3 2 2 4 6" xfId="33538"/>
    <cellStyle name="40% - Accent3 3 3 2 2 4 7" xfId="33539"/>
    <cellStyle name="40% - Accent3 3 3 2 2 5" xfId="33540"/>
    <cellStyle name="40% - Accent3 3 3 2 2 5 2" xfId="33541"/>
    <cellStyle name="40% - Accent3 3 3 2 2 6" xfId="33542"/>
    <cellStyle name="40% - Accent3 3 3 2 2 6 2" xfId="33543"/>
    <cellStyle name="40% - Accent3 3 3 2 2 7" xfId="33544"/>
    <cellStyle name="40% - Accent3 3 3 2 2 8" xfId="33545"/>
    <cellStyle name="40% - Accent3 3 3 2 2 9" xfId="33546"/>
    <cellStyle name="40% - Accent3 3 3 2 3" xfId="33547"/>
    <cellStyle name="40% - Accent3 3 3 2 3 2" xfId="33548"/>
    <cellStyle name="40% - Accent3 3 3 2 3 2 2" xfId="33549"/>
    <cellStyle name="40% - Accent3 3 3 2 3 3" xfId="33550"/>
    <cellStyle name="40% - Accent3 3 3 2 3 3 2" xfId="33551"/>
    <cellStyle name="40% - Accent3 3 3 2 3 4" xfId="33552"/>
    <cellStyle name="40% - Accent3 3 3 2 3 5" xfId="33553"/>
    <cellStyle name="40% - Accent3 3 3 2 3 6" xfId="33554"/>
    <cellStyle name="40% - Accent3 3 3 2 3 7" xfId="33555"/>
    <cellStyle name="40% - Accent3 3 3 2 4" xfId="33556"/>
    <cellStyle name="40% - Accent3 3 3 2 4 2" xfId="33557"/>
    <cellStyle name="40% - Accent3 3 3 2 4 2 2" xfId="33558"/>
    <cellStyle name="40% - Accent3 3 3 2 4 3" xfId="33559"/>
    <cellStyle name="40% - Accent3 3 3 2 4 3 2" xfId="33560"/>
    <cellStyle name="40% - Accent3 3 3 2 4 4" xfId="33561"/>
    <cellStyle name="40% - Accent3 3 3 2 4 5" xfId="33562"/>
    <cellStyle name="40% - Accent3 3 3 2 4 6" xfId="33563"/>
    <cellStyle name="40% - Accent3 3 3 2 4 7" xfId="33564"/>
    <cellStyle name="40% - Accent3 3 3 2 5" xfId="33565"/>
    <cellStyle name="40% - Accent3 3 3 2 5 2" xfId="33566"/>
    <cellStyle name="40% - Accent3 3 3 2 5 2 2" xfId="33567"/>
    <cellStyle name="40% - Accent3 3 3 2 5 3" xfId="33568"/>
    <cellStyle name="40% - Accent3 3 3 2 5 3 2" xfId="33569"/>
    <cellStyle name="40% - Accent3 3 3 2 5 4" xfId="33570"/>
    <cellStyle name="40% - Accent3 3 3 2 5 5" xfId="33571"/>
    <cellStyle name="40% - Accent3 3 3 2 5 6" xfId="33572"/>
    <cellStyle name="40% - Accent3 3 3 2 5 7" xfId="33573"/>
    <cellStyle name="40% - Accent3 3 3 2 6" xfId="33574"/>
    <cellStyle name="40% - Accent3 3 3 2 6 2" xfId="33575"/>
    <cellStyle name="40% - Accent3 3 3 2 7" xfId="33576"/>
    <cellStyle name="40% - Accent3 3 3 2 7 2" xfId="33577"/>
    <cellStyle name="40% - Accent3 3 3 2 8" xfId="33578"/>
    <cellStyle name="40% - Accent3 3 3 2 9" xfId="33579"/>
    <cellStyle name="40% - Accent3 3 3 3" xfId="33580"/>
    <cellStyle name="40% - Accent3 3 3 3 10" xfId="33581"/>
    <cellStyle name="40% - Accent3 3 3 3 11" xfId="33582"/>
    <cellStyle name="40% - Accent3 3 3 3 2" xfId="33583"/>
    <cellStyle name="40% - Accent3 3 3 3 2 10" xfId="33584"/>
    <cellStyle name="40% - Accent3 3 3 3 2 2" xfId="33585"/>
    <cellStyle name="40% - Accent3 3 3 3 2 2 2" xfId="33586"/>
    <cellStyle name="40% - Accent3 3 3 3 2 2 2 2" xfId="33587"/>
    <cellStyle name="40% - Accent3 3 3 3 2 2 3" xfId="33588"/>
    <cellStyle name="40% - Accent3 3 3 3 2 2 3 2" xfId="33589"/>
    <cellStyle name="40% - Accent3 3 3 3 2 2 4" xfId="33590"/>
    <cellStyle name="40% - Accent3 3 3 3 2 2 5" xfId="33591"/>
    <cellStyle name="40% - Accent3 3 3 3 2 2 6" xfId="33592"/>
    <cellStyle name="40% - Accent3 3 3 3 2 2 7" xfId="33593"/>
    <cellStyle name="40% - Accent3 3 3 3 2 3" xfId="33594"/>
    <cellStyle name="40% - Accent3 3 3 3 2 3 2" xfId="33595"/>
    <cellStyle name="40% - Accent3 3 3 3 2 3 2 2" xfId="33596"/>
    <cellStyle name="40% - Accent3 3 3 3 2 3 3" xfId="33597"/>
    <cellStyle name="40% - Accent3 3 3 3 2 3 3 2" xfId="33598"/>
    <cellStyle name="40% - Accent3 3 3 3 2 3 4" xfId="33599"/>
    <cellStyle name="40% - Accent3 3 3 3 2 3 5" xfId="33600"/>
    <cellStyle name="40% - Accent3 3 3 3 2 3 6" xfId="33601"/>
    <cellStyle name="40% - Accent3 3 3 3 2 3 7" xfId="33602"/>
    <cellStyle name="40% - Accent3 3 3 3 2 4" xfId="33603"/>
    <cellStyle name="40% - Accent3 3 3 3 2 4 2" xfId="33604"/>
    <cellStyle name="40% - Accent3 3 3 3 2 4 2 2" xfId="33605"/>
    <cellStyle name="40% - Accent3 3 3 3 2 4 3" xfId="33606"/>
    <cellStyle name="40% - Accent3 3 3 3 2 4 3 2" xfId="33607"/>
    <cellStyle name="40% - Accent3 3 3 3 2 4 4" xfId="33608"/>
    <cellStyle name="40% - Accent3 3 3 3 2 4 5" xfId="33609"/>
    <cellStyle name="40% - Accent3 3 3 3 2 4 6" xfId="33610"/>
    <cellStyle name="40% - Accent3 3 3 3 2 4 7" xfId="33611"/>
    <cellStyle name="40% - Accent3 3 3 3 2 5" xfId="33612"/>
    <cellStyle name="40% - Accent3 3 3 3 2 5 2" xfId="33613"/>
    <cellStyle name="40% - Accent3 3 3 3 2 6" xfId="33614"/>
    <cellStyle name="40% - Accent3 3 3 3 2 6 2" xfId="33615"/>
    <cellStyle name="40% - Accent3 3 3 3 2 7" xfId="33616"/>
    <cellStyle name="40% - Accent3 3 3 3 2 8" xfId="33617"/>
    <cellStyle name="40% - Accent3 3 3 3 2 9" xfId="33618"/>
    <cellStyle name="40% - Accent3 3 3 3 3" xfId="33619"/>
    <cellStyle name="40% - Accent3 3 3 3 3 2" xfId="33620"/>
    <cellStyle name="40% - Accent3 3 3 3 3 2 2" xfId="33621"/>
    <cellStyle name="40% - Accent3 3 3 3 3 3" xfId="33622"/>
    <cellStyle name="40% - Accent3 3 3 3 3 3 2" xfId="33623"/>
    <cellStyle name="40% - Accent3 3 3 3 3 4" xfId="33624"/>
    <cellStyle name="40% - Accent3 3 3 3 3 5" xfId="33625"/>
    <cellStyle name="40% - Accent3 3 3 3 3 6" xfId="33626"/>
    <cellStyle name="40% - Accent3 3 3 3 3 7" xfId="33627"/>
    <cellStyle name="40% - Accent3 3 3 3 4" xfId="33628"/>
    <cellStyle name="40% - Accent3 3 3 3 4 2" xfId="33629"/>
    <cellStyle name="40% - Accent3 3 3 3 4 2 2" xfId="33630"/>
    <cellStyle name="40% - Accent3 3 3 3 4 3" xfId="33631"/>
    <cellStyle name="40% - Accent3 3 3 3 4 3 2" xfId="33632"/>
    <cellStyle name="40% - Accent3 3 3 3 4 4" xfId="33633"/>
    <cellStyle name="40% - Accent3 3 3 3 4 5" xfId="33634"/>
    <cellStyle name="40% - Accent3 3 3 3 4 6" xfId="33635"/>
    <cellStyle name="40% - Accent3 3 3 3 4 7" xfId="33636"/>
    <cellStyle name="40% - Accent3 3 3 3 5" xfId="33637"/>
    <cellStyle name="40% - Accent3 3 3 3 5 2" xfId="33638"/>
    <cellStyle name="40% - Accent3 3 3 3 5 2 2" xfId="33639"/>
    <cellStyle name="40% - Accent3 3 3 3 5 3" xfId="33640"/>
    <cellStyle name="40% - Accent3 3 3 3 5 3 2" xfId="33641"/>
    <cellStyle name="40% - Accent3 3 3 3 5 4" xfId="33642"/>
    <cellStyle name="40% - Accent3 3 3 3 5 5" xfId="33643"/>
    <cellStyle name="40% - Accent3 3 3 3 5 6" xfId="33644"/>
    <cellStyle name="40% - Accent3 3 3 3 5 7" xfId="33645"/>
    <cellStyle name="40% - Accent3 3 3 3 6" xfId="33646"/>
    <cellStyle name="40% - Accent3 3 3 3 6 2" xfId="33647"/>
    <cellStyle name="40% - Accent3 3 3 3 7" xfId="33648"/>
    <cellStyle name="40% - Accent3 3 3 3 7 2" xfId="33649"/>
    <cellStyle name="40% - Accent3 3 3 3 8" xfId="33650"/>
    <cellStyle name="40% - Accent3 3 3 3 9" xfId="33651"/>
    <cellStyle name="40% - Accent3 3 3 4" xfId="33652"/>
    <cellStyle name="40% - Accent3 3 3 4 10" xfId="33653"/>
    <cellStyle name="40% - Accent3 3 3 4 2" xfId="33654"/>
    <cellStyle name="40% - Accent3 3 3 4 2 2" xfId="33655"/>
    <cellStyle name="40% - Accent3 3 3 4 2 2 2" xfId="33656"/>
    <cellStyle name="40% - Accent3 3 3 4 2 3" xfId="33657"/>
    <cellStyle name="40% - Accent3 3 3 4 2 3 2" xfId="33658"/>
    <cellStyle name="40% - Accent3 3 3 4 2 4" xfId="33659"/>
    <cellStyle name="40% - Accent3 3 3 4 2 5" xfId="33660"/>
    <cellStyle name="40% - Accent3 3 3 4 2 6" xfId="33661"/>
    <cellStyle name="40% - Accent3 3 3 4 2 7" xfId="33662"/>
    <cellStyle name="40% - Accent3 3 3 4 3" xfId="33663"/>
    <cellStyle name="40% - Accent3 3 3 4 3 2" xfId="33664"/>
    <cellStyle name="40% - Accent3 3 3 4 3 2 2" xfId="33665"/>
    <cellStyle name="40% - Accent3 3 3 4 3 3" xfId="33666"/>
    <cellStyle name="40% - Accent3 3 3 4 3 3 2" xfId="33667"/>
    <cellStyle name="40% - Accent3 3 3 4 3 4" xfId="33668"/>
    <cellStyle name="40% - Accent3 3 3 4 3 5" xfId="33669"/>
    <cellStyle name="40% - Accent3 3 3 4 3 6" xfId="33670"/>
    <cellStyle name="40% - Accent3 3 3 4 3 7" xfId="33671"/>
    <cellStyle name="40% - Accent3 3 3 4 4" xfId="33672"/>
    <cellStyle name="40% - Accent3 3 3 4 4 2" xfId="33673"/>
    <cellStyle name="40% - Accent3 3 3 4 4 2 2" xfId="33674"/>
    <cellStyle name="40% - Accent3 3 3 4 4 3" xfId="33675"/>
    <cellStyle name="40% - Accent3 3 3 4 4 3 2" xfId="33676"/>
    <cellStyle name="40% - Accent3 3 3 4 4 4" xfId="33677"/>
    <cellStyle name="40% - Accent3 3 3 4 4 5" xfId="33678"/>
    <cellStyle name="40% - Accent3 3 3 4 4 6" xfId="33679"/>
    <cellStyle name="40% - Accent3 3 3 4 4 7" xfId="33680"/>
    <cellStyle name="40% - Accent3 3 3 4 5" xfId="33681"/>
    <cellStyle name="40% - Accent3 3 3 4 5 2" xfId="33682"/>
    <cellStyle name="40% - Accent3 3 3 4 6" xfId="33683"/>
    <cellStyle name="40% - Accent3 3 3 4 6 2" xfId="33684"/>
    <cellStyle name="40% - Accent3 3 3 4 7" xfId="33685"/>
    <cellStyle name="40% - Accent3 3 3 4 8" xfId="33686"/>
    <cellStyle name="40% - Accent3 3 3 4 9" xfId="33687"/>
    <cellStyle name="40% - Accent3 3 3 5" xfId="33688"/>
    <cellStyle name="40% - Accent3 3 3 5 2" xfId="33689"/>
    <cellStyle name="40% - Accent3 3 3 5 2 2" xfId="33690"/>
    <cellStyle name="40% - Accent3 3 3 5 3" xfId="33691"/>
    <cellStyle name="40% - Accent3 3 3 5 3 2" xfId="33692"/>
    <cellStyle name="40% - Accent3 3 3 5 4" xfId="33693"/>
    <cellStyle name="40% - Accent3 3 3 5 5" xfId="33694"/>
    <cellStyle name="40% - Accent3 3 3 5 6" xfId="33695"/>
    <cellStyle name="40% - Accent3 3 3 5 7" xfId="33696"/>
    <cellStyle name="40% - Accent3 3 3 6" xfId="33697"/>
    <cellStyle name="40% - Accent3 3 3 6 2" xfId="33698"/>
    <cellStyle name="40% - Accent3 3 3 6 2 2" xfId="33699"/>
    <cellStyle name="40% - Accent3 3 3 6 3" xfId="33700"/>
    <cellStyle name="40% - Accent3 3 3 6 3 2" xfId="33701"/>
    <cellStyle name="40% - Accent3 3 3 6 4" xfId="33702"/>
    <cellStyle name="40% - Accent3 3 3 6 5" xfId="33703"/>
    <cellStyle name="40% - Accent3 3 3 6 6" xfId="33704"/>
    <cellStyle name="40% - Accent3 3 3 6 7" xfId="33705"/>
    <cellStyle name="40% - Accent3 3 3 7" xfId="33706"/>
    <cellStyle name="40% - Accent3 3 3 7 2" xfId="33707"/>
    <cellStyle name="40% - Accent3 3 3 7 2 2" xfId="33708"/>
    <cellStyle name="40% - Accent3 3 3 7 3" xfId="33709"/>
    <cellStyle name="40% - Accent3 3 3 7 3 2" xfId="33710"/>
    <cellStyle name="40% - Accent3 3 3 7 4" xfId="33711"/>
    <cellStyle name="40% - Accent3 3 3 7 5" xfId="33712"/>
    <cellStyle name="40% - Accent3 3 3 7 6" xfId="33713"/>
    <cellStyle name="40% - Accent3 3 3 7 7" xfId="33714"/>
    <cellStyle name="40% - Accent3 3 3 8" xfId="33715"/>
    <cellStyle name="40% - Accent3 3 3 8 2" xfId="33716"/>
    <cellStyle name="40% - Accent3 3 3 9" xfId="33717"/>
    <cellStyle name="40% - Accent3 3 3 9 2" xfId="33718"/>
    <cellStyle name="40% - Accent3 3 4" xfId="33719"/>
    <cellStyle name="40% - Accent3 3 4 10" xfId="33720"/>
    <cellStyle name="40% - Accent3 3 4 11" xfId="33721"/>
    <cellStyle name="40% - Accent3 3 4 12" xfId="33722"/>
    <cellStyle name="40% - Accent3 3 4 13" xfId="33723"/>
    <cellStyle name="40% - Accent3 3 4 2" xfId="33724"/>
    <cellStyle name="40% - Accent3 3 4 2 10" xfId="33725"/>
    <cellStyle name="40% - Accent3 3 4 2 11" xfId="33726"/>
    <cellStyle name="40% - Accent3 3 4 2 2" xfId="33727"/>
    <cellStyle name="40% - Accent3 3 4 2 2 10" xfId="33728"/>
    <cellStyle name="40% - Accent3 3 4 2 2 2" xfId="33729"/>
    <cellStyle name="40% - Accent3 3 4 2 2 2 2" xfId="33730"/>
    <cellStyle name="40% - Accent3 3 4 2 2 2 2 2" xfId="33731"/>
    <cellStyle name="40% - Accent3 3 4 2 2 2 3" xfId="33732"/>
    <cellStyle name="40% - Accent3 3 4 2 2 2 3 2" xfId="33733"/>
    <cellStyle name="40% - Accent3 3 4 2 2 2 4" xfId="33734"/>
    <cellStyle name="40% - Accent3 3 4 2 2 2 5" xfId="33735"/>
    <cellStyle name="40% - Accent3 3 4 2 2 2 6" xfId="33736"/>
    <cellStyle name="40% - Accent3 3 4 2 2 2 7" xfId="33737"/>
    <cellStyle name="40% - Accent3 3 4 2 2 3" xfId="33738"/>
    <cellStyle name="40% - Accent3 3 4 2 2 3 2" xfId="33739"/>
    <cellStyle name="40% - Accent3 3 4 2 2 3 2 2" xfId="33740"/>
    <cellStyle name="40% - Accent3 3 4 2 2 3 3" xfId="33741"/>
    <cellStyle name="40% - Accent3 3 4 2 2 3 3 2" xfId="33742"/>
    <cellStyle name="40% - Accent3 3 4 2 2 3 4" xfId="33743"/>
    <cellStyle name="40% - Accent3 3 4 2 2 3 5" xfId="33744"/>
    <cellStyle name="40% - Accent3 3 4 2 2 3 6" xfId="33745"/>
    <cellStyle name="40% - Accent3 3 4 2 2 3 7" xfId="33746"/>
    <cellStyle name="40% - Accent3 3 4 2 2 4" xfId="33747"/>
    <cellStyle name="40% - Accent3 3 4 2 2 4 2" xfId="33748"/>
    <cellStyle name="40% - Accent3 3 4 2 2 4 2 2" xfId="33749"/>
    <cellStyle name="40% - Accent3 3 4 2 2 4 3" xfId="33750"/>
    <cellStyle name="40% - Accent3 3 4 2 2 4 3 2" xfId="33751"/>
    <cellStyle name="40% - Accent3 3 4 2 2 4 4" xfId="33752"/>
    <cellStyle name="40% - Accent3 3 4 2 2 4 5" xfId="33753"/>
    <cellStyle name="40% - Accent3 3 4 2 2 4 6" xfId="33754"/>
    <cellStyle name="40% - Accent3 3 4 2 2 4 7" xfId="33755"/>
    <cellStyle name="40% - Accent3 3 4 2 2 5" xfId="33756"/>
    <cellStyle name="40% - Accent3 3 4 2 2 5 2" xfId="33757"/>
    <cellStyle name="40% - Accent3 3 4 2 2 6" xfId="33758"/>
    <cellStyle name="40% - Accent3 3 4 2 2 6 2" xfId="33759"/>
    <cellStyle name="40% - Accent3 3 4 2 2 7" xfId="33760"/>
    <cellStyle name="40% - Accent3 3 4 2 2 8" xfId="33761"/>
    <cellStyle name="40% - Accent3 3 4 2 2 9" xfId="33762"/>
    <cellStyle name="40% - Accent3 3 4 2 3" xfId="33763"/>
    <cellStyle name="40% - Accent3 3 4 2 3 2" xfId="33764"/>
    <cellStyle name="40% - Accent3 3 4 2 3 2 2" xfId="33765"/>
    <cellStyle name="40% - Accent3 3 4 2 3 3" xfId="33766"/>
    <cellStyle name="40% - Accent3 3 4 2 3 3 2" xfId="33767"/>
    <cellStyle name="40% - Accent3 3 4 2 3 4" xfId="33768"/>
    <cellStyle name="40% - Accent3 3 4 2 3 5" xfId="33769"/>
    <cellStyle name="40% - Accent3 3 4 2 3 6" xfId="33770"/>
    <cellStyle name="40% - Accent3 3 4 2 3 7" xfId="33771"/>
    <cellStyle name="40% - Accent3 3 4 2 4" xfId="33772"/>
    <cellStyle name="40% - Accent3 3 4 2 4 2" xfId="33773"/>
    <cellStyle name="40% - Accent3 3 4 2 4 2 2" xfId="33774"/>
    <cellStyle name="40% - Accent3 3 4 2 4 3" xfId="33775"/>
    <cellStyle name="40% - Accent3 3 4 2 4 3 2" xfId="33776"/>
    <cellStyle name="40% - Accent3 3 4 2 4 4" xfId="33777"/>
    <cellStyle name="40% - Accent3 3 4 2 4 5" xfId="33778"/>
    <cellStyle name="40% - Accent3 3 4 2 4 6" xfId="33779"/>
    <cellStyle name="40% - Accent3 3 4 2 4 7" xfId="33780"/>
    <cellStyle name="40% - Accent3 3 4 2 5" xfId="33781"/>
    <cellStyle name="40% - Accent3 3 4 2 5 2" xfId="33782"/>
    <cellStyle name="40% - Accent3 3 4 2 5 2 2" xfId="33783"/>
    <cellStyle name="40% - Accent3 3 4 2 5 3" xfId="33784"/>
    <cellStyle name="40% - Accent3 3 4 2 5 3 2" xfId="33785"/>
    <cellStyle name="40% - Accent3 3 4 2 5 4" xfId="33786"/>
    <cellStyle name="40% - Accent3 3 4 2 5 5" xfId="33787"/>
    <cellStyle name="40% - Accent3 3 4 2 5 6" xfId="33788"/>
    <cellStyle name="40% - Accent3 3 4 2 5 7" xfId="33789"/>
    <cellStyle name="40% - Accent3 3 4 2 6" xfId="33790"/>
    <cellStyle name="40% - Accent3 3 4 2 6 2" xfId="33791"/>
    <cellStyle name="40% - Accent3 3 4 2 7" xfId="33792"/>
    <cellStyle name="40% - Accent3 3 4 2 7 2" xfId="33793"/>
    <cellStyle name="40% - Accent3 3 4 2 8" xfId="33794"/>
    <cellStyle name="40% - Accent3 3 4 2 9" xfId="33795"/>
    <cellStyle name="40% - Accent3 3 4 3" xfId="33796"/>
    <cellStyle name="40% - Accent3 3 4 3 10" xfId="33797"/>
    <cellStyle name="40% - Accent3 3 4 3 11" xfId="33798"/>
    <cellStyle name="40% - Accent3 3 4 3 2" xfId="33799"/>
    <cellStyle name="40% - Accent3 3 4 3 2 10" xfId="33800"/>
    <cellStyle name="40% - Accent3 3 4 3 2 2" xfId="33801"/>
    <cellStyle name="40% - Accent3 3 4 3 2 2 2" xfId="33802"/>
    <cellStyle name="40% - Accent3 3 4 3 2 2 2 2" xfId="33803"/>
    <cellStyle name="40% - Accent3 3 4 3 2 2 3" xfId="33804"/>
    <cellStyle name="40% - Accent3 3 4 3 2 2 3 2" xfId="33805"/>
    <cellStyle name="40% - Accent3 3 4 3 2 2 4" xfId="33806"/>
    <cellStyle name="40% - Accent3 3 4 3 2 2 5" xfId="33807"/>
    <cellStyle name="40% - Accent3 3 4 3 2 2 6" xfId="33808"/>
    <cellStyle name="40% - Accent3 3 4 3 2 2 7" xfId="33809"/>
    <cellStyle name="40% - Accent3 3 4 3 2 3" xfId="33810"/>
    <cellStyle name="40% - Accent3 3 4 3 2 3 2" xfId="33811"/>
    <cellStyle name="40% - Accent3 3 4 3 2 3 2 2" xfId="33812"/>
    <cellStyle name="40% - Accent3 3 4 3 2 3 3" xfId="33813"/>
    <cellStyle name="40% - Accent3 3 4 3 2 3 3 2" xfId="33814"/>
    <cellStyle name="40% - Accent3 3 4 3 2 3 4" xfId="33815"/>
    <cellStyle name="40% - Accent3 3 4 3 2 3 5" xfId="33816"/>
    <cellStyle name="40% - Accent3 3 4 3 2 3 6" xfId="33817"/>
    <cellStyle name="40% - Accent3 3 4 3 2 3 7" xfId="33818"/>
    <cellStyle name="40% - Accent3 3 4 3 2 4" xfId="33819"/>
    <cellStyle name="40% - Accent3 3 4 3 2 4 2" xfId="33820"/>
    <cellStyle name="40% - Accent3 3 4 3 2 4 2 2" xfId="33821"/>
    <cellStyle name="40% - Accent3 3 4 3 2 4 3" xfId="33822"/>
    <cellStyle name="40% - Accent3 3 4 3 2 4 3 2" xfId="33823"/>
    <cellStyle name="40% - Accent3 3 4 3 2 4 4" xfId="33824"/>
    <cellStyle name="40% - Accent3 3 4 3 2 4 5" xfId="33825"/>
    <cellStyle name="40% - Accent3 3 4 3 2 4 6" xfId="33826"/>
    <cellStyle name="40% - Accent3 3 4 3 2 4 7" xfId="33827"/>
    <cellStyle name="40% - Accent3 3 4 3 2 5" xfId="33828"/>
    <cellStyle name="40% - Accent3 3 4 3 2 5 2" xfId="33829"/>
    <cellStyle name="40% - Accent3 3 4 3 2 6" xfId="33830"/>
    <cellStyle name="40% - Accent3 3 4 3 2 6 2" xfId="33831"/>
    <cellStyle name="40% - Accent3 3 4 3 2 7" xfId="33832"/>
    <cellStyle name="40% - Accent3 3 4 3 2 8" xfId="33833"/>
    <cellStyle name="40% - Accent3 3 4 3 2 9" xfId="33834"/>
    <cellStyle name="40% - Accent3 3 4 3 3" xfId="33835"/>
    <cellStyle name="40% - Accent3 3 4 3 3 2" xfId="33836"/>
    <cellStyle name="40% - Accent3 3 4 3 3 2 2" xfId="33837"/>
    <cellStyle name="40% - Accent3 3 4 3 3 3" xfId="33838"/>
    <cellStyle name="40% - Accent3 3 4 3 3 3 2" xfId="33839"/>
    <cellStyle name="40% - Accent3 3 4 3 3 4" xfId="33840"/>
    <cellStyle name="40% - Accent3 3 4 3 3 5" xfId="33841"/>
    <cellStyle name="40% - Accent3 3 4 3 3 6" xfId="33842"/>
    <cellStyle name="40% - Accent3 3 4 3 3 7" xfId="33843"/>
    <cellStyle name="40% - Accent3 3 4 3 4" xfId="33844"/>
    <cellStyle name="40% - Accent3 3 4 3 4 2" xfId="33845"/>
    <cellStyle name="40% - Accent3 3 4 3 4 2 2" xfId="33846"/>
    <cellStyle name="40% - Accent3 3 4 3 4 3" xfId="33847"/>
    <cellStyle name="40% - Accent3 3 4 3 4 3 2" xfId="33848"/>
    <cellStyle name="40% - Accent3 3 4 3 4 4" xfId="33849"/>
    <cellStyle name="40% - Accent3 3 4 3 4 5" xfId="33850"/>
    <cellStyle name="40% - Accent3 3 4 3 4 6" xfId="33851"/>
    <cellStyle name="40% - Accent3 3 4 3 4 7" xfId="33852"/>
    <cellStyle name="40% - Accent3 3 4 3 5" xfId="33853"/>
    <cellStyle name="40% - Accent3 3 4 3 5 2" xfId="33854"/>
    <cellStyle name="40% - Accent3 3 4 3 5 2 2" xfId="33855"/>
    <cellStyle name="40% - Accent3 3 4 3 5 3" xfId="33856"/>
    <cellStyle name="40% - Accent3 3 4 3 5 3 2" xfId="33857"/>
    <cellStyle name="40% - Accent3 3 4 3 5 4" xfId="33858"/>
    <cellStyle name="40% - Accent3 3 4 3 5 5" xfId="33859"/>
    <cellStyle name="40% - Accent3 3 4 3 5 6" xfId="33860"/>
    <cellStyle name="40% - Accent3 3 4 3 5 7" xfId="33861"/>
    <cellStyle name="40% - Accent3 3 4 3 6" xfId="33862"/>
    <cellStyle name="40% - Accent3 3 4 3 6 2" xfId="33863"/>
    <cellStyle name="40% - Accent3 3 4 3 7" xfId="33864"/>
    <cellStyle name="40% - Accent3 3 4 3 7 2" xfId="33865"/>
    <cellStyle name="40% - Accent3 3 4 3 8" xfId="33866"/>
    <cellStyle name="40% - Accent3 3 4 3 9" xfId="33867"/>
    <cellStyle name="40% - Accent3 3 4 4" xfId="33868"/>
    <cellStyle name="40% - Accent3 3 4 4 10" xfId="33869"/>
    <cellStyle name="40% - Accent3 3 4 4 2" xfId="33870"/>
    <cellStyle name="40% - Accent3 3 4 4 2 2" xfId="33871"/>
    <cellStyle name="40% - Accent3 3 4 4 2 2 2" xfId="33872"/>
    <cellStyle name="40% - Accent3 3 4 4 2 3" xfId="33873"/>
    <cellStyle name="40% - Accent3 3 4 4 2 3 2" xfId="33874"/>
    <cellStyle name="40% - Accent3 3 4 4 2 4" xfId="33875"/>
    <cellStyle name="40% - Accent3 3 4 4 2 5" xfId="33876"/>
    <cellStyle name="40% - Accent3 3 4 4 2 6" xfId="33877"/>
    <cellStyle name="40% - Accent3 3 4 4 2 7" xfId="33878"/>
    <cellStyle name="40% - Accent3 3 4 4 3" xfId="33879"/>
    <cellStyle name="40% - Accent3 3 4 4 3 2" xfId="33880"/>
    <cellStyle name="40% - Accent3 3 4 4 3 2 2" xfId="33881"/>
    <cellStyle name="40% - Accent3 3 4 4 3 3" xfId="33882"/>
    <cellStyle name="40% - Accent3 3 4 4 3 3 2" xfId="33883"/>
    <cellStyle name="40% - Accent3 3 4 4 3 4" xfId="33884"/>
    <cellStyle name="40% - Accent3 3 4 4 3 5" xfId="33885"/>
    <cellStyle name="40% - Accent3 3 4 4 3 6" xfId="33886"/>
    <cellStyle name="40% - Accent3 3 4 4 3 7" xfId="33887"/>
    <cellStyle name="40% - Accent3 3 4 4 4" xfId="33888"/>
    <cellStyle name="40% - Accent3 3 4 4 4 2" xfId="33889"/>
    <cellStyle name="40% - Accent3 3 4 4 4 2 2" xfId="33890"/>
    <cellStyle name="40% - Accent3 3 4 4 4 3" xfId="33891"/>
    <cellStyle name="40% - Accent3 3 4 4 4 3 2" xfId="33892"/>
    <cellStyle name="40% - Accent3 3 4 4 4 4" xfId="33893"/>
    <cellStyle name="40% - Accent3 3 4 4 4 5" xfId="33894"/>
    <cellStyle name="40% - Accent3 3 4 4 4 6" xfId="33895"/>
    <cellStyle name="40% - Accent3 3 4 4 4 7" xfId="33896"/>
    <cellStyle name="40% - Accent3 3 4 4 5" xfId="33897"/>
    <cellStyle name="40% - Accent3 3 4 4 5 2" xfId="33898"/>
    <cellStyle name="40% - Accent3 3 4 4 6" xfId="33899"/>
    <cellStyle name="40% - Accent3 3 4 4 6 2" xfId="33900"/>
    <cellStyle name="40% - Accent3 3 4 4 7" xfId="33901"/>
    <cellStyle name="40% - Accent3 3 4 4 8" xfId="33902"/>
    <cellStyle name="40% - Accent3 3 4 4 9" xfId="33903"/>
    <cellStyle name="40% - Accent3 3 4 5" xfId="33904"/>
    <cellStyle name="40% - Accent3 3 4 5 2" xfId="33905"/>
    <cellStyle name="40% - Accent3 3 4 5 2 2" xfId="33906"/>
    <cellStyle name="40% - Accent3 3 4 5 3" xfId="33907"/>
    <cellStyle name="40% - Accent3 3 4 5 3 2" xfId="33908"/>
    <cellStyle name="40% - Accent3 3 4 5 4" xfId="33909"/>
    <cellStyle name="40% - Accent3 3 4 5 5" xfId="33910"/>
    <cellStyle name="40% - Accent3 3 4 5 6" xfId="33911"/>
    <cellStyle name="40% - Accent3 3 4 5 7" xfId="33912"/>
    <cellStyle name="40% - Accent3 3 4 6" xfId="33913"/>
    <cellStyle name="40% - Accent3 3 4 6 2" xfId="33914"/>
    <cellStyle name="40% - Accent3 3 4 6 2 2" xfId="33915"/>
    <cellStyle name="40% - Accent3 3 4 6 3" xfId="33916"/>
    <cellStyle name="40% - Accent3 3 4 6 3 2" xfId="33917"/>
    <cellStyle name="40% - Accent3 3 4 6 4" xfId="33918"/>
    <cellStyle name="40% - Accent3 3 4 6 5" xfId="33919"/>
    <cellStyle name="40% - Accent3 3 4 6 6" xfId="33920"/>
    <cellStyle name="40% - Accent3 3 4 6 7" xfId="33921"/>
    <cellStyle name="40% - Accent3 3 4 7" xfId="33922"/>
    <cellStyle name="40% - Accent3 3 4 7 2" xfId="33923"/>
    <cellStyle name="40% - Accent3 3 4 7 2 2" xfId="33924"/>
    <cellStyle name="40% - Accent3 3 4 7 3" xfId="33925"/>
    <cellStyle name="40% - Accent3 3 4 7 3 2" xfId="33926"/>
    <cellStyle name="40% - Accent3 3 4 7 4" xfId="33927"/>
    <cellStyle name="40% - Accent3 3 4 7 5" xfId="33928"/>
    <cellStyle name="40% - Accent3 3 4 7 6" xfId="33929"/>
    <cellStyle name="40% - Accent3 3 4 7 7" xfId="33930"/>
    <cellStyle name="40% - Accent3 3 4 8" xfId="33931"/>
    <cellStyle name="40% - Accent3 3 4 8 2" xfId="33932"/>
    <cellStyle name="40% - Accent3 3 4 9" xfId="33933"/>
    <cellStyle name="40% - Accent3 3 4 9 2" xfId="33934"/>
    <cellStyle name="40% - Accent3 3 5" xfId="33935"/>
    <cellStyle name="40% - Accent3 3 5 10" xfId="33936"/>
    <cellStyle name="40% - Accent3 3 5 11" xfId="33937"/>
    <cellStyle name="40% - Accent3 3 5 12" xfId="33938"/>
    <cellStyle name="40% - Accent3 3 5 13" xfId="33939"/>
    <cellStyle name="40% - Accent3 3 5 2" xfId="33940"/>
    <cellStyle name="40% - Accent3 3 5 2 10" xfId="33941"/>
    <cellStyle name="40% - Accent3 3 5 2 11" xfId="33942"/>
    <cellStyle name="40% - Accent3 3 5 2 2" xfId="33943"/>
    <cellStyle name="40% - Accent3 3 5 2 2 10" xfId="33944"/>
    <cellStyle name="40% - Accent3 3 5 2 2 2" xfId="33945"/>
    <cellStyle name="40% - Accent3 3 5 2 2 2 2" xfId="33946"/>
    <cellStyle name="40% - Accent3 3 5 2 2 2 2 2" xfId="33947"/>
    <cellStyle name="40% - Accent3 3 5 2 2 2 3" xfId="33948"/>
    <cellStyle name="40% - Accent3 3 5 2 2 2 3 2" xfId="33949"/>
    <cellStyle name="40% - Accent3 3 5 2 2 2 4" xfId="33950"/>
    <cellStyle name="40% - Accent3 3 5 2 2 2 5" xfId="33951"/>
    <cellStyle name="40% - Accent3 3 5 2 2 2 6" xfId="33952"/>
    <cellStyle name="40% - Accent3 3 5 2 2 2 7" xfId="33953"/>
    <cellStyle name="40% - Accent3 3 5 2 2 3" xfId="33954"/>
    <cellStyle name="40% - Accent3 3 5 2 2 3 2" xfId="33955"/>
    <cellStyle name="40% - Accent3 3 5 2 2 3 2 2" xfId="33956"/>
    <cellStyle name="40% - Accent3 3 5 2 2 3 3" xfId="33957"/>
    <cellStyle name="40% - Accent3 3 5 2 2 3 3 2" xfId="33958"/>
    <cellStyle name="40% - Accent3 3 5 2 2 3 4" xfId="33959"/>
    <cellStyle name="40% - Accent3 3 5 2 2 3 5" xfId="33960"/>
    <cellStyle name="40% - Accent3 3 5 2 2 3 6" xfId="33961"/>
    <cellStyle name="40% - Accent3 3 5 2 2 3 7" xfId="33962"/>
    <cellStyle name="40% - Accent3 3 5 2 2 4" xfId="33963"/>
    <cellStyle name="40% - Accent3 3 5 2 2 4 2" xfId="33964"/>
    <cellStyle name="40% - Accent3 3 5 2 2 4 2 2" xfId="33965"/>
    <cellStyle name="40% - Accent3 3 5 2 2 4 3" xfId="33966"/>
    <cellStyle name="40% - Accent3 3 5 2 2 4 3 2" xfId="33967"/>
    <cellStyle name="40% - Accent3 3 5 2 2 4 4" xfId="33968"/>
    <cellStyle name="40% - Accent3 3 5 2 2 4 5" xfId="33969"/>
    <cellStyle name="40% - Accent3 3 5 2 2 4 6" xfId="33970"/>
    <cellStyle name="40% - Accent3 3 5 2 2 4 7" xfId="33971"/>
    <cellStyle name="40% - Accent3 3 5 2 2 5" xfId="33972"/>
    <cellStyle name="40% - Accent3 3 5 2 2 5 2" xfId="33973"/>
    <cellStyle name="40% - Accent3 3 5 2 2 6" xfId="33974"/>
    <cellStyle name="40% - Accent3 3 5 2 2 6 2" xfId="33975"/>
    <cellStyle name="40% - Accent3 3 5 2 2 7" xfId="33976"/>
    <cellStyle name="40% - Accent3 3 5 2 2 8" xfId="33977"/>
    <cellStyle name="40% - Accent3 3 5 2 2 9" xfId="33978"/>
    <cellStyle name="40% - Accent3 3 5 2 3" xfId="33979"/>
    <cellStyle name="40% - Accent3 3 5 2 3 2" xfId="33980"/>
    <cellStyle name="40% - Accent3 3 5 2 3 2 2" xfId="33981"/>
    <cellStyle name="40% - Accent3 3 5 2 3 3" xfId="33982"/>
    <cellStyle name="40% - Accent3 3 5 2 3 3 2" xfId="33983"/>
    <cellStyle name="40% - Accent3 3 5 2 3 4" xfId="33984"/>
    <cellStyle name="40% - Accent3 3 5 2 3 5" xfId="33985"/>
    <cellStyle name="40% - Accent3 3 5 2 3 6" xfId="33986"/>
    <cellStyle name="40% - Accent3 3 5 2 3 7" xfId="33987"/>
    <cellStyle name="40% - Accent3 3 5 2 4" xfId="33988"/>
    <cellStyle name="40% - Accent3 3 5 2 4 2" xfId="33989"/>
    <cellStyle name="40% - Accent3 3 5 2 4 2 2" xfId="33990"/>
    <cellStyle name="40% - Accent3 3 5 2 4 3" xfId="33991"/>
    <cellStyle name="40% - Accent3 3 5 2 4 3 2" xfId="33992"/>
    <cellStyle name="40% - Accent3 3 5 2 4 4" xfId="33993"/>
    <cellStyle name="40% - Accent3 3 5 2 4 5" xfId="33994"/>
    <cellStyle name="40% - Accent3 3 5 2 4 6" xfId="33995"/>
    <cellStyle name="40% - Accent3 3 5 2 4 7" xfId="33996"/>
    <cellStyle name="40% - Accent3 3 5 2 5" xfId="33997"/>
    <cellStyle name="40% - Accent3 3 5 2 5 2" xfId="33998"/>
    <cellStyle name="40% - Accent3 3 5 2 5 2 2" xfId="33999"/>
    <cellStyle name="40% - Accent3 3 5 2 5 3" xfId="34000"/>
    <cellStyle name="40% - Accent3 3 5 2 5 3 2" xfId="34001"/>
    <cellStyle name="40% - Accent3 3 5 2 5 4" xfId="34002"/>
    <cellStyle name="40% - Accent3 3 5 2 5 5" xfId="34003"/>
    <cellStyle name="40% - Accent3 3 5 2 5 6" xfId="34004"/>
    <cellStyle name="40% - Accent3 3 5 2 5 7" xfId="34005"/>
    <cellStyle name="40% - Accent3 3 5 2 6" xfId="34006"/>
    <cellStyle name="40% - Accent3 3 5 2 6 2" xfId="34007"/>
    <cellStyle name="40% - Accent3 3 5 2 7" xfId="34008"/>
    <cellStyle name="40% - Accent3 3 5 2 7 2" xfId="34009"/>
    <cellStyle name="40% - Accent3 3 5 2 8" xfId="34010"/>
    <cellStyle name="40% - Accent3 3 5 2 9" xfId="34011"/>
    <cellStyle name="40% - Accent3 3 5 3" xfId="34012"/>
    <cellStyle name="40% - Accent3 3 5 3 10" xfId="34013"/>
    <cellStyle name="40% - Accent3 3 5 3 11" xfId="34014"/>
    <cellStyle name="40% - Accent3 3 5 3 2" xfId="34015"/>
    <cellStyle name="40% - Accent3 3 5 3 2 10" xfId="34016"/>
    <cellStyle name="40% - Accent3 3 5 3 2 2" xfId="34017"/>
    <cellStyle name="40% - Accent3 3 5 3 2 2 2" xfId="34018"/>
    <cellStyle name="40% - Accent3 3 5 3 2 2 2 2" xfId="34019"/>
    <cellStyle name="40% - Accent3 3 5 3 2 2 3" xfId="34020"/>
    <cellStyle name="40% - Accent3 3 5 3 2 2 3 2" xfId="34021"/>
    <cellStyle name="40% - Accent3 3 5 3 2 2 4" xfId="34022"/>
    <cellStyle name="40% - Accent3 3 5 3 2 2 5" xfId="34023"/>
    <cellStyle name="40% - Accent3 3 5 3 2 2 6" xfId="34024"/>
    <cellStyle name="40% - Accent3 3 5 3 2 2 7" xfId="34025"/>
    <cellStyle name="40% - Accent3 3 5 3 2 3" xfId="34026"/>
    <cellStyle name="40% - Accent3 3 5 3 2 3 2" xfId="34027"/>
    <cellStyle name="40% - Accent3 3 5 3 2 3 2 2" xfId="34028"/>
    <cellStyle name="40% - Accent3 3 5 3 2 3 3" xfId="34029"/>
    <cellStyle name="40% - Accent3 3 5 3 2 3 3 2" xfId="34030"/>
    <cellStyle name="40% - Accent3 3 5 3 2 3 4" xfId="34031"/>
    <cellStyle name="40% - Accent3 3 5 3 2 3 5" xfId="34032"/>
    <cellStyle name="40% - Accent3 3 5 3 2 3 6" xfId="34033"/>
    <cellStyle name="40% - Accent3 3 5 3 2 3 7" xfId="34034"/>
    <cellStyle name="40% - Accent3 3 5 3 2 4" xfId="34035"/>
    <cellStyle name="40% - Accent3 3 5 3 2 4 2" xfId="34036"/>
    <cellStyle name="40% - Accent3 3 5 3 2 4 2 2" xfId="34037"/>
    <cellStyle name="40% - Accent3 3 5 3 2 4 3" xfId="34038"/>
    <cellStyle name="40% - Accent3 3 5 3 2 4 3 2" xfId="34039"/>
    <cellStyle name="40% - Accent3 3 5 3 2 4 4" xfId="34040"/>
    <cellStyle name="40% - Accent3 3 5 3 2 4 5" xfId="34041"/>
    <cellStyle name="40% - Accent3 3 5 3 2 4 6" xfId="34042"/>
    <cellStyle name="40% - Accent3 3 5 3 2 4 7" xfId="34043"/>
    <cellStyle name="40% - Accent3 3 5 3 2 5" xfId="34044"/>
    <cellStyle name="40% - Accent3 3 5 3 2 5 2" xfId="34045"/>
    <cellStyle name="40% - Accent3 3 5 3 2 6" xfId="34046"/>
    <cellStyle name="40% - Accent3 3 5 3 2 6 2" xfId="34047"/>
    <cellStyle name="40% - Accent3 3 5 3 2 7" xfId="34048"/>
    <cellStyle name="40% - Accent3 3 5 3 2 8" xfId="34049"/>
    <cellStyle name="40% - Accent3 3 5 3 2 9" xfId="34050"/>
    <cellStyle name="40% - Accent3 3 5 3 3" xfId="34051"/>
    <cellStyle name="40% - Accent3 3 5 3 3 2" xfId="34052"/>
    <cellStyle name="40% - Accent3 3 5 3 3 2 2" xfId="34053"/>
    <cellStyle name="40% - Accent3 3 5 3 3 3" xfId="34054"/>
    <cellStyle name="40% - Accent3 3 5 3 3 3 2" xfId="34055"/>
    <cellStyle name="40% - Accent3 3 5 3 3 4" xfId="34056"/>
    <cellStyle name="40% - Accent3 3 5 3 3 5" xfId="34057"/>
    <cellStyle name="40% - Accent3 3 5 3 3 6" xfId="34058"/>
    <cellStyle name="40% - Accent3 3 5 3 3 7" xfId="34059"/>
    <cellStyle name="40% - Accent3 3 5 3 4" xfId="34060"/>
    <cellStyle name="40% - Accent3 3 5 3 4 2" xfId="34061"/>
    <cellStyle name="40% - Accent3 3 5 3 4 2 2" xfId="34062"/>
    <cellStyle name="40% - Accent3 3 5 3 4 3" xfId="34063"/>
    <cellStyle name="40% - Accent3 3 5 3 4 3 2" xfId="34064"/>
    <cellStyle name="40% - Accent3 3 5 3 4 4" xfId="34065"/>
    <cellStyle name="40% - Accent3 3 5 3 4 5" xfId="34066"/>
    <cellStyle name="40% - Accent3 3 5 3 4 6" xfId="34067"/>
    <cellStyle name="40% - Accent3 3 5 3 4 7" xfId="34068"/>
    <cellStyle name="40% - Accent3 3 5 3 5" xfId="34069"/>
    <cellStyle name="40% - Accent3 3 5 3 5 2" xfId="34070"/>
    <cellStyle name="40% - Accent3 3 5 3 5 2 2" xfId="34071"/>
    <cellStyle name="40% - Accent3 3 5 3 5 3" xfId="34072"/>
    <cellStyle name="40% - Accent3 3 5 3 5 3 2" xfId="34073"/>
    <cellStyle name="40% - Accent3 3 5 3 5 4" xfId="34074"/>
    <cellStyle name="40% - Accent3 3 5 3 5 5" xfId="34075"/>
    <cellStyle name="40% - Accent3 3 5 3 5 6" xfId="34076"/>
    <cellStyle name="40% - Accent3 3 5 3 5 7" xfId="34077"/>
    <cellStyle name="40% - Accent3 3 5 3 6" xfId="34078"/>
    <cellStyle name="40% - Accent3 3 5 3 6 2" xfId="34079"/>
    <cellStyle name="40% - Accent3 3 5 3 7" xfId="34080"/>
    <cellStyle name="40% - Accent3 3 5 3 7 2" xfId="34081"/>
    <cellStyle name="40% - Accent3 3 5 3 8" xfId="34082"/>
    <cellStyle name="40% - Accent3 3 5 3 9" xfId="34083"/>
    <cellStyle name="40% - Accent3 3 5 4" xfId="34084"/>
    <cellStyle name="40% - Accent3 3 5 4 10" xfId="34085"/>
    <cellStyle name="40% - Accent3 3 5 4 2" xfId="34086"/>
    <cellStyle name="40% - Accent3 3 5 4 2 2" xfId="34087"/>
    <cellStyle name="40% - Accent3 3 5 4 2 2 2" xfId="34088"/>
    <cellStyle name="40% - Accent3 3 5 4 2 3" xfId="34089"/>
    <cellStyle name="40% - Accent3 3 5 4 2 3 2" xfId="34090"/>
    <cellStyle name="40% - Accent3 3 5 4 2 4" xfId="34091"/>
    <cellStyle name="40% - Accent3 3 5 4 2 5" xfId="34092"/>
    <cellStyle name="40% - Accent3 3 5 4 2 6" xfId="34093"/>
    <cellStyle name="40% - Accent3 3 5 4 2 7" xfId="34094"/>
    <cellStyle name="40% - Accent3 3 5 4 3" xfId="34095"/>
    <cellStyle name="40% - Accent3 3 5 4 3 2" xfId="34096"/>
    <cellStyle name="40% - Accent3 3 5 4 3 2 2" xfId="34097"/>
    <cellStyle name="40% - Accent3 3 5 4 3 3" xfId="34098"/>
    <cellStyle name="40% - Accent3 3 5 4 3 3 2" xfId="34099"/>
    <cellStyle name="40% - Accent3 3 5 4 3 4" xfId="34100"/>
    <cellStyle name="40% - Accent3 3 5 4 3 5" xfId="34101"/>
    <cellStyle name="40% - Accent3 3 5 4 3 6" xfId="34102"/>
    <cellStyle name="40% - Accent3 3 5 4 3 7" xfId="34103"/>
    <cellStyle name="40% - Accent3 3 5 4 4" xfId="34104"/>
    <cellStyle name="40% - Accent3 3 5 4 4 2" xfId="34105"/>
    <cellStyle name="40% - Accent3 3 5 4 4 2 2" xfId="34106"/>
    <cellStyle name="40% - Accent3 3 5 4 4 3" xfId="34107"/>
    <cellStyle name="40% - Accent3 3 5 4 4 3 2" xfId="34108"/>
    <cellStyle name="40% - Accent3 3 5 4 4 4" xfId="34109"/>
    <cellStyle name="40% - Accent3 3 5 4 4 5" xfId="34110"/>
    <cellStyle name="40% - Accent3 3 5 4 4 6" xfId="34111"/>
    <cellStyle name="40% - Accent3 3 5 4 4 7" xfId="34112"/>
    <cellStyle name="40% - Accent3 3 5 4 5" xfId="34113"/>
    <cellStyle name="40% - Accent3 3 5 4 5 2" xfId="34114"/>
    <cellStyle name="40% - Accent3 3 5 4 6" xfId="34115"/>
    <cellStyle name="40% - Accent3 3 5 4 6 2" xfId="34116"/>
    <cellStyle name="40% - Accent3 3 5 4 7" xfId="34117"/>
    <cellStyle name="40% - Accent3 3 5 4 8" xfId="34118"/>
    <cellStyle name="40% - Accent3 3 5 4 9" xfId="34119"/>
    <cellStyle name="40% - Accent3 3 5 5" xfId="34120"/>
    <cellStyle name="40% - Accent3 3 5 5 2" xfId="34121"/>
    <cellStyle name="40% - Accent3 3 5 5 2 2" xfId="34122"/>
    <cellStyle name="40% - Accent3 3 5 5 3" xfId="34123"/>
    <cellStyle name="40% - Accent3 3 5 5 3 2" xfId="34124"/>
    <cellStyle name="40% - Accent3 3 5 5 4" xfId="34125"/>
    <cellStyle name="40% - Accent3 3 5 5 5" xfId="34126"/>
    <cellStyle name="40% - Accent3 3 5 5 6" xfId="34127"/>
    <cellStyle name="40% - Accent3 3 5 5 7" xfId="34128"/>
    <cellStyle name="40% - Accent3 3 5 6" xfId="34129"/>
    <cellStyle name="40% - Accent3 3 5 6 2" xfId="34130"/>
    <cellStyle name="40% - Accent3 3 5 6 2 2" xfId="34131"/>
    <cellStyle name="40% - Accent3 3 5 6 3" xfId="34132"/>
    <cellStyle name="40% - Accent3 3 5 6 3 2" xfId="34133"/>
    <cellStyle name="40% - Accent3 3 5 6 4" xfId="34134"/>
    <cellStyle name="40% - Accent3 3 5 6 5" xfId="34135"/>
    <cellStyle name="40% - Accent3 3 5 6 6" xfId="34136"/>
    <cellStyle name="40% - Accent3 3 5 6 7" xfId="34137"/>
    <cellStyle name="40% - Accent3 3 5 7" xfId="34138"/>
    <cellStyle name="40% - Accent3 3 5 7 2" xfId="34139"/>
    <cellStyle name="40% - Accent3 3 5 7 2 2" xfId="34140"/>
    <cellStyle name="40% - Accent3 3 5 7 3" xfId="34141"/>
    <cellStyle name="40% - Accent3 3 5 7 3 2" xfId="34142"/>
    <cellStyle name="40% - Accent3 3 5 7 4" xfId="34143"/>
    <cellStyle name="40% - Accent3 3 5 7 5" xfId="34144"/>
    <cellStyle name="40% - Accent3 3 5 7 6" xfId="34145"/>
    <cellStyle name="40% - Accent3 3 5 7 7" xfId="34146"/>
    <cellStyle name="40% - Accent3 3 5 8" xfId="34147"/>
    <cellStyle name="40% - Accent3 3 5 8 2" xfId="34148"/>
    <cellStyle name="40% - Accent3 3 5 9" xfId="34149"/>
    <cellStyle name="40% - Accent3 3 5 9 2" xfId="34150"/>
    <cellStyle name="40% - Accent3 3 6" xfId="34151"/>
    <cellStyle name="40% - Accent3 3 6 10" xfId="34152"/>
    <cellStyle name="40% - Accent3 3 6 11" xfId="34153"/>
    <cellStyle name="40% - Accent3 3 6 12" xfId="34154"/>
    <cellStyle name="40% - Accent3 3 6 13" xfId="34155"/>
    <cellStyle name="40% - Accent3 3 6 2" xfId="34156"/>
    <cellStyle name="40% - Accent3 3 6 2 10" xfId="34157"/>
    <cellStyle name="40% - Accent3 3 6 2 11" xfId="34158"/>
    <cellStyle name="40% - Accent3 3 6 2 2" xfId="34159"/>
    <cellStyle name="40% - Accent3 3 6 2 2 10" xfId="34160"/>
    <cellStyle name="40% - Accent3 3 6 2 2 2" xfId="34161"/>
    <cellStyle name="40% - Accent3 3 6 2 2 2 2" xfId="34162"/>
    <cellStyle name="40% - Accent3 3 6 2 2 2 2 2" xfId="34163"/>
    <cellStyle name="40% - Accent3 3 6 2 2 2 3" xfId="34164"/>
    <cellStyle name="40% - Accent3 3 6 2 2 2 3 2" xfId="34165"/>
    <cellStyle name="40% - Accent3 3 6 2 2 2 4" xfId="34166"/>
    <cellStyle name="40% - Accent3 3 6 2 2 2 5" xfId="34167"/>
    <cellStyle name="40% - Accent3 3 6 2 2 2 6" xfId="34168"/>
    <cellStyle name="40% - Accent3 3 6 2 2 2 7" xfId="34169"/>
    <cellStyle name="40% - Accent3 3 6 2 2 3" xfId="34170"/>
    <cellStyle name="40% - Accent3 3 6 2 2 3 2" xfId="34171"/>
    <cellStyle name="40% - Accent3 3 6 2 2 3 2 2" xfId="34172"/>
    <cellStyle name="40% - Accent3 3 6 2 2 3 3" xfId="34173"/>
    <cellStyle name="40% - Accent3 3 6 2 2 3 3 2" xfId="34174"/>
    <cellStyle name="40% - Accent3 3 6 2 2 3 4" xfId="34175"/>
    <cellStyle name="40% - Accent3 3 6 2 2 3 5" xfId="34176"/>
    <cellStyle name="40% - Accent3 3 6 2 2 3 6" xfId="34177"/>
    <cellStyle name="40% - Accent3 3 6 2 2 3 7" xfId="34178"/>
    <cellStyle name="40% - Accent3 3 6 2 2 4" xfId="34179"/>
    <cellStyle name="40% - Accent3 3 6 2 2 4 2" xfId="34180"/>
    <cellStyle name="40% - Accent3 3 6 2 2 4 2 2" xfId="34181"/>
    <cellStyle name="40% - Accent3 3 6 2 2 4 3" xfId="34182"/>
    <cellStyle name="40% - Accent3 3 6 2 2 4 3 2" xfId="34183"/>
    <cellStyle name="40% - Accent3 3 6 2 2 4 4" xfId="34184"/>
    <cellStyle name="40% - Accent3 3 6 2 2 4 5" xfId="34185"/>
    <cellStyle name="40% - Accent3 3 6 2 2 4 6" xfId="34186"/>
    <cellStyle name="40% - Accent3 3 6 2 2 4 7" xfId="34187"/>
    <cellStyle name="40% - Accent3 3 6 2 2 5" xfId="34188"/>
    <cellStyle name="40% - Accent3 3 6 2 2 5 2" xfId="34189"/>
    <cellStyle name="40% - Accent3 3 6 2 2 6" xfId="34190"/>
    <cellStyle name="40% - Accent3 3 6 2 2 6 2" xfId="34191"/>
    <cellStyle name="40% - Accent3 3 6 2 2 7" xfId="34192"/>
    <cellStyle name="40% - Accent3 3 6 2 2 8" xfId="34193"/>
    <cellStyle name="40% - Accent3 3 6 2 2 9" xfId="34194"/>
    <cellStyle name="40% - Accent3 3 6 2 3" xfId="34195"/>
    <cellStyle name="40% - Accent3 3 6 2 3 2" xfId="34196"/>
    <cellStyle name="40% - Accent3 3 6 2 3 2 2" xfId="34197"/>
    <cellStyle name="40% - Accent3 3 6 2 3 3" xfId="34198"/>
    <cellStyle name="40% - Accent3 3 6 2 3 3 2" xfId="34199"/>
    <cellStyle name="40% - Accent3 3 6 2 3 4" xfId="34200"/>
    <cellStyle name="40% - Accent3 3 6 2 3 5" xfId="34201"/>
    <cellStyle name="40% - Accent3 3 6 2 3 6" xfId="34202"/>
    <cellStyle name="40% - Accent3 3 6 2 3 7" xfId="34203"/>
    <cellStyle name="40% - Accent3 3 6 2 4" xfId="34204"/>
    <cellStyle name="40% - Accent3 3 6 2 4 2" xfId="34205"/>
    <cellStyle name="40% - Accent3 3 6 2 4 2 2" xfId="34206"/>
    <cellStyle name="40% - Accent3 3 6 2 4 3" xfId="34207"/>
    <cellStyle name="40% - Accent3 3 6 2 4 3 2" xfId="34208"/>
    <cellStyle name="40% - Accent3 3 6 2 4 4" xfId="34209"/>
    <cellStyle name="40% - Accent3 3 6 2 4 5" xfId="34210"/>
    <cellStyle name="40% - Accent3 3 6 2 4 6" xfId="34211"/>
    <cellStyle name="40% - Accent3 3 6 2 4 7" xfId="34212"/>
    <cellStyle name="40% - Accent3 3 6 2 5" xfId="34213"/>
    <cellStyle name="40% - Accent3 3 6 2 5 2" xfId="34214"/>
    <cellStyle name="40% - Accent3 3 6 2 5 2 2" xfId="34215"/>
    <cellStyle name="40% - Accent3 3 6 2 5 3" xfId="34216"/>
    <cellStyle name="40% - Accent3 3 6 2 5 3 2" xfId="34217"/>
    <cellStyle name="40% - Accent3 3 6 2 5 4" xfId="34218"/>
    <cellStyle name="40% - Accent3 3 6 2 5 5" xfId="34219"/>
    <cellStyle name="40% - Accent3 3 6 2 5 6" xfId="34220"/>
    <cellStyle name="40% - Accent3 3 6 2 5 7" xfId="34221"/>
    <cellStyle name="40% - Accent3 3 6 2 6" xfId="34222"/>
    <cellStyle name="40% - Accent3 3 6 2 6 2" xfId="34223"/>
    <cellStyle name="40% - Accent3 3 6 2 7" xfId="34224"/>
    <cellStyle name="40% - Accent3 3 6 2 7 2" xfId="34225"/>
    <cellStyle name="40% - Accent3 3 6 2 8" xfId="34226"/>
    <cellStyle name="40% - Accent3 3 6 2 9" xfId="34227"/>
    <cellStyle name="40% - Accent3 3 6 3" xfId="34228"/>
    <cellStyle name="40% - Accent3 3 6 3 10" xfId="34229"/>
    <cellStyle name="40% - Accent3 3 6 3 11" xfId="34230"/>
    <cellStyle name="40% - Accent3 3 6 3 2" xfId="34231"/>
    <cellStyle name="40% - Accent3 3 6 3 2 10" xfId="34232"/>
    <cellStyle name="40% - Accent3 3 6 3 2 2" xfId="34233"/>
    <cellStyle name="40% - Accent3 3 6 3 2 2 2" xfId="34234"/>
    <cellStyle name="40% - Accent3 3 6 3 2 2 2 2" xfId="34235"/>
    <cellStyle name="40% - Accent3 3 6 3 2 2 3" xfId="34236"/>
    <cellStyle name="40% - Accent3 3 6 3 2 2 3 2" xfId="34237"/>
    <cellStyle name="40% - Accent3 3 6 3 2 2 4" xfId="34238"/>
    <cellStyle name="40% - Accent3 3 6 3 2 2 5" xfId="34239"/>
    <cellStyle name="40% - Accent3 3 6 3 2 2 6" xfId="34240"/>
    <cellStyle name="40% - Accent3 3 6 3 2 2 7" xfId="34241"/>
    <cellStyle name="40% - Accent3 3 6 3 2 3" xfId="34242"/>
    <cellStyle name="40% - Accent3 3 6 3 2 3 2" xfId="34243"/>
    <cellStyle name="40% - Accent3 3 6 3 2 3 2 2" xfId="34244"/>
    <cellStyle name="40% - Accent3 3 6 3 2 3 3" xfId="34245"/>
    <cellStyle name="40% - Accent3 3 6 3 2 3 3 2" xfId="34246"/>
    <cellStyle name="40% - Accent3 3 6 3 2 3 4" xfId="34247"/>
    <cellStyle name="40% - Accent3 3 6 3 2 3 5" xfId="34248"/>
    <cellStyle name="40% - Accent3 3 6 3 2 3 6" xfId="34249"/>
    <cellStyle name="40% - Accent3 3 6 3 2 3 7" xfId="34250"/>
    <cellStyle name="40% - Accent3 3 6 3 2 4" xfId="34251"/>
    <cellStyle name="40% - Accent3 3 6 3 2 4 2" xfId="34252"/>
    <cellStyle name="40% - Accent3 3 6 3 2 4 2 2" xfId="34253"/>
    <cellStyle name="40% - Accent3 3 6 3 2 4 3" xfId="34254"/>
    <cellStyle name="40% - Accent3 3 6 3 2 4 3 2" xfId="34255"/>
    <cellStyle name="40% - Accent3 3 6 3 2 4 4" xfId="34256"/>
    <cellStyle name="40% - Accent3 3 6 3 2 4 5" xfId="34257"/>
    <cellStyle name="40% - Accent3 3 6 3 2 4 6" xfId="34258"/>
    <cellStyle name="40% - Accent3 3 6 3 2 4 7" xfId="34259"/>
    <cellStyle name="40% - Accent3 3 6 3 2 5" xfId="34260"/>
    <cellStyle name="40% - Accent3 3 6 3 2 5 2" xfId="34261"/>
    <cellStyle name="40% - Accent3 3 6 3 2 6" xfId="34262"/>
    <cellStyle name="40% - Accent3 3 6 3 2 6 2" xfId="34263"/>
    <cellStyle name="40% - Accent3 3 6 3 2 7" xfId="34264"/>
    <cellStyle name="40% - Accent3 3 6 3 2 8" xfId="34265"/>
    <cellStyle name="40% - Accent3 3 6 3 2 9" xfId="34266"/>
    <cellStyle name="40% - Accent3 3 6 3 3" xfId="34267"/>
    <cellStyle name="40% - Accent3 3 6 3 3 2" xfId="34268"/>
    <cellStyle name="40% - Accent3 3 6 3 3 2 2" xfId="34269"/>
    <cellStyle name="40% - Accent3 3 6 3 3 3" xfId="34270"/>
    <cellStyle name="40% - Accent3 3 6 3 3 3 2" xfId="34271"/>
    <cellStyle name="40% - Accent3 3 6 3 3 4" xfId="34272"/>
    <cellStyle name="40% - Accent3 3 6 3 3 5" xfId="34273"/>
    <cellStyle name="40% - Accent3 3 6 3 3 6" xfId="34274"/>
    <cellStyle name="40% - Accent3 3 6 3 3 7" xfId="34275"/>
    <cellStyle name="40% - Accent3 3 6 3 4" xfId="34276"/>
    <cellStyle name="40% - Accent3 3 6 3 4 2" xfId="34277"/>
    <cellStyle name="40% - Accent3 3 6 3 4 2 2" xfId="34278"/>
    <cellStyle name="40% - Accent3 3 6 3 4 3" xfId="34279"/>
    <cellStyle name="40% - Accent3 3 6 3 4 3 2" xfId="34280"/>
    <cellStyle name="40% - Accent3 3 6 3 4 4" xfId="34281"/>
    <cellStyle name="40% - Accent3 3 6 3 4 5" xfId="34282"/>
    <cellStyle name="40% - Accent3 3 6 3 4 6" xfId="34283"/>
    <cellStyle name="40% - Accent3 3 6 3 4 7" xfId="34284"/>
    <cellStyle name="40% - Accent3 3 6 3 5" xfId="34285"/>
    <cellStyle name="40% - Accent3 3 6 3 5 2" xfId="34286"/>
    <cellStyle name="40% - Accent3 3 6 3 5 2 2" xfId="34287"/>
    <cellStyle name="40% - Accent3 3 6 3 5 3" xfId="34288"/>
    <cellStyle name="40% - Accent3 3 6 3 5 3 2" xfId="34289"/>
    <cellStyle name="40% - Accent3 3 6 3 5 4" xfId="34290"/>
    <cellStyle name="40% - Accent3 3 6 3 5 5" xfId="34291"/>
    <cellStyle name="40% - Accent3 3 6 3 5 6" xfId="34292"/>
    <cellStyle name="40% - Accent3 3 6 3 5 7" xfId="34293"/>
    <cellStyle name="40% - Accent3 3 6 3 6" xfId="34294"/>
    <cellStyle name="40% - Accent3 3 6 3 6 2" xfId="34295"/>
    <cellStyle name="40% - Accent3 3 6 3 7" xfId="34296"/>
    <cellStyle name="40% - Accent3 3 6 3 7 2" xfId="34297"/>
    <cellStyle name="40% - Accent3 3 6 3 8" xfId="34298"/>
    <cellStyle name="40% - Accent3 3 6 3 9" xfId="34299"/>
    <cellStyle name="40% - Accent3 3 6 4" xfId="34300"/>
    <cellStyle name="40% - Accent3 3 6 4 10" xfId="34301"/>
    <cellStyle name="40% - Accent3 3 6 4 2" xfId="34302"/>
    <cellStyle name="40% - Accent3 3 6 4 2 2" xfId="34303"/>
    <cellStyle name="40% - Accent3 3 6 4 2 2 2" xfId="34304"/>
    <cellStyle name="40% - Accent3 3 6 4 2 3" xfId="34305"/>
    <cellStyle name="40% - Accent3 3 6 4 2 3 2" xfId="34306"/>
    <cellStyle name="40% - Accent3 3 6 4 2 4" xfId="34307"/>
    <cellStyle name="40% - Accent3 3 6 4 2 5" xfId="34308"/>
    <cellStyle name="40% - Accent3 3 6 4 2 6" xfId="34309"/>
    <cellStyle name="40% - Accent3 3 6 4 2 7" xfId="34310"/>
    <cellStyle name="40% - Accent3 3 6 4 3" xfId="34311"/>
    <cellStyle name="40% - Accent3 3 6 4 3 2" xfId="34312"/>
    <cellStyle name="40% - Accent3 3 6 4 3 2 2" xfId="34313"/>
    <cellStyle name="40% - Accent3 3 6 4 3 3" xfId="34314"/>
    <cellStyle name="40% - Accent3 3 6 4 3 3 2" xfId="34315"/>
    <cellStyle name="40% - Accent3 3 6 4 3 4" xfId="34316"/>
    <cellStyle name="40% - Accent3 3 6 4 3 5" xfId="34317"/>
    <cellStyle name="40% - Accent3 3 6 4 3 6" xfId="34318"/>
    <cellStyle name="40% - Accent3 3 6 4 3 7" xfId="34319"/>
    <cellStyle name="40% - Accent3 3 6 4 4" xfId="34320"/>
    <cellStyle name="40% - Accent3 3 6 4 4 2" xfId="34321"/>
    <cellStyle name="40% - Accent3 3 6 4 4 2 2" xfId="34322"/>
    <cellStyle name="40% - Accent3 3 6 4 4 3" xfId="34323"/>
    <cellStyle name="40% - Accent3 3 6 4 4 3 2" xfId="34324"/>
    <cellStyle name="40% - Accent3 3 6 4 4 4" xfId="34325"/>
    <cellStyle name="40% - Accent3 3 6 4 4 5" xfId="34326"/>
    <cellStyle name="40% - Accent3 3 6 4 4 6" xfId="34327"/>
    <cellStyle name="40% - Accent3 3 6 4 4 7" xfId="34328"/>
    <cellStyle name="40% - Accent3 3 6 4 5" xfId="34329"/>
    <cellStyle name="40% - Accent3 3 6 4 5 2" xfId="34330"/>
    <cellStyle name="40% - Accent3 3 6 4 6" xfId="34331"/>
    <cellStyle name="40% - Accent3 3 6 4 6 2" xfId="34332"/>
    <cellStyle name="40% - Accent3 3 6 4 7" xfId="34333"/>
    <cellStyle name="40% - Accent3 3 6 4 8" xfId="34334"/>
    <cellStyle name="40% - Accent3 3 6 4 9" xfId="34335"/>
    <cellStyle name="40% - Accent3 3 6 5" xfId="34336"/>
    <cellStyle name="40% - Accent3 3 6 5 2" xfId="34337"/>
    <cellStyle name="40% - Accent3 3 6 5 2 2" xfId="34338"/>
    <cellStyle name="40% - Accent3 3 6 5 3" xfId="34339"/>
    <cellStyle name="40% - Accent3 3 6 5 3 2" xfId="34340"/>
    <cellStyle name="40% - Accent3 3 6 5 4" xfId="34341"/>
    <cellStyle name="40% - Accent3 3 6 5 5" xfId="34342"/>
    <cellStyle name="40% - Accent3 3 6 5 6" xfId="34343"/>
    <cellStyle name="40% - Accent3 3 6 5 7" xfId="34344"/>
    <cellStyle name="40% - Accent3 3 6 6" xfId="34345"/>
    <cellStyle name="40% - Accent3 3 6 6 2" xfId="34346"/>
    <cellStyle name="40% - Accent3 3 6 6 2 2" xfId="34347"/>
    <cellStyle name="40% - Accent3 3 6 6 3" xfId="34348"/>
    <cellStyle name="40% - Accent3 3 6 6 3 2" xfId="34349"/>
    <cellStyle name="40% - Accent3 3 6 6 4" xfId="34350"/>
    <cellStyle name="40% - Accent3 3 6 6 5" xfId="34351"/>
    <cellStyle name="40% - Accent3 3 6 6 6" xfId="34352"/>
    <cellStyle name="40% - Accent3 3 6 6 7" xfId="34353"/>
    <cellStyle name="40% - Accent3 3 6 7" xfId="34354"/>
    <cellStyle name="40% - Accent3 3 6 7 2" xfId="34355"/>
    <cellStyle name="40% - Accent3 3 6 7 2 2" xfId="34356"/>
    <cellStyle name="40% - Accent3 3 6 7 3" xfId="34357"/>
    <cellStyle name="40% - Accent3 3 6 7 3 2" xfId="34358"/>
    <cellStyle name="40% - Accent3 3 6 7 4" xfId="34359"/>
    <cellStyle name="40% - Accent3 3 6 7 5" xfId="34360"/>
    <cellStyle name="40% - Accent3 3 6 7 6" xfId="34361"/>
    <cellStyle name="40% - Accent3 3 6 7 7" xfId="34362"/>
    <cellStyle name="40% - Accent3 3 6 8" xfId="34363"/>
    <cellStyle name="40% - Accent3 3 6 8 2" xfId="34364"/>
    <cellStyle name="40% - Accent3 3 6 9" xfId="34365"/>
    <cellStyle name="40% - Accent3 3 6 9 2" xfId="34366"/>
    <cellStyle name="40% - Accent3 3 7" xfId="34367"/>
    <cellStyle name="40% - Accent3 3 7 10" xfId="34368"/>
    <cellStyle name="40% - Accent3 3 7 11" xfId="34369"/>
    <cellStyle name="40% - Accent3 3 7 2" xfId="34370"/>
    <cellStyle name="40% - Accent3 3 7 2 10" xfId="34371"/>
    <cellStyle name="40% - Accent3 3 7 2 2" xfId="34372"/>
    <cellStyle name="40% - Accent3 3 7 2 2 2" xfId="34373"/>
    <cellStyle name="40% - Accent3 3 7 2 2 2 2" xfId="34374"/>
    <cellStyle name="40% - Accent3 3 7 2 2 3" xfId="34375"/>
    <cellStyle name="40% - Accent3 3 7 2 2 3 2" xfId="34376"/>
    <cellStyle name="40% - Accent3 3 7 2 2 4" xfId="34377"/>
    <cellStyle name="40% - Accent3 3 7 2 2 5" xfId="34378"/>
    <cellStyle name="40% - Accent3 3 7 2 2 6" xfId="34379"/>
    <cellStyle name="40% - Accent3 3 7 2 2 7" xfId="34380"/>
    <cellStyle name="40% - Accent3 3 7 2 3" xfId="34381"/>
    <cellStyle name="40% - Accent3 3 7 2 3 2" xfId="34382"/>
    <cellStyle name="40% - Accent3 3 7 2 3 2 2" xfId="34383"/>
    <cellStyle name="40% - Accent3 3 7 2 3 3" xfId="34384"/>
    <cellStyle name="40% - Accent3 3 7 2 3 3 2" xfId="34385"/>
    <cellStyle name="40% - Accent3 3 7 2 3 4" xfId="34386"/>
    <cellStyle name="40% - Accent3 3 7 2 3 5" xfId="34387"/>
    <cellStyle name="40% - Accent3 3 7 2 3 6" xfId="34388"/>
    <cellStyle name="40% - Accent3 3 7 2 3 7" xfId="34389"/>
    <cellStyle name="40% - Accent3 3 7 2 4" xfId="34390"/>
    <cellStyle name="40% - Accent3 3 7 2 4 2" xfId="34391"/>
    <cellStyle name="40% - Accent3 3 7 2 4 2 2" xfId="34392"/>
    <cellStyle name="40% - Accent3 3 7 2 4 3" xfId="34393"/>
    <cellStyle name="40% - Accent3 3 7 2 4 3 2" xfId="34394"/>
    <cellStyle name="40% - Accent3 3 7 2 4 4" xfId="34395"/>
    <cellStyle name="40% - Accent3 3 7 2 4 5" xfId="34396"/>
    <cellStyle name="40% - Accent3 3 7 2 4 6" xfId="34397"/>
    <cellStyle name="40% - Accent3 3 7 2 4 7" xfId="34398"/>
    <cellStyle name="40% - Accent3 3 7 2 5" xfId="34399"/>
    <cellStyle name="40% - Accent3 3 7 2 5 2" xfId="34400"/>
    <cellStyle name="40% - Accent3 3 7 2 6" xfId="34401"/>
    <cellStyle name="40% - Accent3 3 7 2 6 2" xfId="34402"/>
    <cellStyle name="40% - Accent3 3 7 2 7" xfId="34403"/>
    <cellStyle name="40% - Accent3 3 7 2 8" xfId="34404"/>
    <cellStyle name="40% - Accent3 3 7 2 9" xfId="34405"/>
    <cellStyle name="40% - Accent3 3 7 3" xfId="34406"/>
    <cellStyle name="40% - Accent3 3 7 3 2" xfId="34407"/>
    <cellStyle name="40% - Accent3 3 7 3 2 2" xfId="34408"/>
    <cellStyle name="40% - Accent3 3 7 3 3" xfId="34409"/>
    <cellStyle name="40% - Accent3 3 7 3 3 2" xfId="34410"/>
    <cellStyle name="40% - Accent3 3 7 3 4" xfId="34411"/>
    <cellStyle name="40% - Accent3 3 7 3 5" xfId="34412"/>
    <cellStyle name="40% - Accent3 3 7 3 6" xfId="34413"/>
    <cellStyle name="40% - Accent3 3 7 3 7" xfId="34414"/>
    <cellStyle name="40% - Accent3 3 7 4" xfId="34415"/>
    <cellStyle name="40% - Accent3 3 7 4 2" xfId="34416"/>
    <cellStyle name="40% - Accent3 3 7 4 2 2" xfId="34417"/>
    <cellStyle name="40% - Accent3 3 7 4 3" xfId="34418"/>
    <cellStyle name="40% - Accent3 3 7 4 3 2" xfId="34419"/>
    <cellStyle name="40% - Accent3 3 7 4 4" xfId="34420"/>
    <cellStyle name="40% - Accent3 3 7 4 5" xfId="34421"/>
    <cellStyle name="40% - Accent3 3 7 4 6" xfId="34422"/>
    <cellStyle name="40% - Accent3 3 7 4 7" xfId="34423"/>
    <cellStyle name="40% - Accent3 3 7 5" xfId="34424"/>
    <cellStyle name="40% - Accent3 3 7 5 2" xfId="34425"/>
    <cellStyle name="40% - Accent3 3 7 5 2 2" xfId="34426"/>
    <cellStyle name="40% - Accent3 3 7 5 3" xfId="34427"/>
    <cellStyle name="40% - Accent3 3 7 5 3 2" xfId="34428"/>
    <cellStyle name="40% - Accent3 3 7 5 4" xfId="34429"/>
    <cellStyle name="40% - Accent3 3 7 5 5" xfId="34430"/>
    <cellStyle name="40% - Accent3 3 7 5 6" xfId="34431"/>
    <cellStyle name="40% - Accent3 3 7 5 7" xfId="34432"/>
    <cellStyle name="40% - Accent3 3 7 6" xfId="34433"/>
    <cellStyle name="40% - Accent3 3 7 6 2" xfId="34434"/>
    <cellStyle name="40% - Accent3 3 7 7" xfId="34435"/>
    <cellStyle name="40% - Accent3 3 7 7 2" xfId="34436"/>
    <cellStyle name="40% - Accent3 3 7 8" xfId="34437"/>
    <cellStyle name="40% - Accent3 3 7 9" xfId="34438"/>
    <cellStyle name="40% - Accent3 3 8" xfId="34439"/>
    <cellStyle name="40% - Accent3 3 8 10" xfId="34440"/>
    <cellStyle name="40% - Accent3 3 8 11" xfId="34441"/>
    <cellStyle name="40% - Accent3 3 8 2" xfId="34442"/>
    <cellStyle name="40% - Accent3 3 8 2 10" xfId="34443"/>
    <cellStyle name="40% - Accent3 3 8 2 2" xfId="34444"/>
    <cellStyle name="40% - Accent3 3 8 2 2 2" xfId="34445"/>
    <cellStyle name="40% - Accent3 3 8 2 2 2 2" xfId="34446"/>
    <cellStyle name="40% - Accent3 3 8 2 2 3" xfId="34447"/>
    <cellStyle name="40% - Accent3 3 8 2 2 3 2" xfId="34448"/>
    <cellStyle name="40% - Accent3 3 8 2 2 4" xfId="34449"/>
    <cellStyle name="40% - Accent3 3 8 2 2 5" xfId="34450"/>
    <cellStyle name="40% - Accent3 3 8 2 2 6" xfId="34451"/>
    <cellStyle name="40% - Accent3 3 8 2 2 7" xfId="34452"/>
    <cellStyle name="40% - Accent3 3 8 2 3" xfId="34453"/>
    <cellStyle name="40% - Accent3 3 8 2 3 2" xfId="34454"/>
    <cellStyle name="40% - Accent3 3 8 2 3 2 2" xfId="34455"/>
    <cellStyle name="40% - Accent3 3 8 2 3 3" xfId="34456"/>
    <cellStyle name="40% - Accent3 3 8 2 3 3 2" xfId="34457"/>
    <cellStyle name="40% - Accent3 3 8 2 3 4" xfId="34458"/>
    <cellStyle name="40% - Accent3 3 8 2 3 5" xfId="34459"/>
    <cellStyle name="40% - Accent3 3 8 2 3 6" xfId="34460"/>
    <cellStyle name="40% - Accent3 3 8 2 3 7" xfId="34461"/>
    <cellStyle name="40% - Accent3 3 8 2 4" xfId="34462"/>
    <cellStyle name="40% - Accent3 3 8 2 4 2" xfId="34463"/>
    <cellStyle name="40% - Accent3 3 8 2 4 2 2" xfId="34464"/>
    <cellStyle name="40% - Accent3 3 8 2 4 3" xfId="34465"/>
    <cellStyle name="40% - Accent3 3 8 2 4 3 2" xfId="34466"/>
    <cellStyle name="40% - Accent3 3 8 2 4 4" xfId="34467"/>
    <cellStyle name="40% - Accent3 3 8 2 4 5" xfId="34468"/>
    <cellStyle name="40% - Accent3 3 8 2 4 6" xfId="34469"/>
    <cellStyle name="40% - Accent3 3 8 2 4 7" xfId="34470"/>
    <cellStyle name="40% - Accent3 3 8 2 5" xfId="34471"/>
    <cellStyle name="40% - Accent3 3 8 2 5 2" xfId="34472"/>
    <cellStyle name="40% - Accent3 3 8 2 6" xfId="34473"/>
    <cellStyle name="40% - Accent3 3 8 2 6 2" xfId="34474"/>
    <cellStyle name="40% - Accent3 3 8 2 7" xfId="34475"/>
    <cellStyle name="40% - Accent3 3 8 2 8" xfId="34476"/>
    <cellStyle name="40% - Accent3 3 8 2 9" xfId="34477"/>
    <cellStyle name="40% - Accent3 3 8 3" xfId="34478"/>
    <cellStyle name="40% - Accent3 3 8 3 2" xfId="34479"/>
    <cellStyle name="40% - Accent3 3 8 3 2 2" xfId="34480"/>
    <cellStyle name="40% - Accent3 3 8 3 3" xfId="34481"/>
    <cellStyle name="40% - Accent3 3 8 3 3 2" xfId="34482"/>
    <cellStyle name="40% - Accent3 3 8 3 4" xfId="34483"/>
    <cellStyle name="40% - Accent3 3 8 3 5" xfId="34484"/>
    <cellStyle name="40% - Accent3 3 8 3 6" xfId="34485"/>
    <cellStyle name="40% - Accent3 3 8 3 7" xfId="34486"/>
    <cellStyle name="40% - Accent3 3 8 4" xfId="34487"/>
    <cellStyle name="40% - Accent3 3 8 4 2" xfId="34488"/>
    <cellStyle name="40% - Accent3 3 8 4 2 2" xfId="34489"/>
    <cellStyle name="40% - Accent3 3 8 4 3" xfId="34490"/>
    <cellStyle name="40% - Accent3 3 8 4 3 2" xfId="34491"/>
    <cellStyle name="40% - Accent3 3 8 4 4" xfId="34492"/>
    <cellStyle name="40% - Accent3 3 8 4 5" xfId="34493"/>
    <cellStyle name="40% - Accent3 3 8 4 6" xfId="34494"/>
    <cellStyle name="40% - Accent3 3 8 4 7" xfId="34495"/>
    <cellStyle name="40% - Accent3 3 8 5" xfId="34496"/>
    <cellStyle name="40% - Accent3 3 8 5 2" xfId="34497"/>
    <cellStyle name="40% - Accent3 3 8 5 2 2" xfId="34498"/>
    <cellStyle name="40% - Accent3 3 8 5 3" xfId="34499"/>
    <cellStyle name="40% - Accent3 3 8 5 3 2" xfId="34500"/>
    <cellStyle name="40% - Accent3 3 8 5 4" xfId="34501"/>
    <cellStyle name="40% - Accent3 3 8 5 5" xfId="34502"/>
    <cellStyle name="40% - Accent3 3 8 5 6" xfId="34503"/>
    <cellStyle name="40% - Accent3 3 8 5 7" xfId="34504"/>
    <cellStyle name="40% - Accent3 3 8 6" xfId="34505"/>
    <cellStyle name="40% - Accent3 3 8 6 2" xfId="34506"/>
    <cellStyle name="40% - Accent3 3 8 7" xfId="34507"/>
    <cellStyle name="40% - Accent3 3 8 7 2" xfId="34508"/>
    <cellStyle name="40% - Accent3 3 8 8" xfId="34509"/>
    <cellStyle name="40% - Accent3 3 8 9" xfId="34510"/>
    <cellStyle name="40% - Accent3 3 9" xfId="34511"/>
    <cellStyle name="40% - Accent3 3 9 10" xfId="34512"/>
    <cellStyle name="40% - Accent3 3 9 2" xfId="34513"/>
    <cellStyle name="40% - Accent3 3 9 2 2" xfId="34514"/>
    <cellStyle name="40% - Accent3 3 9 2 2 2" xfId="34515"/>
    <cellStyle name="40% - Accent3 3 9 2 3" xfId="34516"/>
    <cellStyle name="40% - Accent3 3 9 2 3 2" xfId="34517"/>
    <cellStyle name="40% - Accent3 3 9 2 4" xfId="34518"/>
    <cellStyle name="40% - Accent3 3 9 2 5" xfId="34519"/>
    <cellStyle name="40% - Accent3 3 9 2 6" xfId="34520"/>
    <cellStyle name="40% - Accent3 3 9 2 7" xfId="34521"/>
    <cellStyle name="40% - Accent3 3 9 3" xfId="34522"/>
    <cellStyle name="40% - Accent3 3 9 3 2" xfId="34523"/>
    <cellStyle name="40% - Accent3 3 9 3 2 2" xfId="34524"/>
    <cellStyle name="40% - Accent3 3 9 3 3" xfId="34525"/>
    <cellStyle name="40% - Accent3 3 9 3 3 2" xfId="34526"/>
    <cellStyle name="40% - Accent3 3 9 3 4" xfId="34527"/>
    <cellStyle name="40% - Accent3 3 9 3 5" xfId="34528"/>
    <cellStyle name="40% - Accent3 3 9 3 6" xfId="34529"/>
    <cellStyle name="40% - Accent3 3 9 3 7" xfId="34530"/>
    <cellStyle name="40% - Accent3 3 9 4" xfId="34531"/>
    <cellStyle name="40% - Accent3 3 9 4 2" xfId="34532"/>
    <cellStyle name="40% - Accent3 3 9 4 2 2" xfId="34533"/>
    <cellStyle name="40% - Accent3 3 9 4 3" xfId="34534"/>
    <cellStyle name="40% - Accent3 3 9 4 3 2" xfId="34535"/>
    <cellStyle name="40% - Accent3 3 9 4 4" xfId="34536"/>
    <cellStyle name="40% - Accent3 3 9 4 5" xfId="34537"/>
    <cellStyle name="40% - Accent3 3 9 4 6" xfId="34538"/>
    <cellStyle name="40% - Accent3 3 9 4 7" xfId="34539"/>
    <cellStyle name="40% - Accent3 3 9 5" xfId="34540"/>
    <cellStyle name="40% - Accent3 3 9 5 2" xfId="34541"/>
    <cellStyle name="40% - Accent3 3 9 6" xfId="34542"/>
    <cellStyle name="40% - Accent3 3 9 6 2" xfId="34543"/>
    <cellStyle name="40% - Accent3 3 9 7" xfId="34544"/>
    <cellStyle name="40% - Accent3 3 9 8" xfId="34545"/>
    <cellStyle name="40% - Accent3 3 9 9" xfId="34546"/>
    <cellStyle name="40% - Accent3 3_10-15-10-Stmt AU - Period I - Working 1 0" xfId="328"/>
    <cellStyle name="40% - Accent3 4" xfId="329"/>
    <cellStyle name="40% - Accent3 4 2" xfId="330"/>
    <cellStyle name="40% - Accent3 4 3" xfId="331"/>
    <cellStyle name="40% - Accent3 4_10-15-10-Stmt AU - Period I - Working 1 0" xfId="332"/>
    <cellStyle name="40% - Accent3 5" xfId="333"/>
    <cellStyle name="40% - Accent3 5 2" xfId="334"/>
    <cellStyle name="40% - Accent3 5 3" xfId="335"/>
    <cellStyle name="40% - Accent3 5_10-15-10-Stmt AU - Period I - Working 1 0" xfId="336"/>
    <cellStyle name="40% - Accent3 6" xfId="337"/>
    <cellStyle name="40% - Accent3 6 2" xfId="338"/>
    <cellStyle name="40% - Accent3 6 3" xfId="339"/>
    <cellStyle name="40% - Accent3 6_10-15-10-Stmt AU - Period I - Working 1 0" xfId="340"/>
    <cellStyle name="40% - Accent3 7" xfId="341"/>
    <cellStyle name="40% - Accent3 7 2" xfId="342"/>
    <cellStyle name="40% - Accent3 7 3" xfId="343"/>
    <cellStyle name="40% - Accent3 7_10-15-10-Stmt AU - Period I - Working 1 0" xfId="344"/>
    <cellStyle name="40% - Accent3 8" xfId="345"/>
    <cellStyle name="40% - Accent3 9" xfId="346"/>
    <cellStyle name="40% - Accent4 10" xfId="347"/>
    <cellStyle name="40% - Accent4 11" xfId="348"/>
    <cellStyle name="40% - Accent4 12" xfId="349"/>
    <cellStyle name="40% - Accent4 13" xfId="350"/>
    <cellStyle name="40% - Accent4 2" xfId="351"/>
    <cellStyle name="40% - Accent4 2 10" xfId="34547"/>
    <cellStyle name="40% - Accent4 2 10 2" xfId="34548"/>
    <cellStyle name="40% - Accent4 2 10 2 2" xfId="34549"/>
    <cellStyle name="40% - Accent4 2 10 3" xfId="34550"/>
    <cellStyle name="40% - Accent4 2 10 3 2" xfId="34551"/>
    <cellStyle name="40% - Accent4 2 10 4" xfId="34552"/>
    <cellStyle name="40% - Accent4 2 10 5" xfId="34553"/>
    <cellStyle name="40% - Accent4 2 10 6" xfId="34554"/>
    <cellStyle name="40% - Accent4 2 10 7" xfId="34555"/>
    <cellStyle name="40% - Accent4 2 11" xfId="34556"/>
    <cellStyle name="40% - Accent4 2 11 2" xfId="34557"/>
    <cellStyle name="40% - Accent4 2 11 2 2" xfId="34558"/>
    <cellStyle name="40% - Accent4 2 11 3" xfId="34559"/>
    <cellStyle name="40% - Accent4 2 11 3 2" xfId="34560"/>
    <cellStyle name="40% - Accent4 2 11 4" xfId="34561"/>
    <cellStyle name="40% - Accent4 2 11 5" xfId="34562"/>
    <cellStyle name="40% - Accent4 2 11 6" xfId="34563"/>
    <cellStyle name="40% - Accent4 2 11 7" xfId="34564"/>
    <cellStyle name="40% - Accent4 2 12" xfId="34565"/>
    <cellStyle name="40% - Accent4 2 12 2" xfId="34566"/>
    <cellStyle name="40% - Accent4 2 12 2 2" xfId="34567"/>
    <cellStyle name="40% - Accent4 2 12 3" xfId="34568"/>
    <cellStyle name="40% - Accent4 2 12 3 2" xfId="34569"/>
    <cellStyle name="40% - Accent4 2 12 4" xfId="34570"/>
    <cellStyle name="40% - Accent4 2 12 5" xfId="34571"/>
    <cellStyle name="40% - Accent4 2 12 6" xfId="34572"/>
    <cellStyle name="40% - Accent4 2 12 7" xfId="34573"/>
    <cellStyle name="40% - Accent4 2 13" xfId="34574"/>
    <cellStyle name="40% - Accent4 2 13 2" xfId="34575"/>
    <cellStyle name="40% - Accent4 2 14" xfId="34576"/>
    <cellStyle name="40% - Accent4 2 15" xfId="34577"/>
    <cellStyle name="40% - Accent4 2 16" xfId="34578"/>
    <cellStyle name="40% - Accent4 2 17" xfId="34579"/>
    <cellStyle name="40% - Accent4 2 18" xfId="34580"/>
    <cellStyle name="40% - Accent4 2 2" xfId="352"/>
    <cellStyle name="40% - Accent4 2 2 10" xfId="34581"/>
    <cellStyle name="40% - Accent4 2 2 11" xfId="34582"/>
    <cellStyle name="40% - Accent4 2 2 12" xfId="34583"/>
    <cellStyle name="40% - Accent4 2 2 13" xfId="34584"/>
    <cellStyle name="40% - Accent4 2 2 2" xfId="34585"/>
    <cellStyle name="40% - Accent4 2 2 2 10" xfId="34586"/>
    <cellStyle name="40% - Accent4 2 2 2 11" xfId="34587"/>
    <cellStyle name="40% - Accent4 2 2 2 2" xfId="34588"/>
    <cellStyle name="40% - Accent4 2 2 2 2 10" xfId="34589"/>
    <cellStyle name="40% - Accent4 2 2 2 2 2" xfId="34590"/>
    <cellStyle name="40% - Accent4 2 2 2 2 2 2" xfId="34591"/>
    <cellStyle name="40% - Accent4 2 2 2 2 2 2 2" xfId="34592"/>
    <cellStyle name="40% - Accent4 2 2 2 2 2 3" xfId="34593"/>
    <cellStyle name="40% - Accent4 2 2 2 2 2 3 2" xfId="34594"/>
    <cellStyle name="40% - Accent4 2 2 2 2 2 4" xfId="34595"/>
    <cellStyle name="40% - Accent4 2 2 2 2 2 5" xfId="34596"/>
    <cellStyle name="40% - Accent4 2 2 2 2 2 6" xfId="34597"/>
    <cellStyle name="40% - Accent4 2 2 2 2 2 7" xfId="34598"/>
    <cellStyle name="40% - Accent4 2 2 2 2 3" xfId="34599"/>
    <cellStyle name="40% - Accent4 2 2 2 2 3 2" xfId="34600"/>
    <cellStyle name="40% - Accent4 2 2 2 2 3 2 2" xfId="34601"/>
    <cellStyle name="40% - Accent4 2 2 2 2 3 3" xfId="34602"/>
    <cellStyle name="40% - Accent4 2 2 2 2 3 3 2" xfId="34603"/>
    <cellStyle name="40% - Accent4 2 2 2 2 3 4" xfId="34604"/>
    <cellStyle name="40% - Accent4 2 2 2 2 3 5" xfId="34605"/>
    <cellStyle name="40% - Accent4 2 2 2 2 3 6" xfId="34606"/>
    <cellStyle name="40% - Accent4 2 2 2 2 3 7" xfId="34607"/>
    <cellStyle name="40% - Accent4 2 2 2 2 4" xfId="34608"/>
    <cellStyle name="40% - Accent4 2 2 2 2 4 2" xfId="34609"/>
    <cellStyle name="40% - Accent4 2 2 2 2 4 2 2" xfId="34610"/>
    <cellStyle name="40% - Accent4 2 2 2 2 4 3" xfId="34611"/>
    <cellStyle name="40% - Accent4 2 2 2 2 4 3 2" xfId="34612"/>
    <cellStyle name="40% - Accent4 2 2 2 2 4 4" xfId="34613"/>
    <cellStyle name="40% - Accent4 2 2 2 2 4 5" xfId="34614"/>
    <cellStyle name="40% - Accent4 2 2 2 2 4 6" xfId="34615"/>
    <cellStyle name="40% - Accent4 2 2 2 2 4 7" xfId="34616"/>
    <cellStyle name="40% - Accent4 2 2 2 2 5" xfId="34617"/>
    <cellStyle name="40% - Accent4 2 2 2 2 5 2" xfId="34618"/>
    <cellStyle name="40% - Accent4 2 2 2 2 6" xfId="34619"/>
    <cellStyle name="40% - Accent4 2 2 2 2 6 2" xfId="34620"/>
    <cellStyle name="40% - Accent4 2 2 2 2 7" xfId="34621"/>
    <cellStyle name="40% - Accent4 2 2 2 2 8" xfId="34622"/>
    <cellStyle name="40% - Accent4 2 2 2 2 9" xfId="34623"/>
    <cellStyle name="40% - Accent4 2 2 2 3" xfId="34624"/>
    <cellStyle name="40% - Accent4 2 2 2 3 2" xfId="34625"/>
    <cellStyle name="40% - Accent4 2 2 2 3 2 2" xfId="34626"/>
    <cellStyle name="40% - Accent4 2 2 2 3 3" xfId="34627"/>
    <cellStyle name="40% - Accent4 2 2 2 3 3 2" xfId="34628"/>
    <cellStyle name="40% - Accent4 2 2 2 3 4" xfId="34629"/>
    <cellStyle name="40% - Accent4 2 2 2 3 5" xfId="34630"/>
    <cellStyle name="40% - Accent4 2 2 2 3 6" xfId="34631"/>
    <cellStyle name="40% - Accent4 2 2 2 3 7" xfId="34632"/>
    <cellStyle name="40% - Accent4 2 2 2 4" xfId="34633"/>
    <cellStyle name="40% - Accent4 2 2 2 4 2" xfId="34634"/>
    <cellStyle name="40% - Accent4 2 2 2 4 2 2" xfId="34635"/>
    <cellStyle name="40% - Accent4 2 2 2 4 3" xfId="34636"/>
    <cellStyle name="40% - Accent4 2 2 2 4 3 2" xfId="34637"/>
    <cellStyle name="40% - Accent4 2 2 2 4 4" xfId="34638"/>
    <cellStyle name="40% - Accent4 2 2 2 4 5" xfId="34639"/>
    <cellStyle name="40% - Accent4 2 2 2 4 6" xfId="34640"/>
    <cellStyle name="40% - Accent4 2 2 2 4 7" xfId="34641"/>
    <cellStyle name="40% - Accent4 2 2 2 5" xfId="34642"/>
    <cellStyle name="40% - Accent4 2 2 2 5 2" xfId="34643"/>
    <cellStyle name="40% - Accent4 2 2 2 5 2 2" xfId="34644"/>
    <cellStyle name="40% - Accent4 2 2 2 5 3" xfId="34645"/>
    <cellStyle name="40% - Accent4 2 2 2 5 3 2" xfId="34646"/>
    <cellStyle name="40% - Accent4 2 2 2 5 4" xfId="34647"/>
    <cellStyle name="40% - Accent4 2 2 2 5 5" xfId="34648"/>
    <cellStyle name="40% - Accent4 2 2 2 5 6" xfId="34649"/>
    <cellStyle name="40% - Accent4 2 2 2 5 7" xfId="34650"/>
    <cellStyle name="40% - Accent4 2 2 2 6" xfId="34651"/>
    <cellStyle name="40% - Accent4 2 2 2 6 2" xfId="34652"/>
    <cellStyle name="40% - Accent4 2 2 2 7" xfId="34653"/>
    <cellStyle name="40% - Accent4 2 2 2 7 2" xfId="34654"/>
    <cellStyle name="40% - Accent4 2 2 2 8" xfId="34655"/>
    <cellStyle name="40% - Accent4 2 2 2 9" xfId="34656"/>
    <cellStyle name="40% - Accent4 2 2 3" xfId="34657"/>
    <cellStyle name="40% - Accent4 2 2 3 10" xfId="34658"/>
    <cellStyle name="40% - Accent4 2 2 3 11" xfId="34659"/>
    <cellStyle name="40% - Accent4 2 2 3 2" xfId="34660"/>
    <cellStyle name="40% - Accent4 2 2 3 2 10" xfId="34661"/>
    <cellStyle name="40% - Accent4 2 2 3 2 2" xfId="34662"/>
    <cellStyle name="40% - Accent4 2 2 3 2 2 2" xfId="34663"/>
    <cellStyle name="40% - Accent4 2 2 3 2 2 2 2" xfId="34664"/>
    <cellStyle name="40% - Accent4 2 2 3 2 2 3" xfId="34665"/>
    <cellStyle name="40% - Accent4 2 2 3 2 2 3 2" xfId="34666"/>
    <cellStyle name="40% - Accent4 2 2 3 2 2 4" xfId="34667"/>
    <cellStyle name="40% - Accent4 2 2 3 2 2 5" xfId="34668"/>
    <cellStyle name="40% - Accent4 2 2 3 2 2 6" xfId="34669"/>
    <cellStyle name="40% - Accent4 2 2 3 2 2 7" xfId="34670"/>
    <cellStyle name="40% - Accent4 2 2 3 2 3" xfId="34671"/>
    <cellStyle name="40% - Accent4 2 2 3 2 3 2" xfId="34672"/>
    <cellStyle name="40% - Accent4 2 2 3 2 3 2 2" xfId="34673"/>
    <cellStyle name="40% - Accent4 2 2 3 2 3 3" xfId="34674"/>
    <cellStyle name="40% - Accent4 2 2 3 2 3 3 2" xfId="34675"/>
    <cellStyle name="40% - Accent4 2 2 3 2 3 4" xfId="34676"/>
    <cellStyle name="40% - Accent4 2 2 3 2 3 5" xfId="34677"/>
    <cellStyle name="40% - Accent4 2 2 3 2 3 6" xfId="34678"/>
    <cellStyle name="40% - Accent4 2 2 3 2 3 7" xfId="34679"/>
    <cellStyle name="40% - Accent4 2 2 3 2 4" xfId="34680"/>
    <cellStyle name="40% - Accent4 2 2 3 2 4 2" xfId="34681"/>
    <cellStyle name="40% - Accent4 2 2 3 2 4 2 2" xfId="34682"/>
    <cellStyle name="40% - Accent4 2 2 3 2 4 3" xfId="34683"/>
    <cellStyle name="40% - Accent4 2 2 3 2 4 3 2" xfId="34684"/>
    <cellStyle name="40% - Accent4 2 2 3 2 4 4" xfId="34685"/>
    <cellStyle name="40% - Accent4 2 2 3 2 4 5" xfId="34686"/>
    <cellStyle name="40% - Accent4 2 2 3 2 4 6" xfId="34687"/>
    <cellStyle name="40% - Accent4 2 2 3 2 4 7" xfId="34688"/>
    <cellStyle name="40% - Accent4 2 2 3 2 5" xfId="34689"/>
    <cellStyle name="40% - Accent4 2 2 3 2 5 2" xfId="34690"/>
    <cellStyle name="40% - Accent4 2 2 3 2 6" xfId="34691"/>
    <cellStyle name="40% - Accent4 2 2 3 2 6 2" xfId="34692"/>
    <cellStyle name="40% - Accent4 2 2 3 2 7" xfId="34693"/>
    <cellStyle name="40% - Accent4 2 2 3 2 8" xfId="34694"/>
    <cellStyle name="40% - Accent4 2 2 3 2 9" xfId="34695"/>
    <cellStyle name="40% - Accent4 2 2 3 3" xfId="34696"/>
    <cellStyle name="40% - Accent4 2 2 3 3 2" xfId="34697"/>
    <cellStyle name="40% - Accent4 2 2 3 3 2 2" xfId="34698"/>
    <cellStyle name="40% - Accent4 2 2 3 3 3" xfId="34699"/>
    <cellStyle name="40% - Accent4 2 2 3 3 3 2" xfId="34700"/>
    <cellStyle name="40% - Accent4 2 2 3 3 4" xfId="34701"/>
    <cellStyle name="40% - Accent4 2 2 3 3 5" xfId="34702"/>
    <cellStyle name="40% - Accent4 2 2 3 3 6" xfId="34703"/>
    <cellStyle name="40% - Accent4 2 2 3 3 7" xfId="34704"/>
    <cellStyle name="40% - Accent4 2 2 3 4" xfId="34705"/>
    <cellStyle name="40% - Accent4 2 2 3 4 2" xfId="34706"/>
    <cellStyle name="40% - Accent4 2 2 3 4 2 2" xfId="34707"/>
    <cellStyle name="40% - Accent4 2 2 3 4 3" xfId="34708"/>
    <cellStyle name="40% - Accent4 2 2 3 4 3 2" xfId="34709"/>
    <cellStyle name="40% - Accent4 2 2 3 4 4" xfId="34710"/>
    <cellStyle name="40% - Accent4 2 2 3 4 5" xfId="34711"/>
    <cellStyle name="40% - Accent4 2 2 3 4 6" xfId="34712"/>
    <cellStyle name="40% - Accent4 2 2 3 4 7" xfId="34713"/>
    <cellStyle name="40% - Accent4 2 2 3 5" xfId="34714"/>
    <cellStyle name="40% - Accent4 2 2 3 5 2" xfId="34715"/>
    <cellStyle name="40% - Accent4 2 2 3 5 2 2" xfId="34716"/>
    <cellStyle name="40% - Accent4 2 2 3 5 3" xfId="34717"/>
    <cellStyle name="40% - Accent4 2 2 3 5 3 2" xfId="34718"/>
    <cellStyle name="40% - Accent4 2 2 3 5 4" xfId="34719"/>
    <cellStyle name="40% - Accent4 2 2 3 5 5" xfId="34720"/>
    <cellStyle name="40% - Accent4 2 2 3 5 6" xfId="34721"/>
    <cellStyle name="40% - Accent4 2 2 3 5 7" xfId="34722"/>
    <cellStyle name="40% - Accent4 2 2 3 6" xfId="34723"/>
    <cellStyle name="40% - Accent4 2 2 3 6 2" xfId="34724"/>
    <cellStyle name="40% - Accent4 2 2 3 7" xfId="34725"/>
    <cellStyle name="40% - Accent4 2 2 3 7 2" xfId="34726"/>
    <cellStyle name="40% - Accent4 2 2 3 8" xfId="34727"/>
    <cellStyle name="40% - Accent4 2 2 3 9" xfId="34728"/>
    <cellStyle name="40% - Accent4 2 2 4" xfId="34729"/>
    <cellStyle name="40% - Accent4 2 2 4 10" xfId="34730"/>
    <cellStyle name="40% - Accent4 2 2 4 2" xfId="34731"/>
    <cellStyle name="40% - Accent4 2 2 4 2 2" xfId="34732"/>
    <cellStyle name="40% - Accent4 2 2 4 2 2 2" xfId="34733"/>
    <cellStyle name="40% - Accent4 2 2 4 2 3" xfId="34734"/>
    <cellStyle name="40% - Accent4 2 2 4 2 3 2" xfId="34735"/>
    <cellStyle name="40% - Accent4 2 2 4 2 4" xfId="34736"/>
    <cellStyle name="40% - Accent4 2 2 4 2 5" xfId="34737"/>
    <cellStyle name="40% - Accent4 2 2 4 2 6" xfId="34738"/>
    <cellStyle name="40% - Accent4 2 2 4 2 7" xfId="34739"/>
    <cellStyle name="40% - Accent4 2 2 4 3" xfId="34740"/>
    <cellStyle name="40% - Accent4 2 2 4 3 2" xfId="34741"/>
    <cellStyle name="40% - Accent4 2 2 4 3 2 2" xfId="34742"/>
    <cellStyle name="40% - Accent4 2 2 4 3 3" xfId="34743"/>
    <cellStyle name="40% - Accent4 2 2 4 3 3 2" xfId="34744"/>
    <cellStyle name="40% - Accent4 2 2 4 3 4" xfId="34745"/>
    <cellStyle name="40% - Accent4 2 2 4 3 5" xfId="34746"/>
    <cellStyle name="40% - Accent4 2 2 4 3 6" xfId="34747"/>
    <cellStyle name="40% - Accent4 2 2 4 3 7" xfId="34748"/>
    <cellStyle name="40% - Accent4 2 2 4 4" xfId="34749"/>
    <cellStyle name="40% - Accent4 2 2 4 4 2" xfId="34750"/>
    <cellStyle name="40% - Accent4 2 2 4 4 2 2" xfId="34751"/>
    <cellStyle name="40% - Accent4 2 2 4 4 3" xfId="34752"/>
    <cellStyle name="40% - Accent4 2 2 4 4 3 2" xfId="34753"/>
    <cellStyle name="40% - Accent4 2 2 4 4 4" xfId="34754"/>
    <cellStyle name="40% - Accent4 2 2 4 4 5" xfId="34755"/>
    <cellStyle name="40% - Accent4 2 2 4 4 6" xfId="34756"/>
    <cellStyle name="40% - Accent4 2 2 4 4 7" xfId="34757"/>
    <cellStyle name="40% - Accent4 2 2 4 5" xfId="34758"/>
    <cellStyle name="40% - Accent4 2 2 4 5 2" xfId="34759"/>
    <cellStyle name="40% - Accent4 2 2 4 6" xfId="34760"/>
    <cellStyle name="40% - Accent4 2 2 4 6 2" xfId="34761"/>
    <cellStyle name="40% - Accent4 2 2 4 7" xfId="34762"/>
    <cellStyle name="40% - Accent4 2 2 4 8" xfId="34763"/>
    <cellStyle name="40% - Accent4 2 2 4 9" xfId="34764"/>
    <cellStyle name="40% - Accent4 2 2 5" xfId="34765"/>
    <cellStyle name="40% - Accent4 2 2 5 2" xfId="34766"/>
    <cellStyle name="40% - Accent4 2 2 5 2 2" xfId="34767"/>
    <cellStyle name="40% - Accent4 2 2 5 3" xfId="34768"/>
    <cellStyle name="40% - Accent4 2 2 5 3 2" xfId="34769"/>
    <cellStyle name="40% - Accent4 2 2 5 4" xfId="34770"/>
    <cellStyle name="40% - Accent4 2 2 5 5" xfId="34771"/>
    <cellStyle name="40% - Accent4 2 2 5 6" xfId="34772"/>
    <cellStyle name="40% - Accent4 2 2 5 7" xfId="34773"/>
    <cellStyle name="40% - Accent4 2 2 6" xfId="34774"/>
    <cellStyle name="40% - Accent4 2 2 6 2" xfId="34775"/>
    <cellStyle name="40% - Accent4 2 2 6 2 2" xfId="34776"/>
    <cellStyle name="40% - Accent4 2 2 6 3" xfId="34777"/>
    <cellStyle name="40% - Accent4 2 2 6 3 2" xfId="34778"/>
    <cellStyle name="40% - Accent4 2 2 6 4" xfId="34779"/>
    <cellStyle name="40% - Accent4 2 2 6 5" xfId="34780"/>
    <cellStyle name="40% - Accent4 2 2 6 6" xfId="34781"/>
    <cellStyle name="40% - Accent4 2 2 6 7" xfId="34782"/>
    <cellStyle name="40% - Accent4 2 2 7" xfId="34783"/>
    <cellStyle name="40% - Accent4 2 2 7 2" xfId="34784"/>
    <cellStyle name="40% - Accent4 2 2 7 2 2" xfId="34785"/>
    <cellStyle name="40% - Accent4 2 2 7 3" xfId="34786"/>
    <cellStyle name="40% - Accent4 2 2 7 3 2" xfId="34787"/>
    <cellStyle name="40% - Accent4 2 2 7 4" xfId="34788"/>
    <cellStyle name="40% - Accent4 2 2 7 5" xfId="34789"/>
    <cellStyle name="40% - Accent4 2 2 7 6" xfId="34790"/>
    <cellStyle name="40% - Accent4 2 2 7 7" xfId="34791"/>
    <cellStyle name="40% - Accent4 2 2 8" xfId="34792"/>
    <cellStyle name="40% - Accent4 2 2 8 2" xfId="34793"/>
    <cellStyle name="40% - Accent4 2 2 9" xfId="34794"/>
    <cellStyle name="40% - Accent4 2 2 9 2" xfId="34795"/>
    <cellStyle name="40% - Accent4 2 3" xfId="353"/>
    <cellStyle name="40% - Accent4 2 3 10" xfId="34796"/>
    <cellStyle name="40% - Accent4 2 3 11" xfId="34797"/>
    <cellStyle name="40% - Accent4 2 3 12" xfId="34798"/>
    <cellStyle name="40% - Accent4 2 3 13" xfId="34799"/>
    <cellStyle name="40% - Accent4 2 3 2" xfId="34800"/>
    <cellStyle name="40% - Accent4 2 3 2 10" xfId="34801"/>
    <cellStyle name="40% - Accent4 2 3 2 11" xfId="34802"/>
    <cellStyle name="40% - Accent4 2 3 2 2" xfId="34803"/>
    <cellStyle name="40% - Accent4 2 3 2 2 10" xfId="34804"/>
    <cellStyle name="40% - Accent4 2 3 2 2 2" xfId="34805"/>
    <cellStyle name="40% - Accent4 2 3 2 2 2 2" xfId="34806"/>
    <cellStyle name="40% - Accent4 2 3 2 2 2 2 2" xfId="34807"/>
    <cellStyle name="40% - Accent4 2 3 2 2 2 3" xfId="34808"/>
    <cellStyle name="40% - Accent4 2 3 2 2 2 3 2" xfId="34809"/>
    <cellStyle name="40% - Accent4 2 3 2 2 2 4" xfId="34810"/>
    <cellStyle name="40% - Accent4 2 3 2 2 2 5" xfId="34811"/>
    <cellStyle name="40% - Accent4 2 3 2 2 2 6" xfId="34812"/>
    <cellStyle name="40% - Accent4 2 3 2 2 2 7" xfId="34813"/>
    <cellStyle name="40% - Accent4 2 3 2 2 3" xfId="34814"/>
    <cellStyle name="40% - Accent4 2 3 2 2 3 2" xfId="34815"/>
    <cellStyle name="40% - Accent4 2 3 2 2 3 2 2" xfId="34816"/>
    <cellStyle name="40% - Accent4 2 3 2 2 3 3" xfId="34817"/>
    <cellStyle name="40% - Accent4 2 3 2 2 3 3 2" xfId="34818"/>
    <cellStyle name="40% - Accent4 2 3 2 2 3 4" xfId="34819"/>
    <cellStyle name="40% - Accent4 2 3 2 2 3 5" xfId="34820"/>
    <cellStyle name="40% - Accent4 2 3 2 2 3 6" xfId="34821"/>
    <cellStyle name="40% - Accent4 2 3 2 2 3 7" xfId="34822"/>
    <cellStyle name="40% - Accent4 2 3 2 2 4" xfId="34823"/>
    <cellStyle name="40% - Accent4 2 3 2 2 4 2" xfId="34824"/>
    <cellStyle name="40% - Accent4 2 3 2 2 4 2 2" xfId="34825"/>
    <cellStyle name="40% - Accent4 2 3 2 2 4 3" xfId="34826"/>
    <cellStyle name="40% - Accent4 2 3 2 2 4 3 2" xfId="34827"/>
    <cellStyle name="40% - Accent4 2 3 2 2 4 4" xfId="34828"/>
    <cellStyle name="40% - Accent4 2 3 2 2 4 5" xfId="34829"/>
    <cellStyle name="40% - Accent4 2 3 2 2 4 6" xfId="34830"/>
    <cellStyle name="40% - Accent4 2 3 2 2 4 7" xfId="34831"/>
    <cellStyle name="40% - Accent4 2 3 2 2 5" xfId="34832"/>
    <cellStyle name="40% - Accent4 2 3 2 2 5 2" xfId="34833"/>
    <cellStyle name="40% - Accent4 2 3 2 2 6" xfId="34834"/>
    <cellStyle name="40% - Accent4 2 3 2 2 6 2" xfId="34835"/>
    <cellStyle name="40% - Accent4 2 3 2 2 7" xfId="34836"/>
    <cellStyle name="40% - Accent4 2 3 2 2 8" xfId="34837"/>
    <cellStyle name="40% - Accent4 2 3 2 2 9" xfId="34838"/>
    <cellStyle name="40% - Accent4 2 3 2 3" xfId="34839"/>
    <cellStyle name="40% - Accent4 2 3 2 3 2" xfId="34840"/>
    <cellStyle name="40% - Accent4 2 3 2 3 2 2" xfId="34841"/>
    <cellStyle name="40% - Accent4 2 3 2 3 3" xfId="34842"/>
    <cellStyle name="40% - Accent4 2 3 2 3 3 2" xfId="34843"/>
    <cellStyle name="40% - Accent4 2 3 2 3 4" xfId="34844"/>
    <cellStyle name="40% - Accent4 2 3 2 3 5" xfId="34845"/>
    <cellStyle name="40% - Accent4 2 3 2 3 6" xfId="34846"/>
    <cellStyle name="40% - Accent4 2 3 2 3 7" xfId="34847"/>
    <cellStyle name="40% - Accent4 2 3 2 4" xfId="34848"/>
    <cellStyle name="40% - Accent4 2 3 2 4 2" xfId="34849"/>
    <cellStyle name="40% - Accent4 2 3 2 4 2 2" xfId="34850"/>
    <cellStyle name="40% - Accent4 2 3 2 4 3" xfId="34851"/>
    <cellStyle name="40% - Accent4 2 3 2 4 3 2" xfId="34852"/>
    <cellStyle name="40% - Accent4 2 3 2 4 4" xfId="34853"/>
    <cellStyle name="40% - Accent4 2 3 2 4 5" xfId="34854"/>
    <cellStyle name="40% - Accent4 2 3 2 4 6" xfId="34855"/>
    <cellStyle name="40% - Accent4 2 3 2 4 7" xfId="34856"/>
    <cellStyle name="40% - Accent4 2 3 2 5" xfId="34857"/>
    <cellStyle name="40% - Accent4 2 3 2 5 2" xfId="34858"/>
    <cellStyle name="40% - Accent4 2 3 2 5 2 2" xfId="34859"/>
    <cellStyle name="40% - Accent4 2 3 2 5 3" xfId="34860"/>
    <cellStyle name="40% - Accent4 2 3 2 5 3 2" xfId="34861"/>
    <cellStyle name="40% - Accent4 2 3 2 5 4" xfId="34862"/>
    <cellStyle name="40% - Accent4 2 3 2 5 5" xfId="34863"/>
    <cellStyle name="40% - Accent4 2 3 2 5 6" xfId="34864"/>
    <cellStyle name="40% - Accent4 2 3 2 5 7" xfId="34865"/>
    <cellStyle name="40% - Accent4 2 3 2 6" xfId="34866"/>
    <cellStyle name="40% - Accent4 2 3 2 6 2" xfId="34867"/>
    <cellStyle name="40% - Accent4 2 3 2 7" xfId="34868"/>
    <cellStyle name="40% - Accent4 2 3 2 7 2" xfId="34869"/>
    <cellStyle name="40% - Accent4 2 3 2 8" xfId="34870"/>
    <cellStyle name="40% - Accent4 2 3 2 9" xfId="34871"/>
    <cellStyle name="40% - Accent4 2 3 3" xfId="34872"/>
    <cellStyle name="40% - Accent4 2 3 3 10" xfId="34873"/>
    <cellStyle name="40% - Accent4 2 3 3 11" xfId="34874"/>
    <cellStyle name="40% - Accent4 2 3 3 2" xfId="34875"/>
    <cellStyle name="40% - Accent4 2 3 3 2 10" xfId="34876"/>
    <cellStyle name="40% - Accent4 2 3 3 2 2" xfId="34877"/>
    <cellStyle name="40% - Accent4 2 3 3 2 2 2" xfId="34878"/>
    <cellStyle name="40% - Accent4 2 3 3 2 2 2 2" xfId="34879"/>
    <cellStyle name="40% - Accent4 2 3 3 2 2 3" xfId="34880"/>
    <cellStyle name="40% - Accent4 2 3 3 2 2 3 2" xfId="34881"/>
    <cellStyle name="40% - Accent4 2 3 3 2 2 4" xfId="34882"/>
    <cellStyle name="40% - Accent4 2 3 3 2 2 5" xfId="34883"/>
    <cellStyle name="40% - Accent4 2 3 3 2 2 6" xfId="34884"/>
    <cellStyle name="40% - Accent4 2 3 3 2 2 7" xfId="34885"/>
    <cellStyle name="40% - Accent4 2 3 3 2 3" xfId="34886"/>
    <cellStyle name="40% - Accent4 2 3 3 2 3 2" xfId="34887"/>
    <cellStyle name="40% - Accent4 2 3 3 2 3 2 2" xfId="34888"/>
    <cellStyle name="40% - Accent4 2 3 3 2 3 3" xfId="34889"/>
    <cellStyle name="40% - Accent4 2 3 3 2 3 3 2" xfId="34890"/>
    <cellStyle name="40% - Accent4 2 3 3 2 3 4" xfId="34891"/>
    <cellStyle name="40% - Accent4 2 3 3 2 3 5" xfId="34892"/>
    <cellStyle name="40% - Accent4 2 3 3 2 3 6" xfId="34893"/>
    <cellStyle name="40% - Accent4 2 3 3 2 3 7" xfId="34894"/>
    <cellStyle name="40% - Accent4 2 3 3 2 4" xfId="34895"/>
    <cellStyle name="40% - Accent4 2 3 3 2 4 2" xfId="34896"/>
    <cellStyle name="40% - Accent4 2 3 3 2 4 2 2" xfId="34897"/>
    <cellStyle name="40% - Accent4 2 3 3 2 4 3" xfId="34898"/>
    <cellStyle name="40% - Accent4 2 3 3 2 4 3 2" xfId="34899"/>
    <cellStyle name="40% - Accent4 2 3 3 2 4 4" xfId="34900"/>
    <cellStyle name="40% - Accent4 2 3 3 2 4 5" xfId="34901"/>
    <cellStyle name="40% - Accent4 2 3 3 2 4 6" xfId="34902"/>
    <cellStyle name="40% - Accent4 2 3 3 2 4 7" xfId="34903"/>
    <cellStyle name="40% - Accent4 2 3 3 2 5" xfId="34904"/>
    <cellStyle name="40% - Accent4 2 3 3 2 5 2" xfId="34905"/>
    <cellStyle name="40% - Accent4 2 3 3 2 6" xfId="34906"/>
    <cellStyle name="40% - Accent4 2 3 3 2 6 2" xfId="34907"/>
    <cellStyle name="40% - Accent4 2 3 3 2 7" xfId="34908"/>
    <cellStyle name="40% - Accent4 2 3 3 2 8" xfId="34909"/>
    <cellStyle name="40% - Accent4 2 3 3 2 9" xfId="34910"/>
    <cellStyle name="40% - Accent4 2 3 3 3" xfId="34911"/>
    <cellStyle name="40% - Accent4 2 3 3 3 2" xfId="34912"/>
    <cellStyle name="40% - Accent4 2 3 3 3 2 2" xfId="34913"/>
    <cellStyle name="40% - Accent4 2 3 3 3 3" xfId="34914"/>
    <cellStyle name="40% - Accent4 2 3 3 3 3 2" xfId="34915"/>
    <cellStyle name="40% - Accent4 2 3 3 3 4" xfId="34916"/>
    <cellStyle name="40% - Accent4 2 3 3 3 5" xfId="34917"/>
    <cellStyle name="40% - Accent4 2 3 3 3 6" xfId="34918"/>
    <cellStyle name="40% - Accent4 2 3 3 3 7" xfId="34919"/>
    <cellStyle name="40% - Accent4 2 3 3 4" xfId="34920"/>
    <cellStyle name="40% - Accent4 2 3 3 4 2" xfId="34921"/>
    <cellStyle name="40% - Accent4 2 3 3 4 2 2" xfId="34922"/>
    <cellStyle name="40% - Accent4 2 3 3 4 3" xfId="34923"/>
    <cellStyle name="40% - Accent4 2 3 3 4 3 2" xfId="34924"/>
    <cellStyle name="40% - Accent4 2 3 3 4 4" xfId="34925"/>
    <cellStyle name="40% - Accent4 2 3 3 4 5" xfId="34926"/>
    <cellStyle name="40% - Accent4 2 3 3 4 6" xfId="34927"/>
    <cellStyle name="40% - Accent4 2 3 3 4 7" xfId="34928"/>
    <cellStyle name="40% - Accent4 2 3 3 5" xfId="34929"/>
    <cellStyle name="40% - Accent4 2 3 3 5 2" xfId="34930"/>
    <cellStyle name="40% - Accent4 2 3 3 5 2 2" xfId="34931"/>
    <cellStyle name="40% - Accent4 2 3 3 5 3" xfId="34932"/>
    <cellStyle name="40% - Accent4 2 3 3 5 3 2" xfId="34933"/>
    <cellStyle name="40% - Accent4 2 3 3 5 4" xfId="34934"/>
    <cellStyle name="40% - Accent4 2 3 3 5 5" xfId="34935"/>
    <cellStyle name="40% - Accent4 2 3 3 5 6" xfId="34936"/>
    <cellStyle name="40% - Accent4 2 3 3 5 7" xfId="34937"/>
    <cellStyle name="40% - Accent4 2 3 3 6" xfId="34938"/>
    <cellStyle name="40% - Accent4 2 3 3 6 2" xfId="34939"/>
    <cellStyle name="40% - Accent4 2 3 3 7" xfId="34940"/>
    <cellStyle name="40% - Accent4 2 3 3 7 2" xfId="34941"/>
    <cellStyle name="40% - Accent4 2 3 3 8" xfId="34942"/>
    <cellStyle name="40% - Accent4 2 3 3 9" xfId="34943"/>
    <cellStyle name="40% - Accent4 2 3 4" xfId="34944"/>
    <cellStyle name="40% - Accent4 2 3 4 10" xfId="34945"/>
    <cellStyle name="40% - Accent4 2 3 4 2" xfId="34946"/>
    <cellStyle name="40% - Accent4 2 3 4 2 2" xfId="34947"/>
    <cellStyle name="40% - Accent4 2 3 4 2 2 2" xfId="34948"/>
    <cellStyle name="40% - Accent4 2 3 4 2 3" xfId="34949"/>
    <cellStyle name="40% - Accent4 2 3 4 2 3 2" xfId="34950"/>
    <cellStyle name="40% - Accent4 2 3 4 2 4" xfId="34951"/>
    <cellStyle name="40% - Accent4 2 3 4 2 5" xfId="34952"/>
    <cellStyle name="40% - Accent4 2 3 4 2 6" xfId="34953"/>
    <cellStyle name="40% - Accent4 2 3 4 2 7" xfId="34954"/>
    <cellStyle name="40% - Accent4 2 3 4 3" xfId="34955"/>
    <cellStyle name="40% - Accent4 2 3 4 3 2" xfId="34956"/>
    <cellStyle name="40% - Accent4 2 3 4 3 2 2" xfId="34957"/>
    <cellStyle name="40% - Accent4 2 3 4 3 3" xfId="34958"/>
    <cellStyle name="40% - Accent4 2 3 4 3 3 2" xfId="34959"/>
    <cellStyle name="40% - Accent4 2 3 4 3 4" xfId="34960"/>
    <cellStyle name="40% - Accent4 2 3 4 3 5" xfId="34961"/>
    <cellStyle name="40% - Accent4 2 3 4 3 6" xfId="34962"/>
    <cellStyle name="40% - Accent4 2 3 4 3 7" xfId="34963"/>
    <cellStyle name="40% - Accent4 2 3 4 4" xfId="34964"/>
    <cellStyle name="40% - Accent4 2 3 4 4 2" xfId="34965"/>
    <cellStyle name="40% - Accent4 2 3 4 4 2 2" xfId="34966"/>
    <cellStyle name="40% - Accent4 2 3 4 4 3" xfId="34967"/>
    <cellStyle name="40% - Accent4 2 3 4 4 3 2" xfId="34968"/>
    <cellStyle name="40% - Accent4 2 3 4 4 4" xfId="34969"/>
    <cellStyle name="40% - Accent4 2 3 4 4 5" xfId="34970"/>
    <cellStyle name="40% - Accent4 2 3 4 4 6" xfId="34971"/>
    <cellStyle name="40% - Accent4 2 3 4 4 7" xfId="34972"/>
    <cellStyle name="40% - Accent4 2 3 4 5" xfId="34973"/>
    <cellStyle name="40% - Accent4 2 3 4 5 2" xfId="34974"/>
    <cellStyle name="40% - Accent4 2 3 4 6" xfId="34975"/>
    <cellStyle name="40% - Accent4 2 3 4 6 2" xfId="34976"/>
    <cellStyle name="40% - Accent4 2 3 4 7" xfId="34977"/>
    <cellStyle name="40% - Accent4 2 3 4 8" xfId="34978"/>
    <cellStyle name="40% - Accent4 2 3 4 9" xfId="34979"/>
    <cellStyle name="40% - Accent4 2 3 5" xfId="34980"/>
    <cellStyle name="40% - Accent4 2 3 5 2" xfId="34981"/>
    <cellStyle name="40% - Accent4 2 3 5 2 2" xfId="34982"/>
    <cellStyle name="40% - Accent4 2 3 5 3" xfId="34983"/>
    <cellStyle name="40% - Accent4 2 3 5 3 2" xfId="34984"/>
    <cellStyle name="40% - Accent4 2 3 5 4" xfId="34985"/>
    <cellStyle name="40% - Accent4 2 3 5 5" xfId="34986"/>
    <cellStyle name="40% - Accent4 2 3 5 6" xfId="34987"/>
    <cellStyle name="40% - Accent4 2 3 5 7" xfId="34988"/>
    <cellStyle name="40% - Accent4 2 3 6" xfId="34989"/>
    <cellStyle name="40% - Accent4 2 3 6 2" xfId="34990"/>
    <cellStyle name="40% - Accent4 2 3 6 2 2" xfId="34991"/>
    <cellStyle name="40% - Accent4 2 3 6 3" xfId="34992"/>
    <cellStyle name="40% - Accent4 2 3 6 3 2" xfId="34993"/>
    <cellStyle name="40% - Accent4 2 3 6 4" xfId="34994"/>
    <cellStyle name="40% - Accent4 2 3 6 5" xfId="34995"/>
    <cellStyle name="40% - Accent4 2 3 6 6" xfId="34996"/>
    <cellStyle name="40% - Accent4 2 3 6 7" xfId="34997"/>
    <cellStyle name="40% - Accent4 2 3 7" xfId="34998"/>
    <cellStyle name="40% - Accent4 2 3 7 2" xfId="34999"/>
    <cellStyle name="40% - Accent4 2 3 7 2 2" xfId="35000"/>
    <cellStyle name="40% - Accent4 2 3 7 3" xfId="35001"/>
    <cellStyle name="40% - Accent4 2 3 7 3 2" xfId="35002"/>
    <cellStyle name="40% - Accent4 2 3 7 4" xfId="35003"/>
    <cellStyle name="40% - Accent4 2 3 7 5" xfId="35004"/>
    <cellStyle name="40% - Accent4 2 3 7 6" xfId="35005"/>
    <cellStyle name="40% - Accent4 2 3 7 7" xfId="35006"/>
    <cellStyle name="40% - Accent4 2 3 8" xfId="35007"/>
    <cellStyle name="40% - Accent4 2 3 8 2" xfId="35008"/>
    <cellStyle name="40% - Accent4 2 3 9" xfId="35009"/>
    <cellStyle name="40% - Accent4 2 3 9 2" xfId="35010"/>
    <cellStyle name="40% - Accent4 2 4" xfId="35011"/>
    <cellStyle name="40% - Accent4 2 4 10" xfId="35012"/>
    <cellStyle name="40% - Accent4 2 4 11" xfId="35013"/>
    <cellStyle name="40% - Accent4 2 4 12" xfId="35014"/>
    <cellStyle name="40% - Accent4 2 4 13" xfId="35015"/>
    <cellStyle name="40% - Accent4 2 4 2" xfId="35016"/>
    <cellStyle name="40% - Accent4 2 4 2 10" xfId="35017"/>
    <cellStyle name="40% - Accent4 2 4 2 11" xfId="35018"/>
    <cellStyle name="40% - Accent4 2 4 2 2" xfId="35019"/>
    <cellStyle name="40% - Accent4 2 4 2 2 10" xfId="35020"/>
    <cellStyle name="40% - Accent4 2 4 2 2 2" xfId="35021"/>
    <cellStyle name="40% - Accent4 2 4 2 2 2 2" xfId="35022"/>
    <cellStyle name="40% - Accent4 2 4 2 2 2 2 2" xfId="35023"/>
    <cellStyle name="40% - Accent4 2 4 2 2 2 3" xfId="35024"/>
    <cellStyle name="40% - Accent4 2 4 2 2 2 3 2" xfId="35025"/>
    <cellStyle name="40% - Accent4 2 4 2 2 2 4" xfId="35026"/>
    <cellStyle name="40% - Accent4 2 4 2 2 2 5" xfId="35027"/>
    <cellStyle name="40% - Accent4 2 4 2 2 2 6" xfId="35028"/>
    <cellStyle name="40% - Accent4 2 4 2 2 2 7" xfId="35029"/>
    <cellStyle name="40% - Accent4 2 4 2 2 3" xfId="35030"/>
    <cellStyle name="40% - Accent4 2 4 2 2 3 2" xfId="35031"/>
    <cellStyle name="40% - Accent4 2 4 2 2 3 2 2" xfId="35032"/>
    <cellStyle name="40% - Accent4 2 4 2 2 3 3" xfId="35033"/>
    <cellStyle name="40% - Accent4 2 4 2 2 3 3 2" xfId="35034"/>
    <cellStyle name="40% - Accent4 2 4 2 2 3 4" xfId="35035"/>
    <cellStyle name="40% - Accent4 2 4 2 2 3 5" xfId="35036"/>
    <cellStyle name="40% - Accent4 2 4 2 2 3 6" xfId="35037"/>
    <cellStyle name="40% - Accent4 2 4 2 2 3 7" xfId="35038"/>
    <cellStyle name="40% - Accent4 2 4 2 2 4" xfId="35039"/>
    <cellStyle name="40% - Accent4 2 4 2 2 4 2" xfId="35040"/>
    <cellStyle name="40% - Accent4 2 4 2 2 4 2 2" xfId="35041"/>
    <cellStyle name="40% - Accent4 2 4 2 2 4 3" xfId="35042"/>
    <cellStyle name="40% - Accent4 2 4 2 2 4 3 2" xfId="35043"/>
    <cellStyle name="40% - Accent4 2 4 2 2 4 4" xfId="35044"/>
    <cellStyle name="40% - Accent4 2 4 2 2 4 5" xfId="35045"/>
    <cellStyle name="40% - Accent4 2 4 2 2 4 6" xfId="35046"/>
    <cellStyle name="40% - Accent4 2 4 2 2 4 7" xfId="35047"/>
    <cellStyle name="40% - Accent4 2 4 2 2 5" xfId="35048"/>
    <cellStyle name="40% - Accent4 2 4 2 2 5 2" xfId="35049"/>
    <cellStyle name="40% - Accent4 2 4 2 2 6" xfId="35050"/>
    <cellStyle name="40% - Accent4 2 4 2 2 6 2" xfId="35051"/>
    <cellStyle name="40% - Accent4 2 4 2 2 7" xfId="35052"/>
    <cellStyle name="40% - Accent4 2 4 2 2 8" xfId="35053"/>
    <cellStyle name="40% - Accent4 2 4 2 2 9" xfId="35054"/>
    <cellStyle name="40% - Accent4 2 4 2 3" xfId="35055"/>
    <cellStyle name="40% - Accent4 2 4 2 3 2" xfId="35056"/>
    <cellStyle name="40% - Accent4 2 4 2 3 2 2" xfId="35057"/>
    <cellStyle name="40% - Accent4 2 4 2 3 3" xfId="35058"/>
    <cellStyle name="40% - Accent4 2 4 2 3 3 2" xfId="35059"/>
    <cellStyle name="40% - Accent4 2 4 2 3 4" xfId="35060"/>
    <cellStyle name="40% - Accent4 2 4 2 3 5" xfId="35061"/>
    <cellStyle name="40% - Accent4 2 4 2 3 6" xfId="35062"/>
    <cellStyle name="40% - Accent4 2 4 2 3 7" xfId="35063"/>
    <cellStyle name="40% - Accent4 2 4 2 4" xfId="35064"/>
    <cellStyle name="40% - Accent4 2 4 2 4 2" xfId="35065"/>
    <cellStyle name="40% - Accent4 2 4 2 4 2 2" xfId="35066"/>
    <cellStyle name="40% - Accent4 2 4 2 4 3" xfId="35067"/>
    <cellStyle name="40% - Accent4 2 4 2 4 3 2" xfId="35068"/>
    <cellStyle name="40% - Accent4 2 4 2 4 4" xfId="35069"/>
    <cellStyle name="40% - Accent4 2 4 2 4 5" xfId="35070"/>
    <cellStyle name="40% - Accent4 2 4 2 4 6" xfId="35071"/>
    <cellStyle name="40% - Accent4 2 4 2 4 7" xfId="35072"/>
    <cellStyle name="40% - Accent4 2 4 2 5" xfId="35073"/>
    <cellStyle name="40% - Accent4 2 4 2 5 2" xfId="35074"/>
    <cellStyle name="40% - Accent4 2 4 2 5 2 2" xfId="35075"/>
    <cellStyle name="40% - Accent4 2 4 2 5 3" xfId="35076"/>
    <cellStyle name="40% - Accent4 2 4 2 5 3 2" xfId="35077"/>
    <cellStyle name="40% - Accent4 2 4 2 5 4" xfId="35078"/>
    <cellStyle name="40% - Accent4 2 4 2 5 5" xfId="35079"/>
    <cellStyle name="40% - Accent4 2 4 2 5 6" xfId="35080"/>
    <cellStyle name="40% - Accent4 2 4 2 5 7" xfId="35081"/>
    <cellStyle name="40% - Accent4 2 4 2 6" xfId="35082"/>
    <cellStyle name="40% - Accent4 2 4 2 6 2" xfId="35083"/>
    <cellStyle name="40% - Accent4 2 4 2 7" xfId="35084"/>
    <cellStyle name="40% - Accent4 2 4 2 7 2" xfId="35085"/>
    <cellStyle name="40% - Accent4 2 4 2 8" xfId="35086"/>
    <cellStyle name="40% - Accent4 2 4 2 9" xfId="35087"/>
    <cellStyle name="40% - Accent4 2 4 3" xfId="35088"/>
    <cellStyle name="40% - Accent4 2 4 3 10" xfId="35089"/>
    <cellStyle name="40% - Accent4 2 4 3 11" xfId="35090"/>
    <cellStyle name="40% - Accent4 2 4 3 2" xfId="35091"/>
    <cellStyle name="40% - Accent4 2 4 3 2 10" xfId="35092"/>
    <cellStyle name="40% - Accent4 2 4 3 2 2" xfId="35093"/>
    <cellStyle name="40% - Accent4 2 4 3 2 2 2" xfId="35094"/>
    <cellStyle name="40% - Accent4 2 4 3 2 2 2 2" xfId="35095"/>
    <cellStyle name="40% - Accent4 2 4 3 2 2 3" xfId="35096"/>
    <cellStyle name="40% - Accent4 2 4 3 2 2 3 2" xfId="35097"/>
    <cellStyle name="40% - Accent4 2 4 3 2 2 4" xfId="35098"/>
    <cellStyle name="40% - Accent4 2 4 3 2 2 5" xfId="35099"/>
    <cellStyle name="40% - Accent4 2 4 3 2 2 6" xfId="35100"/>
    <cellStyle name="40% - Accent4 2 4 3 2 2 7" xfId="35101"/>
    <cellStyle name="40% - Accent4 2 4 3 2 3" xfId="35102"/>
    <cellStyle name="40% - Accent4 2 4 3 2 3 2" xfId="35103"/>
    <cellStyle name="40% - Accent4 2 4 3 2 3 2 2" xfId="35104"/>
    <cellStyle name="40% - Accent4 2 4 3 2 3 3" xfId="35105"/>
    <cellStyle name="40% - Accent4 2 4 3 2 3 3 2" xfId="35106"/>
    <cellStyle name="40% - Accent4 2 4 3 2 3 4" xfId="35107"/>
    <cellStyle name="40% - Accent4 2 4 3 2 3 5" xfId="35108"/>
    <cellStyle name="40% - Accent4 2 4 3 2 3 6" xfId="35109"/>
    <cellStyle name="40% - Accent4 2 4 3 2 3 7" xfId="35110"/>
    <cellStyle name="40% - Accent4 2 4 3 2 4" xfId="35111"/>
    <cellStyle name="40% - Accent4 2 4 3 2 4 2" xfId="35112"/>
    <cellStyle name="40% - Accent4 2 4 3 2 4 2 2" xfId="35113"/>
    <cellStyle name="40% - Accent4 2 4 3 2 4 3" xfId="35114"/>
    <cellStyle name="40% - Accent4 2 4 3 2 4 3 2" xfId="35115"/>
    <cellStyle name="40% - Accent4 2 4 3 2 4 4" xfId="35116"/>
    <cellStyle name="40% - Accent4 2 4 3 2 4 5" xfId="35117"/>
    <cellStyle name="40% - Accent4 2 4 3 2 4 6" xfId="35118"/>
    <cellStyle name="40% - Accent4 2 4 3 2 4 7" xfId="35119"/>
    <cellStyle name="40% - Accent4 2 4 3 2 5" xfId="35120"/>
    <cellStyle name="40% - Accent4 2 4 3 2 5 2" xfId="35121"/>
    <cellStyle name="40% - Accent4 2 4 3 2 6" xfId="35122"/>
    <cellStyle name="40% - Accent4 2 4 3 2 6 2" xfId="35123"/>
    <cellStyle name="40% - Accent4 2 4 3 2 7" xfId="35124"/>
    <cellStyle name="40% - Accent4 2 4 3 2 8" xfId="35125"/>
    <cellStyle name="40% - Accent4 2 4 3 2 9" xfId="35126"/>
    <cellStyle name="40% - Accent4 2 4 3 3" xfId="35127"/>
    <cellStyle name="40% - Accent4 2 4 3 3 2" xfId="35128"/>
    <cellStyle name="40% - Accent4 2 4 3 3 2 2" xfId="35129"/>
    <cellStyle name="40% - Accent4 2 4 3 3 3" xfId="35130"/>
    <cellStyle name="40% - Accent4 2 4 3 3 3 2" xfId="35131"/>
    <cellStyle name="40% - Accent4 2 4 3 3 4" xfId="35132"/>
    <cellStyle name="40% - Accent4 2 4 3 3 5" xfId="35133"/>
    <cellStyle name="40% - Accent4 2 4 3 3 6" xfId="35134"/>
    <cellStyle name="40% - Accent4 2 4 3 3 7" xfId="35135"/>
    <cellStyle name="40% - Accent4 2 4 3 4" xfId="35136"/>
    <cellStyle name="40% - Accent4 2 4 3 4 2" xfId="35137"/>
    <cellStyle name="40% - Accent4 2 4 3 4 2 2" xfId="35138"/>
    <cellStyle name="40% - Accent4 2 4 3 4 3" xfId="35139"/>
    <cellStyle name="40% - Accent4 2 4 3 4 3 2" xfId="35140"/>
    <cellStyle name="40% - Accent4 2 4 3 4 4" xfId="35141"/>
    <cellStyle name="40% - Accent4 2 4 3 4 5" xfId="35142"/>
    <cellStyle name="40% - Accent4 2 4 3 4 6" xfId="35143"/>
    <cellStyle name="40% - Accent4 2 4 3 4 7" xfId="35144"/>
    <cellStyle name="40% - Accent4 2 4 3 5" xfId="35145"/>
    <cellStyle name="40% - Accent4 2 4 3 5 2" xfId="35146"/>
    <cellStyle name="40% - Accent4 2 4 3 5 2 2" xfId="35147"/>
    <cellStyle name="40% - Accent4 2 4 3 5 3" xfId="35148"/>
    <cellStyle name="40% - Accent4 2 4 3 5 3 2" xfId="35149"/>
    <cellStyle name="40% - Accent4 2 4 3 5 4" xfId="35150"/>
    <cellStyle name="40% - Accent4 2 4 3 5 5" xfId="35151"/>
    <cellStyle name="40% - Accent4 2 4 3 5 6" xfId="35152"/>
    <cellStyle name="40% - Accent4 2 4 3 5 7" xfId="35153"/>
    <cellStyle name="40% - Accent4 2 4 3 6" xfId="35154"/>
    <cellStyle name="40% - Accent4 2 4 3 6 2" xfId="35155"/>
    <cellStyle name="40% - Accent4 2 4 3 7" xfId="35156"/>
    <cellStyle name="40% - Accent4 2 4 3 7 2" xfId="35157"/>
    <cellStyle name="40% - Accent4 2 4 3 8" xfId="35158"/>
    <cellStyle name="40% - Accent4 2 4 3 9" xfId="35159"/>
    <cellStyle name="40% - Accent4 2 4 4" xfId="35160"/>
    <cellStyle name="40% - Accent4 2 4 4 10" xfId="35161"/>
    <cellStyle name="40% - Accent4 2 4 4 2" xfId="35162"/>
    <cellStyle name="40% - Accent4 2 4 4 2 2" xfId="35163"/>
    <cellStyle name="40% - Accent4 2 4 4 2 2 2" xfId="35164"/>
    <cellStyle name="40% - Accent4 2 4 4 2 3" xfId="35165"/>
    <cellStyle name="40% - Accent4 2 4 4 2 3 2" xfId="35166"/>
    <cellStyle name="40% - Accent4 2 4 4 2 4" xfId="35167"/>
    <cellStyle name="40% - Accent4 2 4 4 2 5" xfId="35168"/>
    <cellStyle name="40% - Accent4 2 4 4 2 6" xfId="35169"/>
    <cellStyle name="40% - Accent4 2 4 4 2 7" xfId="35170"/>
    <cellStyle name="40% - Accent4 2 4 4 3" xfId="35171"/>
    <cellStyle name="40% - Accent4 2 4 4 3 2" xfId="35172"/>
    <cellStyle name="40% - Accent4 2 4 4 3 2 2" xfId="35173"/>
    <cellStyle name="40% - Accent4 2 4 4 3 3" xfId="35174"/>
    <cellStyle name="40% - Accent4 2 4 4 3 3 2" xfId="35175"/>
    <cellStyle name="40% - Accent4 2 4 4 3 4" xfId="35176"/>
    <cellStyle name="40% - Accent4 2 4 4 3 5" xfId="35177"/>
    <cellStyle name="40% - Accent4 2 4 4 3 6" xfId="35178"/>
    <cellStyle name="40% - Accent4 2 4 4 3 7" xfId="35179"/>
    <cellStyle name="40% - Accent4 2 4 4 4" xfId="35180"/>
    <cellStyle name="40% - Accent4 2 4 4 4 2" xfId="35181"/>
    <cellStyle name="40% - Accent4 2 4 4 4 2 2" xfId="35182"/>
    <cellStyle name="40% - Accent4 2 4 4 4 3" xfId="35183"/>
    <cellStyle name="40% - Accent4 2 4 4 4 3 2" xfId="35184"/>
    <cellStyle name="40% - Accent4 2 4 4 4 4" xfId="35185"/>
    <cellStyle name="40% - Accent4 2 4 4 4 5" xfId="35186"/>
    <cellStyle name="40% - Accent4 2 4 4 4 6" xfId="35187"/>
    <cellStyle name="40% - Accent4 2 4 4 4 7" xfId="35188"/>
    <cellStyle name="40% - Accent4 2 4 4 5" xfId="35189"/>
    <cellStyle name="40% - Accent4 2 4 4 5 2" xfId="35190"/>
    <cellStyle name="40% - Accent4 2 4 4 6" xfId="35191"/>
    <cellStyle name="40% - Accent4 2 4 4 6 2" xfId="35192"/>
    <cellStyle name="40% - Accent4 2 4 4 7" xfId="35193"/>
    <cellStyle name="40% - Accent4 2 4 4 8" xfId="35194"/>
    <cellStyle name="40% - Accent4 2 4 4 9" xfId="35195"/>
    <cellStyle name="40% - Accent4 2 4 5" xfId="35196"/>
    <cellStyle name="40% - Accent4 2 4 5 2" xfId="35197"/>
    <cellStyle name="40% - Accent4 2 4 5 2 2" xfId="35198"/>
    <cellStyle name="40% - Accent4 2 4 5 3" xfId="35199"/>
    <cellStyle name="40% - Accent4 2 4 5 3 2" xfId="35200"/>
    <cellStyle name="40% - Accent4 2 4 5 4" xfId="35201"/>
    <cellStyle name="40% - Accent4 2 4 5 5" xfId="35202"/>
    <cellStyle name="40% - Accent4 2 4 5 6" xfId="35203"/>
    <cellStyle name="40% - Accent4 2 4 5 7" xfId="35204"/>
    <cellStyle name="40% - Accent4 2 4 6" xfId="35205"/>
    <cellStyle name="40% - Accent4 2 4 6 2" xfId="35206"/>
    <cellStyle name="40% - Accent4 2 4 6 2 2" xfId="35207"/>
    <cellStyle name="40% - Accent4 2 4 6 3" xfId="35208"/>
    <cellStyle name="40% - Accent4 2 4 6 3 2" xfId="35209"/>
    <cellStyle name="40% - Accent4 2 4 6 4" xfId="35210"/>
    <cellStyle name="40% - Accent4 2 4 6 5" xfId="35211"/>
    <cellStyle name="40% - Accent4 2 4 6 6" xfId="35212"/>
    <cellStyle name="40% - Accent4 2 4 6 7" xfId="35213"/>
    <cellStyle name="40% - Accent4 2 4 7" xfId="35214"/>
    <cellStyle name="40% - Accent4 2 4 7 2" xfId="35215"/>
    <cellStyle name="40% - Accent4 2 4 7 2 2" xfId="35216"/>
    <cellStyle name="40% - Accent4 2 4 7 3" xfId="35217"/>
    <cellStyle name="40% - Accent4 2 4 7 3 2" xfId="35218"/>
    <cellStyle name="40% - Accent4 2 4 7 4" xfId="35219"/>
    <cellStyle name="40% - Accent4 2 4 7 5" xfId="35220"/>
    <cellStyle name="40% - Accent4 2 4 7 6" xfId="35221"/>
    <cellStyle name="40% - Accent4 2 4 7 7" xfId="35222"/>
    <cellStyle name="40% - Accent4 2 4 8" xfId="35223"/>
    <cellStyle name="40% - Accent4 2 4 8 2" xfId="35224"/>
    <cellStyle name="40% - Accent4 2 4 9" xfId="35225"/>
    <cellStyle name="40% - Accent4 2 4 9 2" xfId="35226"/>
    <cellStyle name="40% - Accent4 2 5" xfId="35227"/>
    <cellStyle name="40% - Accent4 2 5 10" xfId="35228"/>
    <cellStyle name="40% - Accent4 2 5 11" xfId="35229"/>
    <cellStyle name="40% - Accent4 2 5 12" xfId="35230"/>
    <cellStyle name="40% - Accent4 2 5 13" xfId="35231"/>
    <cellStyle name="40% - Accent4 2 5 2" xfId="35232"/>
    <cellStyle name="40% - Accent4 2 5 2 10" xfId="35233"/>
    <cellStyle name="40% - Accent4 2 5 2 11" xfId="35234"/>
    <cellStyle name="40% - Accent4 2 5 2 2" xfId="35235"/>
    <cellStyle name="40% - Accent4 2 5 2 2 10" xfId="35236"/>
    <cellStyle name="40% - Accent4 2 5 2 2 2" xfId="35237"/>
    <cellStyle name="40% - Accent4 2 5 2 2 2 2" xfId="35238"/>
    <cellStyle name="40% - Accent4 2 5 2 2 2 2 2" xfId="35239"/>
    <cellStyle name="40% - Accent4 2 5 2 2 2 3" xfId="35240"/>
    <cellStyle name="40% - Accent4 2 5 2 2 2 3 2" xfId="35241"/>
    <cellStyle name="40% - Accent4 2 5 2 2 2 4" xfId="35242"/>
    <cellStyle name="40% - Accent4 2 5 2 2 2 5" xfId="35243"/>
    <cellStyle name="40% - Accent4 2 5 2 2 2 6" xfId="35244"/>
    <cellStyle name="40% - Accent4 2 5 2 2 2 7" xfId="35245"/>
    <cellStyle name="40% - Accent4 2 5 2 2 3" xfId="35246"/>
    <cellStyle name="40% - Accent4 2 5 2 2 3 2" xfId="35247"/>
    <cellStyle name="40% - Accent4 2 5 2 2 3 2 2" xfId="35248"/>
    <cellStyle name="40% - Accent4 2 5 2 2 3 3" xfId="35249"/>
    <cellStyle name="40% - Accent4 2 5 2 2 3 3 2" xfId="35250"/>
    <cellStyle name="40% - Accent4 2 5 2 2 3 4" xfId="35251"/>
    <cellStyle name="40% - Accent4 2 5 2 2 3 5" xfId="35252"/>
    <cellStyle name="40% - Accent4 2 5 2 2 3 6" xfId="35253"/>
    <cellStyle name="40% - Accent4 2 5 2 2 3 7" xfId="35254"/>
    <cellStyle name="40% - Accent4 2 5 2 2 4" xfId="35255"/>
    <cellStyle name="40% - Accent4 2 5 2 2 4 2" xfId="35256"/>
    <cellStyle name="40% - Accent4 2 5 2 2 4 2 2" xfId="35257"/>
    <cellStyle name="40% - Accent4 2 5 2 2 4 3" xfId="35258"/>
    <cellStyle name="40% - Accent4 2 5 2 2 4 3 2" xfId="35259"/>
    <cellStyle name="40% - Accent4 2 5 2 2 4 4" xfId="35260"/>
    <cellStyle name="40% - Accent4 2 5 2 2 4 5" xfId="35261"/>
    <cellStyle name="40% - Accent4 2 5 2 2 4 6" xfId="35262"/>
    <cellStyle name="40% - Accent4 2 5 2 2 4 7" xfId="35263"/>
    <cellStyle name="40% - Accent4 2 5 2 2 5" xfId="35264"/>
    <cellStyle name="40% - Accent4 2 5 2 2 5 2" xfId="35265"/>
    <cellStyle name="40% - Accent4 2 5 2 2 6" xfId="35266"/>
    <cellStyle name="40% - Accent4 2 5 2 2 6 2" xfId="35267"/>
    <cellStyle name="40% - Accent4 2 5 2 2 7" xfId="35268"/>
    <cellStyle name="40% - Accent4 2 5 2 2 8" xfId="35269"/>
    <cellStyle name="40% - Accent4 2 5 2 2 9" xfId="35270"/>
    <cellStyle name="40% - Accent4 2 5 2 3" xfId="35271"/>
    <cellStyle name="40% - Accent4 2 5 2 3 2" xfId="35272"/>
    <cellStyle name="40% - Accent4 2 5 2 3 2 2" xfId="35273"/>
    <cellStyle name="40% - Accent4 2 5 2 3 3" xfId="35274"/>
    <cellStyle name="40% - Accent4 2 5 2 3 3 2" xfId="35275"/>
    <cellStyle name="40% - Accent4 2 5 2 3 4" xfId="35276"/>
    <cellStyle name="40% - Accent4 2 5 2 3 5" xfId="35277"/>
    <cellStyle name="40% - Accent4 2 5 2 3 6" xfId="35278"/>
    <cellStyle name="40% - Accent4 2 5 2 3 7" xfId="35279"/>
    <cellStyle name="40% - Accent4 2 5 2 4" xfId="35280"/>
    <cellStyle name="40% - Accent4 2 5 2 4 2" xfId="35281"/>
    <cellStyle name="40% - Accent4 2 5 2 4 2 2" xfId="35282"/>
    <cellStyle name="40% - Accent4 2 5 2 4 3" xfId="35283"/>
    <cellStyle name="40% - Accent4 2 5 2 4 3 2" xfId="35284"/>
    <cellStyle name="40% - Accent4 2 5 2 4 4" xfId="35285"/>
    <cellStyle name="40% - Accent4 2 5 2 4 5" xfId="35286"/>
    <cellStyle name="40% - Accent4 2 5 2 4 6" xfId="35287"/>
    <cellStyle name="40% - Accent4 2 5 2 4 7" xfId="35288"/>
    <cellStyle name="40% - Accent4 2 5 2 5" xfId="35289"/>
    <cellStyle name="40% - Accent4 2 5 2 5 2" xfId="35290"/>
    <cellStyle name="40% - Accent4 2 5 2 5 2 2" xfId="35291"/>
    <cellStyle name="40% - Accent4 2 5 2 5 3" xfId="35292"/>
    <cellStyle name="40% - Accent4 2 5 2 5 3 2" xfId="35293"/>
    <cellStyle name="40% - Accent4 2 5 2 5 4" xfId="35294"/>
    <cellStyle name="40% - Accent4 2 5 2 5 5" xfId="35295"/>
    <cellStyle name="40% - Accent4 2 5 2 5 6" xfId="35296"/>
    <cellStyle name="40% - Accent4 2 5 2 5 7" xfId="35297"/>
    <cellStyle name="40% - Accent4 2 5 2 6" xfId="35298"/>
    <cellStyle name="40% - Accent4 2 5 2 6 2" xfId="35299"/>
    <cellStyle name="40% - Accent4 2 5 2 7" xfId="35300"/>
    <cellStyle name="40% - Accent4 2 5 2 7 2" xfId="35301"/>
    <cellStyle name="40% - Accent4 2 5 2 8" xfId="35302"/>
    <cellStyle name="40% - Accent4 2 5 2 9" xfId="35303"/>
    <cellStyle name="40% - Accent4 2 5 3" xfId="35304"/>
    <cellStyle name="40% - Accent4 2 5 3 10" xfId="35305"/>
    <cellStyle name="40% - Accent4 2 5 3 11" xfId="35306"/>
    <cellStyle name="40% - Accent4 2 5 3 2" xfId="35307"/>
    <cellStyle name="40% - Accent4 2 5 3 2 10" xfId="35308"/>
    <cellStyle name="40% - Accent4 2 5 3 2 2" xfId="35309"/>
    <cellStyle name="40% - Accent4 2 5 3 2 2 2" xfId="35310"/>
    <cellStyle name="40% - Accent4 2 5 3 2 2 2 2" xfId="35311"/>
    <cellStyle name="40% - Accent4 2 5 3 2 2 3" xfId="35312"/>
    <cellStyle name="40% - Accent4 2 5 3 2 2 3 2" xfId="35313"/>
    <cellStyle name="40% - Accent4 2 5 3 2 2 4" xfId="35314"/>
    <cellStyle name="40% - Accent4 2 5 3 2 2 5" xfId="35315"/>
    <cellStyle name="40% - Accent4 2 5 3 2 2 6" xfId="35316"/>
    <cellStyle name="40% - Accent4 2 5 3 2 2 7" xfId="35317"/>
    <cellStyle name="40% - Accent4 2 5 3 2 3" xfId="35318"/>
    <cellStyle name="40% - Accent4 2 5 3 2 3 2" xfId="35319"/>
    <cellStyle name="40% - Accent4 2 5 3 2 3 2 2" xfId="35320"/>
    <cellStyle name="40% - Accent4 2 5 3 2 3 3" xfId="35321"/>
    <cellStyle name="40% - Accent4 2 5 3 2 3 3 2" xfId="35322"/>
    <cellStyle name="40% - Accent4 2 5 3 2 3 4" xfId="35323"/>
    <cellStyle name="40% - Accent4 2 5 3 2 3 5" xfId="35324"/>
    <cellStyle name="40% - Accent4 2 5 3 2 3 6" xfId="35325"/>
    <cellStyle name="40% - Accent4 2 5 3 2 3 7" xfId="35326"/>
    <cellStyle name="40% - Accent4 2 5 3 2 4" xfId="35327"/>
    <cellStyle name="40% - Accent4 2 5 3 2 4 2" xfId="35328"/>
    <cellStyle name="40% - Accent4 2 5 3 2 4 2 2" xfId="35329"/>
    <cellStyle name="40% - Accent4 2 5 3 2 4 3" xfId="35330"/>
    <cellStyle name="40% - Accent4 2 5 3 2 4 3 2" xfId="35331"/>
    <cellStyle name="40% - Accent4 2 5 3 2 4 4" xfId="35332"/>
    <cellStyle name="40% - Accent4 2 5 3 2 4 5" xfId="35333"/>
    <cellStyle name="40% - Accent4 2 5 3 2 4 6" xfId="35334"/>
    <cellStyle name="40% - Accent4 2 5 3 2 4 7" xfId="35335"/>
    <cellStyle name="40% - Accent4 2 5 3 2 5" xfId="35336"/>
    <cellStyle name="40% - Accent4 2 5 3 2 5 2" xfId="35337"/>
    <cellStyle name="40% - Accent4 2 5 3 2 6" xfId="35338"/>
    <cellStyle name="40% - Accent4 2 5 3 2 6 2" xfId="35339"/>
    <cellStyle name="40% - Accent4 2 5 3 2 7" xfId="35340"/>
    <cellStyle name="40% - Accent4 2 5 3 2 8" xfId="35341"/>
    <cellStyle name="40% - Accent4 2 5 3 2 9" xfId="35342"/>
    <cellStyle name="40% - Accent4 2 5 3 3" xfId="35343"/>
    <cellStyle name="40% - Accent4 2 5 3 3 2" xfId="35344"/>
    <cellStyle name="40% - Accent4 2 5 3 3 2 2" xfId="35345"/>
    <cellStyle name="40% - Accent4 2 5 3 3 3" xfId="35346"/>
    <cellStyle name="40% - Accent4 2 5 3 3 3 2" xfId="35347"/>
    <cellStyle name="40% - Accent4 2 5 3 3 4" xfId="35348"/>
    <cellStyle name="40% - Accent4 2 5 3 3 5" xfId="35349"/>
    <cellStyle name="40% - Accent4 2 5 3 3 6" xfId="35350"/>
    <cellStyle name="40% - Accent4 2 5 3 3 7" xfId="35351"/>
    <cellStyle name="40% - Accent4 2 5 3 4" xfId="35352"/>
    <cellStyle name="40% - Accent4 2 5 3 4 2" xfId="35353"/>
    <cellStyle name="40% - Accent4 2 5 3 4 2 2" xfId="35354"/>
    <cellStyle name="40% - Accent4 2 5 3 4 3" xfId="35355"/>
    <cellStyle name="40% - Accent4 2 5 3 4 3 2" xfId="35356"/>
    <cellStyle name="40% - Accent4 2 5 3 4 4" xfId="35357"/>
    <cellStyle name="40% - Accent4 2 5 3 4 5" xfId="35358"/>
    <cellStyle name="40% - Accent4 2 5 3 4 6" xfId="35359"/>
    <cellStyle name="40% - Accent4 2 5 3 4 7" xfId="35360"/>
    <cellStyle name="40% - Accent4 2 5 3 5" xfId="35361"/>
    <cellStyle name="40% - Accent4 2 5 3 5 2" xfId="35362"/>
    <cellStyle name="40% - Accent4 2 5 3 5 2 2" xfId="35363"/>
    <cellStyle name="40% - Accent4 2 5 3 5 3" xfId="35364"/>
    <cellStyle name="40% - Accent4 2 5 3 5 3 2" xfId="35365"/>
    <cellStyle name="40% - Accent4 2 5 3 5 4" xfId="35366"/>
    <cellStyle name="40% - Accent4 2 5 3 5 5" xfId="35367"/>
    <cellStyle name="40% - Accent4 2 5 3 5 6" xfId="35368"/>
    <cellStyle name="40% - Accent4 2 5 3 5 7" xfId="35369"/>
    <cellStyle name="40% - Accent4 2 5 3 6" xfId="35370"/>
    <cellStyle name="40% - Accent4 2 5 3 6 2" xfId="35371"/>
    <cellStyle name="40% - Accent4 2 5 3 7" xfId="35372"/>
    <cellStyle name="40% - Accent4 2 5 3 7 2" xfId="35373"/>
    <cellStyle name="40% - Accent4 2 5 3 8" xfId="35374"/>
    <cellStyle name="40% - Accent4 2 5 3 9" xfId="35375"/>
    <cellStyle name="40% - Accent4 2 5 4" xfId="35376"/>
    <cellStyle name="40% - Accent4 2 5 4 10" xfId="35377"/>
    <cellStyle name="40% - Accent4 2 5 4 2" xfId="35378"/>
    <cellStyle name="40% - Accent4 2 5 4 2 2" xfId="35379"/>
    <cellStyle name="40% - Accent4 2 5 4 2 2 2" xfId="35380"/>
    <cellStyle name="40% - Accent4 2 5 4 2 3" xfId="35381"/>
    <cellStyle name="40% - Accent4 2 5 4 2 3 2" xfId="35382"/>
    <cellStyle name="40% - Accent4 2 5 4 2 4" xfId="35383"/>
    <cellStyle name="40% - Accent4 2 5 4 2 5" xfId="35384"/>
    <cellStyle name="40% - Accent4 2 5 4 2 6" xfId="35385"/>
    <cellStyle name="40% - Accent4 2 5 4 2 7" xfId="35386"/>
    <cellStyle name="40% - Accent4 2 5 4 3" xfId="35387"/>
    <cellStyle name="40% - Accent4 2 5 4 3 2" xfId="35388"/>
    <cellStyle name="40% - Accent4 2 5 4 3 2 2" xfId="35389"/>
    <cellStyle name="40% - Accent4 2 5 4 3 3" xfId="35390"/>
    <cellStyle name="40% - Accent4 2 5 4 3 3 2" xfId="35391"/>
    <cellStyle name="40% - Accent4 2 5 4 3 4" xfId="35392"/>
    <cellStyle name="40% - Accent4 2 5 4 3 5" xfId="35393"/>
    <cellStyle name="40% - Accent4 2 5 4 3 6" xfId="35394"/>
    <cellStyle name="40% - Accent4 2 5 4 3 7" xfId="35395"/>
    <cellStyle name="40% - Accent4 2 5 4 4" xfId="35396"/>
    <cellStyle name="40% - Accent4 2 5 4 4 2" xfId="35397"/>
    <cellStyle name="40% - Accent4 2 5 4 4 2 2" xfId="35398"/>
    <cellStyle name="40% - Accent4 2 5 4 4 3" xfId="35399"/>
    <cellStyle name="40% - Accent4 2 5 4 4 3 2" xfId="35400"/>
    <cellStyle name="40% - Accent4 2 5 4 4 4" xfId="35401"/>
    <cellStyle name="40% - Accent4 2 5 4 4 5" xfId="35402"/>
    <cellStyle name="40% - Accent4 2 5 4 4 6" xfId="35403"/>
    <cellStyle name="40% - Accent4 2 5 4 4 7" xfId="35404"/>
    <cellStyle name="40% - Accent4 2 5 4 5" xfId="35405"/>
    <cellStyle name="40% - Accent4 2 5 4 5 2" xfId="35406"/>
    <cellStyle name="40% - Accent4 2 5 4 6" xfId="35407"/>
    <cellStyle name="40% - Accent4 2 5 4 6 2" xfId="35408"/>
    <cellStyle name="40% - Accent4 2 5 4 7" xfId="35409"/>
    <cellStyle name="40% - Accent4 2 5 4 8" xfId="35410"/>
    <cellStyle name="40% - Accent4 2 5 4 9" xfId="35411"/>
    <cellStyle name="40% - Accent4 2 5 5" xfId="35412"/>
    <cellStyle name="40% - Accent4 2 5 5 2" xfId="35413"/>
    <cellStyle name="40% - Accent4 2 5 5 2 2" xfId="35414"/>
    <cellStyle name="40% - Accent4 2 5 5 3" xfId="35415"/>
    <cellStyle name="40% - Accent4 2 5 5 3 2" xfId="35416"/>
    <cellStyle name="40% - Accent4 2 5 5 4" xfId="35417"/>
    <cellStyle name="40% - Accent4 2 5 5 5" xfId="35418"/>
    <cellStyle name="40% - Accent4 2 5 5 6" xfId="35419"/>
    <cellStyle name="40% - Accent4 2 5 5 7" xfId="35420"/>
    <cellStyle name="40% - Accent4 2 5 6" xfId="35421"/>
    <cellStyle name="40% - Accent4 2 5 6 2" xfId="35422"/>
    <cellStyle name="40% - Accent4 2 5 6 2 2" xfId="35423"/>
    <cellStyle name="40% - Accent4 2 5 6 3" xfId="35424"/>
    <cellStyle name="40% - Accent4 2 5 6 3 2" xfId="35425"/>
    <cellStyle name="40% - Accent4 2 5 6 4" xfId="35426"/>
    <cellStyle name="40% - Accent4 2 5 6 5" xfId="35427"/>
    <cellStyle name="40% - Accent4 2 5 6 6" xfId="35428"/>
    <cellStyle name="40% - Accent4 2 5 6 7" xfId="35429"/>
    <cellStyle name="40% - Accent4 2 5 7" xfId="35430"/>
    <cellStyle name="40% - Accent4 2 5 7 2" xfId="35431"/>
    <cellStyle name="40% - Accent4 2 5 7 2 2" xfId="35432"/>
    <cellStyle name="40% - Accent4 2 5 7 3" xfId="35433"/>
    <cellStyle name="40% - Accent4 2 5 7 3 2" xfId="35434"/>
    <cellStyle name="40% - Accent4 2 5 7 4" xfId="35435"/>
    <cellStyle name="40% - Accent4 2 5 7 5" xfId="35436"/>
    <cellStyle name="40% - Accent4 2 5 7 6" xfId="35437"/>
    <cellStyle name="40% - Accent4 2 5 7 7" xfId="35438"/>
    <cellStyle name="40% - Accent4 2 5 8" xfId="35439"/>
    <cellStyle name="40% - Accent4 2 5 8 2" xfId="35440"/>
    <cellStyle name="40% - Accent4 2 5 9" xfId="35441"/>
    <cellStyle name="40% - Accent4 2 5 9 2" xfId="35442"/>
    <cellStyle name="40% - Accent4 2 6" xfId="35443"/>
    <cellStyle name="40% - Accent4 2 6 10" xfId="35444"/>
    <cellStyle name="40% - Accent4 2 6 11" xfId="35445"/>
    <cellStyle name="40% - Accent4 2 6 12" xfId="35446"/>
    <cellStyle name="40% - Accent4 2 6 13" xfId="35447"/>
    <cellStyle name="40% - Accent4 2 6 2" xfId="35448"/>
    <cellStyle name="40% - Accent4 2 6 2 10" xfId="35449"/>
    <cellStyle name="40% - Accent4 2 6 2 11" xfId="35450"/>
    <cellStyle name="40% - Accent4 2 6 2 2" xfId="35451"/>
    <cellStyle name="40% - Accent4 2 6 2 2 10" xfId="35452"/>
    <cellStyle name="40% - Accent4 2 6 2 2 2" xfId="35453"/>
    <cellStyle name="40% - Accent4 2 6 2 2 2 2" xfId="35454"/>
    <cellStyle name="40% - Accent4 2 6 2 2 2 2 2" xfId="35455"/>
    <cellStyle name="40% - Accent4 2 6 2 2 2 3" xfId="35456"/>
    <cellStyle name="40% - Accent4 2 6 2 2 2 3 2" xfId="35457"/>
    <cellStyle name="40% - Accent4 2 6 2 2 2 4" xfId="35458"/>
    <cellStyle name="40% - Accent4 2 6 2 2 2 5" xfId="35459"/>
    <cellStyle name="40% - Accent4 2 6 2 2 2 6" xfId="35460"/>
    <cellStyle name="40% - Accent4 2 6 2 2 2 7" xfId="35461"/>
    <cellStyle name="40% - Accent4 2 6 2 2 3" xfId="35462"/>
    <cellStyle name="40% - Accent4 2 6 2 2 3 2" xfId="35463"/>
    <cellStyle name="40% - Accent4 2 6 2 2 3 2 2" xfId="35464"/>
    <cellStyle name="40% - Accent4 2 6 2 2 3 3" xfId="35465"/>
    <cellStyle name="40% - Accent4 2 6 2 2 3 3 2" xfId="35466"/>
    <cellStyle name="40% - Accent4 2 6 2 2 3 4" xfId="35467"/>
    <cellStyle name="40% - Accent4 2 6 2 2 3 5" xfId="35468"/>
    <cellStyle name="40% - Accent4 2 6 2 2 3 6" xfId="35469"/>
    <cellStyle name="40% - Accent4 2 6 2 2 3 7" xfId="35470"/>
    <cellStyle name="40% - Accent4 2 6 2 2 4" xfId="35471"/>
    <cellStyle name="40% - Accent4 2 6 2 2 4 2" xfId="35472"/>
    <cellStyle name="40% - Accent4 2 6 2 2 4 2 2" xfId="35473"/>
    <cellStyle name="40% - Accent4 2 6 2 2 4 3" xfId="35474"/>
    <cellStyle name="40% - Accent4 2 6 2 2 4 3 2" xfId="35475"/>
    <cellStyle name="40% - Accent4 2 6 2 2 4 4" xfId="35476"/>
    <cellStyle name="40% - Accent4 2 6 2 2 4 5" xfId="35477"/>
    <cellStyle name="40% - Accent4 2 6 2 2 4 6" xfId="35478"/>
    <cellStyle name="40% - Accent4 2 6 2 2 4 7" xfId="35479"/>
    <cellStyle name="40% - Accent4 2 6 2 2 5" xfId="35480"/>
    <cellStyle name="40% - Accent4 2 6 2 2 5 2" xfId="35481"/>
    <cellStyle name="40% - Accent4 2 6 2 2 6" xfId="35482"/>
    <cellStyle name="40% - Accent4 2 6 2 2 6 2" xfId="35483"/>
    <cellStyle name="40% - Accent4 2 6 2 2 7" xfId="35484"/>
    <cellStyle name="40% - Accent4 2 6 2 2 8" xfId="35485"/>
    <cellStyle name="40% - Accent4 2 6 2 2 9" xfId="35486"/>
    <cellStyle name="40% - Accent4 2 6 2 3" xfId="35487"/>
    <cellStyle name="40% - Accent4 2 6 2 3 2" xfId="35488"/>
    <cellStyle name="40% - Accent4 2 6 2 3 2 2" xfId="35489"/>
    <cellStyle name="40% - Accent4 2 6 2 3 3" xfId="35490"/>
    <cellStyle name="40% - Accent4 2 6 2 3 3 2" xfId="35491"/>
    <cellStyle name="40% - Accent4 2 6 2 3 4" xfId="35492"/>
    <cellStyle name="40% - Accent4 2 6 2 3 5" xfId="35493"/>
    <cellStyle name="40% - Accent4 2 6 2 3 6" xfId="35494"/>
    <cellStyle name="40% - Accent4 2 6 2 3 7" xfId="35495"/>
    <cellStyle name="40% - Accent4 2 6 2 4" xfId="35496"/>
    <cellStyle name="40% - Accent4 2 6 2 4 2" xfId="35497"/>
    <cellStyle name="40% - Accent4 2 6 2 4 2 2" xfId="35498"/>
    <cellStyle name="40% - Accent4 2 6 2 4 3" xfId="35499"/>
    <cellStyle name="40% - Accent4 2 6 2 4 3 2" xfId="35500"/>
    <cellStyle name="40% - Accent4 2 6 2 4 4" xfId="35501"/>
    <cellStyle name="40% - Accent4 2 6 2 4 5" xfId="35502"/>
    <cellStyle name="40% - Accent4 2 6 2 4 6" xfId="35503"/>
    <cellStyle name="40% - Accent4 2 6 2 4 7" xfId="35504"/>
    <cellStyle name="40% - Accent4 2 6 2 5" xfId="35505"/>
    <cellStyle name="40% - Accent4 2 6 2 5 2" xfId="35506"/>
    <cellStyle name="40% - Accent4 2 6 2 5 2 2" xfId="35507"/>
    <cellStyle name="40% - Accent4 2 6 2 5 3" xfId="35508"/>
    <cellStyle name="40% - Accent4 2 6 2 5 3 2" xfId="35509"/>
    <cellStyle name="40% - Accent4 2 6 2 5 4" xfId="35510"/>
    <cellStyle name="40% - Accent4 2 6 2 5 5" xfId="35511"/>
    <cellStyle name="40% - Accent4 2 6 2 5 6" xfId="35512"/>
    <cellStyle name="40% - Accent4 2 6 2 5 7" xfId="35513"/>
    <cellStyle name="40% - Accent4 2 6 2 6" xfId="35514"/>
    <cellStyle name="40% - Accent4 2 6 2 6 2" xfId="35515"/>
    <cellStyle name="40% - Accent4 2 6 2 7" xfId="35516"/>
    <cellStyle name="40% - Accent4 2 6 2 7 2" xfId="35517"/>
    <cellStyle name="40% - Accent4 2 6 2 8" xfId="35518"/>
    <cellStyle name="40% - Accent4 2 6 2 9" xfId="35519"/>
    <cellStyle name="40% - Accent4 2 6 3" xfId="35520"/>
    <cellStyle name="40% - Accent4 2 6 3 10" xfId="35521"/>
    <cellStyle name="40% - Accent4 2 6 3 11" xfId="35522"/>
    <cellStyle name="40% - Accent4 2 6 3 2" xfId="35523"/>
    <cellStyle name="40% - Accent4 2 6 3 2 10" xfId="35524"/>
    <cellStyle name="40% - Accent4 2 6 3 2 2" xfId="35525"/>
    <cellStyle name="40% - Accent4 2 6 3 2 2 2" xfId="35526"/>
    <cellStyle name="40% - Accent4 2 6 3 2 2 2 2" xfId="35527"/>
    <cellStyle name="40% - Accent4 2 6 3 2 2 3" xfId="35528"/>
    <cellStyle name="40% - Accent4 2 6 3 2 2 3 2" xfId="35529"/>
    <cellStyle name="40% - Accent4 2 6 3 2 2 4" xfId="35530"/>
    <cellStyle name="40% - Accent4 2 6 3 2 2 5" xfId="35531"/>
    <cellStyle name="40% - Accent4 2 6 3 2 2 6" xfId="35532"/>
    <cellStyle name="40% - Accent4 2 6 3 2 2 7" xfId="35533"/>
    <cellStyle name="40% - Accent4 2 6 3 2 3" xfId="35534"/>
    <cellStyle name="40% - Accent4 2 6 3 2 3 2" xfId="35535"/>
    <cellStyle name="40% - Accent4 2 6 3 2 3 2 2" xfId="35536"/>
    <cellStyle name="40% - Accent4 2 6 3 2 3 3" xfId="35537"/>
    <cellStyle name="40% - Accent4 2 6 3 2 3 3 2" xfId="35538"/>
    <cellStyle name="40% - Accent4 2 6 3 2 3 4" xfId="35539"/>
    <cellStyle name="40% - Accent4 2 6 3 2 3 5" xfId="35540"/>
    <cellStyle name="40% - Accent4 2 6 3 2 3 6" xfId="35541"/>
    <cellStyle name="40% - Accent4 2 6 3 2 3 7" xfId="35542"/>
    <cellStyle name="40% - Accent4 2 6 3 2 4" xfId="35543"/>
    <cellStyle name="40% - Accent4 2 6 3 2 4 2" xfId="35544"/>
    <cellStyle name="40% - Accent4 2 6 3 2 4 2 2" xfId="35545"/>
    <cellStyle name="40% - Accent4 2 6 3 2 4 3" xfId="35546"/>
    <cellStyle name="40% - Accent4 2 6 3 2 4 3 2" xfId="35547"/>
    <cellStyle name="40% - Accent4 2 6 3 2 4 4" xfId="35548"/>
    <cellStyle name="40% - Accent4 2 6 3 2 4 5" xfId="35549"/>
    <cellStyle name="40% - Accent4 2 6 3 2 4 6" xfId="35550"/>
    <cellStyle name="40% - Accent4 2 6 3 2 4 7" xfId="35551"/>
    <cellStyle name="40% - Accent4 2 6 3 2 5" xfId="35552"/>
    <cellStyle name="40% - Accent4 2 6 3 2 5 2" xfId="35553"/>
    <cellStyle name="40% - Accent4 2 6 3 2 6" xfId="35554"/>
    <cellStyle name="40% - Accent4 2 6 3 2 6 2" xfId="35555"/>
    <cellStyle name="40% - Accent4 2 6 3 2 7" xfId="35556"/>
    <cellStyle name="40% - Accent4 2 6 3 2 8" xfId="35557"/>
    <cellStyle name="40% - Accent4 2 6 3 2 9" xfId="35558"/>
    <cellStyle name="40% - Accent4 2 6 3 3" xfId="35559"/>
    <cellStyle name="40% - Accent4 2 6 3 3 2" xfId="35560"/>
    <cellStyle name="40% - Accent4 2 6 3 3 2 2" xfId="35561"/>
    <cellStyle name="40% - Accent4 2 6 3 3 3" xfId="35562"/>
    <cellStyle name="40% - Accent4 2 6 3 3 3 2" xfId="35563"/>
    <cellStyle name="40% - Accent4 2 6 3 3 4" xfId="35564"/>
    <cellStyle name="40% - Accent4 2 6 3 3 5" xfId="35565"/>
    <cellStyle name="40% - Accent4 2 6 3 3 6" xfId="35566"/>
    <cellStyle name="40% - Accent4 2 6 3 3 7" xfId="35567"/>
    <cellStyle name="40% - Accent4 2 6 3 4" xfId="35568"/>
    <cellStyle name="40% - Accent4 2 6 3 4 2" xfId="35569"/>
    <cellStyle name="40% - Accent4 2 6 3 4 2 2" xfId="35570"/>
    <cellStyle name="40% - Accent4 2 6 3 4 3" xfId="35571"/>
    <cellStyle name="40% - Accent4 2 6 3 4 3 2" xfId="35572"/>
    <cellStyle name="40% - Accent4 2 6 3 4 4" xfId="35573"/>
    <cellStyle name="40% - Accent4 2 6 3 4 5" xfId="35574"/>
    <cellStyle name="40% - Accent4 2 6 3 4 6" xfId="35575"/>
    <cellStyle name="40% - Accent4 2 6 3 4 7" xfId="35576"/>
    <cellStyle name="40% - Accent4 2 6 3 5" xfId="35577"/>
    <cellStyle name="40% - Accent4 2 6 3 5 2" xfId="35578"/>
    <cellStyle name="40% - Accent4 2 6 3 5 2 2" xfId="35579"/>
    <cellStyle name="40% - Accent4 2 6 3 5 3" xfId="35580"/>
    <cellStyle name="40% - Accent4 2 6 3 5 3 2" xfId="35581"/>
    <cellStyle name="40% - Accent4 2 6 3 5 4" xfId="35582"/>
    <cellStyle name="40% - Accent4 2 6 3 5 5" xfId="35583"/>
    <cellStyle name="40% - Accent4 2 6 3 5 6" xfId="35584"/>
    <cellStyle name="40% - Accent4 2 6 3 5 7" xfId="35585"/>
    <cellStyle name="40% - Accent4 2 6 3 6" xfId="35586"/>
    <cellStyle name="40% - Accent4 2 6 3 6 2" xfId="35587"/>
    <cellStyle name="40% - Accent4 2 6 3 7" xfId="35588"/>
    <cellStyle name="40% - Accent4 2 6 3 7 2" xfId="35589"/>
    <cellStyle name="40% - Accent4 2 6 3 8" xfId="35590"/>
    <cellStyle name="40% - Accent4 2 6 3 9" xfId="35591"/>
    <cellStyle name="40% - Accent4 2 6 4" xfId="35592"/>
    <cellStyle name="40% - Accent4 2 6 4 10" xfId="35593"/>
    <cellStyle name="40% - Accent4 2 6 4 2" xfId="35594"/>
    <cellStyle name="40% - Accent4 2 6 4 2 2" xfId="35595"/>
    <cellStyle name="40% - Accent4 2 6 4 2 2 2" xfId="35596"/>
    <cellStyle name="40% - Accent4 2 6 4 2 3" xfId="35597"/>
    <cellStyle name="40% - Accent4 2 6 4 2 3 2" xfId="35598"/>
    <cellStyle name="40% - Accent4 2 6 4 2 4" xfId="35599"/>
    <cellStyle name="40% - Accent4 2 6 4 2 5" xfId="35600"/>
    <cellStyle name="40% - Accent4 2 6 4 2 6" xfId="35601"/>
    <cellStyle name="40% - Accent4 2 6 4 2 7" xfId="35602"/>
    <cellStyle name="40% - Accent4 2 6 4 3" xfId="35603"/>
    <cellStyle name="40% - Accent4 2 6 4 3 2" xfId="35604"/>
    <cellStyle name="40% - Accent4 2 6 4 3 2 2" xfId="35605"/>
    <cellStyle name="40% - Accent4 2 6 4 3 3" xfId="35606"/>
    <cellStyle name="40% - Accent4 2 6 4 3 3 2" xfId="35607"/>
    <cellStyle name="40% - Accent4 2 6 4 3 4" xfId="35608"/>
    <cellStyle name="40% - Accent4 2 6 4 3 5" xfId="35609"/>
    <cellStyle name="40% - Accent4 2 6 4 3 6" xfId="35610"/>
    <cellStyle name="40% - Accent4 2 6 4 3 7" xfId="35611"/>
    <cellStyle name="40% - Accent4 2 6 4 4" xfId="35612"/>
    <cellStyle name="40% - Accent4 2 6 4 4 2" xfId="35613"/>
    <cellStyle name="40% - Accent4 2 6 4 4 2 2" xfId="35614"/>
    <cellStyle name="40% - Accent4 2 6 4 4 3" xfId="35615"/>
    <cellStyle name="40% - Accent4 2 6 4 4 3 2" xfId="35616"/>
    <cellStyle name="40% - Accent4 2 6 4 4 4" xfId="35617"/>
    <cellStyle name="40% - Accent4 2 6 4 4 5" xfId="35618"/>
    <cellStyle name="40% - Accent4 2 6 4 4 6" xfId="35619"/>
    <cellStyle name="40% - Accent4 2 6 4 4 7" xfId="35620"/>
    <cellStyle name="40% - Accent4 2 6 4 5" xfId="35621"/>
    <cellStyle name="40% - Accent4 2 6 4 5 2" xfId="35622"/>
    <cellStyle name="40% - Accent4 2 6 4 6" xfId="35623"/>
    <cellStyle name="40% - Accent4 2 6 4 6 2" xfId="35624"/>
    <cellStyle name="40% - Accent4 2 6 4 7" xfId="35625"/>
    <cellStyle name="40% - Accent4 2 6 4 8" xfId="35626"/>
    <cellStyle name="40% - Accent4 2 6 4 9" xfId="35627"/>
    <cellStyle name="40% - Accent4 2 6 5" xfId="35628"/>
    <cellStyle name="40% - Accent4 2 6 5 2" xfId="35629"/>
    <cellStyle name="40% - Accent4 2 6 5 2 2" xfId="35630"/>
    <cellStyle name="40% - Accent4 2 6 5 3" xfId="35631"/>
    <cellStyle name="40% - Accent4 2 6 5 3 2" xfId="35632"/>
    <cellStyle name="40% - Accent4 2 6 5 4" xfId="35633"/>
    <cellStyle name="40% - Accent4 2 6 5 5" xfId="35634"/>
    <cellStyle name="40% - Accent4 2 6 5 6" xfId="35635"/>
    <cellStyle name="40% - Accent4 2 6 5 7" xfId="35636"/>
    <cellStyle name="40% - Accent4 2 6 6" xfId="35637"/>
    <cellStyle name="40% - Accent4 2 6 6 2" xfId="35638"/>
    <cellStyle name="40% - Accent4 2 6 6 2 2" xfId="35639"/>
    <cellStyle name="40% - Accent4 2 6 6 3" xfId="35640"/>
    <cellStyle name="40% - Accent4 2 6 6 3 2" xfId="35641"/>
    <cellStyle name="40% - Accent4 2 6 6 4" xfId="35642"/>
    <cellStyle name="40% - Accent4 2 6 6 5" xfId="35643"/>
    <cellStyle name="40% - Accent4 2 6 6 6" xfId="35644"/>
    <cellStyle name="40% - Accent4 2 6 6 7" xfId="35645"/>
    <cellStyle name="40% - Accent4 2 6 7" xfId="35646"/>
    <cellStyle name="40% - Accent4 2 6 7 2" xfId="35647"/>
    <cellStyle name="40% - Accent4 2 6 7 2 2" xfId="35648"/>
    <cellStyle name="40% - Accent4 2 6 7 3" xfId="35649"/>
    <cellStyle name="40% - Accent4 2 6 7 3 2" xfId="35650"/>
    <cellStyle name="40% - Accent4 2 6 7 4" xfId="35651"/>
    <cellStyle name="40% - Accent4 2 6 7 5" xfId="35652"/>
    <cellStyle name="40% - Accent4 2 6 7 6" xfId="35653"/>
    <cellStyle name="40% - Accent4 2 6 7 7" xfId="35654"/>
    <cellStyle name="40% - Accent4 2 6 8" xfId="35655"/>
    <cellStyle name="40% - Accent4 2 6 8 2" xfId="35656"/>
    <cellStyle name="40% - Accent4 2 6 9" xfId="35657"/>
    <cellStyle name="40% - Accent4 2 6 9 2" xfId="35658"/>
    <cellStyle name="40% - Accent4 2 7" xfId="35659"/>
    <cellStyle name="40% - Accent4 2 7 10" xfId="35660"/>
    <cellStyle name="40% - Accent4 2 7 11" xfId="35661"/>
    <cellStyle name="40% - Accent4 2 7 2" xfId="35662"/>
    <cellStyle name="40% - Accent4 2 7 2 10" xfId="35663"/>
    <cellStyle name="40% - Accent4 2 7 2 2" xfId="35664"/>
    <cellStyle name="40% - Accent4 2 7 2 2 2" xfId="35665"/>
    <cellStyle name="40% - Accent4 2 7 2 2 2 2" xfId="35666"/>
    <cellStyle name="40% - Accent4 2 7 2 2 3" xfId="35667"/>
    <cellStyle name="40% - Accent4 2 7 2 2 3 2" xfId="35668"/>
    <cellStyle name="40% - Accent4 2 7 2 2 4" xfId="35669"/>
    <cellStyle name="40% - Accent4 2 7 2 2 5" xfId="35670"/>
    <cellStyle name="40% - Accent4 2 7 2 2 6" xfId="35671"/>
    <cellStyle name="40% - Accent4 2 7 2 2 7" xfId="35672"/>
    <cellStyle name="40% - Accent4 2 7 2 3" xfId="35673"/>
    <cellStyle name="40% - Accent4 2 7 2 3 2" xfId="35674"/>
    <cellStyle name="40% - Accent4 2 7 2 3 2 2" xfId="35675"/>
    <cellStyle name="40% - Accent4 2 7 2 3 3" xfId="35676"/>
    <cellStyle name="40% - Accent4 2 7 2 3 3 2" xfId="35677"/>
    <cellStyle name="40% - Accent4 2 7 2 3 4" xfId="35678"/>
    <cellStyle name="40% - Accent4 2 7 2 3 5" xfId="35679"/>
    <cellStyle name="40% - Accent4 2 7 2 3 6" xfId="35680"/>
    <cellStyle name="40% - Accent4 2 7 2 3 7" xfId="35681"/>
    <cellStyle name="40% - Accent4 2 7 2 4" xfId="35682"/>
    <cellStyle name="40% - Accent4 2 7 2 4 2" xfId="35683"/>
    <cellStyle name="40% - Accent4 2 7 2 4 2 2" xfId="35684"/>
    <cellStyle name="40% - Accent4 2 7 2 4 3" xfId="35685"/>
    <cellStyle name="40% - Accent4 2 7 2 4 3 2" xfId="35686"/>
    <cellStyle name="40% - Accent4 2 7 2 4 4" xfId="35687"/>
    <cellStyle name="40% - Accent4 2 7 2 4 5" xfId="35688"/>
    <cellStyle name="40% - Accent4 2 7 2 4 6" xfId="35689"/>
    <cellStyle name="40% - Accent4 2 7 2 4 7" xfId="35690"/>
    <cellStyle name="40% - Accent4 2 7 2 5" xfId="35691"/>
    <cellStyle name="40% - Accent4 2 7 2 5 2" xfId="35692"/>
    <cellStyle name="40% - Accent4 2 7 2 6" xfId="35693"/>
    <cellStyle name="40% - Accent4 2 7 2 6 2" xfId="35694"/>
    <cellStyle name="40% - Accent4 2 7 2 7" xfId="35695"/>
    <cellStyle name="40% - Accent4 2 7 2 8" xfId="35696"/>
    <cellStyle name="40% - Accent4 2 7 2 9" xfId="35697"/>
    <cellStyle name="40% - Accent4 2 7 3" xfId="35698"/>
    <cellStyle name="40% - Accent4 2 7 3 2" xfId="35699"/>
    <cellStyle name="40% - Accent4 2 7 3 2 2" xfId="35700"/>
    <cellStyle name="40% - Accent4 2 7 3 3" xfId="35701"/>
    <cellStyle name="40% - Accent4 2 7 3 3 2" xfId="35702"/>
    <cellStyle name="40% - Accent4 2 7 3 4" xfId="35703"/>
    <cellStyle name="40% - Accent4 2 7 3 5" xfId="35704"/>
    <cellStyle name="40% - Accent4 2 7 3 6" xfId="35705"/>
    <cellStyle name="40% - Accent4 2 7 3 7" xfId="35706"/>
    <cellStyle name="40% - Accent4 2 7 4" xfId="35707"/>
    <cellStyle name="40% - Accent4 2 7 4 2" xfId="35708"/>
    <cellStyle name="40% - Accent4 2 7 4 2 2" xfId="35709"/>
    <cellStyle name="40% - Accent4 2 7 4 3" xfId="35710"/>
    <cellStyle name="40% - Accent4 2 7 4 3 2" xfId="35711"/>
    <cellStyle name="40% - Accent4 2 7 4 4" xfId="35712"/>
    <cellStyle name="40% - Accent4 2 7 4 5" xfId="35713"/>
    <cellStyle name="40% - Accent4 2 7 4 6" xfId="35714"/>
    <cellStyle name="40% - Accent4 2 7 4 7" xfId="35715"/>
    <cellStyle name="40% - Accent4 2 7 5" xfId="35716"/>
    <cellStyle name="40% - Accent4 2 7 5 2" xfId="35717"/>
    <cellStyle name="40% - Accent4 2 7 5 2 2" xfId="35718"/>
    <cellStyle name="40% - Accent4 2 7 5 3" xfId="35719"/>
    <cellStyle name="40% - Accent4 2 7 5 3 2" xfId="35720"/>
    <cellStyle name="40% - Accent4 2 7 5 4" xfId="35721"/>
    <cellStyle name="40% - Accent4 2 7 5 5" xfId="35722"/>
    <cellStyle name="40% - Accent4 2 7 5 6" xfId="35723"/>
    <cellStyle name="40% - Accent4 2 7 5 7" xfId="35724"/>
    <cellStyle name="40% - Accent4 2 7 6" xfId="35725"/>
    <cellStyle name="40% - Accent4 2 7 6 2" xfId="35726"/>
    <cellStyle name="40% - Accent4 2 7 7" xfId="35727"/>
    <cellStyle name="40% - Accent4 2 7 7 2" xfId="35728"/>
    <cellStyle name="40% - Accent4 2 7 8" xfId="35729"/>
    <cellStyle name="40% - Accent4 2 7 9" xfId="35730"/>
    <cellStyle name="40% - Accent4 2 8" xfId="35731"/>
    <cellStyle name="40% - Accent4 2 8 10" xfId="35732"/>
    <cellStyle name="40% - Accent4 2 8 11" xfId="35733"/>
    <cellStyle name="40% - Accent4 2 8 2" xfId="35734"/>
    <cellStyle name="40% - Accent4 2 8 2 10" xfId="35735"/>
    <cellStyle name="40% - Accent4 2 8 2 2" xfId="35736"/>
    <cellStyle name="40% - Accent4 2 8 2 2 2" xfId="35737"/>
    <cellStyle name="40% - Accent4 2 8 2 2 2 2" xfId="35738"/>
    <cellStyle name="40% - Accent4 2 8 2 2 3" xfId="35739"/>
    <cellStyle name="40% - Accent4 2 8 2 2 3 2" xfId="35740"/>
    <cellStyle name="40% - Accent4 2 8 2 2 4" xfId="35741"/>
    <cellStyle name="40% - Accent4 2 8 2 2 5" xfId="35742"/>
    <cellStyle name="40% - Accent4 2 8 2 2 6" xfId="35743"/>
    <cellStyle name="40% - Accent4 2 8 2 2 7" xfId="35744"/>
    <cellStyle name="40% - Accent4 2 8 2 3" xfId="35745"/>
    <cellStyle name="40% - Accent4 2 8 2 3 2" xfId="35746"/>
    <cellStyle name="40% - Accent4 2 8 2 3 2 2" xfId="35747"/>
    <cellStyle name="40% - Accent4 2 8 2 3 3" xfId="35748"/>
    <cellStyle name="40% - Accent4 2 8 2 3 3 2" xfId="35749"/>
    <cellStyle name="40% - Accent4 2 8 2 3 4" xfId="35750"/>
    <cellStyle name="40% - Accent4 2 8 2 3 5" xfId="35751"/>
    <cellStyle name="40% - Accent4 2 8 2 3 6" xfId="35752"/>
    <cellStyle name="40% - Accent4 2 8 2 3 7" xfId="35753"/>
    <cellStyle name="40% - Accent4 2 8 2 4" xfId="35754"/>
    <cellStyle name="40% - Accent4 2 8 2 4 2" xfId="35755"/>
    <cellStyle name="40% - Accent4 2 8 2 4 2 2" xfId="35756"/>
    <cellStyle name="40% - Accent4 2 8 2 4 3" xfId="35757"/>
    <cellStyle name="40% - Accent4 2 8 2 4 3 2" xfId="35758"/>
    <cellStyle name="40% - Accent4 2 8 2 4 4" xfId="35759"/>
    <cellStyle name="40% - Accent4 2 8 2 4 5" xfId="35760"/>
    <cellStyle name="40% - Accent4 2 8 2 4 6" xfId="35761"/>
    <cellStyle name="40% - Accent4 2 8 2 4 7" xfId="35762"/>
    <cellStyle name="40% - Accent4 2 8 2 5" xfId="35763"/>
    <cellStyle name="40% - Accent4 2 8 2 5 2" xfId="35764"/>
    <cellStyle name="40% - Accent4 2 8 2 6" xfId="35765"/>
    <cellStyle name="40% - Accent4 2 8 2 6 2" xfId="35766"/>
    <cellStyle name="40% - Accent4 2 8 2 7" xfId="35767"/>
    <cellStyle name="40% - Accent4 2 8 2 8" xfId="35768"/>
    <cellStyle name="40% - Accent4 2 8 2 9" xfId="35769"/>
    <cellStyle name="40% - Accent4 2 8 3" xfId="35770"/>
    <cellStyle name="40% - Accent4 2 8 3 2" xfId="35771"/>
    <cellStyle name="40% - Accent4 2 8 3 2 2" xfId="35772"/>
    <cellStyle name="40% - Accent4 2 8 3 3" xfId="35773"/>
    <cellStyle name="40% - Accent4 2 8 3 3 2" xfId="35774"/>
    <cellStyle name="40% - Accent4 2 8 3 4" xfId="35775"/>
    <cellStyle name="40% - Accent4 2 8 3 5" xfId="35776"/>
    <cellStyle name="40% - Accent4 2 8 3 6" xfId="35777"/>
    <cellStyle name="40% - Accent4 2 8 3 7" xfId="35778"/>
    <cellStyle name="40% - Accent4 2 8 4" xfId="35779"/>
    <cellStyle name="40% - Accent4 2 8 4 2" xfId="35780"/>
    <cellStyle name="40% - Accent4 2 8 4 2 2" xfId="35781"/>
    <cellStyle name="40% - Accent4 2 8 4 3" xfId="35782"/>
    <cellStyle name="40% - Accent4 2 8 4 3 2" xfId="35783"/>
    <cellStyle name="40% - Accent4 2 8 4 4" xfId="35784"/>
    <cellStyle name="40% - Accent4 2 8 4 5" xfId="35785"/>
    <cellStyle name="40% - Accent4 2 8 4 6" xfId="35786"/>
    <cellStyle name="40% - Accent4 2 8 4 7" xfId="35787"/>
    <cellStyle name="40% - Accent4 2 8 5" xfId="35788"/>
    <cellStyle name="40% - Accent4 2 8 5 2" xfId="35789"/>
    <cellStyle name="40% - Accent4 2 8 5 2 2" xfId="35790"/>
    <cellStyle name="40% - Accent4 2 8 5 3" xfId="35791"/>
    <cellStyle name="40% - Accent4 2 8 5 3 2" xfId="35792"/>
    <cellStyle name="40% - Accent4 2 8 5 4" xfId="35793"/>
    <cellStyle name="40% - Accent4 2 8 5 5" xfId="35794"/>
    <cellStyle name="40% - Accent4 2 8 5 6" xfId="35795"/>
    <cellStyle name="40% - Accent4 2 8 5 7" xfId="35796"/>
    <cellStyle name="40% - Accent4 2 8 6" xfId="35797"/>
    <cellStyle name="40% - Accent4 2 8 6 2" xfId="35798"/>
    <cellStyle name="40% - Accent4 2 8 7" xfId="35799"/>
    <cellStyle name="40% - Accent4 2 8 7 2" xfId="35800"/>
    <cellStyle name="40% - Accent4 2 8 8" xfId="35801"/>
    <cellStyle name="40% - Accent4 2 8 9" xfId="35802"/>
    <cellStyle name="40% - Accent4 2 9" xfId="35803"/>
    <cellStyle name="40% - Accent4 2 9 10" xfId="35804"/>
    <cellStyle name="40% - Accent4 2 9 2" xfId="35805"/>
    <cellStyle name="40% - Accent4 2 9 2 2" xfId="35806"/>
    <cellStyle name="40% - Accent4 2 9 2 2 2" xfId="35807"/>
    <cellStyle name="40% - Accent4 2 9 2 3" xfId="35808"/>
    <cellStyle name="40% - Accent4 2 9 2 3 2" xfId="35809"/>
    <cellStyle name="40% - Accent4 2 9 2 4" xfId="35810"/>
    <cellStyle name="40% - Accent4 2 9 2 5" xfId="35811"/>
    <cellStyle name="40% - Accent4 2 9 2 6" xfId="35812"/>
    <cellStyle name="40% - Accent4 2 9 2 7" xfId="35813"/>
    <cellStyle name="40% - Accent4 2 9 3" xfId="35814"/>
    <cellStyle name="40% - Accent4 2 9 3 2" xfId="35815"/>
    <cellStyle name="40% - Accent4 2 9 3 2 2" xfId="35816"/>
    <cellStyle name="40% - Accent4 2 9 3 3" xfId="35817"/>
    <cellStyle name="40% - Accent4 2 9 3 3 2" xfId="35818"/>
    <cellStyle name="40% - Accent4 2 9 3 4" xfId="35819"/>
    <cellStyle name="40% - Accent4 2 9 3 5" xfId="35820"/>
    <cellStyle name="40% - Accent4 2 9 3 6" xfId="35821"/>
    <cellStyle name="40% - Accent4 2 9 3 7" xfId="35822"/>
    <cellStyle name="40% - Accent4 2 9 4" xfId="35823"/>
    <cellStyle name="40% - Accent4 2 9 4 2" xfId="35824"/>
    <cellStyle name="40% - Accent4 2 9 4 2 2" xfId="35825"/>
    <cellStyle name="40% - Accent4 2 9 4 3" xfId="35826"/>
    <cellStyle name="40% - Accent4 2 9 4 3 2" xfId="35827"/>
    <cellStyle name="40% - Accent4 2 9 4 4" xfId="35828"/>
    <cellStyle name="40% - Accent4 2 9 4 5" xfId="35829"/>
    <cellStyle name="40% - Accent4 2 9 4 6" xfId="35830"/>
    <cellStyle name="40% - Accent4 2 9 4 7" xfId="35831"/>
    <cellStyle name="40% - Accent4 2 9 5" xfId="35832"/>
    <cellStyle name="40% - Accent4 2 9 5 2" xfId="35833"/>
    <cellStyle name="40% - Accent4 2 9 6" xfId="35834"/>
    <cellStyle name="40% - Accent4 2 9 6 2" xfId="35835"/>
    <cellStyle name="40% - Accent4 2 9 7" xfId="35836"/>
    <cellStyle name="40% - Accent4 2 9 8" xfId="35837"/>
    <cellStyle name="40% - Accent4 2 9 9" xfId="35838"/>
    <cellStyle name="40% - Accent4 2_10-15-10-Stmt AU - Period I - Working 1 0" xfId="354"/>
    <cellStyle name="40% - Accent4 3" xfId="355"/>
    <cellStyle name="40% - Accent4 3 10" xfId="35839"/>
    <cellStyle name="40% - Accent4 3 10 2" xfId="35840"/>
    <cellStyle name="40% - Accent4 3 10 2 2" xfId="35841"/>
    <cellStyle name="40% - Accent4 3 10 3" xfId="35842"/>
    <cellStyle name="40% - Accent4 3 10 3 2" xfId="35843"/>
    <cellStyle name="40% - Accent4 3 10 4" xfId="35844"/>
    <cellStyle name="40% - Accent4 3 10 5" xfId="35845"/>
    <cellStyle name="40% - Accent4 3 10 6" xfId="35846"/>
    <cellStyle name="40% - Accent4 3 10 7" xfId="35847"/>
    <cellStyle name="40% - Accent4 3 11" xfId="35848"/>
    <cellStyle name="40% - Accent4 3 11 2" xfId="35849"/>
    <cellStyle name="40% - Accent4 3 11 2 2" xfId="35850"/>
    <cellStyle name="40% - Accent4 3 11 3" xfId="35851"/>
    <cellStyle name="40% - Accent4 3 11 3 2" xfId="35852"/>
    <cellStyle name="40% - Accent4 3 11 4" xfId="35853"/>
    <cellStyle name="40% - Accent4 3 11 5" xfId="35854"/>
    <cellStyle name="40% - Accent4 3 11 6" xfId="35855"/>
    <cellStyle name="40% - Accent4 3 11 7" xfId="35856"/>
    <cellStyle name="40% - Accent4 3 12" xfId="35857"/>
    <cellStyle name="40% - Accent4 3 12 2" xfId="35858"/>
    <cellStyle name="40% - Accent4 3 12 2 2" xfId="35859"/>
    <cellStyle name="40% - Accent4 3 12 3" xfId="35860"/>
    <cellStyle name="40% - Accent4 3 12 3 2" xfId="35861"/>
    <cellStyle name="40% - Accent4 3 12 4" xfId="35862"/>
    <cellStyle name="40% - Accent4 3 12 5" xfId="35863"/>
    <cellStyle name="40% - Accent4 3 12 6" xfId="35864"/>
    <cellStyle name="40% - Accent4 3 12 7" xfId="35865"/>
    <cellStyle name="40% - Accent4 3 13" xfId="35866"/>
    <cellStyle name="40% - Accent4 3 13 2" xfId="35867"/>
    <cellStyle name="40% - Accent4 3 14" xfId="35868"/>
    <cellStyle name="40% - Accent4 3 14 2" xfId="35869"/>
    <cellStyle name="40% - Accent4 3 15" xfId="35870"/>
    <cellStyle name="40% - Accent4 3 16" xfId="35871"/>
    <cellStyle name="40% - Accent4 3 17" xfId="35872"/>
    <cellStyle name="40% - Accent4 3 18" xfId="35873"/>
    <cellStyle name="40% - Accent4 3 2" xfId="356"/>
    <cellStyle name="40% - Accent4 3 2 10" xfId="35874"/>
    <cellStyle name="40% - Accent4 3 2 11" xfId="35875"/>
    <cellStyle name="40% - Accent4 3 2 12" xfId="35876"/>
    <cellStyle name="40% - Accent4 3 2 13" xfId="35877"/>
    <cellStyle name="40% - Accent4 3 2 2" xfId="35878"/>
    <cellStyle name="40% - Accent4 3 2 2 10" xfId="35879"/>
    <cellStyle name="40% - Accent4 3 2 2 11" xfId="35880"/>
    <cellStyle name="40% - Accent4 3 2 2 2" xfId="35881"/>
    <cellStyle name="40% - Accent4 3 2 2 2 10" xfId="35882"/>
    <cellStyle name="40% - Accent4 3 2 2 2 2" xfId="35883"/>
    <cellStyle name="40% - Accent4 3 2 2 2 2 2" xfId="35884"/>
    <cellStyle name="40% - Accent4 3 2 2 2 2 2 2" xfId="35885"/>
    <cellStyle name="40% - Accent4 3 2 2 2 2 3" xfId="35886"/>
    <cellStyle name="40% - Accent4 3 2 2 2 2 3 2" xfId="35887"/>
    <cellStyle name="40% - Accent4 3 2 2 2 2 4" xfId="35888"/>
    <cellStyle name="40% - Accent4 3 2 2 2 2 5" xfId="35889"/>
    <cellStyle name="40% - Accent4 3 2 2 2 2 6" xfId="35890"/>
    <cellStyle name="40% - Accent4 3 2 2 2 2 7" xfId="35891"/>
    <cellStyle name="40% - Accent4 3 2 2 2 3" xfId="35892"/>
    <cellStyle name="40% - Accent4 3 2 2 2 3 2" xfId="35893"/>
    <cellStyle name="40% - Accent4 3 2 2 2 3 2 2" xfId="35894"/>
    <cellStyle name="40% - Accent4 3 2 2 2 3 3" xfId="35895"/>
    <cellStyle name="40% - Accent4 3 2 2 2 3 3 2" xfId="35896"/>
    <cellStyle name="40% - Accent4 3 2 2 2 3 4" xfId="35897"/>
    <cellStyle name="40% - Accent4 3 2 2 2 3 5" xfId="35898"/>
    <cellStyle name="40% - Accent4 3 2 2 2 3 6" xfId="35899"/>
    <cellStyle name="40% - Accent4 3 2 2 2 3 7" xfId="35900"/>
    <cellStyle name="40% - Accent4 3 2 2 2 4" xfId="35901"/>
    <cellStyle name="40% - Accent4 3 2 2 2 4 2" xfId="35902"/>
    <cellStyle name="40% - Accent4 3 2 2 2 4 2 2" xfId="35903"/>
    <cellStyle name="40% - Accent4 3 2 2 2 4 3" xfId="35904"/>
    <cellStyle name="40% - Accent4 3 2 2 2 4 3 2" xfId="35905"/>
    <cellStyle name="40% - Accent4 3 2 2 2 4 4" xfId="35906"/>
    <cellStyle name="40% - Accent4 3 2 2 2 4 5" xfId="35907"/>
    <cellStyle name="40% - Accent4 3 2 2 2 4 6" xfId="35908"/>
    <cellStyle name="40% - Accent4 3 2 2 2 4 7" xfId="35909"/>
    <cellStyle name="40% - Accent4 3 2 2 2 5" xfId="35910"/>
    <cellStyle name="40% - Accent4 3 2 2 2 5 2" xfId="35911"/>
    <cellStyle name="40% - Accent4 3 2 2 2 6" xfId="35912"/>
    <cellStyle name="40% - Accent4 3 2 2 2 6 2" xfId="35913"/>
    <cellStyle name="40% - Accent4 3 2 2 2 7" xfId="35914"/>
    <cellStyle name="40% - Accent4 3 2 2 2 8" xfId="35915"/>
    <cellStyle name="40% - Accent4 3 2 2 2 9" xfId="35916"/>
    <cellStyle name="40% - Accent4 3 2 2 3" xfId="35917"/>
    <cellStyle name="40% - Accent4 3 2 2 3 2" xfId="35918"/>
    <cellStyle name="40% - Accent4 3 2 2 3 2 2" xfId="35919"/>
    <cellStyle name="40% - Accent4 3 2 2 3 3" xfId="35920"/>
    <cellStyle name="40% - Accent4 3 2 2 3 3 2" xfId="35921"/>
    <cellStyle name="40% - Accent4 3 2 2 3 4" xfId="35922"/>
    <cellStyle name="40% - Accent4 3 2 2 3 5" xfId="35923"/>
    <cellStyle name="40% - Accent4 3 2 2 3 6" xfId="35924"/>
    <cellStyle name="40% - Accent4 3 2 2 3 7" xfId="35925"/>
    <cellStyle name="40% - Accent4 3 2 2 4" xfId="35926"/>
    <cellStyle name="40% - Accent4 3 2 2 4 2" xfId="35927"/>
    <cellStyle name="40% - Accent4 3 2 2 4 2 2" xfId="35928"/>
    <cellStyle name="40% - Accent4 3 2 2 4 3" xfId="35929"/>
    <cellStyle name="40% - Accent4 3 2 2 4 3 2" xfId="35930"/>
    <cellStyle name="40% - Accent4 3 2 2 4 4" xfId="35931"/>
    <cellStyle name="40% - Accent4 3 2 2 4 5" xfId="35932"/>
    <cellStyle name="40% - Accent4 3 2 2 4 6" xfId="35933"/>
    <cellStyle name="40% - Accent4 3 2 2 4 7" xfId="35934"/>
    <cellStyle name="40% - Accent4 3 2 2 5" xfId="35935"/>
    <cellStyle name="40% - Accent4 3 2 2 5 2" xfId="35936"/>
    <cellStyle name="40% - Accent4 3 2 2 5 2 2" xfId="35937"/>
    <cellStyle name="40% - Accent4 3 2 2 5 3" xfId="35938"/>
    <cellStyle name="40% - Accent4 3 2 2 5 3 2" xfId="35939"/>
    <cellStyle name="40% - Accent4 3 2 2 5 4" xfId="35940"/>
    <cellStyle name="40% - Accent4 3 2 2 5 5" xfId="35941"/>
    <cellStyle name="40% - Accent4 3 2 2 5 6" xfId="35942"/>
    <cellStyle name="40% - Accent4 3 2 2 5 7" xfId="35943"/>
    <cellStyle name="40% - Accent4 3 2 2 6" xfId="35944"/>
    <cellStyle name="40% - Accent4 3 2 2 6 2" xfId="35945"/>
    <cellStyle name="40% - Accent4 3 2 2 7" xfId="35946"/>
    <cellStyle name="40% - Accent4 3 2 2 7 2" xfId="35947"/>
    <cellStyle name="40% - Accent4 3 2 2 8" xfId="35948"/>
    <cellStyle name="40% - Accent4 3 2 2 9" xfId="35949"/>
    <cellStyle name="40% - Accent4 3 2 3" xfId="35950"/>
    <cellStyle name="40% - Accent4 3 2 3 10" xfId="35951"/>
    <cellStyle name="40% - Accent4 3 2 3 11" xfId="35952"/>
    <cellStyle name="40% - Accent4 3 2 3 2" xfId="35953"/>
    <cellStyle name="40% - Accent4 3 2 3 2 10" xfId="35954"/>
    <cellStyle name="40% - Accent4 3 2 3 2 2" xfId="35955"/>
    <cellStyle name="40% - Accent4 3 2 3 2 2 2" xfId="35956"/>
    <cellStyle name="40% - Accent4 3 2 3 2 2 2 2" xfId="35957"/>
    <cellStyle name="40% - Accent4 3 2 3 2 2 3" xfId="35958"/>
    <cellStyle name="40% - Accent4 3 2 3 2 2 3 2" xfId="35959"/>
    <cellStyle name="40% - Accent4 3 2 3 2 2 4" xfId="35960"/>
    <cellStyle name="40% - Accent4 3 2 3 2 2 5" xfId="35961"/>
    <cellStyle name="40% - Accent4 3 2 3 2 2 6" xfId="35962"/>
    <cellStyle name="40% - Accent4 3 2 3 2 2 7" xfId="35963"/>
    <cellStyle name="40% - Accent4 3 2 3 2 3" xfId="35964"/>
    <cellStyle name="40% - Accent4 3 2 3 2 3 2" xfId="35965"/>
    <cellStyle name="40% - Accent4 3 2 3 2 3 2 2" xfId="35966"/>
    <cellStyle name="40% - Accent4 3 2 3 2 3 3" xfId="35967"/>
    <cellStyle name="40% - Accent4 3 2 3 2 3 3 2" xfId="35968"/>
    <cellStyle name="40% - Accent4 3 2 3 2 3 4" xfId="35969"/>
    <cellStyle name="40% - Accent4 3 2 3 2 3 5" xfId="35970"/>
    <cellStyle name="40% - Accent4 3 2 3 2 3 6" xfId="35971"/>
    <cellStyle name="40% - Accent4 3 2 3 2 3 7" xfId="35972"/>
    <cellStyle name="40% - Accent4 3 2 3 2 4" xfId="35973"/>
    <cellStyle name="40% - Accent4 3 2 3 2 4 2" xfId="35974"/>
    <cellStyle name="40% - Accent4 3 2 3 2 4 2 2" xfId="35975"/>
    <cellStyle name="40% - Accent4 3 2 3 2 4 3" xfId="35976"/>
    <cellStyle name="40% - Accent4 3 2 3 2 4 3 2" xfId="35977"/>
    <cellStyle name="40% - Accent4 3 2 3 2 4 4" xfId="35978"/>
    <cellStyle name="40% - Accent4 3 2 3 2 4 5" xfId="35979"/>
    <cellStyle name="40% - Accent4 3 2 3 2 4 6" xfId="35980"/>
    <cellStyle name="40% - Accent4 3 2 3 2 4 7" xfId="35981"/>
    <cellStyle name="40% - Accent4 3 2 3 2 5" xfId="35982"/>
    <cellStyle name="40% - Accent4 3 2 3 2 5 2" xfId="35983"/>
    <cellStyle name="40% - Accent4 3 2 3 2 6" xfId="35984"/>
    <cellStyle name="40% - Accent4 3 2 3 2 6 2" xfId="35985"/>
    <cellStyle name="40% - Accent4 3 2 3 2 7" xfId="35986"/>
    <cellStyle name="40% - Accent4 3 2 3 2 8" xfId="35987"/>
    <cellStyle name="40% - Accent4 3 2 3 2 9" xfId="35988"/>
    <cellStyle name="40% - Accent4 3 2 3 3" xfId="35989"/>
    <cellStyle name="40% - Accent4 3 2 3 3 2" xfId="35990"/>
    <cellStyle name="40% - Accent4 3 2 3 3 2 2" xfId="35991"/>
    <cellStyle name="40% - Accent4 3 2 3 3 3" xfId="35992"/>
    <cellStyle name="40% - Accent4 3 2 3 3 3 2" xfId="35993"/>
    <cellStyle name="40% - Accent4 3 2 3 3 4" xfId="35994"/>
    <cellStyle name="40% - Accent4 3 2 3 3 5" xfId="35995"/>
    <cellStyle name="40% - Accent4 3 2 3 3 6" xfId="35996"/>
    <cellStyle name="40% - Accent4 3 2 3 3 7" xfId="35997"/>
    <cellStyle name="40% - Accent4 3 2 3 4" xfId="35998"/>
    <cellStyle name="40% - Accent4 3 2 3 4 2" xfId="35999"/>
    <cellStyle name="40% - Accent4 3 2 3 4 2 2" xfId="36000"/>
    <cellStyle name="40% - Accent4 3 2 3 4 3" xfId="36001"/>
    <cellStyle name="40% - Accent4 3 2 3 4 3 2" xfId="36002"/>
    <cellStyle name="40% - Accent4 3 2 3 4 4" xfId="36003"/>
    <cellStyle name="40% - Accent4 3 2 3 4 5" xfId="36004"/>
    <cellStyle name="40% - Accent4 3 2 3 4 6" xfId="36005"/>
    <cellStyle name="40% - Accent4 3 2 3 4 7" xfId="36006"/>
    <cellStyle name="40% - Accent4 3 2 3 5" xfId="36007"/>
    <cellStyle name="40% - Accent4 3 2 3 5 2" xfId="36008"/>
    <cellStyle name="40% - Accent4 3 2 3 5 2 2" xfId="36009"/>
    <cellStyle name="40% - Accent4 3 2 3 5 3" xfId="36010"/>
    <cellStyle name="40% - Accent4 3 2 3 5 3 2" xfId="36011"/>
    <cellStyle name="40% - Accent4 3 2 3 5 4" xfId="36012"/>
    <cellStyle name="40% - Accent4 3 2 3 5 5" xfId="36013"/>
    <cellStyle name="40% - Accent4 3 2 3 5 6" xfId="36014"/>
    <cellStyle name="40% - Accent4 3 2 3 5 7" xfId="36015"/>
    <cellStyle name="40% - Accent4 3 2 3 6" xfId="36016"/>
    <cellStyle name="40% - Accent4 3 2 3 6 2" xfId="36017"/>
    <cellStyle name="40% - Accent4 3 2 3 7" xfId="36018"/>
    <cellStyle name="40% - Accent4 3 2 3 7 2" xfId="36019"/>
    <cellStyle name="40% - Accent4 3 2 3 8" xfId="36020"/>
    <cellStyle name="40% - Accent4 3 2 3 9" xfId="36021"/>
    <cellStyle name="40% - Accent4 3 2 4" xfId="36022"/>
    <cellStyle name="40% - Accent4 3 2 4 10" xfId="36023"/>
    <cellStyle name="40% - Accent4 3 2 4 2" xfId="36024"/>
    <cellStyle name="40% - Accent4 3 2 4 2 2" xfId="36025"/>
    <cellStyle name="40% - Accent4 3 2 4 2 2 2" xfId="36026"/>
    <cellStyle name="40% - Accent4 3 2 4 2 3" xfId="36027"/>
    <cellStyle name="40% - Accent4 3 2 4 2 3 2" xfId="36028"/>
    <cellStyle name="40% - Accent4 3 2 4 2 4" xfId="36029"/>
    <cellStyle name="40% - Accent4 3 2 4 2 5" xfId="36030"/>
    <cellStyle name="40% - Accent4 3 2 4 2 6" xfId="36031"/>
    <cellStyle name="40% - Accent4 3 2 4 2 7" xfId="36032"/>
    <cellStyle name="40% - Accent4 3 2 4 3" xfId="36033"/>
    <cellStyle name="40% - Accent4 3 2 4 3 2" xfId="36034"/>
    <cellStyle name="40% - Accent4 3 2 4 3 2 2" xfId="36035"/>
    <cellStyle name="40% - Accent4 3 2 4 3 3" xfId="36036"/>
    <cellStyle name="40% - Accent4 3 2 4 3 3 2" xfId="36037"/>
    <cellStyle name="40% - Accent4 3 2 4 3 4" xfId="36038"/>
    <cellStyle name="40% - Accent4 3 2 4 3 5" xfId="36039"/>
    <cellStyle name="40% - Accent4 3 2 4 3 6" xfId="36040"/>
    <cellStyle name="40% - Accent4 3 2 4 3 7" xfId="36041"/>
    <cellStyle name="40% - Accent4 3 2 4 4" xfId="36042"/>
    <cellStyle name="40% - Accent4 3 2 4 4 2" xfId="36043"/>
    <cellStyle name="40% - Accent4 3 2 4 4 2 2" xfId="36044"/>
    <cellStyle name="40% - Accent4 3 2 4 4 3" xfId="36045"/>
    <cellStyle name="40% - Accent4 3 2 4 4 3 2" xfId="36046"/>
    <cellStyle name="40% - Accent4 3 2 4 4 4" xfId="36047"/>
    <cellStyle name="40% - Accent4 3 2 4 4 5" xfId="36048"/>
    <cellStyle name="40% - Accent4 3 2 4 4 6" xfId="36049"/>
    <cellStyle name="40% - Accent4 3 2 4 4 7" xfId="36050"/>
    <cellStyle name="40% - Accent4 3 2 4 5" xfId="36051"/>
    <cellStyle name="40% - Accent4 3 2 4 5 2" xfId="36052"/>
    <cellStyle name="40% - Accent4 3 2 4 6" xfId="36053"/>
    <cellStyle name="40% - Accent4 3 2 4 6 2" xfId="36054"/>
    <cellStyle name="40% - Accent4 3 2 4 7" xfId="36055"/>
    <cellStyle name="40% - Accent4 3 2 4 8" xfId="36056"/>
    <cellStyle name="40% - Accent4 3 2 4 9" xfId="36057"/>
    <cellStyle name="40% - Accent4 3 2 5" xfId="36058"/>
    <cellStyle name="40% - Accent4 3 2 5 2" xfId="36059"/>
    <cellStyle name="40% - Accent4 3 2 5 2 2" xfId="36060"/>
    <cellStyle name="40% - Accent4 3 2 5 3" xfId="36061"/>
    <cellStyle name="40% - Accent4 3 2 5 3 2" xfId="36062"/>
    <cellStyle name="40% - Accent4 3 2 5 4" xfId="36063"/>
    <cellStyle name="40% - Accent4 3 2 5 5" xfId="36064"/>
    <cellStyle name="40% - Accent4 3 2 5 6" xfId="36065"/>
    <cellStyle name="40% - Accent4 3 2 5 7" xfId="36066"/>
    <cellStyle name="40% - Accent4 3 2 6" xfId="36067"/>
    <cellStyle name="40% - Accent4 3 2 6 2" xfId="36068"/>
    <cellStyle name="40% - Accent4 3 2 6 2 2" xfId="36069"/>
    <cellStyle name="40% - Accent4 3 2 6 3" xfId="36070"/>
    <cellStyle name="40% - Accent4 3 2 6 3 2" xfId="36071"/>
    <cellStyle name="40% - Accent4 3 2 6 4" xfId="36072"/>
    <cellStyle name="40% - Accent4 3 2 6 5" xfId="36073"/>
    <cellStyle name="40% - Accent4 3 2 6 6" xfId="36074"/>
    <cellStyle name="40% - Accent4 3 2 6 7" xfId="36075"/>
    <cellStyle name="40% - Accent4 3 2 7" xfId="36076"/>
    <cellStyle name="40% - Accent4 3 2 7 2" xfId="36077"/>
    <cellStyle name="40% - Accent4 3 2 7 2 2" xfId="36078"/>
    <cellStyle name="40% - Accent4 3 2 7 3" xfId="36079"/>
    <cellStyle name="40% - Accent4 3 2 7 3 2" xfId="36080"/>
    <cellStyle name="40% - Accent4 3 2 7 4" xfId="36081"/>
    <cellStyle name="40% - Accent4 3 2 7 5" xfId="36082"/>
    <cellStyle name="40% - Accent4 3 2 7 6" xfId="36083"/>
    <cellStyle name="40% - Accent4 3 2 7 7" xfId="36084"/>
    <cellStyle name="40% - Accent4 3 2 8" xfId="36085"/>
    <cellStyle name="40% - Accent4 3 2 8 2" xfId="36086"/>
    <cellStyle name="40% - Accent4 3 2 9" xfId="36087"/>
    <cellStyle name="40% - Accent4 3 2 9 2" xfId="36088"/>
    <cellStyle name="40% - Accent4 3 3" xfId="357"/>
    <cellStyle name="40% - Accent4 3 3 10" xfId="36089"/>
    <cellStyle name="40% - Accent4 3 3 11" xfId="36090"/>
    <cellStyle name="40% - Accent4 3 3 12" xfId="36091"/>
    <cellStyle name="40% - Accent4 3 3 13" xfId="36092"/>
    <cellStyle name="40% - Accent4 3 3 2" xfId="36093"/>
    <cellStyle name="40% - Accent4 3 3 2 10" xfId="36094"/>
    <cellStyle name="40% - Accent4 3 3 2 11" xfId="36095"/>
    <cellStyle name="40% - Accent4 3 3 2 2" xfId="36096"/>
    <cellStyle name="40% - Accent4 3 3 2 2 10" xfId="36097"/>
    <cellStyle name="40% - Accent4 3 3 2 2 2" xfId="36098"/>
    <cellStyle name="40% - Accent4 3 3 2 2 2 2" xfId="36099"/>
    <cellStyle name="40% - Accent4 3 3 2 2 2 2 2" xfId="36100"/>
    <cellStyle name="40% - Accent4 3 3 2 2 2 3" xfId="36101"/>
    <cellStyle name="40% - Accent4 3 3 2 2 2 3 2" xfId="36102"/>
    <cellStyle name="40% - Accent4 3 3 2 2 2 4" xfId="36103"/>
    <cellStyle name="40% - Accent4 3 3 2 2 2 5" xfId="36104"/>
    <cellStyle name="40% - Accent4 3 3 2 2 2 6" xfId="36105"/>
    <cellStyle name="40% - Accent4 3 3 2 2 2 7" xfId="36106"/>
    <cellStyle name="40% - Accent4 3 3 2 2 3" xfId="36107"/>
    <cellStyle name="40% - Accent4 3 3 2 2 3 2" xfId="36108"/>
    <cellStyle name="40% - Accent4 3 3 2 2 3 2 2" xfId="36109"/>
    <cellStyle name="40% - Accent4 3 3 2 2 3 3" xfId="36110"/>
    <cellStyle name="40% - Accent4 3 3 2 2 3 3 2" xfId="36111"/>
    <cellStyle name="40% - Accent4 3 3 2 2 3 4" xfId="36112"/>
    <cellStyle name="40% - Accent4 3 3 2 2 3 5" xfId="36113"/>
    <cellStyle name="40% - Accent4 3 3 2 2 3 6" xfId="36114"/>
    <cellStyle name="40% - Accent4 3 3 2 2 3 7" xfId="36115"/>
    <cellStyle name="40% - Accent4 3 3 2 2 4" xfId="36116"/>
    <cellStyle name="40% - Accent4 3 3 2 2 4 2" xfId="36117"/>
    <cellStyle name="40% - Accent4 3 3 2 2 4 2 2" xfId="36118"/>
    <cellStyle name="40% - Accent4 3 3 2 2 4 3" xfId="36119"/>
    <cellStyle name="40% - Accent4 3 3 2 2 4 3 2" xfId="36120"/>
    <cellStyle name="40% - Accent4 3 3 2 2 4 4" xfId="36121"/>
    <cellStyle name="40% - Accent4 3 3 2 2 4 5" xfId="36122"/>
    <cellStyle name="40% - Accent4 3 3 2 2 4 6" xfId="36123"/>
    <cellStyle name="40% - Accent4 3 3 2 2 4 7" xfId="36124"/>
    <cellStyle name="40% - Accent4 3 3 2 2 5" xfId="36125"/>
    <cellStyle name="40% - Accent4 3 3 2 2 5 2" xfId="36126"/>
    <cellStyle name="40% - Accent4 3 3 2 2 6" xfId="36127"/>
    <cellStyle name="40% - Accent4 3 3 2 2 6 2" xfId="36128"/>
    <cellStyle name="40% - Accent4 3 3 2 2 7" xfId="36129"/>
    <cellStyle name="40% - Accent4 3 3 2 2 8" xfId="36130"/>
    <cellStyle name="40% - Accent4 3 3 2 2 9" xfId="36131"/>
    <cellStyle name="40% - Accent4 3 3 2 3" xfId="36132"/>
    <cellStyle name="40% - Accent4 3 3 2 3 2" xfId="36133"/>
    <cellStyle name="40% - Accent4 3 3 2 3 2 2" xfId="36134"/>
    <cellStyle name="40% - Accent4 3 3 2 3 3" xfId="36135"/>
    <cellStyle name="40% - Accent4 3 3 2 3 3 2" xfId="36136"/>
    <cellStyle name="40% - Accent4 3 3 2 3 4" xfId="36137"/>
    <cellStyle name="40% - Accent4 3 3 2 3 5" xfId="36138"/>
    <cellStyle name="40% - Accent4 3 3 2 3 6" xfId="36139"/>
    <cellStyle name="40% - Accent4 3 3 2 3 7" xfId="36140"/>
    <cellStyle name="40% - Accent4 3 3 2 4" xfId="36141"/>
    <cellStyle name="40% - Accent4 3 3 2 4 2" xfId="36142"/>
    <cellStyle name="40% - Accent4 3 3 2 4 2 2" xfId="36143"/>
    <cellStyle name="40% - Accent4 3 3 2 4 3" xfId="36144"/>
    <cellStyle name="40% - Accent4 3 3 2 4 3 2" xfId="36145"/>
    <cellStyle name="40% - Accent4 3 3 2 4 4" xfId="36146"/>
    <cellStyle name="40% - Accent4 3 3 2 4 5" xfId="36147"/>
    <cellStyle name="40% - Accent4 3 3 2 4 6" xfId="36148"/>
    <cellStyle name="40% - Accent4 3 3 2 4 7" xfId="36149"/>
    <cellStyle name="40% - Accent4 3 3 2 5" xfId="36150"/>
    <cellStyle name="40% - Accent4 3 3 2 5 2" xfId="36151"/>
    <cellStyle name="40% - Accent4 3 3 2 5 2 2" xfId="36152"/>
    <cellStyle name="40% - Accent4 3 3 2 5 3" xfId="36153"/>
    <cellStyle name="40% - Accent4 3 3 2 5 3 2" xfId="36154"/>
    <cellStyle name="40% - Accent4 3 3 2 5 4" xfId="36155"/>
    <cellStyle name="40% - Accent4 3 3 2 5 5" xfId="36156"/>
    <cellStyle name="40% - Accent4 3 3 2 5 6" xfId="36157"/>
    <cellStyle name="40% - Accent4 3 3 2 5 7" xfId="36158"/>
    <cellStyle name="40% - Accent4 3 3 2 6" xfId="36159"/>
    <cellStyle name="40% - Accent4 3 3 2 6 2" xfId="36160"/>
    <cellStyle name="40% - Accent4 3 3 2 7" xfId="36161"/>
    <cellStyle name="40% - Accent4 3 3 2 7 2" xfId="36162"/>
    <cellStyle name="40% - Accent4 3 3 2 8" xfId="36163"/>
    <cellStyle name="40% - Accent4 3 3 2 9" xfId="36164"/>
    <cellStyle name="40% - Accent4 3 3 3" xfId="36165"/>
    <cellStyle name="40% - Accent4 3 3 3 10" xfId="36166"/>
    <cellStyle name="40% - Accent4 3 3 3 11" xfId="36167"/>
    <cellStyle name="40% - Accent4 3 3 3 2" xfId="36168"/>
    <cellStyle name="40% - Accent4 3 3 3 2 10" xfId="36169"/>
    <cellStyle name="40% - Accent4 3 3 3 2 2" xfId="36170"/>
    <cellStyle name="40% - Accent4 3 3 3 2 2 2" xfId="36171"/>
    <cellStyle name="40% - Accent4 3 3 3 2 2 2 2" xfId="36172"/>
    <cellStyle name="40% - Accent4 3 3 3 2 2 3" xfId="36173"/>
    <cellStyle name="40% - Accent4 3 3 3 2 2 3 2" xfId="36174"/>
    <cellStyle name="40% - Accent4 3 3 3 2 2 4" xfId="36175"/>
    <cellStyle name="40% - Accent4 3 3 3 2 2 5" xfId="36176"/>
    <cellStyle name="40% - Accent4 3 3 3 2 2 6" xfId="36177"/>
    <cellStyle name="40% - Accent4 3 3 3 2 2 7" xfId="36178"/>
    <cellStyle name="40% - Accent4 3 3 3 2 3" xfId="36179"/>
    <cellStyle name="40% - Accent4 3 3 3 2 3 2" xfId="36180"/>
    <cellStyle name="40% - Accent4 3 3 3 2 3 2 2" xfId="36181"/>
    <cellStyle name="40% - Accent4 3 3 3 2 3 3" xfId="36182"/>
    <cellStyle name="40% - Accent4 3 3 3 2 3 3 2" xfId="36183"/>
    <cellStyle name="40% - Accent4 3 3 3 2 3 4" xfId="36184"/>
    <cellStyle name="40% - Accent4 3 3 3 2 3 5" xfId="36185"/>
    <cellStyle name="40% - Accent4 3 3 3 2 3 6" xfId="36186"/>
    <cellStyle name="40% - Accent4 3 3 3 2 3 7" xfId="36187"/>
    <cellStyle name="40% - Accent4 3 3 3 2 4" xfId="36188"/>
    <cellStyle name="40% - Accent4 3 3 3 2 4 2" xfId="36189"/>
    <cellStyle name="40% - Accent4 3 3 3 2 4 2 2" xfId="36190"/>
    <cellStyle name="40% - Accent4 3 3 3 2 4 3" xfId="36191"/>
    <cellStyle name="40% - Accent4 3 3 3 2 4 3 2" xfId="36192"/>
    <cellStyle name="40% - Accent4 3 3 3 2 4 4" xfId="36193"/>
    <cellStyle name="40% - Accent4 3 3 3 2 4 5" xfId="36194"/>
    <cellStyle name="40% - Accent4 3 3 3 2 4 6" xfId="36195"/>
    <cellStyle name="40% - Accent4 3 3 3 2 4 7" xfId="36196"/>
    <cellStyle name="40% - Accent4 3 3 3 2 5" xfId="36197"/>
    <cellStyle name="40% - Accent4 3 3 3 2 5 2" xfId="36198"/>
    <cellStyle name="40% - Accent4 3 3 3 2 6" xfId="36199"/>
    <cellStyle name="40% - Accent4 3 3 3 2 6 2" xfId="36200"/>
    <cellStyle name="40% - Accent4 3 3 3 2 7" xfId="36201"/>
    <cellStyle name="40% - Accent4 3 3 3 2 8" xfId="36202"/>
    <cellStyle name="40% - Accent4 3 3 3 2 9" xfId="36203"/>
    <cellStyle name="40% - Accent4 3 3 3 3" xfId="36204"/>
    <cellStyle name="40% - Accent4 3 3 3 3 2" xfId="36205"/>
    <cellStyle name="40% - Accent4 3 3 3 3 2 2" xfId="36206"/>
    <cellStyle name="40% - Accent4 3 3 3 3 3" xfId="36207"/>
    <cellStyle name="40% - Accent4 3 3 3 3 3 2" xfId="36208"/>
    <cellStyle name="40% - Accent4 3 3 3 3 4" xfId="36209"/>
    <cellStyle name="40% - Accent4 3 3 3 3 5" xfId="36210"/>
    <cellStyle name="40% - Accent4 3 3 3 3 6" xfId="36211"/>
    <cellStyle name="40% - Accent4 3 3 3 3 7" xfId="36212"/>
    <cellStyle name="40% - Accent4 3 3 3 4" xfId="36213"/>
    <cellStyle name="40% - Accent4 3 3 3 4 2" xfId="36214"/>
    <cellStyle name="40% - Accent4 3 3 3 4 2 2" xfId="36215"/>
    <cellStyle name="40% - Accent4 3 3 3 4 3" xfId="36216"/>
    <cellStyle name="40% - Accent4 3 3 3 4 3 2" xfId="36217"/>
    <cellStyle name="40% - Accent4 3 3 3 4 4" xfId="36218"/>
    <cellStyle name="40% - Accent4 3 3 3 4 5" xfId="36219"/>
    <cellStyle name="40% - Accent4 3 3 3 4 6" xfId="36220"/>
    <cellStyle name="40% - Accent4 3 3 3 4 7" xfId="36221"/>
    <cellStyle name="40% - Accent4 3 3 3 5" xfId="36222"/>
    <cellStyle name="40% - Accent4 3 3 3 5 2" xfId="36223"/>
    <cellStyle name="40% - Accent4 3 3 3 5 2 2" xfId="36224"/>
    <cellStyle name="40% - Accent4 3 3 3 5 3" xfId="36225"/>
    <cellStyle name="40% - Accent4 3 3 3 5 3 2" xfId="36226"/>
    <cellStyle name="40% - Accent4 3 3 3 5 4" xfId="36227"/>
    <cellStyle name="40% - Accent4 3 3 3 5 5" xfId="36228"/>
    <cellStyle name="40% - Accent4 3 3 3 5 6" xfId="36229"/>
    <cellStyle name="40% - Accent4 3 3 3 5 7" xfId="36230"/>
    <cellStyle name="40% - Accent4 3 3 3 6" xfId="36231"/>
    <cellStyle name="40% - Accent4 3 3 3 6 2" xfId="36232"/>
    <cellStyle name="40% - Accent4 3 3 3 7" xfId="36233"/>
    <cellStyle name="40% - Accent4 3 3 3 7 2" xfId="36234"/>
    <cellStyle name="40% - Accent4 3 3 3 8" xfId="36235"/>
    <cellStyle name="40% - Accent4 3 3 3 9" xfId="36236"/>
    <cellStyle name="40% - Accent4 3 3 4" xfId="36237"/>
    <cellStyle name="40% - Accent4 3 3 4 10" xfId="36238"/>
    <cellStyle name="40% - Accent4 3 3 4 2" xfId="36239"/>
    <cellStyle name="40% - Accent4 3 3 4 2 2" xfId="36240"/>
    <cellStyle name="40% - Accent4 3 3 4 2 2 2" xfId="36241"/>
    <cellStyle name="40% - Accent4 3 3 4 2 3" xfId="36242"/>
    <cellStyle name="40% - Accent4 3 3 4 2 3 2" xfId="36243"/>
    <cellStyle name="40% - Accent4 3 3 4 2 4" xfId="36244"/>
    <cellStyle name="40% - Accent4 3 3 4 2 5" xfId="36245"/>
    <cellStyle name="40% - Accent4 3 3 4 2 6" xfId="36246"/>
    <cellStyle name="40% - Accent4 3 3 4 2 7" xfId="36247"/>
    <cellStyle name="40% - Accent4 3 3 4 3" xfId="36248"/>
    <cellStyle name="40% - Accent4 3 3 4 3 2" xfId="36249"/>
    <cellStyle name="40% - Accent4 3 3 4 3 2 2" xfId="36250"/>
    <cellStyle name="40% - Accent4 3 3 4 3 3" xfId="36251"/>
    <cellStyle name="40% - Accent4 3 3 4 3 3 2" xfId="36252"/>
    <cellStyle name="40% - Accent4 3 3 4 3 4" xfId="36253"/>
    <cellStyle name="40% - Accent4 3 3 4 3 5" xfId="36254"/>
    <cellStyle name="40% - Accent4 3 3 4 3 6" xfId="36255"/>
    <cellStyle name="40% - Accent4 3 3 4 3 7" xfId="36256"/>
    <cellStyle name="40% - Accent4 3 3 4 4" xfId="36257"/>
    <cellStyle name="40% - Accent4 3 3 4 4 2" xfId="36258"/>
    <cellStyle name="40% - Accent4 3 3 4 4 2 2" xfId="36259"/>
    <cellStyle name="40% - Accent4 3 3 4 4 3" xfId="36260"/>
    <cellStyle name="40% - Accent4 3 3 4 4 3 2" xfId="36261"/>
    <cellStyle name="40% - Accent4 3 3 4 4 4" xfId="36262"/>
    <cellStyle name="40% - Accent4 3 3 4 4 5" xfId="36263"/>
    <cellStyle name="40% - Accent4 3 3 4 4 6" xfId="36264"/>
    <cellStyle name="40% - Accent4 3 3 4 4 7" xfId="36265"/>
    <cellStyle name="40% - Accent4 3 3 4 5" xfId="36266"/>
    <cellStyle name="40% - Accent4 3 3 4 5 2" xfId="36267"/>
    <cellStyle name="40% - Accent4 3 3 4 6" xfId="36268"/>
    <cellStyle name="40% - Accent4 3 3 4 6 2" xfId="36269"/>
    <cellStyle name="40% - Accent4 3 3 4 7" xfId="36270"/>
    <cellStyle name="40% - Accent4 3 3 4 8" xfId="36271"/>
    <cellStyle name="40% - Accent4 3 3 4 9" xfId="36272"/>
    <cellStyle name="40% - Accent4 3 3 5" xfId="36273"/>
    <cellStyle name="40% - Accent4 3 3 5 2" xfId="36274"/>
    <cellStyle name="40% - Accent4 3 3 5 2 2" xfId="36275"/>
    <cellStyle name="40% - Accent4 3 3 5 3" xfId="36276"/>
    <cellStyle name="40% - Accent4 3 3 5 3 2" xfId="36277"/>
    <cellStyle name="40% - Accent4 3 3 5 4" xfId="36278"/>
    <cellStyle name="40% - Accent4 3 3 5 5" xfId="36279"/>
    <cellStyle name="40% - Accent4 3 3 5 6" xfId="36280"/>
    <cellStyle name="40% - Accent4 3 3 5 7" xfId="36281"/>
    <cellStyle name="40% - Accent4 3 3 6" xfId="36282"/>
    <cellStyle name="40% - Accent4 3 3 6 2" xfId="36283"/>
    <cellStyle name="40% - Accent4 3 3 6 2 2" xfId="36284"/>
    <cellStyle name="40% - Accent4 3 3 6 3" xfId="36285"/>
    <cellStyle name="40% - Accent4 3 3 6 3 2" xfId="36286"/>
    <cellStyle name="40% - Accent4 3 3 6 4" xfId="36287"/>
    <cellStyle name="40% - Accent4 3 3 6 5" xfId="36288"/>
    <cellStyle name="40% - Accent4 3 3 6 6" xfId="36289"/>
    <cellStyle name="40% - Accent4 3 3 6 7" xfId="36290"/>
    <cellStyle name="40% - Accent4 3 3 7" xfId="36291"/>
    <cellStyle name="40% - Accent4 3 3 7 2" xfId="36292"/>
    <cellStyle name="40% - Accent4 3 3 7 2 2" xfId="36293"/>
    <cellStyle name="40% - Accent4 3 3 7 3" xfId="36294"/>
    <cellStyle name="40% - Accent4 3 3 7 3 2" xfId="36295"/>
    <cellStyle name="40% - Accent4 3 3 7 4" xfId="36296"/>
    <cellStyle name="40% - Accent4 3 3 7 5" xfId="36297"/>
    <cellStyle name="40% - Accent4 3 3 7 6" xfId="36298"/>
    <cellStyle name="40% - Accent4 3 3 7 7" xfId="36299"/>
    <cellStyle name="40% - Accent4 3 3 8" xfId="36300"/>
    <cellStyle name="40% - Accent4 3 3 8 2" xfId="36301"/>
    <cellStyle name="40% - Accent4 3 3 9" xfId="36302"/>
    <cellStyle name="40% - Accent4 3 3 9 2" xfId="36303"/>
    <cellStyle name="40% - Accent4 3 4" xfId="36304"/>
    <cellStyle name="40% - Accent4 3 4 10" xfId="36305"/>
    <cellStyle name="40% - Accent4 3 4 11" xfId="36306"/>
    <cellStyle name="40% - Accent4 3 4 12" xfId="36307"/>
    <cellStyle name="40% - Accent4 3 4 13" xfId="36308"/>
    <cellStyle name="40% - Accent4 3 4 2" xfId="36309"/>
    <cellStyle name="40% - Accent4 3 4 2 10" xfId="36310"/>
    <cellStyle name="40% - Accent4 3 4 2 11" xfId="36311"/>
    <cellStyle name="40% - Accent4 3 4 2 2" xfId="36312"/>
    <cellStyle name="40% - Accent4 3 4 2 2 10" xfId="36313"/>
    <cellStyle name="40% - Accent4 3 4 2 2 2" xfId="36314"/>
    <cellStyle name="40% - Accent4 3 4 2 2 2 2" xfId="36315"/>
    <cellStyle name="40% - Accent4 3 4 2 2 2 2 2" xfId="36316"/>
    <cellStyle name="40% - Accent4 3 4 2 2 2 3" xfId="36317"/>
    <cellStyle name="40% - Accent4 3 4 2 2 2 3 2" xfId="36318"/>
    <cellStyle name="40% - Accent4 3 4 2 2 2 4" xfId="36319"/>
    <cellStyle name="40% - Accent4 3 4 2 2 2 5" xfId="36320"/>
    <cellStyle name="40% - Accent4 3 4 2 2 2 6" xfId="36321"/>
    <cellStyle name="40% - Accent4 3 4 2 2 2 7" xfId="36322"/>
    <cellStyle name="40% - Accent4 3 4 2 2 3" xfId="36323"/>
    <cellStyle name="40% - Accent4 3 4 2 2 3 2" xfId="36324"/>
    <cellStyle name="40% - Accent4 3 4 2 2 3 2 2" xfId="36325"/>
    <cellStyle name="40% - Accent4 3 4 2 2 3 3" xfId="36326"/>
    <cellStyle name="40% - Accent4 3 4 2 2 3 3 2" xfId="36327"/>
    <cellStyle name="40% - Accent4 3 4 2 2 3 4" xfId="36328"/>
    <cellStyle name="40% - Accent4 3 4 2 2 3 5" xfId="36329"/>
    <cellStyle name="40% - Accent4 3 4 2 2 3 6" xfId="36330"/>
    <cellStyle name="40% - Accent4 3 4 2 2 3 7" xfId="36331"/>
    <cellStyle name="40% - Accent4 3 4 2 2 4" xfId="36332"/>
    <cellStyle name="40% - Accent4 3 4 2 2 4 2" xfId="36333"/>
    <cellStyle name="40% - Accent4 3 4 2 2 4 2 2" xfId="36334"/>
    <cellStyle name="40% - Accent4 3 4 2 2 4 3" xfId="36335"/>
    <cellStyle name="40% - Accent4 3 4 2 2 4 3 2" xfId="36336"/>
    <cellStyle name="40% - Accent4 3 4 2 2 4 4" xfId="36337"/>
    <cellStyle name="40% - Accent4 3 4 2 2 4 5" xfId="36338"/>
    <cellStyle name="40% - Accent4 3 4 2 2 4 6" xfId="36339"/>
    <cellStyle name="40% - Accent4 3 4 2 2 4 7" xfId="36340"/>
    <cellStyle name="40% - Accent4 3 4 2 2 5" xfId="36341"/>
    <cellStyle name="40% - Accent4 3 4 2 2 5 2" xfId="36342"/>
    <cellStyle name="40% - Accent4 3 4 2 2 6" xfId="36343"/>
    <cellStyle name="40% - Accent4 3 4 2 2 6 2" xfId="36344"/>
    <cellStyle name="40% - Accent4 3 4 2 2 7" xfId="36345"/>
    <cellStyle name="40% - Accent4 3 4 2 2 8" xfId="36346"/>
    <cellStyle name="40% - Accent4 3 4 2 2 9" xfId="36347"/>
    <cellStyle name="40% - Accent4 3 4 2 3" xfId="36348"/>
    <cellStyle name="40% - Accent4 3 4 2 3 2" xfId="36349"/>
    <cellStyle name="40% - Accent4 3 4 2 3 2 2" xfId="36350"/>
    <cellStyle name="40% - Accent4 3 4 2 3 3" xfId="36351"/>
    <cellStyle name="40% - Accent4 3 4 2 3 3 2" xfId="36352"/>
    <cellStyle name="40% - Accent4 3 4 2 3 4" xfId="36353"/>
    <cellStyle name="40% - Accent4 3 4 2 3 5" xfId="36354"/>
    <cellStyle name="40% - Accent4 3 4 2 3 6" xfId="36355"/>
    <cellStyle name="40% - Accent4 3 4 2 3 7" xfId="36356"/>
    <cellStyle name="40% - Accent4 3 4 2 4" xfId="36357"/>
    <cellStyle name="40% - Accent4 3 4 2 4 2" xfId="36358"/>
    <cellStyle name="40% - Accent4 3 4 2 4 2 2" xfId="36359"/>
    <cellStyle name="40% - Accent4 3 4 2 4 3" xfId="36360"/>
    <cellStyle name="40% - Accent4 3 4 2 4 3 2" xfId="36361"/>
    <cellStyle name="40% - Accent4 3 4 2 4 4" xfId="36362"/>
    <cellStyle name="40% - Accent4 3 4 2 4 5" xfId="36363"/>
    <cellStyle name="40% - Accent4 3 4 2 4 6" xfId="36364"/>
    <cellStyle name="40% - Accent4 3 4 2 4 7" xfId="36365"/>
    <cellStyle name="40% - Accent4 3 4 2 5" xfId="36366"/>
    <cellStyle name="40% - Accent4 3 4 2 5 2" xfId="36367"/>
    <cellStyle name="40% - Accent4 3 4 2 5 2 2" xfId="36368"/>
    <cellStyle name="40% - Accent4 3 4 2 5 3" xfId="36369"/>
    <cellStyle name="40% - Accent4 3 4 2 5 3 2" xfId="36370"/>
    <cellStyle name="40% - Accent4 3 4 2 5 4" xfId="36371"/>
    <cellStyle name="40% - Accent4 3 4 2 5 5" xfId="36372"/>
    <cellStyle name="40% - Accent4 3 4 2 5 6" xfId="36373"/>
    <cellStyle name="40% - Accent4 3 4 2 5 7" xfId="36374"/>
    <cellStyle name="40% - Accent4 3 4 2 6" xfId="36375"/>
    <cellStyle name="40% - Accent4 3 4 2 6 2" xfId="36376"/>
    <cellStyle name="40% - Accent4 3 4 2 7" xfId="36377"/>
    <cellStyle name="40% - Accent4 3 4 2 7 2" xfId="36378"/>
    <cellStyle name="40% - Accent4 3 4 2 8" xfId="36379"/>
    <cellStyle name="40% - Accent4 3 4 2 9" xfId="36380"/>
    <cellStyle name="40% - Accent4 3 4 3" xfId="36381"/>
    <cellStyle name="40% - Accent4 3 4 3 10" xfId="36382"/>
    <cellStyle name="40% - Accent4 3 4 3 11" xfId="36383"/>
    <cellStyle name="40% - Accent4 3 4 3 2" xfId="36384"/>
    <cellStyle name="40% - Accent4 3 4 3 2 10" xfId="36385"/>
    <cellStyle name="40% - Accent4 3 4 3 2 2" xfId="36386"/>
    <cellStyle name="40% - Accent4 3 4 3 2 2 2" xfId="36387"/>
    <cellStyle name="40% - Accent4 3 4 3 2 2 2 2" xfId="36388"/>
    <cellStyle name="40% - Accent4 3 4 3 2 2 3" xfId="36389"/>
    <cellStyle name="40% - Accent4 3 4 3 2 2 3 2" xfId="36390"/>
    <cellStyle name="40% - Accent4 3 4 3 2 2 4" xfId="36391"/>
    <cellStyle name="40% - Accent4 3 4 3 2 2 5" xfId="36392"/>
    <cellStyle name="40% - Accent4 3 4 3 2 2 6" xfId="36393"/>
    <cellStyle name="40% - Accent4 3 4 3 2 2 7" xfId="36394"/>
    <cellStyle name="40% - Accent4 3 4 3 2 3" xfId="36395"/>
    <cellStyle name="40% - Accent4 3 4 3 2 3 2" xfId="36396"/>
    <cellStyle name="40% - Accent4 3 4 3 2 3 2 2" xfId="36397"/>
    <cellStyle name="40% - Accent4 3 4 3 2 3 3" xfId="36398"/>
    <cellStyle name="40% - Accent4 3 4 3 2 3 3 2" xfId="36399"/>
    <cellStyle name="40% - Accent4 3 4 3 2 3 4" xfId="36400"/>
    <cellStyle name="40% - Accent4 3 4 3 2 3 5" xfId="36401"/>
    <cellStyle name="40% - Accent4 3 4 3 2 3 6" xfId="36402"/>
    <cellStyle name="40% - Accent4 3 4 3 2 3 7" xfId="36403"/>
    <cellStyle name="40% - Accent4 3 4 3 2 4" xfId="36404"/>
    <cellStyle name="40% - Accent4 3 4 3 2 4 2" xfId="36405"/>
    <cellStyle name="40% - Accent4 3 4 3 2 4 2 2" xfId="36406"/>
    <cellStyle name="40% - Accent4 3 4 3 2 4 3" xfId="36407"/>
    <cellStyle name="40% - Accent4 3 4 3 2 4 3 2" xfId="36408"/>
    <cellStyle name="40% - Accent4 3 4 3 2 4 4" xfId="36409"/>
    <cellStyle name="40% - Accent4 3 4 3 2 4 5" xfId="36410"/>
    <cellStyle name="40% - Accent4 3 4 3 2 4 6" xfId="36411"/>
    <cellStyle name="40% - Accent4 3 4 3 2 4 7" xfId="36412"/>
    <cellStyle name="40% - Accent4 3 4 3 2 5" xfId="36413"/>
    <cellStyle name="40% - Accent4 3 4 3 2 5 2" xfId="36414"/>
    <cellStyle name="40% - Accent4 3 4 3 2 6" xfId="36415"/>
    <cellStyle name="40% - Accent4 3 4 3 2 6 2" xfId="36416"/>
    <cellStyle name="40% - Accent4 3 4 3 2 7" xfId="36417"/>
    <cellStyle name="40% - Accent4 3 4 3 2 8" xfId="36418"/>
    <cellStyle name="40% - Accent4 3 4 3 2 9" xfId="36419"/>
    <cellStyle name="40% - Accent4 3 4 3 3" xfId="36420"/>
    <cellStyle name="40% - Accent4 3 4 3 3 2" xfId="36421"/>
    <cellStyle name="40% - Accent4 3 4 3 3 2 2" xfId="36422"/>
    <cellStyle name="40% - Accent4 3 4 3 3 3" xfId="36423"/>
    <cellStyle name="40% - Accent4 3 4 3 3 3 2" xfId="36424"/>
    <cellStyle name="40% - Accent4 3 4 3 3 4" xfId="36425"/>
    <cellStyle name="40% - Accent4 3 4 3 3 5" xfId="36426"/>
    <cellStyle name="40% - Accent4 3 4 3 3 6" xfId="36427"/>
    <cellStyle name="40% - Accent4 3 4 3 3 7" xfId="36428"/>
    <cellStyle name="40% - Accent4 3 4 3 4" xfId="36429"/>
    <cellStyle name="40% - Accent4 3 4 3 4 2" xfId="36430"/>
    <cellStyle name="40% - Accent4 3 4 3 4 2 2" xfId="36431"/>
    <cellStyle name="40% - Accent4 3 4 3 4 3" xfId="36432"/>
    <cellStyle name="40% - Accent4 3 4 3 4 3 2" xfId="36433"/>
    <cellStyle name="40% - Accent4 3 4 3 4 4" xfId="36434"/>
    <cellStyle name="40% - Accent4 3 4 3 4 5" xfId="36435"/>
    <cellStyle name="40% - Accent4 3 4 3 4 6" xfId="36436"/>
    <cellStyle name="40% - Accent4 3 4 3 4 7" xfId="36437"/>
    <cellStyle name="40% - Accent4 3 4 3 5" xfId="36438"/>
    <cellStyle name="40% - Accent4 3 4 3 5 2" xfId="36439"/>
    <cellStyle name="40% - Accent4 3 4 3 5 2 2" xfId="36440"/>
    <cellStyle name="40% - Accent4 3 4 3 5 3" xfId="36441"/>
    <cellStyle name="40% - Accent4 3 4 3 5 3 2" xfId="36442"/>
    <cellStyle name="40% - Accent4 3 4 3 5 4" xfId="36443"/>
    <cellStyle name="40% - Accent4 3 4 3 5 5" xfId="36444"/>
    <cellStyle name="40% - Accent4 3 4 3 5 6" xfId="36445"/>
    <cellStyle name="40% - Accent4 3 4 3 5 7" xfId="36446"/>
    <cellStyle name="40% - Accent4 3 4 3 6" xfId="36447"/>
    <cellStyle name="40% - Accent4 3 4 3 6 2" xfId="36448"/>
    <cellStyle name="40% - Accent4 3 4 3 7" xfId="36449"/>
    <cellStyle name="40% - Accent4 3 4 3 7 2" xfId="36450"/>
    <cellStyle name="40% - Accent4 3 4 3 8" xfId="36451"/>
    <cellStyle name="40% - Accent4 3 4 3 9" xfId="36452"/>
    <cellStyle name="40% - Accent4 3 4 4" xfId="36453"/>
    <cellStyle name="40% - Accent4 3 4 4 10" xfId="36454"/>
    <cellStyle name="40% - Accent4 3 4 4 2" xfId="36455"/>
    <cellStyle name="40% - Accent4 3 4 4 2 2" xfId="36456"/>
    <cellStyle name="40% - Accent4 3 4 4 2 2 2" xfId="36457"/>
    <cellStyle name="40% - Accent4 3 4 4 2 3" xfId="36458"/>
    <cellStyle name="40% - Accent4 3 4 4 2 3 2" xfId="36459"/>
    <cellStyle name="40% - Accent4 3 4 4 2 4" xfId="36460"/>
    <cellStyle name="40% - Accent4 3 4 4 2 5" xfId="36461"/>
    <cellStyle name="40% - Accent4 3 4 4 2 6" xfId="36462"/>
    <cellStyle name="40% - Accent4 3 4 4 2 7" xfId="36463"/>
    <cellStyle name="40% - Accent4 3 4 4 3" xfId="36464"/>
    <cellStyle name="40% - Accent4 3 4 4 3 2" xfId="36465"/>
    <cellStyle name="40% - Accent4 3 4 4 3 2 2" xfId="36466"/>
    <cellStyle name="40% - Accent4 3 4 4 3 3" xfId="36467"/>
    <cellStyle name="40% - Accent4 3 4 4 3 3 2" xfId="36468"/>
    <cellStyle name="40% - Accent4 3 4 4 3 4" xfId="36469"/>
    <cellStyle name="40% - Accent4 3 4 4 3 5" xfId="36470"/>
    <cellStyle name="40% - Accent4 3 4 4 3 6" xfId="36471"/>
    <cellStyle name="40% - Accent4 3 4 4 3 7" xfId="36472"/>
    <cellStyle name="40% - Accent4 3 4 4 4" xfId="36473"/>
    <cellStyle name="40% - Accent4 3 4 4 4 2" xfId="36474"/>
    <cellStyle name="40% - Accent4 3 4 4 4 2 2" xfId="36475"/>
    <cellStyle name="40% - Accent4 3 4 4 4 3" xfId="36476"/>
    <cellStyle name="40% - Accent4 3 4 4 4 3 2" xfId="36477"/>
    <cellStyle name="40% - Accent4 3 4 4 4 4" xfId="36478"/>
    <cellStyle name="40% - Accent4 3 4 4 4 5" xfId="36479"/>
    <cellStyle name="40% - Accent4 3 4 4 4 6" xfId="36480"/>
    <cellStyle name="40% - Accent4 3 4 4 4 7" xfId="36481"/>
    <cellStyle name="40% - Accent4 3 4 4 5" xfId="36482"/>
    <cellStyle name="40% - Accent4 3 4 4 5 2" xfId="36483"/>
    <cellStyle name="40% - Accent4 3 4 4 6" xfId="36484"/>
    <cellStyle name="40% - Accent4 3 4 4 6 2" xfId="36485"/>
    <cellStyle name="40% - Accent4 3 4 4 7" xfId="36486"/>
    <cellStyle name="40% - Accent4 3 4 4 8" xfId="36487"/>
    <cellStyle name="40% - Accent4 3 4 4 9" xfId="36488"/>
    <cellStyle name="40% - Accent4 3 4 5" xfId="36489"/>
    <cellStyle name="40% - Accent4 3 4 5 2" xfId="36490"/>
    <cellStyle name="40% - Accent4 3 4 5 2 2" xfId="36491"/>
    <cellStyle name="40% - Accent4 3 4 5 3" xfId="36492"/>
    <cellStyle name="40% - Accent4 3 4 5 3 2" xfId="36493"/>
    <cellStyle name="40% - Accent4 3 4 5 4" xfId="36494"/>
    <cellStyle name="40% - Accent4 3 4 5 5" xfId="36495"/>
    <cellStyle name="40% - Accent4 3 4 5 6" xfId="36496"/>
    <cellStyle name="40% - Accent4 3 4 5 7" xfId="36497"/>
    <cellStyle name="40% - Accent4 3 4 6" xfId="36498"/>
    <cellStyle name="40% - Accent4 3 4 6 2" xfId="36499"/>
    <cellStyle name="40% - Accent4 3 4 6 2 2" xfId="36500"/>
    <cellStyle name="40% - Accent4 3 4 6 3" xfId="36501"/>
    <cellStyle name="40% - Accent4 3 4 6 3 2" xfId="36502"/>
    <cellStyle name="40% - Accent4 3 4 6 4" xfId="36503"/>
    <cellStyle name="40% - Accent4 3 4 6 5" xfId="36504"/>
    <cellStyle name="40% - Accent4 3 4 6 6" xfId="36505"/>
    <cellStyle name="40% - Accent4 3 4 6 7" xfId="36506"/>
    <cellStyle name="40% - Accent4 3 4 7" xfId="36507"/>
    <cellStyle name="40% - Accent4 3 4 7 2" xfId="36508"/>
    <cellStyle name="40% - Accent4 3 4 7 2 2" xfId="36509"/>
    <cellStyle name="40% - Accent4 3 4 7 3" xfId="36510"/>
    <cellStyle name="40% - Accent4 3 4 7 3 2" xfId="36511"/>
    <cellStyle name="40% - Accent4 3 4 7 4" xfId="36512"/>
    <cellStyle name="40% - Accent4 3 4 7 5" xfId="36513"/>
    <cellStyle name="40% - Accent4 3 4 7 6" xfId="36514"/>
    <cellStyle name="40% - Accent4 3 4 7 7" xfId="36515"/>
    <cellStyle name="40% - Accent4 3 4 8" xfId="36516"/>
    <cellStyle name="40% - Accent4 3 4 8 2" xfId="36517"/>
    <cellStyle name="40% - Accent4 3 4 9" xfId="36518"/>
    <cellStyle name="40% - Accent4 3 4 9 2" xfId="36519"/>
    <cellStyle name="40% - Accent4 3 5" xfId="36520"/>
    <cellStyle name="40% - Accent4 3 5 10" xfId="36521"/>
    <cellStyle name="40% - Accent4 3 5 11" xfId="36522"/>
    <cellStyle name="40% - Accent4 3 5 12" xfId="36523"/>
    <cellStyle name="40% - Accent4 3 5 13" xfId="36524"/>
    <cellStyle name="40% - Accent4 3 5 2" xfId="36525"/>
    <cellStyle name="40% - Accent4 3 5 2 10" xfId="36526"/>
    <cellStyle name="40% - Accent4 3 5 2 11" xfId="36527"/>
    <cellStyle name="40% - Accent4 3 5 2 2" xfId="36528"/>
    <cellStyle name="40% - Accent4 3 5 2 2 10" xfId="36529"/>
    <cellStyle name="40% - Accent4 3 5 2 2 2" xfId="36530"/>
    <cellStyle name="40% - Accent4 3 5 2 2 2 2" xfId="36531"/>
    <cellStyle name="40% - Accent4 3 5 2 2 2 2 2" xfId="36532"/>
    <cellStyle name="40% - Accent4 3 5 2 2 2 3" xfId="36533"/>
    <cellStyle name="40% - Accent4 3 5 2 2 2 3 2" xfId="36534"/>
    <cellStyle name="40% - Accent4 3 5 2 2 2 4" xfId="36535"/>
    <cellStyle name="40% - Accent4 3 5 2 2 2 5" xfId="36536"/>
    <cellStyle name="40% - Accent4 3 5 2 2 2 6" xfId="36537"/>
    <cellStyle name="40% - Accent4 3 5 2 2 2 7" xfId="36538"/>
    <cellStyle name="40% - Accent4 3 5 2 2 3" xfId="36539"/>
    <cellStyle name="40% - Accent4 3 5 2 2 3 2" xfId="36540"/>
    <cellStyle name="40% - Accent4 3 5 2 2 3 2 2" xfId="36541"/>
    <cellStyle name="40% - Accent4 3 5 2 2 3 3" xfId="36542"/>
    <cellStyle name="40% - Accent4 3 5 2 2 3 3 2" xfId="36543"/>
    <cellStyle name="40% - Accent4 3 5 2 2 3 4" xfId="36544"/>
    <cellStyle name="40% - Accent4 3 5 2 2 3 5" xfId="36545"/>
    <cellStyle name="40% - Accent4 3 5 2 2 3 6" xfId="36546"/>
    <cellStyle name="40% - Accent4 3 5 2 2 3 7" xfId="36547"/>
    <cellStyle name="40% - Accent4 3 5 2 2 4" xfId="36548"/>
    <cellStyle name="40% - Accent4 3 5 2 2 4 2" xfId="36549"/>
    <cellStyle name="40% - Accent4 3 5 2 2 4 2 2" xfId="36550"/>
    <cellStyle name="40% - Accent4 3 5 2 2 4 3" xfId="36551"/>
    <cellStyle name="40% - Accent4 3 5 2 2 4 3 2" xfId="36552"/>
    <cellStyle name="40% - Accent4 3 5 2 2 4 4" xfId="36553"/>
    <cellStyle name="40% - Accent4 3 5 2 2 4 5" xfId="36554"/>
    <cellStyle name="40% - Accent4 3 5 2 2 4 6" xfId="36555"/>
    <cellStyle name="40% - Accent4 3 5 2 2 4 7" xfId="36556"/>
    <cellStyle name="40% - Accent4 3 5 2 2 5" xfId="36557"/>
    <cellStyle name="40% - Accent4 3 5 2 2 5 2" xfId="36558"/>
    <cellStyle name="40% - Accent4 3 5 2 2 6" xfId="36559"/>
    <cellStyle name="40% - Accent4 3 5 2 2 6 2" xfId="36560"/>
    <cellStyle name="40% - Accent4 3 5 2 2 7" xfId="36561"/>
    <cellStyle name="40% - Accent4 3 5 2 2 8" xfId="36562"/>
    <cellStyle name="40% - Accent4 3 5 2 2 9" xfId="36563"/>
    <cellStyle name="40% - Accent4 3 5 2 3" xfId="36564"/>
    <cellStyle name="40% - Accent4 3 5 2 3 2" xfId="36565"/>
    <cellStyle name="40% - Accent4 3 5 2 3 2 2" xfId="36566"/>
    <cellStyle name="40% - Accent4 3 5 2 3 3" xfId="36567"/>
    <cellStyle name="40% - Accent4 3 5 2 3 3 2" xfId="36568"/>
    <cellStyle name="40% - Accent4 3 5 2 3 4" xfId="36569"/>
    <cellStyle name="40% - Accent4 3 5 2 3 5" xfId="36570"/>
    <cellStyle name="40% - Accent4 3 5 2 3 6" xfId="36571"/>
    <cellStyle name="40% - Accent4 3 5 2 3 7" xfId="36572"/>
    <cellStyle name="40% - Accent4 3 5 2 4" xfId="36573"/>
    <cellStyle name="40% - Accent4 3 5 2 4 2" xfId="36574"/>
    <cellStyle name="40% - Accent4 3 5 2 4 2 2" xfId="36575"/>
    <cellStyle name="40% - Accent4 3 5 2 4 3" xfId="36576"/>
    <cellStyle name="40% - Accent4 3 5 2 4 3 2" xfId="36577"/>
    <cellStyle name="40% - Accent4 3 5 2 4 4" xfId="36578"/>
    <cellStyle name="40% - Accent4 3 5 2 4 5" xfId="36579"/>
    <cellStyle name="40% - Accent4 3 5 2 4 6" xfId="36580"/>
    <cellStyle name="40% - Accent4 3 5 2 4 7" xfId="36581"/>
    <cellStyle name="40% - Accent4 3 5 2 5" xfId="36582"/>
    <cellStyle name="40% - Accent4 3 5 2 5 2" xfId="36583"/>
    <cellStyle name="40% - Accent4 3 5 2 5 2 2" xfId="36584"/>
    <cellStyle name="40% - Accent4 3 5 2 5 3" xfId="36585"/>
    <cellStyle name="40% - Accent4 3 5 2 5 3 2" xfId="36586"/>
    <cellStyle name="40% - Accent4 3 5 2 5 4" xfId="36587"/>
    <cellStyle name="40% - Accent4 3 5 2 5 5" xfId="36588"/>
    <cellStyle name="40% - Accent4 3 5 2 5 6" xfId="36589"/>
    <cellStyle name="40% - Accent4 3 5 2 5 7" xfId="36590"/>
    <cellStyle name="40% - Accent4 3 5 2 6" xfId="36591"/>
    <cellStyle name="40% - Accent4 3 5 2 6 2" xfId="36592"/>
    <cellStyle name="40% - Accent4 3 5 2 7" xfId="36593"/>
    <cellStyle name="40% - Accent4 3 5 2 7 2" xfId="36594"/>
    <cellStyle name="40% - Accent4 3 5 2 8" xfId="36595"/>
    <cellStyle name="40% - Accent4 3 5 2 9" xfId="36596"/>
    <cellStyle name="40% - Accent4 3 5 3" xfId="36597"/>
    <cellStyle name="40% - Accent4 3 5 3 10" xfId="36598"/>
    <cellStyle name="40% - Accent4 3 5 3 11" xfId="36599"/>
    <cellStyle name="40% - Accent4 3 5 3 2" xfId="36600"/>
    <cellStyle name="40% - Accent4 3 5 3 2 10" xfId="36601"/>
    <cellStyle name="40% - Accent4 3 5 3 2 2" xfId="36602"/>
    <cellStyle name="40% - Accent4 3 5 3 2 2 2" xfId="36603"/>
    <cellStyle name="40% - Accent4 3 5 3 2 2 2 2" xfId="36604"/>
    <cellStyle name="40% - Accent4 3 5 3 2 2 3" xfId="36605"/>
    <cellStyle name="40% - Accent4 3 5 3 2 2 3 2" xfId="36606"/>
    <cellStyle name="40% - Accent4 3 5 3 2 2 4" xfId="36607"/>
    <cellStyle name="40% - Accent4 3 5 3 2 2 5" xfId="36608"/>
    <cellStyle name="40% - Accent4 3 5 3 2 2 6" xfId="36609"/>
    <cellStyle name="40% - Accent4 3 5 3 2 2 7" xfId="36610"/>
    <cellStyle name="40% - Accent4 3 5 3 2 3" xfId="36611"/>
    <cellStyle name="40% - Accent4 3 5 3 2 3 2" xfId="36612"/>
    <cellStyle name="40% - Accent4 3 5 3 2 3 2 2" xfId="36613"/>
    <cellStyle name="40% - Accent4 3 5 3 2 3 3" xfId="36614"/>
    <cellStyle name="40% - Accent4 3 5 3 2 3 3 2" xfId="36615"/>
    <cellStyle name="40% - Accent4 3 5 3 2 3 4" xfId="36616"/>
    <cellStyle name="40% - Accent4 3 5 3 2 3 5" xfId="36617"/>
    <cellStyle name="40% - Accent4 3 5 3 2 3 6" xfId="36618"/>
    <cellStyle name="40% - Accent4 3 5 3 2 3 7" xfId="36619"/>
    <cellStyle name="40% - Accent4 3 5 3 2 4" xfId="36620"/>
    <cellStyle name="40% - Accent4 3 5 3 2 4 2" xfId="36621"/>
    <cellStyle name="40% - Accent4 3 5 3 2 4 2 2" xfId="36622"/>
    <cellStyle name="40% - Accent4 3 5 3 2 4 3" xfId="36623"/>
    <cellStyle name="40% - Accent4 3 5 3 2 4 3 2" xfId="36624"/>
    <cellStyle name="40% - Accent4 3 5 3 2 4 4" xfId="36625"/>
    <cellStyle name="40% - Accent4 3 5 3 2 4 5" xfId="36626"/>
    <cellStyle name="40% - Accent4 3 5 3 2 4 6" xfId="36627"/>
    <cellStyle name="40% - Accent4 3 5 3 2 4 7" xfId="36628"/>
    <cellStyle name="40% - Accent4 3 5 3 2 5" xfId="36629"/>
    <cellStyle name="40% - Accent4 3 5 3 2 5 2" xfId="36630"/>
    <cellStyle name="40% - Accent4 3 5 3 2 6" xfId="36631"/>
    <cellStyle name="40% - Accent4 3 5 3 2 6 2" xfId="36632"/>
    <cellStyle name="40% - Accent4 3 5 3 2 7" xfId="36633"/>
    <cellStyle name="40% - Accent4 3 5 3 2 8" xfId="36634"/>
    <cellStyle name="40% - Accent4 3 5 3 2 9" xfId="36635"/>
    <cellStyle name="40% - Accent4 3 5 3 3" xfId="36636"/>
    <cellStyle name="40% - Accent4 3 5 3 3 2" xfId="36637"/>
    <cellStyle name="40% - Accent4 3 5 3 3 2 2" xfId="36638"/>
    <cellStyle name="40% - Accent4 3 5 3 3 3" xfId="36639"/>
    <cellStyle name="40% - Accent4 3 5 3 3 3 2" xfId="36640"/>
    <cellStyle name="40% - Accent4 3 5 3 3 4" xfId="36641"/>
    <cellStyle name="40% - Accent4 3 5 3 3 5" xfId="36642"/>
    <cellStyle name="40% - Accent4 3 5 3 3 6" xfId="36643"/>
    <cellStyle name="40% - Accent4 3 5 3 3 7" xfId="36644"/>
    <cellStyle name="40% - Accent4 3 5 3 4" xfId="36645"/>
    <cellStyle name="40% - Accent4 3 5 3 4 2" xfId="36646"/>
    <cellStyle name="40% - Accent4 3 5 3 4 2 2" xfId="36647"/>
    <cellStyle name="40% - Accent4 3 5 3 4 3" xfId="36648"/>
    <cellStyle name="40% - Accent4 3 5 3 4 3 2" xfId="36649"/>
    <cellStyle name="40% - Accent4 3 5 3 4 4" xfId="36650"/>
    <cellStyle name="40% - Accent4 3 5 3 4 5" xfId="36651"/>
    <cellStyle name="40% - Accent4 3 5 3 4 6" xfId="36652"/>
    <cellStyle name="40% - Accent4 3 5 3 4 7" xfId="36653"/>
    <cellStyle name="40% - Accent4 3 5 3 5" xfId="36654"/>
    <cellStyle name="40% - Accent4 3 5 3 5 2" xfId="36655"/>
    <cellStyle name="40% - Accent4 3 5 3 5 2 2" xfId="36656"/>
    <cellStyle name="40% - Accent4 3 5 3 5 3" xfId="36657"/>
    <cellStyle name="40% - Accent4 3 5 3 5 3 2" xfId="36658"/>
    <cellStyle name="40% - Accent4 3 5 3 5 4" xfId="36659"/>
    <cellStyle name="40% - Accent4 3 5 3 5 5" xfId="36660"/>
    <cellStyle name="40% - Accent4 3 5 3 5 6" xfId="36661"/>
    <cellStyle name="40% - Accent4 3 5 3 5 7" xfId="36662"/>
    <cellStyle name="40% - Accent4 3 5 3 6" xfId="36663"/>
    <cellStyle name="40% - Accent4 3 5 3 6 2" xfId="36664"/>
    <cellStyle name="40% - Accent4 3 5 3 7" xfId="36665"/>
    <cellStyle name="40% - Accent4 3 5 3 7 2" xfId="36666"/>
    <cellStyle name="40% - Accent4 3 5 3 8" xfId="36667"/>
    <cellStyle name="40% - Accent4 3 5 3 9" xfId="36668"/>
    <cellStyle name="40% - Accent4 3 5 4" xfId="36669"/>
    <cellStyle name="40% - Accent4 3 5 4 10" xfId="36670"/>
    <cellStyle name="40% - Accent4 3 5 4 2" xfId="36671"/>
    <cellStyle name="40% - Accent4 3 5 4 2 2" xfId="36672"/>
    <cellStyle name="40% - Accent4 3 5 4 2 2 2" xfId="36673"/>
    <cellStyle name="40% - Accent4 3 5 4 2 3" xfId="36674"/>
    <cellStyle name="40% - Accent4 3 5 4 2 3 2" xfId="36675"/>
    <cellStyle name="40% - Accent4 3 5 4 2 4" xfId="36676"/>
    <cellStyle name="40% - Accent4 3 5 4 2 5" xfId="36677"/>
    <cellStyle name="40% - Accent4 3 5 4 2 6" xfId="36678"/>
    <cellStyle name="40% - Accent4 3 5 4 2 7" xfId="36679"/>
    <cellStyle name="40% - Accent4 3 5 4 3" xfId="36680"/>
    <cellStyle name="40% - Accent4 3 5 4 3 2" xfId="36681"/>
    <cellStyle name="40% - Accent4 3 5 4 3 2 2" xfId="36682"/>
    <cellStyle name="40% - Accent4 3 5 4 3 3" xfId="36683"/>
    <cellStyle name="40% - Accent4 3 5 4 3 3 2" xfId="36684"/>
    <cellStyle name="40% - Accent4 3 5 4 3 4" xfId="36685"/>
    <cellStyle name="40% - Accent4 3 5 4 3 5" xfId="36686"/>
    <cellStyle name="40% - Accent4 3 5 4 3 6" xfId="36687"/>
    <cellStyle name="40% - Accent4 3 5 4 3 7" xfId="36688"/>
    <cellStyle name="40% - Accent4 3 5 4 4" xfId="36689"/>
    <cellStyle name="40% - Accent4 3 5 4 4 2" xfId="36690"/>
    <cellStyle name="40% - Accent4 3 5 4 4 2 2" xfId="36691"/>
    <cellStyle name="40% - Accent4 3 5 4 4 3" xfId="36692"/>
    <cellStyle name="40% - Accent4 3 5 4 4 3 2" xfId="36693"/>
    <cellStyle name="40% - Accent4 3 5 4 4 4" xfId="36694"/>
    <cellStyle name="40% - Accent4 3 5 4 4 5" xfId="36695"/>
    <cellStyle name="40% - Accent4 3 5 4 4 6" xfId="36696"/>
    <cellStyle name="40% - Accent4 3 5 4 4 7" xfId="36697"/>
    <cellStyle name="40% - Accent4 3 5 4 5" xfId="36698"/>
    <cellStyle name="40% - Accent4 3 5 4 5 2" xfId="36699"/>
    <cellStyle name="40% - Accent4 3 5 4 6" xfId="36700"/>
    <cellStyle name="40% - Accent4 3 5 4 6 2" xfId="36701"/>
    <cellStyle name="40% - Accent4 3 5 4 7" xfId="36702"/>
    <cellStyle name="40% - Accent4 3 5 4 8" xfId="36703"/>
    <cellStyle name="40% - Accent4 3 5 4 9" xfId="36704"/>
    <cellStyle name="40% - Accent4 3 5 5" xfId="36705"/>
    <cellStyle name="40% - Accent4 3 5 5 2" xfId="36706"/>
    <cellStyle name="40% - Accent4 3 5 5 2 2" xfId="36707"/>
    <cellStyle name="40% - Accent4 3 5 5 3" xfId="36708"/>
    <cellStyle name="40% - Accent4 3 5 5 3 2" xfId="36709"/>
    <cellStyle name="40% - Accent4 3 5 5 4" xfId="36710"/>
    <cellStyle name="40% - Accent4 3 5 5 5" xfId="36711"/>
    <cellStyle name="40% - Accent4 3 5 5 6" xfId="36712"/>
    <cellStyle name="40% - Accent4 3 5 5 7" xfId="36713"/>
    <cellStyle name="40% - Accent4 3 5 6" xfId="36714"/>
    <cellStyle name="40% - Accent4 3 5 6 2" xfId="36715"/>
    <cellStyle name="40% - Accent4 3 5 6 2 2" xfId="36716"/>
    <cellStyle name="40% - Accent4 3 5 6 3" xfId="36717"/>
    <cellStyle name="40% - Accent4 3 5 6 3 2" xfId="36718"/>
    <cellStyle name="40% - Accent4 3 5 6 4" xfId="36719"/>
    <cellStyle name="40% - Accent4 3 5 6 5" xfId="36720"/>
    <cellStyle name="40% - Accent4 3 5 6 6" xfId="36721"/>
    <cellStyle name="40% - Accent4 3 5 6 7" xfId="36722"/>
    <cellStyle name="40% - Accent4 3 5 7" xfId="36723"/>
    <cellStyle name="40% - Accent4 3 5 7 2" xfId="36724"/>
    <cellStyle name="40% - Accent4 3 5 7 2 2" xfId="36725"/>
    <cellStyle name="40% - Accent4 3 5 7 3" xfId="36726"/>
    <cellStyle name="40% - Accent4 3 5 7 3 2" xfId="36727"/>
    <cellStyle name="40% - Accent4 3 5 7 4" xfId="36728"/>
    <cellStyle name="40% - Accent4 3 5 7 5" xfId="36729"/>
    <cellStyle name="40% - Accent4 3 5 7 6" xfId="36730"/>
    <cellStyle name="40% - Accent4 3 5 7 7" xfId="36731"/>
    <cellStyle name="40% - Accent4 3 5 8" xfId="36732"/>
    <cellStyle name="40% - Accent4 3 5 8 2" xfId="36733"/>
    <cellStyle name="40% - Accent4 3 5 9" xfId="36734"/>
    <cellStyle name="40% - Accent4 3 5 9 2" xfId="36735"/>
    <cellStyle name="40% - Accent4 3 6" xfId="36736"/>
    <cellStyle name="40% - Accent4 3 6 10" xfId="36737"/>
    <cellStyle name="40% - Accent4 3 6 11" xfId="36738"/>
    <cellStyle name="40% - Accent4 3 6 12" xfId="36739"/>
    <cellStyle name="40% - Accent4 3 6 13" xfId="36740"/>
    <cellStyle name="40% - Accent4 3 6 2" xfId="36741"/>
    <cellStyle name="40% - Accent4 3 6 2 10" xfId="36742"/>
    <cellStyle name="40% - Accent4 3 6 2 11" xfId="36743"/>
    <cellStyle name="40% - Accent4 3 6 2 2" xfId="36744"/>
    <cellStyle name="40% - Accent4 3 6 2 2 10" xfId="36745"/>
    <cellStyle name="40% - Accent4 3 6 2 2 2" xfId="36746"/>
    <cellStyle name="40% - Accent4 3 6 2 2 2 2" xfId="36747"/>
    <cellStyle name="40% - Accent4 3 6 2 2 2 2 2" xfId="36748"/>
    <cellStyle name="40% - Accent4 3 6 2 2 2 3" xfId="36749"/>
    <cellStyle name="40% - Accent4 3 6 2 2 2 3 2" xfId="36750"/>
    <cellStyle name="40% - Accent4 3 6 2 2 2 4" xfId="36751"/>
    <cellStyle name="40% - Accent4 3 6 2 2 2 5" xfId="36752"/>
    <cellStyle name="40% - Accent4 3 6 2 2 2 6" xfId="36753"/>
    <cellStyle name="40% - Accent4 3 6 2 2 2 7" xfId="36754"/>
    <cellStyle name="40% - Accent4 3 6 2 2 3" xfId="36755"/>
    <cellStyle name="40% - Accent4 3 6 2 2 3 2" xfId="36756"/>
    <cellStyle name="40% - Accent4 3 6 2 2 3 2 2" xfId="36757"/>
    <cellStyle name="40% - Accent4 3 6 2 2 3 3" xfId="36758"/>
    <cellStyle name="40% - Accent4 3 6 2 2 3 3 2" xfId="36759"/>
    <cellStyle name="40% - Accent4 3 6 2 2 3 4" xfId="36760"/>
    <cellStyle name="40% - Accent4 3 6 2 2 3 5" xfId="36761"/>
    <cellStyle name="40% - Accent4 3 6 2 2 3 6" xfId="36762"/>
    <cellStyle name="40% - Accent4 3 6 2 2 3 7" xfId="36763"/>
    <cellStyle name="40% - Accent4 3 6 2 2 4" xfId="36764"/>
    <cellStyle name="40% - Accent4 3 6 2 2 4 2" xfId="36765"/>
    <cellStyle name="40% - Accent4 3 6 2 2 4 2 2" xfId="36766"/>
    <cellStyle name="40% - Accent4 3 6 2 2 4 3" xfId="36767"/>
    <cellStyle name="40% - Accent4 3 6 2 2 4 3 2" xfId="36768"/>
    <cellStyle name="40% - Accent4 3 6 2 2 4 4" xfId="36769"/>
    <cellStyle name="40% - Accent4 3 6 2 2 4 5" xfId="36770"/>
    <cellStyle name="40% - Accent4 3 6 2 2 4 6" xfId="36771"/>
    <cellStyle name="40% - Accent4 3 6 2 2 4 7" xfId="36772"/>
    <cellStyle name="40% - Accent4 3 6 2 2 5" xfId="36773"/>
    <cellStyle name="40% - Accent4 3 6 2 2 5 2" xfId="36774"/>
    <cellStyle name="40% - Accent4 3 6 2 2 6" xfId="36775"/>
    <cellStyle name="40% - Accent4 3 6 2 2 6 2" xfId="36776"/>
    <cellStyle name="40% - Accent4 3 6 2 2 7" xfId="36777"/>
    <cellStyle name="40% - Accent4 3 6 2 2 8" xfId="36778"/>
    <cellStyle name="40% - Accent4 3 6 2 2 9" xfId="36779"/>
    <cellStyle name="40% - Accent4 3 6 2 3" xfId="36780"/>
    <cellStyle name="40% - Accent4 3 6 2 3 2" xfId="36781"/>
    <cellStyle name="40% - Accent4 3 6 2 3 2 2" xfId="36782"/>
    <cellStyle name="40% - Accent4 3 6 2 3 3" xfId="36783"/>
    <cellStyle name="40% - Accent4 3 6 2 3 3 2" xfId="36784"/>
    <cellStyle name="40% - Accent4 3 6 2 3 4" xfId="36785"/>
    <cellStyle name="40% - Accent4 3 6 2 3 5" xfId="36786"/>
    <cellStyle name="40% - Accent4 3 6 2 3 6" xfId="36787"/>
    <cellStyle name="40% - Accent4 3 6 2 3 7" xfId="36788"/>
    <cellStyle name="40% - Accent4 3 6 2 4" xfId="36789"/>
    <cellStyle name="40% - Accent4 3 6 2 4 2" xfId="36790"/>
    <cellStyle name="40% - Accent4 3 6 2 4 2 2" xfId="36791"/>
    <cellStyle name="40% - Accent4 3 6 2 4 3" xfId="36792"/>
    <cellStyle name="40% - Accent4 3 6 2 4 3 2" xfId="36793"/>
    <cellStyle name="40% - Accent4 3 6 2 4 4" xfId="36794"/>
    <cellStyle name="40% - Accent4 3 6 2 4 5" xfId="36795"/>
    <cellStyle name="40% - Accent4 3 6 2 4 6" xfId="36796"/>
    <cellStyle name="40% - Accent4 3 6 2 4 7" xfId="36797"/>
    <cellStyle name="40% - Accent4 3 6 2 5" xfId="36798"/>
    <cellStyle name="40% - Accent4 3 6 2 5 2" xfId="36799"/>
    <cellStyle name="40% - Accent4 3 6 2 5 2 2" xfId="36800"/>
    <cellStyle name="40% - Accent4 3 6 2 5 3" xfId="36801"/>
    <cellStyle name="40% - Accent4 3 6 2 5 3 2" xfId="36802"/>
    <cellStyle name="40% - Accent4 3 6 2 5 4" xfId="36803"/>
    <cellStyle name="40% - Accent4 3 6 2 5 5" xfId="36804"/>
    <cellStyle name="40% - Accent4 3 6 2 5 6" xfId="36805"/>
    <cellStyle name="40% - Accent4 3 6 2 5 7" xfId="36806"/>
    <cellStyle name="40% - Accent4 3 6 2 6" xfId="36807"/>
    <cellStyle name="40% - Accent4 3 6 2 6 2" xfId="36808"/>
    <cellStyle name="40% - Accent4 3 6 2 7" xfId="36809"/>
    <cellStyle name="40% - Accent4 3 6 2 7 2" xfId="36810"/>
    <cellStyle name="40% - Accent4 3 6 2 8" xfId="36811"/>
    <cellStyle name="40% - Accent4 3 6 2 9" xfId="36812"/>
    <cellStyle name="40% - Accent4 3 6 3" xfId="36813"/>
    <cellStyle name="40% - Accent4 3 6 3 10" xfId="36814"/>
    <cellStyle name="40% - Accent4 3 6 3 11" xfId="36815"/>
    <cellStyle name="40% - Accent4 3 6 3 2" xfId="36816"/>
    <cellStyle name="40% - Accent4 3 6 3 2 10" xfId="36817"/>
    <cellStyle name="40% - Accent4 3 6 3 2 2" xfId="36818"/>
    <cellStyle name="40% - Accent4 3 6 3 2 2 2" xfId="36819"/>
    <cellStyle name="40% - Accent4 3 6 3 2 2 2 2" xfId="36820"/>
    <cellStyle name="40% - Accent4 3 6 3 2 2 3" xfId="36821"/>
    <cellStyle name="40% - Accent4 3 6 3 2 2 3 2" xfId="36822"/>
    <cellStyle name="40% - Accent4 3 6 3 2 2 4" xfId="36823"/>
    <cellStyle name="40% - Accent4 3 6 3 2 2 5" xfId="36824"/>
    <cellStyle name="40% - Accent4 3 6 3 2 2 6" xfId="36825"/>
    <cellStyle name="40% - Accent4 3 6 3 2 2 7" xfId="36826"/>
    <cellStyle name="40% - Accent4 3 6 3 2 3" xfId="36827"/>
    <cellStyle name="40% - Accent4 3 6 3 2 3 2" xfId="36828"/>
    <cellStyle name="40% - Accent4 3 6 3 2 3 2 2" xfId="36829"/>
    <cellStyle name="40% - Accent4 3 6 3 2 3 3" xfId="36830"/>
    <cellStyle name="40% - Accent4 3 6 3 2 3 3 2" xfId="36831"/>
    <cellStyle name="40% - Accent4 3 6 3 2 3 4" xfId="36832"/>
    <cellStyle name="40% - Accent4 3 6 3 2 3 5" xfId="36833"/>
    <cellStyle name="40% - Accent4 3 6 3 2 3 6" xfId="36834"/>
    <cellStyle name="40% - Accent4 3 6 3 2 3 7" xfId="36835"/>
    <cellStyle name="40% - Accent4 3 6 3 2 4" xfId="36836"/>
    <cellStyle name="40% - Accent4 3 6 3 2 4 2" xfId="36837"/>
    <cellStyle name="40% - Accent4 3 6 3 2 4 2 2" xfId="36838"/>
    <cellStyle name="40% - Accent4 3 6 3 2 4 3" xfId="36839"/>
    <cellStyle name="40% - Accent4 3 6 3 2 4 3 2" xfId="36840"/>
    <cellStyle name="40% - Accent4 3 6 3 2 4 4" xfId="36841"/>
    <cellStyle name="40% - Accent4 3 6 3 2 4 5" xfId="36842"/>
    <cellStyle name="40% - Accent4 3 6 3 2 4 6" xfId="36843"/>
    <cellStyle name="40% - Accent4 3 6 3 2 4 7" xfId="36844"/>
    <cellStyle name="40% - Accent4 3 6 3 2 5" xfId="36845"/>
    <cellStyle name="40% - Accent4 3 6 3 2 5 2" xfId="36846"/>
    <cellStyle name="40% - Accent4 3 6 3 2 6" xfId="36847"/>
    <cellStyle name="40% - Accent4 3 6 3 2 6 2" xfId="36848"/>
    <cellStyle name="40% - Accent4 3 6 3 2 7" xfId="36849"/>
    <cellStyle name="40% - Accent4 3 6 3 2 8" xfId="36850"/>
    <cellStyle name="40% - Accent4 3 6 3 2 9" xfId="36851"/>
    <cellStyle name="40% - Accent4 3 6 3 3" xfId="36852"/>
    <cellStyle name="40% - Accent4 3 6 3 3 2" xfId="36853"/>
    <cellStyle name="40% - Accent4 3 6 3 3 2 2" xfId="36854"/>
    <cellStyle name="40% - Accent4 3 6 3 3 3" xfId="36855"/>
    <cellStyle name="40% - Accent4 3 6 3 3 3 2" xfId="36856"/>
    <cellStyle name="40% - Accent4 3 6 3 3 4" xfId="36857"/>
    <cellStyle name="40% - Accent4 3 6 3 3 5" xfId="36858"/>
    <cellStyle name="40% - Accent4 3 6 3 3 6" xfId="36859"/>
    <cellStyle name="40% - Accent4 3 6 3 3 7" xfId="36860"/>
    <cellStyle name="40% - Accent4 3 6 3 4" xfId="36861"/>
    <cellStyle name="40% - Accent4 3 6 3 4 2" xfId="36862"/>
    <cellStyle name="40% - Accent4 3 6 3 4 2 2" xfId="36863"/>
    <cellStyle name="40% - Accent4 3 6 3 4 3" xfId="36864"/>
    <cellStyle name="40% - Accent4 3 6 3 4 3 2" xfId="36865"/>
    <cellStyle name="40% - Accent4 3 6 3 4 4" xfId="36866"/>
    <cellStyle name="40% - Accent4 3 6 3 4 5" xfId="36867"/>
    <cellStyle name="40% - Accent4 3 6 3 4 6" xfId="36868"/>
    <cellStyle name="40% - Accent4 3 6 3 4 7" xfId="36869"/>
    <cellStyle name="40% - Accent4 3 6 3 5" xfId="36870"/>
    <cellStyle name="40% - Accent4 3 6 3 5 2" xfId="36871"/>
    <cellStyle name="40% - Accent4 3 6 3 5 2 2" xfId="36872"/>
    <cellStyle name="40% - Accent4 3 6 3 5 3" xfId="36873"/>
    <cellStyle name="40% - Accent4 3 6 3 5 3 2" xfId="36874"/>
    <cellStyle name="40% - Accent4 3 6 3 5 4" xfId="36875"/>
    <cellStyle name="40% - Accent4 3 6 3 5 5" xfId="36876"/>
    <cellStyle name="40% - Accent4 3 6 3 5 6" xfId="36877"/>
    <cellStyle name="40% - Accent4 3 6 3 5 7" xfId="36878"/>
    <cellStyle name="40% - Accent4 3 6 3 6" xfId="36879"/>
    <cellStyle name="40% - Accent4 3 6 3 6 2" xfId="36880"/>
    <cellStyle name="40% - Accent4 3 6 3 7" xfId="36881"/>
    <cellStyle name="40% - Accent4 3 6 3 7 2" xfId="36882"/>
    <cellStyle name="40% - Accent4 3 6 3 8" xfId="36883"/>
    <cellStyle name="40% - Accent4 3 6 3 9" xfId="36884"/>
    <cellStyle name="40% - Accent4 3 6 4" xfId="36885"/>
    <cellStyle name="40% - Accent4 3 6 4 10" xfId="36886"/>
    <cellStyle name="40% - Accent4 3 6 4 2" xfId="36887"/>
    <cellStyle name="40% - Accent4 3 6 4 2 2" xfId="36888"/>
    <cellStyle name="40% - Accent4 3 6 4 2 2 2" xfId="36889"/>
    <cellStyle name="40% - Accent4 3 6 4 2 3" xfId="36890"/>
    <cellStyle name="40% - Accent4 3 6 4 2 3 2" xfId="36891"/>
    <cellStyle name="40% - Accent4 3 6 4 2 4" xfId="36892"/>
    <cellStyle name="40% - Accent4 3 6 4 2 5" xfId="36893"/>
    <cellStyle name="40% - Accent4 3 6 4 2 6" xfId="36894"/>
    <cellStyle name="40% - Accent4 3 6 4 2 7" xfId="36895"/>
    <cellStyle name="40% - Accent4 3 6 4 3" xfId="36896"/>
    <cellStyle name="40% - Accent4 3 6 4 3 2" xfId="36897"/>
    <cellStyle name="40% - Accent4 3 6 4 3 2 2" xfId="36898"/>
    <cellStyle name="40% - Accent4 3 6 4 3 3" xfId="36899"/>
    <cellStyle name="40% - Accent4 3 6 4 3 3 2" xfId="36900"/>
    <cellStyle name="40% - Accent4 3 6 4 3 4" xfId="36901"/>
    <cellStyle name="40% - Accent4 3 6 4 3 5" xfId="36902"/>
    <cellStyle name="40% - Accent4 3 6 4 3 6" xfId="36903"/>
    <cellStyle name="40% - Accent4 3 6 4 3 7" xfId="36904"/>
    <cellStyle name="40% - Accent4 3 6 4 4" xfId="36905"/>
    <cellStyle name="40% - Accent4 3 6 4 4 2" xfId="36906"/>
    <cellStyle name="40% - Accent4 3 6 4 4 2 2" xfId="36907"/>
    <cellStyle name="40% - Accent4 3 6 4 4 3" xfId="36908"/>
    <cellStyle name="40% - Accent4 3 6 4 4 3 2" xfId="36909"/>
    <cellStyle name="40% - Accent4 3 6 4 4 4" xfId="36910"/>
    <cellStyle name="40% - Accent4 3 6 4 4 5" xfId="36911"/>
    <cellStyle name="40% - Accent4 3 6 4 4 6" xfId="36912"/>
    <cellStyle name="40% - Accent4 3 6 4 4 7" xfId="36913"/>
    <cellStyle name="40% - Accent4 3 6 4 5" xfId="36914"/>
    <cellStyle name="40% - Accent4 3 6 4 5 2" xfId="36915"/>
    <cellStyle name="40% - Accent4 3 6 4 6" xfId="36916"/>
    <cellStyle name="40% - Accent4 3 6 4 6 2" xfId="36917"/>
    <cellStyle name="40% - Accent4 3 6 4 7" xfId="36918"/>
    <cellStyle name="40% - Accent4 3 6 4 8" xfId="36919"/>
    <cellStyle name="40% - Accent4 3 6 4 9" xfId="36920"/>
    <cellStyle name="40% - Accent4 3 6 5" xfId="36921"/>
    <cellStyle name="40% - Accent4 3 6 5 2" xfId="36922"/>
    <cellStyle name="40% - Accent4 3 6 5 2 2" xfId="36923"/>
    <cellStyle name="40% - Accent4 3 6 5 3" xfId="36924"/>
    <cellStyle name="40% - Accent4 3 6 5 3 2" xfId="36925"/>
    <cellStyle name="40% - Accent4 3 6 5 4" xfId="36926"/>
    <cellStyle name="40% - Accent4 3 6 5 5" xfId="36927"/>
    <cellStyle name="40% - Accent4 3 6 5 6" xfId="36928"/>
    <cellStyle name="40% - Accent4 3 6 5 7" xfId="36929"/>
    <cellStyle name="40% - Accent4 3 6 6" xfId="36930"/>
    <cellStyle name="40% - Accent4 3 6 6 2" xfId="36931"/>
    <cellStyle name="40% - Accent4 3 6 6 2 2" xfId="36932"/>
    <cellStyle name="40% - Accent4 3 6 6 3" xfId="36933"/>
    <cellStyle name="40% - Accent4 3 6 6 3 2" xfId="36934"/>
    <cellStyle name="40% - Accent4 3 6 6 4" xfId="36935"/>
    <cellStyle name="40% - Accent4 3 6 6 5" xfId="36936"/>
    <cellStyle name="40% - Accent4 3 6 6 6" xfId="36937"/>
    <cellStyle name="40% - Accent4 3 6 6 7" xfId="36938"/>
    <cellStyle name="40% - Accent4 3 6 7" xfId="36939"/>
    <cellStyle name="40% - Accent4 3 6 7 2" xfId="36940"/>
    <cellStyle name="40% - Accent4 3 6 7 2 2" xfId="36941"/>
    <cellStyle name="40% - Accent4 3 6 7 3" xfId="36942"/>
    <cellStyle name="40% - Accent4 3 6 7 3 2" xfId="36943"/>
    <cellStyle name="40% - Accent4 3 6 7 4" xfId="36944"/>
    <cellStyle name="40% - Accent4 3 6 7 5" xfId="36945"/>
    <cellStyle name="40% - Accent4 3 6 7 6" xfId="36946"/>
    <cellStyle name="40% - Accent4 3 6 7 7" xfId="36947"/>
    <cellStyle name="40% - Accent4 3 6 8" xfId="36948"/>
    <cellStyle name="40% - Accent4 3 6 8 2" xfId="36949"/>
    <cellStyle name="40% - Accent4 3 6 9" xfId="36950"/>
    <cellStyle name="40% - Accent4 3 6 9 2" xfId="36951"/>
    <cellStyle name="40% - Accent4 3 7" xfId="36952"/>
    <cellStyle name="40% - Accent4 3 7 10" xfId="36953"/>
    <cellStyle name="40% - Accent4 3 7 11" xfId="36954"/>
    <cellStyle name="40% - Accent4 3 7 2" xfId="36955"/>
    <cellStyle name="40% - Accent4 3 7 2 10" xfId="36956"/>
    <cellStyle name="40% - Accent4 3 7 2 2" xfId="36957"/>
    <cellStyle name="40% - Accent4 3 7 2 2 2" xfId="36958"/>
    <cellStyle name="40% - Accent4 3 7 2 2 2 2" xfId="36959"/>
    <cellStyle name="40% - Accent4 3 7 2 2 3" xfId="36960"/>
    <cellStyle name="40% - Accent4 3 7 2 2 3 2" xfId="36961"/>
    <cellStyle name="40% - Accent4 3 7 2 2 4" xfId="36962"/>
    <cellStyle name="40% - Accent4 3 7 2 2 5" xfId="36963"/>
    <cellStyle name="40% - Accent4 3 7 2 2 6" xfId="36964"/>
    <cellStyle name="40% - Accent4 3 7 2 2 7" xfId="36965"/>
    <cellStyle name="40% - Accent4 3 7 2 3" xfId="36966"/>
    <cellStyle name="40% - Accent4 3 7 2 3 2" xfId="36967"/>
    <cellStyle name="40% - Accent4 3 7 2 3 2 2" xfId="36968"/>
    <cellStyle name="40% - Accent4 3 7 2 3 3" xfId="36969"/>
    <cellStyle name="40% - Accent4 3 7 2 3 3 2" xfId="36970"/>
    <cellStyle name="40% - Accent4 3 7 2 3 4" xfId="36971"/>
    <cellStyle name="40% - Accent4 3 7 2 3 5" xfId="36972"/>
    <cellStyle name="40% - Accent4 3 7 2 3 6" xfId="36973"/>
    <cellStyle name="40% - Accent4 3 7 2 3 7" xfId="36974"/>
    <cellStyle name="40% - Accent4 3 7 2 4" xfId="36975"/>
    <cellStyle name="40% - Accent4 3 7 2 4 2" xfId="36976"/>
    <cellStyle name="40% - Accent4 3 7 2 4 2 2" xfId="36977"/>
    <cellStyle name="40% - Accent4 3 7 2 4 3" xfId="36978"/>
    <cellStyle name="40% - Accent4 3 7 2 4 3 2" xfId="36979"/>
    <cellStyle name="40% - Accent4 3 7 2 4 4" xfId="36980"/>
    <cellStyle name="40% - Accent4 3 7 2 4 5" xfId="36981"/>
    <cellStyle name="40% - Accent4 3 7 2 4 6" xfId="36982"/>
    <cellStyle name="40% - Accent4 3 7 2 4 7" xfId="36983"/>
    <cellStyle name="40% - Accent4 3 7 2 5" xfId="36984"/>
    <cellStyle name="40% - Accent4 3 7 2 5 2" xfId="36985"/>
    <cellStyle name="40% - Accent4 3 7 2 6" xfId="36986"/>
    <cellStyle name="40% - Accent4 3 7 2 6 2" xfId="36987"/>
    <cellStyle name="40% - Accent4 3 7 2 7" xfId="36988"/>
    <cellStyle name="40% - Accent4 3 7 2 8" xfId="36989"/>
    <cellStyle name="40% - Accent4 3 7 2 9" xfId="36990"/>
    <cellStyle name="40% - Accent4 3 7 3" xfId="36991"/>
    <cellStyle name="40% - Accent4 3 7 3 2" xfId="36992"/>
    <cellStyle name="40% - Accent4 3 7 3 2 2" xfId="36993"/>
    <cellStyle name="40% - Accent4 3 7 3 3" xfId="36994"/>
    <cellStyle name="40% - Accent4 3 7 3 3 2" xfId="36995"/>
    <cellStyle name="40% - Accent4 3 7 3 4" xfId="36996"/>
    <cellStyle name="40% - Accent4 3 7 3 5" xfId="36997"/>
    <cellStyle name="40% - Accent4 3 7 3 6" xfId="36998"/>
    <cellStyle name="40% - Accent4 3 7 3 7" xfId="36999"/>
    <cellStyle name="40% - Accent4 3 7 4" xfId="37000"/>
    <cellStyle name="40% - Accent4 3 7 4 2" xfId="37001"/>
    <cellStyle name="40% - Accent4 3 7 4 2 2" xfId="37002"/>
    <cellStyle name="40% - Accent4 3 7 4 3" xfId="37003"/>
    <cellStyle name="40% - Accent4 3 7 4 3 2" xfId="37004"/>
    <cellStyle name="40% - Accent4 3 7 4 4" xfId="37005"/>
    <cellStyle name="40% - Accent4 3 7 4 5" xfId="37006"/>
    <cellStyle name="40% - Accent4 3 7 4 6" xfId="37007"/>
    <cellStyle name="40% - Accent4 3 7 4 7" xfId="37008"/>
    <cellStyle name="40% - Accent4 3 7 5" xfId="37009"/>
    <cellStyle name="40% - Accent4 3 7 5 2" xfId="37010"/>
    <cellStyle name="40% - Accent4 3 7 5 2 2" xfId="37011"/>
    <cellStyle name="40% - Accent4 3 7 5 3" xfId="37012"/>
    <cellStyle name="40% - Accent4 3 7 5 3 2" xfId="37013"/>
    <cellStyle name="40% - Accent4 3 7 5 4" xfId="37014"/>
    <cellStyle name="40% - Accent4 3 7 5 5" xfId="37015"/>
    <cellStyle name="40% - Accent4 3 7 5 6" xfId="37016"/>
    <cellStyle name="40% - Accent4 3 7 5 7" xfId="37017"/>
    <cellStyle name="40% - Accent4 3 7 6" xfId="37018"/>
    <cellStyle name="40% - Accent4 3 7 6 2" xfId="37019"/>
    <cellStyle name="40% - Accent4 3 7 7" xfId="37020"/>
    <cellStyle name="40% - Accent4 3 7 7 2" xfId="37021"/>
    <cellStyle name="40% - Accent4 3 7 8" xfId="37022"/>
    <cellStyle name="40% - Accent4 3 7 9" xfId="37023"/>
    <cellStyle name="40% - Accent4 3 8" xfId="37024"/>
    <cellStyle name="40% - Accent4 3 8 10" xfId="37025"/>
    <cellStyle name="40% - Accent4 3 8 11" xfId="37026"/>
    <cellStyle name="40% - Accent4 3 8 2" xfId="37027"/>
    <cellStyle name="40% - Accent4 3 8 2 10" xfId="37028"/>
    <cellStyle name="40% - Accent4 3 8 2 2" xfId="37029"/>
    <cellStyle name="40% - Accent4 3 8 2 2 2" xfId="37030"/>
    <cellStyle name="40% - Accent4 3 8 2 2 2 2" xfId="37031"/>
    <cellStyle name="40% - Accent4 3 8 2 2 3" xfId="37032"/>
    <cellStyle name="40% - Accent4 3 8 2 2 3 2" xfId="37033"/>
    <cellStyle name="40% - Accent4 3 8 2 2 4" xfId="37034"/>
    <cellStyle name="40% - Accent4 3 8 2 2 5" xfId="37035"/>
    <cellStyle name="40% - Accent4 3 8 2 2 6" xfId="37036"/>
    <cellStyle name="40% - Accent4 3 8 2 2 7" xfId="37037"/>
    <cellStyle name="40% - Accent4 3 8 2 3" xfId="37038"/>
    <cellStyle name="40% - Accent4 3 8 2 3 2" xfId="37039"/>
    <cellStyle name="40% - Accent4 3 8 2 3 2 2" xfId="37040"/>
    <cellStyle name="40% - Accent4 3 8 2 3 3" xfId="37041"/>
    <cellStyle name="40% - Accent4 3 8 2 3 3 2" xfId="37042"/>
    <cellStyle name="40% - Accent4 3 8 2 3 4" xfId="37043"/>
    <cellStyle name="40% - Accent4 3 8 2 3 5" xfId="37044"/>
    <cellStyle name="40% - Accent4 3 8 2 3 6" xfId="37045"/>
    <cellStyle name="40% - Accent4 3 8 2 3 7" xfId="37046"/>
    <cellStyle name="40% - Accent4 3 8 2 4" xfId="37047"/>
    <cellStyle name="40% - Accent4 3 8 2 4 2" xfId="37048"/>
    <cellStyle name="40% - Accent4 3 8 2 4 2 2" xfId="37049"/>
    <cellStyle name="40% - Accent4 3 8 2 4 3" xfId="37050"/>
    <cellStyle name="40% - Accent4 3 8 2 4 3 2" xfId="37051"/>
    <cellStyle name="40% - Accent4 3 8 2 4 4" xfId="37052"/>
    <cellStyle name="40% - Accent4 3 8 2 4 5" xfId="37053"/>
    <cellStyle name="40% - Accent4 3 8 2 4 6" xfId="37054"/>
    <cellStyle name="40% - Accent4 3 8 2 4 7" xfId="37055"/>
    <cellStyle name="40% - Accent4 3 8 2 5" xfId="37056"/>
    <cellStyle name="40% - Accent4 3 8 2 5 2" xfId="37057"/>
    <cellStyle name="40% - Accent4 3 8 2 6" xfId="37058"/>
    <cellStyle name="40% - Accent4 3 8 2 6 2" xfId="37059"/>
    <cellStyle name="40% - Accent4 3 8 2 7" xfId="37060"/>
    <cellStyle name="40% - Accent4 3 8 2 8" xfId="37061"/>
    <cellStyle name="40% - Accent4 3 8 2 9" xfId="37062"/>
    <cellStyle name="40% - Accent4 3 8 3" xfId="37063"/>
    <cellStyle name="40% - Accent4 3 8 3 2" xfId="37064"/>
    <cellStyle name="40% - Accent4 3 8 3 2 2" xfId="37065"/>
    <cellStyle name="40% - Accent4 3 8 3 3" xfId="37066"/>
    <cellStyle name="40% - Accent4 3 8 3 3 2" xfId="37067"/>
    <cellStyle name="40% - Accent4 3 8 3 4" xfId="37068"/>
    <cellStyle name="40% - Accent4 3 8 3 5" xfId="37069"/>
    <cellStyle name="40% - Accent4 3 8 3 6" xfId="37070"/>
    <cellStyle name="40% - Accent4 3 8 3 7" xfId="37071"/>
    <cellStyle name="40% - Accent4 3 8 4" xfId="37072"/>
    <cellStyle name="40% - Accent4 3 8 4 2" xfId="37073"/>
    <cellStyle name="40% - Accent4 3 8 4 2 2" xfId="37074"/>
    <cellStyle name="40% - Accent4 3 8 4 3" xfId="37075"/>
    <cellStyle name="40% - Accent4 3 8 4 3 2" xfId="37076"/>
    <cellStyle name="40% - Accent4 3 8 4 4" xfId="37077"/>
    <cellStyle name="40% - Accent4 3 8 4 5" xfId="37078"/>
    <cellStyle name="40% - Accent4 3 8 4 6" xfId="37079"/>
    <cellStyle name="40% - Accent4 3 8 4 7" xfId="37080"/>
    <cellStyle name="40% - Accent4 3 8 5" xfId="37081"/>
    <cellStyle name="40% - Accent4 3 8 5 2" xfId="37082"/>
    <cellStyle name="40% - Accent4 3 8 5 2 2" xfId="37083"/>
    <cellStyle name="40% - Accent4 3 8 5 3" xfId="37084"/>
    <cellStyle name="40% - Accent4 3 8 5 3 2" xfId="37085"/>
    <cellStyle name="40% - Accent4 3 8 5 4" xfId="37086"/>
    <cellStyle name="40% - Accent4 3 8 5 5" xfId="37087"/>
    <cellStyle name="40% - Accent4 3 8 5 6" xfId="37088"/>
    <cellStyle name="40% - Accent4 3 8 5 7" xfId="37089"/>
    <cellStyle name="40% - Accent4 3 8 6" xfId="37090"/>
    <cellStyle name="40% - Accent4 3 8 6 2" xfId="37091"/>
    <cellStyle name="40% - Accent4 3 8 7" xfId="37092"/>
    <cellStyle name="40% - Accent4 3 8 7 2" xfId="37093"/>
    <cellStyle name="40% - Accent4 3 8 8" xfId="37094"/>
    <cellStyle name="40% - Accent4 3 8 9" xfId="37095"/>
    <cellStyle name="40% - Accent4 3 9" xfId="37096"/>
    <cellStyle name="40% - Accent4 3 9 10" xfId="37097"/>
    <cellStyle name="40% - Accent4 3 9 2" xfId="37098"/>
    <cellStyle name="40% - Accent4 3 9 2 2" xfId="37099"/>
    <cellStyle name="40% - Accent4 3 9 2 2 2" xfId="37100"/>
    <cellStyle name="40% - Accent4 3 9 2 3" xfId="37101"/>
    <cellStyle name="40% - Accent4 3 9 2 3 2" xfId="37102"/>
    <cellStyle name="40% - Accent4 3 9 2 4" xfId="37103"/>
    <cellStyle name="40% - Accent4 3 9 2 5" xfId="37104"/>
    <cellStyle name="40% - Accent4 3 9 2 6" xfId="37105"/>
    <cellStyle name="40% - Accent4 3 9 2 7" xfId="37106"/>
    <cellStyle name="40% - Accent4 3 9 3" xfId="37107"/>
    <cellStyle name="40% - Accent4 3 9 3 2" xfId="37108"/>
    <cellStyle name="40% - Accent4 3 9 3 2 2" xfId="37109"/>
    <cellStyle name="40% - Accent4 3 9 3 3" xfId="37110"/>
    <cellStyle name="40% - Accent4 3 9 3 3 2" xfId="37111"/>
    <cellStyle name="40% - Accent4 3 9 3 4" xfId="37112"/>
    <cellStyle name="40% - Accent4 3 9 3 5" xfId="37113"/>
    <cellStyle name="40% - Accent4 3 9 3 6" xfId="37114"/>
    <cellStyle name="40% - Accent4 3 9 3 7" xfId="37115"/>
    <cellStyle name="40% - Accent4 3 9 4" xfId="37116"/>
    <cellStyle name="40% - Accent4 3 9 4 2" xfId="37117"/>
    <cellStyle name="40% - Accent4 3 9 4 2 2" xfId="37118"/>
    <cellStyle name="40% - Accent4 3 9 4 3" xfId="37119"/>
    <cellStyle name="40% - Accent4 3 9 4 3 2" xfId="37120"/>
    <cellStyle name="40% - Accent4 3 9 4 4" xfId="37121"/>
    <cellStyle name="40% - Accent4 3 9 4 5" xfId="37122"/>
    <cellStyle name="40% - Accent4 3 9 4 6" xfId="37123"/>
    <cellStyle name="40% - Accent4 3 9 4 7" xfId="37124"/>
    <cellStyle name="40% - Accent4 3 9 5" xfId="37125"/>
    <cellStyle name="40% - Accent4 3 9 5 2" xfId="37126"/>
    <cellStyle name="40% - Accent4 3 9 6" xfId="37127"/>
    <cellStyle name="40% - Accent4 3 9 6 2" xfId="37128"/>
    <cellStyle name="40% - Accent4 3 9 7" xfId="37129"/>
    <cellStyle name="40% - Accent4 3 9 8" xfId="37130"/>
    <cellStyle name="40% - Accent4 3 9 9" xfId="37131"/>
    <cellStyle name="40% - Accent4 3_10-15-10-Stmt AU - Period I - Working 1 0" xfId="358"/>
    <cellStyle name="40% - Accent4 4" xfId="359"/>
    <cellStyle name="40% - Accent4 4 2" xfId="360"/>
    <cellStyle name="40% - Accent4 4 3" xfId="361"/>
    <cellStyle name="40% - Accent4 4_10-15-10-Stmt AU - Period I - Working 1 0" xfId="362"/>
    <cellStyle name="40% - Accent4 5" xfId="363"/>
    <cellStyle name="40% - Accent4 5 2" xfId="364"/>
    <cellStyle name="40% - Accent4 5 3" xfId="365"/>
    <cellStyle name="40% - Accent4 5_10-15-10-Stmt AU - Period I - Working 1 0" xfId="366"/>
    <cellStyle name="40% - Accent4 6" xfId="367"/>
    <cellStyle name="40% - Accent4 6 2" xfId="368"/>
    <cellStyle name="40% - Accent4 6 3" xfId="369"/>
    <cellStyle name="40% - Accent4 6_10-15-10-Stmt AU - Period I - Working 1 0" xfId="370"/>
    <cellStyle name="40% - Accent4 7" xfId="371"/>
    <cellStyle name="40% - Accent4 7 2" xfId="372"/>
    <cellStyle name="40% - Accent4 7 3" xfId="373"/>
    <cellStyle name="40% - Accent4 7_10-15-10-Stmt AU - Period I - Working 1 0" xfId="374"/>
    <cellStyle name="40% - Accent4 8" xfId="375"/>
    <cellStyle name="40% - Accent4 9" xfId="376"/>
    <cellStyle name="40% - Accent5 10" xfId="377"/>
    <cellStyle name="40% - Accent5 11" xfId="378"/>
    <cellStyle name="40% - Accent5 12" xfId="379"/>
    <cellStyle name="40% - Accent5 13" xfId="380"/>
    <cellStyle name="40% - Accent5 2" xfId="381"/>
    <cellStyle name="40% - Accent5 2 10" xfId="37132"/>
    <cellStyle name="40% - Accent5 2 10 2" xfId="37133"/>
    <cellStyle name="40% - Accent5 2 10 2 2" xfId="37134"/>
    <cellStyle name="40% - Accent5 2 10 3" xfId="37135"/>
    <cellStyle name="40% - Accent5 2 10 3 2" xfId="37136"/>
    <cellStyle name="40% - Accent5 2 10 4" xfId="37137"/>
    <cellStyle name="40% - Accent5 2 10 5" xfId="37138"/>
    <cellStyle name="40% - Accent5 2 10 6" xfId="37139"/>
    <cellStyle name="40% - Accent5 2 10 7" xfId="37140"/>
    <cellStyle name="40% - Accent5 2 11" xfId="37141"/>
    <cellStyle name="40% - Accent5 2 11 2" xfId="37142"/>
    <cellStyle name="40% - Accent5 2 11 2 2" xfId="37143"/>
    <cellStyle name="40% - Accent5 2 11 3" xfId="37144"/>
    <cellStyle name="40% - Accent5 2 11 3 2" xfId="37145"/>
    <cellStyle name="40% - Accent5 2 11 4" xfId="37146"/>
    <cellStyle name="40% - Accent5 2 11 5" xfId="37147"/>
    <cellStyle name="40% - Accent5 2 11 6" xfId="37148"/>
    <cellStyle name="40% - Accent5 2 11 7" xfId="37149"/>
    <cellStyle name="40% - Accent5 2 12" xfId="37150"/>
    <cellStyle name="40% - Accent5 2 12 2" xfId="37151"/>
    <cellStyle name="40% - Accent5 2 12 2 2" xfId="37152"/>
    <cellStyle name="40% - Accent5 2 12 3" xfId="37153"/>
    <cellStyle name="40% - Accent5 2 12 3 2" xfId="37154"/>
    <cellStyle name="40% - Accent5 2 12 4" xfId="37155"/>
    <cellStyle name="40% - Accent5 2 12 5" xfId="37156"/>
    <cellStyle name="40% - Accent5 2 12 6" xfId="37157"/>
    <cellStyle name="40% - Accent5 2 12 7" xfId="37158"/>
    <cellStyle name="40% - Accent5 2 13" xfId="37159"/>
    <cellStyle name="40% - Accent5 2 13 2" xfId="37160"/>
    <cellStyle name="40% - Accent5 2 14" xfId="37161"/>
    <cellStyle name="40% - Accent5 2 14 2" xfId="37162"/>
    <cellStyle name="40% - Accent5 2 15" xfId="37163"/>
    <cellStyle name="40% - Accent5 2 16" xfId="37164"/>
    <cellStyle name="40% - Accent5 2 17" xfId="37165"/>
    <cellStyle name="40% - Accent5 2 18" xfId="37166"/>
    <cellStyle name="40% - Accent5 2 2" xfId="382"/>
    <cellStyle name="40% - Accent5 2 2 10" xfId="37167"/>
    <cellStyle name="40% - Accent5 2 2 11" xfId="37168"/>
    <cellStyle name="40% - Accent5 2 2 12" xfId="37169"/>
    <cellStyle name="40% - Accent5 2 2 13" xfId="37170"/>
    <cellStyle name="40% - Accent5 2 2 2" xfId="37171"/>
    <cellStyle name="40% - Accent5 2 2 2 10" xfId="37172"/>
    <cellStyle name="40% - Accent5 2 2 2 11" xfId="37173"/>
    <cellStyle name="40% - Accent5 2 2 2 2" xfId="37174"/>
    <cellStyle name="40% - Accent5 2 2 2 2 10" xfId="37175"/>
    <cellStyle name="40% - Accent5 2 2 2 2 2" xfId="37176"/>
    <cellStyle name="40% - Accent5 2 2 2 2 2 2" xfId="37177"/>
    <cellStyle name="40% - Accent5 2 2 2 2 2 2 2" xfId="37178"/>
    <cellStyle name="40% - Accent5 2 2 2 2 2 3" xfId="37179"/>
    <cellStyle name="40% - Accent5 2 2 2 2 2 3 2" xfId="37180"/>
    <cellStyle name="40% - Accent5 2 2 2 2 2 4" xfId="37181"/>
    <cellStyle name="40% - Accent5 2 2 2 2 2 5" xfId="37182"/>
    <cellStyle name="40% - Accent5 2 2 2 2 2 6" xfId="37183"/>
    <cellStyle name="40% - Accent5 2 2 2 2 2 7" xfId="37184"/>
    <cellStyle name="40% - Accent5 2 2 2 2 3" xfId="37185"/>
    <cellStyle name="40% - Accent5 2 2 2 2 3 2" xfId="37186"/>
    <cellStyle name="40% - Accent5 2 2 2 2 3 2 2" xfId="37187"/>
    <cellStyle name="40% - Accent5 2 2 2 2 3 3" xfId="37188"/>
    <cellStyle name="40% - Accent5 2 2 2 2 3 3 2" xfId="37189"/>
    <cellStyle name="40% - Accent5 2 2 2 2 3 4" xfId="37190"/>
    <cellStyle name="40% - Accent5 2 2 2 2 3 5" xfId="37191"/>
    <cellStyle name="40% - Accent5 2 2 2 2 3 6" xfId="37192"/>
    <cellStyle name="40% - Accent5 2 2 2 2 3 7" xfId="37193"/>
    <cellStyle name="40% - Accent5 2 2 2 2 4" xfId="37194"/>
    <cellStyle name="40% - Accent5 2 2 2 2 4 2" xfId="37195"/>
    <cellStyle name="40% - Accent5 2 2 2 2 4 2 2" xfId="37196"/>
    <cellStyle name="40% - Accent5 2 2 2 2 4 3" xfId="37197"/>
    <cellStyle name="40% - Accent5 2 2 2 2 4 3 2" xfId="37198"/>
    <cellStyle name="40% - Accent5 2 2 2 2 4 4" xfId="37199"/>
    <cellStyle name="40% - Accent5 2 2 2 2 4 5" xfId="37200"/>
    <cellStyle name="40% - Accent5 2 2 2 2 4 6" xfId="37201"/>
    <cellStyle name="40% - Accent5 2 2 2 2 4 7" xfId="37202"/>
    <cellStyle name="40% - Accent5 2 2 2 2 5" xfId="37203"/>
    <cellStyle name="40% - Accent5 2 2 2 2 5 2" xfId="37204"/>
    <cellStyle name="40% - Accent5 2 2 2 2 6" xfId="37205"/>
    <cellStyle name="40% - Accent5 2 2 2 2 6 2" xfId="37206"/>
    <cellStyle name="40% - Accent5 2 2 2 2 7" xfId="37207"/>
    <cellStyle name="40% - Accent5 2 2 2 2 8" xfId="37208"/>
    <cellStyle name="40% - Accent5 2 2 2 2 9" xfId="37209"/>
    <cellStyle name="40% - Accent5 2 2 2 3" xfId="37210"/>
    <cellStyle name="40% - Accent5 2 2 2 3 2" xfId="37211"/>
    <cellStyle name="40% - Accent5 2 2 2 3 2 2" xfId="37212"/>
    <cellStyle name="40% - Accent5 2 2 2 3 3" xfId="37213"/>
    <cellStyle name="40% - Accent5 2 2 2 3 3 2" xfId="37214"/>
    <cellStyle name="40% - Accent5 2 2 2 3 4" xfId="37215"/>
    <cellStyle name="40% - Accent5 2 2 2 3 5" xfId="37216"/>
    <cellStyle name="40% - Accent5 2 2 2 3 6" xfId="37217"/>
    <cellStyle name="40% - Accent5 2 2 2 3 7" xfId="37218"/>
    <cellStyle name="40% - Accent5 2 2 2 4" xfId="37219"/>
    <cellStyle name="40% - Accent5 2 2 2 4 2" xfId="37220"/>
    <cellStyle name="40% - Accent5 2 2 2 4 2 2" xfId="37221"/>
    <cellStyle name="40% - Accent5 2 2 2 4 3" xfId="37222"/>
    <cellStyle name="40% - Accent5 2 2 2 4 3 2" xfId="37223"/>
    <cellStyle name="40% - Accent5 2 2 2 4 4" xfId="37224"/>
    <cellStyle name="40% - Accent5 2 2 2 4 5" xfId="37225"/>
    <cellStyle name="40% - Accent5 2 2 2 4 6" xfId="37226"/>
    <cellStyle name="40% - Accent5 2 2 2 4 7" xfId="37227"/>
    <cellStyle name="40% - Accent5 2 2 2 5" xfId="37228"/>
    <cellStyle name="40% - Accent5 2 2 2 5 2" xfId="37229"/>
    <cellStyle name="40% - Accent5 2 2 2 5 2 2" xfId="37230"/>
    <cellStyle name="40% - Accent5 2 2 2 5 3" xfId="37231"/>
    <cellStyle name="40% - Accent5 2 2 2 5 3 2" xfId="37232"/>
    <cellStyle name="40% - Accent5 2 2 2 5 4" xfId="37233"/>
    <cellStyle name="40% - Accent5 2 2 2 5 5" xfId="37234"/>
    <cellStyle name="40% - Accent5 2 2 2 5 6" xfId="37235"/>
    <cellStyle name="40% - Accent5 2 2 2 5 7" xfId="37236"/>
    <cellStyle name="40% - Accent5 2 2 2 6" xfId="37237"/>
    <cellStyle name="40% - Accent5 2 2 2 6 2" xfId="37238"/>
    <cellStyle name="40% - Accent5 2 2 2 7" xfId="37239"/>
    <cellStyle name="40% - Accent5 2 2 2 7 2" xfId="37240"/>
    <cellStyle name="40% - Accent5 2 2 2 8" xfId="37241"/>
    <cellStyle name="40% - Accent5 2 2 2 9" xfId="37242"/>
    <cellStyle name="40% - Accent5 2 2 3" xfId="37243"/>
    <cellStyle name="40% - Accent5 2 2 3 10" xfId="37244"/>
    <cellStyle name="40% - Accent5 2 2 3 11" xfId="37245"/>
    <cellStyle name="40% - Accent5 2 2 3 2" xfId="37246"/>
    <cellStyle name="40% - Accent5 2 2 3 2 10" xfId="37247"/>
    <cellStyle name="40% - Accent5 2 2 3 2 2" xfId="37248"/>
    <cellStyle name="40% - Accent5 2 2 3 2 2 2" xfId="37249"/>
    <cellStyle name="40% - Accent5 2 2 3 2 2 2 2" xfId="37250"/>
    <cellStyle name="40% - Accent5 2 2 3 2 2 3" xfId="37251"/>
    <cellStyle name="40% - Accent5 2 2 3 2 2 3 2" xfId="37252"/>
    <cellStyle name="40% - Accent5 2 2 3 2 2 4" xfId="37253"/>
    <cellStyle name="40% - Accent5 2 2 3 2 2 5" xfId="37254"/>
    <cellStyle name="40% - Accent5 2 2 3 2 2 6" xfId="37255"/>
    <cellStyle name="40% - Accent5 2 2 3 2 2 7" xfId="37256"/>
    <cellStyle name="40% - Accent5 2 2 3 2 3" xfId="37257"/>
    <cellStyle name="40% - Accent5 2 2 3 2 3 2" xfId="37258"/>
    <cellStyle name="40% - Accent5 2 2 3 2 3 2 2" xfId="37259"/>
    <cellStyle name="40% - Accent5 2 2 3 2 3 3" xfId="37260"/>
    <cellStyle name="40% - Accent5 2 2 3 2 3 3 2" xfId="37261"/>
    <cellStyle name="40% - Accent5 2 2 3 2 3 4" xfId="37262"/>
    <cellStyle name="40% - Accent5 2 2 3 2 3 5" xfId="37263"/>
    <cellStyle name="40% - Accent5 2 2 3 2 3 6" xfId="37264"/>
    <cellStyle name="40% - Accent5 2 2 3 2 3 7" xfId="37265"/>
    <cellStyle name="40% - Accent5 2 2 3 2 4" xfId="37266"/>
    <cellStyle name="40% - Accent5 2 2 3 2 4 2" xfId="37267"/>
    <cellStyle name="40% - Accent5 2 2 3 2 4 2 2" xfId="37268"/>
    <cellStyle name="40% - Accent5 2 2 3 2 4 3" xfId="37269"/>
    <cellStyle name="40% - Accent5 2 2 3 2 4 3 2" xfId="37270"/>
    <cellStyle name="40% - Accent5 2 2 3 2 4 4" xfId="37271"/>
    <cellStyle name="40% - Accent5 2 2 3 2 4 5" xfId="37272"/>
    <cellStyle name="40% - Accent5 2 2 3 2 4 6" xfId="37273"/>
    <cellStyle name="40% - Accent5 2 2 3 2 4 7" xfId="37274"/>
    <cellStyle name="40% - Accent5 2 2 3 2 5" xfId="37275"/>
    <cellStyle name="40% - Accent5 2 2 3 2 5 2" xfId="37276"/>
    <cellStyle name="40% - Accent5 2 2 3 2 6" xfId="37277"/>
    <cellStyle name="40% - Accent5 2 2 3 2 6 2" xfId="37278"/>
    <cellStyle name="40% - Accent5 2 2 3 2 7" xfId="37279"/>
    <cellStyle name="40% - Accent5 2 2 3 2 8" xfId="37280"/>
    <cellStyle name="40% - Accent5 2 2 3 2 9" xfId="37281"/>
    <cellStyle name="40% - Accent5 2 2 3 3" xfId="37282"/>
    <cellStyle name="40% - Accent5 2 2 3 3 2" xfId="37283"/>
    <cellStyle name="40% - Accent5 2 2 3 3 2 2" xfId="37284"/>
    <cellStyle name="40% - Accent5 2 2 3 3 3" xfId="37285"/>
    <cellStyle name="40% - Accent5 2 2 3 3 3 2" xfId="37286"/>
    <cellStyle name="40% - Accent5 2 2 3 3 4" xfId="37287"/>
    <cellStyle name="40% - Accent5 2 2 3 3 5" xfId="37288"/>
    <cellStyle name="40% - Accent5 2 2 3 3 6" xfId="37289"/>
    <cellStyle name="40% - Accent5 2 2 3 3 7" xfId="37290"/>
    <cellStyle name="40% - Accent5 2 2 3 4" xfId="37291"/>
    <cellStyle name="40% - Accent5 2 2 3 4 2" xfId="37292"/>
    <cellStyle name="40% - Accent5 2 2 3 4 2 2" xfId="37293"/>
    <cellStyle name="40% - Accent5 2 2 3 4 3" xfId="37294"/>
    <cellStyle name="40% - Accent5 2 2 3 4 3 2" xfId="37295"/>
    <cellStyle name="40% - Accent5 2 2 3 4 4" xfId="37296"/>
    <cellStyle name="40% - Accent5 2 2 3 4 5" xfId="37297"/>
    <cellStyle name="40% - Accent5 2 2 3 4 6" xfId="37298"/>
    <cellStyle name="40% - Accent5 2 2 3 4 7" xfId="37299"/>
    <cellStyle name="40% - Accent5 2 2 3 5" xfId="37300"/>
    <cellStyle name="40% - Accent5 2 2 3 5 2" xfId="37301"/>
    <cellStyle name="40% - Accent5 2 2 3 5 2 2" xfId="37302"/>
    <cellStyle name="40% - Accent5 2 2 3 5 3" xfId="37303"/>
    <cellStyle name="40% - Accent5 2 2 3 5 3 2" xfId="37304"/>
    <cellStyle name="40% - Accent5 2 2 3 5 4" xfId="37305"/>
    <cellStyle name="40% - Accent5 2 2 3 5 5" xfId="37306"/>
    <cellStyle name="40% - Accent5 2 2 3 5 6" xfId="37307"/>
    <cellStyle name="40% - Accent5 2 2 3 5 7" xfId="37308"/>
    <cellStyle name="40% - Accent5 2 2 3 6" xfId="37309"/>
    <cellStyle name="40% - Accent5 2 2 3 6 2" xfId="37310"/>
    <cellStyle name="40% - Accent5 2 2 3 7" xfId="37311"/>
    <cellStyle name="40% - Accent5 2 2 3 7 2" xfId="37312"/>
    <cellStyle name="40% - Accent5 2 2 3 8" xfId="37313"/>
    <cellStyle name="40% - Accent5 2 2 3 9" xfId="37314"/>
    <cellStyle name="40% - Accent5 2 2 4" xfId="37315"/>
    <cellStyle name="40% - Accent5 2 2 4 10" xfId="37316"/>
    <cellStyle name="40% - Accent5 2 2 4 2" xfId="37317"/>
    <cellStyle name="40% - Accent5 2 2 4 2 2" xfId="37318"/>
    <cellStyle name="40% - Accent5 2 2 4 2 2 2" xfId="37319"/>
    <cellStyle name="40% - Accent5 2 2 4 2 3" xfId="37320"/>
    <cellStyle name="40% - Accent5 2 2 4 2 3 2" xfId="37321"/>
    <cellStyle name="40% - Accent5 2 2 4 2 4" xfId="37322"/>
    <cellStyle name="40% - Accent5 2 2 4 2 5" xfId="37323"/>
    <cellStyle name="40% - Accent5 2 2 4 2 6" xfId="37324"/>
    <cellStyle name="40% - Accent5 2 2 4 2 7" xfId="37325"/>
    <cellStyle name="40% - Accent5 2 2 4 3" xfId="37326"/>
    <cellStyle name="40% - Accent5 2 2 4 3 2" xfId="37327"/>
    <cellStyle name="40% - Accent5 2 2 4 3 2 2" xfId="37328"/>
    <cellStyle name="40% - Accent5 2 2 4 3 3" xfId="37329"/>
    <cellStyle name="40% - Accent5 2 2 4 3 3 2" xfId="37330"/>
    <cellStyle name="40% - Accent5 2 2 4 3 4" xfId="37331"/>
    <cellStyle name="40% - Accent5 2 2 4 3 5" xfId="37332"/>
    <cellStyle name="40% - Accent5 2 2 4 3 6" xfId="37333"/>
    <cellStyle name="40% - Accent5 2 2 4 3 7" xfId="37334"/>
    <cellStyle name="40% - Accent5 2 2 4 4" xfId="37335"/>
    <cellStyle name="40% - Accent5 2 2 4 4 2" xfId="37336"/>
    <cellStyle name="40% - Accent5 2 2 4 4 2 2" xfId="37337"/>
    <cellStyle name="40% - Accent5 2 2 4 4 3" xfId="37338"/>
    <cellStyle name="40% - Accent5 2 2 4 4 3 2" xfId="37339"/>
    <cellStyle name="40% - Accent5 2 2 4 4 4" xfId="37340"/>
    <cellStyle name="40% - Accent5 2 2 4 4 5" xfId="37341"/>
    <cellStyle name="40% - Accent5 2 2 4 4 6" xfId="37342"/>
    <cellStyle name="40% - Accent5 2 2 4 4 7" xfId="37343"/>
    <cellStyle name="40% - Accent5 2 2 4 5" xfId="37344"/>
    <cellStyle name="40% - Accent5 2 2 4 5 2" xfId="37345"/>
    <cellStyle name="40% - Accent5 2 2 4 6" xfId="37346"/>
    <cellStyle name="40% - Accent5 2 2 4 6 2" xfId="37347"/>
    <cellStyle name="40% - Accent5 2 2 4 7" xfId="37348"/>
    <cellStyle name="40% - Accent5 2 2 4 8" xfId="37349"/>
    <cellStyle name="40% - Accent5 2 2 4 9" xfId="37350"/>
    <cellStyle name="40% - Accent5 2 2 5" xfId="37351"/>
    <cellStyle name="40% - Accent5 2 2 5 2" xfId="37352"/>
    <cellStyle name="40% - Accent5 2 2 5 2 2" xfId="37353"/>
    <cellStyle name="40% - Accent5 2 2 5 3" xfId="37354"/>
    <cellStyle name="40% - Accent5 2 2 5 3 2" xfId="37355"/>
    <cellStyle name="40% - Accent5 2 2 5 4" xfId="37356"/>
    <cellStyle name="40% - Accent5 2 2 5 5" xfId="37357"/>
    <cellStyle name="40% - Accent5 2 2 5 6" xfId="37358"/>
    <cellStyle name="40% - Accent5 2 2 5 7" xfId="37359"/>
    <cellStyle name="40% - Accent5 2 2 6" xfId="37360"/>
    <cellStyle name="40% - Accent5 2 2 6 2" xfId="37361"/>
    <cellStyle name="40% - Accent5 2 2 6 2 2" xfId="37362"/>
    <cellStyle name="40% - Accent5 2 2 6 3" xfId="37363"/>
    <cellStyle name="40% - Accent5 2 2 6 3 2" xfId="37364"/>
    <cellStyle name="40% - Accent5 2 2 6 4" xfId="37365"/>
    <cellStyle name="40% - Accent5 2 2 6 5" xfId="37366"/>
    <cellStyle name="40% - Accent5 2 2 6 6" xfId="37367"/>
    <cellStyle name="40% - Accent5 2 2 6 7" xfId="37368"/>
    <cellStyle name="40% - Accent5 2 2 7" xfId="37369"/>
    <cellStyle name="40% - Accent5 2 2 7 2" xfId="37370"/>
    <cellStyle name="40% - Accent5 2 2 7 2 2" xfId="37371"/>
    <cellStyle name="40% - Accent5 2 2 7 3" xfId="37372"/>
    <cellStyle name="40% - Accent5 2 2 7 3 2" xfId="37373"/>
    <cellStyle name="40% - Accent5 2 2 7 4" xfId="37374"/>
    <cellStyle name="40% - Accent5 2 2 7 5" xfId="37375"/>
    <cellStyle name="40% - Accent5 2 2 7 6" xfId="37376"/>
    <cellStyle name="40% - Accent5 2 2 7 7" xfId="37377"/>
    <cellStyle name="40% - Accent5 2 2 8" xfId="37378"/>
    <cellStyle name="40% - Accent5 2 2 8 2" xfId="37379"/>
    <cellStyle name="40% - Accent5 2 2 9" xfId="37380"/>
    <cellStyle name="40% - Accent5 2 2 9 2" xfId="37381"/>
    <cellStyle name="40% - Accent5 2 3" xfId="383"/>
    <cellStyle name="40% - Accent5 2 3 10" xfId="37382"/>
    <cellStyle name="40% - Accent5 2 3 11" xfId="37383"/>
    <cellStyle name="40% - Accent5 2 3 12" xfId="37384"/>
    <cellStyle name="40% - Accent5 2 3 13" xfId="37385"/>
    <cellStyle name="40% - Accent5 2 3 2" xfId="37386"/>
    <cellStyle name="40% - Accent5 2 3 2 10" xfId="37387"/>
    <cellStyle name="40% - Accent5 2 3 2 11" xfId="37388"/>
    <cellStyle name="40% - Accent5 2 3 2 2" xfId="37389"/>
    <cellStyle name="40% - Accent5 2 3 2 2 10" xfId="37390"/>
    <cellStyle name="40% - Accent5 2 3 2 2 2" xfId="37391"/>
    <cellStyle name="40% - Accent5 2 3 2 2 2 2" xfId="37392"/>
    <cellStyle name="40% - Accent5 2 3 2 2 2 2 2" xfId="37393"/>
    <cellStyle name="40% - Accent5 2 3 2 2 2 3" xfId="37394"/>
    <cellStyle name="40% - Accent5 2 3 2 2 2 3 2" xfId="37395"/>
    <cellStyle name="40% - Accent5 2 3 2 2 2 4" xfId="37396"/>
    <cellStyle name="40% - Accent5 2 3 2 2 2 5" xfId="37397"/>
    <cellStyle name="40% - Accent5 2 3 2 2 2 6" xfId="37398"/>
    <cellStyle name="40% - Accent5 2 3 2 2 2 7" xfId="37399"/>
    <cellStyle name="40% - Accent5 2 3 2 2 3" xfId="37400"/>
    <cellStyle name="40% - Accent5 2 3 2 2 3 2" xfId="37401"/>
    <cellStyle name="40% - Accent5 2 3 2 2 3 2 2" xfId="37402"/>
    <cellStyle name="40% - Accent5 2 3 2 2 3 3" xfId="37403"/>
    <cellStyle name="40% - Accent5 2 3 2 2 3 3 2" xfId="37404"/>
    <cellStyle name="40% - Accent5 2 3 2 2 3 4" xfId="37405"/>
    <cellStyle name="40% - Accent5 2 3 2 2 3 5" xfId="37406"/>
    <cellStyle name="40% - Accent5 2 3 2 2 3 6" xfId="37407"/>
    <cellStyle name="40% - Accent5 2 3 2 2 3 7" xfId="37408"/>
    <cellStyle name="40% - Accent5 2 3 2 2 4" xfId="37409"/>
    <cellStyle name="40% - Accent5 2 3 2 2 4 2" xfId="37410"/>
    <cellStyle name="40% - Accent5 2 3 2 2 4 2 2" xfId="37411"/>
    <cellStyle name="40% - Accent5 2 3 2 2 4 3" xfId="37412"/>
    <cellStyle name="40% - Accent5 2 3 2 2 4 3 2" xfId="37413"/>
    <cellStyle name="40% - Accent5 2 3 2 2 4 4" xfId="37414"/>
    <cellStyle name="40% - Accent5 2 3 2 2 4 5" xfId="37415"/>
    <cellStyle name="40% - Accent5 2 3 2 2 4 6" xfId="37416"/>
    <cellStyle name="40% - Accent5 2 3 2 2 4 7" xfId="37417"/>
    <cellStyle name="40% - Accent5 2 3 2 2 5" xfId="37418"/>
    <cellStyle name="40% - Accent5 2 3 2 2 5 2" xfId="37419"/>
    <cellStyle name="40% - Accent5 2 3 2 2 6" xfId="37420"/>
    <cellStyle name="40% - Accent5 2 3 2 2 6 2" xfId="37421"/>
    <cellStyle name="40% - Accent5 2 3 2 2 7" xfId="37422"/>
    <cellStyle name="40% - Accent5 2 3 2 2 8" xfId="37423"/>
    <cellStyle name="40% - Accent5 2 3 2 2 9" xfId="37424"/>
    <cellStyle name="40% - Accent5 2 3 2 3" xfId="37425"/>
    <cellStyle name="40% - Accent5 2 3 2 3 2" xfId="37426"/>
    <cellStyle name="40% - Accent5 2 3 2 3 2 2" xfId="37427"/>
    <cellStyle name="40% - Accent5 2 3 2 3 3" xfId="37428"/>
    <cellStyle name="40% - Accent5 2 3 2 3 3 2" xfId="37429"/>
    <cellStyle name="40% - Accent5 2 3 2 3 4" xfId="37430"/>
    <cellStyle name="40% - Accent5 2 3 2 3 5" xfId="37431"/>
    <cellStyle name="40% - Accent5 2 3 2 3 6" xfId="37432"/>
    <cellStyle name="40% - Accent5 2 3 2 3 7" xfId="37433"/>
    <cellStyle name="40% - Accent5 2 3 2 4" xfId="37434"/>
    <cellStyle name="40% - Accent5 2 3 2 4 2" xfId="37435"/>
    <cellStyle name="40% - Accent5 2 3 2 4 2 2" xfId="37436"/>
    <cellStyle name="40% - Accent5 2 3 2 4 3" xfId="37437"/>
    <cellStyle name="40% - Accent5 2 3 2 4 3 2" xfId="37438"/>
    <cellStyle name="40% - Accent5 2 3 2 4 4" xfId="37439"/>
    <cellStyle name="40% - Accent5 2 3 2 4 5" xfId="37440"/>
    <cellStyle name="40% - Accent5 2 3 2 4 6" xfId="37441"/>
    <cellStyle name="40% - Accent5 2 3 2 4 7" xfId="37442"/>
    <cellStyle name="40% - Accent5 2 3 2 5" xfId="37443"/>
    <cellStyle name="40% - Accent5 2 3 2 5 2" xfId="37444"/>
    <cellStyle name="40% - Accent5 2 3 2 5 2 2" xfId="37445"/>
    <cellStyle name="40% - Accent5 2 3 2 5 3" xfId="37446"/>
    <cellStyle name="40% - Accent5 2 3 2 5 3 2" xfId="37447"/>
    <cellStyle name="40% - Accent5 2 3 2 5 4" xfId="37448"/>
    <cellStyle name="40% - Accent5 2 3 2 5 5" xfId="37449"/>
    <cellStyle name="40% - Accent5 2 3 2 5 6" xfId="37450"/>
    <cellStyle name="40% - Accent5 2 3 2 5 7" xfId="37451"/>
    <cellStyle name="40% - Accent5 2 3 2 6" xfId="37452"/>
    <cellStyle name="40% - Accent5 2 3 2 6 2" xfId="37453"/>
    <cellStyle name="40% - Accent5 2 3 2 7" xfId="37454"/>
    <cellStyle name="40% - Accent5 2 3 2 7 2" xfId="37455"/>
    <cellStyle name="40% - Accent5 2 3 2 8" xfId="37456"/>
    <cellStyle name="40% - Accent5 2 3 2 9" xfId="37457"/>
    <cellStyle name="40% - Accent5 2 3 3" xfId="37458"/>
    <cellStyle name="40% - Accent5 2 3 3 10" xfId="37459"/>
    <cellStyle name="40% - Accent5 2 3 3 11" xfId="37460"/>
    <cellStyle name="40% - Accent5 2 3 3 2" xfId="37461"/>
    <cellStyle name="40% - Accent5 2 3 3 2 10" xfId="37462"/>
    <cellStyle name="40% - Accent5 2 3 3 2 2" xfId="37463"/>
    <cellStyle name="40% - Accent5 2 3 3 2 2 2" xfId="37464"/>
    <cellStyle name="40% - Accent5 2 3 3 2 2 2 2" xfId="37465"/>
    <cellStyle name="40% - Accent5 2 3 3 2 2 3" xfId="37466"/>
    <cellStyle name="40% - Accent5 2 3 3 2 2 3 2" xfId="37467"/>
    <cellStyle name="40% - Accent5 2 3 3 2 2 4" xfId="37468"/>
    <cellStyle name="40% - Accent5 2 3 3 2 2 5" xfId="37469"/>
    <cellStyle name="40% - Accent5 2 3 3 2 2 6" xfId="37470"/>
    <cellStyle name="40% - Accent5 2 3 3 2 2 7" xfId="37471"/>
    <cellStyle name="40% - Accent5 2 3 3 2 3" xfId="37472"/>
    <cellStyle name="40% - Accent5 2 3 3 2 3 2" xfId="37473"/>
    <cellStyle name="40% - Accent5 2 3 3 2 3 2 2" xfId="37474"/>
    <cellStyle name="40% - Accent5 2 3 3 2 3 3" xfId="37475"/>
    <cellStyle name="40% - Accent5 2 3 3 2 3 3 2" xfId="37476"/>
    <cellStyle name="40% - Accent5 2 3 3 2 3 4" xfId="37477"/>
    <cellStyle name="40% - Accent5 2 3 3 2 3 5" xfId="37478"/>
    <cellStyle name="40% - Accent5 2 3 3 2 3 6" xfId="37479"/>
    <cellStyle name="40% - Accent5 2 3 3 2 3 7" xfId="37480"/>
    <cellStyle name="40% - Accent5 2 3 3 2 4" xfId="37481"/>
    <cellStyle name="40% - Accent5 2 3 3 2 4 2" xfId="37482"/>
    <cellStyle name="40% - Accent5 2 3 3 2 4 2 2" xfId="37483"/>
    <cellStyle name="40% - Accent5 2 3 3 2 4 3" xfId="37484"/>
    <cellStyle name="40% - Accent5 2 3 3 2 4 3 2" xfId="37485"/>
    <cellStyle name="40% - Accent5 2 3 3 2 4 4" xfId="37486"/>
    <cellStyle name="40% - Accent5 2 3 3 2 4 5" xfId="37487"/>
    <cellStyle name="40% - Accent5 2 3 3 2 4 6" xfId="37488"/>
    <cellStyle name="40% - Accent5 2 3 3 2 4 7" xfId="37489"/>
    <cellStyle name="40% - Accent5 2 3 3 2 5" xfId="37490"/>
    <cellStyle name="40% - Accent5 2 3 3 2 5 2" xfId="37491"/>
    <cellStyle name="40% - Accent5 2 3 3 2 6" xfId="37492"/>
    <cellStyle name="40% - Accent5 2 3 3 2 6 2" xfId="37493"/>
    <cellStyle name="40% - Accent5 2 3 3 2 7" xfId="37494"/>
    <cellStyle name="40% - Accent5 2 3 3 2 8" xfId="37495"/>
    <cellStyle name="40% - Accent5 2 3 3 2 9" xfId="37496"/>
    <cellStyle name="40% - Accent5 2 3 3 3" xfId="37497"/>
    <cellStyle name="40% - Accent5 2 3 3 3 2" xfId="37498"/>
    <cellStyle name="40% - Accent5 2 3 3 3 2 2" xfId="37499"/>
    <cellStyle name="40% - Accent5 2 3 3 3 3" xfId="37500"/>
    <cellStyle name="40% - Accent5 2 3 3 3 3 2" xfId="37501"/>
    <cellStyle name="40% - Accent5 2 3 3 3 4" xfId="37502"/>
    <cellStyle name="40% - Accent5 2 3 3 3 5" xfId="37503"/>
    <cellStyle name="40% - Accent5 2 3 3 3 6" xfId="37504"/>
    <cellStyle name="40% - Accent5 2 3 3 3 7" xfId="37505"/>
    <cellStyle name="40% - Accent5 2 3 3 4" xfId="37506"/>
    <cellStyle name="40% - Accent5 2 3 3 4 2" xfId="37507"/>
    <cellStyle name="40% - Accent5 2 3 3 4 2 2" xfId="37508"/>
    <cellStyle name="40% - Accent5 2 3 3 4 3" xfId="37509"/>
    <cellStyle name="40% - Accent5 2 3 3 4 3 2" xfId="37510"/>
    <cellStyle name="40% - Accent5 2 3 3 4 4" xfId="37511"/>
    <cellStyle name="40% - Accent5 2 3 3 4 5" xfId="37512"/>
    <cellStyle name="40% - Accent5 2 3 3 4 6" xfId="37513"/>
    <cellStyle name="40% - Accent5 2 3 3 4 7" xfId="37514"/>
    <cellStyle name="40% - Accent5 2 3 3 5" xfId="37515"/>
    <cellStyle name="40% - Accent5 2 3 3 5 2" xfId="37516"/>
    <cellStyle name="40% - Accent5 2 3 3 5 2 2" xfId="37517"/>
    <cellStyle name="40% - Accent5 2 3 3 5 3" xfId="37518"/>
    <cellStyle name="40% - Accent5 2 3 3 5 3 2" xfId="37519"/>
    <cellStyle name="40% - Accent5 2 3 3 5 4" xfId="37520"/>
    <cellStyle name="40% - Accent5 2 3 3 5 5" xfId="37521"/>
    <cellStyle name="40% - Accent5 2 3 3 5 6" xfId="37522"/>
    <cellStyle name="40% - Accent5 2 3 3 5 7" xfId="37523"/>
    <cellStyle name="40% - Accent5 2 3 3 6" xfId="37524"/>
    <cellStyle name="40% - Accent5 2 3 3 6 2" xfId="37525"/>
    <cellStyle name="40% - Accent5 2 3 3 7" xfId="37526"/>
    <cellStyle name="40% - Accent5 2 3 3 7 2" xfId="37527"/>
    <cellStyle name="40% - Accent5 2 3 3 8" xfId="37528"/>
    <cellStyle name="40% - Accent5 2 3 3 9" xfId="37529"/>
    <cellStyle name="40% - Accent5 2 3 4" xfId="37530"/>
    <cellStyle name="40% - Accent5 2 3 4 10" xfId="37531"/>
    <cellStyle name="40% - Accent5 2 3 4 2" xfId="37532"/>
    <cellStyle name="40% - Accent5 2 3 4 2 2" xfId="37533"/>
    <cellStyle name="40% - Accent5 2 3 4 2 2 2" xfId="37534"/>
    <cellStyle name="40% - Accent5 2 3 4 2 3" xfId="37535"/>
    <cellStyle name="40% - Accent5 2 3 4 2 3 2" xfId="37536"/>
    <cellStyle name="40% - Accent5 2 3 4 2 4" xfId="37537"/>
    <cellStyle name="40% - Accent5 2 3 4 2 5" xfId="37538"/>
    <cellStyle name="40% - Accent5 2 3 4 2 6" xfId="37539"/>
    <cellStyle name="40% - Accent5 2 3 4 2 7" xfId="37540"/>
    <cellStyle name="40% - Accent5 2 3 4 3" xfId="37541"/>
    <cellStyle name="40% - Accent5 2 3 4 3 2" xfId="37542"/>
    <cellStyle name="40% - Accent5 2 3 4 3 2 2" xfId="37543"/>
    <cellStyle name="40% - Accent5 2 3 4 3 3" xfId="37544"/>
    <cellStyle name="40% - Accent5 2 3 4 3 3 2" xfId="37545"/>
    <cellStyle name="40% - Accent5 2 3 4 3 4" xfId="37546"/>
    <cellStyle name="40% - Accent5 2 3 4 3 5" xfId="37547"/>
    <cellStyle name="40% - Accent5 2 3 4 3 6" xfId="37548"/>
    <cellStyle name="40% - Accent5 2 3 4 3 7" xfId="37549"/>
    <cellStyle name="40% - Accent5 2 3 4 4" xfId="37550"/>
    <cellStyle name="40% - Accent5 2 3 4 4 2" xfId="37551"/>
    <cellStyle name="40% - Accent5 2 3 4 4 2 2" xfId="37552"/>
    <cellStyle name="40% - Accent5 2 3 4 4 3" xfId="37553"/>
    <cellStyle name="40% - Accent5 2 3 4 4 3 2" xfId="37554"/>
    <cellStyle name="40% - Accent5 2 3 4 4 4" xfId="37555"/>
    <cellStyle name="40% - Accent5 2 3 4 4 5" xfId="37556"/>
    <cellStyle name="40% - Accent5 2 3 4 4 6" xfId="37557"/>
    <cellStyle name="40% - Accent5 2 3 4 4 7" xfId="37558"/>
    <cellStyle name="40% - Accent5 2 3 4 5" xfId="37559"/>
    <cellStyle name="40% - Accent5 2 3 4 5 2" xfId="37560"/>
    <cellStyle name="40% - Accent5 2 3 4 6" xfId="37561"/>
    <cellStyle name="40% - Accent5 2 3 4 6 2" xfId="37562"/>
    <cellStyle name="40% - Accent5 2 3 4 7" xfId="37563"/>
    <cellStyle name="40% - Accent5 2 3 4 8" xfId="37564"/>
    <cellStyle name="40% - Accent5 2 3 4 9" xfId="37565"/>
    <cellStyle name="40% - Accent5 2 3 5" xfId="37566"/>
    <cellStyle name="40% - Accent5 2 3 5 2" xfId="37567"/>
    <cellStyle name="40% - Accent5 2 3 5 2 2" xfId="37568"/>
    <cellStyle name="40% - Accent5 2 3 5 3" xfId="37569"/>
    <cellStyle name="40% - Accent5 2 3 5 3 2" xfId="37570"/>
    <cellStyle name="40% - Accent5 2 3 5 4" xfId="37571"/>
    <cellStyle name="40% - Accent5 2 3 5 5" xfId="37572"/>
    <cellStyle name="40% - Accent5 2 3 5 6" xfId="37573"/>
    <cellStyle name="40% - Accent5 2 3 5 7" xfId="37574"/>
    <cellStyle name="40% - Accent5 2 3 6" xfId="37575"/>
    <cellStyle name="40% - Accent5 2 3 6 2" xfId="37576"/>
    <cellStyle name="40% - Accent5 2 3 6 2 2" xfId="37577"/>
    <cellStyle name="40% - Accent5 2 3 6 3" xfId="37578"/>
    <cellStyle name="40% - Accent5 2 3 6 3 2" xfId="37579"/>
    <cellStyle name="40% - Accent5 2 3 6 4" xfId="37580"/>
    <cellStyle name="40% - Accent5 2 3 6 5" xfId="37581"/>
    <cellStyle name="40% - Accent5 2 3 6 6" xfId="37582"/>
    <cellStyle name="40% - Accent5 2 3 6 7" xfId="37583"/>
    <cellStyle name="40% - Accent5 2 3 7" xfId="37584"/>
    <cellStyle name="40% - Accent5 2 3 7 2" xfId="37585"/>
    <cellStyle name="40% - Accent5 2 3 7 2 2" xfId="37586"/>
    <cellStyle name="40% - Accent5 2 3 7 3" xfId="37587"/>
    <cellStyle name="40% - Accent5 2 3 7 3 2" xfId="37588"/>
    <cellStyle name="40% - Accent5 2 3 7 4" xfId="37589"/>
    <cellStyle name="40% - Accent5 2 3 7 5" xfId="37590"/>
    <cellStyle name="40% - Accent5 2 3 7 6" xfId="37591"/>
    <cellStyle name="40% - Accent5 2 3 7 7" xfId="37592"/>
    <cellStyle name="40% - Accent5 2 3 8" xfId="37593"/>
    <cellStyle name="40% - Accent5 2 3 8 2" xfId="37594"/>
    <cellStyle name="40% - Accent5 2 3 9" xfId="37595"/>
    <cellStyle name="40% - Accent5 2 3 9 2" xfId="37596"/>
    <cellStyle name="40% - Accent5 2 4" xfId="37597"/>
    <cellStyle name="40% - Accent5 2 4 10" xfId="37598"/>
    <cellStyle name="40% - Accent5 2 4 11" xfId="37599"/>
    <cellStyle name="40% - Accent5 2 4 12" xfId="37600"/>
    <cellStyle name="40% - Accent5 2 4 13" xfId="37601"/>
    <cellStyle name="40% - Accent5 2 4 2" xfId="37602"/>
    <cellStyle name="40% - Accent5 2 4 2 10" xfId="37603"/>
    <cellStyle name="40% - Accent5 2 4 2 11" xfId="37604"/>
    <cellStyle name="40% - Accent5 2 4 2 2" xfId="37605"/>
    <cellStyle name="40% - Accent5 2 4 2 2 10" xfId="37606"/>
    <cellStyle name="40% - Accent5 2 4 2 2 2" xfId="37607"/>
    <cellStyle name="40% - Accent5 2 4 2 2 2 2" xfId="37608"/>
    <cellStyle name="40% - Accent5 2 4 2 2 2 2 2" xfId="37609"/>
    <cellStyle name="40% - Accent5 2 4 2 2 2 3" xfId="37610"/>
    <cellStyle name="40% - Accent5 2 4 2 2 2 3 2" xfId="37611"/>
    <cellStyle name="40% - Accent5 2 4 2 2 2 4" xfId="37612"/>
    <cellStyle name="40% - Accent5 2 4 2 2 2 5" xfId="37613"/>
    <cellStyle name="40% - Accent5 2 4 2 2 2 6" xfId="37614"/>
    <cellStyle name="40% - Accent5 2 4 2 2 2 7" xfId="37615"/>
    <cellStyle name="40% - Accent5 2 4 2 2 3" xfId="37616"/>
    <cellStyle name="40% - Accent5 2 4 2 2 3 2" xfId="37617"/>
    <cellStyle name="40% - Accent5 2 4 2 2 3 2 2" xfId="37618"/>
    <cellStyle name="40% - Accent5 2 4 2 2 3 3" xfId="37619"/>
    <cellStyle name="40% - Accent5 2 4 2 2 3 3 2" xfId="37620"/>
    <cellStyle name="40% - Accent5 2 4 2 2 3 4" xfId="37621"/>
    <cellStyle name="40% - Accent5 2 4 2 2 3 5" xfId="37622"/>
    <cellStyle name="40% - Accent5 2 4 2 2 3 6" xfId="37623"/>
    <cellStyle name="40% - Accent5 2 4 2 2 3 7" xfId="37624"/>
    <cellStyle name="40% - Accent5 2 4 2 2 4" xfId="37625"/>
    <cellStyle name="40% - Accent5 2 4 2 2 4 2" xfId="37626"/>
    <cellStyle name="40% - Accent5 2 4 2 2 4 2 2" xfId="37627"/>
    <cellStyle name="40% - Accent5 2 4 2 2 4 3" xfId="37628"/>
    <cellStyle name="40% - Accent5 2 4 2 2 4 3 2" xfId="37629"/>
    <cellStyle name="40% - Accent5 2 4 2 2 4 4" xfId="37630"/>
    <cellStyle name="40% - Accent5 2 4 2 2 4 5" xfId="37631"/>
    <cellStyle name="40% - Accent5 2 4 2 2 4 6" xfId="37632"/>
    <cellStyle name="40% - Accent5 2 4 2 2 4 7" xfId="37633"/>
    <cellStyle name="40% - Accent5 2 4 2 2 5" xfId="37634"/>
    <cellStyle name="40% - Accent5 2 4 2 2 5 2" xfId="37635"/>
    <cellStyle name="40% - Accent5 2 4 2 2 6" xfId="37636"/>
    <cellStyle name="40% - Accent5 2 4 2 2 6 2" xfId="37637"/>
    <cellStyle name="40% - Accent5 2 4 2 2 7" xfId="37638"/>
    <cellStyle name="40% - Accent5 2 4 2 2 8" xfId="37639"/>
    <cellStyle name="40% - Accent5 2 4 2 2 9" xfId="37640"/>
    <cellStyle name="40% - Accent5 2 4 2 3" xfId="37641"/>
    <cellStyle name="40% - Accent5 2 4 2 3 2" xfId="37642"/>
    <cellStyle name="40% - Accent5 2 4 2 3 2 2" xfId="37643"/>
    <cellStyle name="40% - Accent5 2 4 2 3 3" xfId="37644"/>
    <cellStyle name="40% - Accent5 2 4 2 3 3 2" xfId="37645"/>
    <cellStyle name="40% - Accent5 2 4 2 3 4" xfId="37646"/>
    <cellStyle name="40% - Accent5 2 4 2 3 5" xfId="37647"/>
    <cellStyle name="40% - Accent5 2 4 2 3 6" xfId="37648"/>
    <cellStyle name="40% - Accent5 2 4 2 3 7" xfId="37649"/>
    <cellStyle name="40% - Accent5 2 4 2 4" xfId="37650"/>
    <cellStyle name="40% - Accent5 2 4 2 4 2" xfId="37651"/>
    <cellStyle name="40% - Accent5 2 4 2 4 2 2" xfId="37652"/>
    <cellStyle name="40% - Accent5 2 4 2 4 3" xfId="37653"/>
    <cellStyle name="40% - Accent5 2 4 2 4 3 2" xfId="37654"/>
    <cellStyle name="40% - Accent5 2 4 2 4 4" xfId="37655"/>
    <cellStyle name="40% - Accent5 2 4 2 4 5" xfId="37656"/>
    <cellStyle name="40% - Accent5 2 4 2 4 6" xfId="37657"/>
    <cellStyle name="40% - Accent5 2 4 2 4 7" xfId="37658"/>
    <cellStyle name="40% - Accent5 2 4 2 5" xfId="37659"/>
    <cellStyle name="40% - Accent5 2 4 2 5 2" xfId="37660"/>
    <cellStyle name="40% - Accent5 2 4 2 5 2 2" xfId="37661"/>
    <cellStyle name="40% - Accent5 2 4 2 5 3" xfId="37662"/>
    <cellStyle name="40% - Accent5 2 4 2 5 3 2" xfId="37663"/>
    <cellStyle name="40% - Accent5 2 4 2 5 4" xfId="37664"/>
    <cellStyle name="40% - Accent5 2 4 2 5 5" xfId="37665"/>
    <cellStyle name="40% - Accent5 2 4 2 5 6" xfId="37666"/>
    <cellStyle name="40% - Accent5 2 4 2 5 7" xfId="37667"/>
    <cellStyle name="40% - Accent5 2 4 2 6" xfId="37668"/>
    <cellStyle name="40% - Accent5 2 4 2 6 2" xfId="37669"/>
    <cellStyle name="40% - Accent5 2 4 2 7" xfId="37670"/>
    <cellStyle name="40% - Accent5 2 4 2 7 2" xfId="37671"/>
    <cellStyle name="40% - Accent5 2 4 2 8" xfId="37672"/>
    <cellStyle name="40% - Accent5 2 4 2 9" xfId="37673"/>
    <cellStyle name="40% - Accent5 2 4 3" xfId="37674"/>
    <cellStyle name="40% - Accent5 2 4 3 10" xfId="37675"/>
    <cellStyle name="40% - Accent5 2 4 3 11" xfId="37676"/>
    <cellStyle name="40% - Accent5 2 4 3 2" xfId="37677"/>
    <cellStyle name="40% - Accent5 2 4 3 2 10" xfId="37678"/>
    <cellStyle name="40% - Accent5 2 4 3 2 2" xfId="37679"/>
    <cellStyle name="40% - Accent5 2 4 3 2 2 2" xfId="37680"/>
    <cellStyle name="40% - Accent5 2 4 3 2 2 2 2" xfId="37681"/>
    <cellStyle name="40% - Accent5 2 4 3 2 2 3" xfId="37682"/>
    <cellStyle name="40% - Accent5 2 4 3 2 2 3 2" xfId="37683"/>
    <cellStyle name="40% - Accent5 2 4 3 2 2 4" xfId="37684"/>
    <cellStyle name="40% - Accent5 2 4 3 2 2 5" xfId="37685"/>
    <cellStyle name="40% - Accent5 2 4 3 2 2 6" xfId="37686"/>
    <cellStyle name="40% - Accent5 2 4 3 2 2 7" xfId="37687"/>
    <cellStyle name="40% - Accent5 2 4 3 2 3" xfId="37688"/>
    <cellStyle name="40% - Accent5 2 4 3 2 3 2" xfId="37689"/>
    <cellStyle name="40% - Accent5 2 4 3 2 3 2 2" xfId="37690"/>
    <cellStyle name="40% - Accent5 2 4 3 2 3 3" xfId="37691"/>
    <cellStyle name="40% - Accent5 2 4 3 2 3 3 2" xfId="37692"/>
    <cellStyle name="40% - Accent5 2 4 3 2 3 4" xfId="37693"/>
    <cellStyle name="40% - Accent5 2 4 3 2 3 5" xfId="37694"/>
    <cellStyle name="40% - Accent5 2 4 3 2 3 6" xfId="37695"/>
    <cellStyle name="40% - Accent5 2 4 3 2 3 7" xfId="37696"/>
    <cellStyle name="40% - Accent5 2 4 3 2 4" xfId="37697"/>
    <cellStyle name="40% - Accent5 2 4 3 2 4 2" xfId="37698"/>
    <cellStyle name="40% - Accent5 2 4 3 2 4 2 2" xfId="37699"/>
    <cellStyle name="40% - Accent5 2 4 3 2 4 3" xfId="37700"/>
    <cellStyle name="40% - Accent5 2 4 3 2 4 3 2" xfId="37701"/>
    <cellStyle name="40% - Accent5 2 4 3 2 4 4" xfId="37702"/>
    <cellStyle name="40% - Accent5 2 4 3 2 4 5" xfId="37703"/>
    <cellStyle name="40% - Accent5 2 4 3 2 4 6" xfId="37704"/>
    <cellStyle name="40% - Accent5 2 4 3 2 4 7" xfId="37705"/>
    <cellStyle name="40% - Accent5 2 4 3 2 5" xfId="37706"/>
    <cellStyle name="40% - Accent5 2 4 3 2 5 2" xfId="37707"/>
    <cellStyle name="40% - Accent5 2 4 3 2 6" xfId="37708"/>
    <cellStyle name="40% - Accent5 2 4 3 2 6 2" xfId="37709"/>
    <cellStyle name="40% - Accent5 2 4 3 2 7" xfId="37710"/>
    <cellStyle name="40% - Accent5 2 4 3 2 8" xfId="37711"/>
    <cellStyle name="40% - Accent5 2 4 3 2 9" xfId="37712"/>
    <cellStyle name="40% - Accent5 2 4 3 3" xfId="37713"/>
    <cellStyle name="40% - Accent5 2 4 3 3 2" xfId="37714"/>
    <cellStyle name="40% - Accent5 2 4 3 3 2 2" xfId="37715"/>
    <cellStyle name="40% - Accent5 2 4 3 3 3" xfId="37716"/>
    <cellStyle name="40% - Accent5 2 4 3 3 3 2" xfId="37717"/>
    <cellStyle name="40% - Accent5 2 4 3 3 4" xfId="37718"/>
    <cellStyle name="40% - Accent5 2 4 3 3 5" xfId="37719"/>
    <cellStyle name="40% - Accent5 2 4 3 3 6" xfId="37720"/>
    <cellStyle name="40% - Accent5 2 4 3 3 7" xfId="37721"/>
    <cellStyle name="40% - Accent5 2 4 3 4" xfId="37722"/>
    <cellStyle name="40% - Accent5 2 4 3 4 2" xfId="37723"/>
    <cellStyle name="40% - Accent5 2 4 3 4 2 2" xfId="37724"/>
    <cellStyle name="40% - Accent5 2 4 3 4 3" xfId="37725"/>
    <cellStyle name="40% - Accent5 2 4 3 4 3 2" xfId="37726"/>
    <cellStyle name="40% - Accent5 2 4 3 4 4" xfId="37727"/>
    <cellStyle name="40% - Accent5 2 4 3 4 5" xfId="37728"/>
    <cellStyle name="40% - Accent5 2 4 3 4 6" xfId="37729"/>
    <cellStyle name="40% - Accent5 2 4 3 4 7" xfId="37730"/>
    <cellStyle name="40% - Accent5 2 4 3 5" xfId="37731"/>
    <cellStyle name="40% - Accent5 2 4 3 5 2" xfId="37732"/>
    <cellStyle name="40% - Accent5 2 4 3 5 2 2" xfId="37733"/>
    <cellStyle name="40% - Accent5 2 4 3 5 3" xfId="37734"/>
    <cellStyle name="40% - Accent5 2 4 3 5 3 2" xfId="37735"/>
    <cellStyle name="40% - Accent5 2 4 3 5 4" xfId="37736"/>
    <cellStyle name="40% - Accent5 2 4 3 5 5" xfId="37737"/>
    <cellStyle name="40% - Accent5 2 4 3 5 6" xfId="37738"/>
    <cellStyle name="40% - Accent5 2 4 3 5 7" xfId="37739"/>
    <cellStyle name="40% - Accent5 2 4 3 6" xfId="37740"/>
    <cellStyle name="40% - Accent5 2 4 3 6 2" xfId="37741"/>
    <cellStyle name="40% - Accent5 2 4 3 7" xfId="37742"/>
    <cellStyle name="40% - Accent5 2 4 3 7 2" xfId="37743"/>
    <cellStyle name="40% - Accent5 2 4 3 8" xfId="37744"/>
    <cellStyle name="40% - Accent5 2 4 3 9" xfId="37745"/>
    <cellStyle name="40% - Accent5 2 4 4" xfId="37746"/>
    <cellStyle name="40% - Accent5 2 4 4 10" xfId="37747"/>
    <cellStyle name="40% - Accent5 2 4 4 2" xfId="37748"/>
    <cellStyle name="40% - Accent5 2 4 4 2 2" xfId="37749"/>
    <cellStyle name="40% - Accent5 2 4 4 2 2 2" xfId="37750"/>
    <cellStyle name="40% - Accent5 2 4 4 2 3" xfId="37751"/>
    <cellStyle name="40% - Accent5 2 4 4 2 3 2" xfId="37752"/>
    <cellStyle name="40% - Accent5 2 4 4 2 4" xfId="37753"/>
    <cellStyle name="40% - Accent5 2 4 4 2 5" xfId="37754"/>
    <cellStyle name="40% - Accent5 2 4 4 2 6" xfId="37755"/>
    <cellStyle name="40% - Accent5 2 4 4 2 7" xfId="37756"/>
    <cellStyle name="40% - Accent5 2 4 4 3" xfId="37757"/>
    <cellStyle name="40% - Accent5 2 4 4 3 2" xfId="37758"/>
    <cellStyle name="40% - Accent5 2 4 4 3 2 2" xfId="37759"/>
    <cellStyle name="40% - Accent5 2 4 4 3 3" xfId="37760"/>
    <cellStyle name="40% - Accent5 2 4 4 3 3 2" xfId="37761"/>
    <cellStyle name="40% - Accent5 2 4 4 3 4" xfId="37762"/>
    <cellStyle name="40% - Accent5 2 4 4 3 5" xfId="37763"/>
    <cellStyle name="40% - Accent5 2 4 4 3 6" xfId="37764"/>
    <cellStyle name="40% - Accent5 2 4 4 3 7" xfId="37765"/>
    <cellStyle name="40% - Accent5 2 4 4 4" xfId="37766"/>
    <cellStyle name="40% - Accent5 2 4 4 4 2" xfId="37767"/>
    <cellStyle name="40% - Accent5 2 4 4 4 2 2" xfId="37768"/>
    <cellStyle name="40% - Accent5 2 4 4 4 3" xfId="37769"/>
    <cellStyle name="40% - Accent5 2 4 4 4 3 2" xfId="37770"/>
    <cellStyle name="40% - Accent5 2 4 4 4 4" xfId="37771"/>
    <cellStyle name="40% - Accent5 2 4 4 4 5" xfId="37772"/>
    <cellStyle name="40% - Accent5 2 4 4 4 6" xfId="37773"/>
    <cellStyle name="40% - Accent5 2 4 4 4 7" xfId="37774"/>
    <cellStyle name="40% - Accent5 2 4 4 5" xfId="37775"/>
    <cellStyle name="40% - Accent5 2 4 4 5 2" xfId="37776"/>
    <cellStyle name="40% - Accent5 2 4 4 6" xfId="37777"/>
    <cellStyle name="40% - Accent5 2 4 4 6 2" xfId="37778"/>
    <cellStyle name="40% - Accent5 2 4 4 7" xfId="37779"/>
    <cellStyle name="40% - Accent5 2 4 4 8" xfId="37780"/>
    <cellStyle name="40% - Accent5 2 4 4 9" xfId="37781"/>
    <cellStyle name="40% - Accent5 2 4 5" xfId="37782"/>
    <cellStyle name="40% - Accent5 2 4 5 2" xfId="37783"/>
    <cellStyle name="40% - Accent5 2 4 5 2 2" xfId="37784"/>
    <cellStyle name="40% - Accent5 2 4 5 3" xfId="37785"/>
    <cellStyle name="40% - Accent5 2 4 5 3 2" xfId="37786"/>
    <cellStyle name="40% - Accent5 2 4 5 4" xfId="37787"/>
    <cellStyle name="40% - Accent5 2 4 5 5" xfId="37788"/>
    <cellStyle name="40% - Accent5 2 4 5 6" xfId="37789"/>
    <cellStyle name="40% - Accent5 2 4 5 7" xfId="37790"/>
    <cellStyle name="40% - Accent5 2 4 6" xfId="37791"/>
    <cellStyle name="40% - Accent5 2 4 6 2" xfId="37792"/>
    <cellStyle name="40% - Accent5 2 4 6 2 2" xfId="37793"/>
    <cellStyle name="40% - Accent5 2 4 6 3" xfId="37794"/>
    <cellStyle name="40% - Accent5 2 4 6 3 2" xfId="37795"/>
    <cellStyle name="40% - Accent5 2 4 6 4" xfId="37796"/>
    <cellStyle name="40% - Accent5 2 4 6 5" xfId="37797"/>
    <cellStyle name="40% - Accent5 2 4 6 6" xfId="37798"/>
    <cellStyle name="40% - Accent5 2 4 6 7" xfId="37799"/>
    <cellStyle name="40% - Accent5 2 4 7" xfId="37800"/>
    <cellStyle name="40% - Accent5 2 4 7 2" xfId="37801"/>
    <cellStyle name="40% - Accent5 2 4 7 2 2" xfId="37802"/>
    <cellStyle name="40% - Accent5 2 4 7 3" xfId="37803"/>
    <cellStyle name="40% - Accent5 2 4 7 3 2" xfId="37804"/>
    <cellStyle name="40% - Accent5 2 4 7 4" xfId="37805"/>
    <cellStyle name="40% - Accent5 2 4 7 5" xfId="37806"/>
    <cellStyle name="40% - Accent5 2 4 7 6" xfId="37807"/>
    <cellStyle name="40% - Accent5 2 4 7 7" xfId="37808"/>
    <cellStyle name="40% - Accent5 2 4 8" xfId="37809"/>
    <cellStyle name="40% - Accent5 2 4 8 2" xfId="37810"/>
    <cellStyle name="40% - Accent5 2 4 9" xfId="37811"/>
    <cellStyle name="40% - Accent5 2 4 9 2" xfId="37812"/>
    <cellStyle name="40% - Accent5 2 5" xfId="37813"/>
    <cellStyle name="40% - Accent5 2 5 10" xfId="37814"/>
    <cellStyle name="40% - Accent5 2 5 11" xfId="37815"/>
    <cellStyle name="40% - Accent5 2 5 12" xfId="37816"/>
    <cellStyle name="40% - Accent5 2 5 13" xfId="37817"/>
    <cellStyle name="40% - Accent5 2 5 2" xfId="37818"/>
    <cellStyle name="40% - Accent5 2 5 2 10" xfId="37819"/>
    <cellStyle name="40% - Accent5 2 5 2 11" xfId="37820"/>
    <cellStyle name="40% - Accent5 2 5 2 2" xfId="37821"/>
    <cellStyle name="40% - Accent5 2 5 2 2 10" xfId="37822"/>
    <cellStyle name="40% - Accent5 2 5 2 2 2" xfId="37823"/>
    <cellStyle name="40% - Accent5 2 5 2 2 2 2" xfId="37824"/>
    <cellStyle name="40% - Accent5 2 5 2 2 2 2 2" xfId="37825"/>
    <cellStyle name="40% - Accent5 2 5 2 2 2 3" xfId="37826"/>
    <cellStyle name="40% - Accent5 2 5 2 2 2 3 2" xfId="37827"/>
    <cellStyle name="40% - Accent5 2 5 2 2 2 4" xfId="37828"/>
    <cellStyle name="40% - Accent5 2 5 2 2 2 5" xfId="37829"/>
    <cellStyle name="40% - Accent5 2 5 2 2 2 6" xfId="37830"/>
    <cellStyle name="40% - Accent5 2 5 2 2 2 7" xfId="37831"/>
    <cellStyle name="40% - Accent5 2 5 2 2 3" xfId="37832"/>
    <cellStyle name="40% - Accent5 2 5 2 2 3 2" xfId="37833"/>
    <cellStyle name="40% - Accent5 2 5 2 2 3 2 2" xfId="37834"/>
    <cellStyle name="40% - Accent5 2 5 2 2 3 3" xfId="37835"/>
    <cellStyle name="40% - Accent5 2 5 2 2 3 3 2" xfId="37836"/>
    <cellStyle name="40% - Accent5 2 5 2 2 3 4" xfId="37837"/>
    <cellStyle name="40% - Accent5 2 5 2 2 3 5" xfId="37838"/>
    <cellStyle name="40% - Accent5 2 5 2 2 3 6" xfId="37839"/>
    <cellStyle name="40% - Accent5 2 5 2 2 3 7" xfId="37840"/>
    <cellStyle name="40% - Accent5 2 5 2 2 4" xfId="37841"/>
    <cellStyle name="40% - Accent5 2 5 2 2 4 2" xfId="37842"/>
    <cellStyle name="40% - Accent5 2 5 2 2 4 2 2" xfId="37843"/>
    <cellStyle name="40% - Accent5 2 5 2 2 4 3" xfId="37844"/>
    <cellStyle name="40% - Accent5 2 5 2 2 4 3 2" xfId="37845"/>
    <cellStyle name="40% - Accent5 2 5 2 2 4 4" xfId="37846"/>
    <cellStyle name="40% - Accent5 2 5 2 2 4 5" xfId="37847"/>
    <cellStyle name="40% - Accent5 2 5 2 2 4 6" xfId="37848"/>
    <cellStyle name="40% - Accent5 2 5 2 2 4 7" xfId="37849"/>
    <cellStyle name="40% - Accent5 2 5 2 2 5" xfId="37850"/>
    <cellStyle name="40% - Accent5 2 5 2 2 5 2" xfId="37851"/>
    <cellStyle name="40% - Accent5 2 5 2 2 6" xfId="37852"/>
    <cellStyle name="40% - Accent5 2 5 2 2 6 2" xfId="37853"/>
    <cellStyle name="40% - Accent5 2 5 2 2 7" xfId="37854"/>
    <cellStyle name="40% - Accent5 2 5 2 2 8" xfId="37855"/>
    <cellStyle name="40% - Accent5 2 5 2 2 9" xfId="37856"/>
    <cellStyle name="40% - Accent5 2 5 2 3" xfId="37857"/>
    <cellStyle name="40% - Accent5 2 5 2 3 2" xfId="37858"/>
    <cellStyle name="40% - Accent5 2 5 2 3 2 2" xfId="37859"/>
    <cellStyle name="40% - Accent5 2 5 2 3 3" xfId="37860"/>
    <cellStyle name="40% - Accent5 2 5 2 3 3 2" xfId="37861"/>
    <cellStyle name="40% - Accent5 2 5 2 3 4" xfId="37862"/>
    <cellStyle name="40% - Accent5 2 5 2 3 5" xfId="37863"/>
    <cellStyle name="40% - Accent5 2 5 2 3 6" xfId="37864"/>
    <cellStyle name="40% - Accent5 2 5 2 3 7" xfId="37865"/>
    <cellStyle name="40% - Accent5 2 5 2 4" xfId="37866"/>
    <cellStyle name="40% - Accent5 2 5 2 4 2" xfId="37867"/>
    <cellStyle name="40% - Accent5 2 5 2 4 2 2" xfId="37868"/>
    <cellStyle name="40% - Accent5 2 5 2 4 3" xfId="37869"/>
    <cellStyle name="40% - Accent5 2 5 2 4 3 2" xfId="37870"/>
    <cellStyle name="40% - Accent5 2 5 2 4 4" xfId="37871"/>
    <cellStyle name="40% - Accent5 2 5 2 4 5" xfId="37872"/>
    <cellStyle name="40% - Accent5 2 5 2 4 6" xfId="37873"/>
    <cellStyle name="40% - Accent5 2 5 2 4 7" xfId="37874"/>
    <cellStyle name="40% - Accent5 2 5 2 5" xfId="37875"/>
    <cellStyle name="40% - Accent5 2 5 2 5 2" xfId="37876"/>
    <cellStyle name="40% - Accent5 2 5 2 5 2 2" xfId="37877"/>
    <cellStyle name="40% - Accent5 2 5 2 5 3" xfId="37878"/>
    <cellStyle name="40% - Accent5 2 5 2 5 3 2" xfId="37879"/>
    <cellStyle name="40% - Accent5 2 5 2 5 4" xfId="37880"/>
    <cellStyle name="40% - Accent5 2 5 2 5 5" xfId="37881"/>
    <cellStyle name="40% - Accent5 2 5 2 5 6" xfId="37882"/>
    <cellStyle name="40% - Accent5 2 5 2 5 7" xfId="37883"/>
    <cellStyle name="40% - Accent5 2 5 2 6" xfId="37884"/>
    <cellStyle name="40% - Accent5 2 5 2 6 2" xfId="37885"/>
    <cellStyle name="40% - Accent5 2 5 2 7" xfId="37886"/>
    <cellStyle name="40% - Accent5 2 5 2 7 2" xfId="37887"/>
    <cellStyle name="40% - Accent5 2 5 2 8" xfId="37888"/>
    <cellStyle name="40% - Accent5 2 5 2 9" xfId="37889"/>
    <cellStyle name="40% - Accent5 2 5 3" xfId="37890"/>
    <cellStyle name="40% - Accent5 2 5 3 10" xfId="37891"/>
    <cellStyle name="40% - Accent5 2 5 3 11" xfId="37892"/>
    <cellStyle name="40% - Accent5 2 5 3 2" xfId="37893"/>
    <cellStyle name="40% - Accent5 2 5 3 2 10" xfId="37894"/>
    <cellStyle name="40% - Accent5 2 5 3 2 2" xfId="37895"/>
    <cellStyle name="40% - Accent5 2 5 3 2 2 2" xfId="37896"/>
    <cellStyle name="40% - Accent5 2 5 3 2 2 2 2" xfId="37897"/>
    <cellStyle name="40% - Accent5 2 5 3 2 2 3" xfId="37898"/>
    <cellStyle name="40% - Accent5 2 5 3 2 2 3 2" xfId="37899"/>
    <cellStyle name="40% - Accent5 2 5 3 2 2 4" xfId="37900"/>
    <cellStyle name="40% - Accent5 2 5 3 2 2 5" xfId="37901"/>
    <cellStyle name="40% - Accent5 2 5 3 2 2 6" xfId="37902"/>
    <cellStyle name="40% - Accent5 2 5 3 2 2 7" xfId="37903"/>
    <cellStyle name="40% - Accent5 2 5 3 2 3" xfId="37904"/>
    <cellStyle name="40% - Accent5 2 5 3 2 3 2" xfId="37905"/>
    <cellStyle name="40% - Accent5 2 5 3 2 3 2 2" xfId="37906"/>
    <cellStyle name="40% - Accent5 2 5 3 2 3 3" xfId="37907"/>
    <cellStyle name="40% - Accent5 2 5 3 2 3 3 2" xfId="37908"/>
    <cellStyle name="40% - Accent5 2 5 3 2 3 4" xfId="37909"/>
    <cellStyle name="40% - Accent5 2 5 3 2 3 5" xfId="37910"/>
    <cellStyle name="40% - Accent5 2 5 3 2 3 6" xfId="37911"/>
    <cellStyle name="40% - Accent5 2 5 3 2 3 7" xfId="37912"/>
    <cellStyle name="40% - Accent5 2 5 3 2 4" xfId="37913"/>
    <cellStyle name="40% - Accent5 2 5 3 2 4 2" xfId="37914"/>
    <cellStyle name="40% - Accent5 2 5 3 2 4 2 2" xfId="37915"/>
    <cellStyle name="40% - Accent5 2 5 3 2 4 3" xfId="37916"/>
    <cellStyle name="40% - Accent5 2 5 3 2 4 3 2" xfId="37917"/>
    <cellStyle name="40% - Accent5 2 5 3 2 4 4" xfId="37918"/>
    <cellStyle name="40% - Accent5 2 5 3 2 4 5" xfId="37919"/>
    <cellStyle name="40% - Accent5 2 5 3 2 4 6" xfId="37920"/>
    <cellStyle name="40% - Accent5 2 5 3 2 4 7" xfId="37921"/>
    <cellStyle name="40% - Accent5 2 5 3 2 5" xfId="37922"/>
    <cellStyle name="40% - Accent5 2 5 3 2 5 2" xfId="37923"/>
    <cellStyle name="40% - Accent5 2 5 3 2 6" xfId="37924"/>
    <cellStyle name="40% - Accent5 2 5 3 2 6 2" xfId="37925"/>
    <cellStyle name="40% - Accent5 2 5 3 2 7" xfId="37926"/>
    <cellStyle name="40% - Accent5 2 5 3 2 8" xfId="37927"/>
    <cellStyle name="40% - Accent5 2 5 3 2 9" xfId="37928"/>
    <cellStyle name="40% - Accent5 2 5 3 3" xfId="37929"/>
    <cellStyle name="40% - Accent5 2 5 3 3 2" xfId="37930"/>
    <cellStyle name="40% - Accent5 2 5 3 3 2 2" xfId="37931"/>
    <cellStyle name="40% - Accent5 2 5 3 3 3" xfId="37932"/>
    <cellStyle name="40% - Accent5 2 5 3 3 3 2" xfId="37933"/>
    <cellStyle name="40% - Accent5 2 5 3 3 4" xfId="37934"/>
    <cellStyle name="40% - Accent5 2 5 3 3 5" xfId="37935"/>
    <cellStyle name="40% - Accent5 2 5 3 3 6" xfId="37936"/>
    <cellStyle name="40% - Accent5 2 5 3 3 7" xfId="37937"/>
    <cellStyle name="40% - Accent5 2 5 3 4" xfId="37938"/>
    <cellStyle name="40% - Accent5 2 5 3 4 2" xfId="37939"/>
    <cellStyle name="40% - Accent5 2 5 3 4 2 2" xfId="37940"/>
    <cellStyle name="40% - Accent5 2 5 3 4 3" xfId="37941"/>
    <cellStyle name="40% - Accent5 2 5 3 4 3 2" xfId="37942"/>
    <cellStyle name="40% - Accent5 2 5 3 4 4" xfId="37943"/>
    <cellStyle name="40% - Accent5 2 5 3 4 5" xfId="37944"/>
    <cellStyle name="40% - Accent5 2 5 3 4 6" xfId="37945"/>
    <cellStyle name="40% - Accent5 2 5 3 4 7" xfId="37946"/>
    <cellStyle name="40% - Accent5 2 5 3 5" xfId="37947"/>
    <cellStyle name="40% - Accent5 2 5 3 5 2" xfId="37948"/>
    <cellStyle name="40% - Accent5 2 5 3 5 2 2" xfId="37949"/>
    <cellStyle name="40% - Accent5 2 5 3 5 3" xfId="37950"/>
    <cellStyle name="40% - Accent5 2 5 3 5 3 2" xfId="37951"/>
    <cellStyle name="40% - Accent5 2 5 3 5 4" xfId="37952"/>
    <cellStyle name="40% - Accent5 2 5 3 5 5" xfId="37953"/>
    <cellStyle name="40% - Accent5 2 5 3 5 6" xfId="37954"/>
    <cellStyle name="40% - Accent5 2 5 3 5 7" xfId="37955"/>
    <cellStyle name="40% - Accent5 2 5 3 6" xfId="37956"/>
    <cellStyle name="40% - Accent5 2 5 3 6 2" xfId="37957"/>
    <cellStyle name="40% - Accent5 2 5 3 7" xfId="37958"/>
    <cellStyle name="40% - Accent5 2 5 3 7 2" xfId="37959"/>
    <cellStyle name="40% - Accent5 2 5 3 8" xfId="37960"/>
    <cellStyle name="40% - Accent5 2 5 3 9" xfId="37961"/>
    <cellStyle name="40% - Accent5 2 5 4" xfId="37962"/>
    <cellStyle name="40% - Accent5 2 5 4 10" xfId="37963"/>
    <cellStyle name="40% - Accent5 2 5 4 2" xfId="37964"/>
    <cellStyle name="40% - Accent5 2 5 4 2 2" xfId="37965"/>
    <cellStyle name="40% - Accent5 2 5 4 2 2 2" xfId="37966"/>
    <cellStyle name="40% - Accent5 2 5 4 2 3" xfId="37967"/>
    <cellStyle name="40% - Accent5 2 5 4 2 3 2" xfId="37968"/>
    <cellStyle name="40% - Accent5 2 5 4 2 4" xfId="37969"/>
    <cellStyle name="40% - Accent5 2 5 4 2 5" xfId="37970"/>
    <cellStyle name="40% - Accent5 2 5 4 2 6" xfId="37971"/>
    <cellStyle name="40% - Accent5 2 5 4 2 7" xfId="37972"/>
    <cellStyle name="40% - Accent5 2 5 4 3" xfId="37973"/>
    <cellStyle name="40% - Accent5 2 5 4 3 2" xfId="37974"/>
    <cellStyle name="40% - Accent5 2 5 4 3 2 2" xfId="37975"/>
    <cellStyle name="40% - Accent5 2 5 4 3 3" xfId="37976"/>
    <cellStyle name="40% - Accent5 2 5 4 3 3 2" xfId="37977"/>
    <cellStyle name="40% - Accent5 2 5 4 3 4" xfId="37978"/>
    <cellStyle name="40% - Accent5 2 5 4 3 5" xfId="37979"/>
    <cellStyle name="40% - Accent5 2 5 4 3 6" xfId="37980"/>
    <cellStyle name="40% - Accent5 2 5 4 3 7" xfId="37981"/>
    <cellStyle name="40% - Accent5 2 5 4 4" xfId="37982"/>
    <cellStyle name="40% - Accent5 2 5 4 4 2" xfId="37983"/>
    <cellStyle name="40% - Accent5 2 5 4 4 2 2" xfId="37984"/>
    <cellStyle name="40% - Accent5 2 5 4 4 3" xfId="37985"/>
    <cellStyle name="40% - Accent5 2 5 4 4 3 2" xfId="37986"/>
    <cellStyle name="40% - Accent5 2 5 4 4 4" xfId="37987"/>
    <cellStyle name="40% - Accent5 2 5 4 4 5" xfId="37988"/>
    <cellStyle name="40% - Accent5 2 5 4 4 6" xfId="37989"/>
    <cellStyle name="40% - Accent5 2 5 4 4 7" xfId="37990"/>
    <cellStyle name="40% - Accent5 2 5 4 5" xfId="37991"/>
    <cellStyle name="40% - Accent5 2 5 4 5 2" xfId="37992"/>
    <cellStyle name="40% - Accent5 2 5 4 6" xfId="37993"/>
    <cellStyle name="40% - Accent5 2 5 4 6 2" xfId="37994"/>
    <cellStyle name="40% - Accent5 2 5 4 7" xfId="37995"/>
    <cellStyle name="40% - Accent5 2 5 4 8" xfId="37996"/>
    <cellStyle name="40% - Accent5 2 5 4 9" xfId="37997"/>
    <cellStyle name="40% - Accent5 2 5 5" xfId="37998"/>
    <cellStyle name="40% - Accent5 2 5 5 2" xfId="37999"/>
    <cellStyle name="40% - Accent5 2 5 5 2 2" xfId="38000"/>
    <cellStyle name="40% - Accent5 2 5 5 3" xfId="38001"/>
    <cellStyle name="40% - Accent5 2 5 5 3 2" xfId="38002"/>
    <cellStyle name="40% - Accent5 2 5 5 4" xfId="38003"/>
    <cellStyle name="40% - Accent5 2 5 5 5" xfId="38004"/>
    <cellStyle name="40% - Accent5 2 5 5 6" xfId="38005"/>
    <cellStyle name="40% - Accent5 2 5 5 7" xfId="38006"/>
    <cellStyle name="40% - Accent5 2 5 6" xfId="38007"/>
    <cellStyle name="40% - Accent5 2 5 6 2" xfId="38008"/>
    <cellStyle name="40% - Accent5 2 5 6 2 2" xfId="38009"/>
    <cellStyle name="40% - Accent5 2 5 6 3" xfId="38010"/>
    <cellStyle name="40% - Accent5 2 5 6 3 2" xfId="38011"/>
    <cellStyle name="40% - Accent5 2 5 6 4" xfId="38012"/>
    <cellStyle name="40% - Accent5 2 5 6 5" xfId="38013"/>
    <cellStyle name="40% - Accent5 2 5 6 6" xfId="38014"/>
    <cellStyle name="40% - Accent5 2 5 6 7" xfId="38015"/>
    <cellStyle name="40% - Accent5 2 5 7" xfId="38016"/>
    <cellStyle name="40% - Accent5 2 5 7 2" xfId="38017"/>
    <cellStyle name="40% - Accent5 2 5 7 2 2" xfId="38018"/>
    <cellStyle name="40% - Accent5 2 5 7 3" xfId="38019"/>
    <cellStyle name="40% - Accent5 2 5 7 3 2" xfId="38020"/>
    <cellStyle name="40% - Accent5 2 5 7 4" xfId="38021"/>
    <cellStyle name="40% - Accent5 2 5 7 5" xfId="38022"/>
    <cellStyle name="40% - Accent5 2 5 7 6" xfId="38023"/>
    <cellStyle name="40% - Accent5 2 5 7 7" xfId="38024"/>
    <cellStyle name="40% - Accent5 2 5 8" xfId="38025"/>
    <cellStyle name="40% - Accent5 2 5 8 2" xfId="38026"/>
    <cellStyle name="40% - Accent5 2 5 9" xfId="38027"/>
    <cellStyle name="40% - Accent5 2 5 9 2" xfId="38028"/>
    <cellStyle name="40% - Accent5 2 6" xfId="38029"/>
    <cellStyle name="40% - Accent5 2 6 10" xfId="38030"/>
    <cellStyle name="40% - Accent5 2 6 11" xfId="38031"/>
    <cellStyle name="40% - Accent5 2 6 12" xfId="38032"/>
    <cellStyle name="40% - Accent5 2 6 13" xfId="38033"/>
    <cellStyle name="40% - Accent5 2 6 2" xfId="38034"/>
    <cellStyle name="40% - Accent5 2 6 2 10" xfId="38035"/>
    <cellStyle name="40% - Accent5 2 6 2 11" xfId="38036"/>
    <cellStyle name="40% - Accent5 2 6 2 2" xfId="38037"/>
    <cellStyle name="40% - Accent5 2 6 2 2 10" xfId="38038"/>
    <cellStyle name="40% - Accent5 2 6 2 2 2" xfId="38039"/>
    <cellStyle name="40% - Accent5 2 6 2 2 2 2" xfId="38040"/>
    <cellStyle name="40% - Accent5 2 6 2 2 2 2 2" xfId="38041"/>
    <cellStyle name="40% - Accent5 2 6 2 2 2 3" xfId="38042"/>
    <cellStyle name="40% - Accent5 2 6 2 2 2 3 2" xfId="38043"/>
    <cellStyle name="40% - Accent5 2 6 2 2 2 4" xfId="38044"/>
    <cellStyle name="40% - Accent5 2 6 2 2 2 5" xfId="38045"/>
    <cellStyle name="40% - Accent5 2 6 2 2 2 6" xfId="38046"/>
    <cellStyle name="40% - Accent5 2 6 2 2 2 7" xfId="38047"/>
    <cellStyle name="40% - Accent5 2 6 2 2 3" xfId="38048"/>
    <cellStyle name="40% - Accent5 2 6 2 2 3 2" xfId="38049"/>
    <cellStyle name="40% - Accent5 2 6 2 2 3 2 2" xfId="38050"/>
    <cellStyle name="40% - Accent5 2 6 2 2 3 3" xfId="38051"/>
    <cellStyle name="40% - Accent5 2 6 2 2 3 3 2" xfId="38052"/>
    <cellStyle name="40% - Accent5 2 6 2 2 3 4" xfId="38053"/>
    <cellStyle name="40% - Accent5 2 6 2 2 3 5" xfId="38054"/>
    <cellStyle name="40% - Accent5 2 6 2 2 3 6" xfId="38055"/>
    <cellStyle name="40% - Accent5 2 6 2 2 3 7" xfId="38056"/>
    <cellStyle name="40% - Accent5 2 6 2 2 4" xfId="38057"/>
    <cellStyle name="40% - Accent5 2 6 2 2 4 2" xfId="38058"/>
    <cellStyle name="40% - Accent5 2 6 2 2 4 2 2" xfId="38059"/>
    <cellStyle name="40% - Accent5 2 6 2 2 4 3" xfId="38060"/>
    <cellStyle name="40% - Accent5 2 6 2 2 4 3 2" xfId="38061"/>
    <cellStyle name="40% - Accent5 2 6 2 2 4 4" xfId="38062"/>
    <cellStyle name="40% - Accent5 2 6 2 2 4 5" xfId="38063"/>
    <cellStyle name="40% - Accent5 2 6 2 2 4 6" xfId="38064"/>
    <cellStyle name="40% - Accent5 2 6 2 2 4 7" xfId="38065"/>
    <cellStyle name="40% - Accent5 2 6 2 2 5" xfId="38066"/>
    <cellStyle name="40% - Accent5 2 6 2 2 5 2" xfId="38067"/>
    <cellStyle name="40% - Accent5 2 6 2 2 6" xfId="38068"/>
    <cellStyle name="40% - Accent5 2 6 2 2 6 2" xfId="38069"/>
    <cellStyle name="40% - Accent5 2 6 2 2 7" xfId="38070"/>
    <cellStyle name="40% - Accent5 2 6 2 2 8" xfId="38071"/>
    <cellStyle name="40% - Accent5 2 6 2 2 9" xfId="38072"/>
    <cellStyle name="40% - Accent5 2 6 2 3" xfId="38073"/>
    <cellStyle name="40% - Accent5 2 6 2 3 2" xfId="38074"/>
    <cellStyle name="40% - Accent5 2 6 2 3 2 2" xfId="38075"/>
    <cellStyle name="40% - Accent5 2 6 2 3 3" xfId="38076"/>
    <cellStyle name="40% - Accent5 2 6 2 3 3 2" xfId="38077"/>
    <cellStyle name="40% - Accent5 2 6 2 3 4" xfId="38078"/>
    <cellStyle name="40% - Accent5 2 6 2 3 5" xfId="38079"/>
    <cellStyle name="40% - Accent5 2 6 2 3 6" xfId="38080"/>
    <cellStyle name="40% - Accent5 2 6 2 3 7" xfId="38081"/>
    <cellStyle name="40% - Accent5 2 6 2 4" xfId="38082"/>
    <cellStyle name="40% - Accent5 2 6 2 4 2" xfId="38083"/>
    <cellStyle name="40% - Accent5 2 6 2 4 2 2" xfId="38084"/>
    <cellStyle name="40% - Accent5 2 6 2 4 3" xfId="38085"/>
    <cellStyle name="40% - Accent5 2 6 2 4 3 2" xfId="38086"/>
    <cellStyle name="40% - Accent5 2 6 2 4 4" xfId="38087"/>
    <cellStyle name="40% - Accent5 2 6 2 4 5" xfId="38088"/>
    <cellStyle name="40% - Accent5 2 6 2 4 6" xfId="38089"/>
    <cellStyle name="40% - Accent5 2 6 2 4 7" xfId="38090"/>
    <cellStyle name="40% - Accent5 2 6 2 5" xfId="38091"/>
    <cellStyle name="40% - Accent5 2 6 2 5 2" xfId="38092"/>
    <cellStyle name="40% - Accent5 2 6 2 5 2 2" xfId="38093"/>
    <cellStyle name="40% - Accent5 2 6 2 5 3" xfId="38094"/>
    <cellStyle name="40% - Accent5 2 6 2 5 3 2" xfId="38095"/>
    <cellStyle name="40% - Accent5 2 6 2 5 4" xfId="38096"/>
    <cellStyle name="40% - Accent5 2 6 2 5 5" xfId="38097"/>
    <cellStyle name="40% - Accent5 2 6 2 5 6" xfId="38098"/>
    <cellStyle name="40% - Accent5 2 6 2 5 7" xfId="38099"/>
    <cellStyle name="40% - Accent5 2 6 2 6" xfId="38100"/>
    <cellStyle name="40% - Accent5 2 6 2 6 2" xfId="38101"/>
    <cellStyle name="40% - Accent5 2 6 2 7" xfId="38102"/>
    <cellStyle name="40% - Accent5 2 6 2 7 2" xfId="38103"/>
    <cellStyle name="40% - Accent5 2 6 2 8" xfId="38104"/>
    <cellStyle name="40% - Accent5 2 6 2 9" xfId="38105"/>
    <cellStyle name="40% - Accent5 2 6 3" xfId="38106"/>
    <cellStyle name="40% - Accent5 2 6 3 10" xfId="38107"/>
    <cellStyle name="40% - Accent5 2 6 3 11" xfId="38108"/>
    <cellStyle name="40% - Accent5 2 6 3 2" xfId="38109"/>
    <cellStyle name="40% - Accent5 2 6 3 2 10" xfId="38110"/>
    <cellStyle name="40% - Accent5 2 6 3 2 2" xfId="38111"/>
    <cellStyle name="40% - Accent5 2 6 3 2 2 2" xfId="38112"/>
    <cellStyle name="40% - Accent5 2 6 3 2 2 2 2" xfId="38113"/>
    <cellStyle name="40% - Accent5 2 6 3 2 2 3" xfId="38114"/>
    <cellStyle name="40% - Accent5 2 6 3 2 2 3 2" xfId="38115"/>
    <cellStyle name="40% - Accent5 2 6 3 2 2 4" xfId="38116"/>
    <cellStyle name="40% - Accent5 2 6 3 2 2 5" xfId="38117"/>
    <cellStyle name="40% - Accent5 2 6 3 2 2 6" xfId="38118"/>
    <cellStyle name="40% - Accent5 2 6 3 2 2 7" xfId="38119"/>
    <cellStyle name="40% - Accent5 2 6 3 2 3" xfId="38120"/>
    <cellStyle name="40% - Accent5 2 6 3 2 3 2" xfId="38121"/>
    <cellStyle name="40% - Accent5 2 6 3 2 3 2 2" xfId="38122"/>
    <cellStyle name="40% - Accent5 2 6 3 2 3 3" xfId="38123"/>
    <cellStyle name="40% - Accent5 2 6 3 2 3 3 2" xfId="38124"/>
    <cellStyle name="40% - Accent5 2 6 3 2 3 4" xfId="38125"/>
    <cellStyle name="40% - Accent5 2 6 3 2 3 5" xfId="38126"/>
    <cellStyle name="40% - Accent5 2 6 3 2 3 6" xfId="38127"/>
    <cellStyle name="40% - Accent5 2 6 3 2 3 7" xfId="38128"/>
    <cellStyle name="40% - Accent5 2 6 3 2 4" xfId="38129"/>
    <cellStyle name="40% - Accent5 2 6 3 2 4 2" xfId="38130"/>
    <cellStyle name="40% - Accent5 2 6 3 2 4 2 2" xfId="38131"/>
    <cellStyle name="40% - Accent5 2 6 3 2 4 3" xfId="38132"/>
    <cellStyle name="40% - Accent5 2 6 3 2 4 3 2" xfId="38133"/>
    <cellStyle name="40% - Accent5 2 6 3 2 4 4" xfId="38134"/>
    <cellStyle name="40% - Accent5 2 6 3 2 4 5" xfId="38135"/>
    <cellStyle name="40% - Accent5 2 6 3 2 4 6" xfId="38136"/>
    <cellStyle name="40% - Accent5 2 6 3 2 4 7" xfId="38137"/>
    <cellStyle name="40% - Accent5 2 6 3 2 5" xfId="38138"/>
    <cellStyle name="40% - Accent5 2 6 3 2 5 2" xfId="38139"/>
    <cellStyle name="40% - Accent5 2 6 3 2 6" xfId="38140"/>
    <cellStyle name="40% - Accent5 2 6 3 2 6 2" xfId="38141"/>
    <cellStyle name="40% - Accent5 2 6 3 2 7" xfId="38142"/>
    <cellStyle name="40% - Accent5 2 6 3 2 8" xfId="38143"/>
    <cellStyle name="40% - Accent5 2 6 3 2 9" xfId="38144"/>
    <cellStyle name="40% - Accent5 2 6 3 3" xfId="38145"/>
    <cellStyle name="40% - Accent5 2 6 3 3 2" xfId="38146"/>
    <cellStyle name="40% - Accent5 2 6 3 3 2 2" xfId="38147"/>
    <cellStyle name="40% - Accent5 2 6 3 3 3" xfId="38148"/>
    <cellStyle name="40% - Accent5 2 6 3 3 3 2" xfId="38149"/>
    <cellStyle name="40% - Accent5 2 6 3 3 4" xfId="38150"/>
    <cellStyle name="40% - Accent5 2 6 3 3 5" xfId="38151"/>
    <cellStyle name="40% - Accent5 2 6 3 3 6" xfId="38152"/>
    <cellStyle name="40% - Accent5 2 6 3 3 7" xfId="38153"/>
    <cellStyle name="40% - Accent5 2 6 3 4" xfId="38154"/>
    <cellStyle name="40% - Accent5 2 6 3 4 2" xfId="38155"/>
    <cellStyle name="40% - Accent5 2 6 3 4 2 2" xfId="38156"/>
    <cellStyle name="40% - Accent5 2 6 3 4 3" xfId="38157"/>
    <cellStyle name="40% - Accent5 2 6 3 4 3 2" xfId="38158"/>
    <cellStyle name="40% - Accent5 2 6 3 4 4" xfId="38159"/>
    <cellStyle name="40% - Accent5 2 6 3 4 5" xfId="38160"/>
    <cellStyle name="40% - Accent5 2 6 3 4 6" xfId="38161"/>
    <cellStyle name="40% - Accent5 2 6 3 4 7" xfId="38162"/>
    <cellStyle name="40% - Accent5 2 6 3 5" xfId="38163"/>
    <cellStyle name="40% - Accent5 2 6 3 5 2" xfId="38164"/>
    <cellStyle name="40% - Accent5 2 6 3 5 2 2" xfId="38165"/>
    <cellStyle name="40% - Accent5 2 6 3 5 3" xfId="38166"/>
    <cellStyle name="40% - Accent5 2 6 3 5 3 2" xfId="38167"/>
    <cellStyle name="40% - Accent5 2 6 3 5 4" xfId="38168"/>
    <cellStyle name="40% - Accent5 2 6 3 5 5" xfId="38169"/>
    <cellStyle name="40% - Accent5 2 6 3 5 6" xfId="38170"/>
    <cellStyle name="40% - Accent5 2 6 3 5 7" xfId="38171"/>
    <cellStyle name="40% - Accent5 2 6 3 6" xfId="38172"/>
    <cellStyle name="40% - Accent5 2 6 3 6 2" xfId="38173"/>
    <cellStyle name="40% - Accent5 2 6 3 7" xfId="38174"/>
    <cellStyle name="40% - Accent5 2 6 3 7 2" xfId="38175"/>
    <cellStyle name="40% - Accent5 2 6 3 8" xfId="38176"/>
    <cellStyle name="40% - Accent5 2 6 3 9" xfId="38177"/>
    <cellStyle name="40% - Accent5 2 6 4" xfId="38178"/>
    <cellStyle name="40% - Accent5 2 6 4 10" xfId="38179"/>
    <cellStyle name="40% - Accent5 2 6 4 2" xfId="38180"/>
    <cellStyle name="40% - Accent5 2 6 4 2 2" xfId="38181"/>
    <cellStyle name="40% - Accent5 2 6 4 2 2 2" xfId="38182"/>
    <cellStyle name="40% - Accent5 2 6 4 2 3" xfId="38183"/>
    <cellStyle name="40% - Accent5 2 6 4 2 3 2" xfId="38184"/>
    <cellStyle name="40% - Accent5 2 6 4 2 4" xfId="38185"/>
    <cellStyle name="40% - Accent5 2 6 4 2 5" xfId="38186"/>
    <cellStyle name="40% - Accent5 2 6 4 2 6" xfId="38187"/>
    <cellStyle name="40% - Accent5 2 6 4 2 7" xfId="38188"/>
    <cellStyle name="40% - Accent5 2 6 4 3" xfId="38189"/>
    <cellStyle name="40% - Accent5 2 6 4 3 2" xfId="38190"/>
    <cellStyle name="40% - Accent5 2 6 4 3 2 2" xfId="38191"/>
    <cellStyle name="40% - Accent5 2 6 4 3 3" xfId="38192"/>
    <cellStyle name="40% - Accent5 2 6 4 3 3 2" xfId="38193"/>
    <cellStyle name="40% - Accent5 2 6 4 3 4" xfId="38194"/>
    <cellStyle name="40% - Accent5 2 6 4 3 5" xfId="38195"/>
    <cellStyle name="40% - Accent5 2 6 4 3 6" xfId="38196"/>
    <cellStyle name="40% - Accent5 2 6 4 3 7" xfId="38197"/>
    <cellStyle name="40% - Accent5 2 6 4 4" xfId="38198"/>
    <cellStyle name="40% - Accent5 2 6 4 4 2" xfId="38199"/>
    <cellStyle name="40% - Accent5 2 6 4 4 2 2" xfId="38200"/>
    <cellStyle name="40% - Accent5 2 6 4 4 3" xfId="38201"/>
    <cellStyle name="40% - Accent5 2 6 4 4 3 2" xfId="38202"/>
    <cellStyle name="40% - Accent5 2 6 4 4 4" xfId="38203"/>
    <cellStyle name="40% - Accent5 2 6 4 4 5" xfId="38204"/>
    <cellStyle name="40% - Accent5 2 6 4 4 6" xfId="38205"/>
    <cellStyle name="40% - Accent5 2 6 4 4 7" xfId="38206"/>
    <cellStyle name="40% - Accent5 2 6 4 5" xfId="38207"/>
    <cellStyle name="40% - Accent5 2 6 4 5 2" xfId="38208"/>
    <cellStyle name="40% - Accent5 2 6 4 6" xfId="38209"/>
    <cellStyle name="40% - Accent5 2 6 4 6 2" xfId="38210"/>
    <cellStyle name="40% - Accent5 2 6 4 7" xfId="38211"/>
    <cellStyle name="40% - Accent5 2 6 4 8" xfId="38212"/>
    <cellStyle name="40% - Accent5 2 6 4 9" xfId="38213"/>
    <cellStyle name="40% - Accent5 2 6 5" xfId="38214"/>
    <cellStyle name="40% - Accent5 2 6 5 2" xfId="38215"/>
    <cellStyle name="40% - Accent5 2 6 5 2 2" xfId="38216"/>
    <cellStyle name="40% - Accent5 2 6 5 3" xfId="38217"/>
    <cellStyle name="40% - Accent5 2 6 5 3 2" xfId="38218"/>
    <cellStyle name="40% - Accent5 2 6 5 4" xfId="38219"/>
    <cellStyle name="40% - Accent5 2 6 5 5" xfId="38220"/>
    <cellStyle name="40% - Accent5 2 6 5 6" xfId="38221"/>
    <cellStyle name="40% - Accent5 2 6 5 7" xfId="38222"/>
    <cellStyle name="40% - Accent5 2 6 6" xfId="38223"/>
    <cellStyle name="40% - Accent5 2 6 6 2" xfId="38224"/>
    <cellStyle name="40% - Accent5 2 6 6 2 2" xfId="38225"/>
    <cellStyle name="40% - Accent5 2 6 6 3" xfId="38226"/>
    <cellStyle name="40% - Accent5 2 6 6 3 2" xfId="38227"/>
    <cellStyle name="40% - Accent5 2 6 6 4" xfId="38228"/>
    <cellStyle name="40% - Accent5 2 6 6 5" xfId="38229"/>
    <cellStyle name="40% - Accent5 2 6 6 6" xfId="38230"/>
    <cellStyle name="40% - Accent5 2 6 6 7" xfId="38231"/>
    <cellStyle name="40% - Accent5 2 6 7" xfId="38232"/>
    <cellStyle name="40% - Accent5 2 6 7 2" xfId="38233"/>
    <cellStyle name="40% - Accent5 2 6 7 2 2" xfId="38234"/>
    <cellStyle name="40% - Accent5 2 6 7 3" xfId="38235"/>
    <cellStyle name="40% - Accent5 2 6 7 3 2" xfId="38236"/>
    <cellStyle name="40% - Accent5 2 6 7 4" xfId="38237"/>
    <cellStyle name="40% - Accent5 2 6 7 5" xfId="38238"/>
    <cellStyle name="40% - Accent5 2 6 7 6" xfId="38239"/>
    <cellStyle name="40% - Accent5 2 6 7 7" xfId="38240"/>
    <cellStyle name="40% - Accent5 2 6 8" xfId="38241"/>
    <cellStyle name="40% - Accent5 2 6 8 2" xfId="38242"/>
    <cellStyle name="40% - Accent5 2 6 9" xfId="38243"/>
    <cellStyle name="40% - Accent5 2 6 9 2" xfId="38244"/>
    <cellStyle name="40% - Accent5 2 7" xfId="38245"/>
    <cellStyle name="40% - Accent5 2 7 10" xfId="38246"/>
    <cellStyle name="40% - Accent5 2 7 11" xfId="38247"/>
    <cellStyle name="40% - Accent5 2 7 2" xfId="38248"/>
    <cellStyle name="40% - Accent5 2 7 2 10" xfId="38249"/>
    <cellStyle name="40% - Accent5 2 7 2 2" xfId="38250"/>
    <cellStyle name="40% - Accent5 2 7 2 2 2" xfId="38251"/>
    <cellStyle name="40% - Accent5 2 7 2 2 2 2" xfId="38252"/>
    <cellStyle name="40% - Accent5 2 7 2 2 3" xfId="38253"/>
    <cellStyle name="40% - Accent5 2 7 2 2 3 2" xfId="38254"/>
    <cellStyle name="40% - Accent5 2 7 2 2 4" xfId="38255"/>
    <cellStyle name="40% - Accent5 2 7 2 2 5" xfId="38256"/>
    <cellStyle name="40% - Accent5 2 7 2 2 6" xfId="38257"/>
    <cellStyle name="40% - Accent5 2 7 2 2 7" xfId="38258"/>
    <cellStyle name="40% - Accent5 2 7 2 3" xfId="38259"/>
    <cellStyle name="40% - Accent5 2 7 2 3 2" xfId="38260"/>
    <cellStyle name="40% - Accent5 2 7 2 3 2 2" xfId="38261"/>
    <cellStyle name="40% - Accent5 2 7 2 3 3" xfId="38262"/>
    <cellStyle name="40% - Accent5 2 7 2 3 3 2" xfId="38263"/>
    <cellStyle name="40% - Accent5 2 7 2 3 4" xfId="38264"/>
    <cellStyle name="40% - Accent5 2 7 2 3 5" xfId="38265"/>
    <cellStyle name="40% - Accent5 2 7 2 3 6" xfId="38266"/>
    <cellStyle name="40% - Accent5 2 7 2 3 7" xfId="38267"/>
    <cellStyle name="40% - Accent5 2 7 2 4" xfId="38268"/>
    <cellStyle name="40% - Accent5 2 7 2 4 2" xfId="38269"/>
    <cellStyle name="40% - Accent5 2 7 2 4 2 2" xfId="38270"/>
    <cellStyle name="40% - Accent5 2 7 2 4 3" xfId="38271"/>
    <cellStyle name="40% - Accent5 2 7 2 4 3 2" xfId="38272"/>
    <cellStyle name="40% - Accent5 2 7 2 4 4" xfId="38273"/>
    <cellStyle name="40% - Accent5 2 7 2 4 5" xfId="38274"/>
    <cellStyle name="40% - Accent5 2 7 2 4 6" xfId="38275"/>
    <cellStyle name="40% - Accent5 2 7 2 4 7" xfId="38276"/>
    <cellStyle name="40% - Accent5 2 7 2 5" xfId="38277"/>
    <cellStyle name="40% - Accent5 2 7 2 5 2" xfId="38278"/>
    <cellStyle name="40% - Accent5 2 7 2 6" xfId="38279"/>
    <cellStyle name="40% - Accent5 2 7 2 6 2" xfId="38280"/>
    <cellStyle name="40% - Accent5 2 7 2 7" xfId="38281"/>
    <cellStyle name="40% - Accent5 2 7 2 8" xfId="38282"/>
    <cellStyle name="40% - Accent5 2 7 2 9" xfId="38283"/>
    <cellStyle name="40% - Accent5 2 7 3" xfId="38284"/>
    <cellStyle name="40% - Accent5 2 7 3 2" xfId="38285"/>
    <cellStyle name="40% - Accent5 2 7 3 2 2" xfId="38286"/>
    <cellStyle name="40% - Accent5 2 7 3 3" xfId="38287"/>
    <cellStyle name="40% - Accent5 2 7 3 3 2" xfId="38288"/>
    <cellStyle name="40% - Accent5 2 7 3 4" xfId="38289"/>
    <cellStyle name="40% - Accent5 2 7 3 5" xfId="38290"/>
    <cellStyle name="40% - Accent5 2 7 3 6" xfId="38291"/>
    <cellStyle name="40% - Accent5 2 7 3 7" xfId="38292"/>
    <cellStyle name="40% - Accent5 2 7 4" xfId="38293"/>
    <cellStyle name="40% - Accent5 2 7 4 2" xfId="38294"/>
    <cellStyle name="40% - Accent5 2 7 4 2 2" xfId="38295"/>
    <cellStyle name="40% - Accent5 2 7 4 3" xfId="38296"/>
    <cellStyle name="40% - Accent5 2 7 4 3 2" xfId="38297"/>
    <cellStyle name="40% - Accent5 2 7 4 4" xfId="38298"/>
    <cellStyle name="40% - Accent5 2 7 4 5" xfId="38299"/>
    <cellStyle name="40% - Accent5 2 7 4 6" xfId="38300"/>
    <cellStyle name="40% - Accent5 2 7 4 7" xfId="38301"/>
    <cellStyle name="40% - Accent5 2 7 5" xfId="38302"/>
    <cellStyle name="40% - Accent5 2 7 5 2" xfId="38303"/>
    <cellStyle name="40% - Accent5 2 7 5 2 2" xfId="38304"/>
    <cellStyle name="40% - Accent5 2 7 5 3" xfId="38305"/>
    <cellStyle name="40% - Accent5 2 7 5 3 2" xfId="38306"/>
    <cellStyle name="40% - Accent5 2 7 5 4" xfId="38307"/>
    <cellStyle name="40% - Accent5 2 7 5 5" xfId="38308"/>
    <cellStyle name="40% - Accent5 2 7 5 6" xfId="38309"/>
    <cellStyle name="40% - Accent5 2 7 5 7" xfId="38310"/>
    <cellStyle name="40% - Accent5 2 7 6" xfId="38311"/>
    <cellStyle name="40% - Accent5 2 7 6 2" xfId="38312"/>
    <cellStyle name="40% - Accent5 2 7 7" xfId="38313"/>
    <cellStyle name="40% - Accent5 2 7 7 2" xfId="38314"/>
    <cellStyle name="40% - Accent5 2 7 8" xfId="38315"/>
    <cellStyle name="40% - Accent5 2 7 9" xfId="38316"/>
    <cellStyle name="40% - Accent5 2 8" xfId="38317"/>
    <cellStyle name="40% - Accent5 2 8 10" xfId="38318"/>
    <cellStyle name="40% - Accent5 2 8 11" xfId="38319"/>
    <cellStyle name="40% - Accent5 2 8 2" xfId="38320"/>
    <cellStyle name="40% - Accent5 2 8 2 10" xfId="38321"/>
    <cellStyle name="40% - Accent5 2 8 2 2" xfId="38322"/>
    <cellStyle name="40% - Accent5 2 8 2 2 2" xfId="38323"/>
    <cellStyle name="40% - Accent5 2 8 2 2 2 2" xfId="38324"/>
    <cellStyle name="40% - Accent5 2 8 2 2 3" xfId="38325"/>
    <cellStyle name="40% - Accent5 2 8 2 2 3 2" xfId="38326"/>
    <cellStyle name="40% - Accent5 2 8 2 2 4" xfId="38327"/>
    <cellStyle name="40% - Accent5 2 8 2 2 5" xfId="38328"/>
    <cellStyle name="40% - Accent5 2 8 2 2 6" xfId="38329"/>
    <cellStyle name="40% - Accent5 2 8 2 2 7" xfId="38330"/>
    <cellStyle name="40% - Accent5 2 8 2 3" xfId="38331"/>
    <cellStyle name="40% - Accent5 2 8 2 3 2" xfId="38332"/>
    <cellStyle name="40% - Accent5 2 8 2 3 2 2" xfId="38333"/>
    <cellStyle name="40% - Accent5 2 8 2 3 3" xfId="38334"/>
    <cellStyle name="40% - Accent5 2 8 2 3 3 2" xfId="38335"/>
    <cellStyle name="40% - Accent5 2 8 2 3 4" xfId="38336"/>
    <cellStyle name="40% - Accent5 2 8 2 3 5" xfId="38337"/>
    <cellStyle name="40% - Accent5 2 8 2 3 6" xfId="38338"/>
    <cellStyle name="40% - Accent5 2 8 2 3 7" xfId="38339"/>
    <cellStyle name="40% - Accent5 2 8 2 4" xfId="38340"/>
    <cellStyle name="40% - Accent5 2 8 2 4 2" xfId="38341"/>
    <cellStyle name="40% - Accent5 2 8 2 4 2 2" xfId="38342"/>
    <cellStyle name="40% - Accent5 2 8 2 4 3" xfId="38343"/>
    <cellStyle name="40% - Accent5 2 8 2 4 3 2" xfId="38344"/>
    <cellStyle name="40% - Accent5 2 8 2 4 4" xfId="38345"/>
    <cellStyle name="40% - Accent5 2 8 2 4 5" xfId="38346"/>
    <cellStyle name="40% - Accent5 2 8 2 4 6" xfId="38347"/>
    <cellStyle name="40% - Accent5 2 8 2 4 7" xfId="38348"/>
    <cellStyle name="40% - Accent5 2 8 2 5" xfId="38349"/>
    <cellStyle name="40% - Accent5 2 8 2 5 2" xfId="38350"/>
    <cellStyle name="40% - Accent5 2 8 2 6" xfId="38351"/>
    <cellStyle name="40% - Accent5 2 8 2 6 2" xfId="38352"/>
    <cellStyle name="40% - Accent5 2 8 2 7" xfId="38353"/>
    <cellStyle name="40% - Accent5 2 8 2 8" xfId="38354"/>
    <cellStyle name="40% - Accent5 2 8 2 9" xfId="38355"/>
    <cellStyle name="40% - Accent5 2 8 3" xfId="38356"/>
    <cellStyle name="40% - Accent5 2 8 3 2" xfId="38357"/>
    <cellStyle name="40% - Accent5 2 8 3 2 2" xfId="38358"/>
    <cellStyle name="40% - Accent5 2 8 3 3" xfId="38359"/>
    <cellStyle name="40% - Accent5 2 8 3 3 2" xfId="38360"/>
    <cellStyle name="40% - Accent5 2 8 3 4" xfId="38361"/>
    <cellStyle name="40% - Accent5 2 8 3 5" xfId="38362"/>
    <cellStyle name="40% - Accent5 2 8 3 6" xfId="38363"/>
    <cellStyle name="40% - Accent5 2 8 3 7" xfId="38364"/>
    <cellStyle name="40% - Accent5 2 8 4" xfId="38365"/>
    <cellStyle name="40% - Accent5 2 8 4 2" xfId="38366"/>
    <cellStyle name="40% - Accent5 2 8 4 2 2" xfId="38367"/>
    <cellStyle name="40% - Accent5 2 8 4 3" xfId="38368"/>
    <cellStyle name="40% - Accent5 2 8 4 3 2" xfId="38369"/>
    <cellStyle name="40% - Accent5 2 8 4 4" xfId="38370"/>
    <cellStyle name="40% - Accent5 2 8 4 5" xfId="38371"/>
    <cellStyle name="40% - Accent5 2 8 4 6" xfId="38372"/>
    <cellStyle name="40% - Accent5 2 8 4 7" xfId="38373"/>
    <cellStyle name="40% - Accent5 2 8 5" xfId="38374"/>
    <cellStyle name="40% - Accent5 2 8 5 2" xfId="38375"/>
    <cellStyle name="40% - Accent5 2 8 5 2 2" xfId="38376"/>
    <cellStyle name="40% - Accent5 2 8 5 3" xfId="38377"/>
    <cellStyle name="40% - Accent5 2 8 5 3 2" xfId="38378"/>
    <cellStyle name="40% - Accent5 2 8 5 4" xfId="38379"/>
    <cellStyle name="40% - Accent5 2 8 5 5" xfId="38380"/>
    <cellStyle name="40% - Accent5 2 8 5 6" xfId="38381"/>
    <cellStyle name="40% - Accent5 2 8 5 7" xfId="38382"/>
    <cellStyle name="40% - Accent5 2 8 6" xfId="38383"/>
    <cellStyle name="40% - Accent5 2 8 6 2" xfId="38384"/>
    <cellStyle name="40% - Accent5 2 8 7" xfId="38385"/>
    <cellStyle name="40% - Accent5 2 8 7 2" xfId="38386"/>
    <cellStyle name="40% - Accent5 2 8 8" xfId="38387"/>
    <cellStyle name="40% - Accent5 2 8 9" xfId="38388"/>
    <cellStyle name="40% - Accent5 2 9" xfId="38389"/>
    <cellStyle name="40% - Accent5 2 9 10" xfId="38390"/>
    <cellStyle name="40% - Accent5 2 9 2" xfId="38391"/>
    <cellStyle name="40% - Accent5 2 9 2 2" xfId="38392"/>
    <cellStyle name="40% - Accent5 2 9 2 2 2" xfId="38393"/>
    <cellStyle name="40% - Accent5 2 9 2 3" xfId="38394"/>
    <cellStyle name="40% - Accent5 2 9 2 3 2" xfId="38395"/>
    <cellStyle name="40% - Accent5 2 9 2 4" xfId="38396"/>
    <cellStyle name="40% - Accent5 2 9 2 5" xfId="38397"/>
    <cellStyle name="40% - Accent5 2 9 2 6" xfId="38398"/>
    <cellStyle name="40% - Accent5 2 9 2 7" xfId="38399"/>
    <cellStyle name="40% - Accent5 2 9 3" xfId="38400"/>
    <cellStyle name="40% - Accent5 2 9 3 2" xfId="38401"/>
    <cellStyle name="40% - Accent5 2 9 3 2 2" xfId="38402"/>
    <cellStyle name="40% - Accent5 2 9 3 3" xfId="38403"/>
    <cellStyle name="40% - Accent5 2 9 3 3 2" xfId="38404"/>
    <cellStyle name="40% - Accent5 2 9 3 4" xfId="38405"/>
    <cellStyle name="40% - Accent5 2 9 3 5" xfId="38406"/>
    <cellStyle name="40% - Accent5 2 9 3 6" xfId="38407"/>
    <cellStyle name="40% - Accent5 2 9 3 7" xfId="38408"/>
    <cellStyle name="40% - Accent5 2 9 4" xfId="38409"/>
    <cellStyle name="40% - Accent5 2 9 4 2" xfId="38410"/>
    <cellStyle name="40% - Accent5 2 9 4 2 2" xfId="38411"/>
    <cellStyle name="40% - Accent5 2 9 4 3" xfId="38412"/>
    <cellStyle name="40% - Accent5 2 9 4 3 2" xfId="38413"/>
    <cellStyle name="40% - Accent5 2 9 4 4" xfId="38414"/>
    <cellStyle name="40% - Accent5 2 9 4 5" xfId="38415"/>
    <cellStyle name="40% - Accent5 2 9 4 6" xfId="38416"/>
    <cellStyle name="40% - Accent5 2 9 4 7" xfId="38417"/>
    <cellStyle name="40% - Accent5 2 9 5" xfId="38418"/>
    <cellStyle name="40% - Accent5 2 9 5 2" xfId="38419"/>
    <cellStyle name="40% - Accent5 2 9 6" xfId="38420"/>
    <cellStyle name="40% - Accent5 2 9 6 2" xfId="38421"/>
    <cellStyle name="40% - Accent5 2 9 7" xfId="38422"/>
    <cellStyle name="40% - Accent5 2 9 8" xfId="38423"/>
    <cellStyle name="40% - Accent5 2 9 9" xfId="38424"/>
    <cellStyle name="40% - Accent5 2_10-15-10-Stmt AU - Period I - Working 1 0" xfId="384"/>
    <cellStyle name="40% - Accent5 3" xfId="385"/>
    <cellStyle name="40% - Accent5 3 10" xfId="38425"/>
    <cellStyle name="40% - Accent5 3 10 2" xfId="38426"/>
    <cellStyle name="40% - Accent5 3 10 2 2" xfId="38427"/>
    <cellStyle name="40% - Accent5 3 10 3" xfId="38428"/>
    <cellStyle name="40% - Accent5 3 10 3 2" xfId="38429"/>
    <cellStyle name="40% - Accent5 3 10 4" xfId="38430"/>
    <cellStyle name="40% - Accent5 3 10 5" xfId="38431"/>
    <cellStyle name="40% - Accent5 3 10 6" xfId="38432"/>
    <cellStyle name="40% - Accent5 3 10 7" xfId="38433"/>
    <cellStyle name="40% - Accent5 3 11" xfId="38434"/>
    <cellStyle name="40% - Accent5 3 11 2" xfId="38435"/>
    <cellStyle name="40% - Accent5 3 11 2 2" xfId="38436"/>
    <cellStyle name="40% - Accent5 3 11 3" xfId="38437"/>
    <cellStyle name="40% - Accent5 3 11 3 2" xfId="38438"/>
    <cellStyle name="40% - Accent5 3 11 4" xfId="38439"/>
    <cellStyle name="40% - Accent5 3 11 5" xfId="38440"/>
    <cellStyle name="40% - Accent5 3 11 6" xfId="38441"/>
    <cellStyle name="40% - Accent5 3 11 7" xfId="38442"/>
    <cellStyle name="40% - Accent5 3 12" xfId="38443"/>
    <cellStyle name="40% - Accent5 3 12 2" xfId="38444"/>
    <cellStyle name="40% - Accent5 3 12 2 2" xfId="38445"/>
    <cellStyle name="40% - Accent5 3 12 3" xfId="38446"/>
    <cellStyle name="40% - Accent5 3 12 3 2" xfId="38447"/>
    <cellStyle name="40% - Accent5 3 12 4" xfId="38448"/>
    <cellStyle name="40% - Accent5 3 12 5" xfId="38449"/>
    <cellStyle name="40% - Accent5 3 12 6" xfId="38450"/>
    <cellStyle name="40% - Accent5 3 12 7" xfId="38451"/>
    <cellStyle name="40% - Accent5 3 13" xfId="38452"/>
    <cellStyle name="40% - Accent5 3 13 2" xfId="38453"/>
    <cellStyle name="40% - Accent5 3 14" xfId="38454"/>
    <cellStyle name="40% - Accent5 3 14 2" xfId="38455"/>
    <cellStyle name="40% - Accent5 3 15" xfId="38456"/>
    <cellStyle name="40% - Accent5 3 16" xfId="38457"/>
    <cellStyle name="40% - Accent5 3 17" xfId="38458"/>
    <cellStyle name="40% - Accent5 3 18" xfId="38459"/>
    <cellStyle name="40% - Accent5 3 2" xfId="386"/>
    <cellStyle name="40% - Accent5 3 2 10" xfId="38460"/>
    <cellStyle name="40% - Accent5 3 2 11" xfId="38461"/>
    <cellStyle name="40% - Accent5 3 2 12" xfId="38462"/>
    <cellStyle name="40% - Accent5 3 2 13" xfId="38463"/>
    <cellStyle name="40% - Accent5 3 2 2" xfId="38464"/>
    <cellStyle name="40% - Accent5 3 2 2 10" xfId="38465"/>
    <cellStyle name="40% - Accent5 3 2 2 11" xfId="38466"/>
    <cellStyle name="40% - Accent5 3 2 2 2" xfId="38467"/>
    <cellStyle name="40% - Accent5 3 2 2 2 10" xfId="38468"/>
    <cellStyle name="40% - Accent5 3 2 2 2 2" xfId="38469"/>
    <cellStyle name="40% - Accent5 3 2 2 2 2 2" xfId="38470"/>
    <cellStyle name="40% - Accent5 3 2 2 2 2 2 2" xfId="38471"/>
    <cellStyle name="40% - Accent5 3 2 2 2 2 3" xfId="38472"/>
    <cellStyle name="40% - Accent5 3 2 2 2 2 3 2" xfId="38473"/>
    <cellStyle name="40% - Accent5 3 2 2 2 2 4" xfId="38474"/>
    <cellStyle name="40% - Accent5 3 2 2 2 2 5" xfId="38475"/>
    <cellStyle name="40% - Accent5 3 2 2 2 2 6" xfId="38476"/>
    <cellStyle name="40% - Accent5 3 2 2 2 2 7" xfId="38477"/>
    <cellStyle name="40% - Accent5 3 2 2 2 3" xfId="38478"/>
    <cellStyle name="40% - Accent5 3 2 2 2 3 2" xfId="38479"/>
    <cellStyle name="40% - Accent5 3 2 2 2 3 2 2" xfId="38480"/>
    <cellStyle name="40% - Accent5 3 2 2 2 3 3" xfId="38481"/>
    <cellStyle name="40% - Accent5 3 2 2 2 3 3 2" xfId="38482"/>
    <cellStyle name="40% - Accent5 3 2 2 2 3 4" xfId="38483"/>
    <cellStyle name="40% - Accent5 3 2 2 2 3 5" xfId="38484"/>
    <cellStyle name="40% - Accent5 3 2 2 2 3 6" xfId="38485"/>
    <cellStyle name="40% - Accent5 3 2 2 2 3 7" xfId="38486"/>
    <cellStyle name="40% - Accent5 3 2 2 2 4" xfId="38487"/>
    <cellStyle name="40% - Accent5 3 2 2 2 4 2" xfId="38488"/>
    <cellStyle name="40% - Accent5 3 2 2 2 4 2 2" xfId="38489"/>
    <cellStyle name="40% - Accent5 3 2 2 2 4 3" xfId="38490"/>
    <cellStyle name="40% - Accent5 3 2 2 2 4 3 2" xfId="38491"/>
    <cellStyle name="40% - Accent5 3 2 2 2 4 4" xfId="38492"/>
    <cellStyle name="40% - Accent5 3 2 2 2 4 5" xfId="38493"/>
    <cellStyle name="40% - Accent5 3 2 2 2 4 6" xfId="38494"/>
    <cellStyle name="40% - Accent5 3 2 2 2 4 7" xfId="38495"/>
    <cellStyle name="40% - Accent5 3 2 2 2 5" xfId="38496"/>
    <cellStyle name="40% - Accent5 3 2 2 2 5 2" xfId="38497"/>
    <cellStyle name="40% - Accent5 3 2 2 2 6" xfId="38498"/>
    <cellStyle name="40% - Accent5 3 2 2 2 6 2" xfId="38499"/>
    <cellStyle name="40% - Accent5 3 2 2 2 7" xfId="38500"/>
    <cellStyle name="40% - Accent5 3 2 2 2 8" xfId="38501"/>
    <cellStyle name="40% - Accent5 3 2 2 2 9" xfId="38502"/>
    <cellStyle name="40% - Accent5 3 2 2 3" xfId="38503"/>
    <cellStyle name="40% - Accent5 3 2 2 3 2" xfId="38504"/>
    <cellStyle name="40% - Accent5 3 2 2 3 2 2" xfId="38505"/>
    <cellStyle name="40% - Accent5 3 2 2 3 3" xfId="38506"/>
    <cellStyle name="40% - Accent5 3 2 2 3 3 2" xfId="38507"/>
    <cellStyle name="40% - Accent5 3 2 2 3 4" xfId="38508"/>
    <cellStyle name="40% - Accent5 3 2 2 3 5" xfId="38509"/>
    <cellStyle name="40% - Accent5 3 2 2 3 6" xfId="38510"/>
    <cellStyle name="40% - Accent5 3 2 2 3 7" xfId="38511"/>
    <cellStyle name="40% - Accent5 3 2 2 4" xfId="38512"/>
    <cellStyle name="40% - Accent5 3 2 2 4 2" xfId="38513"/>
    <cellStyle name="40% - Accent5 3 2 2 4 2 2" xfId="38514"/>
    <cellStyle name="40% - Accent5 3 2 2 4 3" xfId="38515"/>
    <cellStyle name="40% - Accent5 3 2 2 4 3 2" xfId="38516"/>
    <cellStyle name="40% - Accent5 3 2 2 4 4" xfId="38517"/>
    <cellStyle name="40% - Accent5 3 2 2 4 5" xfId="38518"/>
    <cellStyle name="40% - Accent5 3 2 2 4 6" xfId="38519"/>
    <cellStyle name="40% - Accent5 3 2 2 4 7" xfId="38520"/>
    <cellStyle name="40% - Accent5 3 2 2 5" xfId="38521"/>
    <cellStyle name="40% - Accent5 3 2 2 5 2" xfId="38522"/>
    <cellStyle name="40% - Accent5 3 2 2 5 2 2" xfId="38523"/>
    <cellStyle name="40% - Accent5 3 2 2 5 3" xfId="38524"/>
    <cellStyle name="40% - Accent5 3 2 2 5 3 2" xfId="38525"/>
    <cellStyle name="40% - Accent5 3 2 2 5 4" xfId="38526"/>
    <cellStyle name="40% - Accent5 3 2 2 5 5" xfId="38527"/>
    <cellStyle name="40% - Accent5 3 2 2 5 6" xfId="38528"/>
    <cellStyle name="40% - Accent5 3 2 2 5 7" xfId="38529"/>
    <cellStyle name="40% - Accent5 3 2 2 6" xfId="38530"/>
    <cellStyle name="40% - Accent5 3 2 2 6 2" xfId="38531"/>
    <cellStyle name="40% - Accent5 3 2 2 7" xfId="38532"/>
    <cellStyle name="40% - Accent5 3 2 2 7 2" xfId="38533"/>
    <cellStyle name="40% - Accent5 3 2 2 8" xfId="38534"/>
    <cellStyle name="40% - Accent5 3 2 2 9" xfId="38535"/>
    <cellStyle name="40% - Accent5 3 2 3" xfId="38536"/>
    <cellStyle name="40% - Accent5 3 2 3 10" xfId="38537"/>
    <cellStyle name="40% - Accent5 3 2 3 11" xfId="38538"/>
    <cellStyle name="40% - Accent5 3 2 3 2" xfId="38539"/>
    <cellStyle name="40% - Accent5 3 2 3 2 10" xfId="38540"/>
    <cellStyle name="40% - Accent5 3 2 3 2 2" xfId="38541"/>
    <cellStyle name="40% - Accent5 3 2 3 2 2 2" xfId="38542"/>
    <cellStyle name="40% - Accent5 3 2 3 2 2 2 2" xfId="38543"/>
    <cellStyle name="40% - Accent5 3 2 3 2 2 3" xfId="38544"/>
    <cellStyle name="40% - Accent5 3 2 3 2 2 3 2" xfId="38545"/>
    <cellStyle name="40% - Accent5 3 2 3 2 2 4" xfId="38546"/>
    <cellStyle name="40% - Accent5 3 2 3 2 2 5" xfId="38547"/>
    <cellStyle name="40% - Accent5 3 2 3 2 2 6" xfId="38548"/>
    <cellStyle name="40% - Accent5 3 2 3 2 2 7" xfId="38549"/>
    <cellStyle name="40% - Accent5 3 2 3 2 3" xfId="38550"/>
    <cellStyle name="40% - Accent5 3 2 3 2 3 2" xfId="38551"/>
    <cellStyle name="40% - Accent5 3 2 3 2 3 2 2" xfId="38552"/>
    <cellStyle name="40% - Accent5 3 2 3 2 3 3" xfId="38553"/>
    <cellStyle name="40% - Accent5 3 2 3 2 3 3 2" xfId="38554"/>
    <cellStyle name="40% - Accent5 3 2 3 2 3 4" xfId="38555"/>
    <cellStyle name="40% - Accent5 3 2 3 2 3 5" xfId="38556"/>
    <cellStyle name="40% - Accent5 3 2 3 2 3 6" xfId="38557"/>
    <cellStyle name="40% - Accent5 3 2 3 2 3 7" xfId="38558"/>
    <cellStyle name="40% - Accent5 3 2 3 2 4" xfId="38559"/>
    <cellStyle name="40% - Accent5 3 2 3 2 4 2" xfId="38560"/>
    <cellStyle name="40% - Accent5 3 2 3 2 4 2 2" xfId="38561"/>
    <cellStyle name="40% - Accent5 3 2 3 2 4 3" xfId="38562"/>
    <cellStyle name="40% - Accent5 3 2 3 2 4 3 2" xfId="38563"/>
    <cellStyle name="40% - Accent5 3 2 3 2 4 4" xfId="38564"/>
    <cellStyle name="40% - Accent5 3 2 3 2 4 5" xfId="38565"/>
    <cellStyle name="40% - Accent5 3 2 3 2 4 6" xfId="38566"/>
    <cellStyle name="40% - Accent5 3 2 3 2 4 7" xfId="38567"/>
    <cellStyle name="40% - Accent5 3 2 3 2 5" xfId="38568"/>
    <cellStyle name="40% - Accent5 3 2 3 2 5 2" xfId="38569"/>
    <cellStyle name="40% - Accent5 3 2 3 2 6" xfId="38570"/>
    <cellStyle name="40% - Accent5 3 2 3 2 6 2" xfId="38571"/>
    <cellStyle name="40% - Accent5 3 2 3 2 7" xfId="38572"/>
    <cellStyle name="40% - Accent5 3 2 3 2 8" xfId="38573"/>
    <cellStyle name="40% - Accent5 3 2 3 2 9" xfId="38574"/>
    <cellStyle name="40% - Accent5 3 2 3 3" xfId="38575"/>
    <cellStyle name="40% - Accent5 3 2 3 3 2" xfId="38576"/>
    <cellStyle name="40% - Accent5 3 2 3 3 2 2" xfId="38577"/>
    <cellStyle name="40% - Accent5 3 2 3 3 3" xfId="38578"/>
    <cellStyle name="40% - Accent5 3 2 3 3 3 2" xfId="38579"/>
    <cellStyle name="40% - Accent5 3 2 3 3 4" xfId="38580"/>
    <cellStyle name="40% - Accent5 3 2 3 3 5" xfId="38581"/>
    <cellStyle name="40% - Accent5 3 2 3 3 6" xfId="38582"/>
    <cellStyle name="40% - Accent5 3 2 3 3 7" xfId="38583"/>
    <cellStyle name="40% - Accent5 3 2 3 4" xfId="38584"/>
    <cellStyle name="40% - Accent5 3 2 3 4 2" xfId="38585"/>
    <cellStyle name="40% - Accent5 3 2 3 4 2 2" xfId="38586"/>
    <cellStyle name="40% - Accent5 3 2 3 4 3" xfId="38587"/>
    <cellStyle name="40% - Accent5 3 2 3 4 3 2" xfId="38588"/>
    <cellStyle name="40% - Accent5 3 2 3 4 4" xfId="38589"/>
    <cellStyle name="40% - Accent5 3 2 3 4 5" xfId="38590"/>
    <cellStyle name="40% - Accent5 3 2 3 4 6" xfId="38591"/>
    <cellStyle name="40% - Accent5 3 2 3 4 7" xfId="38592"/>
    <cellStyle name="40% - Accent5 3 2 3 5" xfId="38593"/>
    <cellStyle name="40% - Accent5 3 2 3 5 2" xfId="38594"/>
    <cellStyle name="40% - Accent5 3 2 3 5 2 2" xfId="38595"/>
    <cellStyle name="40% - Accent5 3 2 3 5 3" xfId="38596"/>
    <cellStyle name="40% - Accent5 3 2 3 5 3 2" xfId="38597"/>
    <cellStyle name="40% - Accent5 3 2 3 5 4" xfId="38598"/>
    <cellStyle name="40% - Accent5 3 2 3 5 5" xfId="38599"/>
    <cellStyle name="40% - Accent5 3 2 3 5 6" xfId="38600"/>
    <cellStyle name="40% - Accent5 3 2 3 5 7" xfId="38601"/>
    <cellStyle name="40% - Accent5 3 2 3 6" xfId="38602"/>
    <cellStyle name="40% - Accent5 3 2 3 6 2" xfId="38603"/>
    <cellStyle name="40% - Accent5 3 2 3 7" xfId="38604"/>
    <cellStyle name="40% - Accent5 3 2 3 7 2" xfId="38605"/>
    <cellStyle name="40% - Accent5 3 2 3 8" xfId="38606"/>
    <cellStyle name="40% - Accent5 3 2 3 9" xfId="38607"/>
    <cellStyle name="40% - Accent5 3 2 4" xfId="38608"/>
    <cellStyle name="40% - Accent5 3 2 4 10" xfId="38609"/>
    <cellStyle name="40% - Accent5 3 2 4 2" xfId="38610"/>
    <cellStyle name="40% - Accent5 3 2 4 2 2" xfId="38611"/>
    <cellStyle name="40% - Accent5 3 2 4 2 2 2" xfId="38612"/>
    <cellStyle name="40% - Accent5 3 2 4 2 3" xfId="38613"/>
    <cellStyle name="40% - Accent5 3 2 4 2 3 2" xfId="38614"/>
    <cellStyle name="40% - Accent5 3 2 4 2 4" xfId="38615"/>
    <cellStyle name="40% - Accent5 3 2 4 2 5" xfId="38616"/>
    <cellStyle name="40% - Accent5 3 2 4 2 6" xfId="38617"/>
    <cellStyle name="40% - Accent5 3 2 4 2 7" xfId="38618"/>
    <cellStyle name="40% - Accent5 3 2 4 3" xfId="38619"/>
    <cellStyle name="40% - Accent5 3 2 4 3 2" xfId="38620"/>
    <cellStyle name="40% - Accent5 3 2 4 3 2 2" xfId="38621"/>
    <cellStyle name="40% - Accent5 3 2 4 3 3" xfId="38622"/>
    <cellStyle name="40% - Accent5 3 2 4 3 3 2" xfId="38623"/>
    <cellStyle name="40% - Accent5 3 2 4 3 4" xfId="38624"/>
    <cellStyle name="40% - Accent5 3 2 4 3 5" xfId="38625"/>
    <cellStyle name="40% - Accent5 3 2 4 3 6" xfId="38626"/>
    <cellStyle name="40% - Accent5 3 2 4 3 7" xfId="38627"/>
    <cellStyle name="40% - Accent5 3 2 4 4" xfId="38628"/>
    <cellStyle name="40% - Accent5 3 2 4 4 2" xfId="38629"/>
    <cellStyle name="40% - Accent5 3 2 4 4 2 2" xfId="38630"/>
    <cellStyle name="40% - Accent5 3 2 4 4 3" xfId="38631"/>
    <cellStyle name="40% - Accent5 3 2 4 4 3 2" xfId="38632"/>
    <cellStyle name="40% - Accent5 3 2 4 4 4" xfId="38633"/>
    <cellStyle name="40% - Accent5 3 2 4 4 5" xfId="38634"/>
    <cellStyle name="40% - Accent5 3 2 4 4 6" xfId="38635"/>
    <cellStyle name="40% - Accent5 3 2 4 4 7" xfId="38636"/>
    <cellStyle name="40% - Accent5 3 2 4 5" xfId="38637"/>
    <cellStyle name="40% - Accent5 3 2 4 5 2" xfId="38638"/>
    <cellStyle name="40% - Accent5 3 2 4 6" xfId="38639"/>
    <cellStyle name="40% - Accent5 3 2 4 6 2" xfId="38640"/>
    <cellStyle name="40% - Accent5 3 2 4 7" xfId="38641"/>
    <cellStyle name="40% - Accent5 3 2 4 8" xfId="38642"/>
    <cellStyle name="40% - Accent5 3 2 4 9" xfId="38643"/>
    <cellStyle name="40% - Accent5 3 2 5" xfId="38644"/>
    <cellStyle name="40% - Accent5 3 2 5 2" xfId="38645"/>
    <cellStyle name="40% - Accent5 3 2 5 2 2" xfId="38646"/>
    <cellStyle name="40% - Accent5 3 2 5 3" xfId="38647"/>
    <cellStyle name="40% - Accent5 3 2 5 3 2" xfId="38648"/>
    <cellStyle name="40% - Accent5 3 2 5 4" xfId="38649"/>
    <cellStyle name="40% - Accent5 3 2 5 5" xfId="38650"/>
    <cellStyle name="40% - Accent5 3 2 5 6" xfId="38651"/>
    <cellStyle name="40% - Accent5 3 2 5 7" xfId="38652"/>
    <cellStyle name="40% - Accent5 3 2 6" xfId="38653"/>
    <cellStyle name="40% - Accent5 3 2 6 2" xfId="38654"/>
    <cellStyle name="40% - Accent5 3 2 6 2 2" xfId="38655"/>
    <cellStyle name="40% - Accent5 3 2 6 3" xfId="38656"/>
    <cellStyle name="40% - Accent5 3 2 6 3 2" xfId="38657"/>
    <cellStyle name="40% - Accent5 3 2 6 4" xfId="38658"/>
    <cellStyle name="40% - Accent5 3 2 6 5" xfId="38659"/>
    <cellStyle name="40% - Accent5 3 2 6 6" xfId="38660"/>
    <cellStyle name="40% - Accent5 3 2 6 7" xfId="38661"/>
    <cellStyle name="40% - Accent5 3 2 7" xfId="38662"/>
    <cellStyle name="40% - Accent5 3 2 7 2" xfId="38663"/>
    <cellStyle name="40% - Accent5 3 2 7 2 2" xfId="38664"/>
    <cellStyle name="40% - Accent5 3 2 7 3" xfId="38665"/>
    <cellStyle name="40% - Accent5 3 2 7 3 2" xfId="38666"/>
    <cellStyle name="40% - Accent5 3 2 7 4" xfId="38667"/>
    <cellStyle name="40% - Accent5 3 2 7 5" xfId="38668"/>
    <cellStyle name="40% - Accent5 3 2 7 6" xfId="38669"/>
    <cellStyle name="40% - Accent5 3 2 7 7" xfId="38670"/>
    <cellStyle name="40% - Accent5 3 2 8" xfId="38671"/>
    <cellStyle name="40% - Accent5 3 2 8 2" xfId="38672"/>
    <cellStyle name="40% - Accent5 3 2 9" xfId="38673"/>
    <cellStyle name="40% - Accent5 3 2 9 2" xfId="38674"/>
    <cellStyle name="40% - Accent5 3 3" xfId="387"/>
    <cellStyle name="40% - Accent5 3 3 10" xfId="38675"/>
    <cellStyle name="40% - Accent5 3 3 11" xfId="38676"/>
    <cellStyle name="40% - Accent5 3 3 12" xfId="38677"/>
    <cellStyle name="40% - Accent5 3 3 13" xfId="38678"/>
    <cellStyle name="40% - Accent5 3 3 2" xfId="38679"/>
    <cellStyle name="40% - Accent5 3 3 2 10" xfId="38680"/>
    <cellStyle name="40% - Accent5 3 3 2 11" xfId="38681"/>
    <cellStyle name="40% - Accent5 3 3 2 2" xfId="38682"/>
    <cellStyle name="40% - Accent5 3 3 2 2 10" xfId="38683"/>
    <cellStyle name="40% - Accent5 3 3 2 2 2" xfId="38684"/>
    <cellStyle name="40% - Accent5 3 3 2 2 2 2" xfId="38685"/>
    <cellStyle name="40% - Accent5 3 3 2 2 2 2 2" xfId="38686"/>
    <cellStyle name="40% - Accent5 3 3 2 2 2 3" xfId="38687"/>
    <cellStyle name="40% - Accent5 3 3 2 2 2 3 2" xfId="38688"/>
    <cellStyle name="40% - Accent5 3 3 2 2 2 4" xfId="38689"/>
    <cellStyle name="40% - Accent5 3 3 2 2 2 5" xfId="38690"/>
    <cellStyle name="40% - Accent5 3 3 2 2 2 6" xfId="38691"/>
    <cellStyle name="40% - Accent5 3 3 2 2 2 7" xfId="38692"/>
    <cellStyle name="40% - Accent5 3 3 2 2 3" xfId="38693"/>
    <cellStyle name="40% - Accent5 3 3 2 2 3 2" xfId="38694"/>
    <cellStyle name="40% - Accent5 3 3 2 2 3 2 2" xfId="38695"/>
    <cellStyle name="40% - Accent5 3 3 2 2 3 3" xfId="38696"/>
    <cellStyle name="40% - Accent5 3 3 2 2 3 3 2" xfId="38697"/>
    <cellStyle name="40% - Accent5 3 3 2 2 3 4" xfId="38698"/>
    <cellStyle name="40% - Accent5 3 3 2 2 3 5" xfId="38699"/>
    <cellStyle name="40% - Accent5 3 3 2 2 3 6" xfId="38700"/>
    <cellStyle name="40% - Accent5 3 3 2 2 3 7" xfId="38701"/>
    <cellStyle name="40% - Accent5 3 3 2 2 4" xfId="38702"/>
    <cellStyle name="40% - Accent5 3 3 2 2 4 2" xfId="38703"/>
    <cellStyle name="40% - Accent5 3 3 2 2 4 2 2" xfId="38704"/>
    <cellStyle name="40% - Accent5 3 3 2 2 4 3" xfId="38705"/>
    <cellStyle name="40% - Accent5 3 3 2 2 4 3 2" xfId="38706"/>
    <cellStyle name="40% - Accent5 3 3 2 2 4 4" xfId="38707"/>
    <cellStyle name="40% - Accent5 3 3 2 2 4 5" xfId="38708"/>
    <cellStyle name="40% - Accent5 3 3 2 2 4 6" xfId="38709"/>
    <cellStyle name="40% - Accent5 3 3 2 2 4 7" xfId="38710"/>
    <cellStyle name="40% - Accent5 3 3 2 2 5" xfId="38711"/>
    <cellStyle name="40% - Accent5 3 3 2 2 5 2" xfId="38712"/>
    <cellStyle name="40% - Accent5 3 3 2 2 6" xfId="38713"/>
    <cellStyle name="40% - Accent5 3 3 2 2 6 2" xfId="38714"/>
    <cellStyle name="40% - Accent5 3 3 2 2 7" xfId="38715"/>
    <cellStyle name="40% - Accent5 3 3 2 2 8" xfId="38716"/>
    <cellStyle name="40% - Accent5 3 3 2 2 9" xfId="38717"/>
    <cellStyle name="40% - Accent5 3 3 2 3" xfId="38718"/>
    <cellStyle name="40% - Accent5 3 3 2 3 2" xfId="38719"/>
    <cellStyle name="40% - Accent5 3 3 2 3 2 2" xfId="38720"/>
    <cellStyle name="40% - Accent5 3 3 2 3 3" xfId="38721"/>
    <cellStyle name="40% - Accent5 3 3 2 3 3 2" xfId="38722"/>
    <cellStyle name="40% - Accent5 3 3 2 3 4" xfId="38723"/>
    <cellStyle name="40% - Accent5 3 3 2 3 5" xfId="38724"/>
    <cellStyle name="40% - Accent5 3 3 2 3 6" xfId="38725"/>
    <cellStyle name="40% - Accent5 3 3 2 3 7" xfId="38726"/>
    <cellStyle name="40% - Accent5 3 3 2 4" xfId="38727"/>
    <cellStyle name="40% - Accent5 3 3 2 4 2" xfId="38728"/>
    <cellStyle name="40% - Accent5 3 3 2 4 2 2" xfId="38729"/>
    <cellStyle name="40% - Accent5 3 3 2 4 3" xfId="38730"/>
    <cellStyle name="40% - Accent5 3 3 2 4 3 2" xfId="38731"/>
    <cellStyle name="40% - Accent5 3 3 2 4 4" xfId="38732"/>
    <cellStyle name="40% - Accent5 3 3 2 4 5" xfId="38733"/>
    <cellStyle name="40% - Accent5 3 3 2 4 6" xfId="38734"/>
    <cellStyle name="40% - Accent5 3 3 2 4 7" xfId="38735"/>
    <cellStyle name="40% - Accent5 3 3 2 5" xfId="38736"/>
    <cellStyle name="40% - Accent5 3 3 2 5 2" xfId="38737"/>
    <cellStyle name="40% - Accent5 3 3 2 5 2 2" xfId="38738"/>
    <cellStyle name="40% - Accent5 3 3 2 5 3" xfId="38739"/>
    <cellStyle name="40% - Accent5 3 3 2 5 3 2" xfId="38740"/>
    <cellStyle name="40% - Accent5 3 3 2 5 4" xfId="38741"/>
    <cellStyle name="40% - Accent5 3 3 2 5 5" xfId="38742"/>
    <cellStyle name="40% - Accent5 3 3 2 5 6" xfId="38743"/>
    <cellStyle name="40% - Accent5 3 3 2 5 7" xfId="38744"/>
    <cellStyle name="40% - Accent5 3 3 2 6" xfId="38745"/>
    <cellStyle name="40% - Accent5 3 3 2 6 2" xfId="38746"/>
    <cellStyle name="40% - Accent5 3 3 2 7" xfId="38747"/>
    <cellStyle name="40% - Accent5 3 3 2 7 2" xfId="38748"/>
    <cellStyle name="40% - Accent5 3 3 2 8" xfId="38749"/>
    <cellStyle name="40% - Accent5 3 3 2 9" xfId="38750"/>
    <cellStyle name="40% - Accent5 3 3 3" xfId="38751"/>
    <cellStyle name="40% - Accent5 3 3 3 10" xfId="38752"/>
    <cellStyle name="40% - Accent5 3 3 3 11" xfId="38753"/>
    <cellStyle name="40% - Accent5 3 3 3 2" xfId="38754"/>
    <cellStyle name="40% - Accent5 3 3 3 2 10" xfId="38755"/>
    <cellStyle name="40% - Accent5 3 3 3 2 2" xfId="38756"/>
    <cellStyle name="40% - Accent5 3 3 3 2 2 2" xfId="38757"/>
    <cellStyle name="40% - Accent5 3 3 3 2 2 2 2" xfId="38758"/>
    <cellStyle name="40% - Accent5 3 3 3 2 2 3" xfId="38759"/>
    <cellStyle name="40% - Accent5 3 3 3 2 2 3 2" xfId="38760"/>
    <cellStyle name="40% - Accent5 3 3 3 2 2 4" xfId="38761"/>
    <cellStyle name="40% - Accent5 3 3 3 2 2 5" xfId="38762"/>
    <cellStyle name="40% - Accent5 3 3 3 2 2 6" xfId="38763"/>
    <cellStyle name="40% - Accent5 3 3 3 2 2 7" xfId="38764"/>
    <cellStyle name="40% - Accent5 3 3 3 2 3" xfId="38765"/>
    <cellStyle name="40% - Accent5 3 3 3 2 3 2" xfId="38766"/>
    <cellStyle name="40% - Accent5 3 3 3 2 3 2 2" xfId="38767"/>
    <cellStyle name="40% - Accent5 3 3 3 2 3 3" xfId="38768"/>
    <cellStyle name="40% - Accent5 3 3 3 2 3 3 2" xfId="38769"/>
    <cellStyle name="40% - Accent5 3 3 3 2 3 4" xfId="38770"/>
    <cellStyle name="40% - Accent5 3 3 3 2 3 5" xfId="38771"/>
    <cellStyle name="40% - Accent5 3 3 3 2 3 6" xfId="38772"/>
    <cellStyle name="40% - Accent5 3 3 3 2 3 7" xfId="38773"/>
    <cellStyle name="40% - Accent5 3 3 3 2 4" xfId="38774"/>
    <cellStyle name="40% - Accent5 3 3 3 2 4 2" xfId="38775"/>
    <cellStyle name="40% - Accent5 3 3 3 2 4 2 2" xfId="38776"/>
    <cellStyle name="40% - Accent5 3 3 3 2 4 3" xfId="38777"/>
    <cellStyle name="40% - Accent5 3 3 3 2 4 3 2" xfId="38778"/>
    <cellStyle name="40% - Accent5 3 3 3 2 4 4" xfId="38779"/>
    <cellStyle name="40% - Accent5 3 3 3 2 4 5" xfId="38780"/>
    <cellStyle name="40% - Accent5 3 3 3 2 4 6" xfId="38781"/>
    <cellStyle name="40% - Accent5 3 3 3 2 4 7" xfId="38782"/>
    <cellStyle name="40% - Accent5 3 3 3 2 5" xfId="38783"/>
    <cellStyle name="40% - Accent5 3 3 3 2 5 2" xfId="38784"/>
    <cellStyle name="40% - Accent5 3 3 3 2 6" xfId="38785"/>
    <cellStyle name="40% - Accent5 3 3 3 2 6 2" xfId="38786"/>
    <cellStyle name="40% - Accent5 3 3 3 2 7" xfId="38787"/>
    <cellStyle name="40% - Accent5 3 3 3 2 8" xfId="38788"/>
    <cellStyle name="40% - Accent5 3 3 3 2 9" xfId="38789"/>
    <cellStyle name="40% - Accent5 3 3 3 3" xfId="38790"/>
    <cellStyle name="40% - Accent5 3 3 3 3 2" xfId="38791"/>
    <cellStyle name="40% - Accent5 3 3 3 3 2 2" xfId="38792"/>
    <cellStyle name="40% - Accent5 3 3 3 3 3" xfId="38793"/>
    <cellStyle name="40% - Accent5 3 3 3 3 3 2" xfId="38794"/>
    <cellStyle name="40% - Accent5 3 3 3 3 4" xfId="38795"/>
    <cellStyle name="40% - Accent5 3 3 3 3 5" xfId="38796"/>
    <cellStyle name="40% - Accent5 3 3 3 3 6" xfId="38797"/>
    <cellStyle name="40% - Accent5 3 3 3 3 7" xfId="38798"/>
    <cellStyle name="40% - Accent5 3 3 3 4" xfId="38799"/>
    <cellStyle name="40% - Accent5 3 3 3 4 2" xfId="38800"/>
    <cellStyle name="40% - Accent5 3 3 3 4 2 2" xfId="38801"/>
    <cellStyle name="40% - Accent5 3 3 3 4 3" xfId="38802"/>
    <cellStyle name="40% - Accent5 3 3 3 4 3 2" xfId="38803"/>
    <cellStyle name="40% - Accent5 3 3 3 4 4" xfId="38804"/>
    <cellStyle name="40% - Accent5 3 3 3 4 5" xfId="38805"/>
    <cellStyle name="40% - Accent5 3 3 3 4 6" xfId="38806"/>
    <cellStyle name="40% - Accent5 3 3 3 4 7" xfId="38807"/>
    <cellStyle name="40% - Accent5 3 3 3 5" xfId="38808"/>
    <cellStyle name="40% - Accent5 3 3 3 5 2" xfId="38809"/>
    <cellStyle name="40% - Accent5 3 3 3 5 2 2" xfId="38810"/>
    <cellStyle name="40% - Accent5 3 3 3 5 3" xfId="38811"/>
    <cellStyle name="40% - Accent5 3 3 3 5 3 2" xfId="38812"/>
    <cellStyle name="40% - Accent5 3 3 3 5 4" xfId="38813"/>
    <cellStyle name="40% - Accent5 3 3 3 5 5" xfId="38814"/>
    <cellStyle name="40% - Accent5 3 3 3 5 6" xfId="38815"/>
    <cellStyle name="40% - Accent5 3 3 3 5 7" xfId="38816"/>
    <cellStyle name="40% - Accent5 3 3 3 6" xfId="38817"/>
    <cellStyle name="40% - Accent5 3 3 3 6 2" xfId="38818"/>
    <cellStyle name="40% - Accent5 3 3 3 7" xfId="38819"/>
    <cellStyle name="40% - Accent5 3 3 3 7 2" xfId="38820"/>
    <cellStyle name="40% - Accent5 3 3 3 8" xfId="38821"/>
    <cellStyle name="40% - Accent5 3 3 3 9" xfId="38822"/>
    <cellStyle name="40% - Accent5 3 3 4" xfId="38823"/>
    <cellStyle name="40% - Accent5 3 3 4 10" xfId="38824"/>
    <cellStyle name="40% - Accent5 3 3 4 2" xfId="38825"/>
    <cellStyle name="40% - Accent5 3 3 4 2 2" xfId="38826"/>
    <cellStyle name="40% - Accent5 3 3 4 2 2 2" xfId="38827"/>
    <cellStyle name="40% - Accent5 3 3 4 2 3" xfId="38828"/>
    <cellStyle name="40% - Accent5 3 3 4 2 3 2" xfId="38829"/>
    <cellStyle name="40% - Accent5 3 3 4 2 4" xfId="38830"/>
    <cellStyle name="40% - Accent5 3 3 4 2 5" xfId="38831"/>
    <cellStyle name="40% - Accent5 3 3 4 2 6" xfId="38832"/>
    <cellStyle name="40% - Accent5 3 3 4 2 7" xfId="38833"/>
    <cellStyle name="40% - Accent5 3 3 4 3" xfId="38834"/>
    <cellStyle name="40% - Accent5 3 3 4 3 2" xfId="38835"/>
    <cellStyle name="40% - Accent5 3 3 4 3 2 2" xfId="38836"/>
    <cellStyle name="40% - Accent5 3 3 4 3 3" xfId="38837"/>
    <cellStyle name="40% - Accent5 3 3 4 3 3 2" xfId="38838"/>
    <cellStyle name="40% - Accent5 3 3 4 3 4" xfId="38839"/>
    <cellStyle name="40% - Accent5 3 3 4 3 5" xfId="38840"/>
    <cellStyle name="40% - Accent5 3 3 4 3 6" xfId="38841"/>
    <cellStyle name="40% - Accent5 3 3 4 3 7" xfId="38842"/>
    <cellStyle name="40% - Accent5 3 3 4 4" xfId="38843"/>
    <cellStyle name="40% - Accent5 3 3 4 4 2" xfId="38844"/>
    <cellStyle name="40% - Accent5 3 3 4 4 2 2" xfId="38845"/>
    <cellStyle name="40% - Accent5 3 3 4 4 3" xfId="38846"/>
    <cellStyle name="40% - Accent5 3 3 4 4 3 2" xfId="38847"/>
    <cellStyle name="40% - Accent5 3 3 4 4 4" xfId="38848"/>
    <cellStyle name="40% - Accent5 3 3 4 4 5" xfId="38849"/>
    <cellStyle name="40% - Accent5 3 3 4 4 6" xfId="38850"/>
    <cellStyle name="40% - Accent5 3 3 4 4 7" xfId="38851"/>
    <cellStyle name="40% - Accent5 3 3 4 5" xfId="38852"/>
    <cellStyle name="40% - Accent5 3 3 4 5 2" xfId="38853"/>
    <cellStyle name="40% - Accent5 3 3 4 6" xfId="38854"/>
    <cellStyle name="40% - Accent5 3 3 4 6 2" xfId="38855"/>
    <cellStyle name="40% - Accent5 3 3 4 7" xfId="38856"/>
    <cellStyle name="40% - Accent5 3 3 4 8" xfId="38857"/>
    <cellStyle name="40% - Accent5 3 3 4 9" xfId="38858"/>
    <cellStyle name="40% - Accent5 3 3 5" xfId="38859"/>
    <cellStyle name="40% - Accent5 3 3 5 2" xfId="38860"/>
    <cellStyle name="40% - Accent5 3 3 5 2 2" xfId="38861"/>
    <cellStyle name="40% - Accent5 3 3 5 3" xfId="38862"/>
    <cellStyle name="40% - Accent5 3 3 5 3 2" xfId="38863"/>
    <cellStyle name="40% - Accent5 3 3 5 4" xfId="38864"/>
    <cellStyle name="40% - Accent5 3 3 5 5" xfId="38865"/>
    <cellStyle name="40% - Accent5 3 3 5 6" xfId="38866"/>
    <cellStyle name="40% - Accent5 3 3 5 7" xfId="38867"/>
    <cellStyle name="40% - Accent5 3 3 6" xfId="38868"/>
    <cellStyle name="40% - Accent5 3 3 6 2" xfId="38869"/>
    <cellStyle name="40% - Accent5 3 3 6 2 2" xfId="38870"/>
    <cellStyle name="40% - Accent5 3 3 6 3" xfId="38871"/>
    <cellStyle name="40% - Accent5 3 3 6 3 2" xfId="38872"/>
    <cellStyle name="40% - Accent5 3 3 6 4" xfId="38873"/>
    <cellStyle name="40% - Accent5 3 3 6 5" xfId="38874"/>
    <cellStyle name="40% - Accent5 3 3 6 6" xfId="38875"/>
    <cellStyle name="40% - Accent5 3 3 6 7" xfId="38876"/>
    <cellStyle name="40% - Accent5 3 3 7" xfId="38877"/>
    <cellStyle name="40% - Accent5 3 3 7 2" xfId="38878"/>
    <cellStyle name="40% - Accent5 3 3 7 2 2" xfId="38879"/>
    <cellStyle name="40% - Accent5 3 3 7 3" xfId="38880"/>
    <cellStyle name="40% - Accent5 3 3 7 3 2" xfId="38881"/>
    <cellStyle name="40% - Accent5 3 3 7 4" xfId="38882"/>
    <cellStyle name="40% - Accent5 3 3 7 5" xfId="38883"/>
    <cellStyle name="40% - Accent5 3 3 7 6" xfId="38884"/>
    <cellStyle name="40% - Accent5 3 3 7 7" xfId="38885"/>
    <cellStyle name="40% - Accent5 3 3 8" xfId="38886"/>
    <cellStyle name="40% - Accent5 3 3 8 2" xfId="38887"/>
    <cellStyle name="40% - Accent5 3 3 9" xfId="38888"/>
    <cellStyle name="40% - Accent5 3 3 9 2" xfId="38889"/>
    <cellStyle name="40% - Accent5 3 4" xfId="38890"/>
    <cellStyle name="40% - Accent5 3 4 10" xfId="38891"/>
    <cellStyle name="40% - Accent5 3 4 11" xfId="38892"/>
    <cellStyle name="40% - Accent5 3 4 12" xfId="38893"/>
    <cellStyle name="40% - Accent5 3 4 13" xfId="38894"/>
    <cellStyle name="40% - Accent5 3 4 2" xfId="38895"/>
    <cellStyle name="40% - Accent5 3 4 2 10" xfId="38896"/>
    <cellStyle name="40% - Accent5 3 4 2 11" xfId="38897"/>
    <cellStyle name="40% - Accent5 3 4 2 2" xfId="38898"/>
    <cellStyle name="40% - Accent5 3 4 2 2 10" xfId="38899"/>
    <cellStyle name="40% - Accent5 3 4 2 2 2" xfId="38900"/>
    <cellStyle name="40% - Accent5 3 4 2 2 2 2" xfId="38901"/>
    <cellStyle name="40% - Accent5 3 4 2 2 2 2 2" xfId="38902"/>
    <cellStyle name="40% - Accent5 3 4 2 2 2 3" xfId="38903"/>
    <cellStyle name="40% - Accent5 3 4 2 2 2 3 2" xfId="38904"/>
    <cellStyle name="40% - Accent5 3 4 2 2 2 4" xfId="38905"/>
    <cellStyle name="40% - Accent5 3 4 2 2 2 5" xfId="38906"/>
    <cellStyle name="40% - Accent5 3 4 2 2 2 6" xfId="38907"/>
    <cellStyle name="40% - Accent5 3 4 2 2 2 7" xfId="38908"/>
    <cellStyle name="40% - Accent5 3 4 2 2 3" xfId="38909"/>
    <cellStyle name="40% - Accent5 3 4 2 2 3 2" xfId="38910"/>
    <cellStyle name="40% - Accent5 3 4 2 2 3 2 2" xfId="38911"/>
    <cellStyle name="40% - Accent5 3 4 2 2 3 3" xfId="38912"/>
    <cellStyle name="40% - Accent5 3 4 2 2 3 3 2" xfId="38913"/>
    <cellStyle name="40% - Accent5 3 4 2 2 3 4" xfId="38914"/>
    <cellStyle name="40% - Accent5 3 4 2 2 3 5" xfId="38915"/>
    <cellStyle name="40% - Accent5 3 4 2 2 3 6" xfId="38916"/>
    <cellStyle name="40% - Accent5 3 4 2 2 3 7" xfId="38917"/>
    <cellStyle name="40% - Accent5 3 4 2 2 4" xfId="38918"/>
    <cellStyle name="40% - Accent5 3 4 2 2 4 2" xfId="38919"/>
    <cellStyle name="40% - Accent5 3 4 2 2 4 2 2" xfId="38920"/>
    <cellStyle name="40% - Accent5 3 4 2 2 4 3" xfId="38921"/>
    <cellStyle name="40% - Accent5 3 4 2 2 4 3 2" xfId="38922"/>
    <cellStyle name="40% - Accent5 3 4 2 2 4 4" xfId="38923"/>
    <cellStyle name="40% - Accent5 3 4 2 2 4 5" xfId="38924"/>
    <cellStyle name="40% - Accent5 3 4 2 2 4 6" xfId="38925"/>
    <cellStyle name="40% - Accent5 3 4 2 2 4 7" xfId="38926"/>
    <cellStyle name="40% - Accent5 3 4 2 2 5" xfId="38927"/>
    <cellStyle name="40% - Accent5 3 4 2 2 5 2" xfId="38928"/>
    <cellStyle name="40% - Accent5 3 4 2 2 6" xfId="38929"/>
    <cellStyle name="40% - Accent5 3 4 2 2 6 2" xfId="38930"/>
    <cellStyle name="40% - Accent5 3 4 2 2 7" xfId="38931"/>
    <cellStyle name="40% - Accent5 3 4 2 2 8" xfId="38932"/>
    <cellStyle name="40% - Accent5 3 4 2 2 9" xfId="38933"/>
    <cellStyle name="40% - Accent5 3 4 2 3" xfId="38934"/>
    <cellStyle name="40% - Accent5 3 4 2 3 2" xfId="38935"/>
    <cellStyle name="40% - Accent5 3 4 2 3 2 2" xfId="38936"/>
    <cellStyle name="40% - Accent5 3 4 2 3 3" xfId="38937"/>
    <cellStyle name="40% - Accent5 3 4 2 3 3 2" xfId="38938"/>
    <cellStyle name="40% - Accent5 3 4 2 3 4" xfId="38939"/>
    <cellStyle name="40% - Accent5 3 4 2 3 5" xfId="38940"/>
    <cellStyle name="40% - Accent5 3 4 2 3 6" xfId="38941"/>
    <cellStyle name="40% - Accent5 3 4 2 3 7" xfId="38942"/>
    <cellStyle name="40% - Accent5 3 4 2 4" xfId="38943"/>
    <cellStyle name="40% - Accent5 3 4 2 4 2" xfId="38944"/>
    <cellStyle name="40% - Accent5 3 4 2 4 2 2" xfId="38945"/>
    <cellStyle name="40% - Accent5 3 4 2 4 3" xfId="38946"/>
    <cellStyle name="40% - Accent5 3 4 2 4 3 2" xfId="38947"/>
    <cellStyle name="40% - Accent5 3 4 2 4 4" xfId="38948"/>
    <cellStyle name="40% - Accent5 3 4 2 4 5" xfId="38949"/>
    <cellStyle name="40% - Accent5 3 4 2 4 6" xfId="38950"/>
    <cellStyle name="40% - Accent5 3 4 2 4 7" xfId="38951"/>
    <cellStyle name="40% - Accent5 3 4 2 5" xfId="38952"/>
    <cellStyle name="40% - Accent5 3 4 2 5 2" xfId="38953"/>
    <cellStyle name="40% - Accent5 3 4 2 5 2 2" xfId="38954"/>
    <cellStyle name="40% - Accent5 3 4 2 5 3" xfId="38955"/>
    <cellStyle name="40% - Accent5 3 4 2 5 3 2" xfId="38956"/>
    <cellStyle name="40% - Accent5 3 4 2 5 4" xfId="38957"/>
    <cellStyle name="40% - Accent5 3 4 2 5 5" xfId="38958"/>
    <cellStyle name="40% - Accent5 3 4 2 5 6" xfId="38959"/>
    <cellStyle name="40% - Accent5 3 4 2 5 7" xfId="38960"/>
    <cellStyle name="40% - Accent5 3 4 2 6" xfId="38961"/>
    <cellStyle name="40% - Accent5 3 4 2 6 2" xfId="38962"/>
    <cellStyle name="40% - Accent5 3 4 2 7" xfId="38963"/>
    <cellStyle name="40% - Accent5 3 4 2 7 2" xfId="38964"/>
    <cellStyle name="40% - Accent5 3 4 2 8" xfId="38965"/>
    <cellStyle name="40% - Accent5 3 4 2 9" xfId="38966"/>
    <cellStyle name="40% - Accent5 3 4 3" xfId="38967"/>
    <cellStyle name="40% - Accent5 3 4 3 10" xfId="38968"/>
    <cellStyle name="40% - Accent5 3 4 3 11" xfId="38969"/>
    <cellStyle name="40% - Accent5 3 4 3 2" xfId="38970"/>
    <cellStyle name="40% - Accent5 3 4 3 2 10" xfId="38971"/>
    <cellStyle name="40% - Accent5 3 4 3 2 2" xfId="38972"/>
    <cellStyle name="40% - Accent5 3 4 3 2 2 2" xfId="38973"/>
    <cellStyle name="40% - Accent5 3 4 3 2 2 2 2" xfId="38974"/>
    <cellStyle name="40% - Accent5 3 4 3 2 2 3" xfId="38975"/>
    <cellStyle name="40% - Accent5 3 4 3 2 2 3 2" xfId="38976"/>
    <cellStyle name="40% - Accent5 3 4 3 2 2 4" xfId="38977"/>
    <cellStyle name="40% - Accent5 3 4 3 2 2 5" xfId="38978"/>
    <cellStyle name="40% - Accent5 3 4 3 2 2 6" xfId="38979"/>
    <cellStyle name="40% - Accent5 3 4 3 2 2 7" xfId="38980"/>
    <cellStyle name="40% - Accent5 3 4 3 2 3" xfId="38981"/>
    <cellStyle name="40% - Accent5 3 4 3 2 3 2" xfId="38982"/>
    <cellStyle name="40% - Accent5 3 4 3 2 3 2 2" xfId="38983"/>
    <cellStyle name="40% - Accent5 3 4 3 2 3 3" xfId="38984"/>
    <cellStyle name="40% - Accent5 3 4 3 2 3 3 2" xfId="38985"/>
    <cellStyle name="40% - Accent5 3 4 3 2 3 4" xfId="38986"/>
    <cellStyle name="40% - Accent5 3 4 3 2 3 5" xfId="38987"/>
    <cellStyle name="40% - Accent5 3 4 3 2 3 6" xfId="38988"/>
    <cellStyle name="40% - Accent5 3 4 3 2 3 7" xfId="38989"/>
    <cellStyle name="40% - Accent5 3 4 3 2 4" xfId="38990"/>
    <cellStyle name="40% - Accent5 3 4 3 2 4 2" xfId="38991"/>
    <cellStyle name="40% - Accent5 3 4 3 2 4 2 2" xfId="38992"/>
    <cellStyle name="40% - Accent5 3 4 3 2 4 3" xfId="38993"/>
    <cellStyle name="40% - Accent5 3 4 3 2 4 3 2" xfId="38994"/>
    <cellStyle name="40% - Accent5 3 4 3 2 4 4" xfId="38995"/>
    <cellStyle name="40% - Accent5 3 4 3 2 4 5" xfId="38996"/>
    <cellStyle name="40% - Accent5 3 4 3 2 4 6" xfId="38997"/>
    <cellStyle name="40% - Accent5 3 4 3 2 4 7" xfId="38998"/>
    <cellStyle name="40% - Accent5 3 4 3 2 5" xfId="38999"/>
    <cellStyle name="40% - Accent5 3 4 3 2 5 2" xfId="39000"/>
    <cellStyle name="40% - Accent5 3 4 3 2 6" xfId="39001"/>
    <cellStyle name="40% - Accent5 3 4 3 2 6 2" xfId="39002"/>
    <cellStyle name="40% - Accent5 3 4 3 2 7" xfId="39003"/>
    <cellStyle name="40% - Accent5 3 4 3 2 8" xfId="39004"/>
    <cellStyle name="40% - Accent5 3 4 3 2 9" xfId="39005"/>
    <cellStyle name="40% - Accent5 3 4 3 3" xfId="39006"/>
    <cellStyle name="40% - Accent5 3 4 3 3 2" xfId="39007"/>
    <cellStyle name="40% - Accent5 3 4 3 3 2 2" xfId="39008"/>
    <cellStyle name="40% - Accent5 3 4 3 3 3" xfId="39009"/>
    <cellStyle name="40% - Accent5 3 4 3 3 3 2" xfId="39010"/>
    <cellStyle name="40% - Accent5 3 4 3 3 4" xfId="39011"/>
    <cellStyle name="40% - Accent5 3 4 3 3 5" xfId="39012"/>
    <cellStyle name="40% - Accent5 3 4 3 3 6" xfId="39013"/>
    <cellStyle name="40% - Accent5 3 4 3 3 7" xfId="39014"/>
    <cellStyle name="40% - Accent5 3 4 3 4" xfId="39015"/>
    <cellStyle name="40% - Accent5 3 4 3 4 2" xfId="39016"/>
    <cellStyle name="40% - Accent5 3 4 3 4 2 2" xfId="39017"/>
    <cellStyle name="40% - Accent5 3 4 3 4 3" xfId="39018"/>
    <cellStyle name="40% - Accent5 3 4 3 4 3 2" xfId="39019"/>
    <cellStyle name="40% - Accent5 3 4 3 4 4" xfId="39020"/>
    <cellStyle name="40% - Accent5 3 4 3 4 5" xfId="39021"/>
    <cellStyle name="40% - Accent5 3 4 3 4 6" xfId="39022"/>
    <cellStyle name="40% - Accent5 3 4 3 4 7" xfId="39023"/>
    <cellStyle name="40% - Accent5 3 4 3 5" xfId="39024"/>
    <cellStyle name="40% - Accent5 3 4 3 5 2" xfId="39025"/>
    <cellStyle name="40% - Accent5 3 4 3 5 2 2" xfId="39026"/>
    <cellStyle name="40% - Accent5 3 4 3 5 3" xfId="39027"/>
    <cellStyle name="40% - Accent5 3 4 3 5 3 2" xfId="39028"/>
    <cellStyle name="40% - Accent5 3 4 3 5 4" xfId="39029"/>
    <cellStyle name="40% - Accent5 3 4 3 5 5" xfId="39030"/>
    <cellStyle name="40% - Accent5 3 4 3 5 6" xfId="39031"/>
    <cellStyle name="40% - Accent5 3 4 3 5 7" xfId="39032"/>
    <cellStyle name="40% - Accent5 3 4 3 6" xfId="39033"/>
    <cellStyle name="40% - Accent5 3 4 3 6 2" xfId="39034"/>
    <cellStyle name="40% - Accent5 3 4 3 7" xfId="39035"/>
    <cellStyle name="40% - Accent5 3 4 3 7 2" xfId="39036"/>
    <cellStyle name="40% - Accent5 3 4 3 8" xfId="39037"/>
    <cellStyle name="40% - Accent5 3 4 3 9" xfId="39038"/>
    <cellStyle name="40% - Accent5 3 4 4" xfId="39039"/>
    <cellStyle name="40% - Accent5 3 4 4 10" xfId="39040"/>
    <cellStyle name="40% - Accent5 3 4 4 2" xfId="39041"/>
    <cellStyle name="40% - Accent5 3 4 4 2 2" xfId="39042"/>
    <cellStyle name="40% - Accent5 3 4 4 2 2 2" xfId="39043"/>
    <cellStyle name="40% - Accent5 3 4 4 2 3" xfId="39044"/>
    <cellStyle name="40% - Accent5 3 4 4 2 3 2" xfId="39045"/>
    <cellStyle name="40% - Accent5 3 4 4 2 4" xfId="39046"/>
    <cellStyle name="40% - Accent5 3 4 4 2 5" xfId="39047"/>
    <cellStyle name="40% - Accent5 3 4 4 2 6" xfId="39048"/>
    <cellStyle name="40% - Accent5 3 4 4 2 7" xfId="39049"/>
    <cellStyle name="40% - Accent5 3 4 4 3" xfId="39050"/>
    <cellStyle name="40% - Accent5 3 4 4 3 2" xfId="39051"/>
    <cellStyle name="40% - Accent5 3 4 4 3 2 2" xfId="39052"/>
    <cellStyle name="40% - Accent5 3 4 4 3 3" xfId="39053"/>
    <cellStyle name="40% - Accent5 3 4 4 3 3 2" xfId="39054"/>
    <cellStyle name="40% - Accent5 3 4 4 3 4" xfId="39055"/>
    <cellStyle name="40% - Accent5 3 4 4 3 5" xfId="39056"/>
    <cellStyle name="40% - Accent5 3 4 4 3 6" xfId="39057"/>
    <cellStyle name="40% - Accent5 3 4 4 3 7" xfId="39058"/>
    <cellStyle name="40% - Accent5 3 4 4 4" xfId="39059"/>
    <cellStyle name="40% - Accent5 3 4 4 4 2" xfId="39060"/>
    <cellStyle name="40% - Accent5 3 4 4 4 2 2" xfId="39061"/>
    <cellStyle name="40% - Accent5 3 4 4 4 3" xfId="39062"/>
    <cellStyle name="40% - Accent5 3 4 4 4 3 2" xfId="39063"/>
    <cellStyle name="40% - Accent5 3 4 4 4 4" xfId="39064"/>
    <cellStyle name="40% - Accent5 3 4 4 4 5" xfId="39065"/>
    <cellStyle name="40% - Accent5 3 4 4 4 6" xfId="39066"/>
    <cellStyle name="40% - Accent5 3 4 4 4 7" xfId="39067"/>
    <cellStyle name="40% - Accent5 3 4 4 5" xfId="39068"/>
    <cellStyle name="40% - Accent5 3 4 4 5 2" xfId="39069"/>
    <cellStyle name="40% - Accent5 3 4 4 6" xfId="39070"/>
    <cellStyle name="40% - Accent5 3 4 4 6 2" xfId="39071"/>
    <cellStyle name="40% - Accent5 3 4 4 7" xfId="39072"/>
    <cellStyle name="40% - Accent5 3 4 4 8" xfId="39073"/>
    <cellStyle name="40% - Accent5 3 4 4 9" xfId="39074"/>
    <cellStyle name="40% - Accent5 3 4 5" xfId="39075"/>
    <cellStyle name="40% - Accent5 3 4 5 2" xfId="39076"/>
    <cellStyle name="40% - Accent5 3 4 5 2 2" xfId="39077"/>
    <cellStyle name="40% - Accent5 3 4 5 3" xfId="39078"/>
    <cellStyle name="40% - Accent5 3 4 5 3 2" xfId="39079"/>
    <cellStyle name="40% - Accent5 3 4 5 4" xfId="39080"/>
    <cellStyle name="40% - Accent5 3 4 5 5" xfId="39081"/>
    <cellStyle name="40% - Accent5 3 4 5 6" xfId="39082"/>
    <cellStyle name="40% - Accent5 3 4 5 7" xfId="39083"/>
    <cellStyle name="40% - Accent5 3 4 6" xfId="39084"/>
    <cellStyle name="40% - Accent5 3 4 6 2" xfId="39085"/>
    <cellStyle name="40% - Accent5 3 4 6 2 2" xfId="39086"/>
    <cellStyle name="40% - Accent5 3 4 6 3" xfId="39087"/>
    <cellStyle name="40% - Accent5 3 4 6 3 2" xfId="39088"/>
    <cellStyle name="40% - Accent5 3 4 6 4" xfId="39089"/>
    <cellStyle name="40% - Accent5 3 4 6 5" xfId="39090"/>
    <cellStyle name="40% - Accent5 3 4 6 6" xfId="39091"/>
    <cellStyle name="40% - Accent5 3 4 6 7" xfId="39092"/>
    <cellStyle name="40% - Accent5 3 4 7" xfId="39093"/>
    <cellStyle name="40% - Accent5 3 4 7 2" xfId="39094"/>
    <cellStyle name="40% - Accent5 3 4 7 2 2" xfId="39095"/>
    <cellStyle name="40% - Accent5 3 4 7 3" xfId="39096"/>
    <cellStyle name="40% - Accent5 3 4 7 3 2" xfId="39097"/>
    <cellStyle name="40% - Accent5 3 4 7 4" xfId="39098"/>
    <cellStyle name="40% - Accent5 3 4 7 5" xfId="39099"/>
    <cellStyle name="40% - Accent5 3 4 7 6" xfId="39100"/>
    <cellStyle name="40% - Accent5 3 4 7 7" xfId="39101"/>
    <cellStyle name="40% - Accent5 3 4 8" xfId="39102"/>
    <cellStyle name="40% - Accent5 3 4 8 2" xfId="39103"/>
    <cellStyle name="40% - Accent5 3 4 9" xfId="39104"/>
    <cellStyle name="40% - Accent5 3 4 9 2" xfId="39105"/>
    <cellStyle name="40% - Accent5 3 5" xfId="39106"/>
    <cellStyle name="40% - Accent5 3 5 10" xfId="39107"/>
    <cellStyle name="40% - Accent5 3 5 11" xfId="39108"/>
    <cellStyle name="40% - Accent5 3 5 12" xfId="39109"/>
    <cellStyle name="40% - Accent5 3 5 13" xfId="39110"/>
    <cellStyle name="40% - Accent5 3 5 2" xfId="39111"/>
    <cellStyle name="40% - Accent5 3 5 2 10" xfId="39112"/>
    <cellStyle name="40% - Accent5 3 5 2 11" xfId="39113"/>
    <cellStyle name="40% - Accent5 3 5 2 2" xfId="39114"/>
    <cellStyle name="40% - Accent5 3 5 2 2 10" xfId="39115"/>
    <cellStyle name="40% - Accent5 3 5 2 2 2" xfId="39116"/>
    <cellStyle name="40% - Accent5 3 5 2 2 2 2" xfId="39117"/>
    <cellStyle name="40% - Accent5 3 5 2 2 2 2 2" xfId="39118"/>
    <cellStyle name="40% - Accent5 3 5 2 2 2 3" xfId="39119"/>
    <cellStyle name="40% - Accent5 3 5 2 2 2 3 2" xfId="39120"/>
    <cellStyle name="40% - Accent5 3 5 2 2 2 4" xfId="39121"/>
    <cellStyle name="40% - Accent5 3 5 2 2 2 5" xfId="39122"/>
    <cellStyle name="40% - Accent5 3 5 2 2 2 6" xfId="39123"/>
    <cellStyle name="40% - Accent5 3 5 2 2 2 7" xfId="39124"/>
    <cellStyle name="40% - Accent5 3 5 2 2 3" xfId="39125"/>
    <cellStyle name="40% - Accent5 3 5 2 2 3 2" xfId="39126"/>
    <cellStyle name="40% - Accent5 3 5 2 2 3 2 2" xfId="39127"/>
    <cellStyle name="40% - Accent5 3 5 2 2 3 3" xfId="39128"/>
    <cellStyle name="40% - Accent5 3 5 2 2 3 3 2" xfId="39129"/>
    <cellStyle name="40% - Accent5 3 5 2 2 3 4" xfId="39130"/>
    <cellStyle name="40% - Accent5 3 5 2 2 3 5" xfId="39131"/>
    <cellStyle name="40% - Accent5 3 5 2 2 3 6" xfId="39132"/>
    <cellStyle name="40% - Accent5 3 5 2 2 3 7" xfId="39133"/>
    <cellStyle name="40% - Accent5 3 5 2 2 4" xfId="39134"/>
    <cellStyle name="40% - Accent5 3 5 2 2 4 2" xfId="39135"/>
    <cellStyle name="40% - Accent5 3 5 2 2 4 2 2" xfId="39136"/>
    <cellStyle name="40% - Accent5 3 5 2 2 4 3" xfId="39137"/>
    <cellStyle name="40% - Accent5 3 5 2 2 4 3 2" xfId="39138"/>
    <cellStyle name="40% - Accent5 3 5 2 2 4 4" xfId="39139"/>
    <cellStyle name="40% - Accent5 3 5 2 2 4 5" xfId="39140"/>
    <cellStyle name="40% - Accent5 3 5 2 2 4 6" xfId="39141"/>
    <cellStyle name="40% - Accent5 3 5 2 2 4 7" xfId="39142"/>
    <cellStyle name="40% - Accent5 3 5 2 2 5" xfId="39143"/>
    <cellStyle name="40% - Accent5 3 5 2 2 5 2" xfId="39144"/>
    <cellStyle name="40% - Accent5 3 5 2 2 6" xfId="39145"/>
    <cellStyle name="40% - Accent5 3 5 2 2 6 2" xfId="39146"/>
    <cellStyle name="40% - Accent5 3 5 2 2 7" xfId="39147"/>
    <cellStyle name="40% - Accent5 3 5 2 2 8" xfId="39148"/>
    <cellStyle name="40% - Accent5 3 5 2 2 9" xfId="39149"/>
    <cellStyle name="40% - Accent5 3 5 2 3" xfId="39150"/>
    <cellStyle name="40% - Accent5 3 5 2 3 2" xfId="39151"/>
    <cellStyle name="40% - Accent5 3 5 2 3 2 2" xfId="39152"/>
    <cellStyle name="40% - Accent5 3 5 2 3 3" xfId="39153"/>
    <cellStyle name="40% - Accent5 3 5 2 3 3 2" xfId="39154"/>
    <cellStyle name="40% - Accent5 3 5 2 3 4" xfId="39155"/>
    <cellStyle name="40% - Accent5 3 5 2 3 5" xfId="39156"/>
    <cellStyle name="40% - Accent5 3 5 2 3 6" xfId="39157"/>
    <cellStyle name="40% - Accent5 3 5 2 3 7" xfId="39158"/>
    <cellStyle name="40% - Accent5 3 5 2 4" xfId="39159"/>
    <cellStyle name="40% - Accent5 3 5 2 4 2" xfId="39160"/>
    <cellStyle name="40% - Accent5 3 5 2 4 2 2" xfId="39161"/>
    <cellStyle name="40% - Accent5 3 5 2 4 3" xfId="39162"/>
    <cellStyle name="40% - Accent5 3 5 2 4 3 2" xfId="39163"/>
    <cellStyle name="40% - Accent5 3 5 2 4 4" xfId="39164"/>
    <cellStyle name="40% - Accent5 3 5 2 4 5" xfId="39165"/>
    <cellStyle name="40% - Accent5 3 5 2 4 6" xfId="39166"/>
    <cellStyle name="40% - Accent5 3 5 2 4 7" xfId="39167"/>
    <cellStyle name="40% - Accent5 3 5 2 5" xfId="39168"/>
    <cellStyle name="40% - Accent5 3 5 2 5 2" xfId="39169"/>
    <cellStyle name="40% - Accent5 3 5 2 5 2 2" xfId="39170"/>
    <cellStyle name="40% - Accent5 3 5 2 5 3" xfId="39171"/>
    <cellStyle name="40% - Accent5 3 5 2 5 3 2" xfId="39172"/>
    <cellStyle name="40% - Accent5 3 5 2 5 4" xfId="39173"/>
    <cellStyle name="40% - Accent5 3 5 2 5 5" xfId="39174"/>
    <cellStyle name="40% - Accent5 3 5 2 5 6" xfId="39175"/>
    <cellStyle name="40% - Accent5 3 5 2 5 7" xfId="39176"/>
    <cellStyle name="40% - Accent5 3 5 2 6" xfId="39177"/>
    <cellStyle name="40% - Accent5 3 5 2 6 2" xfId="39178"/>
    <cellStyle name="40% - Accent5 3 5 2 7" xfId="39179"/>
    <cellStyle name="40% - Accent5 3 5 2 7 2" xfId="39180"/>
    <cellStyle name="40% - Accent5 3 5 2 8" xfId="39181"/>
    <cellStyle name="40% - Accent5 3 5 2 9" xfId="39182"/>
    <cellStyle name="40% - Accent5 3 5 3" xfId="39183"/>
    <cellStyle name="40% - Accent5 3 5 3 10" xfId="39184"/>
    <cellStyle name="40% - Accent5 3 5 3 11" xfId="39185"/>
    <cellStyle name="40% - Accent5 3 5 3 2" xfId="39186"/>
    <cellStyle name="40% - Accent5 3 5 3 2 10" xfId="39187"/>
    <cellStyle name="40% - Accent5 3 5 3 2 2" xfId="39188"/>
    <cellStyle name="40% - Accent5 3 5 3 2 2 2" xfId="39189"/>
    <cellStyle name="40% - Accent5 3 5 3 2 2 2 2" xfId="39190"/>
    <cellStyle name="40% - Accent5 3 5 3 2 2 3" xfId="39191"/>
    <cellStyle name="40% - Accent5 3 5 3 2 2 3 2" xfId="39192"/>
    <cellStyle name="40% - Accent5 3 5 3 2 2 4" xfId="39193"/>
    <cellStyle name="40% - Accent5 3 5 3 2 2 5" xfId="39194"/>
    <cellStyle name="40% - Accent5 3 5 3 2 2 6" xfId="39195"/>
    <cellStyle name="40% - Accent5 3 5 3 2 2 7" xfId="39196"/>
    <cellStyle name="40% - Accent5 3 5 3 2 3" xfId="39197"/>
    <cellStyle name="40% - Accent5 3 5 3 2 3 2" xfId="39198"/>
    <cellStyle name="40% - Accent5 3 5 3 2 3 2 2" xfId="39199"/>
    <cellStyle name="40% - Accent5 3 5 3 2 3 3" xfId="39200"/>
    <cellStyle name="40% - Accent5 3 5 3 2 3 3 2" xfId="39201"/>
    <cellStyle name="40% - Accent5 3 5 3 2 3 4" xfId="39202"/>
    <cellStyle name="40% - Accent5 3 5 3 2 3 5" xfId="39203"/>
    <cellStyle name="40% - Accent5 3 5 3 2 3 6" xfId="39204"/>
    <cellStyle name="40% - Accent5 3 5 3 2 3 7" xfId="39205"/>
    <cellStyle name="40% - Accent5 3 5 3 2 4" xfId="39206"/>
    <cellStyle name="40% - Accent5 3 5 3 2 4 2" xfId="39207"/>
    <cellStyle name="40% - Accent5 3 5 3 2 4 2 2" xfId="39208"/>
    <cellStyle name="40% - Accent5 3 5 3 2 4 3" xfId="39209"/>
    <cellStyle name="40% - Accent5 3 5 3 2 4 3 2" xfId="39210"/>
    <cellStyle name="40% - Accent5 3 5 3 2 4 4" xfId="39211"/>
    <cellStyle name="40% - Accent5 3 5 3 2 4 5" xfId="39212"/>
    <cellStyle name="40% - Accent5 3 5 3 2 4 6" xfId="39213"/>
    <cellStyle name="40% - Accent5 3 5 3 2 4 7" xfId="39214"/>
    <cellStyle name="40% - Accent5 3 5 3 2 5" xfId="39215"/>
    <cellStyle name="40% - Accent5 3 5 3 2 5 2" xfId="39216"/>
    <cellStyle name="40% - Accent5 3 5 3 2 6" xfId="39217"/>
    <cellStyle name="40% - Accent5 3 5 3 2 6 2" xfId="39218"/>
    <cellStyle name="40% - Accent5 3 5 3 2 7" xfId="39219"/>
    <cellStyle name="40% - Accent5 3 5 3 2 8" xfId="39220"/>
    <cellStyle name="40% - Accent5 3 5 3 2 9" xfId="39221"/>
    <cellStyle name="40% - Accent5 3 5 3 3" xfId="39222"/>
    <cellStyle name="40% - Accent5 3 5 3 3 2" xfId="39223"/>
    <cellStyle name="40% - Accent5 3 5 3 3 2 2" xfId="39224"/>
    <cellStyle name="40% - Accent5 3 5 3 3 3" xfId="39225"/>
    <cellStyle name="40% - Accent5 3 5 3 3 3 2" xfId="39226"/>
    <cellStyle name="40% - Accent5 3 5 3 3 4" xfId="39227"/>
    <cellStyle name="40% - Accent5 3 5 3 3 5" xfId="39228"/>
    <cellStyle name="40% - Accent5 3 5 3 3 6" xfId="39229"/>
    <cellStyle name="40% - Accent5 3 5 3 3 7" xfId="39230"/>
    <cellStyle name="40% - Accent5 3 5 3 4" xfId="39231"/>
    <cellStyle name="40% - Accent5 3 5 3 4 2" xfId="39232"/>
    <cellStyle name="40% - Accent5 3 5 3 4 2 2" xfId="39233"/>
    <cellStyle name="40% - Accent5 3 5 3 4 3" xfId="39234"/>
    <cellStyle name="40% - Accent5 3 5 3 4 3 2" xfId="39235"/>
    <cellStyle name="40% - Accent5 3 5 3 4 4" xfId="39236"/>
    <cellStyle name="40% - Accent5 3 5 3 4 5" xfId="39237"/>
    <cellStyle name="40% - Accent5 3 5 3 4 6" xfId="39238"/>
    <cellStyle name="40% - Accent5 3 5 3 4 7" xfId="39239"/>
    <cellStyle name="40% - Accent5 3 5 3 5" xfId="39240"/>
    <cellStyle name="40% - Accent5 3 5 3 5 2" xfId="39241"/>
    <cellStyle name="40% - Accent5 3 5 3 5 2 2" xfId="39242"/>
    <cellStyle name="40% - Accent5 3 5 3 5 3" xfId="39243"/>
    <cellStyle name="40% - Accent5 3 5 3 5 3 2" xfId="39244"/>
    <cellStyle name="40% - Accent5 3 5 3 5 4" xfId="39245"/>
    <cellStyle name="40% - Accent5 3 5 3 5 5" xfId="39246"/>
    <cellStyle name="40% - Accent5 3 5 3 5 6" xfId="39247"/>
    <cellStyle name="40% - Accent5 3 5 3 5 7" xfId="39248"/>
    <cellStyle name="40% - Accent5 3 5 3 6" xfId="39249"/>
    <cellStyle name="40% - Accent5 3 5 3 6 2" xfId="39250"/>
    <cellStyle name="40% - Accent5 3 5 3 7" xfId="39251"/>
    <cellStyle name="40% - Accent5 3 5 3 7 2" xfId="39252"/>
    <cellStyle name="40% - Accent5 3 5 3 8" xfId="39253"/>
    <cellStyle name="40% - Accent5 3 5 3 9" xfId="39254"/>
    <cellStyle name="40% - Accent5 3 5 4" xfId="39255"/>
    <cellStyle name="40% - Accent5 3 5 4 10" xfId="39256"/>
    <cellStyle name="40% - Accent5 3 5 4 2" xfId="39257"/>
    <cellStyle name="40% - Accent5 3 5 4 2 2" xfId="39258"/>
    <cellStyle name="40% - Accent5 3 5 4 2 2 2" xfId="39259"/>
    <cellStyle name="40% - Accent5 3 5 4 2 3" xfId="39260"/>
    <cellStyle name="40% - Accent5 3 5 4 2 3 2" xfId="39261"/>
    <cellStyle name="40% - Accent5 3 5 4 2 4" xfId="39262"/>
    <cellStyle name="40% - Accent5 3 5 4 2 5" xfId="39263"/>
    <cellStyle name="40% - Accent5 3 5 4 2 6" xfId="39264"/>
    <cellStyle name="40% - Accent5 3 5 4 2 7" xfId="39265"/>
    <cellStyle name="40% - Accent5 3 5 4 3" xfId="39266"/>
    <cellStyle name="40% - Accent5 3 5 4 3 2" xfId="39267"/>
    <cellStyle name="40% - Accent5 3 5 4 3 2 2" xfId="39268"/>
    <cellStyle name="40% - Accent5 3 5 4 3 3" xfId="39269"/>
    <cellStyle name="40% - Accent5 3 5 4 3 3 2" xfId="39270"/>
    <cellStyle name="40% - Accent5 3 5 4 3 4" xfId="39271"/>
    <cellStyle name="40% - Accent5 3 5 4 3 5" xfId="39272"/>
    <cellStyle name="40% - Accent5 3 5 4 3 6" xfId="39273"/>
    <cellStyle name="40% - Accent5 3 5 4 3 7" xfId="39274"/>
    <cellStyle name="40% - Accent5 3 5 4 4" xfId="39275"/>
    <cellStyle name="40% - Accent5 3 5 4 4 2" xfId="39276"/>
    <cellStyle name="40% - Accent5 3 5 4 4 2 2" xfId="39277"/>
    <cellStyle name="40% - Accent5 3 5 4 4 3" xfId="39278"/>
    <cellStyle name="40% - Accent5 3 5 4 4 3 2" xfId="39279"/>
    <cellStyle name="40% - Accent5 3 5 4 4 4" xfId="39280"/>
    <cellStyle name="40% - Accent5 3 5 4 4 5" xfId="39281"/>
    <cellStyle name="40% - Accent5 3 5 4 4 6" xfId="39282"/>
    <cellStyle name="40% - Accent5 3 5 4 4 7" xfId="39283"/>
    <cellStyle name="40% - Accent5 3 5 4 5" xfId="39284"/>
    <cellStyle name="40% - Accent5 3 5 4 5 2" xfId="39285"/>
    <cellStyle name="40% - Accent5 3 5 4 6" xfId="39286"/>
    <cellStyle name="40% - Accent5 3 5 4 6 2" xfId="39287"/>
    <cellStyle name="40% - Accent5 3 5 4 7" xfId="39288"/>
    <cellStyle name="40% - Accent5 3 5 4 8" xfId="39289"/>
    <cellStyle name="40% - Accent5 3 5 4 9" xfId="39290"/>
    <cellStyle name="40% - Accent5 3 5 5" xfId="39291"/>
    <cellStyle name="40% - Accent5 3 5 5 2" xfId="39292"/>
    <cellStyle name="40% - Accent5 3 5 5 2 2" xfId="39293"/>
    <cellStyle name="40% - Accent5 3 5 5 3" xfId="39294"/>
    <cellStyle name="40% - Accent5 3 5 5 3 2" xfId="39295"/>
    <cellStyle name="40% - Accent5 3 5 5 4" xfId="39296"/>
    <cellStyle name="40% - Accent5 3 5 5 5" xfId="39297"/>
    <cellStyle name="40% - Accent5 3 5 5 6" xfId="39298"/>
    <cellStyle name="40% - Accent5 3 5 5 7" xfId="39299"/>
    <cellStyle name="40% - Accent5 3 5 6" xfId="39300"/>
    <cellStyle name="40% - Accent5 3 5 6 2" xfId="39301"/>
    <cellStyle name="40% - Accent5 3 5 6 2 2" xfId="39302"/>
    <cellStyle name="40% - Accent5 3 5 6 3" xfId="39303"/>
    <cellStyle name="40% - Accent5 3 5 6 3 2" xfId="39304"/>
    <cellStyle name="40% - Accent5 3 5 6 4" xfId="39305"/>
    <cellStyle name="40% - Accent5 3 5 6 5" xfId="39306"/>
    <cellStyle name="40% - Accent5 3 5 6 6" xfId="39307"/>
    <cellStyle name="40% - Accent5 3 5 6 7" xfId="39308"/>
    <cellStyle name="40% - Accent5 3 5 7" xfId="39309"/>
    <cellStyle name="40% - Accent5 3 5 7 2" xfId="39310"/>
    <cellStyle name="40% - Accent5 3 5 7 2 2" xfId="39311"/>
    <cellStyle name="40% - Accent5 3 5 7 3" xfId="39312"/>
    <cellStyle name="40% - Accent5 3 5 7 3 2" xfId="39313"/>
    <cellStyle name="40% - Accent5 3 5 7 4" xfId="39314"/>
    <cellStyle name="40% - Accent5 3 5 7 5" xfId="39315"/>
    <cellStyle name="40% - Accent5 3 5 7 6" xfId="39316"/>
    <cellStyle name="40% - Accent5 3 5 7 7" xfId="39317"/>
    <cellStyle name="40% - Accent5 3 5 8" xfId="39318"/>
    <cellStyle name="40% - Accent5 3 5 8 2" xfId="39319"/>
    <cellStyle name="40% - Accent5 3 5 9" xfId="39320"/>
    <cellStyle name="40% - Accent5 3 5 9 2" xfId="39321"/>
    <cellStyle name="40% - Accent5 3 6" xfId="39322"/>
    <cellStyle name="40% - Accent5 3 6 10" xfId="39323"/>
    <cellStyle name="40% - Accent5 3 6 11" xfId="39324"/>
    <cellStyle name="40% - Accent5 3 6 12" xfId="39325"/>
    <cellStyle name="40% - Accent5 3 6 13" xfId="39326"/>
    <cellStyle name="40% - Accent5 3 6 2" xfId="39327"/>
    <cellStyle name="40% - Accent5 3 6 2 10" xfId="39328"/>
    <cellStyle name="40% - Accent5 3 6 2 11" xfId="39329"/>
    <cellStyle name="40% - Accent5 3 6 2 2" xfId="39330"/>
    <cellStyle name="40% - Accent5 3 6 2 2 10" xfId="39331"/>
    <cellStyle name="40% - Accent5 3 6 2 2 2" xfId="39332"/>
    <cellStyle name="40% - Accent5 3 6 2 2 2 2" xfId="39333"/>
    <cellStyle name="40% - Accent5 3 6 2 2 2 2 2" xfId="39334"/>
    <cellStyle name="40% - Accent5 3 6 2 2 2 3" xfId="39335"/>
    <cellStyle name="40% - Accent5 3 6 2 2 2 3 2" xfId="39336"/>
    <cellStyle name="40% - Accent5 3 6 2 2 2 4" xfId="39337"/>
    <cellStyle name="40% - Accent5 3 6 2 2 2 5" xfId="39338"/>
    <cellStyle name="40% - Accent5 3 6 2 2 2 6" xfId="39339"/>
    <cellStyle name="40% - Accent5 3 6 2 2 2 7" xfId="39340"/>
    <cellStyle name="40% - Accent5 3 6 2 2 3" xfId="39341"/>
    <cellStyle name="40% - Accent5 3 6 2 2 3 2" xfId="39342"/>
    <cellStyle name="40% - Accent5 3 6 2 2 3 2 2" xfId="39343"/>
    <cellStyle name="40% - Accent5 3 6 2 2 3 3" xfId="39344"/>
    <cellStyle name="40% - Accent5 3 6 2 2 3 3 2" xfId="39345"/>
    <cellStyle name="40% - Accent5 3 6 2 2 3 4" xfId="39346"/>
    <cellStyle name="40% - Accent5 3 6 2 2 3 5" xfId="39347"/>
    <cellStyle name="40% - Accent5 3 6 2 2 3 6" xfId="39348"/>
    <cellStyle name="40% - Accent5 3 6 2 2 3 7" xfId="39349"/>
    <cellStyle name="40% - Accent5 3 6 2 2 4" xfId="39350"/>
    <cellStyle name="40% - Accent5 3 6 2 2 4 2" xfId="39351"/>
    <cellStyle name="40% - Accent5 3 6 2 2 4 2 2" xfId="39352"/>
    <cellStyle name="40% - Accent5 3 6 2 2 4 3" xfId="39353"/>
    <cellStyle name="40% - Accent5 3 6 2 2 4 3 2" xfId="39354"/>
    <cellStyle name="40% - Accent5 3 6 2 2 4 4" xfId="39355"/>
    <cellStyle name="40% - Accent5 3 6 2 2 4 5" xfId="39356"/>
    <cellStyle name="40% - Accent5 3 6 2 2 4 6" xfId="39357"/>
    <cellStyle name="40% - Accent5 3 6 2 2 4 7" xfId="39358"/>
    <cellStyle name="40% - Accent5 3 6 2 2 5" xfId="39359"/>
    <cellStyle name="40% - Accent5 3 6 2 2 5 2" xfId="39360"/>
    <cellStyle name="40% - Accent5 3 6 2 2 6" xfId="39361"/>
    <cellStyle name="40% - Accent5 3 6 2 2 6 2" xfId="39362"/>
    <cellStyle name="40% - Accent5 3 6 2 2 7" xfId="39363"/>
    <cellStyle name="40% - Accent5 3 6 2 2 8" xfId="39364"/>
    <cellStyle name="40% - Accent5 3 6 2 2 9" xfId="39365"/>
    <cellStyle name="40% - Accent5 3 6 2 3" xfId="39366"/>
    <cellStyle name="40% - Accent5 3 6 2 3 2" xfId="39367"/>
    <cellStyle name="40% - Accent5 3 6 2 3 2 2" xfId="39368"/>
    <cellStyle name="40% - Accent5 3 6 2 3 3" xfId="39369"/>
    <cellStyle name="40% - Accent5 3 6 2 3 3 2" xfId="39370"/>
    <cellStyle name="40% - Accent5 3 6 2 3 4" xfId="39371"/>
    <cellStyle name="40% - Accent5 3 6 2 3 5" xfId="39372"/>
    <cellStyle name="40% - Accent5 3 6 2 3 6" xfId="39373"/>
    <cellStyle name="40% - Accent5 3 6 2 3 7" xfId="39374"/>
    <cellStyle name="40% - Accent5 3 6 2 4" xfId="39375"/>
    <cellStyle name="40% - Accent5 3 6 2 4 2" xfId="39376"/>
    <cellStyle name="40% - Accent5 3 6 2 4 2 2" xfId="39377"/>
    <cellStyle name="40% - Accent5 3 6 2 4 3" xfId="39378"/>
    <cellStyle name="40% - Accent5 3 6 2 4 3 2" xfId="39379"/>
    <cellStyle name="40% - Accent5 3 6 2 4 4" xfId="39380"/>
    <cellStyle name="40% - Accent5 3 6 2 4 5" xfId="39381"/>
    <cellStyle name="40% - Accent5 3 6 2 4 6" xfId="39382"/>
    <cellStyle name="40% - Accent5 3 6 2 4 7" xfId="39383"/>
    <cellStyle name="40% - Accent5 3 6 2 5" xfId="39384"/>
    <cellStyle name="40% - Accent5 3 6 2 5 2" xfId="39385"/>
    <cellStyle name="40% - Accent5 3 6 2 5 2 2" xfId="39386"/>
    <cellStyle name="40% - Accent5 3 6 2 5 3" xfId="39387"/>
    <cellStyle name="40% - Accent5 3 6 2 5 3 2" xfId="39388"/>
    <cellStyle name="40% - Accent5 3 6 2 5 4" xfId="39389"/>
    <cellStyle name="40% - Accent5 3 6 2 5 5" xfId="39390"/>
    <cellStyle name="40% - Accent5 3 6 2 5 6" xfId="39391"/>
    <cellStyle name="40% - Accent5 3 6 2 5 7" xfId="39392"/>
    <cellStyle name="40% - Accent5 3 6 2 6" xfId="39393"/>
    <cellStyle name="40% - Accent5 3 6 2 6 2" xfId="39394"/>
    <cellStyle name="40% - Accent5 3 6 2 7" xfId="39395"/>
    <cellStyle name="40% - Accent5 3 6 2 7 2" xfId="39396"/>
    <cellStyle name="40% - Accent5 3 6 2 8" xfId="39397"/>
    <cellStyle name="40% - Accent5 3 6 2 9" xfId="39398"/>
    <cellStyle name="40% - Accent5 3 6 3" xfId="39399"/>
    <cellStyle name="40% - Accent5 3 6 3 10" xfId="39400"/>
    <cellStyle name="40% - Accent5 3 6 3 11" xfId="39401"/>
    <cellStyle name="40% - Accent5 3 6 3 2" xfId="39402"/>
    <cellStyle name="40% - Accent5 3 6 3 2 10" xfId="39403"/>
    <cellStyle name="40% - Accent5 3 6 3 2 2" xfId="39404"/>
    <cellStyle name="40% - Accent5 3 6 3 2 2 2" xfId="39405"/>
    <cellStyle name="40% - Accent5 3 6 3 2 2 2 2" xfId="39406"/>
    <cellStyle name="40% - Accent5 3 6 3 2 2 3" xfId="39407"/>
    <cellStyle name="40% - Accent5 3 6 3 2 2 3 2" xfId="39408"/>
    <cellStyle name="40% - Accent5 3 6 3 2 2 4" xfId="39409"/>
    <cellStyle name="40% - Accent5 3 6 3 2 2 5" xfId="39410"/>
    <cellStyle name="40% - Accent5 3 6 3 2 2 6" xfId="39411"/>
    <cellStyle name="40% - Accent5 3 6 3 2 2 7" xfId="39412"/>
    <cellStyle name="40% - Accent5 3 6 3 2 3" xfId="39413"/>
    <cellStyle name="40% - Accent5 3 6 3 2 3 2" xfId="39414"/>
    <cellStyle name="40% - Accent5 3 6 3 2 3 2 2" xfId="39415"/>
    <cellStyle name="40% - Accent5 3 6 3 2 3 3" xfId="39416"/>
    <cellStyle name="40% - Accent5 3 6 3 2 3 3 2" xfId="39417"/>
    <cellStyle name="40% - Accent5 3 6 3 2 3 4" xfId="39418"/>
    <cellStyle name="40% - Accent5 3 6 3 2 3 5" xfId="39419"/>
    <cellStyle name="40% - Accent5 3 6 3 2 3 6" xfId="39420"/>
    <cellStyle name="40% - Accent5 3 6 3 2 3 7" xfId="39421"/>
    <cellStyle name="40% - Accent5 3 6 3 2 4" xfId="39422"/>
    <cellStyle name="40% - Accent5 3 6 3 2 4 2" xfId="39423"/>
    <cellStyle name="40% - Accent5 3 6 3 2 4 2 2" xfId="39424"/>
    <cellStyle name="40% - Accent5 3 6 3 2 4 3" xfId="39425"/>
    <cellStyle name="40% - Accent5 3 6 3 2 4 3 2" xfId="39426"/>
    <cellStyle name="40% - Accent5 3 6 3 2 4 4" xfId="39427"/>
    <cellStyle name="40% - Accent5 3 6 3 2 4 5" xfId="39428"/>
    <cellStyle name="40% - Accent5 3 6 3 2 4 6" xfId="39429"/>
    <cellStyle name="40% - Accent5 3 6 3 2 4 7" xfId="39430"/>
    <cellStyle name="40% - Accent5 3 6 3 2 5" xfId="39431"/>
    <cellStyle name="40% - Accent5 3 6 3 2 5 2" xfId="39432"/>
    <cellStyle name="40% - Accent5 3 6 3 2 6" xfId="39433"/>
    <cellStyle name="40% - Accent5 3 6 3 2 6 2" xfId="39434"/>
    <cellStyle name="40% - Accent5 3 6 3 2 7" xfId="39435"/>
    <cellStyle name="40% - Accent5 3 6 3 2 8" xfId="39436"/>
    <cellStyle name="40% - Accent5 3 6 3 2 9" xfId="39437"/>
    <cellStyle name="40% - Accent5 3 6 3 3" xfId="39438"/>
    <cellStyle name="40% - Accent5 3 6 3 3 2" xfId="39439"/>
    <cellStyle name="40% - Accent5 3 6 3 3 2 2" xfId="39440"/>
    <cellStyle name="40% - Accent5 3 6 3 3 3" xfId="39441"/>
    <cellStyle name="40% - Accent5 3 6 3 3 3 2" xfId="39442"/>
    <cellStyle name="40% - Accent5 3 6 3 3 4" xfId="39443"/>
    <cellStyle name="40% - Accent5 3 6 3 3 5" xfId="39444"/>
    <cellStyle name="40% - Accent5 3 6 3 3 6" xfId="39445"/>
    <cellStyle name="40% - Accent5 3 6 3 3 7" xfId="39446"/>
    <cellStyle name="40% - Accent5 3 6 3 4" xfId="39447"/>
    <cellStyle name="40% - Accent5 3 6 3 4 2" xfId="39448"/>
    <cellStyle name="40% - Accent5 3 6 3 4 2 2" xfId="39449"/>
    <cellStyle name="40% - Accent5 3 6 3 4 3" xfId="39450"/>
    <cellStyle name="40% - Accent5 3 6 3 4 3 2" xfId="39451"/>
    <cellStyle name="40% - Accent5 3 6 3 4 4" xfId="39452"/>
    <cellStyle name="40% - Accent5 3 6 3 4 5" xfId="39453"/>
    <cellStyle name="40% - Accent5 3 6 3 4 6" xfId="39454"/>
    <cellStyle name="40% - Accent5 3 6 3 4 7" xfId="39455"/>
    <cellStyle name="40% - Accent5 3 6 3 5" xfId="39456"/>
    <cellStyle name="40% - Accent5 3 6 3 5 2" xfId="39457"/>
    <cellStyle name="40% - Accent5 3 6 3 5 2 2" xfId="39458"/>
    <cellStyle name="40% - Accent5 3 6 3 5 3" xfId="39459"/>
    <cellStyle name="40% - Accent5 3 6 3 5 3 2" xfId="39460"/>
    <cellStyle name="40% - Accent5 3 6 3 5 4" xfId="39461"/>
    <cellStyle name="40% - Accent5 3 6 3 5 5" xfId="39462"/>
    <cellStyle name="40% - Accent5 3 6 3 5 6" xfId="39463"/>
    <cellStyle name="40% - Accent5 3 6 3 5 7" xfId="39464"/>
    <cellStyle name="40% - Accent5 3 6 3 6" xfId="39465"/>
    <cellStyle name="40% - Accent5 3 6 3 6 2" xfId="39466"/>
    <cellStyle name="40% - Accent5 3 6 3 7" xfId="39467"/>
    <cellStyle name="40% - Accent5 3 6 3 7 2" xfId="39468"/>
    <cellStyle name="40% - Accent5 3 6 3 8" xfId="39469"/>
    <cellStyle name="40% - Accent5 3 6 3 9" xfId="39470"/>
    <cellStyle name="40% - Accent5 3 6 4" xfId="39471"/>
    <cellStyle name="40% - Accent5 3 6 4 10" xfId="39472"/>
    <cellStyle name="40% - Accent5 3 6 4 2" xfId="39473"/>
    <cellStyle name="40% - Accent5 3 6 4 2 2" xfId="39474"/>
    <cellStyle name="40% - Accent5 3 6 4 2 2 2" xfId="39475"/>
    <cellStyle name="40% - Accent5 3 6 4 2 3" xfId="39476"/>
    <cellStyle name="40% - Accent5 3 6 4 2 3 2" xfId="39477"/>
    <cellStyle name="40% - Accent5 3 6 4 2 4" xfId="39478"/>
    <cellStyle name="40% - Accent5 3 6 4 2 5" xfId="39479"/>
    <cellStyle name="40% - Accent5 3 6 4 2 6" xfId="39480"/>
    <cellStyle name="40% - Accent5 3 6 4 2 7" xfId="39481"/>
    <cellStyle name="40% - Accent5 3 6 4 3" xfId="39482"/>
    <cellStyle name="40% - Accent5 3 6 4 3 2" xfId="39483"/>
    <cellStyle name="40% - Accent5 3 6 4 3 2 2" xfId="39484"/>
    <cellStyle name="40% - Accent5 3 6 4 3 3" xfId="39485"/>
    <cellStyle name="40% - Accent5 3 6 4 3 3 2" xfId="39486"/>
    <cellStyle name="40% - Accent5 3 6 4 3 4" xfId="39487"/>
    <cellStyle name="40% - Accent5 3 6 4 3 5" xfId="39488"/>
    <cellStyle name="40% - Accent5 3 6 4 3 6" xfId="39489"/>
    <cellStyle name="40% - Accent5 3 6 4 3 7" xfId="39490"/>
    <cellStyle name="40% - Accent5 3 6 4 4" xfId="39491"/>
    <cellStyle name="40% - Accent5 3 6 4 4 2" xfId="39492"/>
    <cellStyle name="40% - Accent5 3 6 4 4 2 2" xfId="39493"/>
    <cellStyle name="40% - Accent5 3 6 4 4 3" xfId="39494"/>
    <cellStyle name="40% - Accent5 3 6 4 4 3 2" xfId="39495"/>
    <cellStyle name="40% - Accent5 3 6 4 4 4" xfId="39496"/>
    <cellStyle name="40% - Accent5 3 6 4 4 5" xfId="39497"/>
    <cellStyle name="40% - Accent5 3 6 4 4 6" xfId="39498"/>
    <cellStyle name="40% - Accent5 3 6 4 4 7" xfId="39499"/>
    <cellStyle name="40% - Accent5 3 6 4 5" xfId="39500"/>
    <cellStyle name="40% - Accent5 3 6 4 5 2" xfId="39501"/>
    <cellStyle name="40% - Accent5 3 6 4 6" xfId="39502"/>
    <cellStyle name="40% - Accent5 3 6 4 6 2" xfId="39503"/>
    <cellStyle name="40% - Accent5 3 6 4 7" xfId="39504"/>
    <cellStyle name="40% - Accent5 3 6 4 8" xfId="39505"/>
    <cellStyle name="40% - Accent5 3 6 4 9" xfId="39506"/>
    <cellStyle name="40% - Accent5 3 6 5" xfId="39507"/>
    <cellStyle name="40% - Accent5 3 6 5 2" xfId="39508"/>
    <cellStyle name="40% - Accent5 3 6 5 2 2" xfId="39509"/>
    <cellStyle name="40% - Accent5 3 6 5 3" xfId="39510"/>
    <cellStyle name="40% - Accent5 3 6 5 3 2" xfId="39511"/>
    <cellStyle name="40% - Accent5 3 6 5 4" xfId="39512"/>
    <cellStyle name="40% - Accent5 3 6 5 5" xfId="39513"/>
    <cellStyle name="40% - Accent5 3 6 5 6" xfId="39514"/>
    <cellStyle name="40% - Accent5 3 6 5 7" xfId="39515"/>
    <cellStyle name="40% - Accent5 3 6 6" xfId="39516"/>
    <cellStyle name="40% - Accent5 3 6 6 2" xfId="39517"/>
    <cellStyle name="40% - Accent5 3 6 6 2 2" xfId="39518"/>
    <cellStyle name="40% - Accent5 3 6 6 3" xfId="39519"/>
    <cellStyle name="40% - Accent5 3 6 6 3 2" xfId="39520"/>
    <cellStyle name="40% - Accent5 3 6 6 4" xfId="39521"/>
    <cellStyle name="40% - Accent5 3 6 6 5" xfId="39522"/>
    <cellStyle name="40% - Accent5 3 6 6 6" xfId="39523"/>
    <cellStyle name="40% - Accent5 3 6 6 7" xfId="39524"/>
    <cellStyle name="40% - Accent5 3 6 7" xfId="39525"/>
    <cellStyle name="40% - Accent5 3 6 7 2" xfId="39526"/>
    <cellStyle name="40% - Accent5 3 6 7 2 2" xfId="39527"/>
    <cellStyle name="40% - Accent5 3 6 7 3" xfId="39528"/>
    <cellStyle name="40% - Accent5 3 6 7 3 2" xfId="39529"/>
    <cellStyle name="40% - Accent5 3 6 7 4" xfId="39530"/>
    <cellStyle name="40% - Accent5 3 6 7 5" xfId="39531"/>
    <cellStyle name="40% - Accent5 3 6 7 6" xfId="39532"/>
    <cellStyle name="40% - Accent5 3 6 7 7" xfId="39533"/>
    <cellStyle name="40% - Accent5 3 6 8" xfId="39534"/>
    <cellStyle name="40% - Accent5 3 6 8 2" xfId="39535"/>
    <cellStyle name="40% - Accent5 3 6 9" xfId="39536"/>
    <cellStyle name="40% - Accent5 3 6 9 2" xfId="39537"/>
    <cellStyle name="40% - Accent5 3 7" xfId="39538"/>
    <cellStyle name="40% - Accent5 3 7 10" xfId="39539"/>
    <cellStyle name="40% - Accent5 3 7 11" xfId="39540"/>
    <cellStyle name="40% - Accent5 3 7 2" xfId="39541"/>
    <cellStyle name="40% - Accent5 3 7 2 10" xfId="39542"/>
    <cellStyle name="40% - Accent5 3 7 2 2" xfId="39543"/>
    <cellStyle name="40% - Accent5 3 7 2 2 2" xfId="39544"/>
    <cellStyle name="40% - Accent5 3 7 2 2 2 2" xfId="39545"/>
    <cellStyle name="40% - Accent5 3 7 2 2 3" xfId="39546"/>
    <cellStyle name="40% - Accent5 3 7 2 2 3 2" xfId="39547"/>
    <cellStyle name="40% - Accent5 3 7 2 2 4" xfId="39548"/>
    <cellStyle name="40% - Accent5 3 7 2 2 5" xfId="39549"/>
    <cellStyle name="40% - Accent5 3 7 2 2 6" xfId="39550"/>
    <cellStyle name="40% - Accent5 3 7 2 2 7" xfId="39551"/>
    <cellStyle name="40% - Accent5 3 7 2 3" xfId="39552"/>
    <cellStyle name="40% - Accent5 3 7 2 3 2" xfId="39553"/>
    <cellStyle name="40% - Accent5 3 7 2 3 2 2" xfId="39554"/>
    <cellStyle name="40% - Accent5 3 7 2 3 3" xfId="39555"/>
    <cellStyle name="40% - Accent5 3 7 2 3 3 2" xfId="39556"/>
    <cellStyle name="40% - Accent5 3 7 2 3 4" xfId="39557"/>
    <cellStyle name="40% - Accent5 3 7 2 3 5" xfId="39558"/>
    <cellStyle name="40% - Accent5 3 7 2 3 6" xfId="39559"/>
    <cellStyle name="40% - Accent5 3 7 2 3 7" xfId="39560"/>
    <cellStyle name="40% - Accent5 3 7 2 4" xfId="39561"/>
    <cellStyle name="40% - Accent5 3 7 2 4 2" xfId="39562"/>
    <cellStyle name="40% - Accent5 3 7 2 4 2 2" xfId="39563"/>
    <cellStyle name="40% - Accent5 3 7 2 4 3" xfId="39564"/>
    <cellStyle name="40% - Accent5 3 7 2 4 3 2" xfId="39565"/>
    <cellStyle name="40% - Accent5 3 7 2 4 4" xfId="39566"/>
    <cellStyle name="40% - Accent5 3 7 2 4 5" xfId="39567"/>
    <cellStyle name="40% - Accent5 3 7 2 4 6" xfId="39568"/>
    <cellStyle name="40% - Accent5 3 7 2 4 7" xfId="39569"/>
    <cellStyle name="40% - Accent5 3 7 2 5" xfId="39570"/>
    <cellStyle name="40% - Accent5 3 7 2 5 2" xfId="39571"/>
    <cellStyle name="40% - Accent5 3 7 2 6" xfId="39572"/>
    <cellStyle name="40% - Accent5 3 7 2 6 2" xfId="39573"/>
    <cellStyle name="40% - Accent5 3 7 2 7" xfId="39574"/>
    <cellStyle name="40% - Accent5 3 7 2 8" xfId="39575"/>
    <cellStyle name="40% - Accent5 3 7 2 9" xfId="39576"/>
    <cellStyle name="40% - Accent5 3 7 3" xfId="39577"/>
    <cellStyle name="40% - Accent5 3 7 3 2" xfId="39578"/>
    <cellStyle name="40% - Accent5 3 7 3 2 2" xfId="39579"/>
    <cellStyle name="40% - Accent5 3 7 3 3" xfId="39580"/>
    <cellStyle name="40% - Accent5 3 7 3 3 2" xfId="39581"/>
    <cellStyle name="40% - Accent5 3 7 3 4" xfId="39582"/>
    <cellStyle name="40% - Accent5 3 7 3 5" xfId="39583"/>
    <cellStyle name="40% - Accent5 3 7 3 6" xfId="39584"/>
    <cellStyle name="40% - Accent5 3 7 3 7" xfId="39585"/>
    <cellStyle name="40% - Accent5 3 7 4" xfId="39586"/>
    <cellStyle name="40% - Accent5 3 7 4 2" xfId="39587"/>
    <cellStyle name="40% - Accent5 3 7 4 2 2" xfId="39588"/>
    <cellStyle name="40% - Accent5 3 7 4 3" xfId="39589"/>
    <cellStyle name="40% - Accent5 3 7 4 3 2" xfId="39590"/>
    <cellStyle name="40% - Accent5 3 7 4 4" xfId="39591"/>
    <cellStyle name="40% - Accent5 3 7 4 5" xfId="39592"/>
    <cellStyle name="40% - Accent5 3 7 4 6" xfId="39593"/>
    <cellStyle name="40% - Accent5 3 7 4 7" xfId="39594"/>
    <cellStyle name="40% - Accent5 3 7 5" xfId="39595"/>
    <cellStyle name="40% - Accent5 3 7 5 2" xfId="39596"/>
    <cellStyle name="40% - Accent5 3 7 5 2 2" xfId="39597"/>
    <cellStyle name="40% - Accent5 3 7 5 3" xfId="39598"/>
    <cellStyle name="40% - Accent5 3 7 5 3 2" xfId="39599"/>
    <cellStyle name="40% - Accent5 3 7 5 4" xfId="39600"/>
    <cellStyle name="40% - Accent5 3 7 5 5" xfId="39601"/>
    <cellStyle name="40% - Accent5 3 7 5 6" xfId="39602"/>
    <cellStyle name="40% - Accent5 3 7 5 7" xfId="39603"/>
    <cellStyle name="40% - Accent5 3 7 6" xfId="39604"/>
    <cellStyle name="40% - Accent5 3 7 6 2" xfId="39605"/>
    <cellStyle name="40% - Accent5 3 7 7" xfId="39606"/>
    <cellStyle name="40% - Accent5 3 7 7 2" xfId="39607"/>
    <cellStyle name="40% - Accent5 3 7 8" xfId="39608"/>
    <cellStyle name="40% - Accent5 3 7 9" xfId="39609"/>
    <cellStyle name="40% - Accent5 3 8" xfId="39610"/>
    <cellStyle name="40% - Accent5 3 8 10" xfId="39611"/>
    <cellStyle name="40% - Accent5 3 8 11" xfId="39612"/>
    <cellStyle name="40% - Accent5 3 8 2" xfId="39613"/>
    <cellStyle name="40% - Accent5 3 8 2 10" xfId="39614"/>
    <cellStyle name="40% - Accent5 3 8 2 2" xfId="39615"/>
    <cellStyle name="40% - Accent5 3 8 2 2 2" xfId="39616"/>
    <cellStyle name="40% - Accent5 3 8 2 2 2 2" xfId="39617"/>
    <cellStyle name="40% - Accent5 3 8 2 2 3" xfId="39618"/>
    <cellStyle name="40% - Accent5 3 8 2 2 3 2" xfId="39619"/>
    <cellStyle name="40% - Accent5 3 8 2 2 4" xfId="39620"/>
    <cellStyle name="40% - Accent5 3 8 2 2 5" xfId="39621"/>
    <cellStyle name="40% - Accent5 3 8 2 2 6" xfId="39622"/>
    <cellStyle name="40% - Accent5 3 8 2 2 7" xfId="39623"/>
    <cellStyle name="40% - Accent5 3 8 2 3" xfId="39624"/>
    <cellStyle name="40% - Accent5 3 8 2 3 2" xfId="39625"/>
    <cellStyle name="40% - Accent5 3 8 2 3 2 2" xfId="39626"/>
    <cellStyle name="40% - Accent5 3 8 2 3 3" xfId="39627"/>
    <cellStyle name="40% - Accent5 3 8 2 3 3 2" xfId="39628"/>
    <cellStyle name="40% - Accent5 3 8 2 3 4" xfId="39629"/>
    <cellStyle name="40% - Accent5 3 8 2 3 5" xfId="39630"/>
    <cellStyle name="40% - Accent5 3 8 2 3 6" xfId="39631"/>
    <cellStyle name="40% - Accent5 3 8 2 3 7" xfId="39632"/>
    <cellStyle name="40% - Accent5 3 8 2 4" xfId="39633"/>
    <cellStyle name="40% - Accent5 3 8 2 4 2" xfId="39634"/>
    <cellStyle name="40% - Accent5 3 8 2 4 2 2" xfId="39635"/>
    <cellStyle name="40% - Accent5 3 8 2 4 3" xfId="39636"/>
    <cellStyle name="40% - Accent5 3 8 2 4 3 2" xfId="39637"/>
    <cellStyle name="40% - Accent5 3 8 2 4 4" xfId="39638"/>
    <cellStyle name="40% - Accent5 3 8 2 4 5" xfId="39639"/>
    <cellStyle name="40% - Accent5 3 8 2 4 6" xfId="39640"/>
    <cellStyle name="40% - Accent5 3 8 2 4 7" xfId="39641"/>
    <cellStyle name="40% - Accent5 3 8 2 5" xfId="39642"/>
    <cellStyle name="40% - Accent5 3 8 2 5 2" xfId="39643"/>
    <cellStyle name="40% - Accent5 3 8 2 6" xfId="39644"/>
    <cellStyle name="40% - Accent5 3 8 2 6 2" xfId="39645"/>
    <cellStyle name="40% - Accent5 3 8 2 7" xfId="39646"/>
    <cellStyle name="40% - Accent5 3 8 2 8" xfId="39647"/>
    <cellStyle name="40% - Accent5 3 8 2 9" xfId="39648"/>
    <cellStyle name="40% - Accent5 3 8 3" xfId="39649"/>
    <cellStyle name="40% - Accent5 3 8 3 2" xfId="39650"/>
    <cellStyle name="40% - Accent5 3 8 3 2 2" xfId="39651"/>
    <cellStyle name="40% - Accent5 3 8 3 3" xfId="39652"/>
    <cellStyle name="40% - Accent5 3 8 3 3 2" xfId="39653"/>
    <cellStyle name="40% - Accent5 3 8 3 4" xfId="39654"/>
    <cellStyle name="40% - Accent5 3 8 3 5" xfId="39655"/>
    <cellStyle name="40% - Accent5 3 8 3 6" xfId="39656"/>
    <cellStyle name="40% - Accent5 3 8 3 7" xfId="39657"/>
    <cellStyle name="40% - Accent5 3 8 4" xfId="39658"/>
    <cellStyle name="40% - Accent5 3 8 4 2" xfId="39659"/>
    <cellStyle name="40% - Accent5 3 8 4 2 2" xfId="39660"/>
    <cellStyle name="40% - Accent5 3 8 4 3" xfId="39661"/>
    <cellStyle name="40% - Accent5 3 8 4 3 2" xfId="39662"/>
    <cellStyle name="40% - Accent5 3 8 4 4" xfId="39663"/>
    <cellStyle name="40% - Accent5 3 8 4 5" xfId="39664"/>
    <cellStyle name="40% - Accent5 3 8 4 6" xfId="39665"/>
    <cellStyle name="40% - Accent5 3 8 4 7" xfId="39666"/>
    <cellStyle name="40% - Accent5 3 8 5" xfId="39667"/>
    <cellStyle name="40% - Accent5 3 8 5 2" xfId="39668"/>
    <cellStyle name="40% - Accent5 3 8 5 2 2" xfId="39669"/>
    <cellStyle name="40% - Accent5 3 8 5 3" xfId="39670"/>
    <cellStyle name="40% - Accent5 3 8 5 3 2" xfId="39671"/>
    <cellStyle name="40% - Accent5 3 8 5 4" xfId="39672"/>
    <cellStyle name="40% - Accent5 3 8 5 5" xfId="39673"/>
    <cellStyle name="40% - Accent5 3 8 5 6" xfId="39674"/>
    <cellStyle name="40% - Accent5 3 8 5 7" xfId="39675"/>
    <cellStyle name="40% - Accent5 3 8 6" xfId="39676"/>
    <cellStyle name="40% - Accent5 3 8 6 2" xfId="39677"/>
    <cellStyle name="40% - Accent5 3 8 7" xfId="39678"/>
    <cellStyle name="40% - Accent5 3 8 7 2" xfId="39679"/>
    <cellStyle name="40% - Accent5 3 8 8" xfId="39680"/>
    <cellStyle name="40% - Accent5 3 8 9" xfId="39681"/>
    <cellStyle name="40% - Accent5 3 9" xfId="39682"/>
    <cellStyle name="40% - Accent5 3 9 10" xfId="39683"/>
    <cellStyle name="40% - Accent5 3 9 2" xfId="39684"/>
    <cellStyle name="40% - Accent5 3 9 2 2" xfId="39685"/>
    <cellStyle name="40% - Accent5 3 9 2 2 2" xfId="39686"/>
    <cellStyle name="40% - Accent5 3 9 2 3" xfId="39687"/>
    <cellStyle name="40% - Accent5 3 9 2 3 2" xfId="39688"/>
    <cellStyle name="40% - Accent5 3 9 2 4" xfId="39689"/>
    <cellStyle name="40% - Accent5 3 9 2 5" xfId="39690"/>
    <cellStyle name="40% - Accent5 3 9 2 6" xfId="39691"/>
    <cellStyle name="40% - Accent5 3 9 2 7" xfId="39692"/>
    <cellStyle name="40% - Accent5 3 9 3" xfId="39693"/>
    <cellStyle name="40% - Accent5 3 9 3 2" xfId="39694"/>
    <cellStyle name="40% - Accent5 3 9 3 2 2" xfId="39695"/>
    <cellStyle name="40% - Accent5 3 9 3 3" xfId="39696"/>
    <cellStyle name="40% - Accent5 3 9 3 3 2" xfId="39697"/>
    <cellStyle name="40% - Accent5 3 9 3 4" xfId="39698"/>
    <cellStyle name="40% - Accent5 3 9 3 5" xfId="39699"/>
    <cellStyle name="40% - Accent5 3 9 3 6" xfId="39700"/>
    <cellStyle name="40% - Accent5 3 9 3 7" xfId="39701"/>
    <cellStyle name="40% - Accent5 3 9 4" xfId="39702"/>
    <cellStyle name="40% - Accent5 3 9 4 2" xfId="39703"/>
    <cellStyle name="40% - Accent5 3 9 4 2 2" xfId="39704"/>
    <cellStyle name="40% - Accent5 3 9 4 3" xfId="39705"/>
    <cellStyle name="40% - Accent5 3 9 4 3 2" xfId="39706"/>
    <cellStyle name="40% - Accent5 3 9 4 4" xfId="39707"/>
    <cellStyle name="40% - Accent5 3 9 4 5" xfId="39708"/>
    <cellStyle name="40% - Accent5 3 9 4 6" xfId="39709"/>
    <cellStyle name="40% - Accent5 3 9 4 7" xfId="39710"/>
    <cellStyle name="40% - Accent5 3 9 5" xfId="39711"/>
    <cellStyle name="40% - Accent5 3 9 5 2" xfId="39712"/>
    <cellStyle name="40% - Accent5 3 9 6" xfId="39713"/>
    <cellStyle name="40% - Accent5 3 9 6 2" xfId="39714"/>
    <cellStyle name="40% - Accent5 3 9 7" xfId="39715"/>
    <cellStyle name="40% - Accent5 3 9 8" xfId="39716"/>
    <cellStyle name="40% - Accent5 3 9 9" xfId="39717"/>
    <cellStyle name="40% - Accent5 3_10-15-10-Stmt AU - Period I - Working 1 0" xfId="388"/>
    <cellStyle name="40% - Accent5 4" xfId="389"/>
    <cellStyle name="40% - Accent5 4 2" xfId="390"/>
    <cellStyle name="40% - Accent5 4 3" xfId="391"/>
    <cellStyle name="40% - Accent5 4_10-15-10-Stmt AU - Period I - Working 1 0" xfId="392"/>
    <cellStyle name="40% - Accent5 5" xfId="393"/>
    <cellStyle name="40% - Accent5 5 2" xfId="394"/>
    <cellStyle name="40% - Accent5 5 3" xfId="395"/>
    <cellStyle name="40% - Accent5 5_10-15-10-Stmt AU - Period I - Working 1 0" xfId="396"/>
    <cellStyle name="40% - Accent5 6" xfId="397"/>
    <cellStyle name="40% - Accent5 6 2" xfId="398"/>
    <cellStyle name="40% - Accent5 6 3" xfId="399"/>
    <cellStyle name="40% - Accent5 6_10-15-10-Stmt AU - Period I - Working 1 0" xfId="400"/>
    <cellStyle name="40% - Accent5 7" xfId="401"/>
    <cellStyle name="40% - Accent5 7 2" xfId="402"/>
    <cellStyle name="40% - Accent5 7 3" xfId="403"/>
    <cellStyle name="40% - Accent5 7_10-15-10-Stmt AU - Period I - Working 1 0" xfId="404"/>
    <cellStyle name="40% - Accent5 8" xfId="405"/>
    <cellStyle name="40% - Accent5 9" xfId="406"/>
    <cellStyle name="40% - Accent6 10" xfId="407"/>
    <cellStyle name="40% - Accent6 11" xfId="408"/>
    <cellStyle name="40% - Accent6 12" xfId="409"/>
    <cellStyle name="40% - Accent6 13" xfId="410"/>
    <cellStyle name="40% - Accent6 2" xfId="411"/>
    <cellStyle name="40% - Accent6 2 10" xfId="39718"/>
    <cellStyle name="40% - Accent6 2 10 2" xfId="39719"/>
    <cellStyle name="40% - Accent6 2 10 2 2" xfId="39720"/>
    <cellStyle name="40% - Accent6 2 10 3" xfId="39721"/>
    <cellStyle name="40% - Accent6 2 10 3 2" xfId="39722"/>
    <cellStyle name="40% - Accent6 2 10 4" xfId="39723"/>
    <cellStyle name="40% - Accent6 2 10 5" xfId="39724"/>
    <cellStyle name="40% - Accent6 2 10 6" xfId="39725"/>
    <cellStyle name="40% - Accent6 2 10 7" xfId="39726"/>
    <cellStyle name="40% - Accent6 2 11" xfId="39727"/>
    <cellStyle name="40% - Accent6 2 11 2" xfId="39728"/>
    <cellStyle name="40% - Accent6 2 11 2 2" xfId="39729"/>
    <cellStyle name="40% - Accent6 2 11 3" xfId="39730"/>
    <cellStyle name="40% - Accent6 2 11 3 2" xfId="39731"/>
    <cellStyle name="40% - Accent6 2 11 4" xfId="39732"/>
    <cellStyle name="40% - Accent6 2 11 5" xfId="39733"/>
    <cellStyle name="40% - Accent6 2 11 6" xfId="39734"/>
    <cellStyle name="40% - Accent6 2 11 7" xfId="39735"/>
    <cellStyle name="40% - Accent6 2 12" xfId="39736"/>
    <cellStyle name="40% - Accent6 2 12 2" xfId="39737"/>
    <cellStyle name="40% - Accent6 2 12 2 2" xfId="39738"/>
    <cellStyle name="40% - Accent6 2 12 3" xfId="39739"/>
    <cellStyle name="40% - Accent6 2 12 3 2" xfId="39740"/>
    <cellStyle name="40% - Accent6 2 12 4" xfId="39741"/>
    <cellStyle name="40% - Accent6 2 12 5" xfId="39742"/>
    <cellStyle name="40% - Accent6 2 12 6" xfId="39743"/>
    <cellStyle name="40% - Accent6 2 12 7" xfId="39744"/>
    <cellStyle name="40% - Accent6 2 13" xfId="39745"/>
    <cellStyle name="40% - Accent6 2 13 2" xfId="39746"/>
    <cellStyle name="40% - Accent6 2 14" xfId="39747"/>
    <cellStyle name="40% - Accent6 2 15" xfId="39748"/>
    <cellStyle name="40% - Accent6 2 16" xfId="39749"/>
    <cellStyle name="40% - Accent6 2 17" xfId="39750"/>
    <cellStyle name="40% - Accent6 2 18" xfId="39751"/>
    <cellStyle name="40% - Accent6 2 2" xfId="412"/>
    <cellStyle name="40% - Accent6 2 2 10" xfId="39752"/>
    <cellStyle name="40% - Accent6 2 2 11" xfId="39753"/>
    <cellStyle name="40% - Accent6 2 2 12" xfId="39754"/>
    <cellStyle name="40% - Accent6 2 2 13" xfId="39755"/>
    <cellStyle name="40% - Accent6 2 2 2" xfId="39756"/>
    <cellStyle name="40% - Accent6 2 2 2 10" xfId="39757"/>
    <cellStyle name="40% - Accent6 2 2 2 11" xfId="39758"/>
    <cellStyle name="40% - Accent6 2 2 2 2" xfId="39759"/>
    <cellStyle name="40% - Accent6 2 2 2 2 10" xfId="39760"/>
    <cellStyle name="40% - Accent6 2 2 2 2 2" xfId="39761"/>
    <cellStyle name="40% - Accent6 2 2 2 2 2 2" xfId="39762"/>
    <cellStyle name="40% - Accent6 2 2 2 2 2 2 2" xfId="39763"/>
    <cellStyle name="40% - Accent6 2 2 2 2 2 3" xfId="39764"/>
    <cellStyle name="40% - Accent6 2 2 2 2 2 3 2" xfId="39765"/>
    <cellStyle name="40% - Accent6 2 2 2 2 2 4" xfId="39766"/>
    <cellStyle name="40% - Accent6 2 2 2 2 2 5" xfId="39767"/>
    <cellStyle name="40% - Accent6 2 2 2 2 2 6" xfId="39768"/>
    <cellStyle name="40% - Accent6 2 2 2 2 2 7" xfId="39769"/>
    <cellStyle name="40% - Accent6 2 2 2 2 3" xfId="39770"/>
    <cellStyle name="40% - Accent6 2 2 2 2 3 2" xfId="39771"/>
    <cellStyle name="40% - Accent6 2 2 2 2 3 2 2" xfId="39772"/>
    <cellStyle name="40% - Accent6 2 2 2 2 3 3" xfId="39773"/>
    <cellStyle name="40% - Accent6 2 2 2 2 3 3 2" xfId="39774"/>
    <cellStyle name="40% - Accent6 2 2 2 2 3 4" xfId="39775"/>
    <cellStyle name="40% - Accent6 2 2 2 2 3 5" xfId="39776"/>
    <cellStyle name="40% - Accent6 2 2 2 2 3 6" xfId="39777"/>
    <cellStyle name="40% - Accent6 2 2 2 2 3 7" xfId="39778"/>
    <cellStyle name="40% - Accent6 2 2 2 2 4" xfId="39779"/>
    <cellStyle name="40% - Accent6 2 2 2 2 4 2" xfId="39780"/>
    <cellStyle name="40% - Accent6 2 2 2 2 4 2 2" xfId="39781"/>
    <cellStyle name="40% - Accent6 2 2 2 2 4 3" xfId="39782"/>
    <cellStyle name="40% - Accent6 2 2 2 2 4 3 2" xfId="39783"/>
    <cellStyle name="40% - Accent6 2 2 2 2 4 4" xfId="39784"/>
    <cellStyle name="40% - Accent6 2 2 2 2 4 5" xfId="39785"/>
    <cellStyle name="40% - Accent6 2 2 2 2 4 6" xfId="39786"/>
    <cellStyle name="40% - Accent6 2 2 2 2 4 7" xfId="39787"/>
    <cellStyle name="40% - Accent6 2 2 2 2 5" xfId="39788"/>
    <cellStyle name="40% - Accent6 2 2 2 2 5 2" xfId="39789"/>
    <cellStyle name="40% - Accent6 2 2 2 2 6" xfId="39790"/>
    <cellStyle name="40% - Accent6 2 2 2 2 6 2" xfId="39791"/>
    <cellStyle name="40% - Accent6 2 2 2 2 7" xfId="39792"/>
    <cellStyle name="40% - Accent6 2 2 2 2 8" xfId="39793"/>
    <cellStyle name="40% - Accent6 2 2 2 2 9" xfId="39794"/>
    <cellStyle name="40% - Accent6 2 2 2 3" xfId="39795"/>
    <cellStyle name="40% - Accent6 2 2 2 3 2" xfId="39796"/>
    <cellStyle name="40% - Accent6 2 2 2 3 2 2" xfId="39797"/>
    <cellStyle name="40% - Accent6 2 2 2 3 3" xfId="39798"/>
    <cellStyle name="40% - Accent6 2 2 2 3 3 2" xfId="39799"/>
    <cellStyle name="40% - Accent6 2 2 2 3 4" xfId="39800"/>
    <cellStyle name="40% - Accent6 2 2 2 3 5" xfId="39801"/>
    <cellStyle name="40% - Accent6 2 2 2 3 6" xfId="39802"/>
    <cellStyle name="40% - Accent6 2 2 2 3 7" xfId="39803"/>
    <cellStyle name="40% - Accent6 2 2 2 4" xfId="39804"/>
    <cellStyle name="40% - Accent6 2 2 2 4 2" xfId="39805"/>
    <cellStyle name="40% - Accent6 2 2 2 4 2 2" xfId="39806"/>
    <cellStyle name="40% - Accent6 2 2 2 4 3" xfId="39807"/>
    <cellStyle name="40% - Accent6 2 2 2 4 3 2" xfId="39808"/>
    <cellStyle name="40% - Accent6 2 2 2 4 4" xfId="39809"/>
    <cellStyle name="40% - Accent6 2 2 2 4 5" xfId="39810"/>
    <cellStyle name="40% - Accent6 2 2 2 4 6" xfId="39811"/>
    <cellStyle name="40% - Accent6 2 2 2 4 7" xfId="39812"/>
    <cellStyle name="40% - Accent6 2 2 2 5" xfId="39813"/>
    <cellStyle name="40% - Accent6 2 2 2 5 2" xfId="39814"/>
    <cellStyle name="40% - Accent6 2 2 2 5 2 2" xfId="39815"/>
    <cellStyle name="40% - Accent6 2 2 2 5 3" xfId="39816"/>
    <cellStyle name="40% - Accent6 2 2 2 5 3 2" xfId="39817"/>
    <cellStyle name="40% - Accent6 2 2 2 5 4" xfId="39818"/>
    <cellStyle name="40% - Accent6 2 2 2 5 5" xfId="39819"/>
    <cellStyle name="40% - Accent6 2 2 2 5 6" xfId="39820"/>
    <cellStyle name="40% - Accent6 2 2 2 5 7" xfId="39821"/>
    <cellStyle name="40% - Accent6 2 2 2 6" xfId="39822"/>
    <cellStyle name="40% - Accent6 2 2 2 6 2" xfId="39823"/>
    <cellStyle name="40% - Accent6 2 2 2 7" xfId="39824"/>
    <cellStyle name="40% - Accent6 2 2 2 7 2" xfId="39825"/>
    <cellStyle name="40% - Accent6 2 2 2 8" xfId="39826"/>
    <cellStyle name="40% - Accent6 2 2 2 9" xfId="39827"/>
    <cellStyle name="40% - Accent6 2 2 3" xfId="39828"/>
    <cellStyle name="40% - Accent6 2 2 3 10" xfId="39829"/>
    <cellStyle name="40% - Accent6 2 2 3 11" xfId="39830"/>
    <cellStyle name="40% - Accent6 2 2 3 2" xfId="39831"/>
    <cellStyle name="40% - Accent6 2 2 3 2 10" xfId="39832"/>
    <cellStyle name="40% - Accent6 2 2 3 2 2" xfId="39833"/>
    <cellStyle name="40% - Accent6 2 2 3 2 2 2" xfId="39834"/>
    <cellStyle name="40% - Accent6 2 2 3 2 2 2 2" xfId="39835"/>
    <cellStyle name="40% - Accent6 2 2 3 2 2 3" xfId="39836"/>
    <cellStyle name="40% - Accent6 2 2 3 2 2 3 2" xfId="39837"/>
    <cellStyle name="40% - Accent6 2 2 3 2 2 4" xfId="39838"/>
    <cellStyle name="40% - Accent6 2 2 3 2 2 5" xfId="39839"/>
    <cellStyle name="40% - Accent6 2 2 3 2 2 6" xfId="39840"/>
    <cellStyle name="40% - Accent6 2 2 3 2 2 7" xfId="39841"/>
    <cellStyle name="40% - Accent6 2 2 3 2 3" xfId="39842"/>
    <cellStyle name="40% - Accent6 2 2 3 2 3 2" xfId="39843"/>
    <cellStyle name="40% - Accent6 2 2 3 2 3 2 2" xfId="39844"/>
    <cellStyle name="40% - Accent6 2 2 3 2 3 3" xfId="39845"/>
    <cellStyle name="40% - Accent6 2 2 3 2 3 3 2" xfId="39846"/>
    <cellStyle name="40% - Accent6 2 2 3 2 3 4" xfId="39847"/>
    <cellStyle name="40% - Accent6 2 2 3 2 3 5" xfId="39848"/>
    <cellStyle name="40% - Accent6 2 2 3 2 3 6" xfId="39849"/>
    <cellStyle name="40% - Accent6 2 2 3 2 3 7" xfId="39850"/>
    <cellStyle name="40% - Accent6 2 2 3 2 4" xfId="39851"/>
    <cellStyle name="40% - Accent6 2 2 3 2 4 2" xfId="39852"/>
    <cellStyle name="40% - Accent6 2 2 3 2 4 2 2" xfId="39853"/>
    <cellStyle name="40% - Accent6 2 2 3 2 4 3" xfId="39854"/>
    <cellStyle name="40% - Accent6 2 2 3 2 4 3 2" xfId="39855"/>
    <cellStyle name="40% - Accent6 2 2 3 2 4 4" xfId="39856"/>
    <cellStyle name="40% - Accent6 2 2 3 2 4 5" xfId="39857"/>
    <cellStyle name="40% - Accent6 2 2 3 2 4 6" xfId="39858"/>
    <cellStyle name="40% - Accent6 2 2 3 2 4 7" xfId="39859"/>
    <cellStyle name="40% - Accent6 2 2 3 2 5" xfId="39860"/>
    <cellStyle name="40% - Accent6 2 2 3 2 5 2" xfId="39861"/>
    <cellStyle name="40% - Accent6 2 2 3 2 6" xfId="39862"/>
    <cellStyle name="40% - Accent6 2 2 3 2 6 2" xfId="39863"/>
    <cellStyle name="40% - Accent6 2 2 3 2 7" xfId="39864"/>
    <cellStyle name="40% - Accent6 2 2 3 2 8" xfId="39865"/>
    <cellStyle name="40% - Accent6 2 2 3 2 9" xfId="39866"/>
    <cellStyle name="40% - Accent6 2 2 3 3" xfId="39867"/>
    <cellStyle name="40% - Accent6 2 2 3 3 2" xfId="39868"/>
    <cellStyle name="40% - Accent6 2 2 3 3 2 2" xfId="39869"/>
    <cellStyle name="40% - Accent6 2 2 3 3 3" xfId="39870"/>
    <cellStyle name="40% - Accent6 2 2 3 3 3 2" xfId="39871"/>
    <cellStyle name="40% - Accent6 2 2 3 3 4" xfId="39872"/>
    <cellStyle name="40% - Accent6 2 2 3 3 5" xfId="39873"/>
    <cellStyle name="40% - Accent6 2 2 3 3 6" xfId="39874"/>
    <cellStyle name="40% - Accent6 2 2 3 3 7" xfId="39875"/>
    <cellStyle name="40% - Accent6 2 2 3 4" xfId="39876"/>
    <cellStyle name="40% - Accent6 2 2 3 4 2" xfId="39877"/>
    <cellStyle name="40% - Accent6 2 2 3 4 2 2" xfId="39878"/>
    <cellStyle name="40% - Accent6 2 2 3 4 3" xfId="39879"/>
    <cellStyle name="40% - Accent6 2 2 3 4 3 2" xfId="39880"/>
    <cellStyle name="40% - Accent6 2 2 3 4 4" xfId="39881"/>
    <cellStyle name="40% - Accent6 2 2 3 4 5" xfId="39882"/>
    <cellStyle name="40% - Accent6 2 2 3 4 6" xfId="39883"/>
    <cellStyle name="40% - Accent6 2 2 3 4 7" xfId="39884"/>
    <cellStyle name="40% - Accent6 2 2 3 5" xfId="39885"/>
    <cellStyle name="40% - Accent6 2 2 3 5 2" xfId="39886"/>
    <cellStyle name="40% - Accent6 2 2 3 5 2 2" xfId="39887"/>
    <cellStyle name="40% - Accent6 2 2 3 5 3" xfId="39888"/>
    <cellStyle name="40% - Accent6 2 2 3 5 3 2" xfId="39889"/>
    <cellStyle name="40% - Accent6 2 2 3 5 4" xfId="39890"/>
    <cellStyle name="40% - Accent6 2 2 3 5 5" xfId="39891"/>
    <cellStyle name="40% - Accent6 2 2 3 5 6" xfId="39892"/>
    <cellStyle name="40% - Accent6 2 2 3 5 7" xfId="39893"/>
    <cellStyle name="40% - Accent6 2 2 3 6" xfId="39894"/>
    <cellStyle name="40% - Accent6 2 2 3 6 2" xfId="39895"/>
    <cellStyle name="40% - Accent6 2 2 3 7" xfId="39896"/>
    <cellStyle name="40% - Accent6 2 2 3 7 2" xfId="39897"/>
    <cellStyle name="40% - Accent6 2 2 3 8" xfId="39898"/>
    <cellStyle name="40% - Accent6 2 2 3 9" xfId="39899"/>
    <cellStyle name="40% - Accent6 2 2 4" xfId="39900"/>
    <cellStyle name="40% - Accent6 2 2 4 10" xfId="39901"/>
    <cellStyle name="40% - Accent6 2 2 4 2" xfId="39902"/>
    <cellStyle name="40% - Accent6 2 2 4 2 2" xfId="39903"/>
    <cellStyle name="40% - Accent6 2 2 4 2 2 2" xfId="39904"/>
    <cellStyle name="40% - Accent6 2 2 4 2 3" xfId="39905"/>
    <cellStyle name="40% - Accent6 2 2 4 2 3 2" xfId="39906"/>
    <cellStyle name="40% - Accent6 2 2 4 2 4" xfId="39907"/>
    <cellStyle name="40% - Accent6 2 2 4 2 5" xfId="39908"/>
    <cellStyle name="40% - Accent6 2 2 4 2 6" xfId="39909"/>
    <cellStyle name="40% - Accent6 2 2 4 2 7" xfId="39910"/>
    <cellStyle name="40% - Accent6 2 2 4 3" xfId="39911"/>
    <cellStyle name="40% - Accent6 2 2 4 3 2" xfId="39912"/>
    <cellStyle name="40% - Accent6 2 2 4 3 2 2" xfId="39913"/>
    <cellStyle name="40% - Accent6 2 2 4 3 3" xfId="39914"/>
    <cellStyle name="40% - Accent6 2 2 4 3 3 2" xfId="39915"/>
    <cellStyle name="40% - Accent6 2 2 4 3 4" xfId="39916"/>
    <cellStyle name="40% - Accent6 2 2 4 3 5" xfId="39917"/>
    <cellStyle name="40% - Accent6 2 2 4 3 6" xfId="39918"/>
    <cellStyle name="40% - Accent6 2 2 4 3 7" xfId="39919"/>
    <cellStyle name="40% - Accent6 2 2 4 4" xfId="39920"/>
    <cellStyle name="40% - Accent6 2 2 4 4 2" xfId="39921"/>
    <cellStyle name="40% - Accent6 2 2 4 4 2 2" xfId="39922"/>
    <cellStyle name="40% - Accent6 2 2 4 4 3" xfId="39923"/>
    <cellStyle name="40% - Accent6 2 2 4 4 3 2" xfId="39924"/>
    <cellStyle name="40% - Accent6 2 2 4 4 4" xfId="39925"/>
    <cellStyle name="40% - Accent6 2 2 4 4 5" xfId="39926"/>
    <cellStyle name="40% - Accent6 2 2 4 4 6" xfId="39927"/>
    <cellStyle name="40% - Accent6 2 2 4 4 7" xfId="39928"/>
    <cellStyle name="40% - Accent6 2 2 4 5" xfId="39929"/>
    <cellStyle name="40% - Accent6 2 2 4 5 2" xfId="39930"/>
    <cellStyle name="40% - Accent6 2 2 4 6" xfId="39931"/>
    <cellStyle name="40% - Accent6 2 2 4 6 2" xfId="39932"/>
    <cellStyle name="40% - Accent6 2 2 4 7" xfId="39933"/>
    <cellStyle name="40% - Accent6 2 2 4 8" xfId="39934"/>
    <cellStyle name="40% - Accent6 2 2 4 9" xfId="39935"/>
    <cellStyle name="40% - Accent6 2 2 5" xfId="39936"/>
    <cellStyle name="40% - Accent6 2 2 5 2" xfId="39937"/>
    <cellStyle name="40% - Accent6 2 2 5 2 2" xfId="39938"/>
    <cellStyle name="40% - Accent6 2 2 5 3" xfId="39939"/>
    <cellStyle name="40% - Accent6 2 2 5 3 2" xfId="39940"/>
    <cellStyle name="40% - Accent6 2 2 5 4" xfId="39941"/>
    <cellStyle name="40% - Accent6 2 2 5 5" xfId="39942"/>
    <cellStyle name="40% - Accent6 2 2 5 6" xfId="39943"/>
    <cellStyle name="40% - Accent6 2 2 5 7" xfId="39944"/>
    <cellStyle name="40% - Accent6 2 2 6" xfId="39945"/>
    <cellStyle name="40% - Accent6 2 2 6 2" xfId="39946"/>
    <cellStyle name="40% - Accent6 2 2 6 2 2" xfId="39947"/>
    <cellStyle name="40% - Accent6 2 2 6 3" xfId="39948"/>
    <cellStyle name="40% - Accent6 2 2 6 3 2" xfId="39949"/>
    <cellStyle name="40% - Accent6 2 2 6 4" xfId="39950"/>
    <cellStyle name="40% - Accent6 2 2 6 5" xfId="39951"/>
    <cellStyle name="40% - Accent6 2 2 6 6" xfId="39952"/>
    <cellStyle name="40% - Accent6 2 2 6 7" xfId="39953"/>
    <cellStyle name="40% - Accent6 2 2 7" xfId="39954"/>
    <cellStyle name="40% - Accent6 2 2 7 2" xfId="39955"/>
    <cellStyle name="40% - Accent6 2 2 7 2 2" xfId="39956"/>
    <cellStyle name="40% - Accent6 2 2 7 3" xfId="39957"/>
    <cellStyle name="40% - Accent6 2 2 7 3 2" xfId="39958"/>
    <cellStyle name="40% - Accent6 2 2 7 4" xfId="39959"/>
    <cellStyle name="40% - Accent6 2 2 7 5" xfId="39960"/>
    <cellStyle name="40% - Accent6 2 2 7 6" xfId="39961"/>
    <cellStyle name="40% - Accent6 2 2 7 7" xfId="39962"/>
    <cellStyle name="40% - Accent6 2 2 8" xfId="39963"/>
    <cellStyle name="40% - Accent6 2 2 8 2" xfId="39964"/>
    <cellStyle name="40% - Accent6 2 2 9" xfId="39965"/>
    <cellStyle name="40% - Accent6 2 2 9 2" xfId="39966"/>
    <cellStyle name="40% - Accent6 2 3" xfId="413"/>
    <cellStyle name="40% - Accent6 2 3 10" xfId="39967"/>
    <cellStyle name="40% - Accent6 2 3 11" xfId="39968"/>
    <cellStyle name="40% - Accent6 2 3 12" xfId="39969"/>
    <cellStyle name="40% - Accent6 2 3 13" xfId="39970"/>
    <cellStyle name="40% - Accent6 2 3 2" xfId="39971"/>
    <cellStyle name="40% - Accent6 2 3 2 10" xfId="39972"/>
    <cellStyle name="40% - Accent6 2 3 2 11" xfId="39973"/>
    <cellStyle name="40% - Accent6 2 3 2 2" xfId="39974"/>
    <cellStyle name="40% - Accent6 2 3 2 2 10" xfId="39975"/>
    <cellStyle name="40% - Accent6 2 3 2 2 2" xfId="39976"/>
    <cellStyle name="40% - Accent6 2 3 2 2 2 2" xfId="39977"/>
    <cellStyle name="40% - Accent6 2 3 2 2 2 2 2" xfId="39978"/>
    <cellStyle name="40% - Accent6 2 3 2 2 2 3" xfId="39979"/>
    <cellStyle name="40% - Accent6 2 3 2 2 2 3 2" xfId="39980"/>
    <cellStyle name="40% - Accent6 2 3 2 2 2 4" xfId="39981"/>
    <cellStyle name="40% - Accent6 2 3 2 2 2 5" xfId="39982"/>
    <cellStyle name="40% - Accent6 2 3 2 2 2 6" xfId="39983"/>
    <cellStyle name="40% - Accent6 2 3 2 2 2 7" xfId="39984"/>
    <cellStyle name="40% - Accent6 2 3 2 2 3" xfId="39985"/>
    <cellStyle name="40% - Accent6 2 3 2 2 3 2" xfId="39986"/>
    <cellStyle name="40% - Accent6 2 3 2 2 3 2 2" xfId="39987"/>
    <cellStyle name="40% - Accent6 2 3 2 2 3 3" xfId="39988"/>
    <cellStyle name="40% - Accent6 2 3 2 2 3 3 2" xfId="39989"/>
    <cellStyle name="40% - Accent6 2 3 2 2 3 4" xfId="39990"/>
    <cellStyle name="40% - Accent6 2 3 2 2 3 5" xfId="39991"/>
    <cellStyle name="40% - Accent6 2 3 2 2 3 6" xfId="39992"/>
    <cellStyle name="40% - Accent6 2 3 2 2 3 7" xfId="39993"/>
    <cellStyle name="40% - Accent6 2 3 2 2 4" xfId="39994"/>
    <cellStyle name="40% - Accent6 2 3 2 2 4 2" xfId="39995"/>
    <cellStyle name="40% - Accent6 2 3 2 2 4 2 2" xfId="39996"/>
    <cellStyle name="40% - Accent6 2 3 2 2 4 3" xfId="39997"/>
    <cellStyle name="40% - Accent6 2 3 2 2 4 3 2" xfId="39998"/>
    <cellStyle name="40% - Accent6 2 3 2 2 4 4" xfId="39999"/>
    <cellStyle name="40% - Accent6 2 3 2 2 4 5" xfId="40000"/>
    <cellStyle name="40% - Accent6 2 3 2 2 4 6" xfId="40001"/>
    <cellStyle name="40% - Accent6 2 3 2 2 4 7" xfId="40002"/>
    <cellStyle name="40% - Accent6 2 3 2 2 5" xfId="40003"/>
    <cellStyle name="40% - Accent6 2 3 2 2 5 2" xfId="40004"/>
    <cellStyle name="40% - Accent6 2 3 2 2 6" xfId="40005"/>
    <cellStyle name="40% - Accent6 2 3 2 2 6 2" xfId="40006"/>
    <cellStyle name="40% - Accent6 2 3 2 2 7" xfId="40007"/>
    <cellStyle name="40% - Accent6 2 3 2 2 8" xfId="40008"/>
    <cellStyle name="40% - Accent6 2 3 2 2 9" xfId="40009"/>
    <cellStyle name="40% - Accent6 2 3 2 3" xfId="40010"/>
    <cellStyle name="40% - Accent6 2 3 2 3 2" xfId="40011"/>
    <cellStyle name="40% - Accent6 2 3 2 3 2 2" xfId="40012"/>
    <cellStyle name="40% - Accent6 2 3 2 3 3" xfId="40013"/>
    <cellStyle name="40% - Accent6 2 3 2 3 3 2" xfId="40014"/>
    <cellStyle name="40% - Accent6 2 3 2 3 4" xfId="40015"/>
    <cellStyle name="40% - Accent6 2 3 2 3 5" xfId="40016"/>
    <cellStyle name="40% - Accent6 2 3 2 3 6" xfId="40017"/>
    <cellStyle name="40% - Accent6 2 3 2 3 7" xfId="40018"/>
    <cellStyle name="40% - Accent6 2 3 2 4" xfId="40019"/>
    <cellStyle name="40% - Accent6 2 3 2 4 2" xfId="40020"/>
    <cellStyle name="40% - Accent6 2 3 2 4 2 2" xfId="40021"/>
    <cellStyle name="40% - Accent6 2 3 2 4 3" xfId="40022"/>
    <cellStyle name="40% - Accent6 2 3 2 4 3 2" xfId="40023"/>
    <cellStyle name="40% - Accent6 2 3 2 4 4" xfId="40024"/>
    <cellStyle name="40% - Accent6 2 3 2 4 5" xfId="40025"/>
    <cellStyle name="40% - Accent6 2 3 2 4 6" xfId="40026"/>
    <cellStyle name="40% - Accent6 2 3 2 4 7" xfId="40027"/>
    <cellStyle name="40% - Accent6 2 3 2 5" xfId="40028"/>
    <cellStyle name="40% - Accent6 2 3 2 5 2" xfId="40029"/>
    <cellStyle name="40% - Accent6 2 3 2 5 2 2" xfId="40030"/>
    <cellStyle name="40% - Accent6 2 3 2 5 3" xfId="40031"/>
    <cellStyle name="40% - Accent6 2 3 2 5 3 2" xfId="40032"/>
    <cellStyle name="40% - Accent6 2 3 2 5 4" xfId="40033"/>
    <cellStyle name="40% - Accent6 2 3 2 5 5" xfId="40034"/>
    <cellStyle name="40% - Accent6 2 3 2 5 6" xfId="40035"/>
    <cellStyle name="40% - Accent6 2 3 2 5 7" xfId="40036"/>
    <cellStyle name="40% - Accent6 2 3 2 6" xfId="40037"/>
    <cellStyle name="40% - Accent6 2 3 2 6 2" xfId="40038"/>
    <cellStyle name="40% - Accent6 2 3 2 7" xfId="40039"/>
    <cellStyle name="40% - Accent6 2 3 2 7 2" xfId="40040"/>
    <cellStyle name="40% - Accent6 2 3 2 8" xfId="40041"/>
    <cellStyle name="40% - Accent6 2 3 2 9" xfId="40042"/>
    <cellStyle name="40% - Accent6 2 3 3" xfId="40043"/>
    <cellStyle name="40% - Accent6 2 3 3 10" xfId="40044"/>
    <cellStyle name="40% - Accent6 2 3 3 11" xfId="40045"/>
    <cellStyle name="40% - Accent6 2 3 3 2" xfId="40046"/>
    <cellStyle name="40% - Accent6 2 3 3 2 10" xfId="40047"/>
    <cellStyle name="40% - Accent6 2 3 3 2 2" xfId="40048"/>
    <cellStyle name="40% - Accent6 2 3 3 2 2 2" xfId="40049"/>
    <cellStyle name="40% - Accent6 2 3 3 2 2 2 2" xfId="40050"/>
    <cellStyle name="40% - Accent6 2 3 3 2 2 3" xfId="40051"/>
    <cellStyle name="40% - Accent6 2 3 3 2 2 3 2" xfId="40052"/>
    <cellStyle name="40% - Accent6 2 3 3 2 2 4" xfId="40053"/>
    <cellStyle name="40% - Accent6 2 3 3 2 2 5" xfId="40054"/>
    <cellStyle name="40% - Accent6 2 3 3 2 2 6" xfId="40055"/>
    <cellStyle name="40% - Accent6 2 3 3 2 2 7" xfId="40056"/>
    <cellStyle name="40% - Accent6 2 3 3 2 3" xfId="40057"/>
    <cellStyle name="40% - Accent6 2 3 3 2 3 2" xfId="40058"/>
    <cellStyle name="40% - Accent6 2 3 3 2 3 2 2" xfId="40059"/>
    <cellStyle name="40% - Accent6 2 3 3 2 3 3" xfId="40060"/>
    <cellStyle name="40% - Accent6 2 3 3 2 3 3 2" xfId="40061"/>
    <cellStyle name="40% - Accent6 2 3 3 2 3 4" xfId="40062"/>
    <cellStyle name="40% - Accent6 2 3 3 2 3 5" xfId="40063"/>
    <cellStyle name="40% - Accent6 2 3 3 2 3 6" xfId="40064"/>
    <cellStyle name="40% - Accent6 2 3 3 2 3 7" xfId="40065"/>
    <cellStyle name="40% - Accent6 2 3 3 2 4" xfId="40066"/>
    <cellStyle name="40% - Accent6 2 3 3 2 4 2" xfId="40067"/>
    <cellStyle name="40% - Accent6 2 3 3 2 4 2 2" xfId="40068"/>
    <cellStyle name="40% - Accent6 2 3 3 2 4 3" xfId="40069"/>
    <cellStyle name="40% - Accent6 2 3 3 2 4 3 2" xfId="40070"/>
    <cellStyle name="40% - Accent6 2 3 3 2 4 4" xfId="40071"/>
    <cellStyle name="40% - Accent6 2 3 3 2 4 5" xfId="40072"/>
    <cellStyle name="40% - Accent6 2 3 3 2 4 6" xfId="40073"/>
    <cellStyle name="40% - Accent6 2 3 3 2 4 7" xfId="40074"/>
    <cellStyle name="40% - Accent6 2 3 3 2 5" xfId="40075"/>
    <cellStyle name="40% - Accent6 2 3 3 2 5 2" xfId="40076"/>
    <cellStyle name="40% - Accent6 2 3 3 2 6" xfId="40077"/>
    <cellStyle name="40% - Accent6 2 3 3 2 6 2" xfId="40078"/>
    <cellStyle name="40% - Accent6 2 3 3 2 7" xfId="40079"/>
    <cellStyle name="40% - Accent6 2 3 3 2 8" xfId="40080"/>
    <cellStyle name="40% - Accent6 2 3 3 2 9" xfId="40081"/>
    <cellStyle name="40% - Accent6 2 3 3 3" xfId="40082"/>
    <cellStyle name="40% - Accent6 2 3 3 3 2" xfId="40083"/>
    <cellStyle name="40% - Accent6 2 3 3 3 2 2" xfId="40084"/>
    <cellStyle name="40% - Accent6 2 3 3 3 3" xfId="40085"/>
    <cellStyle name="40% - Accent6 2 3 3 3 3 2" xfId="40086"/>
    <cellStyle name="40% - Accent6 2 3 3 3 4" xfId="40087"/>
    <cellStyle name="40% - Accent6 2 3 3 3 5" xfId="40088"/>
    <cellStyle name="40% - Accent6 2 3 3 3 6" xfId="40089"/>
    <cellStyle name="40% - Accent6 2 3 3 3 7" xfId="40090"/>
    <cellStyle name="40% - Accent6 2 3 3 4" xfId="40091"/>
    <cellStyle name="40% - Accent6 2 3 3 4 2" xfId="40092"/>
    <cellStyle name="40% - Accent6 2 3 3 4 2 2" xfId="40093"/>
    <cellStyle name="40% - Accent6 2 3 3 4 3" xfId="40094"/>
    <cellStyle name="40% - Accent6 2 3 3 4 3 2" xfId="40095"/>
    <cellStyle name="40% - Accent6 2 3 3 4 4" xfId="40096"/>
    <cellStyle name="40% - Accent6 2 3 3 4 5" xfId="40097"/>
    <cellStyle name="40% - Accent6 2 3 3 4 6" xfId="40098"/>
    <cellStyle name="40% - Accent6 2 3 3 4 7" xfId="40099"/>
    <cellStyle name="40% - Accent6 2 3 3 5" xfId="40100"/>
    <cellStyle name="40% - Accent6 2 3 3 5 2" xfId="40101"/>
    <cellStyle name="40% - Accent6 2 3 3 5 2 2" xfId="40102"/>
    <cellStyle name="40% - Accent6 2 3 3 5 3" xfId="40103"/>
    <cellStyle name="40% - Accent6 2 3 3 5 3 2" xfId="40104"/>
    <cellStyle name="40% - Accent6 2 3 3 5 4" xfId="40105"/>
    <cellStyle name="40% - Accent6 2 3 3 5 5" xfId="40106"/>
    <cellStyle name="40% - Accent6 2 3 3 5 6" xfId="40107"/>
    <cellStyle name="40% - Accent6 2 3 3 5 7" xfId="40108"/>
    <cellStyle name="40% - Accent6 2 3 3 6" xfId="40109"/>
    <cellStyle name="40% - Accent6 2 3 3 6 2" xfId="40110"/>
    <cellStyle name="40% - Accent6 2 3 3 7" xfId="40111"/>
    <cellStyle name="40% - Accent6 2 3 3 7 2" xfId="40112"/>
    <cellStyle name="40% - Accent6 2 3 3 8" xfId="40113"/>
    <cellStyle name="40% - Accent6 2 3 3 9" xfId="40114"/>
    <cellStyle name="40% - Accent6 2 3 4" xfId="40115"/>
    <cellStyle name="40% - Accent6 2 3 4 10" xfId="40116"/>
    <cellStyle name="40% - Accent6 2 3 4 2" xfId="40117"/>
    <cellStyle name="40% - Accent6 2 3 4 2 2" xfId="40118"/>
    <cellStyle name="40% - Accent6 2 3 4 2 2 2" xfId="40119"/>
    <cellStyle name="40% - Accent6 2 3 4 2 3" xfId="40120"/>
    <cellStyle name="40% - Accent6 2 3 4 2 3 2" xfId="40121"/>
    <cellStyle name="40% - Accent6 2 3 4 2 4" xfId="40122"/>
    <cellStyle name="40% - Accent6 2 3 4 2 5" xfId="40123"/>
    <cellStyle name="40% - Accent6 2 3 4 2 6" xfId="40124"/>
    <cellStyle name="40% - Accent6 2 3 4 2 7" xfId="40125"/>
    <cellStyle name="40% - Accent6 2 3 4 3" xfId="40126"/>
    <cellStyle name="40% - Accent6 2 3 4 3 2" xfId="40127"/>
    <cellStyle name="40% - Accent6 2 3 4 3 2 2" xfId="40128"/>
    <cellStyle name="40% - Accent6 2 3 4 3 3" xfId="40129"/>
    <cellStyle name="40% - Accent6 2 3 4 3 3 2" xfId="40130"/>
    <cellStyle name="40% - Accent6 2 3 4 3 4" xfId="40131"/>
    <cellStyle name="40% - Accent6 2 3 4 3 5" xfId="40132"/>
    <cellStyle name="40% - Accent6 2 3 4 3 6" xfId="40133"/>
    <cellStyle name="40% - Accent6 2 3 4 3 7" xfId="40134"/>
    <cellStyle name="40% - Accent6 2 3 4 4" xfId="40135"/>
    <cellStyle name="40% - Accent6 2 3 4 4 2" xfId="40136"/>
    <cellStyle name="40% - Accent6 2 3 4 4 2 2" xfId="40137"/>
    <cellStyle name="40% - Accent6 2 3 4 4 3" xfId="40138"/>
    <cellStyle name="40% - Accent6 2 3 4 4 3 2" xfId="40139"/>
    <cellStyle name="40% - Accent6 2 3 4 4 4" xfId="40140"/>
    <cellStyle name="40% - Accent6 2 3 4 4 5" xfId="40141"/>
    <cellStyle name="40% - Accent6 2 3 4 4 6" xfId="40142"/>
    <cellStyle name="40% - Accent6 2 3 4 4 7" xfId="40143"/>
    <cellStyle name="40% - Accent6 2 3 4 5" xfId="40144"/>
    <cellStyle name="40% - Accent6 2 3 4 5 2" xfId="40145"/>
    <cellStyle name="40% - Accent6 2 3 4 6" xfId="40146"/>
    <cellStyle name="40% - Accent6 2 3 4 6 2" xfId="40147"/>
    <cellStyle name="40% - Accent6 2 3 4 7" xfId="40148"/>
    <cellStyle name="40% - Accent6 2 3 4 8" xfId="40149"/>
    <cellStyle name="40% - Accent6 2 3 4 9" xfId="40150"/>
    <cellStyle name="40% - Accent6 2 3 5" xfId="40151"/>
    <cellStyle name="40% - Accent6 2 3 5 2" xfId="40152"/>
    <cellStyle name="40% - Accent6 2 3 5 2 2" xfId="40153"/>
    <cellStyle name="40% - Accent6 2 3 5 3" xfId="40154"/>
    <cellStyle name="40% - Accent6 2 3 5 3 2" xfId="40155"/>
    <cellStyle name="40% - Accent6 2 3 5 4" xfId="40156"/>
    <cellStyle name="40% - Accent6 2 3 5 5" xfId="40157"/>
    <cellStyle name="40% - Accent6 2 3 5 6" xfId="40158"/>
    <cellStyle name="40% - Accent6 2 3 5 7" xfId="40159"/>
    <cellStyle name="40% - Accent6 2 3 6" xfId="40160"/>
    <cellStyle name="40% - Accent6 2 3 6 2" xfId="40161"/>
    <cellStyle name="40% - Accent6 2 3 6 2 2" xfId="40162"/>
    <cellStyle name="40% - Accent6 2 3 6 3" xfId="40163"/>
    <cellStyle name="40% - Accent6 2 3 6 3 2" xfId="40164"/>
    <cellStyle name="40% - Accent6 2 3 6 4" xfId="40165"/>
    <cellStyle name="40% - Accent6 2 3 6 5" xfId="40166"/>
    <cellStyle name="40% - Accent6 2 3 6 6" xfId="40167"/>
    <cellStyle name="40% - Accent6 2 3 6 7" xfId="40168"/>
    <cellStyle name="40% - Accent6 2 3 7" xfId="40169"/>
    <cellStyle name="40% - Accent6 2 3 7 2" xfId="40170"/>
    <cellStyle name="40% - Accent6 2 3 7 2 2" xfId="40171"/>
    <cellStyle name="40% - Accent6 2 3 7 3" xfId="40172"/>
    <cellStyle name="40% - Accent6 2 3 7 3 2" xfId="40173"/>
    <cellStyle name="40% - Accent6 2 3 7 4" xfId="40174"/>
    <cellStyle name="40% - Accent6 2 3 7 5" xfId="40175"/>
    <cellStyle name="40% - Accent6 2 3 7 6" xfId="40176"/>
    <cellStyle name="40% - Accent6 2 3 7 7" xfId="40177"/>
    <cellStyle name="40% - Accent6 2 3 8" xfId="40178"/>
    <cellStyle name="40% - Accent6 2 3 8 2" xfId="40179"/>
    <cellStyle name="40% - Accent6 2 3 9" xfId="40180"/>
    <cellStyle name="40% - Accent6 2 3 9 2" xfId="40181"/>
    <cellStyle name="40% - Accent6 2 4" xfId="40182"/>
    <cellStyle name="40% - Accent6 2 4 10" xfId="40183"/>
    <cellStyle name="40% - Accent6 2 4 11" xfId="40184"/>
    <cellStyle name="40% - Accent6 2 4 12" xfId="40185"/>
    <cellStyle name="40% - Accent6 2 4 13" xfId="40186"/>
    <cellStyle name="40% - Accent6 2 4 2" xfId="40187"/>
    <cellStyle name="40% - Accent6 2 4 2 10" xfId="40188"/>
    <cellStyle name="40% - Accent6 2 4 2 11" xfId="40189"/>
    <cellStyle name="40% - Accent6 2 4 2 2" xfId="40190"/>
    <cellStyle name="40% - Accent6 2 4 2 2 10" xfId="40191"/>
    <cellStyle name="40% - Accent6 2 4 2 2 2" xfId="40192"/>
    <cellStyle name="40% - Accent6 2 4 2 2 2 2" xfId="40193"/>
    <cellStyle name="40% - Accent6 2 4 2 2 2 2 2" xfId="40194"/>
    <cellStyle name="40% - Accent6 2 4 2 2 2 3" xfId="40195"/>
    <cellStyle name="40% - Accent6 2 4 2 2 2 3 2" xfId="40196"/>
    <cellStyle name="40% - Accent6 2 4 2 2 2 4" xfId="40197"/>
    <cellStyle name="40% - Accent6 2 4 2 2 2 5" xfId="40198"/>
    <cellStyle name="40% - Accent6 2 4 2 2 2 6" xfId="40199"/>
    <cellStyle name="40% - Accent6 2 4 2 2 2 7" xfId="40200"/>
    <cellStyle name="40% - Accent6 2 4 2 2 3" xfId="40201"/>
    <cellStyle name="40% - Accent6 2 4 2 2 3 2" xfId="40202"/>
    <cellStyle name="40% - Accent6 2 4 2 2 3 2 2" xfId="40203"/>
    <cellStyle name="40% - Accent6 2 4 2 2 3 3" xfId="40204"/>
    <cellStyle name="40% - Accent6 2 4 2 2 3 3 2" xfId="40205"/>
    <cellStyle name="40% - Accent6 2 4 2 2 3 4" xfId="40206"/>
    <cellStyle name="40% - Accent6 2 4 2 2 3 5" xfId="40207"/>
    <cellStyle name="40% - Accent6 2 4 2 2 3 6" xfId="40208"/>
    <cellStyle name="40% - Accent6 2 4 2 2 3 7" xfId="40209"/>
    <cellStyle name="40% - Accent6 2 4 2 2 4" xfId="40210"/>
    <cellStyle name="40% - Accent6 2 4 2 2 4 2" xfId="40211"/>
    <cellStyle name="40% - Accent6 2 4 2 2 4 2 2" xfId="40212"/>
    <cellStyle name="40% - Accent6 2 4 2 2 4 3" xfId="40213"/>
    <cellStyle name="40% - Accent6 2 4 2 2 4 3 2" xfId="40214"/>
    <cellStyle name="40% - Accent6 2 4 2 2 4 4" xfId="40215"/>
    <cellStyle name="40% - Accent6 2 4 2 2 4 5" xfId="40216"/>
    <cellStyle name="40% - Accent6 2 4 2 2 4 6" xfId="40217"/>
    <cellStyle name="40% - Accent6 2 4 2 2 4 7" xfId="40218"/>
    <cellStyle name="40% - Accent6 2 4 2 2 5" xfId="40219"/>
    <cellStyle name="40% - Accent6 2 4 2 2 5 2" xfId="40220"/>
    <cellStyle name="40% - Accent6 2 4 2 2 6" xfId="40221"/>
    <cellStyle name="40% - Accent6 2 4 2 2 6 2" xfId="40222"/>
    <cellStyle name="40% - Accent6 2 4 2 2 7" xfId="40223"/>
    <cellStyle name="40% - Accent6 2 4 2 2 8" xfId="40224"/>
    <cellStyle name="40% - Accent6 2 4 2 2 9" xfId="40225"/>
    <cellStyle name="40% - Accent6 2 4 2 3" xfId="40226"/>
    <cellStyle name="40% - Accent6 2 4 2 3 2" xfId="40227"/>
    <cellStyle name="40% - Accent6 2 4 2 3 2 2" xfId="40228"/>
    <cellStyle name="40% - Accent6 2 4 2 3 3" xfId="40229"/>
    <cellStyle name="40% - Accent6 2 4 2 3 3 2" xfId="40230"/>
    <cellStyle name="40% - Accent6 2 4 2 3 4" xfId="40231"/>
    <cellStyle name="40% - Accent6 2 4 2 3 5" xfId="40232"/>
    <cellStyle name="40% - Accent6 2 4 2 3 6" xfId="40233"/>
    <cellStyle name="40% - Accent6 2 4 2 3 7" xfId="40234"/>
    <cellStyle name="40% - Accent6 2 4 2 4" xfId="40235"/>
    <cellStyle name="40% - Accent6 2 4 2 4 2" xfId="40236"/>
    <cellStyle name="40% - Accent6 2 4 2 4 2 2" xfId="40237"/>
    <cellStyle name="40% - Accent6 2 4 2 4 3" xfId="40238"/>
    <cellStyle name="40% - Accent6 2 4 2 4 3 2" xfId="40239"/>
    <cellStyle name="40% - Accent6 2 4 2 4 4" xfId="40240"/>
    <cellStyle name="40% - Accent6 2 4 2 4 5" xfId="40241"/>
    <cellStyle name="40% - Accent6 2 4 2 4 6" xfId="40242"/>
    <cellStyle name="40% - Accent6 2 4 2 4 7" xfId="40243"/>
    <cellStyle name="40% - Accent6 2 4 2 5" xfId="40244"/>
    <cellStyle name="40% - Accent6 2 4 2 5 2" xfId="40245"/>
    <cellStyle name="40% - Accent6 2 4 2 5 2 2" xfId="40246"/>
    <cellStyle name="40% - Accent6 2 4 2 5 3" xfId="40247"/>
    <cellStyle name="40% - Accent6 2 4 2 5 3 2" xfId="40248"/>
    <cellStyle name="40% - Accent6 2 4 2 5 4" xfId="40249"/>
    <cellStyle name="40% - Accent6 2 4 2 5 5" xfId="40250"/>
    <cellStyle name="40% - Accent6 2 4 2 5 6" xfId="40251"/>
    <cellStyle name="40% - Accent6 2 4 2 5 7" xfId="40252"/>
    <cellStyle name="40% - Accent6 2 4 2 6" xfId="40253"/>
    <cellStyle name="40% - Accent6 2 4 2 6 2" xfId="40254"/>
    <cellStyle name="40% - Accent6 2 4 2 7" xfId="40255"/>
    <cellStyle name="40% - Accent6 2 4 2 7 2" xfId="40256"/>
    <cellStyle name="40% - Accent6 2 4 2 8" xfId="40257"/>
    <cellStyle name="40% - Accent6 2 4 2 9" xfId="40258"/>
    <cellStyle name="40% - Accent6 2 4 3" xfId="40259"/>
    <cellStyle name="40% - Accent6 2 4 3 10" xfId="40260"/>
    <cellStyle name="40% - Accent6 2 4 3 11" xfId="40261"/>
    <cellStyle name="40% - Accent6 2 4 3 2" xfId="40262"/>
    <cellStyle name="40% - Accent6 2 4 3 2 10" xfId="40263"/>
    <cellStyle name="40% - Accent6 2 4 3 2 2" xfId="40264"/>
    <cellStyle name="40% - Accent6 2 4 3 2 2 2" xfId="40265"/>
    <cellStyle name="40% - Accent6 2 4 3 2 2 2 2" xfId="40266"/>
    <cellStyle name="40% - Accent6 2 4 3 2 2 3" xfId="40267"/>
    <cellStyle name="40% - Accent6 2 4 3 2 2 3 2" xfId="40268"/>
    <cellStyle name="40% - Accent6 2 4 3 2 2 4" xfId="40269"/>
    <cellStyle name="40% - Accent6 2 4 3 2 2 5" xfId="40270"/>
    <cellStyle name="40% - Accent6 2 4 3 2 2 6" xfId="40271"/>
    <cellStyle name="40% - Accent6 2 4 3 2 2 7" xfId="40272"/>
    <cellStyle name="40% - Accent6 2 4 3 2 3" xfId="40273"/>
    <cellStyle name="40% - Accent6 2 4 3 2 3 2" xfId="40274"/>
    <cellStyle name="40% - Accent6 2 4 3 2 3 2 2" xfId="40275"/>
    <cellStyle name="40% - Accent6 2 4 3 2 3 3" xfId="40276"/>
    <cellStyle name="40% - Accent6 2 4 3 2 3 3 2" xfId="40277"/>
    <cellStyle name="40% - Accent6 2 4 3 2 3 4" xfId="40278"/>
    <cellStyle name="40% - Accent6 2 4 3 2 3 5" xfId="40279"/>
    <cellStyle name="40% - Accent6 2 4 3 2 3 6" xfId="40280"/>
    <cellStyle name="40% - Accent6 2 4 3 2 3 7" xfId="40281"/>
    <cellStyle name="40% - Accent6 2 4 3 2 4" xfId="40282"/>
    <cellStyle name="40% - Accent6 2 4 3 2 4 2" xfId="40283"/>
    <cellStyle name="40% - Accent6 2 4 3 2 4 2 2" xfId="40284"/>
    <cellStyle name="40% - Accent6 2 4 3 2 4 3" xfId="40285"/>
    <cellStyle name="40% - Accent6 2 4 3 2 4 3 2" xfId="40286"/>
    <cellStyle name="40% - Accent6 2 4 3 2 4 4" xfId="40287"/>
    <cellStyle name="40% - Accent6 2 4 3 2 4 5" xfId="40288"/>
    <cellStyle name="40% - Accent6 2 4 3 2 4 6" xfId="40289"/>
    <cellStyle name="40% - Accent6 2 4 3 2 4 7" xfId="40290"/>
    <cellStyle name="40% - Accent6 2 4 3 2 5" xfId="40291"/>
    <cellStyle name="40% - Accent6 2 4 3 2 5 2" xfId="40292"/>
    <cellStyle name="40% - Accent6 2 4 3 2 6" xfId="40293"/>
    <cellStyle name="40% - Accent6 2 4 3 2 6 2" xfId="40294"/>
    <cellStyle name="40% - Accent6 2 4 3 2 7" xfId="40295"/>
    <cellStyle name="40% - Accent6 2 4 3 2 8" xfId="40296"/>
    <cellStyle name="40% - Accent6 2 4 3 2 9" xfId="40297"/>
    <cellStyle name="40% - Accent6 2 4 3 3" xfId="40298"/>
    <cellStyle name="40% - Accent6 2 4 3 3 2" xfId="40299"/>
    <cellStyle name="40% - Accent6 2 4 3 3 2 2" xfId="40300"/>
    <cellStyle name="40% - Accent6 2 4 3 3 3" xfId="40301"/>
    <cellStyle name="40% - Accent6 2 4 3 3 3 2" xfId="40302"/>
    <cellStyle name="40% - Accent6 2 4 3 3 4" xfId="40303"/>
    <cellStyle name="40% - Accent6 2 4 3 3 5" xfId="40304"/>
    <cellStyle name="40% - Accent6 2 4 3 3 6" xfId="40305"/>
    <cellStyle name="40% - Accent6 2 4 3 3 7" xfId="40306"/>
    <cellStyle name="40% - Accent6 2 4 3 4" xfId="40307"/>
    <cellStyle name="40% - Accent6 2 4 3 4 2" xfId="40308"/>
    <cellStyle name="40% - Accent6 2 4 3 4 2 2" xfId="40309"/>
    <cellStyle name="40% - Accent6 2 4 3 4 3" xfId="40310"/>
    <cellStyle name="40% - Accent6 2 4 3 4 3 2" xfId="40311"/>
    <cellStyle name="40% - Accent6 2 4 3 4 4" xfId="40312"/>
    <cellStyle name="40% - Accent6 2 4 3 4 5" xfId="40313"/>
    <cellStyle name="40% - Accent6 2 4 3 4 6" xfId="40314"/>
    <cellStyle name="40% - Accent6 2 4 3 4 7" xfId="40315"/>
    <cellStyle name="40% - Accent6 2 4 3 5" xfId="40316"/>
    <cellStyle name="40% - Accent6 2 4 3 5 2" xfId="40317"/>
    <cellStyle name="40% - Accent6 2 4 3 5 2 2" xfId="40318"/>
    <cellStyle name="40% - Accent6 2 4 3 5 3" xfId="40319"/>
    <cellStyle name="40% - Accent6 2 4 3 5 3 2" xfId="40320"/>
    <cellStyle name="40% - Accent6 2 4 3 5 4" xfId="40321"/>
    <cellStyle name="40% - Accent6 2 4 3 5 5" xfId="40322"/>
    <cellStyle name="40% - Accent6 2 4 3 5 6" xfId="40323"/>
    <cellStyle name="40% - Accent6 2 4 3 5 7" xfId="40324"/>
    <cellStyle name="40% - Accent6 2 4 3 6" xfId="40325"/>
    <cellStyle name="40% - Accent6 2 4 3 6 2" xfId="40326"/>
    <cellStyle name="40% - Accent6 2 4 3 7" xfId="40327"/>
    <cellStyle name="40% - Accent6 2 4 3 7 2" xfId="40328"/>
    <cellStyle name="40% - Accent6 2 4 3 8" xfId="40329"/>
    <cellStyle name="40% - Accent6 2 4 3 9" xfId="40330"/>
    <cellStyle name="40% - Accent6 2 4 4" xfId="40331"/>
    <cellStyle name="40% - Accent6 2 4 4 10" xfId="40332"/>
    <cellStyle name="40% - Accent6 2 4 4 2" xfId="40333"/>
    <cellStyle name="40% - Accent6 2 4 4 2 2" xfId="40334"/>
    <cellStyle name="40% - Accent6 2 4 4 2 2 2" xfId="40335"/>
    <cellStyle name="40% - Accent6 2 4 4 2 3" xfId="40336"/>
    <cellStyle name="40% - Accent6 2 4 4 2 3 2" xfId="40337"/>
    <cellStyle name="40% - Accent6 2 4 4 2 4" xfId="40338"/>
    <cellStyle name="40% - Accent6 2 4 4 2 5" xfId="40339"/>
    <cellStyle name="40% - Accent6 2 4 4 2 6" xfId="40340"/>
    <cellStyle name="40% - Accent6 2 4 4 2 7" xfId="40341"/>
    <cellStyle name="40% - Accent6 2 4 4 3" xfId="40342"/>
    <cellStyle name="40% - Accent6 2 4 4 3 2" xfId="40343"/>
    <cellStyle name="40% - Accent6 2 4 4 3 2 2" xfId="40344"/>
    <cellStyle name="40% - Accent6 2 4 4 3 3" xfId="40345"/>
    <cellStyle name="40% - Accent6 2 4 4 3 3 2" xfId="40346"/>
    <cellStyle name="40% - Accent6 2 4 4 3 4" xfId="40347"/>
    <cellStyle name="40% - Accent6 2 4 4 3 5" xfId="40348"/>
    <cellStyle name="40% - Accent6 2 4 4 3 6" xfId="40349"/>
    <cellStyle name="40% - Accent6 2 4 4 3 7" xfId="40350"/>
    <cellStyle name="40% - Accent6 2 4 4 4" xfId="40351"/>
    <cellStyle name="40% - Accent6 2 4 4 4 2" xfId="40352"/>
    <cellStyle name="40% - Accent6 2 4 4 4 2 2" xfId="40353"/>
    <cellStyle name="40% - Accent6 2 4 4 4 3" xfId="40354"/>
    <cellStyle name="40% - Accent6 2 4 4 4 3 2" xfId="40355"/>
    <cellStyle name="40% - Accent6 2 4 4 4 4" xfId="40356"/>
    <cellStyle name="40% - Accent6 2 4 4 4 5" xfId="40357"/>
    <cellStyle name="40% - Accent6 2 4 4 4 6" xfId="40358"/>
    <cellStyle name="40% - Accent6 2 4 4 4 7" xfId="40359"/>
    <cellStyle name="40% - Accent6 2 4 4 5" xfId="40360"/>
    <cellStyle name="40% - Accent6 2 4 4 5 2" xfId="40361"/>
    <cellStyle name="40% - Accent6 2 4 4 6" xfId="40362"/>
    <cellStyle name="40% - Accent6 2 4 4 6 2" xfId="40363"/>
    <cellStyle name="40% - Accent6 2 4 4 7" xfId="40364"/>
    <cellStyle name="40% - Accent6 2 4 4 8" xfId="40365"/>
    <cellStyle name="40% - Accent6 2 4 4 9" xfId="40366"/>
    <cellStyle name="40% - Accent6 2 4 5" xfId="40367"/>
    <cellStyle name="40% - Accent6 2 4 5 2" xfId="40368"/>
    <cellStyle name="40% - Accent6 2 4 5 2 2" xfId="40369"/>
    <cellStyle name="40% - Accent6 2 4 5 3" xfId="40370"/>
    <cellStyle name="40% - Accent6 2 4 5 3 2" xfId="40371"/>
    <cellStyle name="40% - Accent6 2 4 5 4" xfId="40372"/>
    <cellStyle name="40% - Accent6 2 4 5 5" xfId="40373"/>
    <cellStyle name="40% - Accent6 2 4 5 6" xfId="40374"/>
    <cellStyle name="40% - Accent6 2 4 5 7" xfId="40375"/>
    <cellStyle name="40% - Accent6 2 4 6" xfId="40376"/>
    <cellStyle name="40% - Accent6 2 4 6 2" xfId="40377"/>
    <cellStyle name="40% - Accent6 2 4 6 2 2" xfId="40378"/>
    <cellStyle name="40% - Accent6 2 4 6 3" xfId="40379"/>
    <cellStyle name="40% - Accent6 2 4 6 3 2" xfId="40380"/>
    <cellStyle name="40% - Accent6 2 4 6 4" xfId="40381"/>
    <cellStyle name="40% - Accent6 2 4 6 5" xfId="40382"/>
    <cellStyle name="40% - Accent6 2 4 6 6" xfId="40383"/>
    <cellStyle name="40% - Accent6 2 4 6 7" xfId="40384"/>
    <cellStyle name="40% - Accent6 2 4 7" xfId="40385"/>
    <cellStyle name="40% - Accent6 2 4 7 2" xfId="40386"/>
    <cellStyle name="40% - Accent6 2 4 7 2 2" xfId="40387"/>
    <cellStyle name="40% - Accent6 2 4 7 3" xfId="40388"/>
    <cellStyle name="40% - Accent6 2 4 7 3 2" xfId="40389"/>
    <cellStyle name="40% - Accent6 2 4 7 4" xfId="40390"/>
    <cellStyle name="40% - Accent6 2 4 7 5" xfId="40391"/>
    <cellStyle name="40% - Accent6 2 4 7 6" xfId="40392"/>
    <cellStyle name="40% - Accent6 2 4 7 7" xfId="40393"/>
    <cellStyle name="40% - Accent6 2 4 8" xfId="40394"/>
    <cellStyle name="40% - Accent6 2 4 8 2" xfId="40395"/>
    <cellStyle name="40% - Accent6 2 4 9" xfId="40396"/>
    <cellStyle name="40% - Accent6 2 4 9 2" xfId="40397"/>
    <cellStyle name="40% - Accent6 2 5" xfId="40398"/>
    <cellStyle name="40% - Accent6 2 5 10" xfId="40399"/>
    <cellStyle name="40% - Accent6 2 5 11" xfId="40400"/>
    <cellStyle name="40% - Accent6 2 5 12" xfId="40401"/>
    <cellStyle name="40% - Accent6 2 5 13" xfId="40402"/>
    <cellStyle name="40% - Accent6 2 5 2" xfId="40403"/>
    <cellStyle name="40% - Accent6 2 5 2 10" xfId="40404"/>
    <cellStyle name="40% - Accent6 2 5 2 11" xfId="40405"/>
    <cellStyle name="40% - Accent6 2 5 2 2" xfId="40406"/>
    <cellStyle name="40% - Accent6 2 5 2 2 10" xfId="40407"/>
    <cellStyle name="40% - Accent6 2 5 2 2 2" xfId="40408"/>
    <cellStyle name="40% - Accent6 2 5 2 2 2 2" xfId="40409"/>
    <cellStyle name="40% - Accent6 2 5 2 2 2 2 2" xfId="40410"/>
    <cellStyle name="40% - Accent6 2 5 2 2 2 3" xfId="40411"/>
    <cellStyle name="40% - Accent6 2 5 2 2 2 3 2" xfId="40412"/>
    <cellStyle name="40% - Accent6 2 5 2 2 2 4" xfId="40413"/>
    <cellStyle name="40% - Accent6 2 5 2 2 2 5" xfId="40414"/>
    <cellStyle name="40% - Accent6 2 5 2 2 2 6" xfId="40415"/>
    <cellStyle name="40% - Accent6 2 5 2 2 2 7" xfId="40416"/>
    <cellStyle name="40% - Accent6 2 5 2 2 3" xfId="40417"/>
    <cellStyle name="40% - Accent6 2 5 2 2 3 2" xfId="40418"/>
    <cellStyle name="40% - Accent6 2 5 2 2 3 2 2" xfId="40419"/>
    <cellStyle name="40% - Accent6 2 5 2 2 3 3" xfId="40420"/>
    <cellStyle name="40% - Accent6 2 5 2 2 3 3 2" xfId="40421"/>
    <cellStyle name="40% - Accent6 2 5 2 2 3 4" xfId="40422"/>
    <cellStyle name="40% - Accent6 2 5 2 2 3 5" xfId="40423"/>
    <cellStyle name="40% - Accent6 2 5 2 2 3 6" xfId="40424"/>
    <cellStyle name="40% - Accent6 2 5 2 2 3 7" xfId="40425"/>
    <cellStyle name="40% - Accent6 2 5 2 2 4" xfId="40426"/>
    <cellStyle name="40% - Accent6 2 5 2 2 4 2" xfId="40427"/>
    <cellStyle name="40% - Accent6 2 5 2 2 4 2 2" xfId="40428"/>
    <cellStyle name="40% - Accent6 2 5 2 2 4 3" xfId="40429"/>
    <cellStyle name="40% - Accent6 2 5 2 2 4 3 2" xfId="40430"/>
    <cellStyle name="40% - Accent6 2 5 2 2 4 4" xfId="40431"/>
    <cellStyle name="40% - Accent6 2 5 2 2 4 5" xfId="40432"/>
    <cellStyle name="40% - Accent6 2 5 2 2 4 6" xfId="40433"/>
    <cellStyle name="40% - Accent6 2 5 2 2 4 7" xfId="40434"/>
    <cellStyle name="40% - Accent6 2 5 2 2 5" xfId="40435"/>
    <cellStyle name="40% - Accent6 2 5 2 2 5 2" xfId="40436"/>
    <cellStyle name="40% - Accent6 2 5 2 2 6" xfId="40437"/>
    <cellStyle name="40% - Accent6 2 5 2 2 6 2" xfId="40438"/>
    <cellStyle name="40% - Accent6 2 5 2 2 7" xfId="40439"/>
    <cellStyle name="40% - Accent6 2 5 2 2 8" xfId="40440"/>
    <cellStyle name="40% - Accent6 2 5 2 2 9" xfId="40441"/>
    <cellStyle name="40% - Accent6 2 5 2 3" xfId="40442"/>
    <cellStyle name="40% - Accent6 2 5 2 3 2" xfId="40443"/>
    <cellStyle name="40% - Accent6 2 5 2 3 2 2" xfId="40444"/>
    <cellStyle name="40% - Accent6 2 5 2 3 3" xfId="40445"/>
    <cellStyle name="40% - Accent6 2 5 2 3 3 2" xfId="40446"/>
    <cellStyle name="40% - Accent6 2 5 2 3 4" xfId="40447"/>
    <cellStyle name="40% - Accent6 2 5 2 3 5" xfId="40448"/>
    <cellStyle name="40% - Accent6 2 5 2 3 6" xfId="40449"/>
    <cellStyle name="40% - Accent6 2 5 2 3 7" xfId="40450"/>
    <cellStyle name="40% - Accent6 2 5 2 4" xfId="40451"/>
    <cellStyle name="40% - Accent6 2 5 2 4 2" xfId="40452"/>
    <cellStyle name="40% - Accent6 2 5 2 4 2 2" xfId="40453"/>
    <cellStyle name="40% - Accent6 2 5 2 4 3" xfId="40454"/>
    <cellStyle name="40% - Accent6 2 5 2 4 3 2" xfId="40455"/>
    <cellStyle name="40% - Accent6 2 5 2 4 4" xfId="40456"/>
    <cellStyle name="40% - Accent6 2 5 2 4 5" xfId="40457"/>
    <cellStyle name="40% - Accent6 2 5 2 4 6" xfId="40458"/>
    <cellStyle name="40% - Accent6 2 5 2 4 7" xfId="40459"/>
    <cellStyle name="40% - Accent6 2 5 2 5" xfId="40460"/>
    <cellStyle name="40% - Accent6 2 5 2 5 2" xfId="40461"/>
    <cellStyle name="40% - Accent6 2 5 2 5 2 2" xfId="40462"/>
    <cellStyle name="40% - Accent6 2 5 2 5 3" xfId="40463"/>
    <cellStyle name="40% - Accent6 2 5 2 5 3 2" xfId="40464"/>
    <cellStyle name="40% - Accent6 2 5 2 5 4" xfId="40465"/>
    <cellStyle name="40% - Accent6 2 5 2 5 5" xfId="40466"/>
    <cellStyle name="40% - Accent6 2 5 2 5 6" xfId="40467"/>
    <cellStyle name="40% - Accent6 2 5 2 5 7" xfId="40468"/>
    <cellStyle name="40% - Accent6 2 5 2 6" xfId="40469"/>
    <cellStyle name="40% - Accent6 2 5 2 6 2" xfId="40470"/>
    <cellStyle name="40% - Accent6 2 5 2 7" xfId="40471"/>
    <cellStyle name="40% - Accent6 2 5 2 7 2" xfId="40472"/>
    <cellStyle name="40% - Accent6 2 5 2 8" xfId="40473"/>
    <cellStyle name="40% - Accent6 2 5 2 9" xfId="40474"/>
    <cellStyle name="40% - Accent6 2 5 3" xfId="40475"/>
    <cellStyle name="40% - Accent6 2 5 3 10" xfId="40476"/>
    <cellStyle name="40% - Accent6 2 5 3 11" xfId="40477"/>
    <cellStyle name="40% - Accent6 2 5 3 2" xfId="40478"/>
    <cellStyle name="40% - Accent6 2 5 3 2 10" xfId="40479"/>
    <cellStyle name="40% - Accent6 2 5 3 2 2" xfId="40480"/>
    <cellStyle name="40% - Accent6 2 5 3 2 2 2" xfId="40481"/>
    <cellStyle name="40% - Accent6 2 5 3 2 2 2 2" xfId="40482"/>
    <cellStyle name="40% - Accent6 2 5 3 2 2 3" xfId="40483"/>
    <cellStyle name="40% - Accent6 2 5 3 2 2 3 2" xfId="40484"/>
    <cellStyle name="40% - Accent6 2 5 3 2 2 4" xfId="40485"/>
    <cellStyle name="40% - Accent6 2 5 3 2 2 5" xfId="40486"/>
    <cellStyle name="40% - Accent6 2 5 3 2 2 6" xfId="40487"/>
    <cellStyle name="40% - Accent6 2 5 3 2 2 7" xfId="40488"/>
    <cellStyle name="40% - Accent6 2 5 3 2 3" xfId="40489"/>
    <cellStyle name="40% - Accent6 2 5 3 2 3 2" xfId="40490"/>
    <cellStyle name="40% - Accent6 2 5 3 2 3 2 2" xfId="40491"/>
    <cellStyle name="40% - Accent6 2 5 3 2 3 3" xfId="40492"/>
    <cellStyle name="40% - Accent6 2 5 3 2 3 3 2" xfId="40493"/>
    <cellStyle name="40% - Accent6 2 5 3 2 3 4" xfId="40494"/>
    <cellStyle name="40% - Accent6 2 5 3 2 3 5" xfId="40495"/>
    <cellStyle name="40% - Accent6 2 5 3 2 3 6" xfId="40496"/>
    <cellStyle name="40% - Accent6 2 5 3 2 3 7" xfId="40497"/>
    <cellStyle name="40% - Accent6 2 5 3 2 4" xfId="40498"/>
    <cellStyle name="40% - Accent6 2 5 3 2 4 2" xfId="40499"/>
    <cellStyle name="40% - Accent6 2 5 3 2 4 2 2" xfId="40500"/>
    <cellStyle name="40% - Accent6 2 5 3 2 4 3" xfId="40501"/>
    <cellStyle name="40% - Accent6 2 5 3 2 4 3 2" xfId="40502"/>
    <cellStyle name="40% - Accent6 2 5 3 2 4 4" xfId="40503"/>
    <cellStyle name="40% - Accent6 2 5 3 2 4 5" xfId="40504"/>
    <cellStyle name="40% - Accent6 2 5 3 2 4 6" xfId="40505"/>
    <cellStyle name="40% - Accent6 2 5 3 2 4 7" xfId="40506"/>
    <cellStyle name="40% - Accent6 2 5 3 2 5" xfId="40507"/>
    <cellStyle name="40% - Accent6 2 5 3 2 5 2" xfId="40508"/>
    <cellStyle name="40% - Accent6 2 5 3 2 6" xfId="40509"/>
    <cellStyle name="40% - Accent6 2 5 3 2 6 2" xfId="40510"/>
    <cellStyle name="40% - Accent6 2 5 3 2 7" xfId="40511"/>
    <cellStyle name="40% - Accent6 2 5 3 2 8" xfId="40512"/>
    <cellStyle name="40% - Accent6 2 5 3 2 9" xfId="40513"/>
    <cellStyle name="40% - Accent6 2 5 3 3" xfId="40514"/>
    <cellStyle name="40% - Accent6 2 5 3 3 2" xfId="40515"/>
    <cellStyle name="40% - Accent6 2 5 3 3 2 2" xfId="40516"/>
    <cellStyle name="40% - Accent6 2 5 3 3 3" xfId="40517"/>
    <cellStyle name="40% - Accent6 2 5 3 3 3 2" xfId="40518"/>
    <cellStyle name="40% - Accent6 2 5 3 3 4" xfId="40519"/>
    <cellStyle name="40% - Accent6 2 5 3 3 5" xfId="40520"/>
    <cellStyle name="40% - Accent6 2 5 3 3 6" xfId="40521"/>
    <cellStyle name="40% - Accent6 2 5 3 3 7" xfId="40522"/>
    <cellStyle name="40% - Accent6 2 5 3 4" xfId="40523"/>
    <cellStyle name="40% - Accent6 2 5 3 4 2" xfId="40524"/>
    <cellStyle name="40% - Accent6 2 5 3 4 2 2" xfId="40525"/>
    <cellStyle name="40% - Accent6 2 5 3 4 3" xfId="40526"/>
    <cellStyle name="40% - Accent6 2 5 3 4 3 2" xfId="40527"/>
    <cellStyle name="40% - Accent6 2 5 3 4 4" xfId="40528"/>
    <cellStyle name="40% - Accent6 2 5 3 4 5" xfId="40529"/>
    <cellStyle name="40% - Accent6 2 5 3 4 6" xfId="40530"/>
    <cellStyle name="40% - Accent6 2 5 3 4 7" xfId="40531"/>
    <cellStyle name="40% - Accent6 2 5 3 5" xfId="40532"/>
    <cellStyle name="40% - Accent6 2 5 3 5 2" xfId="40533"/>
    <cellStyle name="40% - Accent6 2 5 3 5 2 2" xfId="40534"/>
    <cellStyle name="40% - Accent6 2 5 3 5 3" xfId="40535"/>
    <cellStyle name="40% - Accent6 2 5 3 5 3 2" xfId="40536"/>
    <cellStyle name="40% - Accent6 2 5 3 5 4" xfId="40537"/>
    <cellStyle name="40% - Accent6 2 5 3 5 5" xfId="40538"/>
    <cellStyle name="40% - Accent6 2 5 3 5 6" xfId="40539"/>
    <cellStyle name="40% - Accent6 2 5 3 5 7" xfId="40540"/>
    <cellStyle name="40% - Accent6 2 5 3 6" xfId="40541"/>
    <cellStyle name="40% - Accent6 2 5 3 6 2" xfId="40542"/>
    <cellStyle name="40% - Accent6 2 5 3 7" xfId="40543"/>
    <cellStyle name="40% - Accent6 2 5 3 7 2" xfId="40544"/>
    <cellStyle name="40% - Accent6 2 5 3 8" xfId="40545"/>
    <cellStyle name="40% - Accent6 2 5 3 9" xfId="40546"/>
    <cellStyle name="40% - Accent6 2 5 4" xfId="40547"/>
    <cellStyle name="40% - Accent6 2 5 4 10" xfId="40548"/>
    <cellStyle name="40% - Accent6 2 5 4 2" xfId="40549"/>
    <cellStyle name="40% - Accent6 2 5 4 2 2" xfId="40550"/>
    <cellStyle name="40% - Accent6 2 5 4 2 2 2" xfId="40551"/>
    <cellStyle name="40% - Accent6 2 5 4 2 3" xfId="40552"/>
    <cellStyle name="40% - Accent6 2 5 4 2 3 2" xfId="40553"/>
    <cellStyle name="40% - Accent6 2 5 4 2 4" xfId="40554"/>
    <cellStyle name="40% - Accent6 2 5 4 2 5" xfId="40555"/>
    <cellStyle name="40% - Accent6 2 5 4 2 6" xfId="40556"/>
    <cellStyle name="40% - Accent6 2 5 4 2 7" xfId="40557"/>
    <cellStyle name="40% - Accent6 2 5 4 3" xfId="40558"/>
    <cellStyle name="40% - Accent6 2 5 4 3 2" xfId="40559"/>
    <cellStyle name="40% - Accent6 2 5 4 3 2 2" xfId="40560"/>
    <cellStyle name="40% - Accent6 2 5 4 3 3" xfId="40561"/>
    <cellStyle name="40% - Accent6 2 5 4 3 3 2" xfId="40562"/>
    <cellStyle name="40% - Accent6 2 5 4 3 4" xfId="40563"/>
    <cellStyle name="40% - Accent6 2 5 4 3 5" xfId="40564"/>
    <cellStyle name="40% - Accent6 2 5 4 3 6" xfId="40565"/>
    <cellStyle name="40% - Accent6 2 5 4 3 7" xfId="40566"/>
    <cellStyle name="40% - Accent6 2 5 4 4" xfId="40567"/>
    <cellStyle name="40% - Accent6 2 5 4 4 2" xfId="40568"/>
    <cellStyle name="40% - Accent6 2 5 4 4 2 2" xfId="40569"/>
    <cellStyle name="40% - Accent6 2 5 4 4 3" xfId="40570"/>
    <cellStyle name="40% - Accent6 2 5 4 4 3 2" xfId="40571"/>
    <cellStyle name="40% - Accent6 2 5 4 4 4" xfId="40572"/>
    <cellStyle name="40% - Accent6 2 5 4 4 5" xfId="40573"/>
    <cellStyle name="40% - Accent6 2 5 4 4 6" xfId="40574"/>
    <cellStyle name="40% - Accent6 2 5 4 4 7" xfId="40575"/>
    <cellStyle name="40% - Accent6 2 5 4 5" xfId="40576"/>
    <cellStyle name="40% - Accent6 2 5 4 5 2" xfId="40577"/>
    <cellStyle name="40% - Accent6 2 5 4 6" xfId="40578"/>
    <cellStyle name="40% - Accent6 2 5 4 6 2" xfId="40579"/>
    <cellStyle name="40% - Accent6 2 5 4 7" xfId="40580"/>
    <cellStyle name="40% - Accent6 2 5 4 8" xfId="40581"/>
    <cellStyle name="40% - Accent6 2 5 4 9" xfId="40582"/>
    <cellStyle name="40% - Accent6 2 5 5" xfId="40583"/>
    <cellStyle name="40% - Accent6 2 5 5 2" xfId="40584"/>
    <cellStyle name="40% - Accent6 2 5 5 2 2" xfId="40585"/>
    <cellStyle name="40% - Accent6 2 5 5 3" xfId="40586"/>
    <cellStyle name="40% - Accent6 2 5 5 3 2" xfId="40587"/>
    <cellStyle name="40% - Accent6 2 5 5 4" xfId="40588"/>
    <cellStyle name="40% - Accent6 2 5 5 5" xfId="40589"/>
    <cellStyle name="40% - Accent6 2 5 5 6" xfId="40590"/>
    <cellStyle name="40% - Accent6 2 5 5 7" xfId="40591"/>
    <cellStyle name="40% - Accent6 2 5 6" xfId="40592"/>
    <cellStyle name="40% - Accent6 2 5 6 2" xfId="40593"/>
    <cellStyle name="40% - Accent6 2 5 6 2 2" xfId="40594"/>
    <cellStyle name="40% - Accent6 2 5 6 3" xfId="40595"/>
    <cellStyle name="40% - Accent6 2 5 6 3 2" xfId="40596"/>
    <cellStyle name="40% - Accent6 2 5 6 4" xfId="40597"/>
    <cellStyle name="40% - Accent6 2 5 6 5" xfId="40598"/>
    <cellStyle name="40% - Accent6 2 5 6 6" xfId="40599"/>
    <cellStyle name="40% - Accent6 2 5 6 7" xfId="40600"/>
    <cellStyle name="40% - Accent6 2 5 7" xfId="40601"/>
    <cellStyle name="40% - Accent6 2 5 7 2" xfId="40602"/>
    <cellStyle name="40% - Accent6 2 5 7 2 2" xfId="40603"/>
    <cellStyle name="40% - Accent6 2 5 7 3" xfId="40604"/>
    <cellStyle name="40% - Accent6 2 5 7 3 2" xfId="40605"/>
    <cellStyle name="40% - Accent6 2 5 7 4" xfId="40606"/>
    <cellStyle name="40% - Accent6 2 5 7 5" xfId="40607"/>
    <cellStyle name="40% - Accent6 2 5 7 6" xfId="40608"/>
    <cellStyle name="40% - Accent6 2 5 7 7" xfId="40609"/>
    <cellStyle name="40% - Accent6 2 5 8" xfId="40610"/>
    <cellStyle name="40% - Accent6 2 5 8 2" xfId="40611"/>
    <cellStyle name="40% - Accent6 2 5 9" xfId="40612"/>
    <cellStyle name="40% - Accent6 2 5 9 2" xfId="40613"/>
    <cellStyle name="40% - Accent6 2 6" xfId="40614"/>
    <cellStyle name="40% - Accent6 2 6 10" xfId="40615"/>
    <cellStyle name="40% - Accent6 2 6 11" xfId="40616"/>
    <cellStyle name="40% - Accent6 2 6 12" xfId="40617"/>
    <cellStyle name="40% - Accent6 2 6 13" xfId="40618"/>
    <cellStyle name="40% - Accent6 2 6 2" xfId="40619"/>
    <cellStyle name="40% - Accent6 2 6 2 10" xfId="40620"/>
    <cellStyle name="40% - Accent6 2 6 2 11" xfId="40621"/>
    <cellStyle name="40% - Accent6 2 6 2 2" xfId="40622"/>
    <cellStyle name="40% - Accent6 2 6 2 2 10" xfId="40623"/>
    <cellStyle name="40% - Accent6 2 6 2 2 2" xfId="40624"/>
    <cellStyle name="40% - Accent6 2 6 2 2 2 2" xfId="40625"/>
    <cellStyle name="40% - Accent6 2 6 2 2 2 2 2" xfId="40626"/>
    <cellStyle name="40% - Accent6 2 6 2 2 2 3" xfId="40627"/>
    <cellStyle name="40% - Accent6 2 6 2 2 2 3 2" xfId="40628"/>
    <cellStyle name="40% - Accent6 2 6 2 2 2 4" xfId="40629"/>
    <cellStyle name="40% - Accent6 2 6 2 2 2 5" xfId="40630"/>
    <cellStyle name="40% - Accent6 2 6 2 2 2 6" xfId="40631"/>
    <cellStyle name="40% - Accent6 2 6 2 2 2 7" xfId="40632"/>
    <cellStyle name="40% - Accent6 2 6 2 2 3" xfId="40633"/>
    <cellStyle name="40% - Accent6 2 6 2 2 3 2" xfId="40634"/>
    <cellStyle name="40% - Accent6 2 6 2 2 3 2 2" xfId="40635"/>
    <cellStyle name="40% - Accent6 2 6 2 2 3 3" xfId="40636"/>
    <cellStyle name="40% - Accent6 2 6 2 2 3 3 2" xfId="40637"/>
    <cellStyle name="40% - Accent6 2 6 2 2 3 4" xfId="40638"/>
    <cellStyle name="40% - Accent6 2 6 2 2 3 5" xfId="40639"/>
    <cellStyle name="40% - Accent6 2 6 2 2 3 6" xfId="40640"/>
    <cellStyle name="40% - Accent6 2 6 2 2 3 7" xfId="40641"/>
    <cellStyle name="40% - Accent6 2 6 2 2 4" xfId="40642"/>
    <cellStyle name="40% - Accent6 2 6 2 2 4 2" xfId="40643"/>
    <cellStyle name="40% - Accent6 2 6 2 2 4 2 2" xfId="40644"/>
    <cellStyle name="40% - Accent6 2 6 2 2 4 3" xfId="40645"/>
    <cellStyle name="40% - Accent6 2 6 2 2 4 3 2" xfId="40646"/>
    <cellStyle name="40% - Accent6 2 6 2 2 4 4" xfId="40647"/>
    <cellStyle name="40% - Accent6 2 6 2 2 4 5" xfId="40648"/>
    <cellStyle name="40% - Accent6 2 6 2 2 4 6" xfId="40649"/>
    <cellStyle name="40% - Accent6 2 6 2 2 4 7" xfId="40650"/>
    <cellStyle name="40% - Accent6 2 6 2 2 5" xfId="40651"/>
    <cellStyle name="40% - Accent6 2 6 2 2 5 2" xfId="40652"/>
    <cellStyle name="40% - Accent6 2 6 2 2 6" xfId="40653"/>
    <cellStyle name="40% - Accent6 2 6 2 2 6 2" xfId="40654"/>
    <cellStyle name="40% - Accent6 2 6 2 2 7" xfId="40655"/>
    <cellStyle name="40% - Accent6 2 6 2 2 8" xfId="40656"/>
    <cellStyle name="40% - Accent6 2 6 2 2 9" xfId="40657"/>
    <cellStyle name="40% - Accent6 2 6 2 3" xfId="40658"/>
    <cellStyle name="40% - Accent6 2 6 2 3 2" xfId="40659"/>
    <cellStyle name="40% - Accent6 2 6 2 3 2 2" xfId="40660"/>
    <cellStyle name="40% - Accent6 2 6 2 3 3" xfId="40661"/>
    <cellStyle name="40% - Accent6 2 6 2 3 3 2" xfId="40662"/>
    <cellStyle name="40% - Accent6 2 6 2 3 4" xfId="40663"/>
    <cellStyle name="40% - Accent6 2 6 2 3 5" xfId="40664"/>
    <cellStyle name="40% - Accent6 2 6 2 3 6" xfId="40665"/>
    <cellStyle name="40% - Accent6 2 6 2 3 7" xfId="40666"/>
    <cellStyle name="40% - Accent6 2 6 2 4" xfId="40667"/>
    <cellStyle name="40% - Accent6 2 6 2 4 2" xfId="40668"/>
    <cellStyle name="40% - Accent6 2 6 2 4 2 2" xfId="40669"/>
    <cellStyle name="40% - Accent6 2 6 2 4 3" xfId="40670"/>
    <cellStyle name="40% - Accent6 2 6 2 4 3 2" xfId="40671"/>
    <cellStyle name="40% - Accent6 2 6 2 4 4" xfId="40672"/>
    <cellStyle name="40% - Accent6 2 6 2 4 5" xfId="40673"/>
    <cellStyle name="40% - Accent6 2 6 2 4 6" xfId="40674"/>
    <cellStyle name="40% - Accent6 2 6 2 4 7" xfId="40675"/>
    <cellStyle name="40% - Accent6 2 6 2 5" xfId="40676"/>
    <cellStyle name="40% - Accent6 2 6 2 5 2" xfId="40677"/>
    <cellStyle name="40% - Accent6 2 6 2 5 2 2" xfId="40678"/>
    <cellStyle name="40% - Accent6 2 6 2 5 3" xfId="40679"/>
    <cellStyle name="40% - Accent6 2 6 2 5 3 2" xfId="40680"/>
    <cellStyle name="40% - Accent6 2 6 2 5 4" xfId="40681"/>
    <cellStyle name="40% - Accent6 2 6 2 5 5" xfId="40682"/>
    <cellStyle name="40% - Accent6 2 6 2 5 6" xfId="40683"/>
    <cellStyle name="40% - Accent6 2 6 2 5 7" xfId="40684"/>
    <cellStyle name="40% - Accent6 2 6 2 6" xfId="40685"/>
    <cellStyle name="40% - Accent6 2 6 2 6 2" xfId="40686"/>
    <cellStyle name="40% - Accent6 2 6 2 7" xfId="40687"/>
    <cellStyle name="40% - Accent6 2 6 2 7 2" xfId="40688"/>
    <cellStyle name="40% - Accent6 2 6 2 8" xfId="40689"/>
    <cellStyle name="40% - Accent6 2 6 2 9" xfId="40690"/>
    <cellStyle name="40% - Accent6 2 6 3" xfId="40691"/>
    <cellStyle name="40% - Accent6 2 6 3 10" xfId="40692"/>
    <cellStyle name="40% - Accent6 2 6 3 11" xfId="40693"/>
    <cellStyle name="40% - Accent6 2 6 3 2" xfId="40694"/>
    <cellStyle name="40% - Accent6 2 6 3 2 10" xfId="40695"/>
    <cellStyle name="40% - Accent6 2 6 3 2 2" xfId="40696"/>
    <cellStyle name="40% - Accent6 2 6 3 2 2 2" xfId="40697"/>
    <cellStyle name="40% - Accent6 2 6 3 2 2 2 2" xfId="40698"/>
    <cellStyle name="40% - Accent6 2 6 3 2 2 3" xfId="40699"/>
    <cellStyle name="40% - Accent6 2 6 3 2 2 3 2" xfId="40700"/>
    <cellStyle name="40% - Accent6 2 6 3 2 2 4" xfId="40701"/>
    <cellStyle name="40% - Accent6 2 6 3 2 2 5" xfId="40702"/>
    <cellStyle name="40% - Accent6 2 6 3 2 2 6" xfId="40703"/>
    <cellStyle name="40% - Accent6 2 6 3 2 2 7" xfId="40704"/>
    <cellStyle name="40% - Accent6 2 6 3 2 3" xfId="40705"/>
    <cellStyle name="40% - Accent6 2 6 3 2 3 2" xfId="40706"/>
    <cellStyle name="40% - Accent6 2 6 3 2 3 2 2" xfId="40707"/>
    <cellStyle name="40% - Accent6 2 6 3 2 3 3" xfId="40708"/>
    <cellStyle name="40% - Accent6 2 6 3 2 3 3 2" xfId="40709"/>
    <cellStyle name="40% - Accent6 2 6 3 2 3 4" xfId="40710"/>
    <cellStyle name="40% - Accent6 2 6 3 2 3 5" xfId="40711"/>
    <cellStyle name="40% - Accent6 2 6 3 2 3 6" xfId="40712"/>
    <cellStyle name="40% - Accent6 2 6 3 2 3 7" xfId="40713"/>
    <cellStyle name="40% - Accent6 2 6 3 2 4" xfId="40714"/>
    <cellStyle name="40% - Accent6 2 6 3 2 4 2" xfId="40715"/>
    <cellStyle name="40% - Accent6 2 6 3 2 4 2 2" xfId="40716"/>
    <cellStyle name="40% - Accent6 2 6 3 2 4 3" xfId="40717"/>
    <cellStyle name="40% - Accent6 2 6 3 2 4 3 2" xfId="40718"/>
    <cellStyle name="40% - Accent6 2 6 3 2 4 4" xfId="40719"/>
    <cellStyle name="40% - Accent6 2 6 3 2 4 5" xfId="40720"/>
    <cellStyle name="40% - Accent6 2 6 3 2 4 6" xfId="40721"/>
    <cellStyle name="40% - Accent6 2 6 3 2 4 7" xfId="40722"/>
    <cellStyle name="40% - Accent6 2 6 3 2 5" xfId="40723"/>
    <cellStyle name="40% - Accent6 2 6 3 2 5 2" xfId="40724"/>
    <cellStyle name="40% - Accent6 2 6 3 2 6" xfId="40725"/>
    <cellStyle name="40% - Accent6 2 6 3 2 6 2" xfId="40726"/>
    <cellStyle name="40% - Accent6 2 6 3 2 7" xfId="40727"/>
    <cellStyle name="40% - Accent6 2 6 3 2 8" xfId="40728"/>
    <cellStyle name="40% - Accent6 2 6 3 2 9" xfId="40729"/>
    <cellStyle name="40% - Accent6 2 6 3 3" xfId="40730"/>
    <cellStyle name="40% - Accent6 2 6 3 3 2" xfId="40731"/>
    <cellStyle name="40% - Accent6 2 6 3 3 2 2" xfId="40732"/>
    <cellStyle name="40% - Accent6 2 6 3 3 3" xfId="40733"/>
    <cellStyle name="40% - Accent6 2 6 3 3 3 2" xfId="40734"/>
    <cellStyle name="40% - Accent6 2 6 3 3 4" xfId="40735"/>
    <cellStyle name="40% - Accent6 2 6 3 3 5" xfId="40736"/>
    <cellStyle name="40% - Accent6 2 6 3 3 6" xfId="40737"/>
    <cellStyle name="40% - Accent6 2 6 3 3 7" xfId="40738"/>
    <cellStyle name="40% - Accent6 2 6 3 4" xfId="40739"/>
    <cellStyle name="40% - Accent6 2 6 3 4 2" xfId="40740"/>
    <cellStyle name="40% - Accent6 2 6 3 4 2 2" xfId="40741"/>
    <cellStyle name="40% - Accent6 2 6 3 4 3" xfId="40742"/>
    <cellStyle name="40% - Accent6 2 6 3 4 3 2" xfId="40743"/>
    <cellStyle name="40% - Accent6 2 6 3 4 4" xfId="40744"/>
    <cellStyle name="40% - Accent6 2 6 3 4 5" xfId="40745"/>
    <cellStyle name="40% - Accent6 2 6 3 4 6" xfId="40746"/>
    <cellStyle name="40% - Accent6 2 6 3 4 7" xfId="40747"/>
    <cellStyle name="40% - Accent6 2 6 3 5" xfId="40748"/>
    <cellStyle name="40% - Accent6 2 6 3 5 2" xfId="40749"/>
    <cellStyle name="40% - Accent6 2 6 3 5 2 2" xfId="40750"/>
    <cellStyle name="40% - Accent6 2 6 3 5 3" xfId="40751"/>
    <cellStyle name="40% - Accent6 2 6 3 5 3 2" xfId="40752"/>
    <cellStyle name="40% - Accent6 2 6 3 5 4" xfId="40753"/>
    <cellStyle name="40% - Accent6 2 6 3 5 5" xfId="40754"/>
    <cellStyle name="40% - Accent6 2 6 3 5 6" xfId="40755"/>
    <cellStyle name="40% - Accent6 2 6 3 5 7" xfId="40756"/>
    <cellStyle name="40% - Accent6 2 6 3 6" xfId="40757"/>
    <cellStyle name="40% - Accent6 2 6 3 6 2" xfId="40758"/>
    <cellStyle name="40% - Accent6 2 6 3 7" xfId="40759"/>
    <cellStyle name="40% - Accent6 2 6 3 7 2" xfId="40760"/>
    <cellStyle name="40% - Accent6 2 6 3 8" xfId="40761"/>
    <cellStyle name="40% - Accent6 2 6 3 9" xfId="40762"/>
    <cellStyle name="40% - Accent6 2 6 4" xfId="40763"/>
    <cellStyle name="40% - Accent6 2 6 4 10" xfId="40764"/>
    <cellStyle name="40% - Accent6 2 6 4 2" xfId="40765"/>
    <cellStyle name="40% - Accent6 2 6 4 2 2" xfId="40766"/>
    <cellStyle name="40% - Accent6 2 6 4 2 2 2" xfId="40767"/>
    <cellStyle name="40% - Accent6 2 6 4 2 3" xfId="40768"/>
    <cellStyle name="40% - Accent6 2 6 4 2 3 2" xfId="40769"/>
    <cellStyle name="40% - Accent6 2 6 4 2 4" xfId="40770"/>
    <cellStyle name="40% - Accent6 2 6 4 2 5" xfId="40771"/>
    <cellStyle name="40% - Accent6 2 6 4 2 6" xfId="40772"/>
    <cellStyle name="40% - Accent6 2 6 4 2 7" xfId="40773"/>
    <cellStyle name="40% - Accent6 2 6 4 3" xfId="40774"/>
    <cellStyle name="40% - Accent6 2 6 4 3 2" xfId="40775"/>
    <cellStyle name="40% - Accent6 2 6 4 3 2 2" xfId="40776"/>
    <cellStyle name="40% - Accent6 2 6 4 3 3" xfId="40777"/>
    <cellStyle name="40% - Accent6 2 6 4 3 3 2" xfId="40778"/>
    <cellStyle name="40% - Accent6 2 6 4 3 4" xfId="40779"/>
    <cellStyle name="40% - Accent6 2 6 4 3 5" xfId="40780"/>
    <cellStyle name="40% - Accent6 2 6 4 3 6" xfId="40781"/>
    <cellStyle name="40% - Accent6 2 6 4 3 7" xfId="40782"/>
    <cellStyle name="40% - Accent6 2 6 4 4" xfId="40783"/>
    <cellStyle name="40% - Accent6 2 6 4 4 2" xfId="40784"/>
    <cellStyle name="40% - Accent6 2 6 4 4 2 2" xfId="40785"/>
    <cellStyle name="40% - Accent6 2 6 4 4 3" xfId="40786"/>
    <cellStyle name="40% - Accent6 2 6 4 4 3 2" xfId="40787"/>
    <cellStyle name="40% - Accent6 2 6 4 4 4" xfId="40788"/>
    <cellStyle name="40% - Accent6 2 6 4 4 5" xfId="40789"/>
    <cellStyle name="40% - Accent6 2 6 4 4 6" xfId="40790"/>
    <cellStyle name="40% - Accent6 2 6 4 4 7" xfId="40791"/>
    <cellStyle name="40% - Accent6 2 6 4 5" xfId="40792"/>
    <cellStyle name="40% - Accent6 2 6 4 5 2" xfId="40793"/>
    <cellStyle name="40% - Accent6 2 6 4 6" xfId="40794"/>
    <cellStyle name="40% - Accent6 2 6 4 6 2" xfId="40795"/>
    <cellStyle name="40% - Accent6 2 6 4 7" xfId="40796"/>
    <cellStyle name="40% - Accent6 2 6 4 8" xfId="40797"/>
    <cellStyle name="40% - Accent6 2 6 4 9" xfId="40798"/>
    <cellStyle name="40% - Accent6 2 6 5" xfId="40799"/>
    <cellStyle name="40% - Accent6 2 6 5 2" xfId="40800"/>
    <cellStyle name="40% - Accent6 2 6 5 2 2" xfId="40801"/>
    <cellStyle name="40% - Accent6 2 6 5 3" xfId="40802"/>
    <cellStyle name="40% - Accent6 2 6 5 3 2" xfId="40803"/>
    <cellStyle name="40% - Accent6 2 6 5 4" xfId="40804"/>
    <cellStyle name="40% - Accent6 2 6 5 5" xfId="40805"/>
    <cellStyle name="40% - Accent6 2 6 5 6" xfId="40806"/>
    <cellStyle name="40% - Accent6 2 6 5 7" xfId="40807"/>
    <cellStyle name="40% - Accent6 2 6 6" xfId="40808"/>
    <cellStyle name="40% - Accent6 2 6 6 2" xfId="40809"/>
    <cellStyle name="40% - Accent6 2 6 6 2 2" xfId="40810"/>
    <cellStyle name="40% - Accent6 2 6 6 3" xfId="40811"/>
    <cellStyle name="40% - Accent6 2 6 6 3 2" xfId="40812"/>
    <cellStyle name="40% - Accent6 2 6 6 4" xfId="40813"/>
    <cellStyle name="40% - Accent6 2 6 6 5" xfId="40814"/>
    <cellStyle name="40% - Accent6 2 6 6 6" xfId="40815"/>
    <cellStyle name="40% - Accent6 2 6 6 7" xfId="40816"/>
    <cellStyle name="40% - Accent6 2 6 7" xfId="40817"/>
    <cellStyle name="40% - Accent6 2 6 7 2" xfId="40818"/>
    <cellStyle name="40% - Accent6 2 6 7 2 2" xfId="40819"/>
    <cellStyle name="40% - Accent6 2 6 7 3" xfId="40820"/>
    <cellStyle name="40% - Accent6 2 6 7 3 2" xfId="40821"/>
    <cellStyle name="40% - Accent6 2 6 7 4" xfId="40822"/>
    <cellStyle name="40% - Accent6 2 6 7 5" xfId="40823"/>
    <cellStyle name="40% - Accent6 2 6 7 6" xfId="40824"/>
    <cellStyle name="40% - Accent6 2 6 7 7" xfId="40825"/>
    <cellStyle name="40% - Accent6 2 6 8" xfId="40826"/>
    <cellStyle name="40% - Accent6 2 6 8 2" xfId="40827"/>
    <cellStyle name="40% - Accent6 2 6 9" xfId="40828"/>
    <cellStyle name="40% - Accent6 2 6 9 2" xfId="40829"/>
    <cellStyle name="40% - Accent6 2 7" xfId="40830"/>
    <cellStyle name="40% - Accent6 2 7 10" xfId="40831"/>
    <cellStyle name="40% - Accent6 2 7 11" xfId="40832"/>
    <cellStyle name="40% - Accent6 2 7 2" xfId="40833"/>
    <cellStyle name="40% - Accent6 2 7 2 10" xfId="40834"/>
    <cellStyle name="40% - Accent6 2 7 2 2" xfId="40835"/>
    <cellStyle name="40% - Accent6 2 7 2 2 2" xfId="40836"/>
    <cellStyle name="40% - Accent6 2 7 2 2 2 2" xfId="40837"/>
    <cellStyle name="40% - Accent6 2 7 2 2 3" xfId="40838"/>
    <cellStyle name="40% - Accent6 2 7 2 2 3 2" xfId="40839"/>
    <cellStyle name="40% - Accent6 2 7 2 2 4" xfId="40840"/>
    <cellStyle name="40% - Accent6 2 7 2 2 5" xfId="40841"/>
    <cellStyle name="40% - Accent6 2 7 2 2 6" xfId="40842"/>
    <cellStyle name="40% - Accent6 2 7 2 2 7" xfId="40843"/>
    <cellStyle name="40% - Accent6 2 7 2 3" xfId="40844"/>
    <cellStyle name="40% - Accent6 2 7 2 3 2" xfId="40845"/>
    <cellStyle name="40% - Accent6 2 7 2 3 2 2" xfId="40846"/>
    <cellStyle name="40% - Accent6 2 7 2 3 3" xfId="40847"/>
    <cellStyle name="40% - Accent6 2 7 2 3 3 2" xfId="40848"/>
    <cellStyle name="40% - Accent6 2 7 2 3 4" xfId="40849"/>
    <cellStyle name="40% - Accent6 2 7 2 3 5" xfId="40850"/>
    <cellStyle name="40% - Accent6 2 7 2 3 6" xfId="40851"/>
    <cellStyle name="40% - Accent6 2 7 2 3 7" xfId="40852"/>
    <cellStyle name="40% - Accent6 2 7 2 4" xfId="40853"/>
    <cellStyle name="40% - Accent6 2 7 2 4 2" xfId="40854"/>
    <cellStyle name="40% - Accent6 2 7 2 4 2 2" xfId="40855"/>
    <cellStyle name="40% - Accent6 2 7 2 4 3" xfId="40856"/>
    <cellStyle name="40% - Accent6 2 7 2 4 3 2" xfId="40857"/>
    <cellStyle name="40% - Accent6 2 7 2 4 4" xfId="40858"/>
    <cellStyle name="40% - Accent6 2 7 2 4 5" xfId="40859"/>
    <cellStyle name="40% - Accent6 2 7 2 4 6" xfId="40860"/>
    <cellStyle name="40% - Accent6 2 7 2 4 7" xfId="40861"/>
    <cellStyle name="40% - Accent6 2 7 2 5" xfId="40862"/>
    <cellStyle name="40% - Accent6 2 7 2 5 2" xfId="40863"/>
    <cellStyle name="40% - Accent6 2 7 2 6" xfId="40864"/>
    <cellStyle name="40% - Accent6 2 7 2 6 2" xfId="40865"/>
    <cellStyle name="40% - Accent6 2 7 2 7" xfId="40866"/>
    <cellStyle name="40% - Accent6 2 7 2 8" xfId="40867"/>
    <cellStyle name="40% - Accent6 2 7 2 9" xfId="40868"/>
    <cellStyle name="40% - Accent6 2 7 3" xfId="40869"/>
    <cellStyle name="40% - Accent6 2 7 3 2" xfId="40870"/>
    <cellStyle name="40% - Accent6 2 7 3 2 2" xfId="40871"/>
    <cellStyle name="40% - Accent6 2 7 3 3" xfId="40872"/>
    <cellStyle name="40% - Accent6 2 7 3 3 2" xfId="40873"/>
    <cellStyle name="40% - Accent6 2 7 3 4" xfId="40874"/>
    <cellStyle name="40% - Accent6 2 7 3 5" xfId="40875"/>
    <cellStyle name="40% - Accent6 2 7 3 6" xfId="40876"/>
    <cellStyle name="40% - Accent6 2 7 3 7" xfId="40877"/>
    <cellStyle name="40% - Accent6 2 7 4" xfId="40878"/>
    <cellStyle name="40% - Accent6 2 7 4 2" xfId="40879"/>
    <cellStyle name="40% - Accent6 2 7 4 2 2" xfId="40880"/>
    <cellStyle name="40% - Accent6 2 7 4 3" xfId="40881"/>
    <cellStyle name="40% - Accent6 2 7 4 3 2" xfId="40882"/>
    <cellStyle name="40% - Accent6 2 7 4 4" xfId="40883"/>
    <cellStyle name="40% - Accent6 2 7 4 5" xfId="40884"/>
    <cellStyle name="40% - Accent6 2 7 4 6" xfId="40885"/>
    <cellStyle name="40% - Accent6 2 7 4 7" xfId="40886"/>
    <cellStyle name="40% - Accent6 2 7 5" xfId="40887"/>
    <cellStyle name="40% - Accent6 2 7 5 2" xfId="40888"/>
    <cellStyle name="40% - Accent6 2 7 5 2 2" xfId="40889"/>
    <cellStyle name="40% - Accent6 2 7 5 3" xfId="40890"/>
    <cellStyle name="40% - Accent6 2 7 5 3 2" xfId="40891"/>
    <cellStyle name="40% - Accent6 2 7 5 4" xfId="40892"/>
    <cellStyle name="40% - Accent6 2 7 5 5" xfId="40893"/>
    <cellStyle name="40% - Accent6 2 7 5 6" xfId="40894"/>
    <cellStyle name="40% - Accent6 2 7 5 7" xfId="40895"/>
    <cellStyle name="40% - Accent6 2 7 6" xfId="40896"/>
    <cellStyle name="40% - Accent6 2 7 6 2" xfId="40897"/>
    <cellStyle name="40% - Accent6 2 7 7" xfId="40898"/>
    <cellStyle name="40% - Accent6 2 7 7 2" xfId="40899"/>
    <cellStyle name="40% - Accent6 2 7 8" xfId="40900"/>
    <cellStyle name="40% - Accent6 2 7 9" xfId="40901"/>
    <cellStyle name="40% - Accent6 2 8" xfId="40902"/>
    <cellStyle name="40% - Accent6 2 8 10" xfId="40903"/>
    <cellStyle name="40% - Accent6 2 8 11" xfId="40904"/>
    <cellStyle name="40% - Accent6 2 8 2" xfId="40905"/>
    <cellStyle name="40% - Accent6 2 8 2 10" xfId="40906"/>
    <cellStyle name="40% - Accent6 2 8 2 2" xfId="40907"/>
    <cellStyle name="40% - Accent6 2 8 2 2 2" xfId="40908"/>
    <cellStyle name="40% - Accent6 2 8 2 2 2 2" xfId="40909"/>
    <cellStyle name="40% - Accent6 2 8 2 2 3" xfId="40910"/>
    <cellStyle name="40% - Accent6 2 8 2 2 3 2" xfId="40911"/>
    <cellStyle name="40% - Accent6 2 8 2 2 4" xfId="40912"/>
    <cellStyle name="40% - Accent6 2 8 2 2 5" xfId="40913"/>
    <cellStyle name="40% - Accent6 2 8 2 2 6" xfId="40914"/>
    <cellStyle name="40% - Accent6 2 8 2 2 7" xfId="40915"/>
    <cellStyle name="40% - Accent6 2 8 2 3" xfId="40916"/>
    <cellStyle name="40% - Accent6 2 8 2 3 2" xfId="40917"/>
    <cellStyle name="40% - Accent6 2 8 2 3 2 2" xfId="40918"/>
    <cellStyle name="40% - Accent6 2 8 2 3 3" xfId="40919"/>
    <cellStyle name="40% - Accent6 2 8 2 3 3 2" xfId="40920"/>
    <cellStyle name="40% - Accent6 2 8 2 3 4" xfId="40921"/>
    <cellStyle name="40% - Accent6 2 8 2 3 5" xfId="40922"/>
    <cellStyle name="40% - Accent6 2 8 2 3 6" xfId="40923"/>
    <cellStyle name="40% - Accent6 2 8 2 3 7" xfId="40924"/>
    <cellStyle name="40% - Accent6 2 8 2 4" xfId="40925"/>
    <cellStyle name="40% - Accent6 2 8 2 4 2" xfId="40926"/>
    <cellStyle name="40% - Accent6 2 8 2 4 2 2" xfId="40927"/>
    <cellStyle name="40% - Accent6 2 8 2 4 3" xfId="40928"/>
    <cellStyle name="40% - Accent6 2 8 2 4 3 2" xfId="40929"/>
    <cellStyle name="40% - Accent6 2 8 2 4 4" xfId="40930"/>
    <cellStyle name="40% - Accent6 2 8 2 4 5" xfId="40931"/>
    <cellStyle name="40% - Accent6 2 8 2 4 6" xfId="40932"/>
    <cellStyle name="40% - Accent6 2 8 2 4 7" xfId="40933"/>
    <cellStyle name="40% - Accent6 2 8 2 5" xfId="40934"/>
    <cellStyle name="40% - Accent6 2 8 2 5 2" xfId="40935"/>
    <cellStyle name="40% - Accent6 2 8 2 6" xfId="40936"/>
    <cellStyle name="40% - Accent6 2 8 2 6 2" xfId="40937"/>
    <cellStyle name="40% - Accent6 2 8 2 7" xfId="40938"/>
    <cellStyle name="40% - Accent6 2 8 2 8" xfId="40939"/>
    <cellStyle name="40% - Accent6 2 8 2 9" xfId="40940"/>
    <cellStyle name="40% - Accent6 2 8 3" xfId="40941"/>
    <cellStyle name="40% - Accent6 2 8 3 2" xfId="40942"/>
    <cellStyle name="40% - Accent6 2 8 3 2 2" xfId="40943"/>
    <cellStyle name="40% - Accent6 2 8 3 3" xfId="40944"/>
    <cellStyle name="40% - Accent6 2 8 3 3 2" xfId="40945"/>
    <cellStyle name="40% - Accent6 2 8 3 4" xfId="40946"/>
    <cellStyle name="40% - Accent6 2 8 3 5" xfId="40947"/>
    <cellStyle name="40% - Accent6 2 8 3 6" xfId="40948"/>
    <cellStyle name="40% - Accent6 2 8 3 7" xfId="40949"/>
    <cellStyle name="40% - Accent6 2 8 4" xfId="40950"/>
    <cellStyle name="40% - Accent6 2 8 4 2" xfId="40951"/>
    <cellStyle name="40% - Accent6 2 8 4 2 2" xfId="40952"/>
    <cellStyle name="40% - Accent6 2 8 4 3" xfId="40953"/>
    <cellStyle name="40% - Accent6 2 8 4 3 2" xfId="40954"/>
    <cellStyle name="40% - Accent6 2 8 4 4" xfId="40955"/>
    <cellStyle name="40% - Accent6 2 8 4 5" xfId="40956"/>
    <cellStyle name="40% - Accent6 2 8 4 6" xfId="40957"/>
    <cellStyle name="40% - Accent6 2 8 4 7" xfId="40958"/>
    <cellStyle name="40% - Accent6 2 8 5" xfId="40959"/>
    <cellStyle name="40% - Accent6 2 8 5 2" xfId="40960"/>
    <cellStyle name="40% - Accent6 2 8 5 2 2" xfId="40961"/>
    <cellStyle name="40% - Accent6 2 8 5 3" xfId="40962"/>
    <cellStyle name="40% - Accent6 2 8 5 3 2" xfId="40963"/>
    <cellStyle name="40% - Accent6 2 8 5 4" xfId="40964"/>
    <cellStyle name="40% - Accent6 2 8 5 5" xfId="40965"/>
    <cellStyle name="40% - Accent6 2 8 5 6" xfId="40966"/>
    <cellStyle name="40% - Accent6 2 8 5 7" xfId="40967"/>
    <cellStyle name="40% - Accent6 2 8 6" xfId="40968"/>
    <cellStyle name="40% - Accent6 2 8 6 2" xfId="40969"/>
    <cellStyle name="40% - Accent6 2 8 7" xfId="40970"/>
    <cellStyle name="40% - Accent6 2 8 7 2" xfId="40971"/>
    <cellStyle name="40% - Accent6 2 8 8" xfId="40972"/>
    <cellStyle name="40% - Accent6 2 8 9" xfId="40973"/>
    <cellStyle name="40% - Accent6 2 9" xfId="40974"/>
    <cellStyle name="40% - Accent6 2 9 10" xfId="40975"/>
    <cellStyle name="40% - Accent6 2 9 2" xfId="40976"/>
    <cellStyle name="40% - Accent6 2 9 2 2" xfId="40977"/>
    <cellStyle name="40% - Accent6 2 9 2 2 2" xfId="40978"/>
    <cellStyle name="40% - Accent6 2 9 2 3" xfId="40979"/>
    <cellStyle name="40% - Accent6 2 9 2 3 2" xfId="40980"/>
    <cellStyle name="40% - Accent6 2 9 2 4" xfId="40981"/>
    <cellStyle name="40% - Accent6 2 9 2 5" xfId="40982"/>
    <cellStyle name="40% - Accent6 2 9 2 6" xfId="40983"/>
    <cellStyle name="40% - Accent6 2 9 2 7" xfId="40984"/>
    <cellStyle name="40% - Accent6 2 9 3" xfId="40985"/>
    <cellStyle name="40% - Accent6 2 9 3 2" xfId="40986"/>
    <cellStyle name="40% - Accent6 2 9 3 2 2" xfId="40987"/>
    <cellStyle name="40% - Accent6 2 9 3 3" xfId="40988"/>
    <cellStyle name="40% - Accent6 2 9 3 3 2" xfId="40989"/>
    <cellStyle name="40% - Accent6 2 9 3 4" xfId="40990"/>
    <cellStyle name="40% - Accent6 2 9 3 5" xfId="40991"/>
    <cellStyle name="40% - Accent6 2 9 3 6" xfId="40992"/>
    <cellStyle name="40% - Accent6 2 9 3 7" xfId="40993"/>
    <cellStyle name="40% - Accent6 2 9 4" xfId="40994"/>
    <cellStyle name="40% - Accent6 2 9 4 2" xfId="40995"/>
    <cellStyle name="40% - Accent6 2 9 4 2 2" xfId="40996"/>
    <cellStyle name="40% - Accent6 2 9 4 3" xfId="40997"/>
    <cellStyle name="40% - Accent6 2 9 4 3 2" xfId="40998"/>
    <cellStyle name="40% - Accent6 2 9 4 4" xfId="40999"/>
    <cellStyle name="40% - Accent6 2 9 4 5" xfId="41000"/>
    <cellStyle name="40% - Accent6 2 9 4 6" xfId="41001"/>
    <cellStyle name="40% - Accent6 2 9 4 7" xfId="41002"/>
    <cellStyle name="40% - Accent6 2 9 5" xfId="41003"/>
    <cellStyle name="40% - Accent6 2 9 5 2" xfId="41004"/>
    <cellStyle name="40% - Accent6 2 9 6" xfId="41005"/>
    <cellStyle name="40% - Accent6 2 9 6 2" xfId="41006"/>
    <cellStyle name="40% - Accent6 2 9 7" xfId="41007"/>
    <cellStyle name="40% - Accent6 2 9 8" xfId="41008"/>
    <cellStyle name="40% - Accent6 2 9 9" xfId="41009"/>
    <cellStyle name="40% - Accent6 2_10-15-10-Stmt AU - Period I - Working 1 0" xfId="414"/>
    <cellStyle name="40% - Accent6 3" xfId="415"/>
    <cellStyle name="40% - Accent6 3 10" xfId="41010"/>
    <cellStyle name="40% - Accent6 3 10 2" xfId="41011"/>
    <cellStyle name="40% - Accent6 3 10 2 2" xfId="41012"/>
    <cellStyle name="40% - Accent6 3 10 3" xfId="41013"/>
    <cellStyle name="40% - Accent6 3 10 3 2" xfId="41014"/>
    <cellStyle name="40% - Accent6 3 10 4" xfId="41015"/>
    <cellStyle name="40% - Accent6 3 10 5" xfId="41016"/>
    <cellStyle name="40% - Accent6 3 10 6" xfId="41017"/>
    <cellStyle name="40% - Accent6 3 10 7" xfId="41018"/>
    <cellStyle name="40% - Accent6 3 11" xfId="41019"/>
    <cellStyle name="40% - Accent6 3 11 2" xfId="41020"/>
    <cellStyle name="40% - Accent6 3 11 2 2" xfId="41021"/>
    <cellStyle name="40% - Accent6 3 11 3" xfId="41022"/>
    <cellStyle name="40% - Accent6 3 11 3 2" xfId="41023"/>
    <cellStyle name="40% - Accent6 3 11 4" xfId="41024"/>
    <cellStyle name="40% - Accent6 3 11 5" xfId="41025"/>
    <cellStyle name="40% - Accent6 3 11 6" xfId="41026"/>
    <cellStyle name="40% - Accent6 3 11 7" xfId="41027"/>
    <cellStyle name="40% - Accent6 3 12" xfId="41028"/>
    <cellStyle name="40% - Accent6 3 12 2" xfId="41029"/>
    <cellStyle name="40% - Accent6 3 12 2 2" xfId="41030"/>
    <cellStyle name="40% - Accent6 3 12 3" xfId="41031"/>
    <cellStyle name="40% - Accent6 3 12 3 2" xfId="41032"/>
    <cellStyle name="40% - Accent6 3 12 4" xfId="41033"/>
    <cellStyle name="40% - Accent6 3 12 5" xfId="41034"/>
    <cellStyle name="40% - Accent6 3 12 6" xfId="41035"/>
    <cellStyle name="40% - Accent6 3 12 7" xfId="41036"/>
    <cellStyle name="40% - Accent6 3 13" xfId="41037"/>
    <cellStyle name="40% - Accent6 3 13 2" xfId="41038"/>
    <cellStyle name="40% - Accent6 3 14" xfId="41039"/>
    <cellStyle name="40% - Accent6 3 14 2" xfId="41040"/>
    <cellStyle name="40% - Accent6 3 15" xfId="41041"/>
    <cellStyle name="40% - Accent6 3 16" xfId="41042"/>
    <cellStyle name="40% - Accent6 3 17" xfId="41043"/>
    <cellStyle name="40% - Accent6 3 18" xfId="41044"/>
    <cellStyle name="40% - Accent6 3 2" xfId="416"/>
    <cellStyle name="40% - Accent6 3 2 10" xfId="41045"/>
    <cellStyle name="40% - Accent6 3 2 11" xfId="41046"/>
    <cellStyle name="40% - Accent6 3 2 12" xfId="41047"/>
    <cellStyle name="40% - Accent6 3 2 13" xfId="41048"/>
    <cellStyle name="40% - Accent6 3 2 2" xfId="41049"/>
    <cellStyle name="40% - Accent6 3 2 2 10" xfId="41050"/>
    <cellStyle name="40% - Accent6 3 2 2 11" xfId="41051"/>
    <cellStyle name="40% - Accent6 3 2 2 2" xfId="41052"/>
    <cellStyle name="40% - Accent6 3 2 2 2 10" xfId="41053"/>
    <cellStyle name="40% - Accent6 3 2 2 2 2" xfId="41054"/>
    <cellStyle name="40% - Accent6 3 2 2 2 2 2" xfId="41055"/>
    <cellStyle name="40% - Accent6 3 2 2 2 2 2 2" xfId="41056"/>
    <cellStyle name="40% - Accent6 3 2 2 2 2 3" xfId="41057"/>
    <cellStyle name="40% - Accent6 3 2 2 2 2 3 2" xfId="41058"/>
    <cellStyle name="40% - Accent6 3 2 2 2 2 4" xfId="41059"/>
    <cellStyle name="40% - Accent6 3 2 2 2 2 5" xfId="41060"/>
    <cellStyle name="40% - Accent6 3 2 2 2 2 6" xfId="41061"/>
    <cellStyle name="40% - Accent6 3 2 2 2 2 7" xfId="41062"/>
    <cellStyle name="40% - Accent6 3 2 2 2 3" xfId="41063"/>
    <cellStyle name="40% - Accent6 3 2 2 2 3 2" xfId="41064"/>
    <cellStyle name="40% - Accent6 3 2 2 2 3 2 2" xfId="41065"/>
    <cellStyle name="40% - Accent6 3 2 2 2 3 3" xfId="41066"/>
    <cellStyle name="40% - Accent6 3 2 2 2 3 3 2" xfId="41067"/>
    <cellStyle name="40% - Accent6 3 2 2 2 3 4" xfId="41068"/>
    <cellStyle name="40% - Accent6 3 2 2 2 3 5" xfId="41069"/>
    <cellStyle name="40% - Accent6 3 2 2 2 3 6" xfId="41070"/>
    <cellStyle name="40% - Accent6 3 2 2 2 3 7" xfId="41071"/>
    <cellStyle name="40% - Accent6 3 2 2 2 4" xfId="41072"/>
    <cellStyle name="40% - Accent6 3 2 2 2 4 2" xfId="41073"/>
    <cellStyle name="40% - Accent6 3 2 2 2 4 2 2" xfId="41074"/>
    <cellStyle name="40% - Accent6 3 2 2 2 4 3" xfId="41075"/>
    <cellStyle name="40% - Accent6 3 2 2 2 4 3 2" xfId="41076"/>
    <cellStyle name="40% - Accent6 3 2 2 2 4 4" xfId="41077"/>
    <cellStyle name="40% - Accent6 3 2 2 2 4 5" xfId="41078"/>
    <cellStyle name="40% - Accent6 3 2 2 2 4 6" xfId="41079"/>
    <cellStyle name="40% - Accent6 3 2 2 2 4 7" xfId="41080"/>
    <cellStyle name="40% - Accent6 3 2 2 2 5" xfId="41081"/>
    <cellStyle name="40% - Accent6 3 2 2 2 5 2" xfId="41082"/>
    <cellStyle name="40% - Accent6 3 2 2 2 6" xfId="41083"/>
    <cellStyle name="40% - Accent6 3 2 2 2 6 2" xfId="41084"/>
    <cellStyle name="40% - Accent6 3 2 2 2 7" xfId="41085"/>
    <cellStyle name="40% - Accent6 3 2 2 2 8" xfId="41086"/>
    <cellStyle name="40% - Accent6 3 2 2 2 9" xfId="41087"/>
    <cellStyle name="40% - Accent6 3 2 2 3" xfId="41088"/>
    <cellStyle name="40% - Accent6 3 2 2 3 2" xfId="41089"/>
    <cellStyle name="40% - Accent6 3 2 2 3 2 2" xfId="41090"/>
    <cellStyle name="40% - Accent6 3 2 2 3 3" xfId="41091"/>
    <cellStyle name="40% - Accent6 3 2 2 3 3 2" xfId="41092"/>
    <cellStyle name="40% - Accent6 3 2 2 3 4" xfId="41093"/>
    <cellStyle name="40% - Accent6 3 2 2 3 5" xfId="41094"/>
    <cellStyle name="40% - Accent6 3 2 2 3 6" xfId="41095"/>
    <cellStyle name="40% - Accent6 3 2 2 3 7" xfId="41096"/>
    <cellStyle name="40% - Accent6 3 2 2 4" xfId="41097"/>
    <cellStyle name="40% - Accent6 3 2 2 4 2" xfId="41098"/>
    <cellStyle name="40% - Accent6 3 2 2 4 2 2" xfId="41099"/>
    <cellStyle name="40% - Accent6 3 2 2 4 3" xfId="41100"/>
    <cellStyle name="40% - Accent6 3 2 2 4 3 2" xfId="41101"/>
    <cellStyle name="40% - Accent6 3 2 2 4 4" xfId="41102"/>
    <cellStyle name="40% - Accent6 3 2 2 4 5" xfId="41103"/>
    <cellStyle name="40% - Accent6 3 2 2 4 6" xfId="41104"/>
    <cellStyle name="40% - Accent6 3 2 2 4 7" xfId="41105"/>
    <cellStyle name="40% - Accent6 3 2 2 5" xfId="41106"/>
    <cellStyle name="40% - Accent6 3 2 2 5 2" xfId="41107"/>
    <cellStyle name="40% - Accent6 3 2 2 5 2 2" xfId="41108"/>
    <cellStyle name="40% - Accent6 3 2 2 5 3" xfId="41109"/>
    <cellStyle name="40% - Accent6 3 2 2 5 3 2" xfId="41110"/>
    <cellStyle name="40% - Accent6 3 2 2 5 4" xfId="41111"/>
    <cellStyle name="40% - Accent6 3 2 2 5 5" xfId="41112"/>
    <cellStyle name="40% - Accent6 3 2 2 5 6" xfId="41113"/>
    <cellStyle name="40% - Accent6 3 2 2 5 7" xfId="41114"/>
    <cellStyle name="40% - Accent6 3 2 2 6" xfId="41115"/>
    <cellStyle name="40% - Accent6 3 2 2 6 2" xfId="41116"/>
    <cellStyle name="40% - Accent6 3 2 2 7" xfId="41117"/>
    <cellStyle name="40% - Accent6 3 2 2 7 2" xfId="41118"/>
    <cellStyle name="40% - Accent6 3 2 2 8" xfId="41119"/>
    <cellStyle name="40% - Accent6 3 2 2 9" xfId="41120"/>
    <cellStyle name="40% - Accent6 3 2 3" xfId="41121"/>
    <cellStyle name="40% - Accent6 3 2 3 10" xfId="41122"/>
    <cellStyle name="40% - Accent6 3 2 3 11" xfId="41123"/>
    <cellStyle name="40% - Accent6 3 2 3 2" xfId="41124"/>
    <cellStyle name="40% - Accent6 3 2 3 2 10" xfId="41125"/>
    <cellStyle name="40% - Accent6 3 2 3 2 2" xfId="41126"/>
    <cellStyle name="40% - Accent6 3 2 3 2 2 2" xfId="41127"/>
    <cellStyle name="40% - Accent6 3 2 3 2 2 2 2" xfId="41128"/>
    <cellStyle name="40% - Accent6 3 2 3 2 2 3" xfId="41129"/>
    <cellStyle name="40% - Accent6 3 2 3 2 2 3 2" xfId="41130"/>
    <cellStyle name="40% - Accent6 3 2 3 2 2 4" xfId="41131"/>
    <cellStyle name="40% - Accent6 3 2 3 2 2 5" xfId="41132"/>
    <cellStyle name="40% - Accent6 3 2 3 2 2 6" xfId="41133"/>
    <cellStyle name="40% - Accent6 3 2 3 2 2 7" xfId="41134"/>
    <cellStyle name="40% - Accent6 3 2 3 2 3" xfId="41135"/>
    <cellStyle name="40% - Accent6 3 2 3 2 3 2" xfId="41136"/>
    <cellStyle name="40% - Accent6 3 2 3 2 3 2 2" xfId="41137"/>
    <cellStyle name="40% - Accent6 3 2 3 2 3 3" xfId="41138"/>
    <cellStyle name="40% - Accent6 3 2 3 2 3 3 2" xfId="41139"/>
    <cellStyle name="40% - Accent6 3 2 3 2 3 4" xfId="41140"/>
    <cellStyle name="40% - Accent6 3 2 3 2 3 5" xfId="41141"/>
    <cellStyle name="40% - Accent6 3 2 3 2 3 6" xfId="41142"/>
    <cellStyle name="40% - Accent6 3 2 3 2 3 7" xfId="41143"/>
    <cellStyle name="40% - Accent6 3 2 3 2 4" xfId="41144"/>
    <cellStyle name="40% - Accent6 3 2 3 2 4 2" xfId="41145"/>
    <cellStyle name="40% - Accent6 3 2 3 2 4 2 2" xfId="41146"/>
    <cellStyle name="40% - Accent6 3 2 3 2 4 3" xfId="41147"/>
    <cellStyle name="40% - Accent6 3 2 3 2 4 3 2" xfId="41148"/>
    <cellStyle name="40% - Accent6 3 2 3 2 4 4" xfId="41149"/>
    <cellStyle name="40% - Accent6 3 2 3 2 4 5" xfId="41150"/>
    <cellStyle name="40% - Accent6 3 2 3 2 4 6" xfId="41151"/>
    <cellStyle name="40% - Accent6 3 2 3 2 4 7" xfId="41152"/>
    <cellStyle name="40% - Accent6 3 2 3 2 5" xfId="41153"/>
    <cellStyle name="40% - Accent6 3 2 3 2 5 2" xfId="41154"/>
    <cellStyle name="40% - Accent6 3 2 3 2 6" xfId="41155"/>
    <cellStyle name="40% - Accent6 3 2 3 2 6 2" xfId="41156"/>
    <cellStyle name="40% - Accent6 3 2 3 2 7" xfId="41157"/>
    <cellStyle name="40% - Accent6 3 2 3 2 8" xfId="41158"/>
    <cellStyle name="40% - Accent6 3 2 3 2 9" xfId="41159"/>
    <cellStyle name="40% - Accent6 3 2 3 3" xfId="41160"/>
    <cellStyle name="40% - Accent6 3 2 3 3 2" xfId="41161"/>
    <cellStyle name="40% - Accent6 3 2 3 3 2 2" xfId="41162"/>
    <cellStyle name="40% - Accent6 3 2 3 3 3" xfId="41163"/>
    <cellStyle name="40% - Accent6 3 2 3 3 3 2" xfId="41164"/>
    <cellStyle name="40% - Accent6 3 2 3 3 4" xfId="41165"/>
    <cellStyle name="40% - Accent6 3 2 3 3 5" xfId="41166"/>
    <cellStyle name="40% - Accent6 3 2 3 3 6" xfId="41167"/>
    <cellStyle name="40% - Accent6 3 2 3 3 7" xfId="41168"/>
    <cellStyle name="40% - Accent6 3 2 3 4" xfId="41169"/>
    <cellStyle name="40% - Accent6 3 2 3 4 2" xfId="41170"/>
    <cellStyle name="40% - Accent6 3 2 3 4 2 2" xfId="41171"/>
    <cellStyle name="40% - Accent6 3 2 3 4 3" xfId="41172"/>
    <cellStyle name="40% - Accent6 3 2 3 4 3 2" xfId="41173"/>
    <cellStyle name="40% - Accent6 3 2 3 4 4" xfId="41174"/>
    <cellStyle name="40% - Accent6 3 2 3 4 5" xfId="41175"/>
    <cellStyle name="40% - Accent6 3 2 3 4 6" xfId="41176"/>
    <cellStyle name="40% - Accent6 3 2 3 4 7" xfId="41177"/>
    <cellStyle name="40% - Accent6 3 2 3 5" xfId="41178"/>
    <cellStyle name="40% - Accent6 3 2 3 5 2" xfId="41179"/>
    <cellStyle name="40% - Accent6 3 2 3 5 2 2" xfId="41180"/>
    <cellStyle name="40% - Accent6 3 2 3 5 3" xfId="41181"/>
    <cellStyle name="40% - Accent6 3 2 3 5 3 2" xfId="41182"/>
    <cellStyle name="40% - Accent6 3 2 3 5 4" xfId="41183"/>
    <cellStyle name="40% - Accent6 3 2 3 5 5" xfId="41184"/>
    <cellStyle name="40% - Accent6 3 2 3 5 6" xfId="41185"/>
    <cellStyle name="40% - Accent6 3 2 3 5 7" xfId="41186"/>
    <cellStyle name="40% - Accent6 3 2 3 6" xfId="41187"/>
    <cellStyle name="40% - Accent6 3 2 3 6 2" xfId="41188"/>
    <cellStyle name="40% - Accent6 3 2 3 7" xfId="41189"/>
    <cellStyle name="40% - Accent6 3 2 3 7 2" xfId="41190"/>
    <cellStyle name="40% - Accent6 3 2 3 8" xfId="41191"/>
    <cellStyle name="40% - Accent6 3 2 3 9" xfId="41192"/>
    <cellStyle name="40% - Accent6 3 2 4" xfId="41193"/>
    <cellStyle name="40% - Accent6 3 2 4 10" xfId="41194"/>
    <cellStyle name="40% - Accent6 3 2 4 2" xfId="41195"/>
    <cellStyle name="40% - Accent6 3 2 4 2 2" xfId="41196"/>
    <cellStyle name="40% - Accent6 3 2 4 2 2 2" xfId="41197"/>
    <cellStyle name="40% - Accent6 3 2 4 2 3" xfId="41198"/>
    <cellStyle name="40% - Accent6 3 2 4 2 3 2" xfId="41199"/>
    <cellStyle name="40% - Accent6 3 2 4 2 4" xfId="41200"/>
    <cellStyle name="40% - Accent6 3 2 4 2 5" xfId="41201"/>
    <cellStyle name="40% - Accent6 3 2 4 2 6" xfId="41202"/>
    <cellStyle name="40% - Accent6 3 2 4 2 7" xfId="41203"/>
    <cellStyle name="40% - Accent6 3 2 4 3" xfId="41204"/>
    <cellStyle name="40% - Accent6 3 2 4 3 2" xfId="41205"/>
    <cellStyle name="40% - Accent6 3 2 4 3 2 2" xfId="41206"/>
    <cellStyle name="40% - Accent6 3 2 4 3 3" xfId="41207"/>
    <cellStyle name="40% - Accent6 3 2 4 3 3 2" xfId="41208"/>
    <cellStyle name="40% - Accent6 3 2 4 3 4" xfId="41209"/>
    <cellStyle name="40% - Accent6 3 2 4 3 5" xfId="41210"/>
    <cellStyle name="40% - Accent6 3 2 4 3 6" xfId="41211"/>
    <cellStyle name="40% - Accent6 3 2 4 3 7" xfId="41212"/>
    <cellStyle name="40% - Accent6 3 2 4 4" xfId="41213"/>
    <cellStyle name="40% - Accent6 3 2 4 4 2" xfId="41214"/>
    <cellStyle name="40% - Accent6 3 2 4 4 2 2" xfId="41215"/>
    <cellStyle name="40% - Accent6 3 2 4 4 3" xfId="41216"/>
    <cellStyle name="40% - Accent6 3 2 4 4 3 2" xfId="41217"/>
    <cellStyle name="40% - Accent6 3 2 4 4 4" xfId="41218"/>
    <cellStyle name="40% - Accent6 3 2 4 4 5" xfId="41219"/>
    <cellStyle name="40% - Accent6 3 2 4 4 6" xfId="41220"/>
    <cellStyle name="40% - Accent6 3 2 4 4 7" xfId="41221"/>
    <cellStyle name="40% - Accent6 3 2 4 5" xfId="41222"/>
    <cellStyle name="40% - Accent6 3 2 4 5 2" xfId="41223"/>
    <cellStyle name="40% - Accent6 3 2 4 6" xfId="41224"/>
    <cellStyle name="40% - Accent6 3 2 4 6 2" xfId="41225"/>
    <cellStyle name="40% - Accent6 3 2 4 7" xfId="41226"/>
    <cellStyle name="40% - Accent6 3 2 4 8" xfId="41227"/>
    <cellStyle name="40% - Accent6 3 2 4 9" xfId="41228"/>
    <cellStyle name="40% - Accent6 3 2 5" xfId="41229"/>
    <cellStyle name="40% - Accent6 3 2 5 2" xfId="41230"/>
    <cellStyle name="40% - Accent6 3 2 5 2 2" xfId="41231"/>
    <cellStyle name="40% - Accent6 3 2 5 3" xfId="41232"/>
    <cellStyle name="40% - Accent6 3 2 5 3 2" xfId="41233"/>
    <cellStyle name="40% - Accent6 3 2 5 4" xfId="41234"/>
    <cellStyle name="40% - Accent6 3 2 5 5" xfId="41235"/>
    <cellStyle name="40% - Accent6 3 2 5 6" xfId="41236"/>
    <cellStyle name="40% - Accent6 3 2 5 7" xfId="41237"/>
    <cellStyle name="40% - Accent6 3 2 6" xfId="41238"/>
    <cellStyle name="40% - Accent6 3 2 6 2" xfId="41239"/>
    <cellStyle name="40% - Accent6 3 2 6 2 2" xfId="41240"/>
    <cellStyle name="40% - Accent6 3 2 6 3" xfId="41241"/>
    <cellStyle name="40% - Accent6 3 2 6 3 2" xfId="41242"/>
    <cellStyle name="40% - Accent6 3 2 6 4" xfId="41243"/>
    <cellStyle name="40% - Accent6 3 2 6 5" xfId="41244"/>
    <cellStyle name="40% - Accent6 3 2 6 6" xfId="41245"/>
    <cellStyle name="40% - Accent6 3 2 6 7" xfId="41246"/>
    <cellStyle name="40% - Accent6 3 2 7" xfId="41247"/>
    <cellStyle name="40% - Accent6 3 2 7 2" xfId="41248"/>
    <cellStyle name="40% - Accent6 3 2 7 2 2" xfId="41249"/>
    <cellStyle name="40% - Accent6 3 2 7 3" xfId="41250"/>
    <cellStyle name="40% - Accent6 3 2 7 3 2" xfId="41251"/>
    <cellStyle name="40% - Accent6 3 2 7 4" xfId="41252"/>
    <cellStyle name="40% - Accent6 3 2 7 5" xfId="41253"/>
    <cellStyle name="40% - Accent6 3 2 7 6" xfId="41254"/>
    <cellStyle name="40% - Accent6 3 2 7 7" xfId="41255"/>
    <cellStyle name="40% - Accent6 3 2 8" xfId="41256"/>
    <cellStyle name="40% - Accent6 3 2 8 2" xfId="41257"/>
    <cellStyle name="40% - Accent6 3 2 9" xfId="41258"/>
    <cellStyle name="40% - Accent6 3 2 9 2" xfId="41259"/>
    <cellStyle name="40% - Accent6 3 3" xfId="417"/>
    <cellStyle name="40% - Accent6 3 3 10" xfId="41260"/>
    <cellStyle name="40% - Accent6 3 3 11" xfId="41261"/>
    <cellStyle name="40% - Accent6 3 3 12" xfId="41262"/>
    <cellStyle name="40% - Accent6 3 3 13" xfId="41263"/>
    <cellStyle name="40% - Accent6 3 3 2" xfId="41264"/>
    <cellStyle name="40% - Accent6 3 3 2 10" xfId="41265"/>
    <cellStyle name="40% - Accent6 3 3 2 11" xfId="41266"/>
    <cellStyle name="40% - Accent6 3 3 2 2" xfId="41267"/>
    <cellStyle name="40% - Accent6 3 3 2 2 10" xfId="41268"/>
    <cellStyle name="40% - Accent6 3 3 2 2 2" xfId="41269"/>
    <cellStyle name="40% - Accent6 3 3 2 2 2 2" xfId="41270"/>
    <cellStyle name="40% - Accent6 3 3 2 2 2 2 2" xfId="41271"/>
    <cellStyle name="40% - Accent6 3 3 2 2 2 3" xfId="41272"/>
    <cellStyle name="40% - Accent6 3 3 2 2 2 3 2" xfId="41273"/>
    <cellStyle name="40% - Accent6 3 3 2 2 2 4" xfId="41274"/>
    <cellStyle name="40% - Accent6 3 3 2 2 2 5" xfId="41275"/>
    <cellStyle name="40% - Accent6 3 3 2 2 2 6" xfId="41276"/>
    <cellStyle name="40% - Accent6 3 3 2 2 2 7" xfId="41277"/>
    <cellStyle name="40% - Accent6 3 3 2 2 3" xfId="41278"/>
    <cellStyle name="40% - Accent6 3 3 2 2 3 2" xfId="41279"/>
    <cellStyle name="40% - Accent6 3 3 2 2 3 2 2" xfId="41280"/>
    <cellStyle name="40% - Accent6 3 3 2 2 3 3" xfId="41281"/>
    <cellStyle name="40% - Accent6 3 3 2 2 3 3 2" xfId="41282"/>
    <cellStyle name="40% - Accent6 3 3 2 2 3 4" xfId="41283"/>
    <cellStyle name="40% - Accent6 3 3 2 2 3 5" xfId="41284"/>
    <cellStyle name="40% - Accent6 3 3 2 2 3 6" xfId="41285"/>
    <cellStyle name="40% - Accent6 3 3 2 2 3 7" xfId="41286"/>
    <cellStyle name="40% - Accent6 3 3 2 2 4" xfId="41287"/>
    <cellStyle name="40% - Accent6 3 3 2 2 4 2" xfId="41288"/>
    <cellStyle name="40% - Accent6 3 3 2 2 4 2 2" xfId="41289"/>
    <cellStyle name="40% - Accent6 3 3 2 2 4 3" xfId="41290"/>
    <cellStyle name="40% - Accent6 3 3 2 2 4 3 2" xfId="41291"/>
    <cellStyle name="40% - Accent6 3 3 2 2 4 4" xfId="41292"/>
    <cellStyle name="40% - Accent6 3 3 2 2 4 5" xfId="41293"/>
    <cellStyle name="40% - Accent6 3 3 2 2 4 6" xfId="41294"/>
    <cellStyle name="40% - Accent6 3 3 2 2 4 7" xfId="41295"/>
    <cellStyle name="40% - Accent6 3 3 2 2 5" xfId="41296"/>
    <cellStyle name="40% - Accent6 3 3 2 2 5 2" xfId="41297"/>
    <cellStyle name="40% - Accent6 3 3 2 2 6" xfId="41298"/>
    <cellStyle name="40% - Accent6 3 3 2 2 6 2" xfId="41299"/>
    <cellStyle name="40% - Accent6 3 3 2 2 7" xfId="41300"/>
    <cellStyle name="40% - Accent6 3 3 2 2 8" xfId="41301"/>
    <cellStyle name="40% - Accent6 3 3 2 2 9" xfId="41302"/>
    <cellStyle name="40% - Accent6 3 3 2 3" xfId="41303"/>
    <cellStyle name="40% - Accent6 3 3 2 3 2" xfId="41304"/>
    <cellStyle name="40% - Accent6 3 3 2 3 2 2" xfId="41305"/>
    <cellStyle name="40% - Accent6 3 3 2 3 3" xfId="41306"/>
    <cellStyle name="40% - Accent6 3 3 2 3 3 2" xfId="41307"/>
    <cellStyle name="40% - Accent6 3 3 2 3 4" xfId="41308"/>
    <cellStyle name="40% - Accent6 3 3 2 3 5" xfId="41309"/>
    <cellStyle name="40% - Accent6 3 3 2 3 6" xfId="41310"/>
    <cellStyle name="40% - Accent6 3 3 2 3 7" xfId="41311"/>
    <cellStyle name="40% - Accent6 3 3 2 4" xfId="41312"/>
    <cellStyle name="40% - Accent6 3 3 2 4 2" xfId="41313"/>
    <cellStyle name="40% - Accent6 3 3 2 4 2 2" xfId="41314"/>
    <cellStyle name="40% - Accent6 3 3 2 4 3" xfId="41315"/>
    <cellStyle name="40% - Accent6 3 3 2 4 3 2" xfId="41316"/>
    <cellStyle name="40% - Accent6 3 3 2 4 4" xfId="41317"/>
    <cellStyle name="40% - Accent6 3 3 2 4 5" xfId="41318"/>
    <cellStyle name="40% - Accent6 3 3 2 4 6" xfId="41319"/>
    <cellStyle name="40% - Accent6 3 3 2 4 7" xfId="41320"/>
    <cellStyle name="40% - Accent6 3 3 2 5" xfId="41321"/>
    <cellStyle name="40% - Accent6 3 3 2 5 2" xfId="41322"/>
    <cellStyle name="40% - Accent6 3 3 2 5 2 2" xfId="41323"/>
    <cellStyle name="40% - Accent6 3 3 2 5 3" xfId="41324"/>
    <cellStyle name="40% - Accent6 3 3 2 5 3 2" xfId="41325"/>
    <cellStyle name="40% - Accent6 3 3 2 5 4" xfId="41326"/>
    <cellStyle name="40% - Accent6 3 3 2 5 5" xfId="41327"/>
    <cellStyle name="40% - Accent6 3 3 2 5 6" xfId="41328"/>
    <cellStyle name="40% - Accent6 3 3 2 5 7" xfId="41329"/>
    <cellStyle name="40% - Accent6 3 3 2 6" xfId="41330"/>
    <cellStyle name="40% - Accent6 3 3 2 6 2" xfId="41331"/>
    <cellStyle name="40% - Accent6 3 3 2 7" xfId="41332"/>
    <cellStyle name="40% - Accent6 3 3 2 7 2" xfId="41333"/>
    <cellStyle name="40% - Accent6 3 3 2 8" xfId="41334"/>
    <cellStyle name="40% - Accent6 3 3 2 9" xfId="41335"/>
    <cellStyle name="40% - Accent6 3 3 3" xfId="41336"/>
    <cellStyle name="40% - Accent6 3 3 3 10" xfId="41337"/>
    <cellStyle name="40% - Accent6 3 3 3 11" xfId="41338"/>
    <cellStyle name="40% - Accent6 3 3 3 2" xfId="41339"/>
    <cellStyle name="40% - Accent6 3 3 3 2 10" xfId="41340"/>
    <cellStyle name="40% - Accent6 3 3 3 2 2" xfId="41341"/>
    <cellStyle name="40% - Accent6 3 3 3 2 2 2" xfId="41342"/>
    <cellStyle name="40% - Accent6 3 3 3 2 2 2 2" xfId="41343"/>
    <cellStyle name="40% - Accent6 3 3 3 2 2 3" xfId="41344"/>
    <cellStyle name="40% - Accent6 3 3 3 2 2 3 2" xfId="41345"/>
    <cellStyle name="40% - Accent6 3 3 3 2 2 4" xfId="41346"/>
    <cellStyle name="40% - Accent6 3 3 3 2 2 5" xfId="41347"/>
    <cellStyle name="40% - Accent6 3 3 3 2 2 6" xfId="41348"/>
    <cellStyle name="40% - Accent6 3 3 3 2 2 7" xfId="41349"/>
    <cellStyle name="40% - Accent6 3 3 3 2 3" xfId="41350"/>
    <cellStyle name="40% - Accent6 3 3 3 2 3 2" xfId="41351"/>
    <cellStyle name="40% - Accent6 3 3 3 2 3 2 2" xfId="41352"/>
    <cellStyle name="40% - Accent6 3 3 3 2 3 3" xfId="41353"/>
    <cellStyle name="40% - Accent6 3 3 3 2 3 3 2" xfId="41354"/>
    <cellStyle name="40% - Accent6 3 3 3 2 3 4" xfId="41355"/>
    <cellStyle name="40% - Accent6 3 3 3 2 3 5" xfId="41356"/>
    <cellStyle name="40% - Accent6 3 3 3 2 3 6" xfId="41357"/>
    <cellStyle name="40% - Accent6 3 3 3 2 3 7" xfId="41358"/>
    <cellStyle name="40% - Accent6 3 3 3 2 4" xfId="41359"/>
    <cellStyle name="40% - Accent6 3 3 3 2 4 2" xfId="41360"/>
    <cellStyle name="40% - Accent6 3 3 3 2 4 2 2" xfId="41361"/>
    <cellStyle name="40% - Accent6 3 3 3 2 4 3" xfId="41362"/>
    <cellStyle name="40% - Accent6 3 3 3 2 4 3 2" xfId="41363"/>
    <cellStyle name="40% - Accent6 3 3 3 2 4 4" xfId="41364"/>
    <cellStyle name="40% - Accent6 3 3 3 2 4 5" xfId="41365"/>
    <cellStyle name="40% - Accent6 3 3 3 2 4 6" xfId="41366"/>
    <cellStyle name="40% - Accent6 3 3 3 2 4 7" xfId="41367"/>
    <cellStyle name="40% - Accent6 3 3 3 2 5" xfId="41368"/>
    <cellStyle name="40% - Accent6 3 3 3 2 5 2" xfId="41369"/>
    <cellStyle name="40% - Accent6 3 3 3 2 6" xfId="41370"/>
    <cellStyle name="40% - Accent6 3 3 3 2 6 2" xfId="41371"/>
    <cellStyle name="40% - Accent6 3 3 3 2 7" xfId="41372"/>
    <cellStyle name="40% - Accent6 3 3 3 2 8" xfId="41373"/>
    <cellStyle name="40% - Accent6 3 3 3 2 9" xfId="41374"/>
    <cellStyle name="40% - Accent6 3 3 3 3" xfId="41375"/>
    <cellStyle name="40% - Accent6 3 3 3 3 2" xfId="41376"/>
    <cellStyle name="40% - Accent6 3 3 3 3 2 2" xfId="41377"/>
    <cellStyle name="40% - Accent6 3 3 3 3 3" xfId="41378"/>
    <cellStyle name="40% - Accent6 3 3 3 3 3 2" xfId="41379"/>
    <cellStyle name="40% - Accent6 3 3 3 3 4" xfId="41380"/>
    <cellStyle name="40% - Accent6 3 3 3 3 5" xfId="41381"/>
    <cellStyle name="40% - Accent6 3 3 3 3 6" xfId="41382"/>
    <cellStyle name="40% - Accent6 3 3 3 3 7" xfId="41383"/>
    <cellStyle name="40% - Accent6 3 3 3 4" xfId="41384"/>
    <cellStyle name="40% - Accent6 3 3 3 4 2" xfId="41385"/>
    <cellStyle name="40% - Accent6 3 3 3 4 2 2" xfId="41386"/>
    <cellStyle name="40% - Accent6 3 3 3 4 3" xfId="41387"/>
    <cellStyle name="40% - Accent6 3 3 3 4 3 2" xfId="41388"/>
    <cellStyle name="40% - Accent6 3 3 3 4 4" xfId="41389"/>
    <cellStyle name="40% - Accent6 3 3 3 4 5" xfId="41390"/>
    <cellStyle name="40% - Accent6 3 3 3 4 6" xfId="41391"/>
    <cellStyle name="40% - Accent6 3 3 3 4 7" xfId="41392"/>
    <cellStyle name="40% - Accent6 3 3 3 5" xfId="41393"/>
    <cellStyle name="40% - Accent6 3 3 3 5 2" xfId="41394"/>
    <cellStyle name="40% - Accent6 3 3 3 5 2 2" xfId="41395"/>
    <cellStyle name="40% - Accent6 3 3 3 5 3" xfId="41396"/>
    <cellStyle name="40% - Accent6 3 3 3 5 3 2" xfId="41397"/>
    <cellStyle name="40% - Accent6 3 3 3 5 4" xfId="41398"/>
    <cellStyle name="40% - Accent6 3 3 3 5 5" xfId="41399"/>
    <cellStyle name="40% - Accent6 3 3 3 5 6" xfId="41400"/>
    <cellStyle name="40% - Accent6 3 3 3 5 7" xfId="41401"/>
    <cellStyle name="40% - Accent6 3 3 3 6" xfId="41402"/>
    <cellStyle name="40% - Accent6 3 3 3 6 2" xfId="41403"/>
    <cellStyle name="40% - Accent6 3 3 3 7" xfId="41404"/>
    <cellStyle name="40% - Accent6 3 3 3 7 2" xfId="41405"/>
    <cellStyle name="40% - Accent6 3 3 3 8" xfId="41406"/>
    <cellStyle name="40% - Accent6 3 3 3 9" xfId="41407"/>
    <cellStyle name="40% - Accent6 3 3 4" xfId="41408"/>
    <cellStyle name="40% - Accent6 3 3 4 10" xfId="41409"/>
    <cellStyle name="40% - Accent6 3 3 4 2" xfId="41410"/>
    <cellStyle name="40% - Accent6 3 3 4 2 2" xfId="41411"/>
    <cellStyle name="40% - Accent6 3 3 4 2 2 2" xfId="41412"/>
    <cellStyle name="40% - Accent6 3 3 4 2 3" xfId="41413"/>
    <cellStyle name="40% - Accent6 3 3 4 2 3 2" xfId="41414"/>
    <cellStyle name="40% - Accent6 3 3 4 2 4" xfId="41415"/>
    <cellStyle name="40% - Accent6 3 3 4 2 5" xfId="41416"/>
    <cellStyle name="40% - Accent6 3 3 4 2 6" xfId="41417"/>
    <cellStyle name="40% - Accent6 3 3 4 2 7" xfId="41418"/>
    <cellStyle name="40% - Accent6 3 3 4 3" xfId="41419"/>
    <cellStyle name="40% - Accent6 3 3 4 3 2" xfId="41420"/>
    <cellStyle name="40% - Accent6 3 3 4 3 2 2" xfId="41421"/>
    <cellStyle name="40% - Accent6 3 3 4 3 3" xfId="41422"/>
    <cellStyle name="40% - Accent6 3 3 4 3 3 2" xfId="41423"/>
    <cellStyle name="40% - Accent6 3 3 4 3 4" xfId="41424"/>
    <cellStyle name="40% - Accent6 3 3 4 3 5" xfId="41425"/>
    <cellStyle name="40% - Accent6 3 3 4 3 6" xfId="41426"/>
    <cellStyle name="40% - Accent6 3 3 4 3 7" xfId="41427"/>
    <cellStyle name="40% - Accent6 3 3 4 4" xfId="41428"/>
    <cellStyle name="40% - Accent6 3 3 4 4 2" xfId="41429"/>
    <cellStyle name="40% - Accent6 3 3 4 4 2 2" xfId="41430"/>
    <cellStyle name="40% - Accent6 3 3 4 4 3" xfId="41431"/>
    <cellStyle name="40% - Accent6 3 3 4 4 3 2" xfId="41432"/>
    <cellStyle name="40% - Accent6 3 3 4 4 4" xfId="41433"/>
    <cellStyle name="40% - Accent6 3 3 4 4 5" xfId="41434"/>
    <cellStyle name="40% - Accent6 3 3 4 4 6" xfId="41435"/>
    <cellStyle name="40% - Accent6 3 3 4 4 7" xfId="41436"/>
    <cellStyle name="40% - Accent6 3 3 4 5" xfId="41437"/>
    <cellStyle name="40% - Accent6 3 3 4 5 2" xfId="41438"/>
    <cellStyle name="40% - Accent6 3 3 4 6" xfId="41439"/>
    <cellStyle name="40% - Accent6 3 3 4 6 2" xfId="41440"/>
    <cellStyle name="40% - Accent6 3 3 4 7" xfId="41441"/>
    <cellStyle name="40% - Accent6 3 3 4 8" xfId="41442"/>
    <cellStyle name="40% - Accent6 3 3 4 9" xfId="41443"/>
    <cellStyle name="40% - Accent6 3 3 5" xfId="41444"/>
    <cellStyle name="40% - Accent6 3 3 5 2" xfId="41445"/>
    <cellStyle name="40% - Accent6 3 3 5 2 2" xfId="41446"/>
    <cellStyle name="40% - Accent6 3 3 5 3" xfId="41447"/>
    <cellStyle name="40% - Accent6 3 3 5 3 2" xfId="41448"/>
    <cellStyle name="40% - Accent6 3 3 5 4" xfId="41449"/>
    <cellStyle name="40% - Accent6 3 3 5 5" xfId="41450"/>
    <cellStyle name="40% - Accent6 3 3 5 6" xfId="41451"/>
    <cellStyle name="40% - Accent6 3 3 5 7" xfId="41452"/>
    <cellStyle name="40% - Accent6 3 3 6" xfId="41453"/>
    <cellStyle name="40% - Accent6 3 3 6 2" xfId="41454"/>
    <cellStyle name="40% - Accent6 3 3 6 2 2" xfId="41455"/>
    <cellStyle name="40% - Accent6 3 3 6 3" xfId="41456"/>
    <cellStyle name="40% - Accent6 3 3 6 3 2" xfId="41457"/>
    <cellStyle name="40% - Accent6 3 3 6 4" xfId="41458"/>
    <cellStyle name="40% - Accent6 3 3 6 5" xfId="41459"/>
    <cellStyle name="40% - Accent6 3 3 6 6" xfId="41460"/>
    <cellStyle name="40% - Accent6 3 3 6 7" xfId="41461"/>
    <cellStyle name="40% - Accent6 3 3 7" xfId="41462"/>
    <cellStyle name="40% - Accent6 3 3 7 2" xfId="41463"/>
    <cellStyle name="40% - Accent6 3 3 7 2 2" xfId="41464"/>
    <cellStyle name="40% - Accent6 3 3 7 3" xfId="41465"/>
    <cellStyle name="40% - Accent6 3 3 7 3 2" xfId="41466"/>
    <cellStyle name="40% - Accent6 3 3 7 4" xfId="41467"/>
    <cellStyle name="40% - Accent6 3 3 7 5" xfId="41468"/>
    <cellStyle name="40% - Accent6 3 3 7 6" xfId="41469"/>
    <cellStyle name="40% - Accent6 3 3 7 7" xfId="41470"/>
    <cellStyle name="40% - Accent6 3 3 8" xfId="41471"/>
    <cellStyle name="40% - Accent6 3 3 8 2" xfId="41472"/>
    <cellStyle name="40% - Accent6 3 3 9" xfId="41473"/>
    <cellStyle name="40% - Accent6 3 3 9 2" xfId="41474"/>
    <cellStyle name="40% - Accent6 3 4" xfId="41475"/>
    <cellStyle name="40% - Accent6 3 4 10" xfId="41476"/>
    <cellStyle name="40% - Accent6 3 4 11" xfId="41477"/>
    <cellStyle name="40% - Accent6 3 4 12" xfId="41478"/>
    <cellStyle name="40% - Accent6 3 4 13" xfId="41479"/>
    <cellStyle name="40% - Accent6 3 4 2" xfId="41480"/>
    <cellStyle name="40% - Accent6 3 4 2 10" xfId="41481"/>
    <cellStyle name="40% - Accent6 3 4 2 11" xfId="41482"/>
    <cellStyle name="40% - Accent6 3 4 2 2" xfId="41483"/>
    <cellStyle name="40% - Accent6 3 4 2 2 10" xfId="41484"/>
    <cellStyle name="40% - Accent6 3 4 2 2 2" xfId="41485"/>
    <cellStyle name="40% - Accent6 3 4 2 2 2 2" xfId="41486"/>
    <cellStyle name="40% - Accent6 3 4 2 2 2 2 2" xfId="41487"/>
    <cellStyle name="40% - Accent6 3 4 2 2 2 3" xfId="41488"/>
    <cellStyle name="40% - Accent6 3 4 2 2 2 3 2" xfId="41489"/>
    <cellStyle name="40% - Accent6 3 4 2 2 2 4" xfId="41490"/>
    <cellStyle name="40% - Accent6 3 4 2 2 2 5" xfId="41491"/>
    <cellStyle name="40% - Accent6 3 4 2 2 2 6" xfId="41492"/>
    <cellStyle name="40% - Accent6 3 4 2 2 2 7" xfId="41493"/>
    <cellStyle name="40% - Accent6 3 4 2 2 3" xfId="41494"/>
    <cellStyle name="40% - Accent6 3 4 2 2 3 2" xfId="41495"/>
    <cellStyle name="40% - Accent6 3 4 2 2 3 2 2" xfId="41496"/>
    <cellStyle name="40% - Accent6 3 4 2 2 3 3" xfId="41497"/>
    <cellStyle name="40% - Accent6 3 4 2 2 3 3 2" xfId="41498"/>
    <cellStyle name="40% - Accent6 3 4 2 2 3 4" xfId="41499"/>
    <cellStyle name="40% - Accent6 3 4 2 2 3 5" xfId="41500"/>
    <cellStyle name="40% - Accent6 3 4 2 2 3 6" xfId="41501"/>
    <cellStyle name="40% - Accent6 3 4 2 2 3 7" xfId="41502"/>
    <cellStyle name="40% - Accent6 3 4 2 2 4" xfId="41503"/>
    <cellStyle name="40% - Accent6 3 4 2 2 4 2" xfId="41504"/>
    <cellStyle name="40% - Accent6 3 4 2 2 4 2 2" xfId="41505"/>
    <cellStyle name="40% - Accent6 3 4 2 2 4 3" xfId="41506"/>
    <cellStyle name="40% - Accent6 3 4 2 2 4 3 2" xfId="41507"/>
    <cellStyle name="40% - Accent6 3 4 2 2 4 4" xfId="41508"/>
    <cellStyle name="40% - Accent6 3 4 2 2 4 5" xfId="41509"/>
    <cellStyle name="40% - Accent6 3 4 2 2 4 6" xfId="41510"/>
    <cellStyle name="40% - Accent6 3 4 2 2 4 7" xfId="41511"/>
    <cellStyle name="40% - Accent6 3 4 2 2 5" xfId="41512"/>
    <cellStyle name="40% - Accent6 3 4 2 2 5 2" xfId="41513"/>
    <cellStyle name="40% - Accent6 3 4 2 2 6" xfId="41514"/>
    <cellStyle name="40% - Accent6 3 4 2 2 6 2" xfId="41515"/>
    <cellStyle name="40% - Accent6 3 4 2 2 7" xfId="41516"/>
    <cellStyle name="40% - Accent6 3 4 2 2 8" xfId="41517"/>
    <cellStyle name="40% - Accent6 3 4 2 2 9" xfId="41518"/>
    <cellStyle name="40% - Accent6 3 4 2 3" xfId="41519"/>
    <cellStyle name="40% - Accent6 3 4 2 3 2" xfId="41520"/>
    <cellStyle name="40% - Accent6 3 4 2 3 2 2" xfId="41521"/>
    <cellStyle name="40% - Accent6 3 4 2 3 3" xfId="41522"/>
    <cellStyle name="40% - Accent6 3 4 2 3 3 2" xfId="41523"/>
    <cellStyle name="40% - Accent6 3 4 2 3 4" xfId="41524"/>
    <cellStyle name="40% - Accent6 3 4 2 3 5" xfId="41525"/>
    <cellStyle name="40% - Accent6 3 4 2 3 6" xfId="41526"/>
    <cellStyle name="40% - Accent6 3 4 2 3 7" xfId="41527"/>
    <cellStyle name="40% - Accent6 3 4 2 4" xfId="41528"/>
    <cellStyle name="40% - Accent6 3 4 2 4 2" xfId="41529"/>
    <cellStyle name="40% - Accent6 3 4 2 4 2 2" xfId="41530"/>
    <cellStyle name="40% - Accent6 3 4 2 4 3" xfId="41531"/>
    <cellStyle name="40% - Accent6 3 4 2 4 3 2" xfId="41532"/>
    <cellStyle name="40% - Accent6 3 4 2 4 4" xfId="41533"/>
    <cellStyle name="40% - Accent6 3 4 2 4 5" xfId="41534"/>
    <cellStyle name="40% - Accent6 3 4 2 4 6" xfId="41535"/>
    <cellStyle name="40% - Accent6 3 4 2 4 7" xfId="41536"/>
    <cellStyle name="40% - Accent6 3 4 2 5" xfId="41537"/>
    <cellStyle name="40% - Accent6 3 4 2 5 2" xfId="41538"/>
    <cellStyle name="40% - Accent6 3 4 2 5 2 2" xfId="41539"/>
    <cellStyle name="40% - Accent6 3 4 2 5 3" xfId="41540"/>
    <cellStyle name="40% - Accent6 3 4 2 5 3 2" xfId="41541"/>
    <cellStyle name="40% - Accent6 3 4 2 5 4" xfId="41542"/>
    <cellStyle name="40% - Accent6 3 4 2 5 5" xfId="41543"/>
    <cellStyle name="40% - Accent6 3 4 2 5 6" xfId="41544"/>
    <cellStyle name="40% - Accent6 3 4 2 5 7" xfId="41545"/>
    <cellStyle name="40% - Accent6 3 4 2 6" xfId="41546"/>
    <cellStyle name="40% - Accent6 3 4 2 6 2" xfId="41547"/>
    <cellStyle name="40% - Accent6 3 4 2 7" xfId="41548"/>
    <cellStyle name="40% - Accent6 3 4 2 7 2" xfId="41549"/>
    <cellStyle name="40% - Accent6 3 4 2 8" xfId="41550"/>
    <cellStyle name="40% - Accent6 3 4 2 9" xfId="41551"/>
    <cellStyle name="40% - Accent6 3 4 3" xfId="41552"/>
    <cellStyle name="40% - Accent6 3 4 3 10" xfId="41553"/>
    <cellStyle name="40% - Accent6 3 4 3 11" xfId="41554"/>
    <cellStyle name="40% - Accent6 3 4 3 2" xfId="41555"/>
    <cellStyle name="40% - Accent6 3 4 3 2 10" xfId="41556"/>
    <cellStyle name="40% - Accent6 3 4 3 2 2" xfId="41557"/>
    <cellStyle name="40% - Accent6 3 4 3 2 2 2" xfId="41558"/>
    <cellStyle name="40% - Accent6 3 4 3 2 2 2 2" xfId="41559"/>
    <cellStyle name="40% - Accent6 3 4 3 2 2 3" xfId="41560"/>
    <cellStyle name="40% - Accent6 3 4 3 2 2 3 2" xfId="41561"/>
    <cellStyle name="40% - Accent6 3 4 3 2 2 4" xfId="41562"/>
    <cellStyle name="40% - Accent6 3 4 3 2 2 5" xfId="41563"/>
    <cellStyle name="40% - Accent6 3 4 3 2 2 6" xfId="41564"/>
    <cellStyle name="40% - Accent6 3 4 3 2 2 7" xfId="41565"/>
    <cellStyle name="40% - Accent6 3 4 3 2 3" xfId="41566"/>
    <cellStyle name="40% - Accent6 3 4 3 2 3 2" xfId="41567"/>
    <cellStyle name="40% - Accent6 3 4 3 2 3 2 2" xfId="41568"/>
    <cellStyle name="40% - Accent6 3 4 3 2 3 3" xfId="41569"/>
    <cellStyle name="40% - Accent6 3 4 3 2 3 3 2" xfId="41570"/>
    <cellStyle name="40% - Accent6 3 4 3 2 3 4" xfId="41571"/>
    <cellStyle name="40% - Accent6 3 4 3 2 3 5" xfId="41572"/>
    <cellStyle name="40% - Accent6 3 4 3 2 3 6" xfId="41573"/>
    <cellStyle name="40% - Accent6 3 4 3 2 3 7" xfId="41574"/>
    <cellStyle name="40% - Accent6 3 4 3 2 4" xfId="41575"/>
    <cellStyle name="40% - Accent6 3 4 3 2 4 2" xfId="41576"/>
    <cellStyle name="40% - Accent6 3 4 3 2 4 2 2" xfId="41577"/>
    <cellStyle name="40% - Accent6 3 4 3 2 4 3" xfId="41578"/>
    <cellStyle name="40% - Accent6 3 4 3 2 4 3 2" xfId="41579"/>
    <cellStyle name="40% - Accent6 3 4 3 2 4 4" xfId="41580"/>
    <cellStyle name="40% - Accent6 3 4 3 2 4 5" xfId="41581"/>
    <cellStyle name="40% - Accent6 3 4 3 2 4 6" xfId="41582"/>
    <cellStyle name="40% - Accent6 3 4 3 2 4 7" xfId="41583"/>
    <cellStyle name="40% - Accent6 3 4 3 2 5" xfId="41584"/>
    <cellStyle name="40% - Accent6 3 4 3 2 5 2" xfId="41585"/>
    <cellStyle name="40% - Accent6 3 4 3 2 6" xfId="41586"/>
    <cellStyle name="40% - Accent6 3 4 3 2 6 2" xfId="41587"/>
    <cellStyle name="40% - Accent6 3 4 3 2 7" xfId="41588"/>
    <cellStyle name="40% - Accent6 3 4 3 2 8" xfId="41589"/>
    <cellStyle name="40% - Accent6 3 4 3 2 9" xfId="41590"/>
    <cellStyle name="40% - Accent6 3 4 3 3" xfId="41591"/>
    <cellStyle name="40% - Accent6 3 4 3 3 2" xfId="41592"/>
    <cellStyle name="40% - Accent6 3 4 3 3 2 2" xfId="41593"/>
    <cellStyle name="40% - Accent6 3 4 3 3 3" xfId="41594"/>
    <cellStyle name="40% - Accent6 3 4 3 3 3 2" xfId="41595"/>
    <cellStyle name="40% - Accent6 3 4 3 3 4" xfId="41596"/>
    <cellStyle name="40% - Accent6 3 4 3 3 5" xfId="41597"/>
    <cellStyle name="40% - Accent6 3 4 3 3 6" xfId="41598"/>
    <cellStyle name="40% - Accent6 3 4 3 3 7" xfId="41599"/>
    <cellStyle name="40% - Accent6 3 4 3 4" xfId="41600"/>
    <cellStyle name="40% - Accent6 3 4 3 4 2" xfId="41601"/>
    <cellStyle name="40% - Accent6 3 4 3 4 2 2" xfId="41602"/>
    <cellStyle name="40% - Accent6 3 4 3 4 3" xfId="41603"/>
    <cellStyle name="40% - Accent6 3 4 3 4 3 2" xfId="41604"/>
    <cellStyle name="40% - Accent6 3 4 3 4 4" xfId="41605"/>
    <cellStyle name="40% - Accent6 3 4 3 4 5" xfId="41606"/>
    <cellStyle name="40% - Accent6 3 4 3 4 6" xfId="41607"/>
    <cellStyle name="40% - Accent6 3 4 3 4 7" xfId="41608"/>
    <cellStyle name="40% - Accent6 3 4 3 5" xfId="41609"/>
    <cellStyle name="40% - Accent6 3 4 3 5 2" xfId="41610"/>
    <cellStyle name="40% - Accent6 3 4 3 5 2 2" xfId="41611"/>
    <cellStyle name="40% - Accent6 3 4 3 5 3" xfId="41612"/>
    <cellStyle name="40% - Accent6 3 4 3 5 3 2" xfId="41613"/>
    <cellStyle name="40% - Accent6 3 4 3 5 4" xfId="41614"/>
    <cellStyle name="40% - Accent6 3 4 3 5 5" xfId="41615"/>
    <cellStyle name="40% - Accent6 3 4 3 5 6" xfId="41616"/>
    <cellStyle name="40% - Accent6 3 4 3 5 7" xfId="41617"/>
    <cellStyle name="40% - Accent6 3 4 3 6" xfId="41618"/>
    <cellStyle name="40% - Accent6 3 4 3 6 2" xfId="41619"/>
    <cellStyle name="40% - Accent6 3 4 3 7" xfId="41620"/>
    <cellStyle name="40% - Accent6 3 4 3 7 2" xfId="41621"/>
    <cellStyle name="40% - Accent6 3 4 3 8" xfId="41622"/>
    <cellStyle name="40% - Accent6 3 4 3 9" xfId="41623"/>
    <cellStyle name="40% - Accent6 3 4 4" xfId="41624"/>
    <cellStyle name="40% - Accent6 3 4 4 10" xfId="41625"/>
    <cellStyle name="40% - Accent6 3 4 4 2" xfId="41626"/>
    <cellStyle name="40% - Accent6 3 4 4 2 2" xfId="41627"/>
    <cellStyle name="40% - Accent6 3 4 4 2 2 2" xfId="41628"/>
    <cellStyle name="40% - Accent6 3 4 4 2 3" xfId="41629"/>
    <cellStyle name="40% - Accent6 3 4 4 2 3 2" xfId="41630"/>
    <cellStyle name="40% - Accent6 3 4 4 2 4" xfId="41631"/>
    <cellStyle name="40% - Accent6 3 4 4 2 5" xfId="41632"/>
    <cellStyle name="40% - Accent6 3 4 4 2 6" xfId="41633"/>
    <cellStyle name="40% - Accent6 3 4 4 2 7" xfId="41634"/>
    <cellStyle name="40% - Accent6 3 4 4 3" xfId="41635"/>
    <cellStyle name="40% - Accent6 3 4 4 3 2" xfId="41636"/>
    <cellStyle name="40% - Accent6 3 4 4 3 2 2" xfId="41637"/>
    <cellStyle name="40% - Accent6 3 4 4 3 3" xfId="41638"/>
    <cellStyle name="40% - Accent6 3 4 4 3 3 2" xfId="41639"/>
    <cellStyle name="40% - Accent6 3 4 4 3 4" xfId="41640"/>
    <cellStyle name="40% - Accent6 3 4 4 3 5" xfId="41641"/>
    <cellStyle name="40% - Accent6 3 4 4 3 6" xfId="41642"/>
    <cellStyle name="40% - Accent6 3 4 4 3 7" xfId="41643"/>
    <cellStyle name="40% - Accent6 3 4 4 4" xfId="41644"/>
    <cellStyle name="40% - Accent6 3 4 4 4 2" xfId="41645"/>
    <cellStyle name="40% - Accent6 3 4 4 4 2 2" xfId="41646"/>
    <cellStyle name="40% - Accent6 3 4 4 4 3" xfId="41647"/>
    <cellStyle name="40% - Accent6 3 4 4 4 3 2" xfId="41648"/>
    <cellStyle name="40% - Accent6 3 4 4 4 4" xfId="41649"/>
    <cellStyle name="40% - Accent6 3 4 4 4 5" xfId="41650"/>
    <cellStyle name="40% - Accent6 3 4 4 4 6" xfId="41651"/>
    <cellStyle name="40% - Accent6 3 4 4 4 7" xfId="41652"/>
    <cellStyle name="40% - Accent6 3 4 4 5" xfId="41653"/>
    <cellStyle name="40% - Accent6 3 4 4 5 2" xfId="41654"/>
    <cellStyle name="40% - Accent6 3 4 4 6" xfId="41655"/>
    <cellStyle name="40% - Accent6 3 4 4 6 2" xfId="41656"/>
    <cellStyle name="40% - Accent6 3 4 4 7" xfId="41657"/>
    <cellStyle name="40% - Accent6 3 4 4 8" xfId="41658"/>
    <cellStyle name="40% - Accent6 3 4 4 9" xfId="41659"/>
    <cellStyle name="40% - Accent6 3 4 5" xfId="41660"/>
    <cellStyle name="40% - Accent6 3 4 5 2" xfId="41661"/>
    <cellStyle name="40% - Accent6 3 4 5 2 2" xfId="41662"/>
    <cellStyle name="40% - Accent6 3 4 5 3" xfId="41663"/>
    <cellStyle name="40% - Accent6 3 4 5 3 2" xfId="41664"/>
    <cellStyle name="40% - Accent6 3 4 5 4" xfId="41665"/>
    <cellStyle name="40% - Accent6 3 4 5 5" xfId="41666"/>
    <cellStyle name="40% - Accent6 3 4 5 6" xfId="41667"/>
    <cellStyle name="40% - Accent6 3 4 5 7" xfId="41668"/>
    <cellStyle name="40% - Accent6 3 4 6" xfId="41669"/>
    <cellStyle name="40% - Accent6 3 4 6 2" xfId="41670"/>
    <cellStyle name="40% - Accent6 3 4 6 2 2" xfId="41671"/>
    <cellStyle name="40% - Accent6 3 4 6 3" xfId="41672"/>
    <cellStyle name="40% - Accent6 3 4 6 3 2" xfId="41673"/>
    <cellStyle name="40% - Accent6 3 4 6 4" xfId="41674"/>
    <cellStyle name="40% - Accent6 3 4 6 5" xfId="41675"/>
    <cellStyle name="40% - Accent6 3 4 6 6" xfId="41676"/>
    <cellStyle name="40% - Accent6 3 4 6 7" xfId="41677"/>
    <cellStyle name="40% - Accent6 3 4 7" xfId="41678"/>
    <cellStyle name="40% - Accent6 3 4 7 2" xfId="41679"/>
    <cellStyle name="40% - Accent6 3 4 7 2 2" xfId="41680"/>
    <cellStyle name="40% - Accent6 3 4 7 3" xfId="41681"/>
    <cellStyle name="40% - Accent6 3 4 7 3 2" xfId="41682"/>
    <cellStyle name="40% - Accent6 3 4 7 4" xfId="41683"/>
    <cellStyle name="40% - Accent6 3 4 7 5" xfId="41684"/>
    <cellStyle name="40% - Accent6 3 4 7 6" xfId="41685"/>
    <cellStyle name="40% - Accent6 3 4 7 7" xfId="41686"/>
    <cellStyle name="40% - Accent6 3 4 8" xfId="41687"/>
    <cellStyle name="40% - Accent6 3 4 8 2" xfId="41688"/>
    <cellStyle name="40% - Accent6 3 4 9" xfId="41689"/>
    <cellStyle name="40% - Accent6 3 4 9 2" xfId="41690"/>
    <cellStyle name="40% - Accent6 3 5" xfId="41691"/>
    <cellStyle name="40% - Accent6 3 5 10" xfId="41692"/>
    <cellStyle name="40% - Accent6 3 5 11" xfId="41693"/>
    <cellStyle name="40% - Accent6 3 5 12" xfId="41694"/>
    <cellStyle name="40% - Accent6 3 5 13" xfId="41695"/>
    <cellStyle name="40% - Accent6 3 5 2" xfId="41696"/>
    <cellStyle name="40% - Accent6 3 5 2 10" xfId="41697"/>
    <cellStyle name="40% - Accent6 3 5 2 11" xfId="41698"/>
    <cellStyle name="40% - Accent6 3 5 2 2" xfId="41699"/>
    <cellStyle name="40% - Accent6 3 5 2 2 10" xfId="41700"/>
    <cellStyle name="40% - Accent6 3 5 2 2 2" xfId="41701"/>
    <cellStyle name="40% - Accent6 3 5 2 2 2 2" xfId="41702"/>
    <cellStyle name="40% - Accent6 3 5 2 2 2 2 2" xfId="41703"/>
    <cellStyle name="40% - Accent6 3 5 2 2 2 3" xfId="41704"/>
    <cellStyle name="40% - Accent6 3 5 2 2 2 3 2" xfId="41705"/>
    <cellStyle name="40% - Accent6 3 5 2 2 2 4" xfId="41706"/>
    <cellStyle name="40% - Accent6 3 5 2 2 2 5" xfId="41707"/>
    <cellStyle name="40% - Accent6 3 5 2 2 2 6" xfId="41708"/>
    <cellStyle name="40% - Accent6 3 5 2 2 2 7" xfId="41709"/>
    <cellStyle name="40% - Accent6 3 5 2 2 3" xfId="41710"/>
    <cellStyle name="40% - Accent6 3 5 2 2 3 2" xfId="41711"/>
    <cellStyle name="40% - Accent6 3 5 2 2 3 2 2" xfId="41712"/>
    <cellStyle name="40% - Accent6 3 5 2 2 3 3" xfId="41713"/>
    <cellStyle name="40% - Accent6 3 5 2 2 3 3 2" xfId="41714"/>
    <cellStyle name="40% - Accent6 3 5 2 2 3 4" xfId="41715"/>
    <cellStyle name="40% - Accent6 3 5 2 2 3 5" xfId="41716"/>
    <cellStyle name="40% - Accent6 3 5 2 2 3 6" xfId="41717"/>
    <cellStyle name="40% - Accent6 3 5 2 2 3 7" xfId="41718"/>
    <cellStyle name="40% - Accent6 3 5 2 2 4" xfId="41719"/>
    <cellStyle name="40% - Accent6 3 5 2 2 4 2" xfId="41720"/>
    <cellStyle name="40% - Accent6 3 5 2 2 4 2 2" xfId="41721"/>
    <cellStyle name="40% - Accent6 3 5 2 2 4 3" xfId="41722"/>
    <cellStyle name="40% - Accent6 3 5 2 2 4 3 2" xfId="41723"/>
    <cellStyle name="40% - Accent6 3 5 2 2 4 4" xfId="41724"/>
    <cellStyle name="40% - Accent6 3 5 2 2 4 5" xfId="41725"/>
    <cellStyle name="40% - Accent6 3 5 2 2 4 6" xfId="41726"/>
    <cellStyle name="40% - Accent6 3 5 2 2 4 7" xfId="41727"/>
    <cellStyle name="40% - Accent6 3 5 2 2 5" xfId="41728"/>
    <cellStyle name="40% - Accent6 3 5 2 2 5 2" xfId="41729"/>
    <cellStyle name="40% - Accent6 3 5 2 2 6" xfId="41730"/>
    <cellStyle name="40% - Accent6 3 5 2 2 6 2" xfId="41731"/>
    <cellStyle name="40% - Accent6 3 5 2 2 7" xfId="41732"/>
    <cellStyle name="40% - Accent6 3 5 2 2 8" xfId="41733"/>
    <cellStyle name="40% - Accent6 3 5 2 2 9" xfId="41734"/>
    <cellStyle name="40% - Accent6 3 5 2 3" xfId="41735"/>
    <cellStyle name="40% - Accent6 3 5 2 3 2" xfId="41736"/>
    <cellStyle name="40% - Accent6 3 5 2 3 2 2" xfId="41737"/>
    <cellStyle name="40% - Accent6 3 5 2 3 3" xfId="41738"/>
    <cellStyle name="40% - Accent6 3 5 2 3 3 2" xfId="41739"/>
    <cellStyle name="40% - Accent6 3 5 2 3 4" xfId="41740"/>
    <cellStyle name="40% - Accent6 3 5 2 3 5" xfId="41741"/>
    <cellStyle name="40% - Accent6 3 5 2 3 6" xfId="41742"/>
    <cellStyle name="40% - Accent6 3 5 2 3 7" xfId="41743"/>
    <cellStyle name="40% - Accent6 3 5 2 4" xfId="41744"/>
    <cellStyle name="40% - Accent6 3 5 2 4 2" xfId="41745"/>
    <cellStyle name="40% - Accent6 3 5 2 4 2 2" xfId="41746"/>
    <cellStyle name="40% - Accent6 3 5 2 4 3" xfId="41747"/>
    <cellStyle name="40% - Accent6 3 5 2 4 3 2" xfId="41748"/>
    <cellStyle name="40% - Accent6 3 5 2 4 4" xfId="41749"/>
    <cellStyle name="40% - Accent6 3 5 2 4 5" xfId="41750"/>
    <cellStyle name="40% - Accent6 3 5 2 4 6" xfId="41751"/>
    <cellStyle name="40% - Accent6 3 5 2 4 7" xfId="41752"/>
    <cellStyle name="40% - Accent6 3 5 2 5" xfId="41753"/>
    <cellStyle name="40% - Accent6 3 5 2 5 2" xfId="41754"/>
    <cellStyle name="40% - Accent6 3 5 2 5 2 2" xfId="41755"/>
    <cellStyle name="40% - Accent6 3 5 2 5 3" xfId="41756"/>
    <cellStyle name="40% - Accent6 3 5 2 5 3 2" xfId="41757"/>
    <cellStyle name="40% - Accent6 3 5 2 5 4" xfId="41758"/>
    <cellStyle name="40% - Accent6 3 5 2 5 5" xfId="41759"/>
    <cellStyle name="40% - Accent6 3 5 2 5 6" xfId="41760"/>
    <cellStyle name="40% - Accent6 3 5 2 5 7" xfId="41761"/>
    <cellStyle name="40% - Accent6 3 5 2 6" xfId="41762"/>
    <cellStyle name="40% - Accent6 3 5 2 6 2" xfId="41763"/>
    <cellStyle name="40% - Accent6 3 5 2 7" xfId="41764"/>
    <cellStyle name="40% - Accent6 3 5 2 7 2" xfId="41765"/>
    <cellStyle name="40% - Accent6 3 5 2 8" xfId="41766"/>
    <cellStyle name="40% - Accent6 3 5 2 9" xfId="41767"/>
    <cellStyle name="40% - Accent6 3 5 3" xfId="41768"/>
    <cellStyle name="40% - Accent6 3 5 3 10" xfId="41769"/>
    <cellStyle name="40% - Accent6 3 5 3 11" xfId="41770"/>
    <cellStyle name="40% - Accent6 3 5 3 2" xfId="41771"/>
    <cellStyle name="40% - Accent6 3 5 3 2 10" xfId="41772"/>
    <cellStyle name="40% - Accent6 3 5 3 2 2" xfId="41773"/>
    <cellStyle name="40% - Accent6 3 5 3 2 2 2" xfId="41774"/>
    <cellStyle name="40% - Accent6 3 5 3 2 2 2 2" xfId="41775"/>
    <cellStyle name="40% - Accent6 3 5 3 2 2 3" xfId="41776"/>
    <cellStyle name="40% - Accent6 3 5 3 2 2 3 2" xfId="41777"/>
    <cellStyle name="40% - Accent6 3 5 3 2 2 4" xfId="41778"/>
    <cellStyle name="40% - Accent6 3 5 3 2 2 5" xfId="41779"/>
    <cellStyle name="40% - Accent6 3 5 3 2 2 6" xfId="41780"/>
    <cellStyle name="40% - Accent6 3 5 3 2 2 7" xfId="41781"/>
    <cellStyle name="40% - Accent6 3 5 3 2 3" xfId="41782"/>
    <cellStyle name="40% - Accent6 3 5 3 2 3 2" xfId="41783"/>
    <cellStyle name="40% - Accent6 3 5 3 2 3 2 2" xfId="41784"/>
    <cellStyle name="40% - Accent6 3 5 3 2 3 3" xfId="41785"/>
    <cellStyle name="40% - Accent6 3 5 3 2 3 3 2" xfId="41786"/>
    <cellStyle name="40% - Accent6 3 5 3 2 3 4" xfId="41787"/>
    <cellStyle name="40% - Accent6 3 5 3 2 3 5" xfId="41788"/>
    <cellStyle name="40% - Accent6 3 5 3 2 3 6" xfId="41789"/>
    <cellStyle name="40% - Accent6 3 5 3 2 3 7" xfId="41790"/>
    <cellStyle name="40% - Accent6 3 5 3 2 4" xfId="41791"/>
    <cellStyle name="40% - Accent6 3 5 3 2 4 2" xfId="41792"/>
    <cellStyle name="40% - Accent6 3 5 3 2 4 2 2" xfId="41793"/>
    <cellStyle name="40% - Accent6 3 5 3 2 4 3" xfId="41794"/>
    <cellStyle name="40% - Accent6 3 5 3 2 4 3 2" xfId="41795"/>
    <cellStyle name="40% - Accent6 3 5 3 2 4 4" xfId="41796"/>
    <cellStyle name="40% - Accent6 3 5 3 2 4 5" xfId="41797"/>
    <cellStyle name="40% - Accent6 3 5 3 2 4 6" xfId="41798"/>
    <cellStyle name="40% - Accent6 3 5 3 2 4 7" xfId="41799"/>
    <cellStyle name="40% - Accent6 3 5 3 2 5" xfId="41800"/>
    <cellStyle name="40% - Accent6 3 5 3 2 5 2" xfId="41801"/>
    <cellStyle name="40% - Accent6 3 5 3 2 6" xfId="41802"/>
    <cellStyle name="40% - Accent6 3 5 3 2 6 2" xfId="41803"/>
    <cellStyle name="40% - Accent6 3 5 3 2 7" xfId="41804"/>
    <cellStyle name="40% - Accent6 3 5 3 2 8" xfId="41805"/>
    <cellStyle name="40% - Accent6 3 5 3 2 9" xfId="41806"/>
    <cellStyle name="40% - Accent6 3 5 3 3" xfId="41807"/>
    <cellStyle name="40% - Accent6 3 5 3 3 2" xfId="41808"/>
    <cellStyle name="40% - Accent6 3 5 3 3 2 2" xfId="41809"/>
    <cellStyle name="40% - Accent6 3 5 3 3 3" xfId="41810"/>
    <cellStyle name="40% - Accent6 3 5 3 3 3 2" xfId="41811"/>
    <cellStyle name="40% - Accent6 3 5 3 3 4" xfId="41812"/>
    <cellStyle name="40% - Accent6 3 5 3 3 5" xfId="41813"/>
    <cellStyle name="40% - Accent6 3 5 3 3 6" xfId="41814"/>
    <cellStyle name="40% - Accent6 3 5 3 3 7" xfId="41815"/>
    <cellStyle name="40% - Accent6 3 5 3 4" xfId="41816"/>
    <cellStyle name="40% - Accent6 3 5 3 4 2" xfId="41817"/>
    <cellStyle name="40% - Accent6 3 5 3 4 2 2" xfId="41818"/>
    <cellStyle name="40% - Accent6 3 5 3 4 3" xfId="41819"/>
    <cellStyle name="40% - Accent6 3 5 3 4 3 2" xfId="41820"/>
    <cellStyle name="40% - Accent6 3 5 3 4 4" xfId="41821"/>
    <cellStyle name="40% - Accent6 3 5 3 4 5" xfId="41822"/>
    <cellStyle name="40% - Accent6 3 5 3 4 6" xfId="41823"/>
    <cellStyle name="40% - Accent6 3 5 3 4 7" xfId="41824"/>
    <cellStyle name="40% - Accent6 3 5 3 5" xfId="41825"/>
    <cellStyle name="40% - Accent6 3 5 3 5 2" xfId="41826"/>
    <cellStyle name="40% - Accent6 3 5 3 5 2 2" xfId="41827"/>
    <cellStyle name="40% - Accent6 3 5 3 5 3" xfId="41828"/>
    <cellStyle name="40% - Accent6 3 5 3 5 3 2" xfId="41829"/>
    <cellStyle name="40% - Accent6 3 5 3 5 4" xfId="41830"/>
    <cellStyle name="40% - Accent6 3 5 3 5 5" xfId="41831"/>
    <cellStyle name="40% - Accent6 3 5 3 5 6" xfId="41832"/>
    <cellStyle name="40% - Accent6 3 5 3 5 7" xfId="41833"/>
    <cellStyle name="40% - Accent6 3 5 3 6" xfId="41834"/>
    <cellStyle name="40% - Accent6 3 5 3 6 2" xfId="41835"/>
    <cellStyle name="40% - Accent6 3 5 3 7" xfId="41836"/>
    <cellStyle name="40% - Accent6 3 5 3 7 2" xfId="41837"/>
    <cellStyle name="40% - Accent6 3 5 3 8" xfId="41838"/>
    <cellStyle name="40% - Accent6 3 5 3 9" xfId="41839"/>
    <cellStyle name="40% - Accent6 3 5 4" xfId="41840"/>
    <cellStyle name="40% - Accent6 3 5 4 10" xfId="41841"/>
    <cellStyle name="40% - Accent6 3 5 4 2" xfId="41842"/>
    <cellStyle name="40% - Accent6 3 5 4 2 2" xfId="41843"/>
    <cellStyle name="40% - Accent6 3 5 4 2 2 2" xfId="41844"/>
    <cellStyle name="40% - Accent6 3 5 4 2 3" xfId="41845"/>
    <cellStyle name="40% - Accent6 3 5 4 2 3 2" xfId="41846"/>
    <cellStyle name="40% - Accent6 3 5 4 2 4" xfId="41847"/>
    <cellStyle name="40% - Accent6 3 5 4 2 5" xfId="41848"/>
    <cellStyle name="40% - Accent6 3 5 4 2 6" xfId="41849"/>
    <cellStyle name="40% - Accent6 3 5 4 2 7" xfId="41850"/>
    <cellStyle name="40% - Accent6 3 5 4 3" xfId="41851"/>
    <cellStyle name="40% - Accent6 3 5 4 3 2" xfId="41852"/>
    <cellStyle name="40% - Accent6 3 5 4 3 2 2" xfId="41853"/>
    <cellStyle name="40% - Accent6 3 5 4 3 3" xfId="41854"/>
    <cellStyle name="40% - Accent6 3 5 4 3 3 2" xfId="41855"/>
    <cellStyle name="40% - Accent6 3 5 4 3 4" xfId="41856"/>
    <cellStyle name="40% - Accent6 3 5 4 3 5" xfId="41857"/>
    <cellStyle name="40% - Accent6 3 5 4 3 6" xfId="41858"/>
    <cellStyle name="40% - Accent6 3 5 4 3 7" xfId="41859"/>
    <cellStyle name="40% - Accent6 3 5 4 4" xfId="41860"/>
    <cellStyle name="40% - Accent6 3 5 4 4 2" xfId="41861"/>
    <cellStyle name="40% - Accent6 3 5 4 4 2 2" xfId="41862"/>
    <cellStyle name="40% - Accent6 3 5 4 4 3" xfId="41863"/>
    <cellStyle name="40% - Accent6 3 5 4 4 3 2" xfId="41864"/>
    <cellStyle name="40% - Accent6 3 5 4 4 4" xfId="41865"/>
    <cellStyle name="40% - Accent6 3 5 4 4 5" xfId="41866"/>
    <cellStyle name="40% - Accent6 3 5 4 4 6" xfId="41867"/>
    <cellStyle name="40% - Accent6 3 5 4 4 7" xfId="41868"/>
    <cellStyle name="40% - Accent6 3 5 4 5" xfId="41869"/>
    <cellStyle name="40% - Accent6 3 5 4 5 2" xfId="41870"/>
    <cellStyle name="40% - Accent6 3 5 4 6" xfId="41871"/>
    <cellStyle name="40% - Accent6 3 5 4 6 2" xfId="41872"/>
    <cellStyle name="40% - Accent6 3 5 4 7" xfId="41873"/>
    <cellStyle name="40% - Accent6 3 5 4 8" xfId="41874"/>
    <cellStyle name="40% - Accent6 3 5 4 9" xfId="41875"/>
    <cellStyle name="40% - Accent6 3 5 5" xfId="41876"/>
    <cellStyle name="40% - Accent6 3 5 5 2" xfId="41877"/>
    <cellStyle name="40% - Accent6 3 5 5 2 2" xfId="41878"/>
    <cellStyle name="40% - Accent6 3 5 5 3" xfId="41879"/>
    <cellStyle name="40% - Accent6 3 5 5 3 2" xfId="41880"/>
    <cellStyle name="40% - Accent6 3 5 5 4" xfId="41881"/>
    <cellStyle name="40% - Accent6 3 5 5 5" xfId="41882"/>
    <cellStyle name="40% - Accent6 3 5 5 6" xfId="41883"/>
    <cellStyle name="40% - Accent6 3 5 5 7" xfId="41884"/>
    <cellStyle name="40% - Accent6 3 5 6" xfId="41885"/>
    <cellStyle name="40% - Accent6 3 5 6 2" xfId="41886"/>
    <cellStyle name="40% - Accent6 3 5 6 2 2" xfId="41887"/>
    <cellStyle name="40% - Accent6 3 5 6 3" xfId="41888"/>
    <cellStyle name="40% - Accent6 3 5 6 3 2" xfId="41889"/>
    <cellStyle name="40% - Accent6 3 5 6 4" xfId="41890"/>
    <cellStyle name="40% - Accent6 3 5 6 5" xfId="41891"/>
    <cellStyle name="40% - Accent6 3 5 6 6" xfId="41892"/>
    <cellStyle name="40% - Accent6 3 5 6 7" xfId="41893"/>
    <cellStyle name="40% - Accent6 3 5 7" xfId="41894"/>
    <cellStyle name="40% - Accent6 3 5 7 2" xfId="41895"/>
    <cellStyle name="40% - Accent6 3 5 7 2 2" xfId="41896"/>
    <cellStyle name="40% - Accent6 3 5 7 3" xfId="41897"/>
    <cellStyle name="40% - Accent6 3 5 7 3 2" xfId="41898"/>
    <cellStyle name="40% - Accent6 3 5 7 4" xfId="41899"/>
    <cellStyle name="40% - Accent6 3 5 7 5" xfId="41900"/>
    <cellStyle name="40% - Accent6 3 5 7 6" xfId="41901"/>
    <cellStyle name="40% - Accent6 3 5 7 7" xfId="41902"/>
    <cellStyle name="40% - Accent6 3 5 8" xfId="41903"/>
    <cellStyle name="40% - Accent6 3 5 8 2" xfId="41904"/>
    <cellStyle name="40% - Accent6 3 5 9" xfId="41905"/>
    <cellStyle name="40% - Accent6 3 5 9 2" xfId="41906"/>
    <cellStyle name="40% - Accent6 3 6" xfId="41907"/>
    <cellStyle name="40% - Accent6 3 6 10" xfId="41908"/>
    <cellStyle name="40% - Accent6 3 6 11" xfId="41909"/>
    <cellStyle name="40% - Accent6 3 6 12" xfId="41910"/>
    <cellStyle name="40% - Accent6 3 6 13" xfId="41911"/>
    <cellStyle name="40% - Accent6 3 6 2" xfId="41912"/>
    <cellStyle name="40% - Accent6 3 6 2 10" xfId="41913"/>
    <cellStyle name="40% - Accent6 3 6 2 11" xfId="41914"/>
    <cellStyle name="40% - Accent6 3 6 2 2" xfId="41915"/>
    <cellStyle name="40% - Accent6 3 6 2 2 10" xfId="41916"/>
    <cellStyle name="40% - Accent6 3 6 2 2 2" xfId="41917"/>
    <cellStyle name="40% - Accent6 3 6 2 2 2 2" xfId="41918"/>
    <cellStyle name="40% - Accent6 3 6 2 2 2 2 2" xfId="41919"/>
    <cellStyle name="40% - Accent6 3 6 2 2 2 3" xfId="41920"/>
    <cellStyle name="40% - Accent6 3 6 2 2 2 3 2" xfId="41921"/>
    <cellStyle name="40% - Accent6 3 6 2 2 2 4" xfId="41922"/>
    <cellStyle name="40% - Accent6 3 6 2 2 2 5" xfId="41923"/>
    <cellStyle name="40% - Accent6 3 6 2 2 2 6" xfId="41924"/>
    <cellStyle name="40% - Accent6 3 6 2 2 2 7" xfId="41925"/>
    <cellStyle name="40% - Accent6 3 6 2 2 3" xfId="41926"/>
    <cellStyle name="40% - Accent6 3 6 2 2 3 2" xfId="41927"/>
    <cellStyle name="40% - Accent6 3 6 2 2 3 2 2" xfId="41928"/>
    <cellStyle name="40% - Accent6 3 6 2 2 3 3" xfId="41929"/>
    <cellStyle name="40% - Accent6 3 6 2 2 3 3 2" xfId="41930"/>
    <cellStyle name="40% - Accent6 3 6 2 2 3 4" xfId="41931"/>
    <cellStyle name="40% - Accent6 3 6 2 2 3 5" xfId="41932"/>
    <cellStyle name="40% - Accent6 3 6 2 2 3 6" xfId="41933"/>
    <cellStyle name="40% - Accent6 3 6 2 2 3 7" xfId="41934"/>
    <cellStyle name="40% - Accent6 3 6 2 2 4" xfId="41935"/>
    <cellStyle name="40% - Accent6 3 6 2 2 4 2" xfId="41936"/>
    <cellStyle name="40% - Accent6 3 6 2 2 4 2 2" xfId="41937"/>
    <cellStyle name="40% - Accent6 3 6 2 2 4 3" xfId="41938"/>
    <cellStyle name="40% - Accent6 3 6 2 2 4 3 2" xfId="41939"/>
    <cellStyle name="40% - Accent6 3 6 2 2 4 4" xfId="41940"/>
    <cellStyle name="40% - Accent6 3 6 2 2 4 5" xfId="41941"/>
    <cellStyle name="40% - Accent6 3 6 2 2 4 6" xfId="41942"/>
    <cellStyle name="40% - Accent6 3 6 2 2 4 7" xfId="41943"/>
    <cellStyle name="40% - Accent6 3 6 2 2 5" xfId="41944"/>
    <cellStyle name="40% - Accent6 3 6 2 2 5 2" xfId="41945"/>
    <cellStyle name="40% - Accent6 3 6 2 2 6" xfId="41946"/>
    <cellStyle name="40% - Accent6 3 6 2 2 6 2" xfId="41947"/>
    <cellStyle name="40% - Accent6 3 6 2 2 7" xfId="41948"/>
    <cellStyle name="40% - Accent6 3 6 2 2 8" xfId="41949"/>
    <cellStyle name="40% - Accent6 3 6 2 2 9" xfId="41950"/>
    <cellStyle name="40% - Accent6 3 6 2 3" xfId="41951"/>
    <cellStyle name="40% - Accent6 3 6 2 3 2" xfId="41952"/>
    <cellStyle name="40% - Accent6 3 6 2 3 2 2" xfId="41953"/>
    <cellStyle name="40% - Accent6 3 6 2 3 3" xfId="41954"/>
    <cellStyle name="40% - Accent6 3 6 2 3 3 2" xfId="41955"/>
    <cellStyle name="40% - Accent6 3 6 2 3 4" xfId="41956"/>
    <cellStyle name="40% - Accent6 3 6 2 3 5" xfId="41957"/>
    <cellStyle name="40% - Accent6 3 6 2 3 6" xfId="41958"/>
    <cellStyle name="40% - Accent6 3 6 2 3 7" xfId="41959"/>
    <cellStyle name="40% - Accent6 3 6 2 4" xfId="41960"/>
    <cellStyle name="40% - Accent6 3 6 2 4 2" xfId="41961"/>
    <cellStyle name="40% - Accent6 3 6 2 4 2 2" xfId="41962"/>
    <cellStyle name="40% - Accent6 3 6 2 4 3" xfId="41963"/>
    <cellStyle name="40% - Accent6 3 6 2 4 3 2" xfId="41964"/>
    <cellStyle name="40% - Accent6 3 6 2 4 4" xfId="41965"/>
    <cellStyle name="40% - Accent6 3 6 2 4 5" xfId="41966"/>
    <cellStyle name="40% - Accent6 3 6 2 4 6" xfId="41967"/>
    <cellStyle name="40% - Accent6 3 6 2 4 7" xfId="41968"/>
    <cellStyle name="40% - Accent6 3 6 2 5" xfId="41969"/>
    <cellStyle name="40% - Accent6 3 6 2 5 2" xfId="41970"/>
    <cellStyle name="40% - Accent6 3 6 2 5 2 2" xfId="41971"/>
    <cellStyle name="40% - Accent6 3 6 2 5 3" xfId="41972"/>
    <cellStyle name="40% - Accent6 3 6 2 5 3 2" xfId="41973"/>
    <cellStyle name="40% - Accent6 3 6 2 5 4" xfId="41974"/>
    <cellStyle name="40% - Accent6 3 6 2 5 5" xfId="41975"/>
    <cellStyle name="40% - Accent6 3 6 2 5 6" xfId="41976"/>
    <cellStyle name="40% - Accent6 3 6 2 5 7" xfId="41977"/>
    <cellStyle name="40% - Accent6 3 6 2 6" xfId="41978"/>
    <cellStyle name="40% - Accent6 3 6 2 6 2" xfId="41979"/>
    <cellStyle name="40% - Accent6 3 6 2 7" xfId="41980"/>
    <cellStyle name="40% - Accent6 3 6 2 7 2" xfId="41981"/>
    <cellStyle name="40% - Accent6 3 6 2 8" xfId="41982"/>
    <cellStyle name="40% - Accent6 3 6 2 9" xfId="41983"/>
    <cellStyle name="40% - Accent6 3 6 3" xfId="41984"/>
    <cellStyle name="40% - Accent6 3 6 3 10" xfId="41985"/>
    <cellStyle name="40% - Accent6 3 6 3 11" xfId="41986"/>
    <cellStyle name="40% - Accent6 3 6 3 2" xfId="41987"/>
    <cellStyle name="40% - Accent6 3 6 3 2 10" xfId="41988"/>
    <cellStyle name="40% - Accent6 3 6 3 2 2" xfId="41989"/>
    <cellStyle name="40% - Accent6 3 6 3 2 2 2" xfId="41990"/>
    <cellStyle name="40% - Accent6 3 6 3 2 2 2 2" xfId="41991"/>
    <cellStyle name="40% - Accent6 3 6 3 2 2 3" xfId="41992"/>
    <cellStyle name="40% - Accent6 3 6 3 2 2 3 2" xfId="41993"/>
    <cellStyle name="40% - Accent6 3 6 3 2 2 4" xfId="41994"/>
    <cellStyle name="40% - Accent6 3 6 3 2 2 5" xfId="41995"/>
    <cellStyle name="40% - Accent6 3 6 3 2 2 6" xfId="41996"/>
    <cellStyle name="40% - Accent6 3 6 3 2 2 7" xfId="41997"/>
    <cellStyle name="40% - Accent6 3 6 3 2 3" xfId="41998"/>
    <cellStyle name="40% - Accent6 3 6 3 2 3 2" xfId="41999"/>
    <cellStyle name="40% - Accent6 3 6 3 2 3 2 2" xfId="42000"/>
    <cellStyle name="40% - Accent6 3 6 3 2 3 3" xfId="42001"/>
    <cellStyle name="40% - Accent6 3 6 3 2 3 3 2" xfId="42002"/>
    <cellStyle name="40% - Accent6 3 6 3 2 3 4" xfId="42003"/>
    <cellStyle name="40% - Accent6 3 6 3 2 3 5" xfId="42004"/>
    <cellStyle name="40% - Accent6 3 6 3 2 3 6" xfId="42005"/>
    <cellStyle name="40% - Accent6 3 6 3 2 3 7" xfId="42006"/>
    <cellStyle name="40% - Accent6 3 6 3 2 4" xfId="42007"/>
    <cellStyle name="40% - Accent6 3 6 3 2 4 2" xfId="42008"/>
    <cellStyle name="40% - Accent6 3 6 3 2 4 2 2" xfId="42009"/>
    <cellStyle name="40% - Accent6 3 6 3 2 4 3" xfId="42010"/>
    <cellStyle name="40% - Accent6 3 6 3 2 4 3 2" xfId="42011"/>
    <cellStyle name="40% - Accent6 3 6 3 2 4 4" xfId="42012"/>
    <cellStyle name="40% - Accent6 3 6 3 2 4 5" xfId="42013"/>
    <cellStyle name="40% - Accent6 3 6 3 2 4 6" xfId="42014"/>
    <cellStyle name="40% - Accent6 3 6 3 2 4 7" xfId="42015"/>
    <cellStyle name="40% - Accent6 3 6 3 2 5" xfId="42016"/>
    <cellStyle name="40% - Accent6 3 6 3 2 5 2" xfId="42017"/>
    <cellStyle name="40% - Accent6 3 6 3 2 6" xfId="42018"/>
    <cellStyle name="40% - Accent6 3 6 3 2 6 2" xfId="42019"/>
    <cellStyle name="40% - Accent6 3 6 3 2 7" xfId="42020"/>
    <cellStyle name="40% - Accent6 3 6 3 2 8" xfId="42021"/>
    <cellStyle name="40% - Accent6 3 6 3 2 9" xfId="42022"/>
    <cellStyle name="40% - Accent6 3 6 3 3" xfId="42023"/>
    <cellStyle name="40% - Accent6 3 6 3 3 2" xfId="42024"/>
    <cellStyle name="40% - Accent6 3 6 3 3 2 2" xfId="42025"/>
    <cellStyle name="40% - Accent6 3 6 3 3 3" xfId="42026"/>
    <cellStyle name="40% - Accent6 3 6 3 3 3 2" xfId="42027"/>
    <cellStyle name="40% - Accent6 3 6 3 3 4" xfId="42028"/>
    <cellStyle name="40% - Accent6 3 6 3 3 5" xfId="42029"/>
    <cellStyle name="40% - Accent6 3 6 3 3 6" xfId="42030"/>
    <cellStyle name="40% - Accent6 3 6 3 3 7" xfId="42031"/>
    <cellStyle name="40% - Accent6 3 6 3 4" xfId="42032"/>
    <cellStyle name="40% - Accent6 3 6 3 4 2" xfId="42033"/>
    <cellStyle name="40% - Accent6 3 6 3 4 2 2" xfId="42034"/>
    <cellStyle name="40% - Accent6 3 6 3 4 3" xfId="42035"/>
    <cellStyle name="40% - Accent6 3 6 3 4 3 2" xfId="42036"/>
    <cellStyle name="40% - Accent6 3 6 3 4 4" xfId="42037"/>
    <cellStyle name="40% - Accent6 3 6 3 4 5" xfId="42038"/>
    <cellStyle name="40% - Accent6 3 6 3 4 6" xfId="42039"/>
    <cellStyle name="40% - Accent6 3 6 3 4 7" xfId="42040"/>
    <cellStyle name="40% - Accent6 3 6 3 5" xfId="42041"/>
    <cellStyle name="40% - Accent6 3 6 3 5 2" xfId="42042"/>
    <cellStyle name="40% - Accent6 3 6 3 5 2 2" xfId="42043"/>
    <cellStyle name="40% - Accent6 3 6 3 5 3" xfId="42044"/>
    <cellStyle name="40% - Accent6 3 6 3 5 3 2" xfId="42045"/>
    <cellStyle name="40% - Accent6 3 6 3 5 4" xfId="42046"/>
    <cellStyle name="40% - Accent6 3 6 3 5 5" xfId="42047"/>
    <cellStyle name="40% - Accent6 3 6 3 5 6" xfId="42048"/>
    <cellStyle name="40% - Accent6 3 6 3 5 7" xfId="42049"/>
    <cellStyle name="40% - Accent6 3 6 3 6" xfId="42050"/>
    <cellStyle name="40% - Accent6 3 6 3 6 2" xfId="42051"/>
    <cellStyle name="40% - Accent6 3 6 3 7" xfId="42052"/>
    <cellStyle name="40% - Accent6 3 6 3 7 2" xfId="42053"/>
    <cellStyle name="40% - Accent6 3 6 3 8" xfId="42054"/>
    <cellStyle name="40% - Accent6 3 6 3 9" xfId="42055"/>
    <cellStyle name="40% - Accent6 3 6 4" xfId="42056"/>
    <cellStyle name="40% - Accent6 3 6 4 10" xfId="42057"/>
    <cellStyle name="40% - Accent6 3 6 4 2" xfId="42058"/>
    <cellStyle name="40% - Accent6 3 6 4 2 2" xfId="42059"/>
    <cellStyle name="40% - Accent6 3 6 4 2 2 2" xfId="42060"/>
    <cellStyle name="40% - Accent6 3 6 4 2 3" xfId="42061"/>
    <cellStyle name="40% - Accent6 3 6 4 2 3 2" xfId="42062"/>
    <cellStyle name="40% - Accent6 3 6 4 2 4" xfId="42063"/>
    <cellStyle name="40% - Accent6 3 6 4 2 5" xfId="42064"/>
    <cellStyle name="40% - Accent6 3 6 4 2 6" xfId="42065"/>
    <cellStyle name="40% - Accent6 3 6 4 2 7" xfId="42066"/>
    <cellStyle name="40% - Accent6 3 6 4 3" xfId="42067"/>
    <cellStyle name="40% - Accent6 3 6 4 3 2" xfId="42068"/>
    <cellStyle name="40% - Accent6 3 6 4 3 2 2" xfId="42069"/>
    <cellStyle name="40% - Accent6 3 6 4 3 3" xfId="42070"/>
    <cellStyle name="40% - Accent6 3 6 4 3 3 2" xfId="42071"/>
    <cellStyle name="40% - Accent6 3 6 4 3 4" xfId="42072"/>
    <cellStyle name="40% - Accent6 3 6 4 3 5" xfId="42073"/>
    <cellStyle name="40% - Accent6 3 6 4 3 6" xfId="42074"/>
    <cellStyle name="40% - Accent6 3 6 4 3 7" xfId="42075"/>
    <cellStyle name="40% - Accent6 3 6 4 4" xfId="42076"/>
    <cellStyle name="40% - Accent6 3 6 4 4 2" xfId="42077"/>
    <cellStyle name="40% - Accent6 3 6 4 4 2 2" xfId="42078"/>
    <cellStyle name="40% - Accent6 3 6 4 4 3" xfId="42079"/>
    <cellStyle name="40% - Accent6 3 6 4 4 3 2" xfId="42080"/>
    <cellStyle name="40% - Accent6 3 6 4 4 4" xfId="42081"/>
    <cellStyle name="40% - Accent6 3 6 4 4 5" xfId="42082"/>
    <cellStyle name="40% - Accent6 3 6 4 4 6" xfId="42083"/>
    <cellStyle name="40% - Accent6 3 6 4 4 7" xfId="42084"/>
    <cellStyle name="40% - Accent6 3 6 4 5" xfId="42085"/>
    <cellStyle name="40% - Accent6 3 6 4 5 2" xfId="42086"/>
    <cellStyle name="40% - Accent6 3 6 4 6" xfId="42087"/>
    <cellStyle name="40% - Accent6 3 6 4 6 2" xfId="42088"/>
    <cellStyle name="40% - Accent6 3 6 4 7" xfId="42089"/>
    <cellStyle name="40% - Accent6 3 6 4 8" xfId="42090"/>
    <cellStyle name="40% - Accent6 3 6 4 9" xfId="42091"/>
    <cellStyle name="40% - Accent6 3 6 5" xfId="42092"/>
    <cellStyle name="40% - Accent6 3 6 5 2" xfId="42093"/>
    <cellStyle name="40% - Accent6 3 6 5 2 2" xfId="42094"/>
    <cellStyle name="40% - Accent6 3 6 5 3" xfId="42095"/>
    <cellStyle name="40% - Accent6 3 6 5 3 2" xfId="42096"/>
    <cellStyle name="40% - Accent6 3 6 5 4" xfId="42097"/>
    <cellStyle name="40% - Accent6 3 6 5 5" xfId="42098"/>
    <cellStyle name="40% - Accent6 3 6 5 6" xfId="42099"/>
    <cellStyle name="40% - Accent6 3 6 5 7" xfId="42100"/>
    <cellStyle name="40% - Accent6 3 6 6" xfId="42101"/>
    <cellStyle name="40% - Accent6 3 6 6 2" xfId="42102"/>
    <cellStyle name="40% - Accent6 3 6 6 2 2" xfId="42103"/>
    <cellStyle name="40% - Accent6 3 6 6 3" xfId="42104"/>
    <cellStyle name="40% - Accent6 3 6 6 3 2" xfId="42105"/>
    <cellStyle name="40% - Accent6 3 6 6 4" xfId="42106"/>
    <cellStyle name="40% - Accent6 3 6 6 5" xfId="42107"/>
    <cellStyle name="40% - Accent6 3 6 6 6" xfId="42108"/>
    <cellStyle name="40% - Accent6 3 6 6 7" xfId="42109"/>
    <cellStyle name="40% - Accent6 3 6 7" xfId="42110"/>
    <cellStyle name="40% - Accent6 3 6 7 2" xfId="42111"/>
    <cellStyle name="40% - Accent6 3 6 7 2 2" xfId="42112"/>
    <cellStyle name="40% - Accent6 3 6 7 3" xfId="42113"/>
    <cellStyle name="40% - Accent6 3 6 7 3 2" xfId="42114"/>
    <cellStyle name="40% - Accent6 3 6 7 4" xfId="42115"/>
    <cellStyle name="40% - Accent6 3 6 7 5" xfId="42116"/>
    <cellStyle name="40% - Accent6 3 6 7 6" xfId="42117"/>
    <cellStyle name="40% - Accent6 3 6 7 7" xfId="42118"/>
    <cellStyle name="40% - Accent6 3 6 8" xfId="42119"/>
    <cellStyle name="40% - Accent6 3 6 8 2" xfId="42120"/>
    <cellStyle name="40% - Accent6 3 6 9" xfId="42121"/>
    <cellStyle name="40% - Accent6 3 6 9 2" xfId="42122"/>
    <cellStyle name="40% - Accent6 3 7" xfId="42123"/>
    <cellStyle name="40% - Accent6 3 7 10" xfId="42124"/>
    <cellStyle name="40% - Accent6 3 7 11" xfId="42125"/>
    <cellStyle name="40% - Accent6 3 7 2" xfId="42126"/>
    <cellStyle name="40% - Accent6 3 7 2 10" xfId="42127"/>
    <cellStyle name="40% - Accent6 3 7 2 2" xfId="42128"/>
    <cellStyle name="40% - Accent6 3 7 2 2 2" xfId="42129"/>
    <cellStyle name="40% - Accent6 3 7 2 2 2 2" xfId="42130"/>
    <cellStyle name="40% - Accent6 3 7 2 2 3" xfId="42131"/>
    <cellStyle name="40% - Accent6 3 7 2 2 3 2" xfId="42132"/>
    <cellStyle name="40% - Accent6 3 7 2 2 4" xfId="42133"/>
    <cellStyle name="40% - Accent6 3 7 2 2 5" xfId="42134"/>
    <cellStyle name="40% - Accent6 3 7 2 2 6" xfId="42135"/>
    <cellStyle name="40% - Accent6 3 7 2 2 7" xfId="42136"/>
    <cellStyle name="40% - Accent6 3 7 2 3" xfId="42137"/>
    <cellStyle name="40% - Accent6 3 7 2 3 2" xfId="42138"/>
    <cellStyle name="40% - Accent6 3 7 2 3 2 2" xfId="42139"/>
    <cellStyle name="40% - Accent6 3 7 2 3 3" xfId="42140"/>
    <cellStyle name="40% - Accent6 3 7 2 3 3 2" xfId="42141"/>
    <cellStyle name="40% - Accent6 3 7 2 3 4" xfId="42142"/>
    <cellStyle name="40% - Accent6 3 7 2 3 5" xfId="42143"/>
    <cellStyle name="40% - Accent6 3 7 2 3 6" xfId="42144"/>
    <cellStyle name="40% - Accent6 3 7 2 3 7" xfId="42145"/>
    <cellStyle name="40% - Accent6 3 7 2 4" xfId="42146"/>
    <cellStyle name="40% - Accent6 3 7 2 4 2" xfId="42147"/>
    <cellStyle name="40% - Accent6 3 7 2 4 2 2" xfId="42148"/>
    <cellStyle name="40% - Accent6 3 7 2 4 3" xfId="42149"/>
    <cellStyle name="40% - Accent6 3 7 2 4 3 2" xfId="42150"/>
    <cellStyle name="40% - Accent6 3 7 2 4 4" xfId="42151"/>
    <cellStyle name="40% - Accent6 3 7 2 4 5" xfId="42152"/>
    <cellStyle name="40% - Accent6 3 7 2 4 6" xfId="42153"/>
    <cellStyle name="40% - Accent6 3 7 2 4 7" xfId="42154"/>
    <cellStyle name="40% - Accent6 3 7 2 5" xfId="42155"/>
    <cellStyle name="40% - Accent6 3 7 2 5 2" xfId="42156"/>
    <cellStyle name="40% - Accent6 3 7 2 6" xfId="42157"/>
    <cellStyle name="40% - Accent6 3 7 2 6 2" xfId="42158"/>
    <cellStyle name="40% - Accent6 3 7 2 7" xfId="42159"/>
    <cellStyle name="40% - Accent6 3 7 2 8" xfId="42160"/>
    <cellStyle name="40% - Accent6 3 7 2 9" xfId="42161"/>
    <cellStyle name="40% - Accent6 3 7 3" xfId="42162"/>
    <cellStyle name="40% - Accent6 3 7 3 2" xfId="42163"/>
    <cellStyle name="40% - Accent6 3 7 3 2 2" xfId="42164"/>
    <cellStyle name="40% - Accent6 3 7 3 3" xfId="42165"/>
    <cellStyle name="40% - Accent6 3 7 3 3 2" xfId="42166"/>
    <cellStyle name="40% - Accent6 3 7 3 4" xfId="42167"/>
    <cellStyle name="40% - Accent6 3 7 3 5" xfId="42168"/>
    <cellStyle name="40% - Accent6 3 7 3 6" xfId="42169"/>
    <cellStyle name="40% - Accent6 3 7 3 7" xfId="42170"/>
    <cellStyle name="40% - Accent6 3 7 4" xfId="42171"/>
    <cellStyle name="40% - Accent6 3 7 4 2" xfId="42172"/>
    <cellStyle name="40% - Accent6 3 7 4 2 2" xfId="42173"/>
    <cellStyle name="40% - Accent6 3 7 4 3" xfId="42174"/>
    <cellStyle name="40% - Accent6 3 7 4 3 2" xfId="42175"/>
    <cellStyle name="40% - Accent6 3 7 4 4" xfId="42176"/>
    <cellStyle name="40% - Accent6 3 7 4 5" xfId="42177"/>
    <cellStyle name="40% - Accent6 3 7 4 6" xfId="42178"/>
    <cellStyle name="40% - Accent6 3 7 4 7" xfId="42179"/>
    <cellStyle name="40% - Accent6 3 7 5" xfId="42180"/>
    <cellStyle name="40% - Accent6 3 7 5 2" xfId="42181"/>
    <cellStyle name="40% - Accent6 3 7 5 2 2" xfId="42182"/>
    <cellStyle name="40% - Accent6 3 7 5 3" xfId="42183"/>
    <cellStyle name="40% - Accent6 3 7 5 3 2" xfId="42184"/>
    <cellStyle name="40% - Accent6 3 7 5 4" xfId="42185"/>
    <cellStyle name="40% - Accent6 3 7 5 5" xfId="42186"/>
    <cellStyle name="40% - Accent6 3 7 5 6" xfId="42187"/>
    <cellStyle name="40% - Accent6 3 7 5 7" xfId="42188"/>
    <cellStyle name="40% - Accent6 3 7 6" xfId="42189"/>
    <cellStyle name="40% - Accent6 3 7 6 2" xfId="42190"/>
    <cellStyle name="40% - Accent6 3 7 7" xfId="42191"/>
    <cellStyle name="40% - Accent6 3 7 7 2" xfId="42192"/>
    <cellStyle name="40% - Accent6 3 7 8" xfId="42193"/>
    <cellStyle name="40% - Accent6 3 7 9" xfId="42194"/>
    <cellStyle name="40% - Accent6 3 8" xfId="42195"/>
    <cellStyle name="40% - Accent6 3 8 10" xfId="42196"/>
    <cellStyle name="40% - Accent6 3 8 11" xfId="42197"/>
    <cellStyle name="40% - Accent6 3 8 2" xfId="42198"/>
    <cellStyle name="40% - Accent6 3 8 2 10" xfId="42199"/>
    <cellStyle name="40% - Accent6 3 8 2 2" xfId="42200"/>
    <cellStyle name="40% - Accent6 3 8 2 2 2" xfId="42201"/>
    <cellStyle name="40% - Accent6 3 8 2 2 2 2" xfId="42202"/>
    <cellStyle name="40% - Accent6 3 8 2 2 3" xfId="42203"/>
    <cellStyle name="40% - Accent6 3 8 2 2 3 2" xfId="42204"/>
    <cellStyle name="40% - Accent6 3 8 2 2 4" xfId="42205"/>
    <cellStyle name="40% - Accent6 3 8 2 2 5" xfId="42206"/>
    <cellStyle name="40% - Accent6 3 8 2 2 6" xfId="42207"/>
    <cellStyle name="40% - Accent6 3 8 2 2 7" xfId="42208"/>
    <cellStyle name="40% - Accent6 3 8 2 3" xfId="42209"/>
    <cellStyle name="40% - Accent6 3 8 2 3 2" xfId="42210"/>
    <cellStyle name="40% - Accent6 3 8 2 3 2 2" xfId="42211"/>
    <cellStyle name="40% - Accent6 3 8 2 3 3" xfId="42212"/>
    <cellStyle name="40% - Accent6 3 8 2 3 3 2" xfId="42213"/>
    <cellStyle name="40% - Accent6 3 8 2 3 4" xfId="42214"/>
    <cellStyle name="40% - Accent6 3 8 2 3 5" xfId="42215"/>
    <cellStyle name="40% - Accent6 3 8 2 3 6" xfId="42216"/>
    <cellStyle name="40% - Accent6 3 8 2 3 7" xfId="42217"/>
    <cellStyle name="40% - Accent6 3 8 2 4" xfId="42218"/>
    <cellStyle name="40% - Accent6 3 8 2 4 2" xfId="42219"/>
    <cellStyle name="40% - Accent6 3 8 2 4 2 2" xfId="42220"/>
    <cellStyle name="40% - Accent6 3 8 2 4 3" xfId="42221"/>
    <cellStyle name="40% - Accent6 3 8 2 4 3 2" xfId="42222"/>
    <cellStyle name="40% - Accent6 3 8 2 4 4" xfId="42223"/>
    <cellStyle name="40% - Accent6 3 8 2 4 5" xfId="42224"/>
    <cellStyle name="40% - Accent6 3 8 2 4 6" xfId="42225"/>
    <cellStyle name="40% - Accent6 3 8 2 4 7" xfId="42226"/>
    <cellStyle name="40% - Accent6 3 8 2 5" xfId="42227"/>
    <cellStyle name="40% - Accent6 3 8 2 5 2" xfId="42228"/>
    <cellStyle name="40% - Accent6 3 8 2 6" xfId="42229"/>
    <cellStyle name="40% - Accent6 3 8 2 6 2" xfId="42230"/>
    <cellStyle name="40% - Accent6 3 8 2 7" xfId="42231"/>
    <cellStyle name="40% - Accent6 3 8 2 8" xfId="42232"/>
    <cellStyle name="40% - Accent6 3 8 2 9" xfId="42233"/>
    <cellStyle name="40% - Accent6 3 8 3" xfId="42234"/>
    <cellStyle name="40% - Accent6 3 8 3 2" xfId="42235"/>
    <cellStyle name="40% - Accent6 3 8 3 2 2" xfId="42236"/>
    <cellStyle name="40% - Accent6 3 8 3 3" xfId="42237"/>
    <cellStyle name="40% - Accent6 3 8 3 3 2" xfId="42238"/>
    <cellStyle name="40% - Accent6 3 8 3 4" xfId="42239"/>
    <cellStyle name="40% - Accent6 3 8 3 5" xfId="42240"/>
    <cellStyle name="40% - Accent6 3 8 3 6" xfId="42241"/>
    <cellStyle name="40% - Accent6 3 8 3 7" xfId="42242"/>
    <cellStyle name="40% - Accent6 3 8 4" xfId="42243"/>
    <cellStyle name="40% - Accent6 3 8 4 2" xfId="42244"/>
    <cellStyle name="40% - Accent6 3 8 4 2 2" xfId="42245"/>
    <cellStyle name="40% - Accent6 3 8 4 3" xfId="42246"/>
    <cellStyle name="40% - Accent6 3 8 4 3 2" xfId="42247"/>
    <cellStyle name="40% - Accent6 3 8 4 4" xfId="42248"/>
    <cellStyle name="40% - Accent6 3 8 4 5" xfId="42249"/>
    <cellStyle name="40% - Accent6 3 8 4 6" xfId="42250"/>
    <cellStyle name="40% - Accent6 3 8 4 7" xfId="42251"/>
    <cellStyle name="40% - Accent6 3 8 5" xfId="42252"/>
    <cellStyle name="40% - Accent6 3 8 5 2" xfId="42253"/>
    <cellStyle name="40% - Accent6 3 8 5 2 2" xfId="42254"/>
    <cellStyle name="40% - Accent6 3 8 5 3" xfId="42255"/>
    <cellStyle name="40% - Accent6 3 8 5 3 2" xfId="42256"/>
    <cellStyle name="40% - Accent6 3 8 5 4" xfId="42257"/>
    <cellStyle name="40% - Accent6 3 8 5 5" xfId="42258"/>
    <cellStyle name="40% - Accent6 3 8 5 6" xfId="42259"/>
    <cellStyle name="40% - Accent6 3 8 5 7" xfId="42260"/>
    <cellStyle name="40% - Accent6 3 8 6" xfId="42261"/>
    <cellStyle name="40% - Accent6 3 8 6 2" xfId="42262"/>
    <cellStyle name="40% - Accent6 3 8 7" xfId="42263"/>
    <cellStyle name="40% - Accent6 3 8 7 2" xfId="42264"/>
    <cellStyle name="40% - Accent6 3 8 8" xfId="42265"/>
    <cellStyle name="40% - Accent6 3 8 9" xfId="42266"/>
    <cellStyle name="40% - Accent6 3 9" xfId="42267"/>
    <cellStyle name="40% - Accent6 3 9 10" xfId="42268"/>
    <cellStyle name="40% - Accent6 3 9 2" xfId="42269"/>
    <cellStyle name="40% - Accent6 3 9 2 2" xfId="42270"/>
    <cellStyle name="40% - Accent6 3 9 2 2 2" xfId="42271"/>
    <cellStyle name="40% - Accent6 3 9 2 3" xfId="42272"/>
    <cellStyle name="40% - Accent6 3 9 2 3 2" xfId="42273"/>
    <cellStyle name="40% - Accent6 3 9 2 4" xfId="42274"/>
    <cellStyle name="40% - Accent6 3 9 2 5" xfId="42275"/>
    <cellStyle name="40% - Accent6 3 9 2 6" xfId="42276"/>
    <cellStyle name="40% - Accent6 3 9 2 7" xfId="42277"/>
    <cellStyle name="40% - Accent6 3 9 3" xfId="42278"/>
    <cellStyle name="40% - Accent6 3 9 3 2" xfId="42279"/>
    <cellStyle name="40% - Accent6 3 9 3 2 2" xfId="42280"/>
    <cellStyle name="40% - Accent6 3 9 3 3" xfId="42281"/>
    <cellStyle name="40% - Accent6 3 9 3 3 2" xfId="42282"/>
    <cellStyle name="40% - Accent6 3 9 3 4" xfId="42283"/>
    <cellStyle name="40% - Accent6 3 9 3 5" xfId="42284"/>
    <cellStyle name="40% - Accent6 3 9 3 6" xfId="42285"/>
    <cellStyle name="40% - Accent6 3 9 3 7" xfId="42286"/>
    <cellStyle name="40% - Accent6 3 9 4" xfId="42287"/>
    <cellStyle name="40% - Accent6 3 9 4 2" xfId="42288"/>
    <cellStyle name="40% - Accent6 3 9 4 2 2" xfId="42289"/>
    <cellStyle name="40% - Accent6 3 9 4 3" xfId="42290"/>
    <cellStyle name="40% - Accent6 3 9 4 3 2" xfId="42291"/>
    <cellStyle name="40% - Accent6 3 9 4 4" xfId="42292"/>
    <cellStyle name="40% - Accent6 3 9 4 5" xfId="42293"/>
    <cellStyle name="40% - Accent6 3 9 4 6" xfId="42294"/>
    <cellStyle name="40% - Accent6 3 9 4 7" xfId="42295"/>
    <cellStyle name="40% - Accent6 3 9 5" xfId="42296"/>
    <cellStyle name="40% - Accent6 3 9 5 2" xfId="42297"/>
    <cellStyle name="40% - Accent6 3 9 6" xfId="42298"/>
    <cellStyle name="40% - Accent6 3 9 6 2" xfId="42299"/>
    <cellStyle name="40% - Accent6 3 9 7" xfId="42300"/>
    <cellStyle name="40% - Accent6 3 9 8" xfId="42301"/>
    <cellStyle name="40% - Accent6 3 9 9" xfId="42302"/>
    <cellStyle name="40% - Accent6 3_10-15-10-Stmt AU - Period I - Working 1 0" xfId="418"/>
    <cellStyle name="40% - Accent6 4" xfId="419"/>
    <cellStyle name="40% - Accent6 4 2" xfId="420"/>
    <cellStyle name="40% - Accent6 4 3" xfId="421"/>
    <cellStyle name="40% - Accent6 4_10-15-10-Stmt AU - Period I - Working 1 0" xfId="422"/>
    <cellStyle name="40% - Accent6 5" xfId="423"/>
    <cellStyle name="40% - Accent6 5 2" xfId="424"/>
    <cellStyle name="40% - Accent6 5 3" xfId="425"/>
    <cellStyle name="40% - Accent6 5_10-15-10-Stmt AU - Period I - Working 1 0" xfId="426"/>
    <cellStyle name="40% - Accent6 6" xfId="427"/>
    <cellStyle name="40% - Accent6 6 2" xfId="428"/>
    <cellStyle name="40% - Accent6 6 3" xfId="429"/>
    <cellStyle name="40% - Accent6 6_10-15-10-Stmt AU - Period I - Working 1 0" xfId="430"/>
    <cellStyle name="40% - Accent6 7" xfId="431"/>
    <cellStyle name="40% - Accent6 7 2" xfId="432"/>
    <cellStyle name="40% - Accent6 7 3" xfId="433"/>
    <cellStyle name="40% - Accent6 7_10-15-10-Stmt AU - Period I - Working 1 0" xfId="434"/>
    <cellStyle name="40% - Accent6 8" xfId="435"/>
    <cellStyle name="40% - Accent6 9" xfId="436"/>
    <cellStyle name="60% - Accent1 2" xfId="437"/>
    <cellStyle name="60% - Accent1 2 2" xfId="42303"/>
    <cellStyle name="60% - Accent1 2 2 2" xfId="42304"/>
    <cellStyle name="60% - Accent1 2 3" xfId="42305"/>
    <cellStyle name="60% - Accent1 3" xfId="42306"/>
    <cellStyle name="60% - Accent1 4" xfId="42307"/>
    <cellStyle name="60% - Accent1 4 2" xfId="42308"/>
    <cellStyle name="60% - Accent1 5" xfId="42309"/>
    <cellStyle name="60% - Accent2 2" xfId="438"/>
    <cellStyle name="60% - Accent2 3" xfId="42310"/>
    <cellStyle name="60% - Accent2 4" xfId="42311"/>
    <cellStyle name="60% - Accent3 2" xfId="439"/>
    <cellStyle name="60% - Accent3 2 2" xfId="42312"/>
    <cellStyle name="60% - Accent3 2 2 2" xfId="42313"/>
    <cellStyle name="60% - Accent3 2 3" xfId="42314"/>
    <cellStyle name="60% - Accent3 3" xfId="42315"/>
    <cellStyle name="60% - Accent3 4" xfId="42316"/>
    <cellStyle name="60% - Accent3 4 2" xfId="42317"/>
    <cellStyle name="60% - Accent3 5" xfId="42318"/>
    <cellStyle name="60% - Accent4 2" xfId="440"/>
    <cellStyle name="60% - Accent4 2 2" xfId="42319"/>
    <cellStyle name="60% - Accent4 2 2 2" xfId="42320"/>
    <cellStyle name="60% - Accent4 2 3" xfId="42321"/>
    <cellStyle name="60% - Accent4 3" xfId="42322"/>
    <cellStyle name="60% - Accent4 4" xfId="42323"/>
    <cellStyle name="60% - Accent4 4 2" xfId="42324"/>
    <cellStyle name="60% - Accent4 5" xfId="42325"/>
    <cellStyle name="60% - Accent5 2" xfId="441"/>
    <cellStyle name="60% - Accent5 3" xfId="42326"/>
    <cellStyle name="60% - Accent5 4" xfId="42327"/>
    <cellStyle name="60% - Accent6 2" xfId="442"/>
    <cellStyle name="60% - Accent6 2 2" xfId="42328"/>
    <cellStyle name="60% - Accent6 2 2 2" xfId="42329"/>
    <cellStyle name="60% - Accent6 2 3" xfId="42330"/>
    <cellStyle name="60% - Accent6 3" xfId="42331"/>
    <cellStyle name="60% - Accent6 4" xfId="42332"/>
    <cellStyle name="60% - Accent6 4 2" xfId="42333"/>
    <cellStyle name="60% - Accent6 5" xfId="42334"/>
    <cellStyle name="Accent1 2" xfId="443"/>
    <cellStyle name="Accent1 2 2" xfId="42335"/>
    <cellStyle name="Accent1 2 2 2" xfId="42336"/>
    <cellStyle name="Accent1 2 3" xfId="42337"/>
    <cellStyle name="Accent1 3" xfId="42338"/>
    <cellStyle name="Accent1 4" xfId="42339"/>
    <cellStyle name="Accent1 4 2" xfId="42340"/>
    <cellStyle name="Accent1 5" xfId="42341"/>
    <cellStyle name="Accent2 2" xfId="444"/>
    <cellStyle name="Accent2 3" xfId="42342"/>
    <cellStyle name="Accent2 4" xfId="42343"/>
    <cellStyle name="Accent3 2" xfId="445"/>
    <cellStyle name="Accent3 3" xfId="42344"/>
    <cellStyle name="Accent3 4" xfId="42345"/>
    <cellStyle name="Accent4 2" xfId="446"/>
    <cellStyle name="Accent4 2 2" xfId="42346"/>
    <cellStyle name="Accent4 2 2 2" xfId="42347"/>
    <cellStyle name="Accent4 2 3" xfId="42348"/>
    <cellStyle name="Accent4 3" xfId="42349"/>
    <cellStyle name="Accent4 4" xfId="42350"/>
    <cellStyle name="Accent4 4 2" xfId="42351"/>
    <cellStyle name="Accent4 5" xfId="42352"/>
    <cellStyle name="Accent5 2" xfId="447"/>
    <cellStyle name="Accent5 3" xfId="42353"/>
    <cellStyle name="Accent6 2" xfId="448"/>
    <cellStyle name="Accent6 3" xfId="42354"/>
    <cellStyle name="Accent6 4" xfId="42355"/>
    <cellStyle name="Bad 2" xfId="449"/>
    <cellStyle name="Bad 3" xfId="42356"/>
    <cellStyle name="Bad 4" xfId="42357"/>
    <cellStyle name="Calculation 2" xfId="450"/>
    <cellStyle name="Calculation 2 10" xfId="451"/>
    <cellStyle name="Calculation 2 10 2" xfId="452"/>
    <cellStyle name="Calculation 2 10 2 2" xfId="42358"/>
    <cellStyle name="Calculation 2 10 2 3" xfId="42359"/>
    <cellStyle name="Calculation 2 10 2 4" xfId="42360"/>
    <cellStyle name="Calculation 2 10 2 5" xfId="42361"/>
    <cellStyle name="Calculation 2 10 2 6" xfId="42362"/>
    <cellStyle name="Calculation 2 10 3" xfId="42363"/>
    <cellStyle name="Calculation 2 10 4" xfId="42364"/>
    <cellStyle name="Calculation 2 10 5" xfId="42365"/>
    <cellStyle name="Calculation 2 10 6" xfId="42366"/>
    <cellStyle name="Calculation 2 10 7" xfId="42367"/>
    <cellStyle name="Calculation 2 10 8" xfId="42368"/>
    <cellStyle name="Calculation 2 11" xfId="453"/>
    <cellStyle name="Calculation 2 11 2" xfId="454"/>
    <cellStyle name="Calculation 2 11 2 2" xfId="42369"/>
    <cellStyle name="Calculation 2 11 2 3" xfId="42370"/>
    <cellStyle name="Calculation 2 11 2 4" xfId="42371"/>
    <cellStyle name="Calculation 2 11 2 5" xfId="42372"/>
    <cellStyle name="Calculation 2 11 2 6" xfId="42373"/>
    <cellStyle name="Calculation 2 11 3" xfId="42374"/>
    <cellStyle name="Calculation 2 11 4" xfId="42375"/>
    <cellStyle name="Calculation 2 11 5" xfId="42376"/>
    <cellStyle name="Calculation 2 11 6" xfId="42377"/>
    <cellStyle name="Calculation 2 11 7" xfId="42378"/>
    <cellStyle name="Calculation 2 11 8" xfId="42379"/>
    <cellStyle name="Calculation 2 12" xfId="455"/>
    <cellStyle name="Calculation 2 12 2" xfId="456"/>
    <cellStyle name="Calculation 2 12 2 2" xfId="42380"/>
    <cellStyle name="Calculation 2 12 2 3" xfId="42381"/>
    <cellStyle name="Calculation 2 12 2 4" xfId="42382"/>
    <cellStyle name="Calculation 2 12 2 5" xfId="42383"/>
    <cellStyle name="Calculation 2 12 2 6" xfId="42384"/>
    <cellStyle name="Calculation 2 12 3" xfId="42385"/>
    <cellStyle name="Calculation 2 12 4" xfId="42386"/>
    <cellStyle name="Calculation 2 12 5" xfId="42387"/>
    <cellStyle name="Calculation 2 12 6" xfId="42388"/>
    <cellStyle name="Calculation 2 12 7" xfId="42389"/>
    <cellStyle name="Calculation 2 12 8" xfId="42390"/>
    <cellStyle name="Calculation 2 13" xfId="457"/>
    <cellStyle name="Calculation 2 13 2" xfId="458"/>
    <cellStyle name="Calculation 2 13 2 2" xfId="42391"/>
    <cellStyle name="Calculation 2 13 2 3" xfId="42392"/>
    <cellStyle name="Calculation 2 13 2 4" xfId="42393"/>
    <cellStyle name="Calculation 2 13 2 5" xfId="42394"/>
    <cellStyle name="Calculation 2 13 2 6" xfId="42395"/>
    <cellStyle name="Calculation 2 13 3" xfId="42396"/>
    <cellStyle name="Calculation 2 13 4" xfId="42397"/>
    <cellStyle name="Calculation 2 13 5" xfId="42398"/>
    <cellStyle name="Calculation 2 13 6" xfId="42399"/>
    <cellStyle name="Calculation 2 13 7" xfId="42400"/>
    <cellStyle name="Calculation 2 13 8" xfId="42401"/>
    <cellStyle name="Calculation 2 14" xfId="459"/>
    <cellStyle name="Calculation 2 14 2" xfId="460"/>
    <cellStyle name="Calculation 2 14 2 2" xfId="42402"/>
    <cellStyle name="Calculation 2 14 2 3" xfId="42403"/>
    <cellStyle name="Calculation 2 14 2 4" xfId="42404"/>
    <cellStyle name="Calculation 2 14 2 5" xfId="42405"/>
    <cellStyle name="Calculation 2 14 2 6" xfId="42406"/>
    <cellStyle name="Calculation 2 14 3" xfId="42407"/>
    <cellStyle name="Calculation 2 14 4" xfId="42408"/>
    <cellStyle name="Calculation 2 14 5" xfId="42409"/>
    <cellStyle name="Calculation 2 14 6" xfId="42410"/>
    <cellStyle name="Calculation 2 14 7" xfId="42411"/>
    <cellStyle name="Calculation 2 14 8" xfId="42412"/>
    <cellStyle name="Calculation 2 15" xfId="461"/>
    <cellStyle name="Calculation 2 15 2" xfId="462"/>
    <cellStyle name="Calculation 2 15 2 2" xfId="42413"/>
    <cellStyle name="Calculation 2 15 2 3" xfId="42414"/>
    <cellStyle name="Calculation 2 15 2 4" xfId="42415"/>
    <cellStyle name="Calculation 2 15 2 5" xfId="42416"/>
    <cellStyle name="Calculation 2 15 3" xfId="42417"/>
    <cellStyle name="Calculation 2 15 4" xfId="42418"/>
    <cellStyle name="Calculation 2 15 5" xfId="42419"/>
    <cellStyle name="Calculation 2 15 6" xfId="42420"/>
    <cellStyle name="Calculation 2 16" xfId="463"/>
    <cellStyle name="Calculation 2 16 2" xfId="42421"/>
    <cellStyle name="Calculation 2 16 3" xfId="42422"/>
    <cellStyle name="Calculation 2 16 4" xfId="42423"/>
    <cellStyle name="Calculation 2 16 5" xfId="42424"/>
    <cellStyle name="Calculation 2 17" xfId="42425"/>
    <cellStyle name="Calculation 2 18" xfId="42426"/>
    <cellStyle name="Calculation 2 2" xfId="464"/>
    <cellStyle name="Calculation 2 2 10" xfId="465"/>
    <cellStyle name="Calculation 2 2 10 2" xfId="466"/>
    <cellStyle name="Calculation 2 2 10 2 2" xfId="42427"/>
    <cellStyle name="Calculation 2 2 10 2 3" xfId="42428"/>
    <cellStyle name="Calculation 2 2 10 2 4" xfId="42429"/>
    <cellStyle name="Calculation 2 2 10 2 5" xfId="42430"/>
    <cellStyle name="Calculation 2 2 10 3" xfId="42431"/>
    <cellStyle name="Calculation 2 2 10 4" xfId="42432"/>
    <cellStyle name="Calculation 2 2 10 5" xfId="42433"/>
    <cellStyle name="Calculation 2 2 10 6" xfId="42434"/>
    <cellStyle name="Calculation 2 2 11" xfId="467"/>
    <cellStyle name="Calculation 2 2 11 2" xfId="42435"/>
    <cellStyle name="Calculation 2 2 11 3" xfId="42436"/>
    <cellStyle name="Calculation 2 2 11 4" xfId="42437"/>
    <cellStyle name="Calculation 2 2 11 5" xfId="42438"/>
    <cellStyle name="Calculation 2 2 12" xfId="42439"/>
    <cellStyle name="Calculation 2 2 13" xfId="42440"/>
    <cellStyle name="Calculation 2 2 2" xfId="468"/>
    <cellStyle name="Calculation 2 2 2 2" xfId="469"/>
    <cellStyle name="Calculation 2 2 2 2 2" xfId="470"/>
    <cellStyle name="Calculation 2 2 2 2 2 2" xfId="42441"/>
    <cellStyle name="Calculation 2 2 2 2 2 3" xfId="42442"/>
    <cellStyle name="Calculation 2 2 2 2 2 4" xfId="42443"/>
    <cellStyle name="Calculation 2 2 2 2 2 5" xfId="42444"/>
    <cellStyle name="Calculation 2 2 2 2 3" xfId="42445"/>
    <cellStyle name="Calculation 2 2 2 2 4" xfId="42446"/>
    <cellStyle name="Calculation 2 2 2 2 5" xfId="42447"/>
    <cellStyle name="Calculation 2 2 2 2 6" xfId="42448"/>
    <cellStyle name="Calculation 2 2 2 2 7" xfId="42449"/>
    <cellStyle name="Calculation 2 2 2 3" xfId="471"/>
    <cellStyle name="Calculation 2 2 2 3 2" xfId="42450"/>
    <cellStyle name="Calculation 2 2 2 3 3" xfId="42451"/>
    <cellStyle name="Calculation 2 2 2 3 4" xfId="42452"/>
    <cellStyle name="Calculation 2 2 2 3 5" xfId="42453"/>
    <cellStyle name="Calculation 2 2 2 3 6" xfId="42454"/>
    <cellStyle name="Calculation 2 2 2 4" xfId="42455"/>
    <cellStyle name="Calculation 2 2 2 5" xfId="42456"/>
    <cellStyle name="Calculation 2 2 3" xfId="472"/>
    <cellStyle name="Calculation 2 2 3 2" xfId="473"/>
    <cellStyle name="Calculation 2 2 3 2 2" xfId="42457"/>
    <cellStyle name="Calculation 2 2 3 2 3" xfId="42458"/>
    <cellStyle name="Calculation 2 2 3 2 4" xfId="42459"/>
    <cellStyle name="Calculation 2 2 3 2 5" xfId="42460"/>
    <cellStyle name="Calculation 2 2 3 2 6" xfId="42461"/>
    <cellStyle name="Calculation 2 2 3 3" xfId="42462"/>
    <cellStyle name="Calculation 2 2 3 4" xfId="42463"/>
    <cellStyle name="Calculation 2 2 3 5" xfId="42464"/>
    <cellStyle name="Calculation 2 2 3 6" xfId="42465"/>
    <cellStyle name="Calculation 2 2 3 7" xfId="42466"/>
    <cellStyle name="Calculation 2 2 3 8" xfId="42467"/>
    <cellStyle name="Calculation 2 2 4" xfId="474"/>
    <cellStyle name="Calculation 2 2 4 2" xfId="475"/>
    <cellStyle name="Calculation 2 2 4 2 2" xfId="42468"/>
    <cellStyle name="Calculation 2 2 4 2 3" xfId="42469"/>
    <cellStyle name="Calculation 2 2 4 2 4" xfId="42470"/>
    <cellStyle name="Calculation 2 2 4 2 5" xfId="42471"/>
    <cellStyle name="Calculation 2 2 4 2 6" xfId="42472"/>
    <cellStyle name="Calculation 2 2 4 3" xfId="42473"/>
    <cellStyle name="Calculation 2 2 4 4" xfId="42474"/>
    <cellStyle name="Calculation 2 2 4 5" xfId="42475"/>
    <cellStyle name="Calculation 2 2 4 6" xfId="42476"/>
    <cellStyle name="Calculation 2 2 4 7" xfId="42477"/>
    <cellStyle name="Calculation 2 2 4 8" xfId="42478"/>
    <cellStyle name="Calculation 2 2 5" xfId="476"/>
    <cellStyle name="Calculation 2 2 5 2" xfId="477"/>
    <cellStyle name="Calculation 2 2 5 2 2" xfId="42479"/>
    <cellStyle name="Calculation 2 2 5 2 3" xfId="42480"/>
    <cellStyle name="Calculation 2 2 5 2 4" xfId="42481"/>
    <cellStyle name="Calculation 2 2 5 2 5" xfId="42482"/>
    <cellStyle name="Calculation 2 2 5 2 6" xfId="42483"/>
    <cellStyle name="Calculation 2 2 5 3" xfId="42484"/>
    <cellStyle name="Calculation 2 2 5 4" xfId="42485"/>
    <cellStyle name="Calculation 2 2 5 5" xfId="42486"/>
    <cellStyle name="Calculation 2 2 5 6" xfId="42487"/>
    <cellStyle name="Calculation 2 2 5 7" xfId="42488"/>
    <cellStyle name="Calculation 2 2 5 8" xfId="42489"/>
    <cellStyle name="Calculation 2 2 6" xfId="478"/>
    <cellStyle name="Calculation 2 2 6 2" xfId="479"/>
    <cellStyle name="Calculation 2 2 6 2 2" xfId="42490"/>
    <cellStyle name="Calculation 2 2 6 2 3" xfId="42491"/>
    <cellStyle name="Calculation 2 2 6 2 4" xfId="42492"/>
    <cellStyle name="Calculation 2 2 6 2 5" xfId="42493"/>
    <cellStyle name="Calculation 2 2 6 2 6" xfId="42494"/>
    <cellStyle name="Calculation 2 2 6 3" xfId="42495"/>
    <cellStyle name="Calculation 2 2 6 4" xfId="42496"/>
    <cellStyle name="Calculation 2 2 6 5" xfId="42497"/>
    <cellStyle name="Calculation 2 2 6 6" xfId="42498"/>
    <cellStyle name="Calculation 2 2 6 7" xfId="42499"/>
    <cellStyle name="Calculation 2 2 6 8" xfId="42500"/>
    <cellStyle name="Calculation 2 2 7" xfId="480"/>
    <cellStyle name="Calculation 2 2 7 2" xfId="481"/>
    <cellStyle name="Calculation 2 2 7 2 2" xfId="42501"/>
    <cellStyle name="Calculation 2 2 7 2 3" xfId="42502"/>
    <cellStyle name="Calculation 2 2 7 2 4" xfId="42503"/>
    <cellStyle name="Calculation 2 2 7 2 5" xfId="42504"/>
    <cellStyle name="Calculation 2 2 7 2 6" xfId="42505"/>
    <cellStyle name="Calculation 2 2 7 3" xfId="42506"/>
    <cellStyle name="Calculation 2 2 7 4" xfId="42507"/>
    <cellStyle name="Calculation 2 2 7 5" xfId="42508"/>
    <cellStyle name="Calculation 2 2 7 6" xfId="42509"/>
    <cellStyle name="Calculation 2 2 7 7" xfId="42510"/>
    <cellStyle name="Calculation 2 2 7 8" xfId="42511"/>
    <cellStyle name="Calculation 2 2 8" xfId="482"/>
    <cellStyle name="Calculation 2 2 8 2" xfId="483"/>
    <cellStyle name="Calculation 2 2 8 2 2" xfId="42512"/>
    <cellStyle name="Calculation 2 2 8 2 3" xfId="42513"/>
    <cellStyle name="Calculation 2 2 8 2 4" xfId="42514"/>
    <cellStyle name="Calculation 2 2 8 2 5" xfId="42515"/>
    <cellStyle name="Calculation 2 2 8 2 6" xfId="42516"/>
    <cellStyle name="Calculation 2 2 8 3" xfId="42517"/>
    <cellStyle name="Calculation 2 2 8 4" xfId="42518"/>
    <cellStyle name="Calculation 2 2 8 5" xfId="42519"/>
    <cellStyle name="Calculation 2 2 8 6" xfId="42520"/>
    <cellStyle name="Calculation 2 2 8 7" xfId="42521"/>
    <cellStyle name="Calculation 2 2 8 8" xfId="42522"/>
    <cellStyle name="Calculation 2 2 9" xfId="484"/>
    <cellStyle name="Calculation 2 2 9 2" xfId="485"/>
    <cellStyle name="Calculation 2 2 9 2 2" xfId="42523"/>
    <cellStyle name="Calculation 2 2 9 2 3" xfId="42524"/>
    <cellStyle name="Calculation 2 2 9 2 4" xfId="42525"/>
    <cellStyle name="Calculation 2 2 9 2 5" xfId="42526"/>
    <cellStyle name="Calculation 2 2 9 2 6" xfId="42527"/>
    <cellStyle name="Calculation 2 2 9 3" xfId="42528"/>
    <cellStyle name="Calculation 2 2 9 4" xfId="42529"/>
    <cellStyle name="Calculation 2 2 9 5" xfId="42530"/>
    <cellStyle name="Calculation 2 2 9 6" xfId="42531"/>
    <cellStyle name="Calculation 2 2 9 7" xfId="42532"/>
    <cellStyle name="Calculation 2 2 9 8" xfId="42533"/>
    <cellStyle name="Calculation 2 3" xfId="486"/>
    <cellStyle name="Calculation 2 3 10" xfId="487"/>
    <cellStyle name="Calculation 2 3 10 2" xfId="488"/>
    <cellStyle name="Calculation 2 3 10 2 2" xfId="42534"/>
    <cellStyle name="Calculation 2 3 10 2 3" xfId="42535"/>
    <cellStyle name="Calculation 2 3 10 2 4" xfId="42536"/>
    <cellStyle name="Calculation 2 3 10 2 5" xfId="42537"/>
    <cellStyle name="Calculation 2 3 10 3" xfId="42538"/>
    <cellStyle name="Calculation 2 3 10 4" xfId="42539"/>
    <cellStyle name="Calculation 2 3 10 5" xfId="42540"/>
    <cellStyle name="Calculation 2 3 10 6" xfId="42541"/>
    <cellStyle name="Calculation 2 3 11" xfId="489"/>
    <cellStyle name="Calculation 2 3 11 2" xfId="42542"/>
    <cellStyle name="Calculation 2 3 11 3" xfId="42543"/>
    <cellStyle name="Calculation 2 3 11 4" xfId="42544"/>
    <cellStyle name="Calculation 2 3 11 5" xfId="42545"/>
    <cellStyle name="Calculation 2 3 12" xfId="42546"/>
    <cellStyle name="Calculation 2 3 13" xfId="42547"/>
    <cellStyle name="Calculation 2 3 2" xfId="490"/>
    <cellStyle name="Calculation 2 3 2 2" xfId="491"/>
    <cellStyle name="Calculation 2 3 2 2 2" xfId="492"/>
    <cellStyle name="Calculation 2 3 2 2 2 2" xfId="42548"/>
    <cellStyle name="Calculation 2 3 2 2 2 3" xfId="42549"/>
    <cellStyle name="Calculation 2 3 2 2 2 4" xfId="42550"/>
    <cellStyle name="Calculation 2 3 2 2 2 5" xfId="42551"/>
    <cellStyle name="Calculation 2 3 2 2 3" xfId="42552"/>
    <cellStyle name="Calculation 2 3 2 2 4" xfId="42553"/>
    <cellStyle name="Calculation 2 3 2 2 5" xfId="42554"/>
    <cellStyle name="Calculation 2 3 2 2 6" xfId="42555"/>
    <cellStyle name="Calculation 2 3 2 2 7" xfId="42556"/>
    <cellStyle name="Calculation 2 3 2 3" xfId="493"/>
    <cellStyle name="Calculation 2 3 2 3 2" xfId="42557"/>
    <cellStyle name="Calculation 2 3 2 3 3" xfId="42558"/>
    <cellStyle name="Calculation 2 3 2 3 4" xfId="42559"/>
    <cellStyle name="Calculation 2 3 2 3 5" xfId="42560"/>
    <cellStyle name="Calculation 2 3 2 3 6" xfId="42561"/>
    <cellStyle name="Calculation 2 3 2 4" xfId="42562"/>
    <cellStyle name="Calculation 2 3 2 5" xfId="42563"/>
    <cellStyle name="Calculation 2 3 3" xfId="494"/>
    <cellStyle name="Calculation 2 3 3 2" xfId="495"/>
    <cellStyle name="Calculation 2 3 3 2 2" xfId="42564"/>
    <cellStyle name="Calculation 2 3 3 2 3" xfId="42565"/>
    <cellStyle name="Calculation 2 3 3 2 4" xfId="42566"/>
    <cellStyle name="Calculation 2 3 3 2 5" xfId="42567"/>
    <cellStyle name="Calculation 2 3 3 2 6" xfId="42568"/>
    <cellStyle name="Calculation 2 3 3 3" xfId="42569"/>
    <cellStyle name="Calculation 2 3 3 4" xfId="42570"/>
    <cellStyle name="Calculation 2 3 3 5" xfId="42571"/>
    <cellStyle name="Calculation 2 3 3 6" xfId="42572"/>
    <cellStyle name="Calculation 2 3 3 7" xfId="42573"/>
    <cellStyle name="Calculation 2 3 3 8" xfId="42574"/>
    <cellStyle name="Calculation 2 3 4" xfId="496"/>
    <cellStyle name="Calculation 2 3 4 2" xfId="497"/>
    <cellStyle name="Calculation 2 3 4 2 2" xfId="42575"/>
    <cellStyle name="Calculation 2 3 4 2 3" xfId="42576"/>
    <cellStyle name="Calculation 2 3 4 2 4" xfId="42577"/>
    <cellStyle name="Calculation 2 3 4 2 5" xfId="42578"/>
    <cellStyle name="Calculation 2 3 4 2 6" xfId="42579"/>
    <cellStyle name="Calculation 2 3 4 3" xfId="42580"/>
    <cellStyle name="Calculation 2 3 4 4" xfId="42581"/>
    <cellStyle name="Calculation 2 3 4 5" xfId="42582"/>
    <cellStyle name="Calculation 2 3 4 6" xfId="42583"/>
    <cellStyle name="Calculation 2 3 4 7" xfId="42584"/>
    <cellStyle name="Calculation 2 3 4 8" xfId="42585"/>
    <cellStyle name="Calculation 2 3 5" xfId="498"/>
    <cellStyle name="Calculation 2 3 5 2" xfId="499"/>
    <cellStyle name="Calculation 2 3 5 2 2" xfId="42586"/>
    <cellStyle name="Calculation 2 3 5 2 3" xfId="42587"/>
    <cellStyle name="Calculation 2 3 5 2 4" xfId="42588"/>
    <cellStyle name="Calculation 2 3 5 2 5" xfId="42589"/>
    <cellStyle name="Calculation 2 3 5 2 6" xfId="42590"/>
    <cellStyle name="Calculation 2 3 5 3" xfId="42591"/>
    <cellStyle name="Calculation 2 3 5 4" xfId="42592"/>
    <cellStyle name="Calculation 2 3 5 5" xfId="42593"/>
    <cellStyle name="Calculation 2 3 5 6" xfId="42594"/>
    <cellStyle name="Calculation 2 3 5 7" xfId="42595"/>
    <cellStyle name="Calculation 2 3 5 8" xfId="42596"/>
    <cellStyle name="Calculation 2 3 6" xfId="500"/>
    <cellStyle name="Calculation 2 3 6 2" xfId="501"/>
    <cellStyle name="Calculation 2 3 6 2 2" xfId="42597"/>
    <cellStyle name="Calculation 2 3 6 2 3" xfId="42598"/>
    <cellStyle name="Calculation 2 3 6 2 4" xfId="42599"/>
    <cellStyle name="Calculation 2 3 6 2 5" xfId="42600"/>
    <cellStyle name="Calculation 2 3 6 2 6" xfId="42601"/>
    <cellStyle name="Calculation 2 3 6 3" xfId="42602"/>
    <cellStyle name="Calculation 2 3 6 4" xfId="42603"/>
    <cellStyle name="Calculation 2 3 6 5" xfId="42604"/>
    <cellStyle name="Calculation 2 3 6 6" xfId="42605"/>
    <cellStyle name="Calculation 2 3 6 7" xfId="42606"/>
    <cellStyle name="Calculation 2 3 6 8" xfId="42607"/>
    <cellStyle name="Calculation 2 3 7" xfId="502"/>
    <cellStyle name="Calculation 2 3 7 2" xfId="503"/>
    <cellStyle name="Calculation 2 3 7 2 2" xfId="42608"/>
    <cellStyle name="Calculation 2 3 7 2 3" xfId="42609"/>
    <cellStyle name="Calculation 2 3 7 2 4" xfId="42610"/>
    <cellStyle name="Calculation 2 3 7 2 5" xfId="42611"/>
    <cellStyle name="Calculation 2 3 7 2 6" xfId="42612"/>
    <cellStyle name="Calculation 2 3 7 3" xfId="42613"/>
    <cellStyle name="Calculation 2 3 7 4" xfId="42614"/>
    <cellStyle name="Calculation 2 3 7 5" xfId="42615"/>
    <cellStyle name="Calculation 2 3 7 6" xfId="42616"/>
    <cellStyle name="Calculation 2 3 7 7" xfId="42617"/>
    <cellStyle name="Calculation 2 3 7 8" xfId="42618"/>
    <cellStyle name="Calculation 2 3 8" xfId="504"/>
    <cellStyle name="Calculation 2 3 8 2" xfId="505"/>
    <cellStyle name="Calculation 2 3 8 2 2" xfId="42619"/>
    <cellStyle name="Calculation 2 3 8 2 3" xfId="42620"/>
    <cellStyle name="Calculation 2 3 8 2 4" xfId="42621"/>
    <cellStyle name="Calculation 2 3 8 2 5" xfId="42622"/>
    <cellStyle name="Calculation 2 3 8 2 6" xfId="42623"/>
    <cellStyle name="Calculation 2 3 8 3" xfId="42624"/>
    <cellStyle name="Calculation 2 3 8 4" xfId="42625"/>
    <cellStyle name="Calculation 2 3 8 5" xfId="42626"/>
    <cellStyle name="Calculation 2 3 8 6" xfId="42627"/>
    <cellStyle name="Calculation 2 3 8 7" xfId="42628"/>
    <cellStyle name="Calculation 2 3 8 8" xfId="42629"/>
    <cellStyle name="Calculation 2 3 9" xfId="506"/>
    <cellStyle name="Calculation 2 3 9 2" xfId="507"/>
    <cellStyle name="Calculation 2 3 9 2 2" xfId="42630"/>
    <cellStyle name="Calculation 2 3 9 2 3" xfId="42631"/>
    <cellStyle name="Calculation 2 3 9 2 4" xfId="42632"/>
    <cellStyle name="Calculation 2 3 9 2 5" xfId="42633"/>
    <cellStyle name="Calculation 2 3 9 2 6" xfId="42634"/>
    <cellStyle name="Calculation 2 3 9 3" xfId="42635"/>
    <cellStyle name="Calculation 2 3 9 4" xfId="42636"/>
    <cellStyle name="Calculation 2 3 9 5" xfId="42637"/>
    <cellStyle name="Calculation 2 3 9 6" xfId="42638"/>
    <cellStyle name="Calculation 2 3 9 7" xfId="42639"/>
    <cellStyle name="Calculation 2 3 9 8" xfId="42640"/>
    <cellStyle name="Calculation 2 4" xfId="508"/>
    <cellStyle name="Calculation 2 4 10" xfId="509"/>
    <cellStyle name="Calculation 2 4 10 2" xfId="510"/>
    <cellStyle name="Calculation 2 4 10 2 2" xfId="42641"/>
    <cellStyle name="Calculation 2 4 10 2 3" xfId="42642"/>
    <cellStyle name="Calculation 2 4 10 2 4" xfId="42643"/>
    <cellStyle name="Calculation 2 4 10 2 5" xfId="42644"/>
    <cellStyle name="Calculation 2 4 10 3" xfId="42645"/>
    <cellStyle name="Calculation 2 4 10 4" xfId="42646"/>
    <cellStyle name="Calculation 2 4 10 5" xfId="42647"/>
    <cellStyle name="Calculation 2 4 10 6" xfId="42648"/>
    <cellStyle name="Calculation 2 4 11" xfId="511"/>
    <cellStyle name="Calculation 2 4 11 2" xfId="42649"/>
    <cellStyle name="Calculation 2 4 11 3" xfId="42650"/>
    <cellStyle name="Calculation 2 4 11 4" xfId="42651"/>
    <cellStyle name="Calculation 2 4 11 5" xfId="42652"/>
    <cellStyle name="Calculation 2 4 12" xfId="42653"/>
    <cellStyle name="Calculation 2 4 13" xfId="42654"/>
    <cellStyle name="Calculation 2 4 2" xfId="512"/>
    <cellStyle name="Calculation 2 4 2 2" xfId="513"/>
    <cellStyle name="Calculation 2 4 2 2 2" xfId="514"/>
    <cellStyle name="Calculation 2 4 2 2 2 2" xfId="42655"/>
    <cellStyle name="Calculation 2 4 2 2 2 3" xfId="42656"/>
    <cellStyle name="Calculation 2 4 2 2 2 4" xfId="42657"/>
    <cellStyle name="Calculation 2 4 2 2 2 5" xfId="42658"/>
    <cellStyle name="Calculation 2 4 2 2 3" xfId="42659"/>
    <cellStyle name="Calculation 2 4 2 2 4" xfId="42660"/>
    <cellStyle name="Calculation 2 4 2 2 5" xfId="42661"/>
    <cellStyle name="Calculation 2 4 2 2 6" xfId="42662"/>
    <cellStyle name="Calculation 2 4 2 2 7" xfId="42663"/>
    <cellStyle name="Calculation 2 4 2 3" xfId="515"/>
    <cellStyle name="Calculation 2 4 2 3 2" xfId="42664"/>
    <cellStyle name="Calculation 2 4 2 3 3" xfId="42665"/>
    <cellStyle name="Calculation 2 4 2 3 4" xfId="42666"/>
    <cellStyle name="Calculation 2 4 2 3 5" xfId="42667"/>
    <cellStyle name="Calculation 2 4 2 3 6" xfId="42668"/>
    <cellStyle name="Calculation 2 4 2 4" xfId="42669"/>
    <cellStyle name="Calculation 2 4 2 5" xfId="42670"/>
    <cellStyle name="Calculation 2 4 3" xfId="516"/>
    <cellStyle name="Calculation 2 4 3 2" xfId="517"/>
    <cellStyle name="Calculation 2 4 3 2 2" xfId="42671"/>
    <cellStyle name="Calculation 2 4 3 2 3" xfId="42672"/>
    <cellStyle name="Calculation 2 4 3 2 4" xfId="42673"/>
    <cellStyle name="Calculation 2 4 3 2 5" xfId="42674"/>
    <cellStyle name="Calculation 2 4 3 2 6" xfId="42675"/>
    <cellStyle name="Calculation 2 4 3 3" xfId="42676"/>
    <cellStyle name="Calculation 2 4 3 4" xfId="42677"/>
    <cellStyle name="Calculation 2 4 3 5" xfId="42678"/>
    <cellStyle name="Calculation 2 4 3 6" xfId="42679"/>
    <cellStyle name="Calculation 2 4 3 7" xfId="42680"/>
    <cellStyle name="Calculation 2 4 3 8" xfId="42681"/>
    <cellStyle name="Calculation 2 4 4" xfId="518"/>
    <cellStyle name="Calculation 2 4 4 2" xfId="519"/>
    <cellStyle name="Calculation 2 4 4 2 2" xfId="42682"/>
    <cellStyle name="Calculation 2 4 4 2 3" xfId="42683"/>
    <cellStyle name="Calculation 2 4 4 2 4" xfId="42684"/>
    <cellStyle name="Calculation 2 4 4 2 5" xfId="42685"/>
    <cellStyle name="Calculation 2 4 4 2 6" xfId="42686"/>
    <cellStyle name="Calculation 2 4 4 3" xfId="42687"/>
    <cellStyle name="Calculation 2 4 4 4" xfId="42688"/>
    <cellStyle name="Calculation 2 4 4 5" xfId="42689"/>
    <cellStyle name="Calculation 2 4 4 6" xfId="42690"/>
    <cellStyle name="Calculation 2 4 4 7" xfId="42691"/>
    <cellStyle name="Calculation 2 4 4 8" xfId="42692"/>
    <cellStyle name="Calculation 2 4 5" xfId="520"/>
    <cellStyle name="Calculation 2 4 5 2" xfId="521"/>
    <cellStyle name="Calculation 2 4 5 2 2" xfId="42693"/>
    <cellStyle name="Calculation 2 4 5 2 3" xfId="42694"/>
    <cellStyle name="Calculation 2 4 5 2 4" xfId="42695"/>
    <cellStyle name="Calculation 2 4 5 2 5" xfId="42696"/>
    <cellStyle name="Calculation 2 4 5 2 6" xfId="42697"/>
    <cellStyle name="Calculation 2 4 5 3" xfId="42698"/>
    <cellStyle name="Calculation 2 4 5 4" xfId="42699"/>
    <cellStyle name="Calculation 2 4 5 5" xfId="42700"/>
    <cellStyle name="Calculation 2 4 5 6" xfId="42701"/>
    <cellStyle name="Calculation 2 4 5 7" xfId="42702"/>
    <cellStyle name="Calculation 2 4 5 8" xfId="42703"/>
    <cellStyle name="Calculation 2 4 6" xfId="522"/>
    <cellStyle name="Calculation 2 4 6 2" xfId="523"/>
    <cellStyle name="Calculation 2 4 6 2 2" xfId="42704"/>
    <cellStyle name="Calculation 2 4 6 2 3" xfId="42705"/>
    <cellStyle name="Calculation 2 4 6 2 4" xfId="42706"/>
    <cellStyle name="Calculation 2 4 6 2 5" xfId="42707"/>
    <cellStyle name="Calculation 2 4 6 2 6" xfId="42708"/>
    <cellStyle name="Calculation 2 4 6 3" xfId="42709"/>
    <cellStyle name="Calculation 2 4 6 4" xfId="42710"/>
    <cellStyle name="Calculation 2 4 6 5" xfId="42711"/>
    <cellStyle name="Calculation 2 4 6 6" xfId="42712"/>
    <cellStyle name="Calculation 2 4 6 7" xfId="42713"/>
    <cellStyle name="Calculation 2 4 6 8" xfId="42714"/>
    <cellStyle name="Calculation 2 4 7" xfId="524"/>
    <cellStyle name="Calculation 2 4 7 2" xfId="525"/>
    <cellStyle name="Calculation 2 4 7 2 2" xfId="42715"/>
    <cellStyle name="Calculation 2 4 7 2 3" xfId="42716"/>
    <cellStyle name="Calculation 2 4 7 2 4" xfId="42717"/>
    <cellStyle name="Calculation 2 4 7 2 5" xfId="42718"/>
    <cellStyle name="Calculation 2 4 7 2 6" xfId="42719"/>
    <cellStyle name="Calculation 2 4 7 3" xfId="42720"/>
    <cellStyle name="Calculation 2 4 7 4" xfId="42721"/>
    <cellStyle name="Calculation 2 4 7 5" xfId="42722"/>
    <cellStyle name="Calculation 2 4 7 6" xfId="42723"/>
    <cellStyle name="Calculation 2 4 7 7" xfId="42724"/>
    <cellStyle name="Calculation 2 4 7 8" xfId="42725"/>
    <cellStyle name="Calculation 2 4 8" xfId="526"/>
    <cellStyle name="Calculation 2 4 8 2" xfId="527"/>
    <cellStyle name="Calculation 2 4 8 2 2" xfId="42726"/>
    <cellStyle name="Calculation 2 4 8 2 3" xfId="42727"/>
    <cellStyle name="Calculation 2 4 8 2 4" xfId="42728"/>
    <cellStyle name="Calculation 2 4 8 2 5" xfId="42729"/>
    <cellStyle name="Calculation 2 4 8 2 6" xfId="42730"/>
    <cellStyle name="Calculation 2 4 8 3" xfId="42731"/>
    <cellStyle name="Calculation 2 4 8 4" xfId="42732"/>
    <cellStyle name="Calculation 2 4 8 5" xfId="42733"/>
    <cellStyle name="Calculation 2 4 8 6" xfId="42734"/>
    <cellStyle name="Calculation 2 4 8 7" xfId="42735"/>
    <cellStyle name="Calculation 2 4 8 8" xfId="42736"/>
    <cellStyle name="Calculation 2 4 9" xfId="528"/>
    <cellStyle name="Calculation 2 4 9 2" xfId="529"/>
    <cellStyle name="Calculation 2 4 9 2 2" xfId="42737"/>
    <cellStyle name="Calculation 2 4 9 2 3" xfId="42738"/>
    <cellStyle name="Calculation 2 4 9 2 4" xfId="42739"/>
    <cellStyle name="Calculation 2 4 9 2 5" xfId="42740"/>
    <cellStyle name="Calculation 2 4 9 2 6" xfId="42741"/>
    <cellStyle name="Calculation 2 4 9 3" xfId="42742"/>
    <cellStyle name="Calculation 2 4 9 4" xfId="42743"/>
    <cellStyle name="Calculation 2 4 9 5" xfId="42744"/>
    <cellStyle name="Calculation 2 4 9 6" xfId="42745"/>
    <cellStyle name="Calculation 2 4 9 7" xfId="42746"/>
    <cellStyle name="Calculation 2 4 9 8" xfId="42747"/>
    <cellStyle name="Calculation 2 5" xfId="530"/>
    <cellStyle name="Calculation 2 5 10" xfId="531"/>
    <cellStyle name="Calculation 2 5 10 2" xfId="532"/>
    <cellStyle name="Calculation 2 5 10 2 2" xfId="42748"/>
    <cellStyle name="Calculation 2 5 10 2 3" xfId="42749"/>
    <cellStyle name="Calculation 2 5 10 2 4" xfId="42750"/>
    <cellStyle name="Calculation 2 5 10 2 5" xfId="42751"/>
    <cellStyle name="Calculation 2 5 10 3" xfId="42752"/>
    <cellStyle name="Calculation 2 5 10 4" xfId="42753"/>
    <cellStyle name="Calculation 2 5 10 5" xfId="42754"/>
    <cellStyle name="Calculation 2 5 10 6" xfId="42755"/>
    <cellStyle name="Calculation 2 5 11" xfId="533"/>
    <cellStyle name="Calculation 2 5 11 2" xfId="42756"/>
    <cellStyle name="Calculation 2 5 11 3" xfId="42757"/>
    <cellStyle name="Calculation 2 5 11 4" xfId="42758"/>
    <cellStyle name="Calculation 2 5 11 5" xfId="42759"/>
    <cellStyle name="Calculation 2 5 12" xfId="42760"/>
    <cellStyle name="Calculation 2 5 13" xfId="42761"/>
    <cellStyle name="Calculation 2 5 2" xfId="534"/>
    <cellStyle name="Calculation 2 5 2 2" xfId="535"/>
    <cellStyle name="Calculation 2 5 2 2 2" xfId="536"/>
    <cellStyle name="Calculation 2 5 2 2 2 2" xfId="42762"/>
    <cellStyle name="Calculation 2 5 2 2 2 3" xfId="42763"/>
    <cellStyle name="Calculation 2 5 2 2 2 4" xfId="42764"/>
    <cellStyle name="Calculation 2 5 2 2 2 5" xfId="42765"/>
    <cellStyle name="Calculation 2 5 2 2 3" xfId="42766"/>
    <cellStyle name="Calculation 2 5 2 2 4" xfId="42767"/>
    <cellStyle name="Calculation 2 5 2 2 5" xfId="42768"/>
    <cellStyle name="Calculation 2 5 2 2 6" xfId="42769"/>
    <cellStyle name="Calculation 2 5 2 2 7" xfId="42770"/>
    <cellStyle name="Calculation 2 5 2 3" xfId="537"/>
    <cellStyle name="Calculation 2 5 2 3 2" xfId="42771"/>
    <cellStyle name="Calculation 2 5 2 3 3" xfId="42772"/>
    <cellStyle name="Calculation 2 5 2 3 4" xfId="42773"/>
    <cellStyle name="Calculation 2 5 2 3 5" xfId="42774"/>
    <cellStyle name="Calculation 2 5 2 3 6" xfId="42775"/>
    <cellStyle name="Calculation 2 5 2 4" xfId="42776"/>
    <cellStyle name="Calculation 2 5 2 5" xfId="42777"/>
    <cellStyle name="Calculation 2 5 3" xfId="538"/>
    <cellStyle name="Calculation 2 5 3 2" xfId="539"/>
    <cellStyle name="Calculation 2 5 3 2 2" xfId="42778"/>
    <cellStyle name="Calculation 2 5 3 2 3" xfId="42779"/>
    <cellStyle name="Calculation 2 5 3 2 4" xfId="42780"/>
    <cellStyle name="Calculation 2 5 3 2 5" xfId="42781"/>
    <cellStyle name="Calculation 2 5 3 2 6" xfId="42782"/>
    <cellStyle name="Calculation 2 5 3 3" xfId="42783"/>
    <cellStyle name="Calculation 2 5 3 4" xfId="42784"/>
    <cellStyle name="Calculation 2 5 3 5" xfId="42785"/>
    <cellStyle name="Calculation 2 5 3 6" xfId="42786"/>
    <cellStyle name="Calculation 2 5 3 7" xfId="42787"/>
    <cellStyle name="Calculation 2 5 3 8" xfId="42788"/>
    <cellStyle name="Calculation 2 5 4" xfId="540"/>
    <cellStyle name="Calculation 2 5 4 2" xfId="541"/>
    <cellStyle name="Calculation 2 5 4 2 2" xfId="42789"/>
    <cellStyle name="Calculation 2 5 4 2 3" xfId="42790"/>
    <cellStyle name="Calculation 2 5 4 2 4" xfId="42791"/>
    <cellStyle name="Calculation 2 5 4 2 5" xfId="42792"/>
    <cellStyle name="Calculation 2 5 4 2 6" xfId="42793"/>
    <cellStyle name="Calculation 2 5 4 3" xfId="42794"/>
    <cellStyle name="Calculation 2 5 4 4" xfId="42795"/>
    <cellStyle name="Calculation 2 5 4 5" xfId="42796"/>
    <cellStyle name="Calculation 2 5 4 6" xfId="42797"/>
    <cellStyle name="Calculation 2 5 4 7" xfId="42798"/>
    <cellStyle name="Calculation 2 5 4 8" xfId="42799"/>
    <cellStyle name="Calculation 2 5 5" xfId="542"/>
    <cellStyle name="Calculation 2 5 5 2" xfId="543"/>
    <cellStyle name="Calculation 2 5 5 2 2" xfId="42800"/>
    <cellStyle name="Calculation 2 5 5 2 3" xfId="42801"/>
    <cellStyle name="Calculation 2 5 5 2 4" xfId="42802"/>
    <cellStyle name="Calculation 2 5 5 2 5" xfId="42803"/>
    <cellStyle name="Calculation 2 5 5 2 6" xfId="42804"/>
    <cellStyle name="Calculation 2 5 5 3" xfId="42805"/>
    <cellStyle name="Calculation 2 5 5 4" xfId="42806"/>
    <cellStyle name="Calculation 2 5 5 5" xfId="42807"/>
    <cellStyle name="Calculation 2 5 5 6" xfId="42808"/>
    <cellStyle name="Calculation 2 5 5 7" xfId="42809"/>
    <cellStyle name="Calculation 2 5 5 8" xfId="42810"/>
    <cellStyle name="Calculation 2 5 6" xfId="544"/>
    <cellStyle name="Calculation 2 5 6 2" xfId="545"/>
    <cellStyle name="Calculation 2 5 6 2 2" xfId="42811"/>
    <cellStyle name="Calculation 2 5 6 2 3" xfId="42812"/>
    <cellStyle name="Calculation 2 5 6 2 4" xfId="42813"/>
    <cellStyle name="Calculation 2 5 6 2 5" xfId="42814"/>
    <cellStyle name="Calculation 2 5 6 2 6" xfId="42815"/>
    <cellStyle name="Calculation 2 5 6 3" xfId="42816"/>
    <cellStyle name="Calculation 2 5 6 4" xfId="42817"/>
    <cellStyle name="Calculation 2 5 6 5" xfId="42818"/>
    <cellStyle name="Calculation 2 5 6 6" xfId="42819"/>
    <cellStyle name="Calculation 2 5 6 7" xfId="42820"/>
    <cellStyle name="Calculation 2 5 6 8" xfId="42821"/>
    <cellStyle name="Calculation 2 5 7" xfId="546"/>
    <cellStyle name="Calculation 2 5 7 2" xfId="547"/>
    <cellStyle name="Calculation 2 5 7 2 2" xfId="42822"/>
    <cellStyle name="Calculation 2 5 7 2 3" xfId="42823"/>
    <cellStyle name="Calculation 2 5 7 2 4" xfId="42824"/>
    <cellStyle name="Calculation 2 5 7 2 5" xfId="42825"/>
    <cellStyle name="Calculation 2 5 7 2 6" xfId="42826"/>
    <cellStyle name="Calculation 2 5 7 3" xfId="42827"/>
    <cellStyle name="Calculation 2 5 7 4" xfId="42828"/>
    <cellStyle name="Calculation 2 5 7 5" xfId="42829"/>
    <cellStyle name="Calculation 2 5 7 6" xfId="42830"/>
    <cellStyle name="Calculation 2 5 7 7" xfId="42831"/>
    <cellStyle name="Calculation 2 5 7 8" xfId="42832"/>
    <cellStyle name="Calculation 2 5 8" xfId="548"/>
    <cellStyle name="Calculation 2 5 8 2" xfId="549"/>
    <cellStyle name="Calculation 2 5 8 2 2" xfId="42833"/>
    <cellStyle name="Calculation 2 5 8 2 3" xfId="42834"/>
    <cellStyle name="Calculation 2 5 8 2 4" xfId="42835"/>
    <cellStyle name="Calculation 2 5 8 2 5" xfId="42836"/>
    <cellStyle name="Calculation 2 5 8 2 6" xfId="42837"/>
    <cellStyle name="Calculation 2 5 8 3" xfId="42838"/>
    <cellStyle name="Calculation 2 5 8 4" xfId="42839"/>
    <cellStyle name="Calculation 2 5 8 5" xfId="42840"/>
    <cellStyle name="Calculation 2 5 8 6" xfId="42841"/>
    <cellStyle name="Calculation 2 5 8 7" xfId="42842"/>
    <cellStyle name="Calculation 2 5 8 8" xfId="42843"/>
    <cellStyle name="Calculation 2 5 9" xfId="550"/>
    <cellStyle name="Calculation 2 5 9 2" xfId="551"/>
    <cellStyle name="Calculation 2 5 9 2 2" xfId="42844"/>
    <cellStyle name="Calculation 2 5 9 2 3" xfId="42845"/>
    <cellStyle name="Calculation 2 5 9 2 4" xfId="42846"/>
    <cellStyle name="Calculation 2 5 9 2 5" xfId="42847"/>
    <cellStyle name="Calculation 2 5 9 2 6" xfId="42848"/>
    <cellStyle name="Calculation 2 5 9 3" xfId="42849"/>
    <cellStyle name="Calculation 2 5 9 4" xfId="42850"/>
    <cellStyle name="Calculation 2 5 9 5" xfId="42851"/>
    <cellStyle name="Calculation 2 5 9 6" xfId="42852"/>
    <cellStyle name="Calculation 2 5 9 7" xfId="42853"/>
    <cellStyle name="Calculation 2 5 9 8" xfId="42854"/>
    <cellStyle name="Calculation 2 6" xfId="552"/>
    <cellStyle name="Calculation 2 6 10" xfId="553"/>
    <cellStyle name="Calculation 2 6 10 2" xfId="554"/>
    <cellStyle name="Calculation 2 6 10 2 2" xfId="42855"/>
    <cellStyle name="Calculation 2 6 10 2 3" xfId="42856"/>
    <cellStyle name="Calculation 2 6 10 2 4" xfId="42857"/>
    <cellStyle name="Calculation 2 6 10 2 5" xfId="42858"/>
    <cellStyle name="Calculation 2 6 10 3" xfId="42859"/>
    <cellStyle name="Calculation 2 6 10 4" xfId="42860"/>
    <cellStyle name="Calculation 2 6 10 5" xfId="42861"/>
    <cellStyle name="Calculation 2 6 10 6" xfId="42862"/>
    <cellStyle name="Calculation 2 6 11" xfId="555"/>
    <cellStyle name="Calculation 2 6 11 2" xfId="42863"/>
    <cellStyle name="Calculation 2 6 11 3" xfId="42864"/>
    <cellStyle name="Calculation 2 6 11 4" xfId="42865"/>
    <cellStyle name="Calculation 2 6 11 5" xfId="42866"/>
    <cellStyle name="Calculation 2 6 12" xfId="42867"/>
    <cellStyle name="Calculation 2 6 13" xfId="42868"/>
    <cellStyle name="Calculation 2 6 2" xfId="556"/>
    <cellStyle name="Calculation 2 6 2 2" xfId="557"/>
    <cellStyle name="Calculation 2 6 2 2 2" xfId="558"/>
    <cellStyle name="Calculation 2 6 2 2 2 2" xfId="42869"/>
    <cellStyle name="Calculation 2 6 2 2 2 3" xfId="42870"/>
    <cellStyle name="Calculation 2 6 2 2 2 4" xfId="42871"/>
    <cellStyle name="Calculation 2 6 2 2 2 5" xfId="42872"/>
    <cellStyle name="Calculation 2 6 2 2 3" xfId="42873"/>
    <cellStyle name="Calculation 2 6 2 2 4" xfId="42874"/>
    <cellStyle name="Calculation 2 6 2 2 5" xfId="42875"/>
    <cellStyle name="Calculation 2 6 2 2 6" xfId="42876"/>
    <cellStyle name="Calculation 2 6 2 2 7" xfId="42877"/>
    <cellStyle name="Calculation 2 6 2 3" xfId="559"/>
    <cellStyle name="Calculation 2 6 2 3 2" xfId="42878"/>
    <cellStyle name="Calculation 2 6 2 3 3" xfId="42879"/>
    <cellStyle name="Calculation 2 6 2 3 4" xfId="42880"/>
    <cellStyle name="Calculation 2 6 2 3 5" xfId="42881"/>
    <cellStyle name="Calculation 2 6 2 3 6" xfId="42882"/>
    <cellStyle name="Calculation 2 6 2 4" xfId="42883"/>
    <cellStyle name="Calculation 2 6 2 5" xfId="42884"/>
    <cellStyle name="Calculation 2 6 3" xfId="560"/>
    <cellStyle name="Calculation 2 6 3 2" xfId="561"/>
    <cellStyle name="Calculation 2 6 3 2 2" xfId="42885"/>
    <cellStyle name="Calculation 2 6 3 2 3" xfId="42886"/>
    <cellStyle name="Calculation 2 6 3 2 4" xfId="42887"/>
    <cellStyle name="Calculation 2 6 3 2 5" xfId="42888"/>
    <cellStyle name="Calculation 2 6 3 2 6" xfId="42889"/>
    <cellStyle name="Calculation 2 6 3 3" xfId="42890"/>
    <cellStyle name="Calculation 2 6 3 4" xfId="42891"/>
    <cellStyle name="Calculation 2 6 3 5" xfId="42892"/>
    <cellStyle name="Calculation 2 6 3 6" xfId="42893"/>
    <cellStyle name="Calculation 2 6 3 7" xfId="42894"/>
    <cellStyle name="Calculation 2 6 3 8" xfId="42895"/>
    <cellStyle name="Calculation 2 6 4" xfId="562"/>
    <cellStyle name="Calculation 2 6 4 2" xfId="563"/>
    <cellStyle name="Calculation 2 6 4 2 2" xfId="42896"/>
    <cellStyle name="Calculation 2 6 4 2 3" xfId="42897"/>
    <cellStyle name="Calculation 2 6 4 2 4" xfId="42898"/>
    <cellStyle name="Calculation 2 6 4 2 5" xfId="42899"/>
    <cellStyle name="Calculation 2 6 4 2 6" xfId="42900"/>
    <cellStyle name="Calculation 2 6 4 3" xfId="42901"/>
    <cellStyle name="Calculation 2 6 4 4" xfId="42902"/>
    <cellStyle name="Calculation 2 6 4 5" xfId="42903"/>
    <cellStyle name="Calculation 2 6 4 6" xfId="42904"/>
    <cellStyle name="Calculation 2 6 4 7" xfId="42905"/>
    <cellStyle name="Calculation 2 6 4 8" xfId="42906"/>
    <cellStyle name="Calculation 2 6 5" xfId="564"/>
    <cellStyle name="Calculation 2 6 5 2" xfId="565"/>
    <cellStyle name="Calculation 2 6 5 2 2" xfId="42907"/>
    <cellStyle name="Calculation 2 6 5 2 3" xfId="42908"/>
    <cellStyle name="Calculation 2 6 5 2 4" xfId="42909"/>
    <cellStyle name="Calculation 2 6 5 2 5" xfId="42910"/>
    <cellStyle name="Calculation 2 6 5 2 6" xfId="42911"/>
    <cellStyle name="Calculation 2 6 5 3" xfId="42912"/>
    <cellStyle name="Calculation 2 6 5 4" xfId="42913"/>
    <cellStyle name="Calculation 2 6 5 5" xfId="42914"/>
    <cellStyle name="Calculation 2 6 5 6" xfId="42915"/>
    <cellStyle name="Calculation 2 6 5 7" xfId="42916"/>
    <cellStyle name="Calculation 2 6 5 8" xfId="42917"/>
    <cellStyle name="Calculation 2 6 6" xfId="566"/>
    <cellStyle name="Calculation 2 6 6 2" xfId="567"/>
    <cellStyle name="Calculation 2 6 6 2 2" xfId="42918"/>
    <cellStyle name="Calculation 2 6 6 2 3" xfId="42919"/>
    <cellStyle name="Calculation 2 6 6 2 4" xfId="42920"/>
    <cellStyle name="Calculation 2 6 6 2 5" xfId="42921"/>
    <cellStyle name="Calculation 2 6 6 2 6" xfId="42922"/>
    <cellStyle name="Calculation 2 6 6 3" xfId="42923"/>
    <cellStyle name="Calculation 2 6 6 4" xfId="42924"/>
    <cellStyle name="Calculation 2 6 6 5" xfId="42925"/>
    <cellStyle name="Calculation 2 6 6 6" xfId="42926"/>
    <cellStyle name="Calculation 2 6 6 7" xfId="42927"/>
    <cellStyle name="Calculation 2 6 6 8" xfId="42928"/>
    <cellStyle name="Calculation 2 6 7" xfId="568"/>
    <cellStyle name="Calculation 2 6 7 2" xfId="569"/>
    <cellStyle name="Calculation 2 6 7 2 2" xfId="42929"/>
    <cellStyle name="Calculation 2 6 7 2 3" xfId="42930"/>
    <cellStyle name="Calculation 2 6 7 2 4" xfId="42931"/>
    <cellStyle name="Calculation 2 6 7 2 5" xfId="42932"/>
    <cellStyle name="Calculation 2 6 7 2 6" xfId="42933"/>
    <cellStyle name="Calculation 2 6 7 3" xfId="42934"/>
    <cellStyle name="Calculation 2 6 7 4" xfId="42935"/>
    <cellStyle name="Calculation 2 6 7 5" xfId="42936"/>
    <cellStyle name="Calculation 2 6 7 6" xfId="42937"/>
    <cellStyle name="Calculation 2 6 7 7" xfId="42938"/>
    <cellStyle name="Calculation 2 6 7 8" xfId="42939"/>
    <cellStyle name="Calculation 2 6 8" xfId="570"/>
    <cellStyle name="Calculation 2 6 8 2" xfId="571"/>
    <cellStyle name="Calculation 2 6 8 2 2" xfId="42940"/>
    <cellStyle name="Calculation 2 6 8 2 3" xfId="42941"/>
    <cellStyle name="Calculation 2 6 8 2 4" xfId="42942"/>
    <cellStyle name="Calculation 2 6 8 2 5" xfId="42943"/>
    <cellStyle name="Calculation 2 6 8 2 6" xfId="42944"/>
    <cellStyle name="Calculation 2 6 8 3" xfId="42945"/>
    <cellStyle name="Calculation 2 6 8 4" xfId="42946"/>
    <cellStyle name="Calculation 2 6 8 5" xfId="42947"/>
    <cellStyle name="Calculation 2 6 8 6" xfId="42948"/>
    <cellStyle name="Calculation 2 6 8 7" xfId="42949"/>
    <cellStyle name="Calculation 2 6 8 8" xfId="42950"/>
    <cellStyle name="Calculation 2 6 9" xfId="572"/>
    <cellStyle name="Calculation 2 6 9 2" xfId="573"/>
    <cellStyle name="Calculation 2 6 9 2 2" xfId="42951"/>
    <cellStyle name="Calculation 2 6 9 2 3" xfId="42952"/>
    <cellStyle name="Calculation 2 6 9 2 4" xfId="42953"/>
    <cellStyle name="Calculation 2 6 9 2 5" xfId="42954"/>
    <cellStyle name="Calculation 2 6 9 2 6" xfId="42955"/>
    <cellStyle name="Calculation 2 6 9 3" xfId="42956"/>
    <cellStyle name="Calculation 2 6 9 4" xfId="42957"/>
    <cellStyle name="Calculation 2 6 9 5" xfId="42958"/>
    <cellStyle name="Calculation 2 6 9 6" xfId="42959"/>
    <cellStyle name="Calculation 2 6 9 7" xfId="42960"/>
    <cellStyle name="Calculation 2 6 9 8" xfId="42961"/>
    <cellStyle name="Calculation 2 7" xfId="574"/>
    <cellStyle name="Calculation 2 7 2" xfId="575"/>
    <cellStyle name="Calculation 2 7 2 2" xfId="576"/>
    <cellStyle name="Calculation 2 7 2 2 2" xfId="42962"/>
    <cellStyle name="Calculation 2 7 2 2 3" xfId="42963"/>
    <cellStyle name="Calculation 2 7 2 2 4" xfId="42964"/>
    <cellStyle name="Calculation 2 7 2 2 5" xfId="42965"/>
    <cellStyle name="Calculation 2 7 2 3" xfId="42966"/>
    <cellStyle name="Calculation 2 7 2 4" xfId="42967"/>
    <cellStyle name="Calculation 2 7 2 5" xfId="42968"/>
    <cellStyle name="Calculation 2 7 2 6" xfId="42969"/>
    <cellStyle name="Calculation 2 7 2 7" xfId="42970"/>
    <cellStyle name="Calculation 2 7 3" xfId="577"/>
    <cellStyle name="Calculation 2 7 3 2" xfId="42971"/>
    <cellStyle name="Calculation 2 7 3 3" xfId="42972"/>
    <cellStyle name="Calculation 2 7 3 4" xfId="42973"/>
    <cellStyle name="Calculation 2 7 3 5" xfId="42974"/>
    <cellStyle name="Calculation 2 7 3 6" xfId="42975"/>
    <cellStyle name="Calculation 2 7 4" xfId="42976"/>
    <cellStyle name="Calculation 2 7 5" xfId="42977"/>
    <cellStyle name="Calculation 2 8" xfId="578"/>
    <cellStyle name="Calculation 2 8 2" xfId="579"/>
    <cellStyle name="Calculation 2 8 2 2" xfId="42978"/>
    <cellStyle name="Calculation 2 8 2 3" xfId="42979"/>
    <cellStyle name="Calculation 2 8 2 4" xfId="42980"/>
    <cellStyle name="Calculation 2 8 2 5" xfId="42981"/>
    <cellStyle name="Calculation 2 8 2 6" xfId="42982"/>
    <cellStyle name="Calculation 2 8 3" xfId="42983"/>
    <cellStyle name="Calculation 2 8 4" xfId="42984"/>
    <cellStyle name="Calculation 2 8 5" xfId="42985"/>
    <cellStyle name="Calculation 2 8 6" xfId="42986"/>
    <cellStyle name="Calculation 2 8 7" xfId="42987"/>
    <cellStyle name="Calculation 2 8 8" xfId="42988"/>
    <cellStyle name="Calculation 2 9" xfId="580"/>
    <cellStyle name="Calculation 2 9 2" xfId="581"/>
    <cellStyle name="Calculation 2 9 2 2" xfId="42989"/>
    <cellStyle name="Calculation 2 9 2 3" xfId="42990"/>
    <cellStyle name="Calculation 2 9 2 4" xfId="42991"/>
    <cellStyle name="Calculation 2 9 2 5" xfId="42992"/>
    <cellStyle name="Calculation 2 9 2 6" xfId="42993"/>
    <cellStyle name="Calculation 2 9 3" xfId="42994"/>
    <cellStyle name="Calculation 2 9 4" xfId="42995"/>
    <cellStyle name="Calculation 2 9 5" xfId="42996"/>
    <cellStyle name="Calculation 2 9 6" xfId="42997"/>
    <cellStyle name="Calculation 2 9 7" xfId="42998"/>
    <cellStyle name="Calculation 2 9 8" xfId="42999"/>
    <cellStyle name="Calculation 3" xfId="43000"/>
    <cellStyle name="Calculation 4" xfId="43001"/>
    <cellStyle name="Calculation 4 2" xfId="43002"/>
    <cellStyle name="Calculation 5" xfId="43003"/>
    <cellStyle name="Cancel" xfId="43004"/>
    <cellStyle name="Check Cell 2" xfId="582"/>
    <cellStyle name="Check Cell 3" xfId="43005"/>
    <cellStyle name="Column total in dollars" xfId="43006"/>
    <cellStyle name="Column total in dollars 2" xfId="43007"/>
    <cellStyle name="Column total in dollars 2 10" xfId="43008"/>
    <cellStyle name="Column total in dollars 2 11" xfId="43009"/>
    <cellStyle name="Column total in dollars 2 12" xfId="43010"/>
    <cellStyle name="Column total in dollars 2 13" xfId="43011"/>
    <cellStyle name="Column total in dollars 2 14" xfId="43012"/>
    <cellStyle name="Column total in dollars 2 15" xfId="43013"/>
    <cellStyle name="Column total in dollars 2 16" xfId="43014"/>
    <cellStyle name="Column total in dollars 2 17" xfId="43015"/>
    <cellStyle name="Column total in dollars 2 18" xfId="43016"/>
    <cellStyle name="Column total in dollars 2 2" xfId="43017"/>
    <cellStyle name="Column total in dollars 2 3" xfId="43018"/>
    <cellStyle name="Column total in dollars 2 4" xfId="43019"/>
    <cellStyle name="Column total in dollars 2 5" xfId="43020"/>
    <cellStyle name="Column total in dollars 2 6" xfId="43021"/>
    <cellStyle name="Column total in dollars 2 7" xfId="43022"/>
    <cellStyle name="Column total in dollars 2 8" xfId="43023"/>
    <cellStyle name="Column total in dollars 2 9" xfId="43024"/>
    <cellStyle name="Column total in dollars 3" xfId="43025"/>
    <cellStyle name="Column.Head" xfId="12"/>
    <cellStyle name="Comma" xfId="1" builtinId="3"/>
    <cellStyle name="Comma  - Style1" xfId="583"/>
    <cellStyle name="Comma  - Style2" xfId="584"/>
    <cellStyle name="Comma  - Style3" xfId="585"/>
    <cellStyle name="Comma  - Style4" xfId="586"/>
    <cellStyle name="Comma  - Style5" xfId="587"/>
    <cellStyle name="Comma  - Style6" xfId="588"/>
    <cellStyle name="Comma  - Style7" xfId="589"/>
    <cellStyle name="Comma  - Style8" xfId="590"/>
    <cellStyle name="Comma (0)" xfId="43026"/>
    <cellStyle name="Comma [0] 2" xfId="591"/>
    <cellStyle name="Comma [0] 3" xfId="592"/>
    <cellStyle name="Comma 10" xfId="72"/>
    <cellStyle name="Comma 10 2" xfId="593"/>
    <cellStyle name="Comma 11" xfId="594"/>
    <cellStyle name="Comma 11 2" xfId="595"/>
    <cellStyle name="Comma 12" xfId="596"/>
    <cellStyle name="Comma 12 2" xfId="597"/>
    <cellStyle name="Comma 12 3" xfId="598"/>
    <cellStyle name="Comma 13" xfId="599"/>
    <cellStyle name="Comma 13 2" xfId="600"/>
    <cellStyle name="Comma 14" xfId="601"/>
    <cellStyle name="Comma 14 2" xfId="602"/>
    <cellStyle name="Comma 14 2 2" xfId="603"/>
    <cellStyle name="Comma 14 2 2 2" xfId="604"/>
    <cellStyle name="Comma 14 2 2 2 2" xfId="605"/>
    <cellStyle name="Comma 14 2 2 2 2 2" xfId="606"/>
    <cellStyle name="Comma 14 2 2 2 2 3" xfId="43027"/>
    <cellStyle name="Comma 14 2 2 2 3" xfId="607"/>
    <cellStyle name="Comma 14 2 2 2 4" xfId="43028"/>
    <cellStyle name="Comma 14 2 2 3" xfId="608"/>
    <cellStyle name="Comma 14 2 2 3 2" xfId="609"/>
    <cellStyle name="Comma 14 2 2 3 2 2" xfId="43029"/>
    <cellStyle name="Comma 14 2 2 3 3" xfId="43030"/>
    <cellStyle name="Comma 14 2 2 4" xfId="610"/>
    <cellStyle name="Comma 14 2 2 4 2" xfId="611"/>
    <cellStyle name="Comma 14 2 2 4 3" xfId="43031"/>
    <cellStyle name="Comma 14 2 2 5" xfId="612"/>
    <cellStyle name="Comma 14 2 2 6" xfId="43032"/>
    <cellStyle name="Comma 14 2 3" xfId="613"/>
    <cellStyle name="Comma 14 2 3 2" xfId="614"/>
    <cellStyle name="Comma 14 2 3 2 2" xfId="615"/>
    <cellStyle name="Comma 14 2 3 2 3" xfId="43033"/>
    <cellStyle name="Comma 14 2 3 3" xfId="616"/>
    <cellStyle name="Comma 14 2 3 4" xfId="43034"/>
    <cellStyle name="Comma 14 2 4" xfId="617"/>
    <cellStyle name="Comma 14 2 4 2" xfId="618"/>
    <cellStyle name="Comma 14 2 4 2 2" xfId="43035"/>
    <cellStyle name="Comma 14 2 4 3" xfId="43036"/>
    <cellStyle name="Comma 14 2 5" xfId="619"/>
    <cellStyle name="Comma 14 2 5 2" xfId="620"/>
    <cellStyle name="Comma 14 2 5 3" xfId="43037"/>
    <cellStyle name="Comma 14 2 6" xfId="621"/>
    <cellStyle name="Comma 14 2 7" xfId="43038"/>
    <cellStyle name="Comma 14 3" xfId="622"/>
    <cellStyle name="Comma 14 3 2" xfId="623"/>
    <cellStyle name="Comma 14 3 2 2" xfId="624"/>
    <cellStyle name="Comma 14 3 2 2 2" xfId="625"/>
    <cellStyle name="Comma 14 3 2 2 3" xfId="43039"/>
    <cellStyle name="Comma 14 3 2 3" xfId="626"/>
    <cellStyle name="Comma 14 3 2 4" xfId="43040"/>
    <cellStyle name="Comma 14 3 3" xfId="627"/>
    <cellStyle name="Comma 14 3 3 2" xfId="628"/>
    <cellStyle name="Comma 14 3 3 2 2" xfId="43041"/>
    <cellStyle name="Comma 14 3 3 3" xfId="43042"/>
    <cellStyle name="Comma 14 3 4" xfId="629"/>
    <cellStyle name="Comma 14 3 4 2" xfId="630"/>
    <cellStyle name="Comma 14 3 4 3" xfId="43043"/>
    <cellStyle name="Comma 14 3 5" xfId="631"/>
    <cellStyle name="Comma 14 3 6" xfId="43044"/>
    <cellStyle name="Comma 14 4" xfId="632"/>
    <cellStyle name="Comma 14 4 2" xfId="633"/>
    <cellStyle name="Comma 14 4 2 2" xfId="634"/>
    <cellStyle name="Comma 14 4 2 2 2" xfId="635"/>
    <cellStyle name="Comma 14 4 2 2 3" xfId="43045"/>
    <cellStyle name="Comma 14 4 2 3" xfId="636"/>
    <cellStyle name="Comma 14 4 2 4" xfId="43046"/>
    <cellStyle name="Comma 14 4 3" xfId="637"/>
    <cellStyle name="Comma 14 4 3 2" xfId="638"/>
    <cellStyle name="Comma 14 4 3 2 2" xfId="43047"/>
    <cellStyle name="Comma 14 4 3 3" xfId="43048"/>
    <cellStyle name="Comma 14 4 4" xfId="639"/>
    <cellStyle name="Comma 14 4 4 2" xfId="640"/>
    <cellStyle name="Comma 14 4 4 3" xfId="43049"/>
    <cellStyle name="Comma 14 4 5" xfId="641"/>
    <cellStyle name="Comma 14 4 6" xfId="43050"/>
    <cellStyle name="Comma 14 5" xfId="642"/>
    <cellStyle name="Comma 14 5 2" xfId="643"/>
    <cellStyle name="Comma 14 5 2 2" xfId="644"/>
    <cellStyle name="Comma 14 5 2 3" xfId="43051"/>
    <cellStyle name="Comma 14 5 3" xfId="645"/>
    <cellStyle name="Comma 14 5 4" xfId="43052"/>
    <cellStyle name="Comma 14 6" xfId="646"/>
    <cellStyle name="Comma 14 6 2" xfId="647"/>
    <cellStyle name="Comma 14 6 2 2" xfId="43053"/>
    <cellStyle name="Comma 14 6 3" xfId="43054"/>
    <cellStyle name="Comma 14 7" xfId="648"/>
    <cellStyle name="Comma 14 7 2" xfId="649"/>
    <cellStyle name="Comma 14 7 3" xfId="43055"/>
    <cellStyle name="Comma 14 8" xfId="650"/>
    <cellStyle name="Comma 14 9" xfId="43056"/>
    <cellStyle name="Comma 15" xfId="651"/>
    <cellStyle name="Comma 15 2" xfId="652"/>
    <cellStyle name="Comma 15 2 2" xfId="653"/>
    <cellStyle name="Comma 15 2 2 2" xfId="654"/>
    <cellStyle name="Comma 15 2 2 2 2" xfId="655"/>
    <cellStyle name="Comma 15 2 2 2 2 2" xfId="656"/>
    <cellStyle name="Comma 15 2 2 2 2 3" xfId="43057"/>
    <cellStyle name="Comma 15 2 2 2 3" xfId="657"/>
    <cellStyle name="Comma 15 2 2 2 4" xfId="43058"/>
    <cellStyle name="Comma 15 2 2 3" xfId="658"/>
    <cellStyle name="Comma 15 2 2 3 2" xfId="659"/>
    <cellStyle name="Comma 15 2 2 3 2 2" xfId="43059"/>
    <cellStyle name="Comma 15 2 2 3 3" xfId="43060"/>
    <cellStyle name="Comma 15 2 2 4" xfId="660"/>
    <cellStyle name="Comma 15 2 2 4 2" xfId="661"/>
    <cellStyle name="Comma 15 2 2 4 3" xfId="43061"/>
    <cellStyle name="Comma 15 2 2 5" xfId="662"/>
    <cellStyle name="Comma 15 2 2 6" xfId="43062"/>
    <cellStyle name="Comma 15 2 3" xfId="663"/>
    <cellStyle name="Comma 15 2 3 2" xfId="664"/>
    <cellStyle name="Comma 15 2 3 2 2" xfId="665"/>
    <cellStyle name="Comma 15 2 3 2 3" xfId="43063"/>
    <cellStyle name="Comma 15 2 3 3" xfId="666"/>
    <cellStyle name="Comma 15 2 3 4" xfId="43064"/>
    <cellStyle name="Comma 15 2 4" xfId="667"/>
    <cellStyle name="Comma 15 2 4 2" xfId="668"/>
    <cellStyle name="Comma 15 2 4 2 2" xfId="43065"/>
    <cellStyle name="Comma 15 2 4 3" xfId="43066"/>
    <cellStyle name="Comma 15 2 5" xfId="669"/>
    <cellStyle name="Comma 15 2 5 2" xfId="670"/>
    <cellStyle name="Comma 15 2 5 3" xfId="43067"/>
    <cellStyle name="Comma 15 2 6" xfId="671"/>
    <cellStyle name="Comma 15 2 7" xfId="43068"/>
    <cellStyle name="Comma 15 3" xfId="672"/>
    <cellStyle name="Comma 15 3 2" xfId="673"/>
    <cellStyle name="Comma 15 3 2 2" xfId="674"/>
    <cellStyle name="Comma 15 3 2 2 2" xfId="675"/>
    <cellStyle name="Comma 15 3 2 2 3" xfId="43069"/>
    <cellStyle name="Comma 15 3 2 3" xfId="676"/>
    <cellStyle name="Comma 15 3 2 4" xfId="43070"/>
    <cellStyle name="Comma 15 3 3" xfId="677"/>
    <cellStyle name="Comma 15 3 3 2" xfId="678"/>
    <cellStyle name="Comma 15 3 3 2 2" xfId="43071"/>
    <cellStyle name="Comma 15 3 3 3" xfId="43072"/>
    <cellStyle name="Comma 15 3 4" xfId="679"/>
    <cellStyle name="Comma 15 3 4 2" xfId="680"/>
    <cellStyle name="Comma 15 3 4 3" xfId="43073"/>
    <cellStyle name="Comma 15 3 5" xfId="681"/>
    <cellStyle name="Comma 15 3 6" xfId="43074"/>
    <cellStyle name="Comma 15 4" xfId="682"/>
    <cellStyle name="Comma 15 4 2" xfId="683"/>
    <cellStyle name="Comma 15 4 2 2" xfId="684"/>
    <cellStyle name="Comma 15 4 2 3" xfId="43075"/>
    <cellStyle name="Comma 15 4 3" xfId="685"/>
    <cellStyle name="Comma 15 4 4" xfId="43076"/>
    <cellStyle name="Comma 15 5" xfId="686"/>
    <cellStyle name="Comma 15 5 2" xfId="687"/>
    <cellStyle name="Comma 15 5 2 2" xfId="43077"/>
    <cellStyle name="Comma 15 5 3" xfId="43078"/>
    <cellStyle name="Comma 15 6" xfId="688"/>
    <cellStyle name="Comma 15 6 2" xfId="689"/>
    <cellStyle name="Comma 15 6 3" xfId="43079"/>
    <cellStyle name="Comma 15 7" xfId="690"/>
    <cellStyle name="Comma 15 8" xfId="11274"/>
    <cellStyle name="Comma 15 8 2" xfId="62615"/>
    <cellStyle name="Comma 15 8 2 2" xfId="62622"/>
    <cellStyle name="Comma 15 9" xfId="43080"/>
    <cellStyle name="Comma 16" xfId="691"/>
    <cellStyle name="Comma 16 2" xfId="692"/>
    <cellStyle name="Comma 16 2 2" xfId="693"/>
    <cellStyle name="Comma 16 2 2 2" xfId="694"/>
    <cellStyle name="Comma 16 2 2 2 2" xfId="695"/>
    <cellStyle name="Comma 16 2 2 2 2 2" xfId="696"/>
    <cellStyle name="Comma 16 2 2 2 2 3" xfId="43081"/>
    <cellStyle name="Comma 16 2 2 2 3" xfId="697"/>
    <cellStyle name="Comma 16 2 2 2 4" xfId="43082"/>
    <cellStyle name="Comma 16 2 2 3" xfId="698"/>
    <cellStyle name="Comma 16 2 2 3 2" xfId="699"/>
    <cellStyle name="Comma 16 2 2 3 2 2" xfId="43083"/>
    <cellStyle name="Comma 16 2 2 3 3" xfId="43084"/>
    <cellStyle name="Comma 16 2 2 4" xfId="700"/>
    <cellStyle name="Comma 16 2 2 4 2" xfId="701"/>
    <cellStyle name="Comma 16 2 2 4 3" xfId="43085"/>
    <cellStyle name="Comma 16 2 2 5" xfId="702"/>
    <cellStyle name="Comma 16 2 2 6" xfId="43086"/>
    <cellStyle name="Comma 16 2 3" xfId="703"/>
    <cellStyle name="Comma 16 2 3 2" xfId="704"/>
    <cellStyle name="Comma 16 2 3 2 2" xfId="705"/>
    <cellStyle name="Comma 16 2 3 2 3" xfId="43087"/>
    <cellStyle name="Comma 16 2 3 3" xfId="706"/>
    <cellStyle name="Comma 16 2 3 4" xfId="43088"/>
    <cellStyle name="Comma 16 2 4" xfId="707"/>
    <cellStyle name="Comma 16 2 4 2" xfId="708"/>
    <cellStyle name="Comma 16 2 4 2 2" xfId="43089"/>
    <cellStyle name="Comma 16 2 4 3" xfId="43090"/>
    <cellStyle name="Comma 16 2 5" xfId="709"/>
    <cellStyle name="Comma 16 2 5 2" xfId="710"/>
    <cellStyle name="Comma 16 2 5 3" xfId="43091"/>
    <cellStyle name="Comma 16 2 6" xfId="711"/>
    <cellStyle name="Comma 16 2 7" xfId="43092"/>
    <cellStyle name="Comma 16 3" xfId="712"/>
    <cellStyle name="Comma 16 3 2" xfId="713"/>
    <cellStyle name="Comma 16 3 2 2" xfId="714"/>
    <cellStyle name="Comma 16 3 2 2 2" xfId="715"/>
    <cellStyle name="Comma 16 3 2 2 3" xfId="43093"/>
    <cellStyle name="Comma 16 3 2 3" xfId="716"/>
    <cellStyle name="Comma 16 3 2 4" xfId="43094"/>
    <cellStyle name="Comma 16 3 3" xfId="717"/>
    <cellStyle name="Comma 16 3 3 2" xfId="718"/>
    <cellStyle name="Comma 16 3 3 2 2" xfId="43095"/>
    <cellStyle name="Comma 16 3 3 3" xfId="43096"/>
    <cellStyle name="Comma 16 3 4" xfId="719"/>
    <cellStyle name="Comma 16 3 4 2" xfId="720"/>
    <cellStyle name="Comma 16 3 4 3" xfId="43097"/>
    <cellStyle name="Comma 16 3 5" xfId="721"/>
    <cellStyle name="Comma 16 3 6" xfId="43098"/>
    <cellStyle name="Comma 16 4" xfId="722"/>
    <cellStyle name="Comma 16 4 2" xfId="723"/>
    <cellStyle name="Comma 16 4 2 2" xfId="724"/>
    <cellStyle name="Comma 16 4 2 3" xfId="43099"/>
    <cellStyle name="Comma 16 4 3" xfId="725"/>
    <cellStyle name="Comma 16 4 4" xfId="43100"/>
    <cellStyle name="Comma 16 5" xfId="726"/>
    <cellStyle name="Comma 16 5 2" xfId="727"/>
    <cellStyle name="Comma 16 5 2 2" xfId="43101"/>
    <cellStyle name="Comma 16 5 3" xfId="43102"/>
    <cellStyle name="Comma 16 6" xfId="728"/>
    <cellStyle name="Comma 16 6 2" xfId="729"/>
    <cellStyle name="Comma 16 6 3" xfId="43103"/>
    <cellStyle name="Comma 16 7" xfId="730"/>
    <cellStyle name="Comma 16 8" xfId="11275"/>
    <cellStyle name="Comma 16 8 2" xfId="62617"/>
    <cellStyle name="Comma 16 9" xfId="43104"/>
    <cellStyle name="Comma 17" xfId="731"/>
    <cellStyle name="Comma 17 2" xfId="732"/>
    <cellStyle name="Comma 18" xfId="733"/>
    <cellStyle name="Comma 18 2" xfId="734"/>
    <cellStyle name="Comma 19" xfId="735"/>
    <cellStyle name="Comma 19 2" xfId="736"/>
    <cellStyle name="Comma 2" xfId="4"/>
    <cellStyle name="Comma 2 2" xfId="737"/>
    <cellStyle name="Comma 2 2 2" xfId="738"/>
    <cellStyle name="Comma 2 2 2 10" xfId="43105"/>
    <cellStyle name="Comma 2 2 2 11" xfId="43106"/>
    <cellStyle name="Comma 2 2 2 12" xfId="43107"/>
    <cellStyle name="Comma 2 2 2 13" xfId="43108"/>
    <cellStyle name="Comma 2 2 2 2" xfId="739"/>
    <cellStyle name="Comma 2 2 2 3" xfId="43109"/>
    <cellStyle name="Comma 2 2 2 4" xfId="43110"/>
    <cellStyle name="Comma 2 2 2 5" xfId="43111"/>
    <cellStyle name="Comma 2 2 2 6" xfId="43112"/>
    <cellStyle name="Comma 2 2 2 7" xfId="43113"/>
    <cellStyle name="Comma 2 2 2 8" xfId="43114"/>
    <cellStyle name="Comma 2 2 2 9" xfId="43115"/>
    <cellStyle name="Comma 2 2 3" xfId="740"/>
    <cellStyle name="Comma 2 2 3 10" xfId="43116"/>
    <cellStyle name="Comma 2 2 3 11" xfId="43117"/>
    <cellStyle name="Comma 2 2 3 12" xfId="43118"/>
    <cellStyle name="Comma 2 2 3 13" xfId="43119"/>
    <cellStyle name="Comma 2 2 3 2" xfId="43120"/>
    <cellStyle name="Comma 2 2 3 3" xfId="43121"/>
    <cellStyle name="Comma 2 2 3 4" xfId="43122"/>
    <cellStyle name="Comma 2 2 3 5" xfId="43123"/>
    <cellStyle name="Comma 2 2 3 6" xfId="43124"/>
    <cellStyle name="Comma 2 2 3 7" xfId="43125"/>
    <cellStyle name="Comma 2 2 3 8" xfId="43126"/>
    <cellStyle name="Comma 2 2 3 9" xfId="43127"/>
    <cellStyle name="Comma 2 2 4" xfId="43128"/>
    <cellStyle name="Comma 2 2 4 10" xfId="43129"/>
    <cellStyle name="Comma 2 2 4 11" xfId="43130"/>
    <cellStyle name="Comma 2 2 4 12" xfId="43131"/>
    <cellStyle name="Comma 2 2 4 13" xfId="43132"/>
    <cellStyle name="Comma 2 2 4 2" xfId="43133"/>
    <cellStyle name="Comma 2 2 4 3" xfId="43134"/>
    <cellStyle name="Comma 2 2 4 4" xfId="43135"/>
    <cellStyle name="Comma 2 2 4 5" xfId="43136"/>
    <cellStyle name="Comma 2 2 4 6" xfId="43137"/>
    <cellStyle name="Comma 2 2 4 7" xfId="43138"/>
    <cellStyle name="Comma 2 2 4 8" xfId="43139"/>
    <cellStyle name="Comma 2 2 4 9" xfId="43140"/>
    <cellStyle name="Comma 2 2 5" xfId="43141"/>
    <cellStyle name="Comma 2 2 5 2" xfId="43142"/>
    <cellStyle name="Comma 2 3" xfId="741"/>
    <cellStyle name="Comma 2 3 2" xfId="742"/>
    <cellStyle name="Comma 2 3 2 10" xfId="43143"/>
    <cellStyle name="Comma 2 3 2 11" xfId="43144"/>
    <cellStyle name="Comma 2 3 2 12" xfId="43145"/>
    <cellStyle name="Comma 2 3 2 13" xfId="43146"/>
    <cellStyle name="Comma 2 3 2 2" xfId="743"/>
    <cellStyle name="Comma 2 3 2 2 2" xfId="744"/>
    <cellStyle name="Comma 2 3 2 2 2 2" xfId="745"/>
    <cellStyle name="Comma 2 3 2 2 2 2 2" xfId="746"/>
    <cellStyle name="Comma 2 3 2 2 2 2 3" xfId="43147"/>
    <cellStyle name="Comma 2 3 2 2 2 3" xfId="747"/>
    <cellStyle name="Comma 2 3 2 2 2 4" xfId="43148"/>
    <cellStyle name="Comma 2 3 2 2 3" xfId="748"/>
    <cellStyle name="Comma 2 3 2 2 3 2" xfId="749"/>
    <cellStyle name="Comma 2 3 2 2 3 2 2" xfId="43149"/>
    <cellStyle name="Comma 2 3 2 2 3 3" xfId="43150"/>
    <cellStyle name="Comma 2 3 2 2 4" xfId="750"/>
    <cellStyle name="Comma 2 3 2 2 4 2" xfId="751"/>
    <cellStyle name="Comma 2 3 2 2 4 3" xfId="43151"/>
    <cellStyle name="Comma 2 3 2 2 5" xfId="752"/>
    <cellStyle name="Comma 2 3 2 2 6" xfId="43152"/>
    <cellStyle name="Comma 2 3 2 3" xfId="753"/>
    <cellStyle name="Comma 2 3 2 3 2" xfId="754"/>
    <cellStyle name="Comma 2 3 2 3 2 2" xfId="755"/>
    <cellStyle name="Comma 2 3 2 3 2 3" xfId="43153"/>
    <cellStyle name="Comma 2 3 2 3 3" xfId="756"/>
    <cellStyle name="Comma 2 3 2 3 4" xfId="43154"/>
    <cellStyle name="Comma 2 3 2 4" xfId="757"/>
    <cellStyle name="Comma 2 3 2 4 2" xfId="758"/>
    <cellStyle name="Comma 2 3 2 4 2 2" xfId="43155"/>
    <cellStyle name="Comma 2 3 2 4 3" xfId="43156"/>
    <cellStyle name="Comma 2 3 2 5" xfId="759"/>
    <cellStyle name="Comma 2 3 2 5 2" xfId="760"/>
    <cellStyle name="Comma 2 3 2 5 3" xfId="43157"/>
    <cellStyle name="Comma 2 3 2 6" xfId="761"/>
    <cellStyle name="Comma 2 3 2 7" xfId="43158"/>
    <cellStyle name="Comma 2 3 2 8" xfId="43159"/>
    <cellStyle name="Comma 2 3 2 9" xfId="43160"/>
    <cellStyle name="Comma 2 3 3" xfId="762"/>
    <cellStyle name="Comma 2 3 3 10" xfId="43161"/>
    <cellStyle name="Comma 2 3 3 11" xfId="43162"/>
    <cellStyle name="Comma 2 3 3 12" xfId="43163"/>
    <cellStyle name="Comma 2 3 3 13" xfId="43164"/>
    <cellStyle name="Comma 2 3 3 2" xfId="763"/>
    <cellStyle name="Comma 2 3 3 2 2" xfId="764"/>
    <cellStyle name="Comma 2 3 3 2 2 2" xfId="765"/>
    <cellStyle name="Comma 2 3 3 2 2 3" xfId="43165"/>
    <cellStyle name="Comma 2 3 3 2 3" xfId="766"/>
    <cellStyle name="Comma 2 3 3 2 4" xfId="43166"/>
    <cellStyle name="Comma 2 3 3 3" xfId="767"/>
    <cellStyle name="Comma 2 3 3 3 2" xfId="768"/>
    <cellStyle name="Comma 2 3 3 3 2 2" xfId="43167"/>
    <cellStyle name="Comma 2 3 3 3 3" xfId="43168"/>
    <cellStyle name="Comma 2 3 3 4" xfId="769"/>
    <cellStyle name="Comma 2 3 3 4 2" xfId="770"/>
    <cellStyle name="Comma 2 3 3 4 3" xfId="43169"/>
    <cellStyle name="Comma 2 3 3 5" xfId="771"/>
    <cellStyle name="Comma 2 3 3 6" xfId="43170"/>
    <cellStyle name="Comma 2 3 3 7" xfId="43171"/>
    <cellStyle name="Comma 2 3 3 8" xfId="43172"/>
    <cellStyle name="Comma 2 3 3 9" xfId="43173"/>
    <cellStyle name="Comma 2 3 4" xfId="772"/>
    <cellStyle name="Comma 2 3 4 10" xfId="43174"/>
    <cellStyle name="Comma 2 3 4 11" xfId="43175"/>
    <cellStyle name="Comma 2 3 4 12" xfId="43176"/>
    <cellStyle name="Comma 2 3 4 13" xfId="43177"/>
    <cellStyle name="Comma 2 3 4 2" xfId="773"/>
    <cellStyle name="Comma 2 3 4 2 2" xfId="774"/>
    <cellStyle name="Comma 2 3 4 2 3" xfId="43178"/>
    <cellStyle name="Comma 2 3 4 3" xfId="775"/>
    <cellStyle name="Comma 2 3 4 4" xfId="43179"/>
    <cellStyle name="Comma 2 3 4 5" xfId="43180"/>
    <cellStyle name="Comma 2 3 4 6" xfId="43181"/>
    <cellStyle name="Comma 2 3 4 7" xfId="43182"/>
    <cellStyle name="Comma 2 3 4 8" xfId="43183"/>
    <cellStyle name="Comma 2 3 4 9" xfId="43184"/>
    <cellStyle name="Comma 2 3 5" xfId="776"/>
    <cellStyle name="Comma 2 3 5 2" xfId="777"/>
    <cellStyle name="Comma 2 3 5 2 2" xfId="43185"/>
    <cellStyle name="Comma 2 3 5 3" xfId="43186"/>
    <cellStyle name="Comma 2 3 6" xfId="778"/>
    <cellStyle name="Comma 2 3 6 2" xfId="779"/>
    <cellStyle name="Comma 2 3 6 3" xfId="43187"/>
    <cellStyle name="Comma 2 3 7" xfId="780"/>
    <cellStyle name="Comma 2 3 8" xfId="43188"/>
    <cellStyle name="Comma 2 4" xfId="781"/>
    <cellStyle name="Comma 2 4 2" xfId="782"/>
    <cellStyle name="Comma 2 4 2 10" xfId="43189"/>
    <cellStyle name="Comma 2 4 2 11" xfId="43190"/>
    <cellStyle name="Comma 2 4 2 12" xfId="43191"/>
    <cellStyle name="Comma 2 4 2 13" xfId="43192"/>
    <cellStyle name="Comma 2 4 2 2" xfId="783"/>
    <cellStyle name="Comma 2 4 2 2 2" xfId="784"/>
    <cellStyle name="Comma 2 4 2 2 2 2" xfId="785"/>
    <cellStyle name="Comma 2 4 2 2 2 2 2" xfId="786"/>
    <cellStyle name="Comma 2 4 2 2 2 2 3" xfId="43193"/>
    <cellStyle name="Comma 2 4 2 2 2 3" xfId="787"/>
    <cellStyle name="Comma 2 4 2 2 2 4" xfId="43194"/>
    <cellStyle name="Comma 2 4 2 2 3" xfId="788"/>
    <cellStyle name="Comma 2 4 2 2 3 2" xfId="789"/>
    <cellStyle name="Comma 2 4 2 2 3 2 2" xfId="43195"/>
    <cellStyle name="Comma 2 4 2 2 3 3" xfId="43196"/>
    <cellStyle name="Comma 2 4 2 2 4" xfId="790"/>
    <cellStyle name="Comma 2 4 2 2 4 2" xfId="791"/>
    <cellStyle name="Comma 2 4 2 2 4 3" xfId="43197"/>
    <cellStyle name="Comma 2 4 2 2 5" xfId="792"/>
    <cellStyle name="Comma 2 4 2 2 6" xfId="43198"/>
    <cellStyle name="Comma 2 4 2 3" xfId="793"/>
    <cellStyle name="Comma 2 4 2 3 2" xfId="794"/>
    <cellStyle name="Comma 2 4 2 3 2 2" xfId="795"/>
    <cellStyle name="Comma 2 4 2 3 2 3" xfId="43199"/>
    <cellStyle name="Comma 2 4 2 3 3" xfId="796"/>
    <cellStyle name="Comma 2 4 2 3 4" xfId="43200"/>
    <cellStyle name="Comma 2 4 2 4" xfId="797"/>
    <cellStyle name="Comma 2 4 2 4 2" xfId="798"/>
    <cellStyle name="Comma 2 4 2 4 2 2" xfId="43201"/>
    <cellStyle name="Comma 2 4 2 4 3" xfId="43202"/>
    <cellStyle name="Comma 2 4 2 5" xfId="799"/>
    <cellStyle name="Comma 2 4 2 5 2" xfId="800"/>
    <cellStyle name="Comma 2 4 2 5 3" xfId="43203"/>
    <cellStyle name="Comma 2 4 2 6" xfId="801"/>
    <cellStyle name="Comma 2 4 2 7" xfId="43204"/>
    <cellStyle name="Comma 2 4 2 8" xfId="43205"/>
    <cellStyle name="Comma 2 4 2 9" xfId="43206"/>
    <cellStyle name="Comma 2 4 3" xfId="802"/>
    <cellStyle name="Comma 2 4 3 10" xfId="43207"/>
    <cellStyle name="Comma 2 4 3 11" xfId="43208"/>
    <cellStyle name="Comma 2 4 3 12" xfId="43209"/>
    <cellStyle name="Comma 2 4 3 13" xfId="43210"/>
    <cellStyle name="Comma 2 4 3 2" xfId="803"/>
    <cellStyle name="Comma 2 4 3 2 2" xfId="804"/>
    <cellStyle name="Comma 2 4 3 2 2 2" xfId="805"/>
    <cellStyle name="Comma 2 4 3 2 2 3" xfId="43211"/>
    <cellStyle name="Comma 2 4 3 2 3" xfId="806"/>
    <cellStyle name="Comma 2 4 3 2 4" xfId="43212"/>
    <cellStyle name="Comma 2 4 3 3" xfId="807"/>
    <cellStyle name="Comma 2 4 3 3 2" xfId="808"/>
    <cellStyle name="Comma 2 4 3 3 2 2" xfId="43213"/>
    <cellStyle name="Comma 2 4 3 3 3" xfId="43214"/>
    <cellStyle name="Comma 2 4 3 4" xfId="809"/>
    <cellStyle name="Comma 2 4 3 4 2" xfId="810"/>
    <cellStyle name="Comma 2 4 3 4 3" xfId="43215"/>
    <cellStyle name="Comma 2 4 3 5" xfId="811"/>
    <cellStyle name="Comma 2 4 3 6" xfId="43216"/>
    <cellStyle name="Comma 2 4 3 7" xfId="43217"/>
    <cellStyle name="Comma 2 4 3 8" xfId="43218"/>
    <cellStyle name="Comma 2 4 3 9" xfId="43219"/>
    <cellStyle name="Comma 2 4 4" xfId="812"/>
    <cellStyle name="Comma 2 4 4 10" xfId="43220"/>
    <cellStyle name="Comma 2 4 4 11" xfId="43221"/>
    <cellStyle name="Comma 2 4 4 12" xfId="43222"/>
    <cellStyle name="Comma 2 4 4 13" xfId="43223"/>
    <cellStyle name="Comma 2 4 4 2" xfId="813"/>
    <cellStyle name="Comma 2 4 4 2 2" xfId="814"/>
    <cellStyle name="Comma 2 4 4 2 3" xfId="43224"/>
    <cellStyle name="Comma 2 4 4 3" xfId="815"/>
    <cellStyle name="Comma 2 4 4 4" xfId="43225"/>
    <cellStyle name="Comma 2 4 4 5" xfId="43226"/>
    <cellStyle name="Comma 2 4 4 6" xfId="43227"/>
    <cellStyle name="Comma 2 4 4 7" xfId="43228"/>
    <cellStyle name="Comma 2 4 4 8" xfId="43229"/>
    <cellStyle name="Comma 2 4 4 9" xfId="43230"/>
    <cellStyle name="Comma 2 4 5" xfId="816"/>
    <cellStyle name="Comma 2 4 5 2" xfId="817"/>
    <cellStyle name="Comma 2 4 5 2 2" xfId="43231"/>
    <cellStyle name="Comma 2 4 5 3" xfId="43232"/>
    <cellStyle name="Comma 2 4 6" xfId="818"/>
    <cellStyle name="Comma 2 4 6 2" xfId="819"/>
    <cellStyle name="Comma 2 4 6 3" xfId="43233"/>
    <cellStyle name="Comma 2 4 7" xfId="820"/>
    <cellStyle name="Comma 2 4 8" xfId="821"/>
    <cellStyle name="Comma 2 4 9" xfId="43234"/>
    <cellStyle name="Comma 2 5" xfId="822"/>
    <cellStyle name="Comma 2 5 2" xfId="823"/>
    <cellStyle name="Comma 2 5 2 2" xfId="824"/>
    <cellStyle name="Comma 2 5 2 2 2" xfId="825"/>
    <cellStyle name="Comma 2 5 2 2 2 2" xfId="826"/>
    <cellStyle name="Comma 2 5 2 2 2 2 2" xfId="827"/>
    <cellStyle name="Comma 2 5 2 2 2 2 3" xfId="43235"/>
    <cellStyle name="Comma 2 5 2 2 2 3" xfId="828"/>
    <cellStyle name="Comma 2 5 2 2 2 4" xfId="43236"/>
    <cellStyle name="Comma 2 5 2 2 3" xfId="829"/>
    <cellStyle name="Comma 2 5 2 2 3 2" xfId="830"/>
    <cellStyle name="Comma 2 5 2 2 3 2 2" xfId="43237"/>
    <cellStyle name="Comma 2 5 2 2 3 3" xfId="43238"/>
    <cellStyle name="Comma 2 5 2 2 4" xfId="831"/>
    <cellStyle name="Comma 2 5 2 2 4 2" xfId="832"/>
    <cellStyle name="Comma 2 5 2 2 4 3" xfId="43239"/>
    <cellStyle name="Comma 2 5 2 2 5" xfId="833"/>
    <cellStyle name="Comma 2 5 2 2 6" xfId="43240"/>
    <cellStyle name="Comma 2 5 2 3" xfId="834"/>
    <cellStyle name="Comma 2 5 2 3 2" xfId="835"/>
    <cellStyle name="Comma 2 5 2 3 2 2" xfId="836"/>
    <cellStyle name="Comma 2 5 2 3 2 3" xfId="43241"/>
    <cellStyle name="Comma 2 5 2 3 3" xfId="837"/>
    <cellStyle name="Comma 2 5 2 3 4" xfId="43242"/>
    <cellStyle name="Comma 2 5 2 4" xfId="838"/>
    <cellStyle name="Comma 2 5 2 4 2" xfId="839"/>
    <cellStyle name="Comma 2 5 2 4 2 2" xfId="43243"/>
    <cellStyle name="Comma 2 5 2 4 3" xfId="43244"/>
    <cellStyle name="Comma 2 5 2 5" xfId="840"/>
    <cellStyle name="Comma 2 5 2 5 2" xfId="841"/>
    <cellStyle name="Comma 2 5 2 5 3" xfId="43245"/>
    <cellStyle name="Comma 2 5 2 6" xfId="842"/>
    <cellStyle name="Comma 2 5 2 7" xfId="43246"/>
    <cellStyle name="Comma 2 5 3" xfId="843"/>
    <cellStyle name="Comma 2 5 3 2" xfId="844"/>
    <cellStyle name="Comma 2 5 3 2 2" xfId="845"/>
    <cellStyle name="Comma 2 5 3 2 2 2" xfId="846"/>
    <cellStyle name="Comma 2 5 3 2 2 3" xfId="43247"/>
    <cellStyle name="Comma 2 5 3 2 3" xfId="847"/>
    <cellStyle name="Comma 2 5 3 2 4" xfId="43248"/>
    <cellStyle name="Comma 2 5 3 3" xfId="848"/>
    <cellStyle name="Comma 2 5 3 3 2" xfId="849"/>
    <cellStyle name="Comma 2 5 3 3 2 2" xfId="43249"/>
    <cellStyle name="Comma 2 5 3 3 3" xfId="43250"/>
    <cellStyle name="Comma 2 5 3 4" xfId="850"/>
    <cellStyle name="Comma 2 5 3 4 2" xfId="851"/>
    <cellStyle name="Comma 2 5 3 4 3" xfId="43251"/>
    <cellStyle name="Comma 2 5 3 5" xfId="852"/>
    <cellStyle name="Comma 2 5 3 6" xfId="43252"/>
    <cellStyle name="Comma 2 5 4" xfId="853"/>
    <cellStyle name="Comma 2 5 4 2" xfId="854"/>
    <cellStyle name="Comma 2 5 4 2 2" xfId="855"/>
    <cellStyle name="Comma 2 5 4 2 3" xfId="43253"/>
    <cellStyle name="Comma 2 5 4 3" xfId="856"/>
    <cellStyle name="Comma 2 5 4 4" xfId="43254"/>
    <cellStyle name="Comma 2 5 5" xfId="857"/>
    <cellStyle name="Comma 2 5 5 2" xfId="858"/>
    <cellStyle name="Comma 2 5 5 2 2" xfId="43255"/>
    <cellStyle name="Comma 2 5 5 3" xfId="43256"/>
    <cellStyle name="Comma 2 5 6" xfId="859"/>
    <cellStyle name="Comma 2 5 6 2" xfId="860"/>
    <cellStyle name="Comma 2 5 6 3" xfId="43257"/>
    <cellStyle name="Comma 2 5 7" xfId="861"/>
    <cellStyle name="Comma 2 5 8" xfId="43258"/>
    <cellStyle name="Comma 2 5 9" xfId="43259"/>
    <cellStyle name="Comma 2 6" xfId="862"/>
    <cellStyle name="Comma 2 6 2" xfId="863"/>
    <cellStyle name="Comma 2 6 2 2" xfId="864"/>
    <cellStyle name="Comma 2 6 2 2 2" xfId="865"/>
    <cellStyle name="Comma 2 6 2 2 2 2" xfId="866"/>
    <cellStyle name="Comma 2 6 2 2 2 2 2" xfId="867"/>
    <cellStyle name="Comma 2 6 2 2 2 2 3" xfId="43260"/>
    <cellStyle name="Comma 2 6 2 2 2 3" xfId="868"/>
    <cellStyle name="Comma 2 6 2 2 2 4" xfId="43261"/>
    <cellStyle name="Comma 2 6 2 2 3" xfId="869"/>
    <cellStyle name="Comma 2 6 2 2 3 2" xfId="870"/>
    <cellStyle name="Comma 2 6 2 2 3 2 2" xfId="43262"/>
    <cellStyle name="Comma 2 6 2 2 3 3" xfId="43263"/>
    <cellStyle name="Comma 2 6 2 2 4" xfId="871"/>
    <cellStyle name="Comma 2 6 2 2 4 2" xfId="872"/>
    <cellStyle name="Comma 2 6 2 2 4 3" xfId="43264"/>
    <cellStyle name="Comma 2 6 2 2 5" xfId="873"/>
    <cellStyle name="Comma 2 6 2 2 6" xfId="43265"/>
    <cellStyle name="Comma 2 6 2 3" xfId="874"/>
    <cellStyle name="Comma 2 6 2 3 2" xfId="875"/>
    <cellStyle name="Comma 2 6 2 3 2 2" xfId="876"/>
    <cellStyle name="Comma 2 6 2 3 2 3" xfId="43266"/>
    <cellStyle name="Comma 2 6 2 3 3" xfId="877"/>
    <cellStyle name="Comma 2 6 2 3 4" xfId="43267"/>
    <cellStyle name="Comma 2 6 2 4" xfId="878"/>
    <cellStyle name="Comma 2 6 2 4 2" xfId="879"/>
    <cellStyle name="Comma 2 6 2 4 2 2" xfId="43268"/>
    <cellStyle name="Comma 2 6 2 4 3" xfId="43269"/>
    <cellStyle name="Comma 2 6 2 5" xfId="880"/>
    <cellStyle name="Comma 2 6 2 5 2" xfId="881"/>
    <cellStyle name="Comma 2 6 2 5 3" xfId="43270"/>
    <cellStyle name="Comma 2 6 2 6" xfId="882"/>
    <cellStyle name="Comma 2 6 2 7" xfId="43271"/>
    <cellStyle name="Comma 2 6 3" xfId="883"/>
    <cellStyle name="Comma 2 6 3 2" xfId="884"/>
    <cellStyle name="Comma 2 6 3 2 2" xfId="885"/>
    <cellStyle name="Comma 2 6 3 2 2 2" xfId="886"/>
    <cellStyle name="Comma 2 6 3 2 2 3" xfId="43272"/>
    <cellStyle name="Comma 2 6 3 2 3" xfId="887"/>
    <cellStyle name="Comma 2 6 3 2 4" xfId="43273"/>
    <cellStyle name="Comma 2 6 3 3" xfId="888"/>
    <cellStyle name="Comma 2 6 3 3 2" xfId="889"/>
    <cellStyle name="Comma 2 6 3 3 2 2" xfId="43274"/>
    <cellStyle name="Comma 2 6 3 3 3" xfId="43275"/>
    <cellStyle name="Comma 2 6 3 4" xfId="890"/>
    <cellStyle name="Comma 2 6 3 4 2" xfId="891"/>
    <cellStyle name="Comma 2 6 3 4 3" xfId="43276"/>
    <cellStyle name="Comma 2 6 3 5" xfId="892"/>
    <cellStyle name="Comma 2 6 3 6" xfId="43277"/>
    <cellStyle name="Comma 2 6 4" xfId="893"/>
    <cellStyle name="Comma 2 6 4 2" xfId="894"/>
    <cellStyle name="Comma 2 6 4 2 2" xfId="895"/>
    <cellStyle name="Comma 2 6 4 2 3" xfId="43278"/>
    <cellStyle name="Comma 2 6 4 3" xfId="896"/>
    <cellStyle name="Comma 2 6 4 4" xfId="43279"/>
    <cellStyle name="Comma 2 6 5" xfId="897"/>
    <cellStyle name="Comma 2 6 5 2" xfId="898"/>
    <cellStyle name="Comma 2 6 5 2 2" xfId="43280"/>
    <cellStyle name="Comma 2 6 5 3" xfId="43281"/>
    <cellStyle name="Comma 2 6 6" xfId="899"/>
    <cellStyle name="Comma 2 6 6 2" xfId="900"/>
    <cellStyle name="Comma 2 6 6 3" xfId="43282"/>
    <cellStyle name="Comma 2 6 7" xfId="901"/>
    <cellStyle name="Comma 2 6 8" xfId="43283"/>
    <cellStyle name="Comma 2 7" xfId="902"/>
    <cellStyle name="Comma 2 7 2" xfId="43284"/>
    <cellStyle name="Comma 2 7 3" xfId="43285"/>
    <cellStyle name="Comma 20" xfId="903"/>
    <cellStyle name="Comma 20 2" xfId="904"/>
    <cellStyle name="Comma 21" xfId="905"/>
    <cellStyle name="Comma 21 2" xfId="906"/>
    <cellStyle name="Comma 22" xfId="907"/>
    <cellStyle name="Comma 22 2" xfId="43286"/>
    <cellStyle name="Comma 23" xfId="908"/>
    <cellStyle name="Comma 23 2" xfId="43287"/>
    <cellStyle name="Comma 24" xfId="909"/>
    <cellStyle name="Comma 24 2" xfId="43288"/>
    <cellStyle name="Comma 25" xfId="910"/>
    <cellStyle name="Comma 25 2" xfId="43289"/>
    <cellStyle name="Comma 26" xfId="11233"/>
    <cellStyle name="Comma 26 2" xfId="11267"/>
    <cellStyle name="Comma 27" xfId="11236"/>
    <cellStyle name="Comma 28" xfId="11269"/>
    <cellStyle name="Comma 29" xfId="11278"/>
    <cellStyle name="Comma 3" xfId="10"/>
    <cellStyle name="Comma 3 2" xfId="911"/>
    <cellStyle name="Comma 3 3" xfId="912"/>
    <cellStyle name="Comma 3 4" xfId="913"/>
    <cellStyle name="Comma 30" xfId="43290"/>
    <cellStyle name="Comma 31" xfId="43291"/>
    <cellStyle name="Comma 32" xfId="43292"/>
    <cellStyle name="Comma 33" xfId="43293"/>
    <cellStyle name="Comma 34" xfId="43294"/>
    <cellStyle name="Comma 35" xfId="43295"/>
    <cellStyle name="Comma 36" xfId="43296"/>
    <cellStyle name="Comma 37" xfId="43297"/>
    <cellStyle name="Comma 38" xfId="43298"/>
    <cellStyle name="Comma 39" xfId="43299"/>
    <cellStyle name="Comma 4" xfId="15"/>
    <cellStyle name="Comma 4 2" xfId="914"/>
    <cellStyle name="Comma 4 2 2" xfId="915"/>
    <cellStyle name="Comma 4 3" xfId="916"/>
    <cellStyle name="Comma 40" xfId="43300"/>
    <cellStyle name="Comma 41" xfId="43301"/>
    <cellStyle name="Comma 42" xfId="43302"/>
    <cellStyle name="Comma 43" xfId="43303"/>
    <cellStyle name="Comma 44" xfId="43304"/>
    <cellStyle name="Comma 45" xfId="43305"/>
    <cellStyle name="Comma 46" xfId="43306"/>
    <cellStyle name="Comma 47" xfId="43307"/>
    <cellStyle name="Comma 48" xfId="43308"/>
    <cellStyle name="Comma 49" xfId="43309"/>
    <cellStyle name="Comma 5" xfId="23"/>
    <cellStyle name="Comma 5 10" xfId="917"/>
    <cellStyle name="Comma 5 11" xfId="43310"/>
    <cellStyle name="Comma 5 2" xfId="918"/>
    <cellStyle name="Comma 5 2 2" xfId="919"/>
    <cellStyle name="Comma 5 3" xfId="920"/>
    <cellStyle name="Comma 5 4" xfId="921"/>
    <cellStyle name="Comma 5 4 2" xfId="922"/>
    <cellStyle name="Comma 5 4 2 2" xfId="923"/>
    <cellStyle name="Comma 5 4 2 2 2" xfId="924"/>
    <cellStyle name="Comma 5 4 2 2 2 2" xfId="925"/>
    <cellStyle name="Comma 5 4 2 2 2 2 2" xfId="926"/>
    <cellStyle name="Comma 5 4 2 2 2 2 3" xfId="43311"/>
    <cellStyle name="Comma 5 4 2 2 2 3" xfId="927"/>
    <cellStyle name="Comma 5 4 2 2 2 4" xfId="43312"/>
    <cellStyle name="Comma 5 4 2 2 3" xfId="928"/>
    <cellStyle name="Comma 5 4 2 2 3 2" xfId="929"/>
    <cellStyle name="Comma 5 4 2 2 3 2 2" xfId="43313"/>
    <cellStyle name="Comma 5 4 2 2 3 3" xfId="43314"/>
    <cellStyle name="Comma 5 4 2 2 4" xfId="930"/>
    <cellStyle name="Comma 5 4 2 2 4 2" xfId="931"/>
    <cellStyle name="Comma 5 4 2 2 4 3" xfId="43315"/>
    <cellStyle name="Comma 5 4 2 2 5" xfId="932"/>
    <cellStyle name="Comma 5 4 2 2 6" xfId="43316"/>
    <cellStyle name="Comma 5 4 2 3" xfId="933"/>
    <cellStyle name="Comma 5 4 2 3 2" xfId="934"/>
    <cellStyle name="Comma 5 4 2 3 2 2" xfId="935"/>
    <cellStyle name="Comma 5 4 2 3 2 3" xfId="43317"/>
    <cellStyle name="Comma 5 4 2 3 3" xfId="936"/>
    <cellStyle name="Comma 5 4 2 3 4" xfId="43318"/>
    <cellStyle name="Comma 5 4 2 4" xfId="937"/>
    <cellStyle name="Comma 5 4 2 4 2" xfId="938"/>
    <cellStyle name="Comma 5 4 2 4 2 2" xfId="43319"/>
    <cellStyle name="Comma 5 4 2 4 3" xfId="43320"/>
    <cellStyle name="Comma 5 4 2 5" xfId="939"/>
    <cellStyle name="Comma 5 4 2 5 2" xfId="940"/>
    <cellStyle name="Comma 5 4 2 5 3" xfId="43321"/>
    <cellStyle name="Comma 5 4 2 6" xfId="941"/>
    <cellStyle name="Comma 5 4 2 7" xfId="43322"/>
    <cellStyle name="Comma 5 4 3" xfId="942"/>
    <cellStyle name="Comma 5 4 3 2" xfId="943"/>
    <cellStyle name="Comma 5 4 3 2 2" xfId="944"/>
    <cellStyle name="Comma 5 4 3 2 2 2" xfId="945"/>
    <cellStyle name="Comma 5 4 3 2 2 3" xfId="43323"/>
    <cellStyle name="Comma 5 4 3 2 3" xfId="946"/>
    <cellStyle name="Comma 5 4 3 2 4" xfId="43324"/>
    <cellStyle name="Comma 5 4 3 3" xfId="947"/>
    <cellStyle name="Comma 5 4 3 3 2" xfId="948"/>
    <cellStyle name="Comma 5 4 3 3 2 2" xfId="43325"/>
    <cellStyle name="Comma 5 4 3 3 3" xfId="43326"/>
    <cellStyle name="Comma 5 4 3 4" xfId="949"/>
    <cellStyle name="Comma 5 4 3 4 2" xfId="950"/>
    <cellStyle name="Comma 5 4 3 4 3" xfId="43327"/>
    <cellStyle name="Comma 5 4 3 5" xfId="951"/>
    <cellStyle name="Comma 5 4 3 6" xfId="43328"/>
    <cellStyle name="Comma 5 4 4" xfId="952"/>
    <cellStyle name="Comma 5 4 4 2" xfId="953"/>
    <cellStyle name="Comma 5 4 4 2 2" xfId="954"/>
    <cellStyle name="Comma 5 4 4 2 3" xfId="43329"/>
    <cellStyle name="Comma 5 4 4 3" xfId="955"/>
    <cellStyle name="Comma 5 4 4 4" xfId="43330"/>
    <cellStyle name="Comma 5 4 5" xfId="956"/>
    <cellStyle name="Comma 5 4 5 2" xfId="957"/>
    <cellStyle name="Comma 5 4 5 2 2" xfId="43331"/>
    <cellStyle name="Comma 5 4 5 3" xfId="43332"/>
    <cellStyle name="Comma 5 4 6" xfId="958"/>
    <cellStyle name="Comma 5 4 6 2" xfId="959"/>
    <cellStyle name="Comma 5 4 6 3" xfId="43333"/>
    <cellStyle name="Comma 5 4 7" xfId="960"/>
    <cellStyle name="Comma 5 4 8" xfId="43334"/>
    <cellStyle name="Comma 5 5" xfId="961"/>
    <cellStyle name="Comma 5 5 2" xfId="962"/>
    <cellStyle name="Comma 5 5 2 2" xfId="963"/>
    <cellStyle name="Comma 5 5 2 2 2" xfId="964"/>
    <cellStyle name="Comma 5 5 2 2 2 2" xfId="965"/>
    <cellStyle name="Comma 5 5 2 2 2 3" xfId="43335"/>
    <cellStyle name="Comma 5 5 2 2 3" xfId="966"/>
    <cellStyle name="Comma 5 5 2 2 4" xfId="43336"/>
    <cellStyle name="Comma 5 5 2 3" xfId="967"/>
    <cellStyle name="Comma 5 5 2 3 2" xfId="968"/>
    <cellStyle name="Comma 5 5 2 3 2 2" xfId="43337"/>
    <cellStyle name="Comma 5 5 2 3 3" xfId="43338"/>
    <cellStyle name="Comma 5 5 2 4" xfId="969"/>
    <cellStyle name="Comma 5 5 2 4 2" xfId="970"/>
    <cellStyle name="Comma 5 5 2 4 3" xfId="43339"/>
    <cellStyle name="Comma 5 5 2 5" xfId="971"/>
    <cellStyle name="Comma 5 5 2 6" xfId="43340"/>
    <cellStyle name="Comma 5 5 3" xfId="972"/>
    <cellStyle name="Comma 5 5 3 2" xfId="973"/>
    <cellStyle name="Comma 5 5 3 2 2" xfId="974"/>
    <cellStyle name="Comma 5 5 3 2 3" xfId="43341"/>
    <cellStyle name="Comma 5 5 3 3" xfId="975"/>
    <cellStyle name="Comma 5 5 3 4" xfId="43342"/>
    <cellStyle name="Comma 5 5 4" xfId="976"/>
    <cellStyle name="Comma 5 5 4 2" xfId="977"/>
    <cellStyle name="Comma 5 5 4 2 2" xfId="43343"/>
    <cellStyle name="Comma 5 5 4 3" xfId="43344"/>
    <cellStyle name="Comma 5 5 5" xfId="978"/>
    <cellStyle name="Comma 5 5 5 2" xfId="979"/>
    <cellStyle name="Comma 5 5 5 3" xfId="43345"/>
    <cellStyle name="Comma 5 5 6" xfId="980"/>
    <cellStyle name="Comma 5 5 7" xfId="43346"/>
    <cellStyle name="Comma 5 6" xfId="981"/>
    <cellStyle name="Comma 5 6 2" xfId="982"/>
    <cellStyle name="Comma 5 6 2 2" xfId="983"/>
    <cellStyle name="Comma 5 6 2 2 2" xfId="984"/>
    <cellStyle name="Comma 5 6 2 2 3" xfId="43347"/>
    <cellStyle name="Comma 5 6 2 3" xfId="985"/>
    <cellStyle name="Comma 5 6 2 4" xfId="43348"/>
    <cellStyle name="Comma 5 6 3" xfId="986"/>
    <cellStyle name="Comma 5 6 3 2" xfId="987"/>
    <cellStyle name="Comma 5 6 3 2 2" xfId="43349"/>
    <cellStyle name="Comma 5 6 3 3" xfId="43350"/>
    <cellStyle name="Comma 5 6 4" xfId="988"/>
    <cellStyle name="Comma 5 6 4 2" xfId="989"/>
    <cellStyle name="Comma 5 6 4 3" xfId="43351"/>
    <cellStyle name="Comma 5 6 5" xfId="990"/>
    <cellStyle name="Comma 5 6 6" xfId="43352"/>
    <cellStyle name="Comma 5 7" xfId="991"/>
    <cellStyle name="Comma 5 7 2" xfId="992"/>
    <cellStyle name="Comma 5 7 2 2" xfId="993"/>
    <cellStyle name="Comma 5 7 2 3" xfId="43353"/>
    <cellStyle name="Comma 5 7 3" xfId="994"/>
    <cellStyle name="Comma 5 7 4" xfId="43354"/>
    <cellStyle name="Comma 5 8" xfId="995"/>
    <cellStyle name="Comma 5 8 2" xfId="996"/>
    <cellStyle name="Comma 5 8 2 2" xfId="43355"/>
    <cellStyle name="Comma 5 8 3" xfId="43356"/>
    <cellStyle name="Comma 5 9" xfId="997"/>
    <cellStyle name="Comma 5 9 2" xfId="998"/>
    <cellStyle name="Comma 5 9 3" xfId="43357"/>
    <cellStyle name="Comma 50" xfId="43358"/>
    <cellStyle name="Comma 51" xfId="43359"/>
    <cellStyle name="Comma 52" xfId="43360"/>
    <cellStyle name="Comma 53" xfId="43361"/>
    <cellStyle name="Comma 54" xfId="43362"/>
    <cellStyle name="Comma 6" xfId="25"/>
    <cellStyle name="Comma 6 10" xfId="999"/>
    <cellStyle name="Comma 6 11" xfId="43363"/>
    <cellStyle name="Comma 6 2" xfId="1000"/>
    <cellStyle name="Comma 6 2 10" xfId="1001"/>
    <cellStyle name="Comma 6 2 11" xfId="43364"/>
    <cellStyle name="Comma 6 2 11 2" xfId="43365"/>
    <cellStyle name="Comma 6 2 2" xfId="1002"/>
    <cellStyle name="Comma 6 2 3" xfId="1003"/>
    <cellStyle name="Comma 6 2 3 2" xfId="1004"/>
    <cellStyle name="Comma 6 2 3 2 2" xfId="1005"/>
    <cellStyle name="Comma 6 2 3 2 2 2" xfId="1006"/>
    <cellStyle name="Comma 6 2 3 2 2 2 2" xfId="1007"/>
    <cellStyle name="Comma 6 2 3 2 2 2 2 2" xfId="1008"/>
    <cellStyle name="Comma 6 2 3 2 2 2 2 3" xfId="43366"/>
    <cellStyle name="Comma 6 2 3 2 2 2 3" xfId="1009"/>
    <cellStyle name="Comma 6 2 3 2 2 2 4" xfId="43367"/>
    <cellStyle name="Comma 6 2 3 2 2 3" xfId="1010"/>
    <cellStyle name="Comma 6 2 3 2 2 3 2" xfId="1011"/>
    <cellStyle name="Comma 6 2 3 2 2 3 2 2" xfId="43368"/>
    <cellStyle name="Comma 6 2 3 2 2 3 3" xfId="43369"/>
    <cellStyle name="Comma 6 2 3 2 2 4" xfId="1012"/>
    <cellStyle name="Comma 6 2 3 2 2 4 2" xfId="1013"/>
    <cellStyle name="Comma 6 2 3 2 2 4 3" xfId="43370"/>
    <cellStyle name="Comma 6 2 3 2 2 5" xfId="1014"/>
    <cellStyle name="Comma 6 2 3 2 2 6" xfId="43371"/>
    <cellStyle name="Comma 6 2 3 2 3" xfId="1015"/>
    <cellStyle name="Comma 6 2 3 2 3 2" xfId="1016"/>
    <cellStyle name="Comma 6 2 3 2 3 2 2" xfId="1017"/>
    <cellStyle name="Comma 6 2 3 2 3 2 3" xfId="43372"/>
    <cellStyle name="Comma 6 2 3 2 3 3" xfId="1018"/>
    <cellStyle name="Comma 6 2 3 2 3 4" xfId="43373"/>
    <cellStyle name="Comma 6 2 3 2 4" xfId="1019"/>
    <cellStyle name="Comma 6 2 3 2 4 2" xfId="1020"/>
    <cellStyle name="Comma 6 2 3 2 4 2 2" xfId="43374"/>
    <cellStyle name="Comma 6 2 3 2 4 3" xfId="43375"/>
    <cellStyle name="Comma 6 2 3 2 5" xfId="1021"/>
    <cellStyle name="Comma 6 2 3 2 5 2" xfId="1022"/>
    <cellStyle name="Comma 6 2 3 2 5 3" xfId="43376"/>
    <cellStyle name="Comma 6 2 3 2 6" xfId="1023"/>
    <cellStyle name="Comma 6 2 3 2 7" xfId="43377"/>
    <cellStyle name="Comma 6 2 3 3" xfId="1024"/>
    <cellStyle name="Comma 6 2 3 3 2" xfId="1025"/>
    <cellStyle name="Comma 6 2 3 3 2 2" xfId="1026"/>
    <cellStyle name="Comma 6 2 3 3 2 2 2" xfId="1027"/>
    <cellStyle name="Comma 6 2 3 3 2 2 3" xfId="43378"/>
    <cellStyle name="Comma 6 2 3 3 2 3" xfId="1028"/>
    <cellStyle name="Comma 6 2 3 3 2 4" xfId="43379"/>
    <cellStyle name="Comma 6 2 3 3 3" xfId="1029"/>
    <cellStyle name="Comma 6 2 3 3 3 2" xfId="1030"/>
    <cellStyle name="Comma 6 2 3 3 3 2 2" xfId="43380"/>
    <cellStyle name="Comma 6 2 3 3 3 3" xfId="43381"/>
    <cellStyle name="Comma 6 2 3 3 4" xfId="1031"/>
    <cellStyle name="Comma 6 2 3 3 4 2" xfId="1032"/>
    <cellStyle name="Comma 6 2 3 3 4 3" xfId="43382"/>
    <cellStyle name="Comma 6 2 3 3 5" xfId="1033"/>
    <cellStyle name="Comma 6 2 3 3 6" xfId="43383"/>
    <cellStyle name="Comma 6 2 3 4" xfId="1034"/>
    <cellStyle name="Comma 6 2 3 4 2" xfId="1035"/>
    <cellStyle name="Comma 6 2 3 4 2 2" xfId="1036"/>
    <cellStyle name="Comma 6 2 3 4 2 3" xfId="43384"/>
    <cellStyle name="Comma 6 2 3 4 3" xfId="1037"/>
    <cellStyle name="Comma 6 2 3 4 4" xfId="43385"/>
    <cellStyle name="Comma 6 2 3 5" xfId="1038"/>
    <cellStyle name="Comma 6 2 3 5 2" xfId="1039"/>
    <cellStyle name="Comma 6 2 3 5 2 2" xfId="43386"/>
    <cellStyle name="Comma 6 2 3 5 3" xfId="43387"/>
    <cellStyle name="Comma 6 2 3 6" xfId="1040"/>
    <cellStyle name="Comma 6 2 3 6 2" xfId="1041"/>
    <cellStyle name="Comma 6 2 3 6 3" xfId="43388"/>
    <cellStyle name="Comma 6 2 3 7" xfId="1042"/>
    <cellStyle name="Comma 6 2 3 8" xfId="43389"/>
    <cellStyle name="Comma 6 2 4" xfId="1043"/>
    <cellStyle name="Comma 6 2 4 2" xfId="1044"/>
    <cellStyle name="Comma 6 2 4 2 2" xfId="1045"/>
    <cellStyle name="Comma 6 2 4 2 2 2" xfId="1046"/>
    <cellStyle name="Comma 6 2 4 2 2 2 2" xfId="1047"/>
    <cellStyle name="Comma 6 2 4 2 2 2 3" xfId="43390"/>
    <cellStyle name="Comma 6 2 4 2 2 3" xfId="1048"/>
    <cellStyle name="Comma 6 2 4 2 2 4" xfId="43391"/>
    <cellStyle name="Comma 6 2 4 2 3" xfId="1049"/>
    <cellStyle name="Comma 6 2 4 2 3 2" xfId="1050"/>
    <cellStyle name="Comma 6 2 4 2 3 2 2" xfId="43392"/>
    <cellStyle name="Comma 6 2 4 2 3 3" xfId="43393"/>
    <cellStyle name="Comma 6 2 4 2 4" xfId="1051"/>
    <cellStyle name="Comma 6 2 4 2 4 2" xfId="1052"/>
    <cellStyle name="Comma 6 2 4 2 4 3" xfId="43394"/>
    <cellStyle name="Comma 6 2 4 2 5" xfId="1053"/>
    <cellStyle name="Comma 6 2 4 2 6" xfId="43395"/>
    <cellStyle name="Comma 6 2 4 3" xfId="1054"/>
    <cellStyle name="Comma 6 2 4 3 2" xfId="1055"/>
    <cellStyle name="Comma 6 2 4 3 2 2" xfId="1056"/>
    <cellStyle name="Comma 6 2 4 3 2 3" xfId="43396"/>
    <cellStyle name="Comma 6 2 4 3 3" xfId="1057"/>
    <cellStyle name="Comma 6 2 4 3 4" xfId="43397"/>
    <cellStyle name="Comma 6 2 4 4" xfId="1058"/>
    <cellStyle name="Comma 6 2 4 4 2" xfId="1059"/>
    <cellStyle name="Comma 6 2 4 4 2 2" xfId="43398"/>
    <cellStyle name="Comma 6 2 4 4 3" xfId="43399"/>
    <cellStyle name="Comma 6 2 4 5" xfId="1060"/>
    <cellStyle name="Comma 6 2 4 5 2" xfId="1061"/>
    <cellStyle name="Comma 6 2 4 5 3" xfId="43400"/>
    <cellStyle name="Comma 6 2 4 6" xfId="1062"/>
    <cellStyle name="Comma 6 2 4 7" xfId="43401"/>
    <cellStyle name="Comma 6 2 5" xfId="1063"/>
    <cellStyle name="Comma 6 2 5 2" xfId="1064"/>
    <cellStyle name="Comma 6 2 5 2 2" xfId="1065"/>
    <cellStyle name="Comma 6 2 5 2 2 2" xfId="1066"/>
    <cellStyle name="Comma 6 2 5 2 2 3" xfId="43402"/>
    <cellStyle name="Comma 6 2 5 2 3" xfId="1067"/>
    <cellStyle name="Comma 6 2 5 2 4" xfId="43403"/>
    <cellStyle name="Comma 6 2 5 3" xfId="1068"/>
    <cellStyle name="Comma 6 2 5 3 2" xfId="1069"/>
    <cellStyle name="Comma 6 2 5 3 2 2" xfId="43404"/>
    <cellStyle name="Comma 6 2 5 3 3" xfId="43405"/>
    <cellStyle name="Comma 6 2 5 4" xfId="1070"/>
    <cellStyle name="Comma 6 2 5 4 2" xfId="1071"/>
    <cellStyle name="Comma 6 2 5 4 3" xfId="43406"/>
    <cellStyle name="Comma 6 2 5 5" xfId="1072"/>
    <cellStyle name="Comma 6 2 5 6" xfId="43407"/>
    <cellStyle name="Comma 6 2 6" xfId="1073"/>
    <cellStyle name="Comma 6 2 6 2" xfId="1074"/>
    <cellStyle name="Comma 6 2 6 2 2" xfId="1075"/>
    <cellStyle name="Comma 6 2 6 2 2 2" xfId="1076"/>
    <cellStyle name="Comma 6 2 6 2 2 3" xfId="43408"/>
    <cellStyle name="Comma 6 2 6 2 3" xfId="1077"/>
    <cellStyle name="Comma 6 2 6 2 4" xfId="43409"/>
    <cellStyle name="Comma 6 2 6 3" xfId="1078"/>
    <cellStyle name="Comma 6 2 6 3 2" xfId="1079"/>
    <cellStyle name="Comma 6 2 6 3 2 2" xfId="43410"/>
    <cellStyle name="Comma 6 2 6 3 3" xfId="43411"/>
    <cellStyle name="Comma 6 2 6 4" xfId="1080"/>
    <cellStyle name="Comma 6 2 6 4 2" xfId="1081"/>
    <cellStyle name="Comma 6 2 6 4 3" xfId="43412"/>
    <cellStyle name="Comma 6 2 6 5" xfId="1082"/>
    <cellStyle name="Comma 6 2 6 6" xfId="43413"/>
    <cellStyle name="Comma 6 2 7" xfId="1083"/>
    <cellStyle name="Comma 6 2 7 2" xfId="1084"/>
    <cellStyle name="Comma 6 2 7 2 2" xfId="1085"/>
    <cellStyle name="Comma 6 2 7 2 3" xfId="43414"/>
    <cellStyle name="Comma 6 2 7 3" xfId="1086"/>
    <cellStyle name="Comma 6 2 7 4" xfId="43415"/>
    <cellStyle name="Comma 6 2 8" xfId="1087"/>
    <cellStyle name="Comma 6 2 8 2" xfId="1088"/>
    <cellStyle name="Comma 6 2 8 2 2" xfId="43416"/>
    <cellStyle name="Comma 6 2 8 3" xfId="43417"/>
    <cellStyle name="Comma 6 2 9" xfId="1089"/>
    <cellStyle name="Comma 6 2 9 2" xfId="1090"/>
    <cellStyle name="Comma 6 2 9 3" xfId="43418"/>
    <cellStyle name="Comma 6 3" xfId="1091"/>
    <cellStyle name="Comma 6 4" xfId="1092"/>
    <cellStyle name="Comma 6 4 2" xfId="1093"/>
    <cellStyle name="Comma 6 4 2 2" xfId="1094"/>
    <cellStyle name="Comma 6 4 2 2 2" xfId="1095"/>
    <cellStyle name="Comma 6 4 2 2 2 2" xfId="1096"/>
    <cellStyle name="Comma 6 4 2 2 2 2 2" xfId="1097"/>
    <cellStyle name="Comma 6 4 2 2 2 2 3" xfId="43419"/>
    <cellStyle name="Comma 6 4 2 2 2 3" xfId="1098"/>
    <cellStyle name="Comma 6 4 2 2 2 4" xfId="43420"/>
    <cellStyle name="Comma 6 4 2 2 3" xfId="1099"/>
    <cellStyle name="Comma 6 4 2 2 3 2" xfId="1100"/>
    <cellStyle name="Comma 6 4 2 2 3 2 2" xfId="43421"/>
    <cellStyle name="Comma 6 4 2 2 3 3" xfId="43422"/>
    <cellStyle name="Comma 6 4 2 2 4" xfId="1101"/>
    <cellStyle name="Comma 6 4 2 2 4 2" xfId="1102"/>
    <cellStyle name="Comma 6 4 2 2 4 3" xfId="43423"/>
    <cellStyle name="Comma 6 4 2 2 5" xfId="1103"/>
    <cellStyle name="Comma 6 4 2 2 6" xfId="43424"/>
    <cellStyle name="Comma 6 4 2 3" xfId="1104"/>
    <cellStyle name="Comma 6 4 2 3 2" xfId="1105"/>
    <cellStyle name="Comma 6 4 2 3 2 2" xfId="1106"/>
    <cellStyle name="Comma 6 4 2 3 2 3" xfId="43425"/>
    <cellStyle name="Comma 6 4 2 3 3" xfId="1107"/>
    <cellStyle name="Comma 6 4 2 3 4" xfId="43426"/>
    <cellStyle name="Comma 6 4 2 4" xfId="1108"/>
    <cellStyle name="Comma 6 4 2 4 2" xfId="1109"/>
    <cellStyle name="Comma 6 4 2 4 2 2" xfId="43427"/>
    <cellStyle name="Comma 6 4 2 4 3" xfId="43428"/>
    <cellStyle name="Comma 6 4 2 5" xfId="1110"/>
    <cellStyle name="Comma 6 4 2 5 2" xfId="1111"/>
    <cellStyle name="Comma 6 4 2 5 3" xfId="43429"/>
    <cellStyle name="Comma 6 4 2 6" xfId="1112"/>
    <cellStyle name="Comma 6 4 2 7" xfId="43430"/>
    <cellStyle name="Comma 6 4 3" xfId="1113"/>
    <cellStyle name="Comma 6 4 3 2" xfId="1114"/>
    <cellStyle name="Comma 6 4 3 2 2" xfId="1115"/>
    <cellStyle name="Comma 6 4 3 2 2 2" xfId="1116"/>
    <cellStyle name="Comma 6 4 3 2 2 3" xfId="43431"/>
    <cellStyle name="Comma 6 4 3 2 3" xfId="1117"/>
    <cellStyle name="Comma 6 4 3 2 4" xfId="43432"/>
    <cellStyle name="Comma 6 4 3 3" xfId="1118"/>
    <cellStyle name="Comma 6 4 3 3 2" xfId="1119"/>
    <cellStyle name="Comma 6 4 3 3 2 2" xfId="43433"/>
    <cellStyle name="Comma 6 4 3 3 3" xfId="43434"/>
    <cellStyle name="Comma 6 4 3 4" xfId="1120"/>
    <cellStyle name="Comma 6 4 3 4 2" xfId="1121"/>
    <cellStyle name="Comma 6 4 3 4 3" xfId="43435"/>
    <cellStyle name="Comma 6 4 3 5" xfId="1122"/>
    <cellStyle name="Comma 6 4 3 6" xfId="43436"/>
    <cellStyle name="Comma 6 4 4" xfId="1123"/>
    <cellStyle name="Comma 6 4 4 2" xfId="1124"/>
    <cellStyle name="Comma 6 4 4 2 2" xfId="1125"/>
    <cellStyle name="Comma 6 4 4 2 3" xfId="43437"/>
    <cellStyle name="Comma 6 4 4 3" xfId="1126"/>
    <cellStyle name="Comma 6 4 4 4" xfId="43438"/>
    <cellStyle name="Comma 6 4 5" xfId="1127"/>
    <cellStyle name="Comma 6 4 5 2" xfId="1128"/>
    <cellStyle name="Comma 6 4 5 2 2" xfId="43439"/>
    <cellStyle name="Comma 6 4 5 3" xfId="43440"/>
    <cellStyle name="Comma 6 4 6" xfId="1129"/>
    <cellStyle name="Comma 6 4 6 2" xfId="1130"/>
    <cellStyle name="Comma 6 4 6 3" xfId="43441"/>
    <cellStyle name="Comma 6 4 7" xfId="1131"/>
    <cellStyle name="Comma 6 4 8" xfId="43442"/>
    <cellStyle name="Comma 6 5" xfId="1132"/>
    <cellStyle name="Comma 6 5 2" xfId="1133"/>
    <cellStyle name="Comma 6 5 2 2" xfId="1134"/>
    <cellStyle name="Comma 6 5 2 2 2" xfId="1135"/>
    <cellStyle name="Comma 6 5 2 2 2 2" xfId="1136"/>
    <cellStyle name="Comma 6 5 2 2 2 3" xfId="43443"/>
    <cellStyle name="Comma 6 5 2 2 3" xfId="1137"/>
    <cellStyle name="Comma 6 5 2 2 4" xfId="43444"/>
    <cellStyle name="Comma 6 5 2 3" xfId="1138"/>
    <cellStyle name="Comma 6 5 2 3 2" xfId="1139"/>
    <cellStyle name="Comma 6 5 2 3 2 2" xfId="43445"/>
    <cellStyle name="Comma 6 5 2 3 3" xfId="43446"/>
    <cellStyle name="Comma 6 5 2 4" xfId="1140"/>
    <cellStyle name="Comma 6 5 2 4 2" xfId="1141"/>
    <cellStyle name="Comma 6 5 2 4 3" xfId="43447"/>
    <cellStyle name="Comma 6 5 2 5" xfId="1142"/>
    <cellStyle name="Comma 6 5 2 6" xfId="43448"/>
    <cellStyle name="Comma 6 5 3" xfId="1143"/>
    <cellStyle name="Comma 6 5 3 2" xfId="1144"/>
    <cellStyle name="Comma 6 5 3 2 2" xfId="1145"/>
    <cellStyle name="Comma 6 5 3 2 3" xfId="43449"/>
    <cellStyle name="Comma 6 5 3 3" xfId="1146"/>
    <cellStyle name="Comma 6 5 3 4" xfId="43450"/>
    <cellStyle name="Comma 6 5 4" xfId="1147"/>
    <cellStyle name="Comma 6 5 4 2" xfId="1148"/>
    <cellStyle name="Comma 6 5 4 2 2" xfId="43451"/>
    <cellStyle name="Comma 6 5 4 3" xfId="43452"/>
    <cellStyle name="Comma 6 5 5" xfId="1149"/>
    <cellStyle name="Comma 6 5 5 2" xfId="1150"/>
    <cellStyle name="Comma 6 5 5 3" xfId="43453"/>
    <cellStyle name="Comma 6 5 6" xfId="1151"/>
    <cellStyle name="Comma 6 5 7" xfId="43454"/>
    <cellStyle name="Comma 6 6" xfId="1152"/>
    <cellStyle name="Comma 6 6 2" xfId="1153"/>
    <cellStyle name="Comma 6 6 2 2" xfId="1154"/>
    <cellStyle name="Comma 6 6 2 2 2" xfId="1155"/>
    <cellStyle name="Comma 6 6 2 2 3" xfId="43455"/>
    <cellStyle name="Comma 6 6 2 3" xfId="1156"/>
    <cellStyle name="Comma 6 6 2 4" xfId="43456"/>
    <cellStyle name="Comma 6 6 3" xfId="1157"/>
    <cellStyle name="Comma 6 6 3 2" xfId="1158"/>
    <cellStyle name="Comma 6 6 3 2 2" xfId="43457"/>
    <cellStyle name="Comma 6 6 3 3" xfId="43458"/>
    <cellStyle name="Comma 6 6 4" xfId="1159"/>
    <cellStyle name="Comma 6 6 4 2" xfId="1160"/>
    <cellStyle name="Comma 6 6 4 3" xfId="43459"/>
    <cellStyle name="Comma 6 6 5" xfId="1161"/>
    <cellStyle name="Comma 6 6 6" xfId="43460"/>
    <cellStyle name="Comma 6 7" xfId="1162"/>
    <cellStyle name="Comma 6 7 2" xfId="1163"/>
    <cellStyle name="Comma 6 7 2 2" xfId="1164"/>
    <cellStyle name="Comma 6 7 2 3" xfId="43461"/>
    <cellStyle name="Comma 6 7 3" xfId="1165"/>
    <cellStyle name="Comma 6 7 4" xfId="43462"/>
    <cellStyle name="Comma 6 8" xfId="1166"/>
    <cellStyle name="Comma 6 8 2" xfId="1167"/>
    <cellStyle name="Comma 6 8 2 2" xfId="43463"/>
    <cellStyle name="Comma 6 8 3" xfId="43464"/>
    <cellStyle name="Comma 6 9" xfId="1168"/>
    <cellStyle name="Comma 6 9 2" xfId="1169"/>
    <cellStyle name="Comma 6 9 3" xfId="43465"/>
    <cellStyle name="Comma 7" xfId="28"/>
    <cellStyle name="Comma 7 2" xfId="1170"/>
    <cellStyle name="Comma 7 3" xfId="1171"/>
    <cellStyle name="Comma 8" xfId="33"/>
    <cellStyle name="Comma 8 10" xfId="43466"/>
    <cellStyle name="Comma 8 2" xfId="1172"/>
    <cellStyle name="Comma 8 3" xfId="1173"/>
    <cellStyle name="Comma 8 3 2" xfId="1174"/>
    <cellStyle name="Comma 8 3 2 2" xfId="1175"/>
    <cellStyle name="Comma 8 3 2 2 2" xfId="1176"/>
    <cellStyle name="Comma 8 3 2 2 2 2" xfId="1177"/>
    <cellStyle name="Comma 8 3 2 2 2 2 2" xfId="1178"/>
    <cellStyle name="Comma 8 3 2 2 2 2 3" xfId="43467"/>
    <cellStyle name="Comma 8 3 2 2 2 3" xfId="1179"/>
    <cellStyle name="Comma 8 3 2 2 2 4" xfId="43468"/>
    <cellStyle name="Comma 8 3 2 2 3" xfId="1180"/>
    <cellStyle name="Comma 8 3 2 2 3 2" xfId="1181"/>
    <cellStyle name="Comma 8 3 2 2 3 2 2" xfId="43469"/>
    <cellStyle name="Comma 8 3 2 2 3 3" xfId="43470"/>
    <cellStyle name="Comma 8 3 2 2 4" xfId="1182"/>
    <cellStyle name="Comma 8 3 2 2 4 2" xfId="1183"/>
    <cellStyle name="Comma 8 3 2 2 4 3" xfId="43471"/>
    <cellStyle name="Comma 8 3 2 2 5" xfId="1184"/>
    <cellStyle name="Comma 8 3 2 2 6" xfId="43472"/>
    <cellStyle name="Comma 8 3 2 3" xfId="1185"/>
    <cellStyle name="Comma 8 3 2 3 2" xfId="1186"/>
    <cellStyle name="Comma 8 3 2 3 2 2" xfId="1187"/>
    <cellStyle name="Comma 8 3 2 3 2 3" xfId="43473"/>
    <cellStyle name="Comma 8 3 2 3 3" xfId="1188"/>
    <cellStyle name="Comma 8 3 2 3 4" xfId="43474"/>
    <cellStyle name="Comma 8 3 2 4" xfId="1189"/>
    <cellStyle name="Comma 8 3 2 4 2" xfId="1190"/>
    <cellStyle name="Comma 8 3 2 4 2 2" xfId="43475"/>
    <cellStyle name="Comma 8 3 2 4 3" xfId="43476"/>
    <cellStyle name="Comma 8 3 2 5" xfId="1191"/>
    <cellStyle name="Comma 8 3 2 5 2" xfId="1192"/>
    <cellStyle name="Comma 8 3 2 5 3" xfId="43477"/>
    <cellStyle name="Comma 8 3 2 6" xfId="1193"/>
    <cellStyle name="Comma 8 3 2 7" xfId="43478"/>
    <cellStyle name="Comma 8 3 3" xfId="1194"/>
    <cellStyle name="Comma 8 3 3 2" xfId="1195"/>
    <cellStyle name="Comma 8 3 3 2 2" xfId="1196"/>
    <cellStyle name="Comma 8 3 3 2 2 2" xfId="1197"/>
    <cellStyle name="Comma 8 3 3 2 2 3" xfId="43479"/>
    <cellStyle name="Comma 8 3 3 2 3" xfId="1198"/>
    <cellStyle name="Comma 8 3 3 2 4" xfId="43480"/>
    <cellStyle name="Comma 8 3 3 3" xfId="1199"/>
    <cellStyle name="Comma 8 3 3 3 2" xfId="1200"/>
    <cellStyle name="Comma 8 3 3 3 2 2" xfId="43481"/>
    <cellStyle name="Comma 8 3 3 3 3" xfId="43482"/>
    <cellStyle name="Comma 8 3 3 4" xfId="1201"/>
    <cellStyle name="Comma 8 3 3 4 2" xfId="1202"/>
    <cellStyle name="Comma 8 3 3 4 3" xfId="43483"/>
    <cellStyle name="Comma 8 3 3 5" xfId="1203"/>
    <cellStyle name="Comma 8 3 3 6" xfId="43484"/>
    <cellStyle name="Comma 8 3 4" xfId="1204"/>
    <cellStyle name="Comma 8 3 4 2" xfId="1205"/>
    <cellStyle name="Comma 8 3 4 2 2" xfId="1206"/>
    <cellStyle name="Comma 8 3 4 2 3" xfId="43485"/>
    <cellStyle name="Comma 8 3 4 3" xfId="1207"/>
    <cellStyle name="Comma 8 3 4 4" xfId="43486"/>
    <cellStyle name="Comma 8 3 5" xfId="1208"/>
    <cellStyle name="Comma 8 3 5 2" xfId="1209"/>
    <cellStyle name="Comma 8 3 5 2 2" xfId="43487"/>
    <cellStyle name="Comma 8 3 5 3" xfId="43488"/>
    <cellStyle name="Comma 8 3 6" xfId="1210"/>
    <cellStyle name="Comma 8 3 6 2" xfId="1211"/>
    <cellStyle name="Comma 8 3 6 3" xfId="43489"/>
    <cellStyle name="Comma 8 3 7" xfId="1212"/>
    <cellStyle name="Comma 8 3 8" xfId="43490"/>
    <cellStyle name="Comma 8 4" xfId="1213"/>
    <cellStyle name="Comma 8 4 2" xfId="1214"/>
    <cellStyle name="Comma 8 4 2 2" xfId="1215"/>
    <cellStyle name="Comma 8 4 2 2 2" xfId="1216"/>
    <cellStyle name="Comma 8 4 2 2 2 2" xfId="1217"/>
    <cellStyle name="Comma 8 4 2 2 2 3" xfId="43491"/>
    <cellStyle name="Comma 8 4 2 2 3" xfId="1218"/>
    <cellStyle name="Comma 8 4 2 2 4" xfId="43492"/>
    <cellStyle name="Comma 8 4 2 3" xfId="1219"/>
    <cellStyle name="Comma 8 4 2 3 2" xfId="1220"/>
    <cellStyle name="Comma 8 4 2 3 2 2" xfId="43493"/>
    <cellStyle name="Comma 8 4 2 3 3" xfId="43494"/>
    <cellStyle name="Comma 8 4 2 4" xfId="1221"/>
    <cellStyle name="Comma 8 4 2 4 2" xfId="1222"/>
    <cellStyle name="Comma 8 4 2 4 3" xfId="43495"/>
    <cellStyle name="Comma 8 4 2 5" xfId="1223"/>
    <cellStyle name="Comma 8 4 2 6" xfId="43496"/>
    <cellStyle name="Comma 8 4 3" xfId="1224"/>
    <cellStyle name="Comma 8 4 3 2" xfId="1225"/>
    <cellStyle name="Comma 8 4 3 2 2" xfId="1226"/>
    <cellStyle name="Comma 8 4 3 2 3" xfId="43497"/>
    <cellStyle name="Comma 8 4 3 3" xfId="1227"/>
    <cellStyle name="Comma 8 4 3 4" xfId="43498"/>
    <cellStyle name="Comma 8 4 4" xfId="1228"/>
    <cellStyle name="Comma 8 4 4 2" xfId="1229"/>
    <cellStyle name="Comma 8 4 4 2 2" xfId="43499"/>
    <cellStyle name="Comma 8 4 4 3" xfId="43500"/>
    <cellStyle name="Comma 8 4 5" xfId="1230"/>
    <cellStyle name="Comma 8 4 5 2" xfId="1231"/>
    <cellStyle name="Comma 8 4 5 3" xfId="43501"/>
    <cellStyle name="Comma 8 4 6" xfId="1232"/>
    <cellStyle name="Comma 8 4 7" xfId="43502"/>
    <cellStyle name="Comma 8 5" xfId="1233"/>
    <cellStyle name="Comma 8 5 2" xfId="1234"/>
    <cellStyle name="Comma 8 5 2 2" xfId="1235"/>
    <cellStyle name="Comma 8 5 2 2 2" xfId="1236"/>
    <cellStyle name="Comma 8 5 2 2 3" xfId="43503"/>
    <cellStyle name="Comma 8 5 2 3" xfId="1237"/>
    <cellStyle name="Comma 8 5 2 4" xfId="43504"/>
    <cellStyle name="Comma 8 5 3" xfId="1238"/>
    <cellStyle name="Comma 8 5 3 2" xfId="1239"/>
    <cellStyle name="Comma 8 5 3 2 2" xfId="43505"/>
    <cellStyle name="Comma 8 5 3 3" xfId="43506"/>
    <cellStyle name="Comma 8 5 4" xfId="1240"/>
    <cellStyle name="Comma 8 5 4 2" xfId="1241"/>
    <cellStyle name="Comma 8 5 4 3" xfId="43507"/>
    <cellStyle name="Comma 8 5 5" xfId="1242"/>
    <cellStyle name="Comma 8 5 6" xfId="43508"/>
    <cellStyle name="Comma 8 6" xfId="1243"/>
    <cellStyle name="Comma 8 6 2" xfId="1244"/>
    <cellStyle name="Comma 8 6 2 2" xfId="1245"/>
    <cellStyle name="Comma 8 6 2 3" xfId="43509"/>
    <cellStyle name="Comma 8 6 3" xfId="1246"/>
    <cellStyle name="Comma 8 6 4" xfId="43510"/>
    <cellStyle name="Comma 8 7" xfId="1247"/>
    <cellStyle name="Comma 8 7 2" xfId="1248"/>
    <cellStyle name="Comma 8 7 2 2" xfId="43511"/>
    <cellStyle name="Comma 8 7 3" xfId="43512"/>
    <cellStyle name="Comma 8 8" xfId="1249"/>
    <cellStyle name="Comma 8 8 2" xfId="1250"/>
    <cellStyle name="Comma 8 8 3" xfId="43513"/>
    <cellStyle name="Comma 8 9" xfId="1251"/>
    <cellStyle name="Comma 9" xfId="69"/>
    <cellStyle name="Comma 9 2" xfId="1252"/>
    <cellStyle name="Comma 9 2 2" xfId="1253"/>
    <cellStyle name="Comma 9 2 2 2" xfId="1254"/>
    <cellStyle name="Comma 9 2 2 2 2" xfId="1255"/>
    <cellStyle name="Comma 9 2 2 2 2 2" xfId="1256"/>
    <cellStyle name="Comma 9 2 2 2 2 2 2" xfId="1257"/>
    <cellStyle name="Comma 9 2 2 2 2 2 2 2" xfId="1258"/>
    <cellStyle name="Comma 9 2 2 2 2 2 2 3" xfId="43514"/>
    <cellStyle name="Comma 9 2 2 2 2 2 3" xfId="1259"/>
    <cellStyle name="Comma 9 2 2 2 2 2 4" xfId="43515"/>
    <cellStyle name="Comma 9 2 2 2 2 3" xfId="1260"/>
    <cellStyle name="Comma 9 2 2 2 2 3 2" xfId="1261"/>
    <cellStyle name="Comma 9 2 2 2 2 3 2 2" xfId="43516"/>
    <cellStyle name="Comma 9 2 2 2 2 3 3" xfId="43517"/>
    <cellStyle name="Comma 9 2 2 2 2 4" xfId="1262"/>
    <cellStyle name="Comma 9 2 2 2 2 4 2" xfId="1263"/>
    <cellStyle name="Comma 9 2 2 2 2 4 3" xfId="43518"/>
    <cellStyle name="Comma 9 2 2 2 2 5" xfId="1264"/>
    <cellStyle name="Comma 9 2 2 2 2 6" xfId="43519"/>
    <cellStyle name="Comma 9 2 2 2 3" xfId="1265"/>
    <cellStyle name="Comma 9 2 2 2 3 2" xfId="1266"/>
    <cellStyle name="Comma 9 2 2 2 3 2 2" xfId="1267"/>
    <cellStyle name="Comma 9 2 2 2 3 2 3" xfId="43520"/>
    <cellStyle name="Comma 9 2 2 2 3 3" xfId="1268"/>
    <cellStyle name="Comma 9 2 2 2 3 4" xfId="43521"/>
    <cellStyle name="Comma 9 2 2 2 4" xfId="1269"/>
    <cellStyle name="Comma 9 2 2 2 4 2" xfId="1270"/>
    <cellStyle name="Comma 9 2 2 2 4 2 2" xfId="43522"/>
    <cellStyle name="Comma 9 2 2 2 4 3" xfId="43523"/>
    <cellStyle name="Comma 9 2 2 2 5" xfId="1271"/>
    <cellStyle name="Comma 9 2 2 2 5 2" xfId="1272"/>
    <cellStyle name="Comma 9 2 2 2 5 3" xfId="43524"/>
    <cellStyle name="Comma 9 2 2 2 6" xfId="1273"/>
    <cellStyle name="Comma 9 2 2 2 7" xfId="43525"/>
    <cellStyle name="Comma 9 2 2 3" xfId="1274"/>
    <cellStyle name="Comma 9 2 2 3 2" xfId="1275"/>
    <cellStyle name="Comma 9 2 2 3 2 2" xfId="1276"/>
    <cellStyle name="Comma 9 2 2 3 2 2 2" xfId="1277"/>
    <cellStyle name="Comma 9 2 2 3 2 2 3" xfId="43526"/>
    <cellStyle name="Comma 9 2 2 3 2 3" xfId="1278"/>
    <cellStyle name="Comma 9 2 2 3 2 4" xfId="43527"/>
    <cellStyle name="Comma 9 2 2 3 3" xfId="1279"/>
    <cellStyle name="Comma 9 2 2 3 3 2" xfId="1280"/>
    <cellStyle name="Comma 9 2 2 3 3 2 2" xfId="43528"/>
    <cellStyle name="Comma 9 2 2 3 3 3" xfId="43529"/>
    <cellStyle name="Comma 9 2 2 3 4" xfId="1281"/>
    <cellStyle name="Comma 9 2 2 3 4 2" xfId="1282"/>
    <cellStyle name="Comma 9 2 2 3 4 3" xfId="43530"/>
    <cellStyle name="Comma 9 2 2 3 5" xfId="1283"/>
    <cellStyle name="Comma 9 2 2 3 6" xfId="43531"/>
    <cellStyle name="Comma 9 2 2 4" xfId="1284"/>
    <cellStyle name="Comma 9 2 2 4 2" xfId="1285"/>
    <cellStyle name="Comma 9 2 2 4 2 2" xfId="1286"/>
    <cellStyle name="Comma 9 2 2 4 2 3" xfId="43532"/>
    <cellStyle name="Comma 9 2 2 4 3" xfId="1287"/>
    <cellStyle name="Comma 9 2 2 4 4" xfId="43533"/>
    <cellStyle name="Comma 9 2 2 5" xfId="1288"/>
    <cellStyle name="Comma 9 2 2 5 2" xfId="1289"/>
    <cellStyle name="Comma 9 2 2 5 2 2" xfId="43534"/>
    <cellStyle name="Comma 9 2 2 5 3" xfId="43535"/>
    <cellStyle name="Comma 9 2 2 6" xfId="1290"/>
    <cellStyle name="Comma 9 2 2 6 2" xfId="1291"/>
    <cellStyle name="Comma 9 2 2 6 3" xfId="43536"/>
    <cellStyle name="Comma 9 2 2 7" xfId="1292"/>
    <cellStyle name="Comma 9 2 2 8" xfId="43537"/>
    <cellStyle name="Comma 9 3" xfId="1293"/>
    <cellStyle name="Comma 9 3 2" xfId="1294"/>
    <cellStyle name="Comma 9 3 2 2" xfId="1295"/>
    <cellStyle name="Comma 9 3 2 2 2" xfId="1296"/>
    <cellStyle name="Comma 9 3 2 2 2 2" xfId="1297"/>
    <cellStyle name="Comma 9 3 2 2 2 2 2" xfId="1298"/>
    <cellStyle name="Comma 9 3 2 2 2 2 3" xfId="43538"/>
    <cellStyle name="Comma 9 3 2 2 2 3" xfId="1299"/>
    <cellStyle name="Comma 9 3 2 2 2 4" xfId="43539"/>
    <cellStyle name="Comma 9 3 2 2 3" xfId="1300"/>
    <cellStyle name="Comma 9 3 2 2 3 2" xfId="1301"/>
    <cellStyle name="Comma 9 3 2 2 3 2 2" xfId="43540"/>
    <cellStyle name="Comma 9 3 2 2 3 3" xfId="43541"/>
    <cellStyle name="Comma 9 3 2 2 4" xfId="1302"/>
    <cellStyle name="Comma 9 3 2 2 4 2" xfId="1303"/>
    <cellStyle name="Comma 9 3 2 2 4 3" xfId="43542"/>
    <cellStyle name="Comma 9 3 2 2 5" xfId="1304"/>
    <cellStyle name="Comma 9 3 2 2 6" xfId="43543"/>
    <cellStyle name="Comma 9 3 2 3" xfId="1305"/>
    <cellStyle name="Comma 9 3 2 3 2" xfId="1306"/>
    <cellStyle name="Comma 9 3 2 3 2 2" xfId="1307"/>
    <cellStyle name="Comma 9 3 2 3 2 3" xfId="43544"/>
    <cellStyle name="Comma 9 3 2 3 3" xfId="1308"/>
    <cellStyle name="Comma 9 3 2 3 4" xfId="43545"/>
    <cellStyle name="Comma 9 3 2 4" xfId="1309"/>
    <cellStyle name="Comma 9 3 2 4 2" xfId="1310"/>
    <cellStyle name="Comma 9 3 2 4 2 2" xfId="43546"/>
    <cellStyle name="Comma 9 3 2 4 3" xfId="43547"/>
    <cellStyle name="Comma 9 3 2 5" xfId="1311"/>
    <cellStyle name="Comma 9 3 2 5 2" xfId="1312"/>
    <cellStyle name="Comma 9 3 2 5 3" xfId="43548"/>
    <cellStyle name="Comma 9 3 2 6" xfId="1313"/>
    <cellStyle name="Comma 9 3 2 7" xfId="43549"/>
    <cellStyle name="Comma 9 3 3" xfId="1314"/>
    <cellStyle name="Comma 9 3 3 2" xfId="1315"/>
    <cellStyle name="Comma 9 3 3 2 2" xfId="1316"/>
    <cellStyle name="Comma 9 3 3 2 2 2" xfId="1317"/>
    <cellStyle name="Comma 9 3 3 2 2 3" xfId="43550"/>
    <cellStyle name="Comma 9 3 3 2 3" xfId="1318"/>
    <cellStyle name="Comma 9 3 3 2 4" xfId="43551"/>
    <cellStyle name="Comma 9 3 3 3" xfId="1319"/>
    <cellStyle name="Comma 9 3 3 3 2" xfId="1320"/>
    <cellStyle name="Comma 9 3 3 3 2 2" xfId="43552"/>
    <cellStyle name="Comma 9 3 3 3 3" xfId="43553"/>
    <cellStyle name="Comma 9 3 3 4" xfId="1321"/>
    <cellStyle name="Comma 9 3 3 4 2" xfId="1322"/>
    <cellStyle name="Comma 9 3 3 4 3" xfId="43554"/>
    <cellStyle name="Comma 9 3 3 5" xfId="1323"/>
    <cellStyle name="Comma 9 3 3 6" xfId="43555"/>
    <cellStyle name="Comma 9 3 4" xfId="1324"/>
    <cellStyle name="Comma 9 3 4 2" xfId="1325"/>
    <cellStyle name="Comma 9 3 4 2 2" xfId="1326"/>
    <cellStyle name="Comma 9 3 4 2 3" xfId="43556"/>
    <cellStyle name="Comma 9 3 4 3" xfId="1327"/>
    <cellStyle name="Comma 9 3 4 4" xfId="43557"/>
    <cellStyle name="Comma 9 3 5" xfId="1328"/>
    <cellStyle name="Comma 9 3 5 2" xfId="1329"/>
    <cellStyle name="Comma 9 3 5 2 2" xfId="43558"/>
    <cellStyle name="Comma 9 3 5 3" xfId="43559"/>
    <cellStyle name="Comma 9 3 6" xfId="1330"/>
    <cellStyle name="Comma 9 3 6 2" xfId="1331"/>
    <cellStyle name="Comma 9 3 6 3" xfId="43560"/>
    <cellStyle name="Comma 9 3 7" xfId="1332"/>
    <cellStyle name="Comma 9 3 8" xfId="43561"/>
    <cellStyle name="Comma 9 4" xfId="62625"/>
    <cellStyle name="Comma0" xfId="1333"/>
    <cellStyle name="Comma0 - Style1" xfId="43562"/>
    <cellStyle name="Comma0 - Style2" xfId="43563"/>
    <cellStyle name="Comma0 - Style3" xfId="43564"/>
    <cellStyle name="Comma0 - Style4" xfId="43565"/>
    <cellStyle name="Comma0 10" xfId="43566"/>
    <cellStyle name="Comma0 11" xfId="43567"/>
    <cellStyle name="Comma0 12" xfId="43568"/>
    <cellStyle name="Comma0 13" xfId="43569"/>
    <cellStyle name="Comma0 14" xfId="43570"/>
    <cellStyle name="Comma0 15" xfId="43571"/>
    <cellStyle name="Comma0 16" xfId="43572"/>
    <cellStyle name="Comma0 17" xfId="43573"/>
    <cellStyle name="Comma0 18" xfId="43574"/>
    <cellStyle name="Comma0 19" xfId="43575"/>
    <cellStyle name="Comma0 2" xfId="11239"/>
    <cellStyle name="Comma0 2 10" xfId="43576"/>
    <cellStyle name="Comma0 2 11" xfId="43577"/>
    <cellStyle name="Comma0 2 12" xfId="43578"/>
    <cellStyle name="Comma0 2 13" xfId="43579"/>
    <cellStyle name="Comma0 2 14" xfId="43580"/>
    <cellStyle name="Comma0 2 15" xfId="43581"/>
    <cellStyle name="Comma0 2 16" xfId="43582"/>
    <cellStyle name="Comma0 2 17" xfId="43583"/>
    <cellStyle name="Comma0 2 18" xfId="43584"/>
    <cellStyle name="Comma0 2 19" xfId="43585"/>
    <cellStyle name="Comma0 2 2" xfId="11240"/>
    <cellStyle name="Comma0 2 2 2" xfId="43586"/>
    <cellStyle name="Comma0 2 2 3" xfId="43587"/>
    <cellStyle name="Comma0 2 2 4" xfId="43588"/>
    <cellStyle name="Comma0 2 2 4 10" xfId="43589"/>
    <cellStyle name="Comma0 2 2 4 11" xfId="43590"/>
    <cellStyle name="Comma0 2 2 4 12" xfId="43591"/>
    <cellStyle name="Comma0 2 2 4 13" xfId="43592"/>
    <cellStyle name="Comma0 2 2 4 2" xfId="43593"/>
    <cellStyle name="Comma0 2 2 4 3" xfId="43594"/>
    <cellStyle name="Comma0 2 2 4 4" xfId="43595"/>
    <cellStyle name="Comma0 2 2 4 5" xfId="43596"/>
    <cellStyle name="Comma0 2 2 4 6" xfId="43597"/>
    <cellStyle name="Comma0 2 2 4 7" xfId="43598"/>
    <cellStyle name="Comma0 2 2 4 8" xfId="43599"/>
    <cellStyle name="Comma0 2 2 4 9" xfId="43600"/>
    <cellStyle name="Comma0 2 2 5" xfId="43601"/>
    <cellStyle name="Comma0 2 2 5 10" xfId="43602"/>
    <cellStyle name="Comma0 2 2 5 11" xfId="43603"/>
    <cellStyle name="Comma0 2 2 5 12" xfId="43604"/>
    <cellStyle name="Comma0 2 2 5 13" xfId="43605"/>
    <cellStyle name="Comma0 2 2 5 2" xfId="43606"/>
    <cellStyle name="Comma0 2 2 5 3" xfId="43607"/>
    <cellStyle name="Comma0 2 2 5 4" xfId="43608"/>
    <cellStyle name="Comma0 2 2 5 5" xfId="43609"/>
    <cellStyle name="Comma0 2 2 5 6" xfId="43610"/>
    <cellStyle name="Comma0 2 2 5 7" xfId="43611"/>
    <cellStyle name="Comma0 2 2 5 8" xfId="43612"/>
    <cellStyle name="Comma0 2 2 5 9" xfId="43613"/>
    <cellStyle name="Comma0 2 2 6" xfId="43614"/>
    <cellStyle name="Comma0 2 2 6 10" xfId="43615"/>
    <cellStyle name="Comma0 2 2 6 11" xfId="43616"/>
    <cellStyle name="Comma0 2 2 6 12" xfId="43617"/>
    <cellStyle name="Comma0 2 2 6 13" xfId="43618"/>
    <cellStyle name="Comma0 2 2 6 2" xfId="43619"/>
    <cellStyle name="Comma0 2 2 6 3" xfId="43620"/>
    <cellStyle name="Comma0 2 2 6 4" xfId="43621"/>
    <cellStyle name="Comma0 2 2 6 5" xfId="43622"/>
    <cellStyle name="Comma0 2 2 6 6" xfId="43623"/>
    <cellStyle name="Comma0 2 2 6 7" xfId="43624"/>
    <cellStyle name="Comma0 2 2 6 8" xfId="43625"/>
    <cellStyle name="Comma0 2 2 6 9" xfId="43626"/>
    <cellStyle name="Comma0 2 20" xfId="43627"/>
    <cellStyle name="Comma0 2 21" xfId="43628"/>
    <cellStyle name="Comma0 2 3" xfId="43629"/>
    <cellStyle name="Comma0 2 3 2" xfId="43630"/>
    <cellStyle name="Comma0 2 3 2 10" xfId="43631"/>
    <cellStyle name="Comma0 2 3 2 11" xfId="43632"/>
    <cellStyle name="Comma0 2 3 2 12" xfId="43633"/>
    <cellStyle name="Comma0 2 3 2 13" xfId="43634"/>
    <cellStyle name="Comma0 2 3 2 2" xfId="43635"/>
    <cellStyle name="Comma0 2 3 2 3" xfId="43636"/>
    <cellStyle name="Comma0 2 3 2 4" xfId="43637"/>
    <cellStyle name="Comma0 2 3 2 5" xfId="43638"/>
    <cellStyle name="Comma0 2 3 2 6" xfId="43639"/>
    <cellStyle name="Comma0 2 3 2 7" xfId="43640"/>
    <cellStyle name="Comma0 2 3 2 8" xfId="43641"/>
    <cellStyle name="Comma0 2 3 2 9" xfId="43642"/>
    <cellStyle name="Comma0 2 3 3" xfId="43643"/>
    <cellStyle name="Comma0 2 3 3 10" xfId="43644"/>
    <cellStyle name="Comma0 2 3 3 11" xfId="43645"/>
    <cellStyle name="Comma0 2 3 3 12" xfId="43646"/>
    <cellStyle name="Comma0 2 3 3 13" xfId="43647"/>
    <cellStyle name="Comma0 2 3 3 2" xfId="43648"/>
    <cellStyle name="Comma0 2 3 3 3" xfId="43649"/>
    <cellStyle name="Comma0 2 3 3 4" xfId="43650"/>
    <cellStyle name="Comma0 2 3 3 5" xfId="43651"/>
    <cellStyle name="Comma0 2 3 3 6" xfId="43652"/>
    <cellStyle name="Comma0 2 3 3 7" xfId="43653"/>
    <cellStyle name="Comma0 2 3 3 8" xfId="43654"/>
    <cellStyle name="Comma0 2 3 3 9" xfId="43655"/>
    <cellStyle name="Comma0 2 3 4" xfId="43656"/>
    <cellStyle name="Comma0 2 3 4 10" xfId="43657"/>
    <cellStyle name="Comma0 2 3 4 11" xfId="43658"/>
    <cellStyle name="Comma0 2 3 4 12" xfId="43659"/>
    <cellStyle name="Comma0 2 3 4 13" xfId="43660"/>
    <cellStyle name="Comma0 2 3 4 2" xfId="43661"/>
    <cellStyle name="Comma0 2 3 4 3" xfId="43662"/>
    <cellStyle name="Comma0 2 3 4 4" xfId="43663"/>
    <cellStyle name="Comma0 2 3 4 5" xfId="43664"/>
    <cellStyle name="Comma0 2 3 4 6" xfId="43665"/>
    <cellStyle name="Comma0 2 3 4 7" xfId="43666"/>
    <cellStyle name="Comma0 2 3 4 8" xfId="43667"/>
    <cellStyle name="Comma0 2 3 4 9" xfId="43668"/>
    <cellStyle name="Comma0 2 4" xfId="43669"/>
    <cellStyle name="Comma0 2 4 2" xfId="43670"/>
    <cellStyle name="Comma0 2 4 2 10" xfId="43671"/>
    <cellStyle name="Comma0 2 4 2 11" xfId="43672"/>
    <cellStyle name="Comma0 2 4 2 12" xfId="43673"/>
    <cellStyle name="Comma0 2 4 2 13" xfId="43674"/>
    <cellStyle name="Comma0 2 4 2 2" xfId="43675"/>
    <cellStyle name="Comma0 2 4 2 3" xfId="43676"/>
    <cellStyle name="Comma0 2 4 2 4" xfId="43677"/>
    <cellStyle name="Comma0 2 4 2 5" xfId="43678"/>
    <cellStyle name="Comma0 2 4 2 6" xfId="43679"/>
    <cellStyle name="Comma0 2 4 2 7" xfId="43680"/>
    <cellStyle name="Comma0 2 4 2 8" xfId="43681"/>
    <cellStyle name="Comma0 2 4 2 9" xfId="43682"/>
    <cellStyle name="Comma0 2 4 3" xfId="43683"/>
    <cellStyle name="Comma0 2 4 3 10" xfId="43684"/>
    <cellStyle name="Comma0 2 4 3 11" xfId="43685"/>
    <cellStyle name="Comma0 2 4 3 12" xfId="43686"/>
    <cellStyle name="Comma0 2 4 3 13" xfId="43687"/>
    <cellStyle name="Comma0 2 4 3 2" xfId="43688"/>
    <cellStyle name="Comma0 2 4 3 3" xfId="43689"/>
    <cellStyle name="Comma0 2 4 3 4" xfId="43690"/>
    <cellStyle name="Comma0 2 4 3 5" xfId="43691"/>
    <cellStyle name="Comma0 2 4 3 6" xfId="43692"/>
    <cellStyle name="Comma0 2 4 3 7" xfId="43693"/>
    <cellStyle name="Comma0 2 4 3 8" xfId="43694"/>
    <cellStyle name="Comma0 2 4 3 9" xfId="43695"/>
    <cellStyle name="Comma0 2 4 4" xfId="43696"/>
    <cellStyle name="Comma0 2 4 4 10" xfId="43697"/>
    <cellStyle name="Comma0 2 4 4 11" xfId="43698"/>
    <cellStyle name="Comma0 2 4 4 12" xfId="43699"/>
    <cellStyle name="Comma0 2 4 4 13" xfId="43700"/>
    <cellStyle name="Comma0 2 4 4 2" xfId="43701"/>
    <cellStyle name="Comma0 2 4 4 3" xfId="43702"/>
    <cellStyle name="Comma0 2 4 4 4" xfId="43703"/>
    <cellStyle name="Comma0 2 4 4 5" xfId="43704"/>
    <cellStyle name="Comma0 2 4 4 6" xfId="43705"/>
    <cellStyle name="Comma0 2 4 4 7" xfId="43706"/>
    <cellStyle name="Comma0 2 4 4 8" xfId="43707"/>
    <cellStyle name="Comma0 2 4 4 9" xfId="43708"/>
    <cellStyle name="Comma0 2 5" xfId="43709"/>
    <cellStyle name="Comma0 2 6" xfId="43710"/>
    <cellStyle name="Comma0 2 7" xfId="43711"/>
    <cellStyle name="Comma0 2 8" xfId="43712"/>
    <cellStyle name="Comma0 2 9" xfId="43713"/>
    <cellStyle name="Comma0 20" xfId="43714"/>
    <cellStyle name="Comma0 21" xfId="43715"/>
    <cellStyle name="Comma0 22" xfId="43716"/>
    <cellStyle name="Comma0 23" xfId="43717"/>
    <cellStyle name="Comma0 24" xfId="43718"/>
    <cellStyle name="Comma0 25" xfId="43719"/>
    <cellStyle name="Comma0 26" xfId="43720"/>
    <cellStyle name="Comma0 27" xfId="43721"/>
    <cellStyle name="Comma0 28" xfId="43722"/>
    <cellStyle name="Comma0 29" xfId="43723"/>
    <cellStyle name="Comma0 3" xfId="11241"/>
    <cellStyle name="Comma0 3 2" xfId="43724"/>
    <cellStyle name="Comma0 3 3" xfId="43725"/>
    <cellStyle name="Comma0 3 4" xfId="43726"/>
    <cellStyle name="Comma0 3 5" xfId="43727"/>
    <cellStyle name="Comma0 3 6" xfId="43728"/>
    <cellStyle name="Comma0 3 6 10" xfId="43729"/>
    <cellStyle name="Comma0 3 6 11" xfId="43730"/>
    <cellStyle name="Comma0 3 6 12" xfId="43731"/>
    <cellStyle name="Comma0 3 6 13" xfId="43732"/>
    <cellStyle name="Comma0 3 6 2" xfId="43733"/>
    <cellStyle name="Comma0 3 6 3" xfId="43734"/>
    <cellStyle name="Comma0 3 6 4" xfId="43735"/>
    <cellStyle name="Comma0 3 6 5" xfId="43736"/>
    <cellStyle name="Comma0 3 6 6" xfId="43737"/>
    <cellStyle name="Comma0 3 6 7" xfId="43738"/>
    <cellStyle name="Comma0 3 6 8" xfId="43739"/>
    <cellStyle name="Comma0 3 6 9" xfId="43740"/>
    <cellStyle name="Comma0 3 7" xfId="43741"/>
    <cellStyle name="Comma0 3 7 10" xfId="43742"/>
    <cellStyle name="Comma0 3 7 11" xfId="43743"/>
    <cellStyle name="Comma0 3 7 12" xfId="43744"/>
    <cellStyle name="Comma0 3 7 13" xfId="43745"/>
    <cellStyle name="Comma0 3 7 2" xfId="43746"/>
    <cellStyle name="Comma0 3 7 3" xfId="43747"/>
    <cellStyle name="Comma0 3 7 4" xfId="43748"/>
    <cellStyle name="Comma0 3 7 5" xfId="43749"/>
    <cellStyle name="Comma0 3 7 6" xfId="43750"/>
    <cellStyle name="Comma0 3 7 7" xfId="43751"/>
    <cellStyle name="Comma0 3 7 8" xfId="43752"/>
    <cellStyle name="Comma0 3 7 9" xfId="43753"/>
    <cellStyle name="Comma0 3 8" xfId="43754"/>
    <cellStyle name="Comma0 3 8 10" xfId="43755"/>
    <cellStyle name="Comma0 3 8 11" xfId="43756"/>
    <cellStyle name="Comma0 3 8 12" xfId="43757"/>
    <cellStyle name="Comma0 3 8 13" xfId="43758"/>
    <cellStyle name="Comma0 3 8 2" xfId="43759"/>
    <cellStyle name="Comma0 3 8 3" xfId="43760"/>
    <cellStyle name="Comma0 3 8 4" xfId="43761"/>
    <cellStyle name="Comma0 3 8 5" xfId="43762"/>
    <cellStyle name="Comma0 3 8 6" xfId="43763"/>
    <cellStyle name="Comma0 3 8 7" xfId="43764"/>
    <cellStyle name="Comma0 3 8 8" xfId="43765"/>
    <cellStyle name="Comma0 3 8 9" xfId="43766"/>
    <cellStyle name="Comma0 30" xfId="43767"/>
    <cellStyle name="Comma0 31" xfId="43768"/>
    <cellStyle name="Comma0 32" xfId="43769"/>
    <cellStyle name="Comma0 33" xfId="43770"/>
    <cellStyle name="Comma0 34" xfId="43771"/>
    <cellStyle name="Comma0 35" xfId="43772"/>
    <cellStyle name="Comma0 36" xfId="43773"/>
    <cellStyle name="Comma0 37" xfId="43774"/>
    <cellStyle name="Comma0 38" xfId="43775"/>
    <cellStyle name="Comma0 39" xfId="43776"/>
    <cellStyle name="Comma0 4" xfId="11242"/>
    <cellStyle name="Comma0 40" xfId="43777"/>
    <cellStyle name="Comma0 40 2" xfId="43778"/>
    <cellStyle name="Comma0 40 2 10" xfId="43779"/>
    <cellStyle name="Comma0 40 2 11" xfId="43780"/>
    <cellStyle name="Comma0 40 2 12" xfId="43781"/>
    <cellStyle name="Comma0 40 2 13" xfId="43782"/>
    <cellStyle name="Comma0 40 2 2" xfId="43783"/>
    <cellStyle name="Comma0 40 2 3" xfId="43784"/>
    <cellStyle name="Comma0 40 2 4" xfId="43785"/>
    <cellStyle name="Comma0 40 2 5" xfId="43786"/>
    <cellStyle name="Comma0 40 2 6" xfId="43787"/>
    <cellStyle name="Comma0 40 2 7" xfId="43788"/>
    <cellStyle name="Comma0 40 2 8" xfId="43789"/>
    <cellStyle name="Comma0 40 2 9" xfId="43790"/>
    <cellStyle name="Comma0 40 3" xfId="43791"/>
    <cellStyle name="Comma0 40 3 10" xfId="43792"/>
    <cellStyle name="Comma0 40 3 11" xfId="43793"/>
    <cellStyle name="Comma0 40 3 12" xfId="43794"/>
    <cellStyle name="Comma0 40 3 13" xfId="43795"/>
    <cellStyle name="Comma0 40 3 2" xfId="43796"/>
    <cellStyle name="Comma0 40 3 3" xfId="43797"/>
    <cellStyle name="Comma0 40 3 4" xfId="43798"/>
    <cellStyle name="Comma0 40 3 5" xfId="43799"/>
    <cellStyle name="Comma0 40 3 6" xfId="43800"/>
    <cellStyle name="Comma0 40 3 7" xfId="43801"/>
    <cellStyle name="Comma0 40 3 8" xfId="43802"/>
    <cellStyle name="Comma0 40 3 9" xfId="43803"/>
    <cellStyle name="Comma0 40 4" xfId="43804"/>
    <cellStyle name="Comma0 40 4 10" xfId="43805"/>
    <cellStyle name="Comma0 40 4 11" xfId="43806"/>
    <cellStyle name="Comma0 40 4 12" xfId="43807"/>
    <cellStyle name="Comma0 40 4 13" xfId="43808"/>
    <cellStyle name="Comma0 40 4 2" xfId="43809"/>
    <cellStyle name="Comma0 40 4 3" xfId="43810"/>
    <cellStyle name="Comma0 40 4 4" xfId="43811"/>
    <cellStyle name="Comma0 40 4 5" xfId="43812"/>
    <cellStyle name="Comma0 40 4 6" xfId="43813"/>
    <cellStyle name="Comma0 40 4 7" xfId="43814"/>
    <cellStyle name="Comma0 40 4 8" xfId="43815"/>
    <cellStyle name="Comma0 40 4 9" xfId="43816"/>
    <cellStyle name="Comma0 41" xfId="43817"/>
    <cellStyle name="Comma0 41 2" xfId="43818"/>
    <cellStyle name="Comma0 41 2 10" xfId="43819"/>
    <cellStyle name="Comma0 41 2 11" xfId="43820"/>
    <cellStyle name="Comma0 41 2 12" xfId="43821"/>
    <cellStyle name="Comma0 41 2 13" xfId="43822"/>
    <cellStyle name="Comma0 41 2 2" xfId="43823"/>
    <cellStyle name="Comma0 41 2 3" xfId="43824"/>
    <cellStyle name="Comma0 41 2 4" xfId="43825"/>
    <cellStyle name="Comma0 41 2 5" xfId="43826"/>
    <cellStyle name="Comma0 41 2 6" xfId="43827"/>
    <cellStyle name="Comma0 41 2 7" xfId="43828"/>
    <cellStyle name="Comma0 41 2 8" xfId="43829"/>
    <cellStyle name="Comma0 41 2 9" xfId="43830"/>
    <cellStyle name="Comma0 41 3" xfId="43831"/>
    <cellStyle name="Comma0 41 3 10" xfId="43832"/>
    <cellStyle name="Comma0 41 3 11" xfId="43833"/>
    <cellStyle name="Comma0 41 3 12" xfId="43834"/>
    <cellStyle name="Comma0 41 3 13" xfId="43835"/>
    <cellStyle name="Comma0 41 3 2" xfId="43836"/>
    <cellStyle name="Comma0 41 3 3" xfId="43837"/>
    <cellStyle name="Comma0 41 3 4" xfId="43838"/>
    <cellStyle name="Comma0 41 3 5" xfId="43839"/>
    <cellStyle name="Comma0 41 3 6" xfId="43840"/>
    <cellStyle name="Comma0 41 3 7" xfId="43841"/>
    <cellStyle name="Comma0 41 3 8" xfId="43842"/>
    <cellStyle name="Comma0 41 3 9" xfId="43843"/>
    <cellStyle name="Comma0 41 4" xfId="43844"/>
    <cellStyle name="Comma0 41 4 10" xfId="43845"/>
    <cellStyle name="Comma0 41 4 11" xfId="43846"/>
    <cellStyle name="Comma0 41 4 12" xfId="43847"/>
    <cellStyle name="Comma0 41 4 13" xfId="43848"/>
    <cellStyle name="Comma0 41 4 2" xfId="43849"/>
    <cellStyle name="Comma0 41 4 3" xfId="43850"/>
    <cellStyle name="Comma0 41 4 4" xfId="43851"/>
    <cellStyle name="Comma0 41 4 5" xfId="43852"/>
    <cellStyle name="Comma0 41 4 6" xfId="43853"/>
    <cellStyle name="Comma0 41 4 7" xfId="43854"/>
    <cellStyle name="Comma0 41 4 8" xfId="43855"/>
    <cellStyle name="Comma0 41 4 9" xfId="43856"/>
    <cellStyle name="Comma0 42" xfId="43857"/>
    <cellStyle name="Comma0 42 2" xfId="43858"/>
    <cellStyle name="Comma0 42 3" xfId="43859"/>
    <cellStyle name="Comma0 42 4" xfId="43860"/>
    <cellStyle name="Comma0 42 5" xfId="43861"/>
    <cellStyle name="Comma0 42 6" xfId="43862"/>
    <cellStyle name="Comma0 42 7" xfId="43863"/>
    <cellStyle name="Comma0 43" xfId="43864"/>
    <cellStyle name="Comma0 43 2" xfId="43865"/>
    <cellStyle name="Comma0 43 3" xfId="43866"/>
    <cellStyle name="Comma0 43 4" xfId="43867"/>
    <cellStyle name="Comma0 43 5" xfId="43868"/>
    <cellStyle name="Comma0 43 6" xfId="43869"/>
    <cellStyle name="Comma0 43 7" xfId="43870"/>
    <cellStyle name="Comma0 44" xfId="43871"/>
    <cellStyle name="Comma0 44 2" xfId="43872"/>
    <cellStyle name="Comma0 44 3" xfId="43873"/>
    <cellStyle name="Comma0 44 4" xfId="43874"/>
    <cellStyle name="Comma0 44 5" xfId="43875"/>
    <cellStyle name="Comma0 44 6" xfId="43876"/>
    <cellStyle name="Comma0 44 7" xfId="43877"/>
    <cellStyle name="Comma0 45" xfId="43878"/>
    <cellStyle name="Comma0 5" xfId="43879"/>
    <cellStyle name="Comma0 6" xfId="43880"/>
    <cellStyle name="Comma0 7" xfId="43881"/>
    <cellStyle name="Comma0 8" xfId="43882"/>
    <cellStyle name="Comma0 9" xfId="43883"/>
    <cellStyle name="Comma0_BCC Download" xfId="43884"/>
    <cellStyle name="Comma1 - Style1" xfId="43885"/>
    <cellStyle name="cost_per_kw" xfId="20"/>
    <cellStyle name="Curren - Style2" xfId="43886"/>
    <cellStyle name="Curren - Style3" xfId="43887"/>
    <cellStyle name="Currency" xfId="13" builtinId="4"/>
    <cellStyle name="Currency 2" xfId="9"/>
    <cellStyle name="Currency 2 2" xfId="1334"/>
    <cellStyle name="Currency 2 2 2" xfId="1335"/>
    <cellStyle name="Currency 2 2 3" xfId="1336"/>
    <cellStyle name="Currency 2 3" xfId="1337"/>
    <cellStyle name="Currency 3" xfId="19"/>
    <cellStyle name="Currency 3 2" xfId="1338"/>
    <cellStyle name="Currency 4" xfId="34"/>
    <cellStyle name="Currency 4 2" xfId="1339"/>
    <cellStyle name="Currency 4 2 2" xfId="1340"/>
    <cellStyle name="Currency 4 2 2 2" xfId="1341"/>
    <cellStyle name="Currency 4 2 2 2 2" xfId="1342"/>
    <cellStyle name="Currency 4 2 2 2 2 2" xfId="1343"/>
    <cellStyle name="Currency 4 2 2 2 2 3" xfId="43888"/>
    <cellStyle name="Currency 4 2 2 2 3" xfId="1344"/>
    <cellStyle name="Currency 4 2 2 2 4" xfId="43889"/>
    <cellStyle name="Currency 4 2 2 3" xfId="1345"/>
    <cellStyle name="Currency 4 2 2 3 2" xfId="1346"/>
    <cellStyle name="Currency 4 2 2 3 2 2" xfId="43890"/>
    <cellStyle name="Currency 4 2 2 3 3" xfId="43891"/>
    <cellStyle name="Currency 4 2 2 4" xfId="1347"/>
    <cellStyle name="Currency 4 2 2 4 2" xfId="1348"/>
    <cellStyle name="Currency 4 2 2 4 3" xfId="43892"/>
    <cellStyle name="Currency 4 2 2 5" xfId="1349"/>
    <cellStyle name="Currency 4 2 2 6" xfId="43893"/>
    <cellStyle name="Currency 4 2 3" xfId="1350"/>
    <cellStyle name="Currency 4 2 3 2" xfId="1351"/>
    <cellStyle name="Currency 4 2 3 2 2" xfId="1352"/>
    <cellStyle name="Currency 4 2 3 2 3" xfId="43894"/>
    <cellStyle name="Currency 4 2 3 3" xfId="1353"/>
    <cellStyle name="Currency 4 2 3 4" xfId="43895"/>
    <cellStyle name="Currency 4 2 4" xfId="1354"/>
    <cellStyle name="Currency 4 2 4 2" xfId="1355"/>
    <cellStyle name="Currency 4 2 4 2 2" xfId="43896"/>
    <cellStyle name="Currency 4 2 4 3" xfId="43897"/>
    <cellStyle name="Currency 4 2 5" xfId="1356"/>
    <cellStyle name="Currency 4 2 5 2" xfId="1357"/>
    <cellStyle name="Currency 4 2 5 3" xfId="43898"/>
    <cellStyle name="Currency 4 2 6" xfId="1358"/>
    <cellStyle name="Currency 4 2 7" xfId="43899"/>
    <cellStyle name="Currency 4 3" xfId="1359"/>
    <cellStyle name="Currency 4 3 2" xfId="1360"/>
    <cellStyle name="Currency 4 3 2 2" xfId="1361"/>
    <cellStyle name="Currency 4 3 2 2 2" xfId="1362"/>
    <cellStyle name="Currency 4 3 2 2 3" xfId="43900"/>
    <cellStyle name="Currency 4 3 2 3" xfId="1363"/>
    <cellStyle name="Currency 4 3 2 4" xfId="43901"/>
    <cellStyle name="Currency 4 3 3" xfId="1364"/>
    <cellStyle name="Currency 4 3 3 2" xfId="1365"/>
    <cellStyle name="Currency 4 3 3 2 2" xfId="43902"/>
    <cellStyle name="Currency 4 3 3 3" xfId="43903"/>
    <cellStyle name="Currency 4 3 4" xfId="1366"/>
    <cellStyle name="Currency 4 3 4 2" xfId="1367"/>
    <cellStyle name="Currency 4 3 4 3" xfId="43904"/>
    <cellStyle name="Currency 4 3 5" xfId="1368"/>
    <cellStyle name="Currency 4 3 6" xfId="43905"/>
    <cellStyle name="Currency 4 4" xfId="1369"/>
    <cellStyle name="Currency 4 4 2" xfId="1370"/>
    <cellStyle name="Currency 4 4 2 2" xfId="1371"/>
    <cellStyle name="Currency 4 4 2 3" xfId="43906"/>
    <cellStyle name="Currency 4 4 3" xfId="1372"/>
    <cellStyle name="Currency 4 4 4" xfId="43907"/>
    <cellStyle name="Currency 4 5" xfId="1373"/>
    <cellStyle name="Currency 4 5 2" xfId="1374"/>
    <cellStyle name="Currency 4 5 2 2" xfId="43908"/>
    <cellStyle name="Currency 4 5 3" xfId="43909"/>
    <cellStyle name="Currency 4 6" xfId="1375"/>
    <cellStyle name="Currency 4 6 2" xfId="1376"/>
    <cellStyle name="Currency 4 6 3" xfId="43910"/>
    <cellStyle name="Currency 4 7" xfId="1377"/>
    <cellStyle name="Currency 4 8" xfId="43911"/>
    <cellStyle name="Currency 5" xfId="1378"/>
    <cellStyle name="Currency 5 2" xfId="1379"/>
    <cellStyle name="Currency 5 2 2" xfId="1380"/>
    <cellStyle name="Currency 5 2 2 2" xfId="1381"/>
    <cellStyle name="Currency 5 2 2 2 2" xfId="1382"/>
    <cellStyle name="Currency 5 2 2 2 2 2" xfId="1383"/>
    <cellStyle name="Currency 5 2 2 2 2 2 2" xfId="1384"/>
    <cellStyle name="Currency 5 2 2 2 2 2 3" xfId="43912"/>
    <cellStyle name="Currency 5 2 2 2 2 3" xfId="1385"/>
    <cellStyle name="Currency 5 2 2 2 2 4" xfId="43913"/>
    <cellStyle name="Currency 5 2 2 2 3" xfId="1386"/>
    <cellStyle name="Currency 5 2 2 2 3 2" xfId="1387"/>
    <cellStyle name="Currency 5 2 2 2 3 2 2" xfId="43914"/>
    <cellStyle name="Currency 5 2 2 2 3 3" xfId="43915"/>
    <cellStyle name="Currency 5 2 2 2 4" xfId="1388"/>
    <cellStyle name="Currency 5 2 2 2 4 2" xfId="1389"/>
    <cellStyle name="Currency 5 2 2 2 4 3" xfId="43916"/>
    <cellStyle name="Currency 5 2 2 2 5" xfId="1390"/>
    <cellStyle name="Currency 5 2 2 2 6" xfId="43917"/>
    <cellStyle name="Currency 5 2 2 3" xfId="1391"/>
    <cellStyle name="Currency 5 2 2 3 2" xfId="1392"/>
    <cellStyle name="Currency 5 2 2 3 2 2" xfId="1393"/>
    <cellStyle name="Currency 5 2 2 3 2 3" xfId="43918"/>
    <cellStyle name="Currency 5 2 2 3 3" xfId="1394"/>
    <cellStyle name="Currency 5 2 2 3 4" xfId="43919"/>
    <cellStyle name="Currency 5 2 2 4" xfId="1395"/>
    <cellStyle name="Currency 5 2 2 4 2" xfId="1396"/>
    <cellStyle name="Currency 5 2 2 4 2 2" xfId="43920"/>
    <cellStyle name="Currency 5 2 2 4 3" xfId="43921"/>
    <cellStyle name="Currency 5 2 2 5" xfId="1397"/>
    <cellStyle name="Currency 5 2 2 5 2" xfId="1398"/>
    <cellStyle name="Currency 5 2 2 5 3" xfId="43922"/>
    <cellStyle name="Currency 5 2 2 6" xfId="1399"/>
    <cellStyle name="Currency 5 2 2 7" xfId="43923"/>
    <cellStyle name="Currency 5 2 3" xfId="1400"/>
    <cellStyle name="Currency 5 2 3 2" xfId="1401"/>
    <cellStyle name="Currency 5 2 3 2 2" xfId="1402"/>
    <cellStyle name="Currency 5 2 3 2 2 2" xfId="1403"/>
    <cellStyle name="Currency 5 2 3 2 2 3" xfId="43924"/>
    <cellStyle name="Currency 5 2 3 2 3" xfId="1404"/>
    <cellStyle name="Currency 5 2 3 2 4" xfId="43925"/>
    <cellStyle name="Currency 5 2 3 3" xfId="1405"/>
    <cellStyle name="Currency 5 2 3 3 2" xfId="1406"/>
    <cellStyle name="Currency 5 2 3 3 2 2" xfId="43926"/>
    <cellStyle name="Currency 5 2 3 3 3" xfId="43927"/>
    <cellStyle name="Currency 5 2 3 4" xfId="1407"/>
    <cellStyle name="Currency 5 2 3 4 2" xfId="1408"/>
    <cellStyle name="Currency 5 2 3 4 3" xfId="43928"/>
    <cellStyle name="Currency 5 2 3 5" xfId="1409"/>
    <cellStyle name="Currency 5 2 3 6" xfId="43929"/>
    <cellStyle name="Currency 5 2 4" xfId="1410"/>
    <cellStyle name="Currency 5 2 4 2" xfId="1411"/>
    <cellStyle name="Currency 5 2 4 2 2" xfId="1412"/>
    <cellStyle name="Currency 5 2 4 2 3" xfId="43930"/>
    <cellStyle name="Currency 5 2 4 3" xfId="1413"/>
    <cellStyle name="Currency 5 2 4 4" xfId="43931"/>
    <cellStyle name="Currency 5 2 5" xfId="1414"/>
    <cellStyle name="Currency 5 2 5 2" xfId="1415"/>
    <cellStyle name="Currency 5 2 5 2 2" xfId="43932"/>
    <cellStyle name="Currency 5 2 5 3" xfId="43933"/>
    <cellStyle name="Currency 5 2 6" xfId="1416"/>
    <cellStyle name="Currency 5 2 6 2" xfId="1417"/>
    <cellStyle name="Currency 5 2 6 3" xfId="43934"/>
    <cellStyle name="Currency 5 2 7" xfId="1418"/>
    <cellStyle name="Currency 5 2 8" xfId="43935"/>
    <cellStyle name="Currency 5 3" xfId="1419"/>
    <cellStyle name="Currency 5 3 2" xfId="1420"/>
    <cellStyle name="Currency 5 3 2 2" xfId="1421"/>
    <cellStyle name="Currency 5 3 2 2 2" xfId="1422"/>
    <cellStyle name="Currency 5 3 2 2 2 2" xfId="1423"/>
    <cellStyle name="Currency 5 3 2 2 2 3" xfId="43936"/>
    <cellStyle name="Currency 5 3 2 2 3" xfId="1424"/>
    <cellStyle name="Currency 5 3 2 2 4" xfId="43937"/>
    <cellStyle name="Currency 5 3 2 3" xfId="1425"/>
    <cellStyle name="Currency 5 3 2 3 2" xfId="1426"/>
    <cellStyle name="Currency 5 3 2 3 2 2" xfId="43938"/>
    <cellStyle name="Currency 5 3 2 3 3" xfId="43939"/>
    <cellStyle name="Currency 5 3 2 4" xfId="1427"/>
    <cellStyle name="Currency 5 3 2 4 2" xfId="1428"/>
    <cellStyle name="Currency 5 3 2 4 3" xfId="43940"/>
    <cellStyle name="Currency 5 3 2 5" xfId="1429"/>
    <cellStyle name="Currency 5 3 2 6" xfId="43941"/>
    <cellStyle name="Currency 5 3 3" xfId="1430"/>
    <cellStyle name="Currency 5 3 3 2" xfId="1431"/>
    <cellStyle name="Currency 5 3 3 2 2" xfId="1432"/>
    <cellStyle name="Currency 5 3 3 2 3" xfId="43942"/>
    <cellStyle name="Currency 5 3 3 3" xfId="1433"/>
    <cellStyle name="Currency 5 3 3 4" xfId="43943"/>
    <cellStyle name="Currency 5 3 4" xfId="1434"/>
    <cellStyle name="Currency 5 3 4 2" xfId="1435"/>
    <cellStyle name="Currency 5 3 4 2 2" xfId="43944"/>
    <cellStyle name="Currency 5 3 4 3" xfId="43945"/>
    <cellStyle name="Currency 5 3 5" xfId="1436"/>
    <cellStyle name="Currency 5 3 5 2" xfId="1437"/>
    <cellStyle name="Currency 5 3 5 3" xfId="43946"/>
    <cellStyle name="Currency 5 3 6" xfId="1438"/>
    <cellStyle name="Currency 5 3 7" xfId="43947"/>
    <cellStyle name="Currency 5 4" xfId="1439"/>
    <cellStyle name="Currency 5 4 2" xfId="1440"/>
    <cellStyle name="Currency 5 4 2 2" xfId="1441"/>
    <cellStyle name="Currency 5 4 2 2 2" xfId="1442"/>
    <cellStyle name="Currency 5 4 2 2 3" xfId="43948"/>
    <cellStyle name="Currency 5 4 2 3" xfId="1443"/>
    <cellStyle name="Currency 5 4 2 4" xfId="43949"/>
    <cellStyle name="Currency 5 4 3" xfId="1444"/>
    <cellStyle name="Currency 5 4 3 2" xfId="1445"/>
    <cellStyle name="Currency 5 4 3 2 2" xfId="43950"/>
    <cellStyle name="Currency 5 4 3 3" xfId="43951"/>
    <cellStyle name="Currency 5 4 4" xfId="1446"/>
    <cellStyle name="Currency 5 4 4 2" xfId="1447"/>
    <cellStyle name="Currency 5 4 4 3" xfId="43952"/>
    <cellStyle name="Currency 5 4 5" xfId="1448"/>
    <cellStyle name="Currency 5 4 6" xfId="43953"/>
    <cellStyle name="Currency 5 5" xfId="1449"/>
    <cellStyle name="Currency 5 5 2" xfId="1450"/>
    <cellStyle name="Currency 5 5 2 2" xfId="1451"/>
    <cellStyle name="Currency 5 5 2 3" xfId="43954"/>
    <cellStyle name="Currency 5 5 3" xfId="1452"/>
    <cellStyle name="Currency 5 5 4" xfId="43955"/>
    <cellStyle name="Currency 5 6" xfId="1453"/>
    <cellStyle name="Currency 5 6 2" xfId="1454"/>
    <cellStyle name="Currency 5 6 2 2" xfId="43956"/>
    <cellStyle name="Currency 5 6 3" xfId="43957"/>
    <cellStyle name="Currency 5 7" xfId="1455"/>
    <cellStyle name="Currency 5 7 2" xfId="1456"/>
    <cellStyle name="Currency 5 7 3" xfId="43958"/>
    <cellStyle name="Currency 5 8" xfId="1457"/>
    <cellStyle name="Currency 5 9" xfId="43959"/>
    <cellStyle name="Currency 6" xfId="1458"/>
    <cellStyle name="Currency 6 2" xfId="1459"/>
    <cellStyle name="Currency 7" xfId="1460"/>
    <cellStyle name="Currency 7 2" xfId="43960"/>
    <cellStyle name="Currency 8" xfId="11237"/>
    <cellStyle name="Currency No Comma" xfId="1461"/>
    <cellStyle name="Currency(0)" xfId="43961"/>
    <cellStyle name="Currency0" xfId="1462"/>
    <cellStyle name="Currency0 10" xfId="43962"/>
    <cellStyle name="Currency0 11" xfId="43963"/>
    <cellStyle name="Currency0 12" xfId="43964"/>
    <cellStyle name="Currency0 13" xfId="43965"/>
    <cellStyle name="Currency0 14" xfId="43966"/>
    <cellStyle name="Currency0 15" xfId="43967"/>
    <cellStyle name="Currency0 16" xfId="43968"/>
    <cellStyle name="Currency0 17" xfId="43969"/>
    <cellStyle name="Currency0 18" xfId="43970"/>
    <cellStyle name="Currency0 19" xfId="43971"/>
    <cellStyle name="Currency0 2" xfId="11243"/>
    <cellStyle name="Currency0 2 10" xfId="43972"/>
    <cellStyle name="Currency0 2 11" xfId="43973"/>
    <cellStyle name="Currency0 2 12" xfId="43974"/>
    <cellStyle name="Currency0 2 13" xfId="43975"/>
    <cellStyle name="Currency0 2 14" xfId="43976"/>
    <cellStyle name="Currency0 2 15" xfId="43977"/>
    <cellStyle name="Currency0 2 16" xfId="43978"/>
    <cellStyle name="Currency0 2 17" xfId="43979"/>
    <cellStyle name="Currency0 2 18" xfId="43980"/>
    <cellStyle name="Currency0 2 19" xfId="43981"/>
    <cellStyle name="Currency0 2 2" xfId="11244"/>
    <cellStyle name="Currency0 2 2 2" xfId="43982"/>
    <cellStyle name="Currency0 2 2 3" xfId="43983"/>
    <cellStyle name="Currency0 2 2 4" xfId="43984"/>
    <cellStyle name="Currency0 2 2 4 10" xfId="43985"/>
    <cellStyle name="Currency0 2 2 4 11" xfId="43986"/>
    <cellStyle name="Currency0 2 2 4 12" xfId="43987"/>
    <cellStyle name="Currency0 2 2 4 13" xfId="43988"/>
    <cellStyle name="Currency0 2 2 4 2" xfId="43989"/>
    <cellStyle name="Currency0 2 2 4 3" xfId="43990"/>
    <cellStyle name="Currency0 2 2 4 4" xfId="43991"/>
    <cellStyle name="Currency0 2 2 4 5" xfId="43992"/>
    <cellStyle name="Currency0 2 2 4 6" xfId="43993"/>
    <cellStyle name="Currency0 2 2 4 7" xfId="43994"/>
    <cellStyle name="Currency0 2 2 4 8" xfId="43995"/>
    <cellStyle name="Currency0 2 2 4 9" xfId="43996"/>
    <cellStyle name="Currency0 2 2 5" xfId="43997"/>
    <cellStyle name="Currency0 2 2 5 10" xfId="43998"/>
    <cellStyle name="Currency0 2 2 5 11" xfId="43999"/>
    <cellStyle name="Currency0 2 2 5 12" xfId="44000"/>
    <cellStyle name="Currency0 2 2 5 13" xfId="44001"/>
    <cellStyle name="Currency0 2 2 5 2" xfId="44002"/>
    <cellStyle name="Currency0 2 2 5 3" xfId="44003"/>
    <cellStyle name="Currency0 2 2 5 4" xfId="44004"/>
    <cellStyle name="Currency0 2 2 5 5" xfId="44005"/>
    <cellStyle name="Currency0 2 2 5 6" xfId="44006"/>
    <cellStyle name="Currency0 2 2 5 7" xfId="44007"/>
    <cellStyle name="Currency0 2 2 5 8" xfId="44008"/>
    <cellStyle name="Currency0 2 2 5 9" xfId="44009"/>
    <cellStyle name="Currency0 2 2 6" xfId="44010"/>
    <cellStyle name="Currency0 2 2 6 10" xfId="44011"/>
    <cellStyle name="Currency0 2 2 6 11" xfId="44012"/>
    <cellStyle name="Currency0 2 2 6 12" xfId="44013"/>
    <cellStyle name="Currency0 2 2 6 13" xfId="44014"/>
    <cellStyle name="Currency0 2 2 6 2" xfId="44015"/>
    <cellStyle name="Currency0 2 2 6 3" xfId="44016"/>
    <cellStyle name="Currency0 2 2 6 4" xfId="44017"/>
    <cellStyle name="Currency0 2 2 6 5" xfId="44018"/>
    <cellStyle name="Currency0 2 2 6 6" xfId="44019"/>
    <cellStyle name="Currency0 2 2 6 7" xfId="44020"/>
    <cellStyle name="Currency0 2 2 6 8" xfId="44021"/>
    <cellStyle name="Currency0 2 2 6 9" xfId="44022"/>
    <cellStyle name="Currency0 2 20" xfId="44023"/>
    <cellStyle name="Currency0 2 21" xfId="44024"/>
    <cellStyle name="Currency0 2 3" xfId="44025"/>
    <cellStyle name="Currency0 2 3 2" xfId="44026"/>
    <cellStyle name="Currency0 2 3 2 10" xfId="44027"/>
    <cellStyle name="Currency0 2 3 2 11" xfId="44028"/>
    <cellStyle name="Currency0 2 3 2 12" xfId="44029"/>
    <cellStyle name="Currency0 2 3 2 13" xfId="44030"/>
    <cellStyle name="Currency0 2 3 2 2" xfId="44031"/>
    <cellStyle name="Currency0 2 3 2 3" xfId="44032"/>
    <cellStyle name="Currency0 2 3 2 4" xfId="44033"/>
    <cellStyle name="Currency0 2 3 2 5" xfId="44034"/>
    <cellStyle name="Currency0 2 3 2 6" xfId="44035"/>
    <cellStyle name="Currency0 2 3 2 7" xfId="44036"/>
    <cellStyle name="Currency0 2 3 2 8" xfId="44037"/>
    <cellStyle name="Currency0 2 3 2 9" xfId="44038"/>
    <cellStyle name="Currency0 2 3 3" xfId="44039"/>
    <cellStyle name="Currency0 2 3 3 10" xfId="44040"/>
    <cellStyle name="Currency0 2 3 3 11" xfId="44041"/>
    <cellStyle name="Currency0 2 3 3 12" xfId="44042"/>
    <cellStyle name="Currency0 2 3 3 13" xfId="44043"/>
    <cellStyle name="Currency0 2 3 3 2" xfId="44044"/>
    <cellStyle name="Currency0 2 3 3 3" xfId="44045"/>
    <cellStyle name="Currency0 2 3 3 4" xfId="44046"/>
    <cellStyle name="Currency0 2 3 3 5" xfId="44047"/>
    <cellStyle name="Currency0 2 3 3 6" xfId="44048"/>
    <cellStyle name="Currency0 2 3 3 7" xfId="44049"/>
    <cellStyle name="Currency0 2 3 3 8" xfId="44050"/>
    <cellStyle name="Currency0 2 3 3 9" xfId="44051"/>
    <cellStyle name="Currency0 2 3 4" xfId="44052"/>
    <cellStyle name="Currency0 2 3 4 10" xfId="44053"/>
    <cellStyle name="Currency0 2 3 4 11" xfId="44054"/>
    <cellStyle name="Currency0 2 3 4 12" xfId="44055"/>
    <cellStyle name="Currency0 2 3 4 13" xfId="44056"/>
    <cellStyle name="Currency0 2 3 4 2" xfId="44057"/>
    <cellStyle name="Currency0 2 3 4 3" xfId="44058"/>
    <cellStyle name="Currency0 2 3 4 4" xfId="44059"/>
    <cellStyle name="Currency0 2 3 4 5" xfId="44060"/>
    <cellStyle name="Currency0 2 3 4 6" xfId="44061"/>
    <cellStyle name="Currency0 2 3 4 7" xfId="44062"/>
    <cellStyle name="Currency0 2 3 4 8" xfId="44063"/>
    <cellStyle name="Currency0 2 3 4 9" xfId="44064"/>
    <cellStyle name="Currency0 2 4" xfId="44065"/>
    <cellStyle name="Currency0 2 4 2" xfId="44066"/>
    <cellStyle name="Currency0 2 4 2 10" xfId="44067"/>
    <cellStyle name="Currency0 2 4 2 11" xfId="44068"/>
    <cellStyle name="Currency0 2 4 2 12" xfId="44069"/>
    <cellStyle name="Currency0 2 4 2 13" xfId="44070"/>
    <cellStyle name="Currency0 2 4 2 2" xfId="44071"/>
    <cellStyle name="Currency0 2 4 2 3" xfId="44072"/>
    <cellStyle name="Currency0 2 4 2 4" xfId="44073"/>
    <cellStyle name="Currency0 2 4 2 5" xfId="44074"/>
    <cellStyle name="Currency0 2 4 2 6" xfId="44075"/>
    <cellStyle name="Currency0 2 4 2 7" xfId="44076"/>
    <cellStyle name="Currency0 2 4 2 8" xfId="44077"/>
    <cellStyle name="Currency0 2 4 2 9" xfId="44078"/>
    <cellStyle name="Currency0 2 4 3" xfId="44079"/>
    <cellStyle name="Currency0 2 4 3 10" xfId="44080"/>
    <cellStyle name="Currency0 2 4 3 11" xfId="44081"/>
    <cellStyle name="Currency0 2 4 3 12" xfId="44082"/>
    <cellStyle name="Currency0 2 4 3 13" xfId="44083"/>
    <cellStyle name="Currency0 2 4 3 2" xfId="44084"/>
    <cellStyle name="Currency0 2 4 3 3" xfId="44085"/>
    <cellStyle name="Currency0 2 4 3 4" xfId="44086"/>
    <cellStyle name="Currency0 2 4 3 5" xfId="44087"/>
    <cellStyle name="Currency0 2 4 3 6" xfId="44088"/>
    <cellStyle name="Currency0 2 4 3 7" xfId="44089"/>
    <cellStyle name="Currency0 2 4 3 8" xfId="44090"/>
    <cellStyle name="Currency0 2 4 3 9" xfId="44091"/>
    <cellStyle name="Currency0 2 4 4" xfId="44092"/>
    <cellStyle name="Currency0 2 4 4 10" xfId="44093"/>
    <cellStyle name="Currency0 2 4 4 11" xfId="44094"/>
    <cellStyle name="Currency0 2 4 4 12" xfId="44095"/>
    <cellStyle name="Currency0 2 4 4 13" xfId="44096"/>
    <cellStyle name="Currency0 2 4 4 2" xfId="44097"/>
    <cellStyle name="Currency0 2 4 4 3" xfId="44098"/>
    <cellStyle name="Currency0 2 4 4 4" xfId="44099"/>
    <cellStyle name="Currency0 2 4 4 5" xfId="44100"/>
    <cellStyle name="Currency0 2 4 4 6" xfId="44101"/>
    <cellStyle name="Currency0 2 4 4 7" xfId="44102"/>
    <cellStyle name="Currency0 2 4 4 8" xfId="44103"/>
    <cellStyle name="Currency0 2 4 4 9" xfId="44104"/>
    <cellStyle name="Currency0 2 5" xfId="44105"/>
    <cellStyle name="Currency0 2 6" xfId="44106"/>
    <cellStyle name="Currency0 2 7" xfId="44107"/>
    <cellStyle name="Currency0 2 8" xfId="44108"/>
    <cellStyle name="Currency0 2 9" xfId="44109"/>
    <cellStyle name="Currency0 20" xfId="44110"/>
    <cellStyle name="Currency0 21" xfId="44111"/>
    <cellStyle name="Currency0 22" xfId="44112"/>
    <cellStyle name="Currency0 23" xfId="44113"/>
    <cellStyle name="Currency0 24" xfId="44114"/>
    <cellStyle name="Currency0 25" xfId="44115"/>
    <cellStyle name="Currency0 26" xfId="44116"/>
    <cellStyle name="Currency0 27" xfId="44117"/>
    <cellStyle name="Currency0 28" xfId="44118"/>
    <cellStyle name="Currency0 29" xfId="44119"/>
    <cellStyle name="Currency0 3" xfId="11245"/>
    <cellStyle name="Currency0 3 2" xfId="44120"/>
    <cellStyle name="Currency0 3 3" xfId="44121"/>
    <cellStyle name="Currency0 3 4" xfId="44122"/>
    <cellStyle name="Currency0 3 5" xfId="44123"/>
    <cellStyle name="Currency0 3 6" xfId="44124"/>
    <cellStyle name="Currency0 3 6 10" xfId="44125"/>
    <cellStyle name="Currency0 3 6 11" xfId="44126"/>
    <cellStyle name="Currency0 3 6 12" xfId="44127"/>
    <cellStyle name="Currency0 3 6 13" xfId="44128"/>
    <cellStyle name="Currency0 3 6 2" xfId="44129"/>
    <cellStyle name="Currency0 3 6 3" xfId="44130"/>
    <cellStyle name="Currency0 3 6 4" xfId="44131"/>
    <cellStyle name="Currency0 3 6 5" xfId="44132"/>
    <cellStyle name="Currency0 3 6 6" xfId="44133"/>
    <cellStyle name="Currency0 3 6 7" xfId="44134"/>
    <cellStyle name="Currency0 3 6 8" xfId="44135"/>
    <cellStyle name="Currency0 3 6 9" xfId="44136"/>
    <cellStyle name="Currency0 3 7" xfId="44137"/>
    <cellStyle name="Currency0 3 7 10" xfId="44138"/>
    <cellStyle name="Currency0 3 7 11" xfId="44139"/>
    <cellStyle name="Currency0 3 7 12" xfId="44140"/>
    <cellStyle name="Currency0 3 7 13" xfId="44141"/>
    <cellStyle name="Currency0 3 7 2" xfId="44142"/>
    <cellStyle name="Currency0 3 7 3" xfId="44143"/>
    <cellStyle name="Currency0 3 7 4" xfId="44144"/>
    <cellStyle name="Currency0 3 7 5" xfId="44145"/>
    <cellStyle name="Currency0 3 7 6" xfId="44146"/>
    <cellStyle name="Currency0 3 7 7" xfId="44147"/>
    <cellStyle name="Currency0 3 7 8" xfId="44148"/>
    <cellStyle name="Currency0 3 7 9" xfId="44149"/>
    <cellStyle name="Currency0 3 8" xfId="44150"/>
    <cellStyle name="Currency0 3 8 10" xfId="44151"/>
    <cellStyle name="Currency0 3 8 11" xfId="44152"/>
    <cellStyle name="Currency0 3 8 12" xfId="44153"/>
    <cellStyle name="Currency0 3 8 13" xfId="44154"/>
    <cellStyle name="Currency0 3 8 2" xfId="44155"/>
    <cellStyle name="Currency0 3 8 3" xfId="44156"/>
    <cellStyle name="Currency0 3 8 4" xfId="44157"/>
    <cellStyle name="Currency0 3 8 5" xfId="44158"/>
    <cellStyle name="Currency0 3 8 6" xfId="44159"/>
    <cellStyle name="Currency0 3 8 7" xfId="44160"/>
    <cellStyle name="Currency0 3 8 8" xfId="44161"/>
    <cellStyle name="Currency0 3 8 9" xfId="44162"/>
    <cellStyle name="Currency0 30" xfId="44163"/>
    <cellStyle name="Currency0 31" xfId="44164"/>
    <cellStyle name="Currency0 32" xfId="44165"/>
    <cellStyle name="Currency0 33" xfId="44166"/>
    <cellStyle name="Currency0 34" xfId="44167"/>
    <cellStyle name="Currency0 35" xfId="44168"/>
    <cellStyle name="Currency0 36" xfId="44169"/>
    <cellStyle name="Currency0 37" xfId="44170"/>
    <cellStyle name="Currency0 38" xfId="44171"/>
    <cellStyle name="Currency0 39" xfId="44172"/>
    <cellStyle name="Currency0 4" xfId="11246"/>
    <cellStyle name="Currency0 40" xfId="44173"/>
    <cellStyle name="Currency0 40 2" xfId="44174"/>
    <cellStyle name="Currency0 40 2 10" xfId="44175"/>
    <cellStyle name="Currency0 40 2 11" xfId="44176"/>
    <cellStyle name="Currency0 40 2 12" xfId="44177"/>
    <cellStyle name="Currency0 40 2 13" xfId="44178"/>
    <cellStyle name="Currency0 40 2 2" xfId="44179"/>
    <cellStyle name="Currency0 40 2 3" xfId="44180"/>
    <cellStyle name="Currency0 40 2 4" xfId="44181"/>
    <cellStyle name="Currency0 40 2 5" xfId="44182"/>
    <cellStyle name="Currency0 40 2 6" xfId="44183"/>
    <cellStyle name="Currency0 40 2 7" xfId="44184"/>
    <cellStyle name="Currency0 40 2 8" xfId="44185"/>
    <cellStyle name="Currency0 40 2 9" xfId="44186"/>
    <cellStyle name="Currency0 40 3" xfId="44187"/>
    <cellStyle name="Currency0 40 3 10" xfId="44188"/>
    <cellStyle name="Currency0 40 3 11" xfId="44189"/>
    <cellStyle name="Currency0 40 3 12" xfId="44190"/>
    <cellStyle name="Currency0 40 3 13" xfId="44191"/>
    <cellStyle name="Currency0 40 3 2" xfId="44192"/>
    <cellStyle name="Currency0 40 3 3" xfId="44193"/>
    <cellStyle name="Currency0 40 3 4" xfId="44194"/>
    <cellStyle name="Currency0 40 3 5" xfId="44195"/>
    <cellStyle name="Currency0 40 3 6" xfId="44196"/>
    <cellStyle name="Currency0 40 3 7" xfId="44197"/>
    <cellStyle name="Currency0 40 3 8" xfId="44198"/>
    <cellStyle name="Currency0 40 3 9" xfId="44199"/>
    <cellStyle name="Currency0 40 4" xfId="44200"/>
    <cellStyle name="Currency0 40 4 10" xfId="44201"/>
    <cellStyle name="Currency0 40 4 11" xfId="44202"/>
    <cellStyle name="Currency0 40 4 12" xfId="44203"/>
    <cellStyle name="Currency0 40 4 13" xfId="44204"/>
    <cellStyle name="Currency0 40 4 2" xfId="44205"/>
    <cellStyle name="Currency0 40 4 3" xfId="44206"/>
    <cellStyle name="Currency0 40 4 4" xfId="44207"/>
    <cellStyle name="Currency0 40 4 5" xfId="44208"/>
    <cellStyle name="Currency0 40 4 6" xfId="44209"/>
    <cellStyle name="Currency0 40 4 7" xfId="44210"/>
    <cellStyle name="Currency0 40 4 8" xfId="44211"/>
    <cellStyle name="Currency0 40 4 9" xfId="44212"/>
    <cellStyle name="Currency0 41" xfId="44213"/>
    <cellStyle name="Currency0 41 2" xfId="44214"/>
    <cellStyle name="Currency0 41 2 10" xfId="44215"/>
    <cellStyle name="Currency0 41 2 11" xfId="44216"/>
    <cellStyle name="Currency0 41 2 12" xfId="44217"/>
    <cellStyle name="Currency0 41 2 13" xfId="44218"/>
    <cellStyle name="Currency0 41 2 2" xfId="44219"/>
    <cellStyle name="Currency0 41 2 3" xfId="44220"/>
    <cellStyle name="Currency0 41 2 4" xfId="44221"/>
    <cellStyle name="Currency0 41 2 5" xfId="44222"/>
    <cellStyle name="Currency0 41 2 6" xfId="44223"/>
    <cellStyle name="Currency0 41 2 7" xfId="44224"/>
    <cellStyle name="Currency0 41 2 8" xfId="44225"/>
    <cellStyle name="Currency0 41 2 9" xfId="44226"/>
    <cellStyle name="Currency0 41 3" xfId="44227"/>
    <cellStyle name="Currency0 41 3 10" xfId="44228"/>
    <cellStyle name="Currency0 41 3 11" xfId="44229"/>
    <cellStyle name="Currency0 41 3 12" xfId="44230"/>
    <cellStyle name="Currency0 41 3 13" xfId="44231"/>
    <cellStyle name="Currency0 41 3 2" xfId="44232"/>
    <cellStyle name="Currency0 41 3 3" xfId="44233"/>
    <cellStyle name="Currency0 41 3 4" xfId="44234"/>
    <cellStyle name="Currency0 41 3 5" xfId="44235"/>
    <cellStyle name="Currency0 41 3 6" xfId="44236"/>
    <cellStyle name="Currency0 41 3 7" xfId="44237"/>
    <cellStyle name="Currency0 41 3 8" xfId="44238"/>
    <cellStyle name="Currency0 41 3 9" xfId="44239"/>
    <cellStyle name="Currency0 41 4" xfId="44240"/>
    <cellStyle name="Currency0 41 4 10" xfId="44241"/>
    <cellStyle name="Currency0 41 4 11" xfId="44242"/>
    <cellStyle name="Currency0 41 4 12" xfId="44243"/>
    <cellStyle name="Currency0 41 4 13" xfId="44244"/>
    <cellStyle name="Currency0 41 4 2" xfId="44245"/>
    <cellStyle name="Currency0 41 4 3" xfId="44246"/>
    <cellStyle name="Currency0 41 4 4" xfId="44247"/>
    <cellStyle name="Currency0 41 4 5" xfId="44248"/>
    <cellStyle name="Currency0 41 4 6" xfId="44249"/>
    <cellStyle name="Currency0 41 4 7" xfId="44250"/>
    <cellStyle name="Currency0 41 4 8" xfId="44251"/>
    <cellStyle name="Currency0 41 4 9" xfId="44252"/>
    <cellStyle name="Currency0 42" xfId="44253"/>
    <cellStyle name="Currency0 42 2" xfId="44254"/>
    <cellStyle name="Currency0 42 3" xfId="44255"/>
    <cellStyle name="Currency0 42 4" xfId="44256"/>
    <cellStyle name="Currency0 42 5" xfId="44257"/>
    <cellStyle name="Currency0 42 6" xfId="44258"/>
    <cellStyle name="Currency0 42 7" xfId="44259"/>
    <cellStyle name="Currency0 43" xfId="44260"/>
    <cellStyle name="Currency0 43 2" xfId="44261"/>
    <cellStyle name="Currency0 43 3" xfId="44262"/>
    <cellStyle name="Currency0 43 4" xfId="44263"/>
    <cellStyle name="Currency0 43 5" xfId="44264"/>
    <cellStyle name="Currency0 43 6" xfId="44265"/>
    <cellStyle name="Currency0 43 7" xfId="44266"/>
    <cellStyle name="Currency0 44" xfId="44267"/>
    <cellStyle name="Currency0 44 2" xfId="44268"/>
    <cellStyle name="Currency0 44 3" xfId="44269"/>
    <cellStyle name="Currency0 44 4" xfId="44270"/>
    <cellStyle name="Currency0 44 5" xfId="44271"/>
    <cellStyle name="Currency0 44 6" xfId="44272"/>
    <cellStyle name="Currency0 44 7" xfId="44273"/>
    <cellStyle name="Currency0 45" xfId="44274"/>
    <cellStyle name="Currency0 5" xfId="44275"/>
    <cellStyle name="Currency0 6" xfId="44276"/>
    <cellStyle name="Currency0 7" xfId="44277"/>
    <cellStyle name="Currency0 8" xfId="44278"/>
    <cellStyle name="Currency0 9" xfId="44279"/>
    <cellStyle name="Custom - Style8" xfId="44280"/>
    <cellStyle name="Data   - Style2" xfId="44281"/>
    <cellStyle name="Date" xfId="1463"/>
    <cellStyle name="Date - Style1" xfId="44282"/>
    <cellStyle name="Date - Style3" xfId="44283"/>
    <cellStyle name="Date 10" xfId="44284"/>
    <cellStyle name="Date 11" xfId="44285"/>
    <cellStyle name="Date 12" xfId="44286"/>
    <cellStyle name="Date 13" xfId="44287"/>
    <cellStyle name="Date 14" xfId="44288"/>
    <cellStyle name="Date 15" xfId="44289"/>
    <cellStyle name="Date 16" xfId="44290"/>
    <cellStyle name="Date 17" xfId="44291"/>
    <cellStyle name="Date 18" xfId="44292"/>
    <cellStyle name="Date 19" xfId="44293"/>
    <cellStyle name="Date 2" xfId="11247"/>
    <cellStyle name="Date 2 10" xfId="44294"/>
    <cellStyle name="Date 2 11" xfId="44295"/>
    <cellStyle name="Date 2 12" xfId="44296"/>
    <cellStyle name="Date 2 13" xfId="44297"/>
    <cellStyle name="Date 2 14" xfId="44298"/>
    <cellStyle name="Date 2 15" xfId="44299"/>
    <cellStyle name="Date 2 16" xfId="44300"/>
    <cellStyle name="Date 2 17" xfId="44301"/>
    <cellStyle name="Date 2 18" xfId="44302"/>
    <cellStyle name="Date 2 19" xfId="44303"/>
    <cellStyle name="Date 2 2" xfId="11248"/>
    <cellStyle name="Date 2 2 2" xfId="44304"/>
    <cellStyle name="Date 2 2 3" xfId="44305"/>
    <cellStyle name="Date 2 2 4" xfId="44306"/>
    <cellStyle name="Date 2 2 4 10" xfId="44307"/>
    <cellStyle name="Date 2 2 4 11" xfId="44308"/>
    <cellStyle name="Date 2 2 4 12" xfId="44309"/>
    <cellStyle name="Date 2 2 4 13" xfId="44310"/>
    <cellStyle name="Date 2 2 4 2" xfId="44311"/>
    <cellStyle name="Date 2 2 4 3" xfId="44312"/>
    <cellStyle name="Date 2 2 4 4" xfId="44313"/>
    <cellStyle name="Date 2 2 4 5" xfId="44314"/>
    <cellStyle name="Date 2 2 4 6" xfId="44315"/>
    <cellStyle name="Date 2 2 4 7" xfId="44316"/>
    <cellStyle name="Date 2 2 4 8" xfId="44317"/>
    <cellStyle name="Date 2 2 4 9" xfId="44318"/>
    <cellStyle name="Date 2 2 5" xfId="44319"/>
    <cellStyle name="Date 2 2 5 10" xfId="44320"/>
    <cellStyle name="Date 2 2 5 11" xfId="44321"/>
    <cellStyle name="Date 2 2 5 12" xfId="44322"/>
    <cellStyle name="Date 2 2 5 13" xfId="44323"/>
    <cellStyle name="Date 2 2 5 2" xfId="44324"/>
    <cellStyle name="Date 2 2 5 3" xfId="44325"/>
    <cellStyle name="Date 2 2 5 4" xfId="44326"/>
    <cellStyle name="Date 2 2 5 5" xfId="44327"/>
    <cellStyle name="Date 2 2 5 6" xfId="44328"/>
    <cellStyle name="Date 2 2 5 7" xfId="44329"/>
    <cellStyle name="Date 2 2 5 8" xfId="44330"/>
    <cellStyle name="Date 2 2 5 9" xfId="44331"/>
    <cellStyle name="Date 2 2 6" xfId="44332"/>
    <cellStyle name="Date 2 2 6 10" xfId="44333"/>
    <cellStyle name="Date 2 2 6 11" xfId="44334"/>
    <cellStyle name="Date 2 2 6 12" xfId="44335"/>
    <cellStyle name="Date 2 2 6 13" xfId="44336"/>
    <cellStyle name="Date 2 2 6 2" xfId="44337"/>
    <cellStyle name="Date 2 2 6 3" xfId="44338"/>
    <cellStyle name="Date 2 2 6 4" xfId="44339"/>
    <cellStyle name="Date 2 2 6 5" xfId="44340"/>
    <cellStyle name="Date 2 2 6 6" xfId="44341"/>
    <cellStyle name="Date 2 2 6 7" xfId="44342"/>
    <cellStyle name="Date 2 2 6 8" xfId="44343"/>
    <cellStyle name="Date 2 2 6 9" xfId="44344"/>
    <cellStyle name="Date 2 20" xfId="44345"/>
    <cellStyle name="Date 2 21" xfId="44346"/>
    <cellStyle name="Date 2 3" xfId="44347"/>
    <cellStyle name="Date 2 3 2" xfId="44348"/>
    <cellStyle name="Date 2 3 2 10" xfId="44349"/>
    <cellStyle name="Date 2 3 2 11" xfId="44350"/>
    <cellStyle name="Date 2 3 2 12" xfId="44351"/>
    <cellStyle name="Date 2 3 2 13" xfId="44352"/>
    <cellStyle name="Date 2 3 2 2" xfId="44353"/>
    <cellStyle name="Date 2 3 2 3" xfId="44354"/>
    <cellStyle name="Date 2 3 2 4" xfId="44355"/>
    <cellStyle name="Date 2 3 2 5" xfId="44356"/>
    <cellStyle name="Date 2 3 2 6" xfId="44357"/>
    <cellStyle name="Date 2 3 2 7" xfId="44358"/>
    <cellStyle name="Date 2 3 2 8" xfId="44359"/>
    <cellStyle name="Date 2 3 2 9" xfId="44360"/>
    <cellStyle name="Date 2 3 3" xfId="44361"/>
    <cellStyle name="Date 2 3 3 10" xfId="44362"/>
    <cellStyle name="Date 2 3 3 11" xfId="44363"/>
    <cellStyle name="Date 2 3 3 12" xfId="44364"/>
    <cellStyle name="Date 2 3 3 13" xfId="44365"/>
    <cellStyle name="Date 2 3 3 2" xfId="44366"/>
    <cellStyle name="Date 2 3 3 3" xfId="44367"/>
    <cellStyle name="Date 2 3 3 4" xfId="44368"/>
    <cellStyle name="Date 2 3 3 5" xfId="44369"/>
    <cellStyle name="Date 2 3 3 6" xfId="44370"/>
    <cellStyle name="Date 2 3 3 7" xfId="44371"/>
    <cellStyle name="Date 2 3 3 8" xfId="44372"/>
    <cellStyle name="Date 2 3 3 9" xfId="44373"/>
    <cellStyle name="Date 2 3 4" xfId="44374"/>
    <cellStyle name="Date 2 3 4 10" xfId="44375"/>
    <cellStyle name="Date 2 3 4 11" xfId="44376"/>
    <cellStyle name="Date 2 3 4 12" xfId="44377"/>
    <cellStyle name="Date 2 3 4 13" xfId="44378"/>
    <cellStyle name="Date 2 3 4 2" xfId="44379"/>
    <cellStyle name="Date 2 3 4 3" xfId="44380"/>
    <cellStyle name="Date 2 3 4 4" xfId="44381"/>
    <cellStyle name="Date 2 3 4 5" xfId="44382"/>
    <cellStyle name="Date 2 3 4 6" xfId="44383"/>
    <cellStyle name="Date 2 3 4 7" xfId="44384"/>
    <cellStyle name="Date 2 3 4 8" xfId="44385"/>
    <cellStyle name="Date 2 3 4 9" xfId="44386"/>
    <cellStyle name="Date 2 4" xfId="44387"/>
    <cellStyle name="Date 2 4 2" xfId="44388"/>
    <cellStyle name="Date 2 4 2 10" xfId="44389"/>
    <cellStyle name="Date 2 4 2 11" xfId="44390"/>
    <cellStyle name="Date 2 4 2 12" xfId="44391"/>
    <cellStyle name="Date 2 4 2 13" xfId="44392"/>
    <cellStyle name="Date 2 4 2 2" xfId="44393"/>
    <cellStyle name="Date 2 4 2 3" xfId="44394"/>
    <cellStyle name="Date 2 4 2 4" xfId="44395"/>
    <cellStyle name="Date 2 4 2 5" xfId="44396"/>
    <cellStyle name="Date 2 4 2 6" xfId="44397"/>
    <cellStyle name="Date 2 4 2 7" xfId="44398"/>
    <cellStyle name="Date 2 4 2 8" xfId="44399"/>
    <cellStyle name="Date 2 4 2 9" xfId="44400"/>
    <cellStyle name="Date 2 4 3" xfId="44401"/>
    <cellStyle name="Date 2 4 3 10" xfId="44402"/>
    <cellStyle name="Date 2 4 3 11" xfId="44403"/>
    <cellStyle name="Date 2 4 3 12" xfId="44404"/>
    <cellStyle name="Date 2 4 3 13" xfId="44405"/>
    <cellStyle name="Date 2 4 3 2" xfId="44406"/>
    <cellStyle name="Date 2 4 3 3" xfId="44407"/>
    <cellStyle name="Date 2 4 3 4" xfId="44408"/>
    <cellStyle name="Date 2 4 3 5" xfId="44409"/>
    <cellStyle name="Date 2 4 3 6" xfId="44410"/>
    <cellStyle name="Date 2 4 3 7" xfId="44411"/>
    <cellStyle name="Date 2 4 3 8" xfId="44412"/>
    <cellStyle name="Date 2 4 3 9" xfId="44413"/>
    <cellStyle name="Date 2 4 4" xfId="44414"/>
    <cellStyle name="Date 2 4 4 10" xfId="44415"/>
    <cellStyle name="Date 2 4 4 11" xfId="44416"/>
    <cellStyle name="Date 2 4 4 12" xfId="44417"/>
    <cellStyle name="Date 2 4 4 13" xfId="44418"/>
    <cellStyle name="Date 2 4 4 2" xfId="44419"/>
    <cellStyle name="Date 2 4 4 3" xfId="44420"/>
    <cellStyle name="Date 2 4 4 4" xfId="44421"/>
    <cellStyle name="Date 2 4 4 5" xfId="44422"/>
    <cellStyle name="Date 2 4 4 6" xfId="44423"/>
    <cellStyle name="Date 2 4 4 7" xfId="44424"/>
    <cellStyle name="Date 2 4 4 8" xfId="44425"/>
    <cellStyle name="Date 2 4 4 9" xfId="44426"/>
    <cellStyle name="Date 2 5" xfId="44427"/>
    <cellStyle name="Date 2 6" xfId="44428"/>
    <cellStyle name="Date 2 7" xfId="44429"/>
    <cellStyle name="Date 2 8" xfId="44430"/>
    <cellStyle name="Date 2 9" xfId="44431"/>
    <cellStyle name="Date 20" xfId="44432"/>
    <cellStyle name="Date 21" xfId="44433"/>
    <cellStyle name="Date 22" xfId="44434"/>
    <cellStyle name="Date 23" xfId="44435"/>
    <cellStyle name="Date 24" xfId="44436"/>
    <cellStyle name="Date 25" xfId="44437"/>
    <cellStyle name="Date 26" xfId="44438"/>
    <cellStyle name="Date 27" xfId="44439"/>
    <cellStyle name="Date 28" xfId="44440"/>
    <cellStyle name="Date 29" xfId="44441"/>
    <cellStyle name="Date 3" xfId="11249"/>
    <cellStyle name="Date 3 2" xfId="44442"/>
    <cellStyle name="Date 3 3" xfId="44443"/>
    <cellStyle name="Date 3 4" xfId="44444"/>
    <cellStyle name="Date 3 5" xfId="44445"/>
    <cellStyle name="Date 3 6" xfId="44446"/>
    <cellStyle name="Date 3 6 10" xfId="44447"/>
    <cellStyle name="Date 3 6 11" xfId="44448"/>
    <cellStyle name="Date 3 6 12" xfId="44449"/>
    <cellStyle name="Date 3 6 13" xfId="44450"/>
    <cellStyle name="Date 3 6 2" xfId="44451"/>
    <cellStyle name="Date 3 6 3" xfId="44452"/>
    <cellStyle name="Date 3 6 4" xfId="44453"/>
    <cellStyle name="Date 3 6 5" xfId="44454"/>
    <cellStyle name="Date 3 6 6" xfId="44455"/>
    <cellStyle name="Date 3 6 7" xfId="44456"/>
    <cellStyle name="Date 3 6 8" xfId="44457"/>
    <cellStyle name="Date 3 6 9" xfId="44458"/>
    <cellStyle name="Date 3 7" xfId="44459"/>
    <cellStyle name="Date 3 7 10" xfId="44460"/>
    <cellStyle name="Date 3 7 11" xfId="44461"/>
    <cellStyle name="Date 3 7 12" xfId="44462"/>
    <cellStyle name="Date 3 7 13" xfId="44463"/>
    <cellStyle name="Date 3 7 2" xfId="44464"/>
    <cellStyle name="Date 3 7 3" xfId="44465"/>
    <cellStyle name="Date 3 7 4" xfId="44466"/>
    <cellStyle name="Date 3 7 5" xfId="44467"/>
    <cellStyle name="Date 3 7 6" xfId="44468"/>
    <cellStyle name="Date 3 7 7" xfId="44469"/>
    <cellStyle name="Date 3 7 8" xfId="44470"/>
    <cellStyle name="Date 3 7 9" xfId="44471"/>
    <cellStyle name="Date 3 8" xfId="44472"/>
    <cellStyle name="Date 3 8 10" xfId="44473"/>
    <cellStyle name="Date 3 8 11" xfId="44474"/>
    <cellStyle name="Date 3 8 12" xfId="44475"/>
    <cellStyle name="Date 3 8 13" xfId="44476"/>
    <cellStyle name="Date 3 8 2" xfId="44477"/>
    <cellStyle name="Date 3 8 3" xfId="44478"/>
    <cellStyle name="Date 3 8 4" xfId="44479"/>
    <cellStyle name="Date 3 8 5" xfId="44480"/>
    <cellStyle name="Date 3 8 6" xfId="44481"/>
    <cellStyle name="Date 3 8 7" xfId="44482"/>
    <cellStyle name="Date 3 8 8" xfId="44483"/>
    <cellStyle name="Date 3 8 9" xfId="44484"/>
    <cellStyle name="Date 30" xfId="44485"/>
    <cellStyle name="Date 31" xfId="44486"/>
    <cellStyle name="Date 32" xfId="44487"/>
    <cellStyle name="Date 33" xfId="44488"/>
    <cellStyle name="Date 34" xfId="44489"/>
    <cellStyle name="Date 35" xfId="44490"/>
    <cellStyle name="Date 36" xfId="44491"/>
    <cellStyle name="Date 37" xfId="44492"/>
    <cellStyle name="Date 38" xfId="44493"/>
    <cellStyle name="Date 39" xfId="44494"/>
    <cellStyle name="Date 4" xfId="11250"/>
    <cellStyle name="Date 40" xfId="44495"/>
    <cellStyle name="Date 40 2" xfId="44496"/>
    <cellStyle name="Date 40 2 10" xfId="44497"/>
    <cellStyle name="Date 40 2 11" xfId="44498"/>
    <cellStyle name="Date 40 2 12" xfId="44499"/>
    <cellStyle name="Date 40 2 13" xfId="44500"/>
    <cellStyle name="Date 40 2 2" xfId="44501"/>
    <cellStyle name="Date 40 2 3" xfId="44502"/>
    <cellStyle name="Date 40 2 4" xfId="44503"/>
    <cellStyle name="Date 40 2 5" xfId="44504"/>
    <cellStyle name="Date 40 2 6" xfId="44505"/>
    <cellStyle name="Date 40 2 7" xfId="44506"/>
    <cellStyle name="Date 40 2 8" xfId="44507"/>
    <cellStyle name="Date 40 2 9" xfId="44508"/>
    <cellStyle name="Date 40 3" xfId="44509"/>
    <cellStyle name="Date 40 3 10" xfId="44510"/>
    <cellStyle name="Date 40 3 11" xfId="44511"/>
    <cellStyle name="Date 40 3 12" xfId="44512"/>
    <cellStyle name="Date 40 3 13" xfId="44513"/>
    <cellStyle name="Date 40 3 2" xfId="44514"/>
    <cellStyle name="Date 40 3 3" xfId="44515"/>
    <cellStyle name="Date 40 3 4" xfId="44516"/>
    <cellStyle name="Date 40 3 5" xfId="44517"/>
    <cellStyle name="Date 40 3 6" xfId="44518"/>
    <cellStyle name="Date 40 3 7" xfId="44519"/>
    <cellStyle name="Date 40 3 8" xfId="44520"/>
    <cellStyle name="Date 40 3 9" xfId="44521"/>
    <cellStyle name="Date 40 4" xfId="44522"/>
    <cellStyle name="Date 40 4 10" xfId="44523"/>
    <cellStyle name="Date 40 4 11" xfId="44524"/>
    <cellStyle name="Date 40 4 12" xfId="44525"/>
    <cellStyle name="Date 40 4 13" xfId="44526"/>
    <cellStyle name="Date 40 4 2" xfId="44527"/>
    <cellStyle name="Date 40 4 3" xfId="44528"/>
    <cellStyle name="Date 40 4 4" xfId="44529"/>
    <cellStyle name="Date 40 4 5" xfId="44530"/>
    <cellStyle name="Date 40 4 6" xfId="44531"/>
    <cellStyle name="Date 40 4 7" xfId="44532"/>
    <cellStyle name="Date 40 4 8" xfId="44533"/>
    <cellStyle name="Date 40 4 9" xfId="44534"/>
    <cellStyle name="Date 41" xfId="44535"/>
    <cellStyle name="Date 41 2" xfId="44536"/>
    <cellStyle name="Date 41 2 10" xfId="44537"/>
    <cellStyle name="Date 41 2 11" xfId="44538"/>
    <cellStyle name="Date 41 2 12" xfId="44539"/>
    <cellStyle name="Date 41 2 13" xfId="44540"/>
    <cellStyle name="Date 41 2 2" xfId="44541"/>
    <cellStyle name="Date 41 2 3" xfId="44542"/>
    <cellStyle name="Date 41 2 4" xfId="44543"/>
    <cellStyle name="Date 41 2 5" xfId="44544"/>
    <cellStyle name="Date 41 2 6" xfId="44545"/>
    <cellStyle name="Date 41 2 7" xfId="44546"/>
    <cellStyle name="Date 41 2 8" xfId="44547"/>
    <cellStyle name="Date 41 2 9" xfId="44548"/>
    <cellStyle name="Date 41 3" xfId="44549"/>
    <cellStyle name="Date 41 3 10" xfId="44550"/>
    <cellStyle name="Date 41 3 11" xfId="44551"/>
    <cellStyle name="Date 41 3 12" xfId="44552"/>
    <cellStyle name="Date 41 3 13" xfId="44553"/>
    <cellStyle name="Date 41 3 2" xfId="44554"/>
    <cellStyle name="Date 41 3 3" xfId="44555"/>
    <cellStyle name="Date 41 3 4" xfId="44556"/>
    <cellStyle name="Date 41 3 5" xfId="44557"/>
    <cellStyle name="Date 41 3 6" xfId="44558"/>
    <cellStyle name="Date 41 3 7" xfId="44559"/>
    <cellStyle name="Date 41 3 8" xfId="44560"/>
    <cellStyle name="Date 41 3 9" xfId="44561"/>
    <cellStyle name="Date 41 4" xfId="44562"/>
    <cellStyle name="Date 41 4 10" xfId="44563"/>
    <cellStyle name="Date 41 4 11" xfId="44564"/>
    <cellStyle name="Date 41 4 12" xfId="44565"/>
    <cellStyle name="Date 41 4 13" xfId="44566"/>
    <cellStyle name="Date 41 4 2" xfId="44567"/>
    <cellStyle name="Date 41 4 3" xfId="44568"/>
    <cellStyle name="Date 41 4 4" xfId="44569"/>
    <cellStyle name="Date 41 4 5" xfId="44570"/>
    <cellStyle name="Date 41 4 6" xfId="44571"/>
    <cellStyle name="Date 41 4 7" xfId="44572"/>
    <cellStyle name="Date 41 4 8" xfId="44573"/>
    <cellStyle name="Date 41 4 9" xfId="44574"/>
    <cellStyle name="Date 42" xfId="44575"/>
    <cellStyle name="Date 42 2" xfId="44576"/>
    <cellStyle name="Date 42 3" xfId="44577"/>
    <cellStyle name="Date 42 4" xfId="44578"/>
    <cellStyle name="Date 42 5" xfId="44579"/>
    <cellStyle name="Date 42 6" xfId="44580"/>
    <cellStyle name="Date 42 7" xfId="44581"/>
    <cellStyle name="Date 43" xfId="44582"/>
    <cellStyle name="Date 43 2" xfId="44583"/>
    <cellStyle name="Date 43 3" xfId="44584"/>
    <cellStyle name="Date 43 4" xfId="44585"/>
    <cellStyle name="Date 43 5" xfId="44586"/>
    <cellStyle name="Date 43 6" xfId="44587"/>
    <cellStyle name="Date 43 7" xfId="44588"/>
    <cellStyle name="Date 44" xfId="44589"/>
    <cellStyle name="Date 44 2" xfId="44590"/>
    <cellStyle name="Date 44 3" xfId="44591"/>
    <cellStyle name="Date 44 4" xfId="44592"/>
    <cellStyle name="Date 44 5" xfId="44593"/>
    <cellStyle name="Date 44 6" xfId="44594"/>
    <cellStyle name="Date 44 7" xfId="44595"/>
    <cellStyle name="Date 45" xfId="44596"/>
    <cellStyle name="Date 5" xfId="44597"/>
    <cellStyle name="Date 6" xfId="44598"/>
    <cellStyle name="Date 7" xfId="44599"/>
    <cellStyle name="Date 8" xfId="44600"/>
    <cellStyle name="Date 9" xfId="44601"/>
    <cellStyle name="Date_BCC Download" xfId="44602"/>
    <cellStyle name="Explanatory Text 2" xfId="1464"/>
    <cellStyle name="Explanatory Text 3" xfId="44603"/>
    <cellStyle name="Fixed" xfId="1465"/>
    <cellStyle name="Fixed 10" xfId="44604"/>
    <cellStyle name="Fixed 11" xfId="44605"/>
    <cellStyle name="Fixed 12" xfId="44606"/>
    <cellStyle name="Fixed 13" xfId="44607"/>
    <cellStyle name="Fixed 14" xfId="44608"/>
    <cellStyle name="Fixed 15" xfId="44609"/>
    <cellStyle name="Fixed 16" xfId="44610"/>
    <cellStyle name="Fixed 17" xfId="44611"/>
    <cellStyle name="Fixed 18" xfId="44612"/>
    <cellStyle name="Fixed 19" xfId="44613"/>
    <cellStyle name="Fixed 2" xfId="11251"/>
    <cellStyle name="Fixed 2 10" xfId="44614"/>
    <cellStyle name="Fixed 2 11" xfId="44615"/>
    <cellStyle name="Fixed 2 12" xfId="44616"/>
    <cellStyle name="Fixed 2 13" xfId="44617"/>
    <cellStyle name="Fixed 2 14" xfId="44618"/>
    <cellStyle name="Fixed 2 15" xfId="44619"/>
    <cellStyle name="Fixed 2 16" xfId="44620"/>
    <cellStyle name="Fixed 2 17" xfId="44621"/>
    <cellStyle name="Fixed 2 18" xfId="44622"/>
    <cellStyle name="Fixed 2 19" xfId="44623"/>
    <cellStyle name="Fixed 2 2" xfId="11252"/>
    <cellStyle name="Fixed 2 2 2" xfId="44624"/>
    <cellStyle name="Fixed 2 2 3" xfId="44625"/>
    <cellStyle name="Fixed 2 2 4" xfId="44626"/>
    <cellStyle name="Fixed 2 2 4 10" xfId="44627"/>
    <cellStyle name="Fixed 2 2 4 11" xfId="44628"/>
    <cellStyle name="Fixed 2 2 4 12" xfId="44629"/>
    <cellStyle name="Fixed 2 2 4 13" xfId="44630"/>
    <cellStyle name="Fixed 2 2 4 2" xfId="44631"/>
    <cellStyle name="Fixed 2 2 4 3" xfId="44632"/>
    <cellStyle name="Fixed 2 2 4 4" xfId="44633"/>
    <cellStyle name="Fixed 2 2 4 5" xfId="44634"/>
    <cellStyle name="Fixed 2 2 4 6" xfId="44635"/>
    <cellStyle name="Fixed 2 2 4 7" xfId="44636"/>
    <cellStyle name="Fixed 2 2 4 8" xfId="44637"/>
    <cellStyle name="Fixed 2 2 4 9" xfId="44638"/>
    <cellStyle name="Fixed 2 2 5" xfId="44639"/>
    <cellStyle name="Fixed 2 2 5 10" xfId="44640"/>
    <cellStyle name="Fixed 2 2 5 11" xfId="44641"/>
    <cellStyle name="Fixed 2 2 5 12" xfId="44642"/>
    <cellStyle name="Fixed 2 2 5 13" xfId="44643"/>
    <cellStyle name="Fixed 2 2 5 2" xfId="44644"/>
    <cellStyle name="Fixed 2 2 5 3" xfId="44645"/>
    <cellStyle name="Fixed 2 2 5 4" xfId="44646"/>
    <cellStyle name="Fixed 2 2 5 5" xfId="44647"/>
    <cellStyle name="Fixed 2 2 5 6" xfId="44648"/>
    <cellStyle name="Fixed 2 2 5 7" xfId="44649"/>
    <cellStyle name="Fixed 2 2 5 8" xfId="44650"/>
    <cellStyle name="Fixed 2 2 5 9" xfId="44651"/>
    <cellStyle name="Fixed 2 2 6" xfId="44652"/>
    <cellStyle name="Fixed 2 2 6 10" xfId="44653"/>
    <cellStyle name="Fixed 2 2 6 11" xfId="44654"/>
    <cellStyle name="Fixed 2 2 6 12" xfId="44655"/>
    <cellStyle name="Fixed 2 2 6 13" xfId="44656"/>
    <cellStyle name="Fixed 2 2 6 2" xfId="44657"/>
    <cellStyle name="Fixed 2 2 6 3" xfId="44658"/>
    <cellStyle name="Fixed 2 2 6 4" xfId="44659"/>
    <cellStyle name="Fixed 2 2 6 5" xfId="44660"/>
    <cellStyle name="Fixed 2 2 6 6" xfId="44661"/>
    <cellStyle name="Fixed 2 2 6 7" xfId="44662"/>
    <cellStyle name="Fixed 2 2 6 8" xfId="44663"/>
    <cellStyle name="Fixed 2 2 6 9" xfId="44664"/>
    <cellStyle name="Fixed 2 20" xfId="44665"/>
    <cellStyle name="Fixed 2 21" xfId="44666"/>
    <cellStyle name="Fixed 2 3" xfId="44667"/>
    <cellStyle name="Fixed 2 3 2" xfId="44668"/>
    <cellStyle name="Fixed 2 3 2 10" xfId="44669"/>
    <cellStyle name="Fixed 2 3 2 11" xfId="44670"/>
    <cellStyle name="Fixed 2 3 2 12" xfId="44671"/>
    <cellStyle name="Fixed 2 3 2 13" xfId="44672"/>
    <cellStyle name="Fixed 2 3 2 2" xfId="44673"/>
    <cellStyle name="Fixed 2 3 2 3" xfId="44674"/>
    <cellStyle name="Fixed 2 3 2 4" xfId="44675"/>
    <cellStyle name="Fixed 2 3 2 5" xfId="44676"/>
    <cellStyle name="Fixed 2 3 2 6" xfId="44677"/>
    <cellStyle name="Fixed 2 3 2 7" xfId="44678"/>
    <cellStyle name="Fixed 2 3 2 8" xfId="44679"/>
    <cellStyle name="Fixed 2 3 2 9" xfId="44680"/>
    <cellStyle name="Fixed 2 3 3" xfId="44681"/>
    <cellStyle name="Fixed 2 3 3 10" xfId="44682"/>
    <cellStyle name="Fixed 2 3 3 11" xfId="44683"/>
    <cellStyle name="Fixed 2 3 3 12" xfId="44684"/>
    <cellStyle name="Fixed 2 3 3 13" xfId="44685"/>
    <cellStyle name="Fixed 2 3 3 2" xfId="44686"/>
    <cellStyle name="Fixed 2 3 3 3" xfId="44687"/>
    <cellStyle name="Fixed 2 3 3 4" xfId="44688"/>
    <cellStyle name="Fixed 2 3 3 5" xfId="44689"/>
    <cellStyle name="Fixed 2 3 3 6" xfId="44690"/>
    <cellStyle name="Fixed 2 3 3 7" xfId="44691"/>
    <cellStyle name="Fixed 2 3 3 8" xfId="44692"/>
    <cellStyle name="Fixed 2 3 3 9" xfId="44693"/>
    <cellStyle name="Fixed 2 3 4" xfId="44694"/>
    <cellStyle name="Fixed 2 3 4 10" xfId="44695"/>
    <cellStyle name="Fixed 2 3 4 11" xfId="44696"/>
    <cellStyle name="Fixed 2 3 4 12" xfId="44697"/>
    <cellStyle name="Fixed 2 3 4 13" xfId="44698"/>
    <cellStyle name="Fixed 2 3 4 2" xfId="44699"/>
    <cellStyle name="Fixed 2 3 4 3" xfId="44700"/>
    <cellStyle name="Fixed 2 3 4 4" xfId="44701"/>
    <cellStyle name="Fixed 2 3 4 5" xfId="44702"/>
    <cellStyle name="Fixed 2 3 4 6" xfId="44703"/>
    <cellStyle name="Fixed 2 3 4 7" xfId="44704"/>
    <cellStyle name="Fixed 2 3 4 8" xfId="44705"/>
    <cellStyle name="Fixed 2 3 4 9" xfId="44706"/>
    <cellStyle name="Fixed 2 4" xfId="44707"/>
    <cellStyle name="Fixed 2 4 2" xfId="44708"/>
    <cellStyle name="Fixed 2 4 2 10" xfId="44709"/>
    <cellStyle name="Fixed 2 4 2 11" xfId="44710"/>
    <cellStyle name="Fixed 2 4 2 12" xfId="44711"/>
    <cellStyle name="Fixed 2 4 2 13" xfId="44712"/>
    <cellStyle name="Fixed 2 4 2 2" xfId="44713"/>
    <cellStyle name="Fixed 2 4 2 3" xfId="44714"/>
    <cellStyle name="Fixed 2 4 2 4" xfId="44715"/>
    <cellStyle name="Fixed 2 4 2 5" xfId="44716"/>
    <cellStyle name="Fixed 2 4 2 6" xfId="44717"/>
    <cellStyle name="Fixed 2 4 2 7" xfId="44718"/>
    <cellStyle name="Fixed 2 4 2 8" xfId="44719"/>
    <cellStyle name="Fixed 2 4 2 9" xfId="44720"/>
    <cellStyle name="Fixed 2 4 3" xfId="44721"/>
    <cellStyle name="Fixed 2 4 3 10" xfId="44722"/>
    <cellStyle name="Fixed 2 4 3 11" xfId="44723"/>
    <cellStyle name="Fixed 2 4 3 12" xfId="44724"/>
    <cellStyle name="Fixed 2 4 3 13" xfId="44725"/>
    <cellStyle name="Fixed 2 4 3 2" xfId="44726"/>
    <cellStyle name="Fixed 2 4 3 3" xfId="44727"/>
    <cellStyle name="Fixed 2 4 3 4" xfId="44728"/>
    <cellStyle name="Fixed 2 4 3 5" xfId="44729"/>
    <cellStyle name="Fixed 2 4 3 6" xfId="44730"/>
    <cellStyle name="Fixed 2 4 3 7" xfId="44731"/>
    <cellStyle name="Fixed 2 4 3 8" xfId="44732"/>
    <cellStyle name="Fixed 2 4 3 9" xfId="44733"/>
    <cellStyle name="Fixed 2 4 4" xfId="44734"/>
    <cellStyle name="Fixed 2 4 4 10" xfId="44735"/>
    <cellStyle name="Fixed 2 4 4 11" xfId="44736"/>
    <cellStyle name="Fixed 2 4 4 12" xfId="44737"/>
    <cellStyle name="Fixed 2 4 4 13" xfId="44738"/>
    <cellStyle name="Fixed 2 4 4 2" xfId="44739"/>
    <cellStyle name="Fixed 2 4 4 3" xfId="44740"/>
    <cellStyle name="Fixed 2 4 4 4" xfId="44741"/>
    <cellStyle name="Fixed 2 4 4 5" xfId="44742"/>
    <cellStyle name="Fixed 2 4 4 6" xfId="44743"/>
    <cellStyle name="Fixed 2 4 4 7" xfId="44744"/>
    <cellStyle name="Fixed 2 4 4 8" xfId="44745"/>
    <cellStyle name="Fixed 2 4 4 9" xfId="44746"/>
    <cellStyle name="Fixed 2 5" xfId="44747"/>
    <cellStyle name="Fixed 2 6" xfId="44748"/>
    <cellStyle name="Fixed 2 7" xfId="44749"/>
    <cellStyle name="Fixed 2 8" xfId="44750"/>
    <cellStyle name="Fixed 2 9" xfId="44751"/>
    <cellStyle name="Fixed 20" xfId="44752"/>
    <cellStyle name="Fixed 21" xfId="44753"/>
    <cellStyle name="Fixed 22" xfId="44754"/>
    <cellStyle name="Fixed 23" xfId="44755"/>
    <cellStyle name="Fixed 24" xfId="44756"/>
    <cellStyle name="Fixed 25" xfId="44757"/>
    <cellStyle name="Fixed 26" xfId="44758"/>
    <cellStyle name="Fixed 27" xfId="44759"/>
    <cellStyle name="Fixed 28" xfId="44760"/>
    <cellStyle name="Fixed 29" xfId="44761"/>
    <cellStyle name="Fixed 3" xfId="11253"/>
    <cellStyle name="Fixed 3 2" xfId="44762"/>
    <cellStyle name="Fixed 3 3" xfId="44763"/>
    <cellStyle name="Fixed 3 4" xfId="44764"/>
    <cellStyle name="Fixed 3 5" xfId="44765"/>
    <cellStyle name="Fixed 3 6" xfId="44766"/>
    <cellStyle name="Fixed 3 6 10" xfId="44767"/>
    <cellStyle name="Fixed 3 6 11" xfId="44768"/>
    <cellStyle name="Fixed 3 6 12" xfId="44769"/>
    <cellStyle name="Fixed 3 6 13" xfId="44770"/>
    <cellStyle name="Fixed 3 6 2" xfId="44771"/>
    <cellStyle name="Fixed 3 6 3" xfId="44772"/>
    <cellStyle name="Fixed 3 6 4" xfId="44773"/>
    <cellStyle name="Fixed 3 6 5" xfId="44774"/>
    <cellStyle name="Fixed 3 6 6" xfId="44775"/>
    <cellStyle name="Fixed 3 6 7" xfId="44776"/>
    <cellStyle name="Fixed 3 6 8" xfId="44777"/>
    <cellStyle name="Fixed 3 6 9" xfId="44778"/>
    <cellStyle name="Fixed 3 7" xfId="44779"/>
    <cellStyle name="Fixed 3 7 10" xfId="44780"/>
    <cellStyle name="Fixed 3 7 11" xfId="44781"/>
    <cellStyle name="Fixed 3 7 12" xfId="44782"/>
    <cellStyle name="Fixed 3 7 13" xfId="44783"/>
    <cellStyle name="Fixed 3 7 2" xfId="44784"/>
    <cellStyle name="Fixed 3 7 3" xfId="44785"/>
    <cellStyle name="Fixed 3 7 4" xfId="44786"/>
    <cellStyle name="Fixed 3 7 5" xfId="44787"/>
    <cellStyle name="Fixed 3 7 6" xfId="44788"/>
    <cellStyle name="Fixed 3 7 7" xfId="44789"/>
    <cellStyle name="Fixed 3 7 8" xfId="44790"/>
    <cellStyle name="Fixed 3 7 9" xfId="44791"/>
    <cellStyle name="Fixed 3 8" xfId="44792"/>
    <cellStyle name="Fixed 3 8 10" xfId="44793"/>
    <cellStyle name="Fixed 3 8 11" xfId="44794"/>
    <cellStyle name="Fixed 3 8 12" xfId="44795"/>
    <cellStyle name="Fixed 3 8 13" xfId="44796"/>
    <cellStyle name="Fixed 3 8 2" xfId="44797"/>
    <cellStyle name="Fixed 3 8 3" xfId="44798"/>
    <cellStyle name="Fixed 3 8 4" xfId="44799"/>
    <cellStyle name="Fixed 3 8 5" xfId="44800"/>
    <cellStyle name="Fixed 3 8 6" xfId="44801"/>
    <cellStyle name="Fixed 3 8 7" xfId="44802"/>
    <cellStyle name="Fixed 3 8 8" xfId="44803"/>
    <cellStyle name="Fixed 3 8 9" xfId="44804"/>
    <cellStyle name="Fixed 30" xfId="44805"/>
    <cellStyle name="Fixed 31" xfId="44806"/>
    <cellStyle name="Fixed 32" xfId="44807"/>
    <cellStyle name="Fixed 33" xfId="44808"/>
    <cellStyle name="Fixed 34" xfId="44809"/>
    <cellStyle name="Fixed 35" xfId="44810"/>
    <cellStyle name="Fixed 36" xfId="44811"/>
    <cellStyle name="Fixed 37" xfId="44812"/>
    <cellStyle name="Fixed 38" xfId="44813"/>
    <cellStyle name="Fixed 39" xfId="44814"/>
    <cellStyle name="Fixed 4" xfId="11254"/>
    <cellStyle name="Fixed 40" xfId="44815"/>
    <cellStyle name="Fixed 40 2" xfId="44816"/>
    <cellStyle name="Fixed 40 2 10" xfId="44817"/>
    <cellStyle name="Fixed 40 2 11" xfId="44818"/>
    <cellStyle name="Fixed 40 2 12" xfId="44819"/>
    <cellStyle name="Fixed 40 2 13" xfId="44820"/>
    <cellStyle name="Fixed 40 2 2" xfId="44821"/>
    <cellStyle name="Fixed 40 2 3" xfId="44822"/>
    <cellStyle name="Fixed 40 2 4" xfId="44823"/>
    <cellStyle name="Fixed 40 2 5" xfId="44824"/>
    <cellStyle name="Fixed 40 2 6" xfId="44825"/>
    <cellStyle name="Fixed 40 2 7" xfId="44826"/>
    <cellStyle name="Fixed 40 2 8" xfId="44827"/>
    <cellStyle name="Fixed 40 2 9" xfId="44828"/>
    <cellStyle name="Fixed 40 3" xfId="44829"/>
    <cellStyle name="Fixed 40 3 10" xfId="44830"/>
    <cellStyle name="Fixed 40 3 11" xfId="44831"/>
    <cellStyle name="Fixed 40 3 12" xfId="44832"/>
    <cellStyle name="Fixed 40 3 13" xfId="44833"/>
    <cellStyle name="Fixed 40 3 2" xfId="44834"/>
    <cellStyle name="Fixed 40 3 3" xfId="44835"/>
    <cellStyle name="Fixed 40 3 4" xfId="44836"/>
    <cellStyle name="Fixed 40 3 5" xfId="44837"/>
    <cellStyle name="Fixed 40 3 6" xfId="44838"/>
    <cellStyle name="Fixed 40 3 7" xfId="44839"/>
    <cellStyle name="Fixed 40 3 8" xfId="44840"/>
    <cellStyle name="Fixed 40 3 9" xfId="44841"/>
    <cellStyle name="Fixed 40 4" xfId="44842"/>
    <cellStyle name="Fixed 40 4 10" xfId="44843"/>
    <cellStyle name="Fixed 40 4 11" xfId="44844"/>
    <cellStyle name="Fixed 40 4 12" xfId="44845"/>
    <cellStyle name="Fixed 40 4 13" xfId="44846"/>
    <cellStyle name="Fixed 40 4 2" xfId="44847"/>
    <cellStyle name="Fixed 40 4 3" xfId="44848"/>
    <cellStyle name="Fixed 40 4 4" xfId="44849"/>
    <cellStyle name="Fixed 40 4 5" xfId="44850"/>
    <cellStyle name="Fixed 40 4 6" xfId="44851"/>
    <cellStyle name="Fixed 40 4 7" xfId="44852"/>
    <cellStyle name="Fixed 40 4 8" xfId="44853"/>
    <cellStyle name="Fixed 40 4 9" xfId="44854"/>
    <cellStyle name="Fixed 41" xfId="44855"/>
    <cellStyle name="Fixed 41 2" xfId="44856"/>
    <cellStyle name="Fixed 41 2 10" xfId="44857"/>
    <cellStyle name="Fixed 41 2 11" xfId="44858"/>
    <cellStyle name="Fixed 41 2 12" xfId="44859"/>
    <cellStyle name="Fixed 41 2 13" xfId="44860"/>
    <cellStyle name="Fixed 41 2 2" xfId="44861"/>
    <cellStyle name="Fixed 41 2 3" xfId="44862"/>
    <cellStyle name="Fixed 41 2 4" xfId="44863"/>
    <cellStyle name="Fixed 41 2 5" xfId="44864"/>
    <cellStyle name="Fixed 41 2 6" xfId="44865"/>
    <cellStyle name="Fixed 41 2 7" xfId="44866"/>
    <cellStyle name="Fixed 41 2 8" xfId="44867"/>
    <cellStyle name="Fixed 41 2 9" xfId="44868"/>
    <cellStyle name="Fixed 41 3" xfId="44869"/>
    <cellStyle name="Fixed 41 3 10" xfId="44870"/>
    <cellStyle name="Fixed 41 3 11" xfId="44871"/>
    <cellStyle name="Fixed 41 3 12" xfId="44872"/>
    <cellStyle name="Fixed 41 3 13" xfId="44873"/>
    <cellStyle name="Fixed 41 3 2" xfId="44874"/>
    <cellStyle name="Fixed 41 3 3" xfId="44875"/>
    <cellStyle name="Fixed 41 3 4" xfId="44876"/>
    <cellStyle name="Fixed 41 3 5" xfId="44877"/>
    <cellStyle name="Fixed 41 3 6" xfId="44878"/>
    <cellStyle name="Fixed 41 3 7" xfId="44879"/>
    <cellStyle name="Fixed 41 3 8" xfId="44880"/>
    <cellStyle name="Fixed 41 3 9" xfId="44881"/>
    <cellStyle name="Fixed 41 4" xfId="44882"/>
    <cellStyle name="Fixed 41 4 10" xfId="44883"/>
    <cellStyle name="Fixed 41 4 11" xfId="44884"/>
    <cellStyle name="Fixed 41 4 12" xfId="44885"/>
    <cellStyle name="Fixed 41 4 13" xfId="44886"/>
    <cellStyle name="Fixed 41 4 2" xfId="44887"/>
    <cellStyle name="Fixed 41 4 3" xfId="44888"/>
    <cellStyle name="Fixed 41 4 4" xfId="44889"/>
    <cellStyle name="Fixed 41 4 5" xfId="44890"/>
    <cellStyle name="Fixed 41 4 6" xfId="44891"/>
    <cellStyle name="Fixed 41 4 7" xfId="44892"/>
    <cellStyle name="Fixed 41 4 8" xfId="44893"/>
    <cellStyle name="Fixed 41 4 9" xfId="44894"/>
    <cellStyle name="Fixed 42" xfId="44895"/>
    <cellStyle name="Fixed 42 2" xfId="44896"/>
    <cellStyle name="Fixed 42 3" xfId="44897"/>
    <cellStyle name="Fixed 42 4" xfId="44898"/>
    <cellStyle name="Fixed 42 5" xfId="44899"/>
    <cellStyle name="Fixed 42 6" xfId="44900"/>
    <cellStyle name="Fixed 42 7" xfId="44901"/>
    <cellStyle name="Fixed 43" xfId="44902"/>
    <cellStyle name="Fixed 43 2" xfId="44903"/>
    <cellStyle name="Fixed 43 3" xfId="44904"/>
    <cellStyle name="Fixed 43 4" xfId="44905"/>
    <cellStyle name="Fixed 43 5" xfId="44906"/>
    <cellStyle name="Fixed 43 6" xfId="44907"/>
    <cellStyle name="Fixed 43 7" xfId="44908"/>
    <cellStyle name="Fixed 44" xfId="44909"/>
    <cellStyle name="Fixed 44 2" xfId="44910"/>
    <cellStyle name="Fixed 44 3" xfId="44911"/>
    <cellStyle name="Fixed 44 4" xfId="44912"/>
    <cellStyle name="Fixed 44 5" xfId="44913"/>
    <cellStyle name="Fixed 44 6" xfId="44914"/>
    <cellStyle name="Fixed 44 7" xfId="44915"/>
    <cellStyle name="Fixed 45" xfId="44916"/>
    <cellStyle name="Fixed 5" xfId="44917"/>
    <cellStyle name="Fixed 6" xfId="44918"/>
    <cellStyle name="Fixed 7" xfId="44919"/>
    <cellStyle name="Fixed 8" xfId="44920"/>
    <cellStyle name="Fixed 9" xfId="44921"/>
    <cellStyle name="Fixed2 - Style2" xfId="44922"/>
    <cellStyle name="Good 2" xfId="1466"/>
    <cellStyle name="Good 3" xfId="44923"/>
    <cellStyle name="Good 4" xfId="44924"/>
    <cellStyle name="Grey" xfId="1467"/>
    <cellStyle name="Grey 10" xfId="44925"/>
    <cellStyle name="Grey 11" xfId="44926"/>
    <cellStyle name="Grey 12" xfId="44927"/>
    <cellStyle name="Grey 13" xfId="44928"/>
    <cellStyle name="Grey 14" xfId="44929"/>
    <cellStyle name="Grey 15" xfId="44930"/>
    <cellStyle name="Grey 16" xfId="44931"/>
    <cellStyle name="Grey 17" xfId="44932"/>
    <cellStyle name="Grey 18" xfId="44933"/>
    <cellStyle name="Grey 19" xfId="44934"/>
    <cellStyle name="Grey 2" xfId="44935"/>
    <cellStyle name="Grey 20" xfId="44936"/>
    <cellStyle name="Grey 21" xfId="44937"/>
    <cellStyle name="Grey 22" xfId="44938"/>
    <cellStyle name="Grey 23" xfId="44939"/>
    <cellStyle name="Grey 24" xfId="44940"/>
    <cellStyle name="Grey 3" xfId="44941"/>
    <cellStyle name="Grey 4" xfId="44942"/>
    <cellStyle name="Grey 5" xfId="44943"/>
    <cellStyle name="Grey 6" xfId="44944"/>
    <cellStyle name="Grey 7" xfId="44945"/>
    <cellStyle name="Grey 8" xfId="44946"/>
    <cellStyle name="Grey 9" xfId="44947"/>
    <cellStyle name="header" xfId="1468"/>
    <cellStyle name="Header1" xfId="1469"/>
    <cellStyle name="Header2" xfId="1470"/>
    <cellStyle name="Header2 2" xfId="44948"/>
    <cellStyle name="Header2 3" xfId="44949"/>
    <cellStyle name="Header2 4" xfId="44950"/>
    <cellStyle name="Header2 5" xfId="44951"/>
    <cellStyle name="Heading 1 2" xfId="1471"/>
    <cellStyle name="Heading 1 2 2" xfId="44952"/>
    <cellStyle name="Heading 1 2 2 2" xfId="44953"/>
    <cellStyle name="Heading 1 2 2 2 10" xfId="44954"/>
    <cellStyle name="Heading 1 2 2 2 11" xfId="44955"/>
    <cellStyle name="Heading 1 2 2 2 12" xfId="44956"/>
    <cellStyle name="Heading 1 2 2 2 13" xfId="44957"/>
    <cellStyle name="Heading 1 2 2 2 2" xfId="44958"/>
    <cellStyle name="Heading 1 2 2 2 3" xfId="44959"/>
    <cellStyle name="Heading 1 2 2 2 4" xfId="44960"/>
    <cellStyle name="Heading 1 2 2 2 5" xfId="44961"/>
    <cellStyle name="Heading 1 2 2 2 6" xfId="44962"/>
    <cellStyle name="Heading 1 2 2 2 7" xfId="44963"/>
    <cellStyle name="Heading 1 2 2 2 8" xfId="44964"/>
    <cellStyle name="Heading 1 2 2 2 9" xfId="44965"/>
    <cellStyle name="Heading 1 2 2 3" xfId="44966"/>
    <cellStyle name="Heading 1 2 2 3 10" xfId="44967"/>
    <cellStyle name="Heading 1 2 2 3 11" xfId="44968"/>
    <cellStyle name="Heading 1 2 2 3 12" xfId="44969"/>
    <cellStyle name="Heading 1 2 2 3 13" xfId="44970"/>
    <cellStyle name="Heading 1 2 2 3 2" xfId="44971"/>
    <cellStyle name="Heading 1 2 2 3 3" xfId="44972"/>
    <cellStyle name="Heading 1 2 2 3 4" xfId="44973"/>
    <cellStyle name="Heading 1 2 2 3 5" xfId="44974"/>
    <cellStyle name="Heading 1 2 2 3 6" xfId="44975"/>
    <cellStyle name="Heading 1 2 2 3 7" xfId="44976"/>
    <cellStyle name="Heading 1 2 2 3 8" xfId="44977"/>
    <cellStyle name="Heading 1 2 2 3 9" xfId="44978"/>
    <cellStyle name="Heading 1 2 2 4" xfId="44979"/>
    <cellStyle name="Heading 1 2 2 4 10" xfId="44980"/>
    <cellStyle name="Heading 1 2 2 4 11" xfId="44981"/>
    <cellStyle name="Heading 1 2 2 4 12" xfId="44982"/>
    <cellStyle name="Heading 1 2 2 4 13" xfId="44983"/>
    <cellStyle name="Heading 1 2 2 4 2" xfId="44984"/>
    <cellStyle name="Heading 1 2 2 4 3" xfId="44985"/>
    <cellStyle name="Heading 1 2 2 4 4" xfId="44986"/>
    <cellStyle name="Heading 1 2 2 4 5" xfId="44987"/>
    <cellStyle name="Heading 1 2 2 4 6" xfId="44988"/>
    <cellStyle name="Heading 1 2 2 4 7" xfId="44989"/>
    <cellStyle name="Heading 1 2 2 4 8" xfId="44990"/>
    <cellStyle name="Heading 1 2 2 4 9" xfId="44991"/>
    <cellStyle name="Heading 1 2 3" xfId="44992"/>
    <cellStyle name="Heading 1 2 3 2" xfId="44993"/>
    <cellStyle name="Heading 1 2 3 2 10" xfId="44994"/>
    <cellStyle name="Heading 1 2 3 2 11" xfId="44995"/>
    <cellStyle name="Heading 1 2 3 2 12" xfId="44996"/>
    <cellStyle name="Heading 1 2 3 2 13" xfId="44997"/>
    <cellStyle name="Heading 1 2 3 2 2" xfId="44998"/>
    <cellStyle name="Heading 1 2 3 2 3" xfId="44999"/>
    <cellStyle name="Heading 1 2 3 2 4" xfId="45000"/>
    <cellStyle name="Heading 1 2 3 2 5" xfId="45001"/>
    <cellStyle name="Heading 1 2 3 2 6" xfId="45002"/>
    <cellStyle name="Heading 1 2 3 2 7" xfId="45003"/>
    <cellStyle name="Heading 1 2 3 2 8" xfId="45004"/>
    <cellStyle name="Heading 1 2 3 2 9" xfId="45005"/>
    <cellStyle name="Heading 1 2 3 3" xfId="45006"/>
    <cellStyle name="Heading 1 2 3 3 10" xfId="45007"/>
    <cellStyle name="Heading 1 2 3 3 11" xfId="45008"/>
    <cellStyle name="Heading 1 2 3 3 12" xfId="45009"/>
    <cellStyle name="Heading 1 2 3 3 13" xfId="45010"/>
    <cellStyle name="Heading 1 2 3 3 2" xfId="45011"/>
    <cellStyle name="Heading 1 2 3 3 3" xfId="45012"/>
    <cellStyle name="Heading 1 2 3 3 4" xfId="45013"/>
    <cellStyle name="Heading 1 2 3 3 5" xfId="45014"/>
    <cellStyle name="Heading 1 2 3 3 6" xfId="45015"/>
    <cellStyle name="Heading 1 2 3 3 7" xfId="45016"/>
    <cellStyle name="Heading 1 2 3 3 8" xfId="45017"/>
    <cellStyle name="Heading 1 2 3 3 9" xfId="45018"/>
    <cellStyle name="Heading 1 2 3 4" xfId="45019"/>
    <cellStyle name="Heading 1 2 3 4 10" xfId="45020"/>
    <cellStyle name="Heading 1 2 3 4 11" xfId="45021"/>
    <cellStyle name="Heading 1 2 3 4 12" xfId="45022"/>
    <cellStyle name="Heading 1 2 3 4 13" xfId="45023"/>
    <cellStyle name="Heading 1 2 3 4 2" xfId="45024"/>
    <cellStyle name="Heading 1 2 3 4 3" xfId="45025"/>
    <cellStyle name="Heading 1 2 3 4 4" xfId="45026"/>
    <cellStyle name="Heading 1 2 3 4 5" xfId="45027"/>
    <cellStyle name="Heading 1 2 3 4 6" xfId="45028"/>
    <cellStyle name="Heading 1 2 3 4 7" xfId="45029"/>
    <cellStyle name="Heading 1 2 3 4 8" xfId="45030"/>
    <cellStyle name="Heading 1 2 3 4 9" xfId="45031"/>
    <cellStyle name="Heading 1 2 4" xfId="45032"/>
    <cellStyle name="Heading 1 2 4 2" xfId="45033"/>
    <cellStyle name="Heading 1 2 4 2 10" xfId="45034"/>
    <cellStyle name="Heading 1 2 4 2 11" xfId="45035"/>
    <cellStyle name="Heading 1 2 4 2 12" xfId="45036"/>
    <cellStyle name="Heading 1 2 4 2 13" xfId="45037"/>
    <cellStyle name="Heading 1 2 4 2 2" xfId="45038"/>
    <cellStyle name="Heading 1 2 4 2 3" xfId="45039"/>
    <cellStyle name="Heading 1 2 4 2 4" xfId="45040"/>
    <cellStyle name="Heading 1 2 4 2 5" xfId="45041"/>
    <cellStyle name="Heading 1 2 4 2 6" xfId="45042"/>
    <cellStyle name="Heading 1 2 4 2 7" xfId="45043"/>
    <cellStyle name="Heading 1 2 4 2 8" xfId="45044"/>
    <cellStyle name="Heading 1 2 4 2 9" xfId="45045"/>
    <cellStyle name="Heading 1 2 4 3" xfId="45046"/>
    <cellStyle name="Heading 1 2 4 3 10" xfId="45047"/>
    <cellStyle name="Heading 1 2 4 3 11" xfId="45048"/>
    <cellStyle name="Heading 1 2 4 3 12" xfId="45049"/>
    <cellStyle name="Heading 1 2 4 3 13" xfId="45050"/>
    <cellStyle name="Heading 1 2 4 3 2" xfId="45051"/>
    <cellStyle name="Heading 1 2 4 3 3" xfId="45052"/>
    <cellStyle name="Heading 1 2 4 3 4" xfId="45053"/>
    <cellStyle name="Heading 1 2 4 3 5" xfId="45054"/>
    <cellStyle name="Heading 1 2 4 3 6" xfId="45055"/>
    <cellStyle name="Heading 1 2 4 3 7" xfId="45056"/>
    <cellStyle name="Heading 1 2 4 3 8" xfId="45057"/>
    <cellStyle name="Heading 1 2 4 3 9" xfId="45058"/>
    <cellStyle name="Heading 1 2 4 4" xfId="45059"/>
    <cellStyle name="Heading 1 2 4 4 10" xfId="45060"/>
    <cellStyle name="Heading 1 2 4 4 11" xfId="45061"/>
    <cellStyle name="Heading 1 2 4 4 12" xfId="45062"/>
    <cellStyle name="Heading 1 2 4 4 13" xfId="45063"/>
    <cellStyle name="Heading 1 2 4 4 2" xfId="45064"/>
    <cellStyle name="Heading 1 2 4 4 3" xfId="45065"/>
    <cellStyle name="Heading 1 2 4 4 4" xfId="45066"/>
    <cellStyle name="Heading 1 2 4 4 5" xfId="45067"/>
    <cellStyle name="Heading 1 2 4 4 6" xfId="45068"/>
    <cellStyle name="Heading 1 2 4 4 7" xfId="45069"/>
    <cellStyle name="Heading 1 2 4 4 8" xfId="45070"/>
    <cellStyle name="Heading 1 2 4 4 9" xfId="45071"/>
    <cellStyle name="Heading 1 2 5" xfId="45072"/>
    <cellStyle name="Heading 1 3" xfId="45073"/>
    <cellStyle name="Heading 1 4" xfId="45074"/>
    <cellStyle name="Heading 1 4 10" xfId="45075"/>
    <cellStyle name="Heading 1 4 11" xfId="45076"/>
    <cellStyle name="Heading 1 4 12" xfId="45077"/>
    <cellStyle name="Heading 1 4 13" xfId="45078"/>
    <cellStyle name="Heading 1 4 14" xfId="45079"/>
    <cellStyle name="Heading 1 4 15" xfId="45080"/>
    <cellStyle name="Heading 1 4 16" xfId="45081"/>
    <cellStyle name="Heading 1 4 17" xfId="45082"/>
    <cellStyle name="Heading 1 4 18" xfId="45083"/>
    <cellStyle name="Heading 1 4 2" xfId="45084"/>
    <cellStyle name="Heading 1 4 3" xfId="45085"/>
    <cellStyle name="Heading 1 4 4" xfId="45086"/>
    <cellStyle name="Heading 1 4 5" xfId="45087"/>
    <cellStyle name="Heading 1 4 6" xfId="45088"/>
    <cellStyle name="Heading 1 4 7" xfId="45089"/>
    <cellStyle name="Heading 1 4 8" xfId="45090"/>
    <cellStyle name="Heading 1 4 9" xfId="45091"/>
    <cellStyle name="Heading 1 5" xfId="45092"/>
    <cellStyle name="Heading 1 6" xfId="45093"/>
    <cellStyle name="Heading 2 2" xfId="1472"/>
    <cellStyle name="Heading 2 2 2" xfId="11255"/>
    <cellStyle name="Heading 2 2 2 2" xfId="45094"/>
    <cellStyle name="Heading 2 2 2 2 10" xfId="45095"/>
    <cellStyle name="Heading 2 2 2 2 11" xfId="45096"/>
    <cellStyle name="Heading 2 2 2 2 12" xfId="45097"/>
    <cellStyle name="Heading 2 2 2 2 13" xfId="45098"/>
    <cellStyle name="Heading 2 2 2 2 2" xfId="45099"/>
    <cellStyle name="Heading 2 2 2 2 3" xfId="45100"/>
    <cellStyle name="Heading 2 2 2 2 4" xfId="45101"/>
    <cellStyle name="Heading 2 2 2 2 5" xfId="45102"/>
    <cellStyle name="Heading 2 2 2 2 6" xfId="45103"/>
    <cellStyle name="Heading 2 2 2 2 7" xfId="45104"/>
    <cellStyle name="Heading 2 2 2 2 8" xfId="45105"/>
    <cellStyle name="Heading 2 2 2 2 9" xfId="45106"/>
    <cellStyle name="Heading 2 2 2 3" xfId="45107"/>
    <cellStyle name="Heading 2 2 2 3 10" xfId="45108"/>
    <cellStyle name="Heading 2 2 2 3 11" xfId="45109"/>
    <cellStyle name="Heading 2 2 2 3 12" xfId="45110"/>
    <cellStyle name="Heading 2 2 2 3 13" xfId="45111"/>
    <cellStyle name="Heading 2 2 2 3 2" xfId="45112"/>
    <cellStyle name="Heading 2 2 2 3 3" xfId="45113"/>
    <cellStyle name="Heading 2 2 2 3 4" xfId="45114"/>
    <cellStyle name="Heading 2 2 2 3 5" xfId="45115"/>
    <cellStyle name="Heading 2 2 2 3 6" xfId="45116"/>
    <cellStyle name="Heading 2 2 2 3 7" xfId="45117"/>
    <cellStyle name="Heading 2 2 2 3 8" xfId="45118"/>
    <cellStyle name="Heading 2 2 2 3 9" xfId="45119"/>
    <cellStyle name="Heading 2 2 2 4" xfId="45120"/>
    <cellStyle name="Heading 2 2 2 4 10" xfId="45121"/>
    <cellStyle name="Heading 2 2 2 4 11" xfId="45122"/>
    <cellStyle name="Heading 2 2 2 4 12" xfId="45123"/>
    <cellStyle name="Heading 2 2 2 4 13" xfId="45124"/>
    <cellStyle name="Heading 2 2 2 4 2" xfId="45125"/>
    <cellStyle name="Heading 2 2 2 4 3" xfId="45126"/>
    <cellStyle name="Heading 2 2 2 4 4" xfId="45127"/>
    <cellStyle name="Heading 2 2 2 4 5" xfId="45128"/>
    <cellStyle name="Heading 2 2 2 4 6" xfId="45129"/>
    <cellStyle name="Heading 2 2 2 4 7" xfId="45130"/>
    <cellStyle name="Heading 2 2 2 4 8" xfId="45131"/>
    <cellStyle name="Heading 2 2 2 4 9" xfId="45132"/>
    <cellStyle name="Heading 2 2 3" xfId="45133"/>
    <cellStyle name="Heading 2 2 3 2" xfId="45134"/>
    <cellStyle name="Heading 2 2 3 2 10" xfId="45135"/>
    <cellStyle name="Heading 2 2 3 2 11" xfId="45136"/>
    <cellStyle name="Heading 2 2 3 2 12" xfId="45137"/>
    <cellStyle name="Heading 2 2 3 2 13" xfId="45138"/>
    <cellStyle name="Heading 2 2 3 2 2" xfId="45139"/>
    <cellStyle name="Heading 2 2 3 2 3" xfId="45140"/>
    <cellStyle name="Heading 2 2 3 2 4" xfId="45141"/>
    <cellStyle name="Heading 2 2 3 2 5" xfId="45142"/>
    <cellStyle name="Heading 2 2 3 2 6" xfId="45143"/>
    <cellStyle name="Heading 2 2 3 2 7" xfId="45144"/>
    <cellStyle name="Heading 2 2 3 2 8" xfId="45145"/>
    <cellStyle name="Heading 2 2 3 2 9" xfId="45146"/>
    <cellStyle name="Heading 2 2 3 3" xfId="45147"/>
    <cellStyle name="Heading 2 2 3 3 10" xfId="45148"/>
    <cellStyle name="Heading 2 2 3 3 11" xfId="45149"/>
    <cellStyle name="Heading 2 2 3 3 12" xfId="45150"/>
    <cellStyle name="Heading 2 2 3 3 13" xfId="45151"/>
    <cellStyle name="Heading 2 2 3 3 2" xfId="45152"/>
    <cellStyle name="Heading 2 2 3 3 3" xfId="45153"/>
    <cellStyle name="Heading 2 2 3 3 4" xfId="45154"/>
    <cellStyle name="Heading 2 2 3 3 5" xfId="45155"/>
    <cellStyle name="Heading 2 2 3 3 6" xfId="45156"/>
    <cellStyle name="Heading 2 2 3 3 7" xfId="45157"/>
    <cellStyle name="Heading 2 2 3 3 8" xfId="45158"/>
    <cellStyle name="Heading 2 2 3 3 9" xfId="45159"/>
    <cellStyle name="Heading 2 2 3 4" xfId="45160"/>
    <cellStyle name="Heading 2 2 3 4 10" xfId="45161"/>
    <cellStyle name="Heading 2 2 3 4 11" xfId="45162"/>
    <cellStyle name="Heading 2 2 3 4 12" xfId="45163"/>
    <cellStyle name="Heading 2 2 3 4 13" xfId="45164"/>
    <cellStyle name="Heading 2 2 3 4 2" xfId="45165"/>
    <cellStyle name="Heading 2 2 3 4 3" xfId="45166"/>
    <cellStyle name="Heading 2 2 3 4 4" xfId="45167"/>
    <cellStyle name="Heading 2 2 3 4 5" xfId="45168"/>
    <cellStyle name="Heading 2 2 3 4 6" xfId="45169"/>
    <cellStyle name="Heading 2 2 3 4 7" xfId="45170"/>
    <cellStyle name="Heading 2 2 3 4 8" xfId="45171"/>
    <cellStyle name="Heading 2 2 3 4 9" xfId="45172"/>
    <cellStyle name="Heading 2 2 4" xfId="45173"/>
    <cellStyle name="Heading 2 2 4 2" xfId="45174"/>
    <cellStyle name="Heading 2 2 4 2 10" xfId="45175"/>
    <cellStyle name="Heading 2 2 4 2 11" xfId="45176"/>
    <cellStyle name="Heading 2 2 4 2 12" xfId="45177"/>
    <cellStyle name="Heading 2 2 4 2 13" xfId="45178"/>
    <cellStyle name="Heading 2 2 4 2 2" xfId="45179"/>
    <cellStyle name="Heading 2 2 4 2 3" xfId="45180"/>
    <cellStyle name="Heading 2 2 4 2 4" xfId="45181"/>
    <cellStyle name="Heading 2 2 4 2 5" xfId="45182"/>
    <cellStyle name="Heading 2 2 4 2 6" xfId="45183"/>
    <cellStyle name="Heading 2 2 4 2 7" xfId="45184"/>
    <cellStyle name="Heading 2 2 4 2 8" xfId="45185"/>
    <cellStyle name="Heading 2 2 4 2 9" xfId="45186"/>
    <cellStyle name="Heading 2 2 4 3" xfId="45187"/>
    <cellStyle name="Heading 2 2 4 3 10" xfId="45188"/>
    <cellStyle name="Heading 2 2 4 3 11" xfId="45189"/>
    <cellStyle name="Heading 2 2 4 3 12" xfId="45190"/>
    <cellStyle name="Heading 2 2 4 3 13" xfId="45191"/>
    <cellStyle name="Heading 2 2 4 3 2" xfId="45192"/>
    <cellStyle name="Heading 2 2 4 3 3" xfId="45193"/>
    <cellStyle name="Heading 2 2 4 3 4" xfId="45194"/>
    <cellStyle name="Heading 2 2 4 3 5" xfId="45195"/>
    <cellStyle name="Heading 2 2 4 3 6" xfId="45196"/>
    <cellStyle name="Heading 2 2 4 3 7" xfId="45197"/>
    <cellStyle name="Heading 2 2 4 3 8" xfId="45198"/>
    <cellStyle name="Heading 2 2 4 3 9" xfId="45199"/>
    <cellStyle name="Heading 2 2 4 4" xfId="45200"/>
    <cellStyle name="Heading 2 2 4 4 10" xfId="45201"/>
    <cellStyle name="Heading 2 2 4 4 11" xfId="45202"/>
    <cellStyle name="Heading 2 2 4 4 12" xfId="45203"/>
    <cellStyle name="Heading 2 2 4 4 13" xfId="45204"/>
    <cellStyle name="Heading 2 2 4 4 2" xfId="45205"/>
    <cellStyle name="Heading 2 2 4 4 3" xfId="45206"/>
    <cellStyle name="Heading 2 2 4 4 4" xfId="45207"/>
    <cellStyle name="Heading 2 2 4 4 5" xfId="45208"/>
    <cellStyle name="Heading 2 2 4 4 6" xfId="45209"/>
    <cellStyle name="Heading 2 2 4 4 7" xfId="45210"/>
    <cellStyle name="Heading 2 2 4 4 8" xfId="45211"/>
    <cellStyle name="Heading 2 2 4 4 9" xfId="45212"/>
    <cellStyle name="Heading 2 2 5" xfId="45213"/>
    <cellStyle name="Heading 2 3" xfId="11256"/>
    <cellStyle name="Heading 2 4" xfId="11257"/>
    <cellStyle name="Heading 2 4 10" xfId="45214"/>
    <cellStyle name="Heading 2 4 11" xfId="45215"/>
    <cellStyle name="Heading 2 4 12" xfId="45216"/>
    <cellStyle name="Heading 2 4 13" xfId="45217"/>
    <cellStyle name="Heading 2 4 14" xfId="45218"/>
    <cellStyle name="Heading 2 4 15" xfId="45219"/>
    <cellStyle name="Heading 2 4 16" xfId="45220"/>
    <cellStyle name="Heading 2 4 17" xfId="45221"/>
    <cellStyle name="Heading 2 4 18" xfId="45222"/>
    <cellStyle name="Heading 2 4 2" xfId="45223"/>
    <cellStyle name="Heading 2 4 3" xfId="45224"/>
    <cellStyle name="Heading 2 4 4" xfId="45225"/>
    <cellStyle name="Heading 2 4 5" xfId="45226"/>
    <cellStyle name="Heading 2 4 6" xfId="45227"/>
    <cellStyle name="Heading 2 4 7" xfId="45228"/>
    <cellStyle name="Heading 2 4 8" xfId="45229"/>
    <cellStyle name="Heading 2 4 9" xfId="45230"/>
    <cellStyle name="Heading 2 5" xfId="45231"/>
    <cellStyle name="Heading 2 6" xfId="45232"/>
    <cellStyle name="Heading 3 2" xfId="1473"/>
    <cellStyle name="Heading 3 2 2" xfId="45233"/>
    <cellStyle name="Heading 3 2 2 2" xfId="45234"/>
    <cellStyle name="Heading 3 2 3" xfId="45235"/>
    <cellStyle name="Heading 3 3" xfId="45236"/>
    <cellStyle name="Heading 3 4" xfId="45237"/>
    <cellStyle name="Heading 3 4 2" xfId="45238"/>
    <cellStyle name="Heading 3 5" xfId="45239"/>
    <cellStyle name="Heading 4 2" xfId="1474"/>
    <cellStyle name="Heading 4 2 2" xfId="45240"/>
    <cellStyle name="Heading 4 2 2 2" xfId="45241"/>
    <cellStyle name="Heading 4 2 3" xfId="45242"/>
    <cellStyle name="Heading 4 3" xfId="45243"/>
    <cellStyle name="Heading 4 4" xfId="45244"/>
    <cellStyle name="Heading 4 4 2" xfId="45245"/>
    <cellStyle name="Heading 4 5" xfId="45246"/>
    <cellStyle name="Heading1" xfId="45247"/>
    <cellStyle name="Heading1 10" xfId="45248"/>
    <cellStyle name="Heading1 11" xfId="45249"/>
    <cellStyle name="Heading1 12" xfId="45250"/>
    <cellStyle name="Heading1 13" xfId="45251"/>
    <cellStyle name="Heading1 14" xfId="45252"/>
    <cellStyle name="Heading1 15" xfId="45253"/>
    <cellStyle name="Heading1 16" xfId="45254"/>
    <cellStyle name="Heading1 17" xfId="45255"/>
    <cellStyle name="Heading1 18" xfId="45256"/>
    <cellStyle name="Heading1 19" xfId="45257"/>
    <cellStyle name="Heading1 2" xfId="45258"/>
    <cellStyle name="Heading1 2 10" xfId="45259"/>
    <cellStyle name="Heading1 2 11" xfId="45260"/>
    <cellStyle name="Heading1 2 12" xfId="45261"/>
    <cellStyle name="Heading1 2 13" xfId="45262"/>
    <cellStyle name="Heading1 2 14" xfId="45263"/>
    <cellStyle name="Heading1 2 15" xfId="45264"/>
    <cellStyle name="Heading1 2 16" xfId="45265"/>
    <cellStyle name="Heading1 2 17" xfId="45266"/>
    <cellStyle name="Heading1 2 18" xfId="45267"/>
    <cellStyle name="Heading1 2 19" xfId="45268"/>
    <cellStyle name="Heading1 2 2" xfId="45269"/>
    <cellStyle name="Heading1 2 20" xfId="45270"/>
    <cellStyle name="Heading1 2 21" xfId="45271"/>
    <cellStyle name="Heading1 2 3" xfId="45272"/>
    <cellStyle name="Heading1 2 4" xfId="45273"/>
    <cellStyle name="Heading1 2 5" xfId="45274"/>
    <cellStyle name="Heading1 2 6" xfId="45275"/>
    <cellStyle name="Heading1 2 7" xfId="45276"/>
    <cellStyle name="Heading1 2 8" xfId="45277"/>
    <cellStyle name="Heading1 2 9" xfId="45278"/>
    <cellStyle name="Heading1 20" xfId="45279"/>
    <cellStyle name="Heading1 21" xfId="45280"/>
    <cellStyle name="Heading1 22" xfId="45281"/>
    <cellStyle name="Heading1 23" xfId="45282"/>
    <cellStyle name="Heading1 24" xfId="45283"/>
    <cellStyle name="Heading1 25" xfId="45284"/>
    <cellStyle name="Heading1 26" xfId="45285"/>
    <cellStyle name="Heading1 27" xfId="45286"/>
    <cellStyle name="Heading1 28" xfId="45287"/>
    <cellStyle name="Heading1 29" xfId="45288"/>
    <cellStyle name="Heading1 3" xfId="45289"/>
    <cellStyle name="Heading1 3 2" xfId="45290"/>
    <cellStyle name="Heading1 3 3" xfId="45291"/>
    <cellStyle name="Heading1 3 4" xfId="45292"/>
    <cellStyle name="Heading1 3 5" xfId="45293"/>
    <cellStyle name="Heading1 3 6" xfId="45294"/>
    <cellStyle name="Heading1 3 6 10" xfId="45295"/>
    <cellStyle name="Heading1 3 6 11" xfId="45296"/>
    <cellStyle name="Heading1 3 6 12" xfId="45297"/>
    <cellStyle name="Heading1 3 6 13" xfId="45298"/>
    <cellStyle name="Heading1 3 6 2" xfId="45299"/>
    <cellStyle name="Heading1 3 6 3" xfId="45300"/>
    <cellStyle name="Heading1 3 6 4" xfId="45301"/>
    <cellStyle name="Heading1 3 6 5" xfId="45302"/>
    <cellStyle name="Heading1 3 6 6" xfId="45303"/>
    <cellStyle name="Heading1 3 6 7" xfId="45304"/>
    <cellStyle name="Heading1 3 6 8" xfId="45305"/>
    <cellStyle name="Heading1 3 6 9" xfId="45306"/>
    <cellStyle name="Heading1 3 7" xfId="45307"/>
    <cellStyle name="Heading1 3 7 10" xfId="45308"/>
    <cellStyle name="Heading1 3 7 11" xfId="45309"/>
    <cellStyle name="Heading1 3 7 12" xfId="45310"/>
    <cellStyle name="Heading1 3 7 13" xfId="45311"/>
    <cellStyle name="Heading1 3 7 2" xfId="45312"/>
    <cellStyle name="Heading1 3 7 3" xfId="45313"/>
    <cellStyle name="Heading1 3 7 4" xfId="45314"/>
    <cellStyle name="Heading1 3 7 5" xfId="45315"/>
    <cellStyle name="Heading1 3 7 6" xfId="45316"/>
    <cellStyle name="Heading1 3 7 7" xfId="45317"/>
    <cellStyle name="Heading1 3 7 8" xfId="45318"/>
    <cellStyle name="Heading1 3 7 9" xfId="45319"/>
    <cellStyle name="Heading1 3 8" xfId="45320"/>
    <cellStyle name="Heading1 3 8 10" xfId="45321"/>
    <cellStyle name="Heading1 3 8 11" xfId="45322"/>
    <cellStyle name="Heading1 3 8 12" xfId="45323"/>
    <cellStyle name="Heading1 3 8 13" xfId="45324"/>
    <cellStyle name="Heading1 3 8 2" xfId="45325"/>
    <cellStyle name="Heading1 3 8 3" xfId="45326"/>
    <cellStyle name="Heading1 3 8 4" xfId="45327"/>
    <cellStyle name="Heading1 3 8 5" xfId="45328"/>
    <cellStyle name="Heading1 3 8 6" xfId="45329"/>
    <cellStyle name="Heading1 3 8 7" xfId="45330"/>
    <cellStyle name="Heading1 3 8 8" xfId="45331"/>
    <cellStyle name="Heading1 3 8 9" xfId="45332"/>
    <cellStyle name="Heading1 30" xfId="45333"/>
    <cellStyle name="Heading1 31" xfId="45334"/>
    <cellStyle name="Heading1 32" xfId="45335"/>
    <cellStyle name="Heading1 33" xfId="45336"/>
    <cellStyle name="Heading1 34" xfId="45337"/>
    <cellStyle name="Heading1 35" xfId="45338"/>
    <cellStyle name="Heading1 36" xfId="45339"/>
    <cellStyle name="Heading1 37" xfId="45340"/>
    <cellStyle name="Heading1 38" xfId="45341"/>
    <cellStyle name="Heading1 39" xfId="45342"/>
    <cellStyle name="Heading1 39 2" xfId="45343"/>
    <cellStyle name="Heading1 39 2 10" xfId="45344"/>
    <cellStyle name="Heading1 39 2 11" xfId="45345"/>
    <cellStyle name="Heading1 39 2 12" xfId="45346"/>
    <cellStyle name="Heading1 39 2 13" xfId="45347"/>
    <cellStyle name="Heading1 39 2 2" xfId="45348"/>
    <cellStyle name="Heading1 39 2 3" xfId="45349"/>
    <cellStyle name="Heading1 39 2 4" xfId="45350"/>
    <cellStyle name="Heading1 39 2 5" xfId="45351"/>
    <cellStyle name="Heading1 39 2 6" xfId="45352"/>
    <cellStyle name="Heading1 39 2 7" xfId="45353"/>
    <cellStyle name="Heading1 39 2 8" xfId="45354"/>
    <cellStyle name="Heading1 39 2 9" xfId="45355"/>
    <cellStyle name="Heading1 39 3" xfId="45356"/>
    <cellStyle name="Heading1 39 3 10" xfId="45357"/>
    <cellStyle name="Heading1 39 3 11" xfId="45358"/>
    <cellStyle name="Heading1 39 3 12" xfId="45359"/>
    <cellStyle name="Heading1 39 3 13" xfId="45360"/>
    <cellStyle name="Heading1 39 3 2" xfId="45361"/>
    <cellStyle name="Heading1 39 3 3" xfId="45362"/>
    <cellStyle name="Heading1 39 3 4" xfId="45363"/>
    <cellStyle name="Heading1 39 3 5" xfId="45364"/>
    <cellStyle name="Heading1 39 3 6" xfId="45365"/>
    <cellStyle name="Heading1 39 3 7" xfId="45366"/>
    <cellStyle name="Heading1 39 3 8" xfId="45367"/>
    <cellStyle name="Heading1 39 3 9" xfId="45368"/>
    <cellStyle name="Heading1 39 4" xfId="45369"/>
    <cellStyle name="Heading1 39 4 10" xfId="45370"/>
    <cellStyle name="Heading1 39 4 11" xfId="45371"/>
    <cellStyle name="Heading1 39 4 12" xfId="45372"/>
    <cellStyle name="Heading1 39 4 13" xfId="45373"/>
    <cellStyle name="Heading1 39 4 2" xfId="45374"/>
    <cellStyle name="Heading1 39 4 3" xfId="45375"/>
    <cellStyle name="Heading1 39 4 4" xfId="45376"/>
    <cellStyle name="Heading1 39 4 5" xfId="45377"/>
    <cellStyle name="Heading1 39 4 6" xfId="45378"/>
    <cellStyle name="Heading1 39 4 7" xfId="45379"/>
    <cellStyle name="Heading1 39 4 8" xfId="45380"/>
    <cellStyle name="Heading1 39 4 9" xfId="45381"/>
    <cellStyle name="Heading1 4" xfId="45382"/>
    <cellStyle name="Heading1 40" xfId="45383"/>
    <cellStyle name="Heading1 40 2" xfId="45384"/>
    <cellStyle name="Heading1 40 2 10" xfId="45385"/>
    <cellStyle name="Heading1 40 2 11" xfId="45386"/>
    <cellStyle name="Heading1 40 2 12" xfId="45387"/>
    <cellStyle name="Heading1 40 2 13" xfId="45388"/>
    <cellStyle name="Heading1 40 2 2" xfId="45389"/>
    <cellStyle name="Heading1 40 2 3" xfId="45390"/>
    <cellStyle name="Heading1 40 2 4" xfId="45391"/>
    <cellStyle name="Heading1 40 2 5" xfId="45392"/>
    <cellStyle name="Heading1 40 2 6" xfId="45393"/>
    <cellStyle name="Heading1 40 2 7" xfId="45394"/>
    <cellStyle name="Heading1 40 2 8" xfId="45395"/>
    <cellStyle name="Heading1 40 2 9" xfId="45396"/>
    <cellStyle name="Heading1 40 3" xfId="45397"/>
    <cellStyle name="Heading1 40 3 10" xfId="45398"/>
    <cellStyle name="Heading1 40 3 11" xfId="45399"/>
    <cellStyle name="Heading1 40 3 12" xfId="45400"/>
    <cellStyle name="Heading1 40 3 13" xfId="45401"/>
    <cellStyle name="Heading1 40 3 2" xfId="45402"/>
    <cellStyle name="Heading1 40 3 3" xfId="45403"/>
    <cellStyle name="Heading1 40 3 4" xfId="45404"/>
    <cellStyle name="Heading1 40 3 5" xfId="45405"/>
    <cellStyle name="Heading1 40 3 6" xfId="45406"/>
    <cellStyle name="Heading1 40 3 7" xfId="45407"/>
    <cellStyle name="Heading1 40 3 8" xfId="45408"/>
    <cellStyle name="Heading1 40 3 9" xfId="45409"/>
    <cellStyle name="Heading1 40 4" xfId="45410"/>
    <cellStyle name="Heading1 40 4 10" xfId="45411"/>
    <cellStyle name="Heading1 40 4 11" xfId="45412"/>
    <cellStyle name="Heading1 40 4 12" xfId="45413"/>
    <cellStyle name="Heading1 40 4 13" xfId="45414"/>
    <cellStyle name="Heading1 40 4 2" xfId="45415"/>
    <cellStyle name="Heading1 40 4 3" xfId="45416"/>
    <cellStyle name="Heading1 40 4 4" xfId="45417"/>
    <cellStyle name="Heading1 40 4 5" xfId="45418"/>
    <cellStyle name="Heading1 40 4 6" xfId="45419"/>
    <cellStyle name="Heading1 40 4 7" xfId="45420"/>
    <cellStyle name="Heading1 40 4 8" xfId="45421"/>
    <cellStyle name="Heading1 40 4 9" xfId="45422"/>
    <cellStyle name="Heading1 41" xfId="45423"/>
    <cellStyle name="Heading1 41 2" xfId="45424"/>
    <cellStyle name="Heading1 41 3" xfId="45425"/>
    <cellStyle name="Heading1 41 4" xfId="45426"/>
    <cellStyle name="Heading1 41 5" xfId="45427"/>
    <cellStyle name="Heading1 41 6" xfId="45428"/>
    <cellStyle name="Heading1 41 7" xfId="45429"/>
    <cellStyle name="Heading1 42" xfId="45430"/>
    <cellStyle name="Heading1 42 2" xfId="45431"/>
    <cellStyle name="Heading1 42 3" xfId="45432"/>
    <cellStyle name="Heading1 42 4" xfId="45433"/>
    <cellStyle name="Heading1 42 5" xfId="45434"/>
    <cellStyle name="Heading1 42 6" xfId="45435"/>
    <cellStyle name="Heading1 42 7" xfId="45436"/>
    <cellStyle name="Heading1 43" xfId="45437"/>
    <cellStyle name="Heading1 43 2" xfId="45438"/>
    <cellStyle name="Heading1 43 3" xfId="45439"/>
    <cellStyle name="Heading1 43 4" xfId="45440"/>
    <cellStyle name="Heading1 43 5" xfId="45441"/>
    <cellStyle name="Heading1 43 6" xfId="45442"/>
    <cellStyle name="Heading1 43 7" xfId="45443"/>
    <cellStyle name="Heading1 44" xfId="45444"/>
    <cellStyle name="Heading1 5" xfId="45445"/>
    <cellStyle name="Heading1 6" xfId="45446"/>
    <cellStyle name="Heading1 7" xfId="45447"/>
    <cellStyle name="Heading1 8" xfId="45448"/>
    <cellStyle name="Heading1 9" xfId="45449"/>
    <cellStyle name="Heading2" xfId="45450"/>
    <cellStyle name="Heading2 10" xfId="45451"/>
    <cellStyle name="Heading2 11" xfId="45452"/>
    <cellStyle name="Heading2 12" xfId="45453"/>
    <cellStyle name="Heading2 13" xfId="45454"/>
    <cellStyle name="Heading2 14" xfId="45455"/>
    <cellStyle name="Heading2 15" xfId="45456"/>
    <cellStyle name="Heading2 16" xfId="45457"/>
    <cellStyle name="Heading2 17" xfId="45458"/>
    <cellStyle name="Heading2 18" xfId="45459"/>
    <cellStyle name="Heading2 19" xfId="45460"/>
    <cellStyle name="Heading2 2" xfId="45461"/>
    <cellStyle name="Heading2 2 10" xfId="45462"/>
    <cellStyle name="Heading2 2 11" xfId="45463"/>
    <cellStyle name="Heading2 2 12" xfId="45464"/>
    <cellStyle name="Heading2 2 13" xfId="45465"/>
    <cellStyle name="Heading2 2 14" xfId="45466"/>
    <cellStyle name="Heading2 2 15" xfId="45467"/>
    <cellStyle name="Heading2 2 16" xfId="45468"/>
    <cellStyle name="Heading2 2 17" xfId="45469"/>
    <cellStyle name="Heading2 2 18" xfId="45470"/>
    <cellStyle name="Heading2 2 19" xfId="45471"/>
    <cellStyle name="Heading2 2 2" xfId="45472"/>
    <cellStyle name="Heading2 2 20" xfId="45473"/>
    <cellStyle name="Heading2 2 21" xfId="45474"/>
    <cellStyle name="Heading2 2 3" xfId="45475"/>
    <cellStyle name="Heading2 2 4" xfId="45476"/>
    <cellStyle name="Heading2 2 5" xfId="45477"/>
    <cellStyle name="Heading2 2 6" xfId="45478"/>
    <cellStyle name="Heading2 2 7" xfId="45479"/>
    <cellStyle name="Heading2 2 8" xfId="45480"/>
    <cellStyle name="Heading2 2 9" xfId="45481"/>
    <cellStyle name="Heading2 20" xfId="45482"/>
    <cellStyle name="Heading2 21" xfId="45483"/>
    <cellStyle name="Heading2 22" xfId="45484"/>
    <cellStyle name="Heading2 23" xfId="45485"/>
    <cellStyle name="Heading2 24" xfId="45486"/>
    <cellStyle name="Heading2 25" xfId="45487"/>
    <cellStyle name="Heading2 26" xfId="45488"/>
    <cellStyle name="Heading2 27" xfId="45489"/>
    <cellStyle name="Heading2 28" xfId="45490"/>
    <cellStyle name="Heading2 29" xfId="45491"/>
    <cellStyle name="Heading2 3" xfId="45492"/>
    <cellStyle name="Heading2 3 2" xfId="45493"/>
    <cellStyle name="Heading2 3 3" xfId="45494"/>
    <cellStyle name="Heading2 3 4" xfId="45495"/>
    <cellStyle name="Heading2 3 5" xfId="45496"/>
    <cellStyle name="Heading2 3 6" xfId="45497"/>
    <cellStyle name="Heading2 3 6 10" xfId="45498"/>
    <cellStyle name="Heading2 3 6 11" xfId="45499"/>
    <cellStyle name="Heading2 3 6 12" xfId="45500"/>
    <cellStyle name="Heading2 3 6 13" xfId="45501"/>
    <cellStyle name="Heading2 3 6 2" xfId="45502"/>
    <cellStyle name="Heading2 3 6 3" xfId="45503"/>
    <cellStyle name="Heading2 3 6 4" xfId="45504"/>
    <cellStyle name="Heading2 3 6 5" xfId="45505"/>
    <cellStyle name="Heading2 3 6 6" xfId="45506"/>
    <cellStyle name="Heading2 3 6 7" xfId="45507"/>
    <cellStyle name="Heading2 3 6 8" xfId="45508"/>
    <cellStyle name="Heading2 3 6 9" xfId="45509"/>
    <cellStyle name="Heading2 3 7" xfId="45510"/>
    <cellStyle name="Heading2 3 7 10" xfId="45511"/>
    <cellStyle name="Heading2 3 7 11" xfId="45512"/>
    <cellStyle name="Heading2 3 7 12" xfId="45513"/>
    <cellStyle name="Heading2 3 7 13" xfId="45514"/>
    <cellStyle name="Heading2 3 7 2" xfId="45515"/>
    <cellStyle name="Heading2 3 7 3" xfId="45516"/>
    <cellStyle name="Heading2 3 7 4" xfId="45517"/>
    <cellStyle name="Heading2 3 7 5" xfId="45518"/>
    <cellStyle name="Heading2 3 7 6" xfId="45519"/>
    <cellStyle name="Heading2 3 7 7" xfId="45520"/>
    <cellStyle name="Heading2 3 7 8" xfId="45521"/>
    <cellStyle name="Heading2 3 7 9" xfId="45522"/>
    <cellStyle name="Heading2 3 8" xfId="45523"/>
    <cellStyle name="Heading2 3 8 10" xfId="45524"/>
    <cellStyle name="Heading2 3 8 11" xfId="45525"/>
    <cellStyle name="Heading2 3 8 12" xfId="45526"/>
    <cellStyle name="Heading2 3 8 13" xfId="45527"/>
    <cellStyle name="Heading2 3 8 2" xfId="45528"/>
    <cellStyle name="Heading2 3 8 3" xfId="45529"/>
    <cellStyle name="Heading2 3 8 4" xfId="45530"/>
    <cellStyle name="Heading2 3 8 5" xfId="45531"/>
    <cellStyle name="Heading2 3 8 6" xfId="45532"/>
    <cellStyle name="Heading2 3 8 7" xfId="45533"/>
    <cellStyle name="Heading2 3 8 8" xfId="45534"/>
    <cellStyle name="Heading2 3 8 9" xfId="45535"/>
    <cellStyle name="Heading2 30" xfId="45536"/>
    <cellStyle name="Heading2 31" xfId="45537"/>
    <cellStyle name="Heading2 32" xfId="45538"/>
    <cellStyle name="Heading2 33" xfId="45539"/>
    <cellStyle name="Heading2 34" xfId="45540"/>
    <cellStyle name="Heading2 35" xfId="45541"/>
    <cellStyle name="Heading2 36" xfId="45542"/>
    <cellStyle name="Heading2 37" xfId="45543"/>
    <cellStyle name="Heading2 38" xfId="45544"/>
    <cellStyle name="Heading2 39" xfId="45545"/>
    <cellStyle name="Heading2 39 2" xfId="45546"/>
    <cellStyle name="Heading2 39 2 10" xfId="45547"/>
    <cellStyle name="Heading2 39 2 11" xfId="45548"/>
    <cellStyle name="Heading2 39 2 12" xfId="45549"/>
    <cellStyle name="Heading2 39 2 13" xfId="45550"/>
    <cellStyle name="Heading2 39 2 2" xfId="45551"/>
    <cellStyle name="Heading2 39 2 3" xfId="45552"/>
    <cellStyle name="Heading2 39 2 4" xfId="45553"/>
    <cellStyle name="Heading2 39 2 5" xfId="45554"/>
    <cellStyle name="Heading2 39 2 6" xfId="45555"/>
    <cellStyle name="Heading2 39 2 7" xfId="45556"/>
    <cellStyle name="Heading2 39 2 8" xfId="45557"/>
    <cellStyle name="Heading2 39 2 9" xfId="45558"/>
    <cellStyle name="Heading2 39 3" xfId="45559"/>
    <cellStyle name="Heading2 39 3 10" xfId="45560"/>
    <cellStyle name="Heading2 39 3 11" xfId="45561"/>
    <cellStyle name="Heading2 39 3 12" xfId="45562"/>
    <cellStyle name="Heading2 39 3 13" xfId="45563"/>
    <cellStyle name="Heading2 39 3 2" xfId="45564"/>
    <cellStyle name="Heading2 39 3 3" xfId="45565"/>
    <cellStyle name="Heading2 39 3 4" xfId="45566"/>
    <cellStyle name="Heading2 39 3 5" xfId="45567"/>
    <cellStyle name="Heading2 39 3 6" xfId="45568"/>
    <cellStyle name="Heading2 39 3 7" xfId="45569"/>
    <cellStyle name="Heading2 39 3 8" xfId="45570"/>
    <cellStyle name="Heading2 39 3 9" xfId="45571"/>
    <cellStyle name="Heading2 39 4" xfId="45572"/>
    <cellStyle name="Heading2 39 4 10" xfId="45573"/>
    <cellStyle name="Heading2 39 4 11" xfId="45574"/>
    <cellStyle name="Heading2 39 4 12" xfId="45575"/>
    <cellStyle name="Heading2 39 4 13" xfId="45576"/>
    <cellStyle name="Heading2 39 4 2" xfId="45577"/>
    <cellStyle name="Heading2 39 4 3" xfId="45578"/>
    <cellStyle name="Heading2 39 4 4" xfId="45579"/>
    <cellStyle name="Heading2 39 4 5" xfId="45580"/>
    <cellStyle name="Heading2 39 4 6" xfId="45581"/>
    <cellStyle name="Heading2 39 4 7" xfId="45582"/>
    <cellStyle name="Heading2 39 4 8" xfId="45583"/>
    <cellStyle name="Heading2 39 4 9" xfId="45584"/>
    <cellStyle name="Heading2 4" xfId="45585"/>
    <cellStyle name="Heading2 40" xfId="45586"/>
    <cellStyle name="Heading2 40 2" xfId="45587"/>
    <cellStyle name="Heading2 40 2 10" xfId="45588"/>
    <cellStyle name="Heading2 40 2 11" xfId="45589"/>
    <cellStyle name="Heading2 40 2 12" xfId="45590"/>
    <cellStyle name="Heading2 40 2 13" xfId="45591"/>
    <cellStyle name="Heading2 40 2 2" xfId="45592"/>
    <cellStyle name="Heading2 40 2 3" xfId="45593"/>
    <cellStyle name="Heading2 40 2 4" xfId="45594"/>
    <cellStyle name="Heading2 40 2 5" xfId="45595"/>
    <cellStyle name="Heading2 40 2 6" xfId="45596"/>
    <cellStyle name="Heading2 40 2 7" xfId="45597"/>
    <cellStyle name="Heading2 40 2 8" xfId="45598"/>
    <cellStyle name="Heading2 40 2 9" xfId="45599"/>
    <cellStyle name="Heading2 40 3" xfId="45600"/>
    <cellStyle name="Heading2 40 3 10" xfId="45601"/>
    <cellStyle name="Heading2 40 3 11" xfId="45602"/>
    <cellStyle name="Heading2 40 3 12" xfId="45603"/>
    <cellStyle name="Heading2 40 3 13" xfId="45604"/>
    <cellStyle name="Heading2 40 3 2" xfId="45605"/>
    <cellStyle name="Heading2 40 3 3" xfId="45606"/>
    <cellStyle name="Heading2 40 3 4" xfId="45607"/>
    <cellStyle name="Heading2 40 3 5" xfId="45608"/>
    <cellStyle name="Heading2 40 3 6" xfId="45609"/>
    <cellStyle name="Heading2 40 3 7" xfId="45610"/>
    <cellStyle name="Heading2 40 3 8" xfId="45611"/>
    <cellStyle name="Heading2 40 3 9" xfId="45612"/>
    <cellStyle name="Heading2 40 4" xfId="45613"/>
    <cellStyle name="Heading2 40 4 10" xfId="45614"/>
    <cellStyle name="Heading2 40 4 11" xfId="45615"/>
    <cellStyle name="Heading2 40 4 12" xfId="45616"/>
    <cellStyle name="Heading2 40 4 13" xfId="45617"/>
    <cellStyle name="Heading2 40 4 2" xfId="45618"/>
    <cellStyle name="Heading2 40 4 3" xfId="45619"/>
    <cellStyle name="Heading2 40 4 4" xfId="45620"/>
    <cellStyle name="Heading2 40 4 5" xfId="45621"/>
    <cellStyle name="Heading2 40 4 6" xfId="45622"/>
    <cellStyle name="Heading2 40 4 7" xfId="45623"/>
    <cellStyle name="Heading2 40 4 8" xfId="45624"/>
    <cellStyle name="Heading2 40 4 9" xfId="45625"/>
    <cellStyle name="Heading2 41" xfId="45626"/>
    <cellStyle name="Heading2 41 2" xfId="45627"/>
    <cellStyle name="Heading2 41 3" xfId="45628"/>
    <cellStyle name="Heading2 41 4" xfId="45629"/>
    <cellStyle name="Heading2 41 5" xfId="45630"/>
    <cellStyle name="Heading2 41 6" xfId="45631"/>
    <cellStyle name="Heading2 41 7" xfId="45632"/>
    <cellStyle name="Heading2 42" xfId="45633"/>
    <cellStyle name="Heading2 42 2" xfId="45634"/>
    <cellStyle name="Heading2 42 3" xfId="45635"/>
    <cellStyle name="Heading2 42 4" xfId="45636"/>
    <cellStyle name="Heading2 42 5" xfId="45637"/>
    <cellStyle name="Heading2 42 6" xfId="45638"/>
    <cellStyle name="Heading2 42 7" xfId="45639"/>
    <cellStyle name="Heading2 43" xfId="45640"/>
    <cellStyle name="Heading2 43 2" xfId="45641"/>
    <cellStyle name="Heading2 43 3" xfId="45642"/>
    <cellStyle name="Heading2 43 4" xfId="45643"/>
    <cellStyle name="Heading2 43 5" xfId="45644"/>
    <cellStyle name="Heading2 43 6" xfId="45645"/>
    <cellStyle name="Heading2 43 7" xfId="45646"/>
    <cellStyle name="Heading2 44" xfId="45647"/>
    <cellStyle name="Heading2 5" xfId="45648"/>
    <cellStyle name="Heading2 6" xfId="45649"/>
    <cellStyle name="Heading2 7" xfId="45650"/>
    <cellStyle name="Heading2 8" xfId="45651"/>
    <cellStyle name="Heading2 9" xfId="45652"/>
    <cellStyle name="Hyperlink 2" xfId="70"/>
    <cellStyle name="Hyperlink 2 2" xfId="45653"/>
    <cellStyle name="Hyperlink 2 3" xfId="45654"/>
    <cellStyle name="Hyperlink 3" xfId="1475"/>
    <cellStyle name="Hyperlink 4" xfId="1476"/>
    <cellStyle name="Hyperlink 5" xfId="1477"/>
    <cellStyle name="Hyperlink 6" xfId="1478"/>
    <cellStyle name="Input [yellow]" xfId="1479"/>
    <cellStyle name="Input [yellow] 10" xfId="45655"/>
    <cellStyle name="Input [yellow] 11" xfId="45656"/>
    <cellStyle name="Input [yellow] 12" xfId="45657"/>
    <cellStyle name="Input [yellow] 13" xfId="45658"/>
    <cellStyle name="Input [yellow] 14" xfId="45659"/>
    <cellStyle name="Input [yellow] 15" xfId="45660"/>
    <cellStyle name="Input [yellow] 16" xfId="45661"/>
    <cellStyle name="Input [yellow] 17" xfId="45662"/>
    <cellStyle name="Input [yellow] 18" xfId="45663"/>
    <cellStyle name="Input [yellow] 19" xfId="45664"/>
    <cellStyle name="Input [yellow] 2" xfId="45665"/>
    <cellStyle name="Input [yellow] 20" xfId="45666"/>
    <cellStyle name="Input [yellow] 21" xfId="45667"/>
    <cellStyle name="Input [yellow] 22" xfId="45668"/>
    <cellStyle name="Input [yellow] 23" xfId="45669"/>
    <cellStyle name="Input [yellow] 24" xfId="45670"/>
    <cellStyle name="Input [yellow] 3" xfId="45671"/>
    <cellStyle name="Input [yellow] 4" xfId="45672"/>
    <cellStyle name="Input [yellow] 5" xfId="45673"/>
    <cellStyle name="Input [yellow] 6" xfId="45674"/>
    <cellStyle name="Input [yellow] 7" xfId="45675"/>
    <cellStyle name="Input [yellow] 8" xfId="45676"/>
    <cellStyle name="Input [yellow] 9" xfId="45677"/>
    <cellStyle name="Input 2" xfId="1480"/>
    <cellStyle name="Input 2 10" xfId="1481"/>
    <cellStyle name="Input 2 10 2" xfId="1482"/>
    <cellStyle name="Input 2 10 2 2" xfId="45678"/>
    <cellStyle name="Input 2 10 2 3" xfId="45679"/>
    <cellStyle name="Input 2 10 2 4" xfId="45680"/>
    <cellStyle name="Input 2 10 2 5" xfId="45681"/>
    <cellStyle name="Input 2 10 2 6" xfId="45682"/>
    <cellStyle name="Input 2 10 3" xfId="45683"/>
    <cellStyle name="Input 2 10 4" xfId="45684"/>
    <cellStyle name="Input 2 10 5" xfId="45685"/>
    <cellStyle name="Input 2 10 6" xfId="45686"/>
    <cellStyle name="Input 2 10 7" xfId="45687"/>
    <cellStyle name="Input 2 10 8" xfId="45688"/>
    <cellStyle name="Input 2 11" xfId="1483"/>
    <cellStyle name="Input 2 11 2" xfId="1484"/>
    <cellStyle name="Input 2 11 2 2" xfId="45689"/>
    <cellStyle name="Input 2 11 2 3" xfId="45690"/>
    <cellStyle name="Input 2 11 2 4" xfId="45691"/>
    <cellStyle name="Input 2 11 2 5" xfId="45692"/>
    <cellStyle name="Input 2 11 2 6" xfId="45693"/>
    <cellStyle name="Input 2 11 3" xfId="45694"/>
    <cellStyle name="Input 2 11 4" xfId="45695"/>
    <cellStyle name="Input 2 11 5" xfId="45696"/>
    <cellStyle name="Input 2 11 6" xfId="45697"/>
    <cellStyle name="Input 2 11 7" xfId="45698"/>
    <cellStyle name="Input 2 11 8" xfId="45699"/>
    <cellStyle name="Input 2 12" xfId="1485"/>
    <cellStyle name="Input 2 12 2" xfId="1486"/>
    <cellStyle name="Input 2 12 2 2" xfId="45700"/>
    <cellStyle name="Input 2 12 2 3" xfId="45701"/>
    <cellStyle name="Input 2 12 2 4" xfId="45702"/>
    <cellStyle name="Input 2 12 2 5" xfId="45703"/>
    <cellStyle name="Input 2 12 2 6" xfId="45704"/>
    <cellStyle name="Input 2 12 3" xfId="45705"/>
    <cellStyle name="Input 2 12 4" xfId="45706"/>
    <cellStyle name="Input 2 12 5" xfId="45707"/>
    <cellStyle name="Input 2 12 6" xfId="45708"/>
    <cellStyle name="Input 2 12 7" xfId="45709"/>
    <cellStyle name="Input 2 12 8" xfId="45710"/>
    <cellStyle name="Input 2 13" xfId="1487"/>
    <cellStyle name="Input 2 13 2" xfId="1488"/>
    <cellStyle name="Input 2 13 2 2" xfId="45711"/>
    <cellStyle name="Input 2 13 2 3" xfId="45712"/>
    <cellStyle name="Input 2 13 2 4" xfId="45713"/>
    <cellStyle name="Input 2 13 2 5" xfId="45714"/>
    <cellStyle name="Input 2 13 2 6" xfId="45715"/>
    <cellStyle name="Input 2 13 3" xfId="45716"/>
    <cellStyle name="Input 2 13 4" xfId="45717"/>
    <cellStyle name="Input 2 13 5" xfId="45718"/>
    <cellStyle name="Input 2 13 6" xfId="45719"/>
    <cellStyle name="Input 2 13 7" xfId="45720"/>
    <cellStyle name="Input 2 13 8" xfId="45721"/>
    <cellStyle name="Input 2 14" xfId="1489"/>
    <cellStyle name="Input 2 14 2" xfId="1490"/>
    <cellStyle name="Input 2 14 2 2" xfId="45722"/>
    <cellStyle name="Input 2 14 2 3" xfId="45723"/>
    <cellStyle name="Input 2 14 2 4" xfId="45724"/>
    <cellStyle name="Input 2 14 2 5" xfId="45725"/>
    <cellStyle name="Input 2 14 2 6" xfId="45726"/>
    <cellStyle name="Input 2 14 3" xfId="45727"/>
    <cellStyle name="Input 2 14 4" xfId="45728"/>
    <cellStyle name="Input 2 14 5" xfId="45729"/>
    <cellStyle name="Input 2 14 6" xfId="45730"/>
    <cellStyle name="Input 2 14 7" xfId="45731"/>
    <cellStyle name="Input 2 14 8" xfId="45732"/>
    <cellStyle name="Input 2 15" xfId="1491"/>
    <cellStyle name="Input 2 15 2" xfId="1492"/>
    <cellStyle name="Input 2 15 2 2" xfId="45733"/>
    <cellStyle name="Input 2 15 2 3" xfId="45734"/>
    <cellStyle name="Input 2 15 2 4" xfId="45735"/>
    <cellStyle name="Input 2 15 2 5" xfId="45736"/>
    <cellStyle name="Input 2 15 3" xfId="45737"/>
    <cellStyle name="Input 2 15 4" xfId="45738"/>
    <cellStyle name="Input 2 15 5" xfId="45739"/>
    <cellStyle name="Input 2 15 6" xfId="45740"/>
    <cellStyle name="Input 2 16" xfId="1493"/>
    <cellStyle name="Input 2 16 2" xfId="45741"/>
    <cellStyle name="Input 2 16 3" xfId="45742"/>
    <cellStyle name="Input 2 16 4" xfId="45743"/>
    <cellStyle name="Input 2 16 5" xfId="45744"/>
    <cellStyle name="Input 2 17" xfId="45745"/>
    <cellStyle name="Input 2 18" xfId="45746"/>
    <cellStyle name="Input 2 2" xfId="1494"/>
    <cellStyle name="Input 2 2 10" xfId="1495"/>
    <cellStyle name="Input 2 2 10 2" xfId="1496"/>
    <cellStyle name="Input 2 2 10 2 2" xfId="45747"/>
    <cellStyle name="Input 2 2 10 2 3" xfId="45748"/>
    <cellStyle name="Input 2 2 10 2 4" xfId="45749"/>
    <cellStyle name="Input 2 2 10 2 5" xfId="45750"/>
    <cellStyle name="Input 2 2 10 3" xfId="45751"/>
    <cellStyle name="Input 2 2 10 4" xfId="45752"/>
    <cellStyle name="Input 2 2 10 5" xfId="45753"/>
    <cellStyle name="Input 2 2 10 6" xfId="45754"/>
    <cellStyle name="Input 2 2 11" xfId="1497"/>
    <cellStyle name="Input 2 2 11 2" xfId="45755"/>
    <cellStyle name="Input 2 2 11 3" xfId="45756"/>
    <cellStyle name="Input 2 2 11 4" xfId="45757"/>
    <cellStyle name="Input 2 2 11 5" xfId="45758"/>
    <cellStyle name="Input 2 2 12" xfId="45759"/>
    <cellStyle name="Input 2 2 13" xfId="45760"/>
    <cellStyle name="Input 2 2 2" xfId="1498"/>
    <cellStyle name="Input 2 2 2 2" xfId="1499"/>
    <cellStyle name="Input 2 2 2 2 2" xfId="1500"/>
    <cellStyle name="Input 2 2 2 2 2 2" xfId="45761"/>
    <cellStyle name="Input 2 2 2 2 2 3" xfId="45762"/>
    <cellStyle name="Input 2 2 2 2 2 4" xfId="45763"/>
    <cellStyle name="Input 2 2 2 2 2 5" xfId="45764"/>
    <cellStyle name="Input 2 2 2 2 3" xfId="45765"/>
    <cellStyle name="Input 2 2 2 2 4" xfId="45766"/>
    <cellStyle name="Input 2 2 2 2 5" xfId="45767"/>
    <cellStyle name="Input 2 2 2 2 6" xfId="45768"/>
    <cellStyle name="Input 2 2 2 2 7" xfId="45769"/>
    <cellStyle name="Input 2 2 2 3" xfId="1501"/>
    <cellStyle name="Input 2 2 2 3 2" xfId="45770"/>
    <cellStyle name="Input 2 2 2 3 3" xfId="45771"/>
    <cellStyle name="Input 2 2 2 3 4" xfId="45772"/>
    <cellStyle name="Input 2 2 2 3 5" xfId="45773"/>
    <cellStyle name="Input 2 2 2 3 6" xfId="45774"/>
    <cellStyle name="Input 2 2 2 4" xfId="45775"/>
    <cellStyle name="Input 2 2 2 5" xfId="45776"/>
    <cellStyle name="Input 2 2 3" xfId="1502"/>
    <cellStyle name="Input 2 2 3 2" xfId="1503"/>
    <cellStyle name="Input 2 2 3 2 2" xfId="45777"/>
    <cellStyle name="Input 2 2 3 2 3" xfId="45778"/>
    <cellStyle name="Input 2 2 3 2 4" xfId="45779"/>
    <cellStyle name="Input 2 2 3 2 5" xfId="45780"/>
    <cellStyle name="Input 2 2 3 2 6" xfId="45781"/>
    <cellStyle name="Input 2 2 3 3" xfId="45782"/>
    <cellStyle name="Input 2 2 3 4" xfId="45783"/>
    <cellStyle name="Input 2 2 3 5" xfId="45784"/>
    <cellStyle name="Input 2 2 3 6" xfId="45785"/>
    <cellStyle name="Input 2 2 3 7" xfId="45786"/>
    <cellStyle name="Input 2 2 3 8" xfId="45787"/>
    <cellStyle name="Input 2 2 4" xfId="1504"/>
    <cellStyle name="Input 2 2 4 2" xfId="1505"/>
    <cellStyle name="Input 2 2 4 2 2" xfId="45788"/>
    <cellStyle name="Input 2 2 4 2 3" xfId="45789"/>
    <cellStyle name="Input 2 2 4 2 4" xfId="45790"/>
    <cellStyle name="Input 2 2 4 2 5" xfId="45791"/>
    <cellStyle name="Input 2 2 4 2 6" xfId="45792"/>
    <cellStyle name="Input 2 2 4 3" xfId="45793"/>
    <cellStyle name="Input 2 2 4 4" xfId="45794"/>
    <cellStyle name="Input 2 2 4 5" xfId="45795"/>
    <cellStyle name="Input 2 2 4 6" xfId="45796"/>
    <cellStyle name="Input 2 2 4 7" xfId="45797"/>
    <cellStyle name="Input 2 2 4 8" xfId="45798"/>
    <cellStyle name="Input 2 2 5" xfId="1506"/>
    <cellStyle name="Input 2 2 5 2" xfId="1507"/>
    <cellStyle name="Input 2 2 5 2 2" xfId="45799"/>
    <cellStyle name="Input 2 2 5 2 3" xfId="45800"/>
    <cellStyle name="Input 2 2 5 2 4" xfId="45801"/>
    <cellStyle name="Input 2 2 5 2 5" xfId="45802"/>
    <cellStyle name="Input 2 2 5 2 6" xfId="45803"/>
    <cellStyle name="Input 2 2 5 3" xfId="45804"/>
    <cellStyle name="Input 2 2 5 4" xfId="45805"/>
    <cellStyle name="Input 2 2 5 5" xfId="45806"/>
    <cellStyle name="Input 2 2 5 6" xfId="45807"/>
    <cellStyle name="Input 2 2 5 7" xfId="45808"/>
    <cellStyle name="Input 2 2 5 8" xfId="45809"/>
    <cellStyle name="Input 2 2 6" xfId="1508"/>
    <cellStyle name="Input 2 2 6 2" xfId="1509"/>
    <cellStyle name="Input 2 2 6 2 2" xfId="45810"/>
    <cellStyle name="Input 2 2 6 2 3" xfId="45811"/>
    <cellStyle name="Input 2 2 6 2 4" xfId="45812"/>
    <cellStyle name="Input 2 2 6 2 5" xfId="45813"/>
    <cellStyle name="Input 2 2 6 2 6" xfId="45814"/>
    <cellStyle name="Input 2 2 6 3" xfId="45815"/>
    <cellStyle name="Input 2 2 6 4" xfId="45816"/>
    <cellStyle name="Input 2 2 6 5" xfId="45817"/>
    <cellStyle name="Input 2 2 6 6" xfId="45818"/>
    <cellStyle name="Input 2 2 6 7" xfId="45819"/>
    <cellStyle name="Input 2 2 6 8" xfId="45820"/>
    <cellStyle name="Input 2 2 7" xfId="1510"/>
    <cellStyle name="Input 2 2 7 2" xfId="1511"/>
    <cellStyle name="Input 2 2 7 2 2" xfId="45821"/>
    <cellStyle name="Input 2 2 7 2 3" xfId="45822"/>
    <cellStyle name="Input 2 2 7 2 4" xfId="45823"/>
    <cellStyle name="Input 2 2 7 2 5" xfId="45824"/>
    <cellStyle name="Input 2 2 7 2 6" xfId="45825"/>
    <cellStyle name="Input 2 2 7 3" xfId="45826"/>
    <cellStyle name="Input 2 2 7 4" xfId="45827"/>
    <cellStyle name="Input 2 2 7 5" xfId="45828"/>
    <cellStyle name="Input 2 2 7 6" xfId="45829"/>
    <cellStyle name="Input 2 2 7 7" xfId="45830"/>
    <cellStyle name="Input 2 2 7 8" xfId="45831"/>
    <cellStyle name="Input 2 2 8" xfId="1512"/>
    <cellStyle name="Input 2 2 8 2" xfId="1513"/>
    <cellStyle name="Input 2 2 8 2 2" xfId="45832"/>
    <cellStyle name="Input 2 2 8 2 3" xfId="45833"/>
    <cellStyle name="Input 2 2 8 2 4" xfId="45834"/>
    <cellStyle name="Input 2 2 8 2 5" xfId="45835"/>
    <cellStyle name="Input 2 2 8 2 6" xfId="45836"/>
    <cellStyle name="Input 2 2 8 3" xfId="45837"/>
    <cellStyle name="Input 2 2 8 4" xfId="45838"/>
    <cellStyle name="Input 2 2 8 5" xfId="45839"/>
    <cellStyle name="Input 2 2 8 6" xfId="45840"/>
    <cellStyle name="Input 2 2 8 7" xfId="45841"/>
    <cellStyle name="Input 2 2 8 8" xfId="45842"/>
    <cellStyle name="Input 2 2 9" xfId="1514"/>
    <cellStyle name="Input 2 2 9 2" xfId="1515"/>
    <cellStyle name="Input 2 2 9 2 2" xfId="45843"/>
    <cellStyle name="Input 2 2 9 2 3" xfId="45844"/>
    <cellStyle name="Input 2 2 9 2 4" xfId="45845"/>
    <cellStyle name="Input 2 2 9 2 5" xfId="45846"/>
    <cellStyle name="Input 2 2 9 2 6" xfId="45847"/>
    <cellStyle name="Input 2 2 9 3" xfId="45848"/>
    <cellStyle name="Input 2 2 9 4" xfId="45849"/>
    <cellStyle name="Input 2 2 9 5" xfId="45850"/>
    <cellStyle name="Input 2 2 9 6" xfId="45851"/>
    <cellStyle name="Input 2 2 9 7" xfId="45852"/>
    <cellStyle name="Input 2 2 9 8" xfId="45853"/>
    <cellStyle name="Input 2 3" xfId="1516"/>
    <cellStyle name="Input 2 3 10" xfId="1517"/>
    <cellStyle name="Input 2 3 10 2" xfId="1518"/>
    <cellStyle name="Input 2 3 10 2 2" xfId="45854"/>
    <cellStyle name="Input 2 3 10 2 3" xfId="45855"/>
    <cellStyle name="Input 2 3 10 2 4" xfId="45856"/>
    <cellStyle name="Input 2 3 10 2 5" xfId="45857"/>
    <cellStyle name="Input 2 3 10 3" xfId="45858"/>
    <cellStyle name="Input 2 3 10 4" xfId="45859"/>
    <cellStyle name="Input 2 3 10 5" xfId="45860"/>
    <cellStyle name="Input 2 3 10 6" xfId="45861"/>
    <cellStyle name="Input 2 3 11" xfId="1519"/>
    <cellStyle name="Input 2 3 11 2" xfId="45862"/>
    <cellStyle name="Input 2 3 11 3" xfId="45863"/>
    <cellStyle name="Input 2 3 11 4" xfId="45864"/>
    <cellStyle name="Input 2 3 11 5" xfId="45865"/>
    <cellStyle name="Input 2 3 12" xfId="45866"/>
    <cellStyle name="Input 2 3 13" xfId="45867"/>
    <cellStyle name="Input 2 3 2" xfId="1520"/>
    <cellStyle name="Input 2 3 2 2" xfId="1521"/>
    <cellStyle name="Input 2 3 2 2 2" xfId="1522"/>
    <cellStyle name="Input 2 3 2 2 2 2" xfId="45868"/>
    <cellStyle name="Input 2 3 2 2 2 3" xfId="45869"/>
    <cellStyle name="Input 2 3 2 2 2 4" xfId="45870"/>
    <cellStyle name="Input 2 3 2 2 2 5" xfId="45871"/>
    <cellStyle name="Input 2 3 2 2 3" xfId="45872"/>
    <cellStyle name="Input 2 3 2 2 4" xfId="45873"/>
    <cellStyle name="Input 2 3 2 2 5" xfId="45874"/>
    <cellStyle name="Input 2 3 2 2 6" xfId="45875"/>
    <cellStyle name="Input 2 3 2 2 7" xfId="45876"/>
    <cellStyle name="Input 2 3 2 3" xfId="1523"/>
    <cellStyle name="Input 2 3 2 3 2" xfId="45877"/>
    <cellStyle name="Input 2 3 2 3 3" xfId="45878"/>
    <cellStyle name="Input 2 3 2 3 4" xfId="45879"/>
    <cellStyle name="Input 2 3 2 3 5" xfId="45880"/>
    <cellStyle name="Input 2 3 2 3 6" xfId="45881"/>
    <cellStyle name="Input 2 3 2 4" xfId="45882"/>
    <cellStyle name="Input 2 3 2 5" xfId="45883"/>
    <cellStyle name="Input 2 3 3" xfId="1524"/>
    <cellStyle name="Input 2 3 3 2" xfId="1525"/>
    <cellStyle name="Input 2 3 3 2 2" xfId="45884"/>
    <cellStyle name="Input 2 3 3 2 3" xfId="45885"/>
    <cellStyle name="Input 2 3 3 2 4" xfId="45886"/>
    <cellStyle name="Input 2 3 3 2 5" xfId="45887"/>
    <cellStyle name="Input 2 3 3 2 6" xfId="45888"/>
    <cellStyle name="Input 2 3 3 3" xfId="45889"/>
    <cellStyle name="Input 2 3 3 4" xfId="45890"/>
    <cellStyle name="Input 2 3 3 5" xfId="45891"/>
    <cellStyle name="Input 2 3 3 6" xfId="45892"/>
    <cellStyle name="Input 2 3 3 7" xfId="45893"/>
    <cellStyle name="Input 2 3 3 8" xfId="45894"/>
    <cellStyle name="Input 2 3 4" xfId="1526"/>
    <cellStyle name="Input 2 3 4 2" xfId="1527"/>
    <cellStyle name="Input 2 3 4 2 2" xfId="45895"/>
    <cellStyle name="Input 2 3 4 2 3" xfId="45896"/>
    <cellStyle name="Input 2 3 4 2 4" xfId="45897"/>
    <cellStyle name="Input 2 3 4 2 5" xfId="45898"/>
    <cellStyle name="Input 2 3 4 2 6" xfId="45899"/>
    <cellStyle name="Input 2 3 4 3" xfId="45900"/>
    <cellStyle name="Input 2 3 4 4" xfId="45901"/>
    <cellStyle name="Input 2 3 4 5" xfId="45902"/>
    <cellStyle name="Input 2 3 4 6" xfId="45903"/>
    <cellStyle name="Input 2 3 4 7" xfId="45904"/>
    <cellStyle name="Input 2 3 4 8" xfId="45905"/>
    <cellStyle name="Input 2 3 5" xfId="1528"/>
    <cellStyle name="Input 2 3 5 2" xfId="1529"/>
    <cellStyle name="Input 2 3 5 2 2" xfId="45906"/>
    <cellStyle name="Input 2 3 5 2 3" xfId="45907"/>
    <cellStyle name="Input 2 3 5 2 4" xfId="45908"/>
    <cellStyle name="Input 2 3 5 2 5" xfId="45909"/>
    <cellStyle name="Input 2 3 5 2 6" xfId="45910"/>
    <cellStyle name="Input 2 3 5 3" xfId="45911"/>
    <cellStyle name="Input 2 3 5 4" xfId="45912"/>
    <cellStyle name="Input 2 3 5 5" xfId="45913"/>
    <cellStyle name="Input 2 3 5 6" xfId="45914"/>
    <cellStyle name="Input 2 3 5 7" xfId="45915"/>
    <cellStyle name="Input 2 3 5 8" xfId="45916"/>
    <cellStyle name="Input 2 3 6" xfId="1530"/>
    <cellStyle name="Input 2 3 6 2" xfId="1531"/>
    <cellStyle name="Input 2 3 6 2 2" xfId="45917"/>
    <cellStyle name="Input 2 3 6 2 3" xfId="45918"/>
    <cellStyle name="Input 2 3 6 2 4" xfId="45919"/>
    <cellStyle name="Input 2 3 6 2 5" xfId="45920"/>
    <cellStyle name="Input 2 3 6 2 6" xfId="45921"/>
    <cellStyle name="Input 2 3 6 3" xfId="45922"/>
    <cellStyle name="Input 2 3 6 4" xfId="45923"/>
    <cellStyle name="Input 2 3 6 5" xfId="45924"/>
    <cellStyle name="Input 2 3 6 6" xfId="45925"/>
    <cellStyle name="Input 2 3 6 7" xfId="45926"/>
    <cellStyle name="Input 2 3 6 8" xfId="45927"/>
    <cellStyle name="Input 2 3 7" xfId="1532"/>
    <cellStyle name="Input 2 3 7 2" xfId="1533"/>
    <cellStyle name="Input 2 3 7 2 2" xfId="45928"/>
    <cellStyle name="Input 2 3 7 2 3" xfId="45929"/>
    <cellStyle name="Input 2 3 7 2 4" xfId="45930"/>
    <cellStyle name="Input 2 3 7 2 5" xfId="45931"/>
    <cellStyle name="Input 2 3 7 2 6" xfId="45932"/>
    <cellStyle name="Input 2 3 7 3" xfId="45933"/>
    <cellStyle name="Input 2 3 7 4" xfId="45934"/>
    <cellStyle name="Input 2 3 7 5" xfId="45935"/>
    <cellStyle name="Input 2 3 7 6" xfId="45936"/>
    <cellStyle name="Input 2 3 7 7" xfId="45937"/>
    <cellStyle name="Input 2 3 7 8" xfId="45938"/>
    <cellStyle name="Input 2 3 8" xfId="1534"/>
    <cellStyle name="Input 2 3 8 2" xfId="1535"/>
    <cellStyle name="Input 2 3 8 2 2" xfId="45939"/>
    <cellStyle name="Input 2 3 8 2 3" xfId="45940"/>
    <cellStyle name="Input 2 3 8 2 4" xfId="45941"/>
    <cellStyle name="Input 2 3 8 2 5" xfId="45942"/>
    <cellStyle name="Input 2 3 8 2 6" xfId="45943"/>
    <cellStyle name="Input 2 3 8 3" xfId="45944"/>
    <cellStyle name="Input 2 3 8 4" xfId="45945"/>
    <cellStyle name="Input 2 3 8 5" xfId="45946"/>
    <cellStyle name="Input 2 3 8 6" xfId="45947"/>
    <cellStyle name="Input 2 3 8 7" xfId="45948"/>
    <cellStyle name="Input 2 3 8 8" xfId="45949"/>
    <cellStyle name="Input 2 3 9" xfId="1536"/>
    <cellStyle name="Input 2 3 9 2" xfId="1537"/>
    <cellStyle name="Input 2 3 9 2 2" xfId="45950"/>
    <cellStyle name="Input 2 3 9 2 3" xfId="45951"/>
    <cellStyle name="Input 2 3 9 2 4" xfId="45952"/>
    <cellStyle name="Input 2 3 9 2 5" xfId="45953"/>
    <cellStyle name="Input 2 3 9 2 6" xfId="45954"/>
    <cellStyle name="Input 2 3 9 3" xfId="45955"/>
    <cellStyle name="Input 2 3 9 4" xfId="45956"/>
    <cellStyle name="Input 2 3 9 5" xfId="45957"/>
    <cellStyle name="Input 2 3 9 6" xfId="45958"/>
    <cellStyle name="Input 2 3 9 7" xfId="45959"/>
    <cellStyle name="Input 2 3 9 8" xfId="45960"/>
    <cellStyle name="Input 2 4" xfId="1538"/>
    <cellStyle name="Input 2 4 10" xfId="1539"/>
    <cellStyle name="Input 2 4 10 2" xfId="1540"/>
    <cellStyle name="Input 2 4 10 2 2" xfId="45961"/>
    <cellStyle name="Input 2 4 10 2 3" xfId="45962"/>
    <cellStyle name="Input 2 4 10 2 4" xfId="45963"/>
    <cellStyle name="Input 2 4 10 2 5" xfId="45964"/>
    <cellStyle name="Input 2 4 10 3" xfId="45965"/>
    <cellStyle name="Input 2 4 10 4" xfId="45966"/>
    <cellStyle name="Input 2 4 10 5" xfId="45967"/>
    <cellStyle name="Input 2 4 10 6" xfId="45968"/>
    <cellStyle name="Input 2 4 11" xfId="1541"/>
    <cellStyle name="Input 2 4 11 2" xfId="45969"/>
    <cellStyle name="Input 2 4 11 3" xfId="45970"/>
    <cellStyle name="Input 2 4 11 4" xfId="45971"/>
    <cellStyle name="Input 2 4 11 5" xfId="45972"/>
    <cellStyle name="Input 2 4 12" xfId="45973"/>
    <cellStyle name="Input 2 4 13" xfId="45974"/>
    <cellStyle name="Input 2 4 2" xfId="1542"/>
    <cellStyle name="Input 2 4 2 2" xfId="1543"/>
    <cellStyle name="Input 2 4 2 2 2" xfId="1544"/>
    <cellStyle name="Input 2 4 2 2 2 2" xfId="45975"/>
    <cellStyle name="Input 2 4 2 2 2 3" xfId="45976"/>
    <cellStyle name="Input 2 4 2 2 2 4" xfId="45977"/>
    <cellStyle name="Input 2 4 2 2 2 5" xfId="45978"/>
    <cellStyle name="Input 2 4 2 2 3" xfId="45979"/>
    <cellStyle name="Input 2 4 2 2 4" xfId="45980"/>
    <cellStyle name="Input 2 4 2 2 5" xfId="45981"/>
    <cellStyle name="Input 2 4 2 2 6" xfId="45982"/>
    <cellStyle name="Input 2 4 2 2 7" xfId="45983"/>
    <cellStyle name="Input 2 4 2 3" xfId="1545"/>
    <cellStyle name="Input 2 4 2 3 2" xfId="45984"/>
    <cellStyle name="Input 2 4 2 3 3" xfId="45985"/>
    <cellStyle name="Input 2 4 2 3 4" xfId="45986"/>
    <cellStyle name="Input 2 4 2 3 5" xfId="45987"/>
    <cellStyle name="Input 2 4 2 3 6" xfId="45988"/>
    <cellStyle name="Input 2 4 2 4" xfId="45989"/>
    <cellStyle name="Input 2 4 2 5" xfId="45990"/>
    <cellStyle name="Input 2 4 3" xfId="1546"/>
    <cellStyle name="Input 2 4 3 2" xfId="1547"/>
    <cellStyle name="Input 2 4 3 2 2" xfId="45991"/>
    <cellStyle name="Input 2 4 3 2 3" xfId="45992"/>
    <cellStyle name="Input 2 4 3 2 4" xfId="45993"/>
    <cellStyle name="Input 2 4 3 2 5" xfId="45994"/>
    <cellStyle name="Input 2 4 3 2 6" xfId="45995"/>
    <cellStyle name="Input 2 4 3 3" xfId="45996"/>
    <cellStyle name="Input 2 4 3 4" xfId="45997"/>
    <cellStyle name="Input 2 4 3 5" xfId="45998"/>
    <cellStyle name="Input 2 4 3 6" xfId="45999"/>
    <cellStyle name="Input 2 4 3 7" xfId="46000"/>
    <cellStyle name="Input 2 4 3 8" xfId="46001"/>
    <cellStyle name="Input 2 4 4" xfId="1548"/>
    <cellStyle name="Input 2 4 4 2" xfId="1549"/>
    <cellStyle name="Input 2 4 4 2 2" xfId="46002"/>
    <cellStyle name="Input 2 4 4 2 3" xfId="46003"/>
    <cellStyle name="Input 2 4 4 2 4" xfId="46004"/>
    <cellStyle name="Input 2 4 4 2 5" xfId="46005"/>
    <cellStyle name="Input 2 4 4 2 6" xfId="46006"/>
    <cellStyle name="Input 2 4 4 3" xfId="46007"/>
    <cellStyle name="Input 2 4 4 4" xfId="46008"/>
    <cellStyle name="Input 2 4 4 5" xfId="46009"/>
    <cellStyle name="Input 2 4 4 6" xfId="46010"/>
    <cellStyle name="Input 2 4 4 7" xfId="46011"/>
    <cellStyle name="Input 2 4 4 8" xfId="46012"/>
    <cellStyle name="Input 2 4 5" xfId="1550"/>
    <cellStyle name="Input 2 4 5 2" xfId="1551"/>
    <cellStyle name="Input 2 4 5 2 2" xfId="46013"/>
    <cellStyle name="Input 2 4 5 2 3" xfId="46014"/>
    <cellStyle name="Input 2 4 5 2 4" xfId="46015"/>
    <cellStyle name="Input 2 4 5 2 5" xfId="46016"/>
    <cellStyle name="Input 2 4 5 2 6" xfId="46017"/>
    <cellStyle name="Input 2 4 5 3" xfId="46018"/>
    <cellStyle name="Input 2 4 5 4" xfId="46019"/>
    <cellStyle name="Input 2 4 5 5" xfId="46020"/>
    <cellStyle name="Input 2 4 5 6" xfId="46021"/>
    <cellStyle name="Input 2 4 5 7" xfId="46022"/>
    <cellStyle name="Input 2 4 5 8" xfId="46023"/>
    <cellStyle name="Input 2 4 6" xfId="1552"/>
    <cellStyle name="Input 2 4 6 2" xfId="1553"/>
    <cellStyle name="Input 2 4 6 2 2" xfId="46024"/>
    <cellStyle name="Input 2 4 6 2 3" xfId="46025"/>
    <cellStyle name="Input 2 4 6 2 4" xfId="46026"/>
    <cellStyle name="Input 2 4 6 2 5" xfId="46027"/>
    <cellStyle name="Input 2 4 6 2 6" xfId="46028"/>
    <cellStyle name="Input 2 4 6 3" xfId="46029"/>
    <cellStyle name="Input 2 4 6 4" xfId="46030"/>
    <cellStyle name="Input 2 4 6 5" xfId="46031"/>
    <cellStyle name="Input 2 4 6 6" xfId="46032"/>
    <cellStyle name="Input 2 4 6 7" xfId="46033"/>
    <cellStyle name="Input 2 4 6 8" xfId="46034"/>
    <cellStyle name="Input 2 4 7" xfId="1554"/>
    <cellStyle name="Input 2 4 7 2" xfId="1555"/>
    <cellStyle name="Input 2 4 7 2 2" xfId="46035"/>
    <cellStyle name="Input 2 4 7 2 3" xfId="46036"/>
    <cellStyle name="Input 2 4 7 2 4" xfId="46037"/>
    <cellStyle name="Input 2 4 7 2 5" xfId="46038"/>
    <cellStyle name="Input 2 4 7 2 6" xfId="46039"/>
    <cellStyle name="Input 2 4 7 3" xfId="46040"/>
    <cellStyle name="Input 2 4 7 4" xfId="46041"/>
    <cellStyle name="Input 2 4 7 5" xfId="46042"/>
    <cellStyle name="Input 2 4 7 6" xfId="46043"/>
    <cellStyle name="Input 2 4 7 7" xfId="46044"/>
    <cellStyle name="Input 2 4 7 8" xfId="46045"/>
    <cellStyle name="Input 2 4 8" xfId="1556"/>
    <cellStyle name="Input 2 4 8 2" xfId="1557"/>
    <cellStyle name="Input 2 4 8 2 2" xfId="46046"/>
    <cellStyle name="Input 2 4 8 2 3" xfId="46047"/>
    <cellStyle name="Input 2 4 8 2 4" xfId="46048"/>
    <cellStyle name="Input 2 4 8 2 5" xfId="46049"/>
    <cellStyle name="Input 2 4 8 2 6" xfId="46050"/>
    <cellStyle name="Input 2 4 8 3" xfId="46051"/>
    <cellStyle name="Input 2 4 8 4" xfId="46052"/>
    <cellStyle name="Input 2 4 8 5" xfId="46053"/>
    <cellStyle name="Input 2 4 8 6" xfId="46054"/>
    <cellStyle name="Input 2 4 8 7" xfId="46055"/>
    <cellStyle name="Input 2 4 8 8" xfId="46056"/>
    <cellStyle name="Input 2 4 9" xfId="1558"/>
    <cellStyle name="Input 2 4 9 2" xfId="1559"/>
    <cellStyle name="Input 2 4 9 2 2" xfId="46057"/>
    <cellStyle name="Input 2 4 9 2 3" xfId="46058"/>
    <cellStyle name="Input 2 4 9 2 4" xfId="46059"/>
    <cellStyle name="Input 2 4 9 2 5" xfId="46060"/>
    <cellStyle name="Input 2 4 9 2 6" xfId="46061"/>
    <cellStyle name="Input 2 4 9 3" xfId="46062"/>
    <cellStyle name="Input 2 4 9 4" xfId="46063"/>
    <cellStyle name="Input 2 4 9 5" xfId="46064"/>
    <cellStyle name="Input 2 4 9 6" xfId="46065"/>
    <cellStyle name="Input 2 4 9 7" xfId="46066"/>
    <cellStyle name="Input 2 4 9 8" xfId="46067"/>
    <cellStyle name="Input 2 5" xfId="1560"/>
    <cellStyle name="Input 2 5 10" xfId="1561"/>
    <cellStyle name="Input 2 5 10 2" xfId="1562"/>
    <cellStyle name="Input 2 5 10 2 2" xfId="46068"/>
    <cellStyle name="Input 2 5 10 2 3" xfId="46069"/>
    <cellStyle name="Input 2 5 10 2 4" xfId="46070"/>
    <cellStyle name="Input 2 5 10 2 5" xfId="46071"/>
    <cellStyle name="Input 2 5 10 3" xfId="46072"/>
    <cellStyle name="Input 2 5 10 4" xfId="46073"/>
    <cellStyle name="Input 2 5 10 5" xfId="46074"/>
    <cellStyle name="Input 2 5 10 6" xfId="46075"/>
    <cellStyle name="Input 2 5 11" xfId="1563"/>
    <cellStyle name="Input 2 5 11 2" xfId="46076"/>
    <cellStyle name="Input 2 5 11 3" xfId="46077"/>
    <cellStyle name="Input 2 5 11 4" xfId="46078"/>
    <cellStyle name="Input 2 5 11 5" xfId="46079"/>
    <cellStyle name="Input 2 5 12" xfId="46080"/>
    <cellStyle name="Input 2 5 13" xfId="46081"/>
    <cellStyle name="Input 2 5 2" xfId="1564"/>
    <cellStyle name="Input 2 5 2 2" xfId="1565"/>
    <cellStyle name="Input 2 5 2 2 2" xfId="1566"/>
    <cellStyle name="Input 2 5 2 2 2 2" xfId="46082"/>
    <cellStyle name="Input 2 5 2 2 2 3" xfId="46083"/>
    <cellStyle name="Input 2 5 2 2 2 4" xfId="46084"/>
    <cellStyle name="Input 2 5 2 2 2 5" xfId="46085"/>
    <cellStyle name="Input 2 5 2 2 3" xfId="46086"/>
    <cellStyle name="Input 2 5 2 2 4" xfId="46087"/>
    <cellStyle name="Input 2 5 2 2 5" xfId="46088"/>
    <cellStyle name="Input 2 5 2 2 6" xfId="46089"/>
    <cellStyle name="Input 2 5 2 2 7" xfId="46090"/>
    <cellStyle name="Input 2 5 2 3" xfId="1567"/>
    <cellStyle name="Input 2 5 2 3 2" xfId="46091"/>
    <cellStyle name="Input 2 5 2 3 3" xfId="46092"/>
    <cellStyle name="Input 2 5 2 3 4" xfId="46093"/>
    <cellStyle name="Input 2 5 2 3 5" xfId="46094"/>
    <cellStyle name="Input 2 5 2 3 6" xfId="46095"/>
    <cellStyle name="Input 2 5 2 4" xfId="46096"/>
    <cellStyle name="Input 2 5 2 5" xfId="46097"/>
    <cellStyle name="Input 2 5 3" xfId="1568"/>
    <cellStyle name="Input 2 5 3 2" xfId="1569"/>
    <cellStyle name="Input 2 5 3 2 2" xfId="46098"/>
    <cellStyle name="Input 2 5 3 2 3" xfId="46099"/>
    <cellStyle name="Input 2 5 3 2 4" xfId="46100"/>
    <cellStyle name="Input 2 5 3 2 5" xfId="46101"/>
    <cellStyle name="Input 2 5 3 2 6" xfId="46102"/>
    <cellStyle name="Input 2 5 3 3" xfId="46103"/>
    <cellStyle name="Input 2 5 3 4" xfId="46104"/>
    <cellStyle name="Input 2 5 3 5" xfId="46105"/>
    <cellStyle name="Input 2 5 3 6" xfId="46106"/>
    <cellStyle name="Input 2 5 3 7" xfId="46107"/>
    <cellStyle name="Input 2 5 3 8" xfId="46108"/>
    <cellStyle name="Input 2 5 4" xfId="1570"/>
    <cellStyle name="Input 2 5 4 2" xfId="1571"/>
    <cellStyle name="Input 2 5 4 2 2" xfId="46109"/>
    <cellStyle name="Input 2 5 4 2 3" xfId="46110"/>
    <cellStyle name="Input 2 5 4 2 4" xfId="46111"/>
    <cellStyle name="Input 2 5 4 2 5" xfId="46112"/>
    <cellStyle name="Input 2 5 4 2 6" xfId="46113"/>
    <cellStyle name="Input 2 5 4 3" xfId="46114"/>
    <cellStyle name="Input 2 5 4 4" xfId="46115"/>
    <cellStyle name="Input 2 5 4 5" xfId="46116"/>
    <cellStyle name="Input 2 5 4 6" xfId="46117"/>
    <cellStyle name="Input 2 5 4 7" xfId="46118"/>
    <cellStyle name="Input 2 5 4 8" xfId="46119"/>
    <cellStyle name="Input 2 5 5" xfId="1572"/>
    <cellStyle name="Input 2 5 5 2" xfId="1573"/>
    <cellStyle name="Input 2 5 5 2 2" xfId="46120"/>
    <cellStyle name="Input 2 5 5 2 3" xfId="46121"/>
    <cellStyle name="Input 2 5 5 2 4" xfId="46122"/>
    <cellStyle name="Input 2 5 5 2 5" xfId="46123"/>
    <cellStyle name="Input 2 5 5 2 6" xfId="46124"/>
    <cellStyle name="Input 2 5 5 3" xfId="46125"/>
    <cellStyle name="Input 2 5 5 4" xfId="46126"/>
    <cellStyle name="Input 2 5 5 5" xfId="46127"/>
    <cellStyle name="Input 2 5 5 6" xfId="46128"/>
    <cellStyle name="Input 2 5 5 7" xfId="46129"/>
    <cellStyle name="Input 2 5 5 8" xfId="46130"/>
    <cellStyle name="Input 2 5 6" xfId="1574"/>
    <cellStyle name="Input 2 5 6 2" xfId="1575"/>
    <cellStyle name="Input 2 5 6 2 2" xfId="46131"/>
    <cellStyle name="Input 2 5 6 2 3" xfId="46132"/>
    <cellStyle name="Input 2 5 6 2 4" xfId="46133"/>
    <cellStyle name="Input 2 5 6 2 5" xfId="46134"/>
    <cellStyle name="Input 2 5 6 2 6" xfId="46135"/>
    <cellStyle name="Input 2 5 6 3" xfId="46136"/>
    <cellStyle name="Input 2 5 6 4" xfId="46137"/>
    <cellStyle name="Input 2 5 6 5" xfId="46138"/>
    <cellStyle name="Input 2 5 6 6" xfId="46139"/>
    <cellStyle name="Input 2 5 6 7" xfId="46140"/>
    <cellStyle name="Input 2 5 6 8" xfId="46141"/>
    <cellStyle name="Input 2 5 7" xfId="1576"/>
    <cellStyle name="Input 2 5 7 2" xfId="1577"/>
    <cellStyle name="Input 2 5 7 2 2" xfId="46142"/>
    <cellStyle name="Input 2 5 7 2 3" xfId="46143"/>
    <cellStyle name="Input 2 5 7 2 4" xfId="46144"/>
    <cellStyle name="Input 2 5 7 2 5" xfId="46145"/>
    <cellStyle name="Input 2 5 7 2 6" xfId="46146"/>
    <cellStyle name="Input 2 5 7 3" xfId="46147"/>
    <cellStyle name="Input 2 5 7 4" xfId="46148"/>
    <cellStyle name="Input 2 5 7 5" xfId="46149"/>
    <cellStyle name="Input 2 5 7 6" xfId="46150"/>
    <cellStyle name="Input 2 5 7 7" xfId="46151"/>
    <cellStyle name="Input 2 5 7 8" xfId="46152"/>
    <cellStyle name="Input 2 5 8" xfId="1578"/>
    <cellStyle name="Input 2 5 8 2" xfId="1579"/>
    <cellStyle name="Input 2 5 8 2 2" xfId="46153"/>
    <cellStyle name="Input 2 5 8 2 3" xfId="46154"/>
    <cellStyle name="Input 2 5 8 2 4" xfId="46155"/>
    <cellStyle name="Input 2 5 8 2 5" xfId="46156"/>
    <cellStyle name="Input 2 5 8 2 6" xfId="46157"/>
    <cellStyle name="Input 2 5 8 3" xfId="46158"/>
    <cellStyle name="Input 2 5 8 4" xfId="46159"/>
    <cellStyle name="Input 2 5 8 5" xfId="46160"/>
    <cellStyle name="Input 2 5 8 6" xfId="46161"/>
    <cellStyle name="Input 2 5 8 7" xfId="46162"/>
    <cellStyle name="Input 2 5 8 8" xfId="46163"/>
    <cellStyle name="Input 2 5 9" xfId="1580"/>
    <cellStyle name="Input 2 5 9 2" xfId="1581"/>
    <cellStyle name="Input 2 5 9 2 2" xfId="46164"/>
    <cellStyle name="Input 2 5 9 2 3" xfId="46165"/>
    <cellStyle name="Input 2 5 9 2 4" xfId="46166"/>
    <cellStyle name="Input 2 5 9 2 5" xfId="46167"/>
    <cellStyle name="Input 2 5 9 2 6" xfId="46168"/>
    <cellStyle name="Input 2 5 9 3" xfId="46169"/>
    <cellStyle name="Input 2 5 9 4" xfId="46170"/>
    <cellStyle name="Input 2 5 9 5" xfId="46171"/>
    <cellStyle name="Input 2 5 9 6" xfId="46172"/>
    <cellStyle name="Input 2 5 9 7" xfId="46173"/>
    <cellStyle name="Input 2 5 9 8" xfId="46174"/>
    <cellStyle name="Input 2 6" xfId="1582"/>
    <cellStyle name="Input 2 6 10" xfId="1583"/>
    <cellStyle name="Input 2 6 10 2" xfId="1584"/>
    <cellStyle name="Input 2 6 10 2 2" xfId="46175"/>
    <cellStyle name="Input 2 6 10 2 3" xfId="46176"/>
    <cellStyle name="Input 2 6 10 2 4" xfId="46177"/>
    <cellStyle name="Input 2 6 10 2 5" xfId="46178"/>
    <cellStyle name="Input 2 6 10 3" xfId="46179"/>
    <cellStyle name="Input 2 6 10 4" xfId="46180"/>
    <cellStyle name="Input 2 6 10 5" xfId="46181"/>
    <cellStyle name="Input 2 6 10 6" xfId="46182"/>
    <cellStyle name="Input 2 6 11" xfId="1585"/>
    <cellStyle name="Input 2 6 11 2" xfId="46183"/>
    <cellStyle name="Input 2 6 11 3" xfId="46184"/>
    <cellStyle name="Input 2 6 11 4" xfId="46185"/>
    <cellStyle name="Input 2 6 11 5" xfId="46186"/>
    <cellStyle name="Input 2 6 12" xfId="46187"/>
    <cellStyle name="Input 2 6 13" xfId="46188"/>
    <cellStyle name="Input 2 6 2" xfId="1586"/>
    <cellStyle name="Input 2 6 2 2" xfId="1587"/>
    <cellStyle name="Input 2 6 2 2 2" xfId="1588"/>
    <cellStyle name="Input 2 6 2 2 2 2" xfId="46189"/>
    <cellStyle name="Input 2 6 2 2 2 3" xfId="46190"/>
    <cellStyle name="Input 2 6 2 2 2 4" xfId="46191"/>
    <cellStyle name="Input 2 6 2 2 2 5" xfId="46192"/>
    <cellStyle name="Input 2 6 2 2 3" xfId="46193"/>
    <cellStyle name="Input 2 6 2 2 4" xfId="46194"/>
    <cellStyle name="Input 2 6 2 2 5" xfId="46195"/>
    <cellStyle name="Input 2 6 2 2 6" xfId="46196"/>
    <cellStyle name="Input 2 6 2 2 7" xfId="46197"/>
    <cellStyle name="Input 2 6 2 3" xfId="1589"/>
    <cellStyle name="Input 2 6 2 3 2" xfId="46198"/>
    <cellStyle name="Input 2 6 2 3 3" xfId="46199"/>
    <cellStyle name="Input 2 6 2 3 4" xfId="46200"/>
    <cellStyle name="Input 2 6 2 3 5" xfId="46201"/>
    <cellStyle name="Input 2 6 2 3 6" xfId="46202"/>
    <cellStyle name="Input 2 6 2 4" xfId="46203"/>
    <cellStyle name="Input 2 6 2 5" xfId="46204"/>
    <cellStyle name="Input 2 6 3" xfId="1590"/>
    <cellStyle name="Input 2 6 3 2" xfId="1591"/>
    <cellStyle name="Input 2 6 3 2 2" xfId="46205"/>
    <cellStyle name="Input 2 6 3 2 3" xfId="46206"/>
    <cellStyle name="Input 2 6 3 2 4" xfId="46207"/>
    <cellStyle name="Input 2 6 3 2 5" xfId="46208"/>
    <cellStyle name="Input 2 6 3 2 6" xfId="46209"/>
    <cellStyle name="Input 2 6 3 3" xfId="46210"/>
    <cellStyle name="Input 2 6 3 4" xfId="46211"/>
    <cellStyle name="Input 2 6 3 5" xfId="46212"/>
    <cellStyle name="Input 2 6 3 6" xfId="46213"/>
    <cellStyle name="Input 2 6 3 7" xfId="46214"/>
    <cellStyle name="Input 2 6 3 8" xfId="46215"/>
    <cellStyle name="Input 2 6 4" xfId="1592"/>
    <cellStyle name="Input 2 6 4 2" xfId="1593"/>
    <cellStyle name="Input 2 6 4 2 2" xfId="46216"/>
    <cellStyle name="Input 2 6 4 2 3" xfId="46217"/>
    <cellStyle name="Input 2 6 4 2 4" xfId="46218"/>
    <cellStyle name="Input 2 6 4 2 5" xfId="46219"/>
    <cellStyle name="Input 2 6 4 2 6" xfId="46220"/>
    <cellStyle name="Input 2 6 4 3" xfId="46221"/>
    <cellStyle name="Input 2 6 4 4" xfId="46222"/>
    <cellStyle name="Input 2 6 4 5" xfId="46223"/>
    <cellStyle name="Input 2 6 4 6" xfId="46224"/>
    <cellStyle name="Input 2 6 4 7" xfId="46225"/>
    <cellStyle name="Input 2 6 4 8" xfId="46226"/>
    <cellStyle name="Input 2 6 5" xfId="1594"/>
    <cellStyle name="Input 2 6 5 2" xfId="1595"/>
    <cellStyle name="Input 2 6 5 2 2" xfId="46227"/>
    <cellStyle name="Input 2 6 5 2 3" xfId="46228"/>
    <cellStyle name="Input 2 6 5 2 4" xfId="46229"/>
    <cellStyle name="Input 2 6 5 2 5" xfId="46230"/>
    <cellStyle name="Input 2 6 5 2 6" xfId="46231"/>
    <cellStyle name="Input 2 6 5 3" xfId="46232"/>
    <cellStyle name="Input 2 6 5 4" xfId="46233"/>
    <cellStyle name="Input 2 6 5 5" xfId="46234"/>
    <cellStyle name="Input 2 6 5 6" xfId="46235"/>
    <cellStyle name="Input 2 6 5 7" xfId="46236"/>
    <cellStyle name="Input 2 6 5 8" xfId="46237"/>
    <cellStyle name="Input 2 6 6" xfId="1596"/>
    <cellStyle name="Input 2 6 6 2" xfId="1597"/>
    <cellStyle name="Input 2 6 6 2 2" xfId="46238"/>
    <cellStyle name="Input 2 6 6 2 3" xfId="46239"/>
    <cellStyle name="Input 2 6 6 2 4" xfId="46240"/>
    <cellStyle name="Input 2 6 6 2 5" xfId="46241"/>
    <cellStyle name="Input 2 6 6 2 6" xfId="46242"/>
    <cellStyle name="Input 2 6 6 3" xfId="46243"/>
    <cellStyle name="Input 2 6 6 4" xfId="46244"/>
    <cellStyle name="Input 2 6 6 5" xfId="46245"/>
    <cellStyle name="Input 2 6 6 6" xfId="46246"/>
    <cellStyle name="Input 2 6 6 7" xfId="46247"/>
    <cellStyle name="Input 2 6 6 8" xfId="46248"/>
    <cellStyle name="Input 2 6 7" xfId="1598"/>
    <cellStyle name="Input 2 6 7 2" xfId="1599"/>
    <cellStyle name="Input 2 6 7 2 2" xfId="46249"/>
    <cellStyle name="Input 2 6 7 2 3" xfId="46250"/>
    <cellStyle name="Input 2 6 7 2 4" xfId="46251"/>
    <cellStyle name="Input 2 6 7 2 5" xfId="46252"/>
    <cellStyle name="Input 2 6 7 2 6" xfId="46253"/>
    <cellStyle name="Input 2 6 7 3" xfId="46254"/>
    <cellStyle name="Input 2 6 7 4" xfId="46255"/>
    <cellStyle name="Input 2 6 7 5" xfId="46256"/>
    <cellStyle name="Input 2 6 7 6" xfId="46257"/>
    <cellStyle name="Input 2 6 7 7" xfId="46258"/>
    <cellStyle name="Input 2 6 7 8" xfId="46259"/>
    <cellStyle name="Input 2 6 8" xfId="1600"/>
    <cellStyle name="Input 2 6 8 2" xfId="1601"/>
    <cellStyle name="Input 2 6 8 2 2" xfId="46260"/>
    <cellStyle name="Input 2 6 8 2 3" xfId="46261"/>
    <cellStyle name="Input 2 6 8 2 4" xfId="46262"/>
    <cellStyle name="Input 2 6 8 2 5" xfId="46263"/>
    <cellStyle name="Input 2 6 8 2 6" xfId="46264"/>
    <cellStyle name="Input 2 6 8 3" xfId="46265"/>
    <cellStyle name="Input 2 6 8 4" xfId="46266"/>
    <cellStyle name="Input 2 6 8 5" xfId="46267"/>
    <cellStyle name="Input 2 6 8 6" xfId="46268"/>
    <cellStyle name="Input 2 6 8 7" xfId="46269"/>
    <cellStyle name="Input 2 6 8 8" xfId="46270"/>
    <cellStyle name="Input 2 6 9" xfId="1602"/>
    <cellStyle name="Input 2 6 9 2" xfId="1603"/>
    <cellStyle name="Input 2 6 9 2 2" xfId="46271"/>
    <cellStyle name="Input 2 6 9 2 3" xfId="46272"/>
    <cellStyle name="Input 2 6 9 2 4" xfId="46273"/>
    <cellStyle name="Input 2 6 9 2 5" xfId="46274"/>
    <cellStyle name="Input 2 6 9 2 6" xfId="46275"/>
    <cellStyle name="Input 2 6 9 3" xfId="46276"/>
    <cellStyle name="Input 2 6 9 4" xfId="46277"/>
    <cellStyle name="Input 2 6 9 5" xfId="46278"/>
    <cellStyle name="Input 2 6 9 6" xfId="46279"/>
    <cellStyle name="Input 2 6 9 7" xfId="46280"/>
    <cellStyle name="Input 2 6 9 8" xfId="46281"/>
    <cellStyle name="Input 2 7" xfId="1604"/>
    <cellStyle name="Input 2 7 2" xfId="1605"/>
    <cellStyle name="Input 2 7 2 2" xfId="1606"/>
    <cellStyle name="Input 2 7 2 2 2" xfId="46282"/>
    <cellStyle name="Input 2 7 2 2 3" xfId="46283"/>
    <cellStyle name="Input 2 7 2 2 4" xfId="46284"/>
    <cellStyle name="Input 2 7 2 2 5" xfId="46285"/>
    <cellStyle name="Input 2 7 2 3" xfId="46286"/>
    <cellStyle name="Input 2 7 2 4" xfId="46287"/>
    <cellStyle name="Input 2 7 2 5" xfId="46288"/>
    <cellStyle name="Input 2 7 2 6" xfId="46289"/>
    <cellStyle name="Input 2 7 2 7" xfId="46290"/>
    <cellStyle name="Input 2 7 3" xfId="1607"/>
    <cellStyle name="Input 2 7 3 2" xfId="46291"/>
    <cellStyle name="Input 2 7 3 3" xfId="46292"/>
    <cellStyle name="Input 2 7 3 4" xfId="46293"/>
    <cellStyle name="Input 2 7 3 5" xfId="46294"/>
    <cellStyle name="Input 2 7 3 6" xfId="46295"/>
    <cellStyle name="Input 2 7 4" xfId="46296"/>
    <cellStyle name="Input 2 7 5" xfId="46297"/>
    <cellStyle name="Input 2 8" xfId="1608"/>
    <cellStyle name="Input 2 8 2" xfId="1609"/>
    <cellStyle name="Input 2 8 2 2" xfId="46298"/>
    <cellStyle name="Input 2 8 2 3" xfId="46299"/>
    <cellStyle name="Input 2 8 2 4" xfId="46300"/>
    <cellStyle name="Input 2 8 2 5" xfId="46301"/>
    <cellStyle name="Input 2 8 2 6" xfId="46302"/>
    <cellStyle name="Input 2 8 3" xfId="46303"/>
    <cellStyle name="Input 2 8 4" xfId="46304"/>
    <cellStyle name="Input 2 8 5" xfId="46305"/>
    <cellStyle name="Input 2 8 6" xfId="46306"/>
    <cellStyle name="Input 2 8 7" xfId="46307"/>
    <cellStyle name="Input 2 8 8" xfId="46308"/>
    <cellStyle name="Input 2 9" xfId="1610"/>
    <cellStyle name="Input 2 9 2" xfId="1611"/>
    <cellStyle name="Input 2 9 2 2" xfId="46309"/>
    <cellStyle name="Input 2 9 2 3" xfId="46310"/>
    <cellStyle name="Input 2 9 2 4" xfId="46311"/>
    <cellStyle name="Input 2 9 2 5" xfId="46312"/>
    <cellStyle name="Input 2 9 2 6" xfId="46313"/>
    <cellStyle name="Input 2 9 3" xfId="46314"/>
    <cellStyle name="Input 2 9 4" xfId="46315"/>
    <cellStyle name="Input 2 9 5" xfId="46316"/>
    <cellStyle name="Input 2 9 6" xfId="46317"/>
    <cellStyle name="Input 2 9 7" xfId="46318"/>
    <cellStyle name="Input 2 9 8" xfId="46319"/>
    <cellStyle name="Input 3" xfId="46320"/>
    <cellStyle name="Input 4" xfId="46321"/>
    <cellStyle name="Input 5" xfId="46322"/>
    <cellStyle name="Input 6" xfId="46323"/>
    <cellStyle name="Input 7" xfId="46324"/>
    <cellStyle name="Inst. Sections" xfId="46325"/>
    <cellStyle name="Inst. Subheading" xfId="46326"/>
    <cellStyle name="kwh_centered" xfId="21"/>
    <cellStyle name="Labels - Style3" xfId="46327"/>
    <cellStyle name="Linked Cell 2" xfId="1612"/>
    <cellStyle name="Linked Cell 3" xfId="46328"/>
    <cellStyle name="Linked Cell 4" xfId="46329"/>
    <cellStyle name="MCP" xfId="1613"/>
    <cellStyle name="Neutral 2" xfId="1614"/>
    <cellStyle name="Neutral 3" xfId="46330"/>
    <cellStyle name="Neutral 4" xfId="46331"/>
    <cellStyle name="nONE" xfId="1615"/>
    <cellStyle name="noninput" xfId="1616"/>
    <cellStyle name="noninput 2" xfId="11258"/>
    <cellStyle name="noninput 3" xfId="11259"/>
    <cellStyle name="noninput 4" xfId="11260"/>
    <cellStyle name="Normal" xfId="0" builtinId="0"/>
    <cellStyle name="Normal - Style1" xfId="1617"/>
    <cellStyle name="Normal - Style2" xfId="46332"/>
    <cellStyle name="Normal - Style3" xfId="46333"/>
    <cellStyle name="Normal - Style4" xfId="46334"/>
    <cellStyle name="Normal - Style5" xfId="46335"/>
    <cellStyle name="Normal - Style6" xfId="46336"/>
    <cellStyle name="Normal - Style7" xfId="46337"/>
    <cellStyle name="Normal - Style8" xfId="46338"/>
    <cellStyle name="Normal 10" xfId="27"/>
    <cellStyle name="Normal 10 10" xfId="1618"/>
    <cellStyle name="Normal 10 11" xfId="46339"/>
    <cellStyle name="Normal 10 2" xfId="1619"/>
    <cellStyle name="Normal 10 2 2" xfId="1620"/>
    <cellStyle name="Normal 10 3" xfId="1621"/>
    <cellStyle name="Normal 10 3 2" xfId="46340"/>
    <cellStyle name="Normal 10 4" xfId="1622"/>
    <cellStyle name="Normal 10 4 2" xfId="1623"/>
    <cellStyle name="Normal 10 4 2 2" xfId="1624"/>
    <cellStyle name="Normal 10 4 2 2 2" xfId="1625"/>
    <cellStyle name="Normal 10 4 2 2 2 2" xfId="1626"/>
    <cellStyle name="Normal 10 4 2 2 2 2 2" xfId="1627"/>
    <cellStyle name="Normal 10 4 2 2 2 2 3" xfId="46341"/>
    <cellStyle name="Normal 10 4 2 2 2 3" xfId="1628"/>
    <cellStyle name="Normal 10 4 2 2 2 4" xfId="46342"/>
    <cellStyle name="Normal 10 4 2 2 3" xfId="1629"/>
    <cellStyle name="Normal 10 4 2 2 3 2" xfId="1630"/>
    <cellStyle name="Normal 10 4 2 2 3 2 2" xfId="46343"/>
    <cellStyle name="Normal 10 4 2 2 3 3" xfId="46344"/>
    <cellStyle name="Normal 10 4 2 2 4" xfId="1631"/>
    <cellStyle name="Normal 10 4 2 2 4 2" xfId="1632"/>
    <cellStyle name="Normal 10 4 2 2 4 3" xfId="46345"/>
    <cellStyle name="Normal 10 4 2 2 5" xfId="1633"/>
    <cellStyle name="Normal 10 4 2 2 6" xfId="46346"/>
    <cellStyle name="Normal 10 4 2 3" xfId="1634"/>
    <cellStyle name="Normal 10 4 2 3 2" xfId="1635"/>
    <cellStyle name="Normal 10 4 2 3 2 2" xfId="1636"/>
    <cellStyle name="Normal 10 4 2 3 2 3" xfId="46347"/>
    <cellStyle name="Normal 10 4 2 3 3" xfId="1637"/>
    <cellStyle name="Normal 10 4 2 3 4" xfId="46348"/>
    <cellStyle name="Normal 10 4 2 4" xfId="1638"/>
    <cellStyle name="Normal 10 4 2 4 2" xfId="1639"/>
    <cellStyle name="Normal 10 4 2 4 2 2" xfId="46349"/>
    <cellStyle name="Normal 10 4 2 4 3" xfId="46350"/>
    <cellStyle name="Normal 10 4 2 5" xfId="1640"/>
    <cellStyle name="Normal 10 4 2 5 2" xfId="1641"/>
    <cellStyle name="Normal 10 4 2 5 3" xfId="46351"/>
    <cellStyle name="Normal 10 4 2 6" xfId="1642"/>
    <cellStyle name="Normal 10 4 2 7" xfId="46352"/>
    <cellStyle name="Normal 10 4 3" xfId="1643"/>
    <cellStyle name="Normal 10 4 3 2" xfId="1644"/>
    <cellStyle name="Normal 10 4 3 2 2" xfId="1645"/>
    <cellStyle name="Normal 10 4 3 2 2 2" xfId="1646"/>
    <cellStyle name="Normal 10 4 3 2 2 3" xfId="46353"/>
    <cellStyle name="Normal 10 4 3 2 3" xfId="1647"/>
    <cellStyle name="Normal 10 4 3 2 4" xfId="46354"/>
    <cellStyle name="Normal 10 4 3 3" xfId="1648"/>
    <cellStyle name="Normal 10 4 3 3 2" xfId="1649"/>
    <cellStyle name="Normal 10 4 3 3 2 2" xfId="46355"/>
    <cellStyle name="Normal 10 4 3 3 3" xfId="46356"/>
    <cellStyle name="Normal 10 4 3 4" xfId="1650"/>
    <cellStyle name="Normal 10 4 3 4 2" xfId="1651"/>
    <cellStyle name="Normal 10 4 3 4 3" xfId="46357"/>
    <cellStyle name="Normal 10 4 3 5" xfId="1652"/>
    <cellStyle name="Normal 10 4 3 6" xfId="46358"/>
    <cellStyle name="Normal 10 4 4" xfId="1653"/>
    <cellStyle name="Normal 10 4 4 2" xfId="1654"/>
    <cellStyle name="Normal 10 4 4 2 2" xfId="1655"/>
    <cellStyle name="Normal 10 4 4 2 3" xfId="46359"/>
    <cellStyle name="Normal 10 4 4 3" xfId="1656"/>
    <cellStyle name="Normal 10 4 4 4" xfId="46360"/>
    <cellStyle name="Normal 10 4 5" xfId="1657"/>
    <cellStyle name="Normal 10 4 5 2" xfId="1658"/>
    <cellStyle name="Normal 10 4 5 2 2" xfId="46361"/>
    <cellStyle name="Normal 10 4 5 3" xfId="46362"/>
    <cellStyle name="Normal 10 4 6" xfId="1659"/>
    <cellStyle name="Normal 10 4 6 2" xfId="1660"/>
    <cellStyle name="Normal 10 4 6 3" xfId="46363"/>
    <cellStyle name="Normal 10 4 7" xfId="1661"/>
    <cellStyle name="Normal 10 4 8" xfId="46364"/>
    <cellStyle name="Normal 10 5" xfId="1662"/>
    <cellStyle name="Normal 10 5 2" xfId="1663"/>
    <cellStyle name="Normal 10 5 2 2" xfId="1664"/>
    <cellStyle name="Normal 10 5 2 2 2" xfId="1665"/>
    <cellStyle name="Normal 10 5 2 2 2 2" xfId="1666"/>
    <cellStyle name="Normal 10 5 2 2 2 3" xfId="46365"/>
    <cellStyle name="Normal 10 5 2 2 3" xfId="1667"/>
    <cellStyle name="Normal 10 5 2 2 4" xfId="46366"/>
    <cellStyle name="Normal 10 5 2 3" xfId="1668"/>
    <cellStyle name="Normal 10 5 2 3 2" xfId="1669"/>
    <cellStyle name="Normal 10 5 2 3 2 2" xfId="46367"/>
    <cellStyle name="Normal 10 5 2 3 3" xfId="46368"/>
    <cellStyle name="Normal 10 5 2 4" xfId="1670"/>
    <cellStyle name="Normal 10 5 2 4 2" xfId="1671"/>
    <cellStyle name="Normal 10 5 2 4 3" xfId="46369"/>
    <cellStyle name="Normal 10 5 2 5" xfId="1672"/>
    <cellStyle name="Normal 10 5 2 6" xfId="46370"/>
    <cellStyle name="Normal 10 5 3" xfId="1673"/>
    <cellStyle name="Normal 10 5 3 2" xfId="1674"/>
    <cellStyle name="Normal 10 5 3 2 2" xfId="1675"/>
    <cellStyle name="Normal 10 5 3 2 3" xfId="46371"/>
    <cellStyle name="Normal 10 5 3 3" xfId="1676"/>
    <cellStyle name="Normal 10 5 3 4" xfId="46372"/>
    <cellStyle name="Normal 10 5 4" xfId="1677"/>
    <cellStyle name="Normal 10 5 4 2" xfId="1678"/>
    <cellStyle name="Normal 10 5 4 2 2" xfId="46373"/>
    <cellStyle name="Normal 10 5 4 3" xfId="46374"/>
    <cellStyle name="Normal 10 5 5" xfId="1679"/>
    <cellStyle name="Normal 10 5 5 2" xfId="1680"/>
    <cellStyle name="Normal 10 5 5 3" xfId="46375"/>
    <cellStyle name="Normal 10 5 6" xfId="1681"/>
    <cellStyle name="Normal 10 5 7" xfId="46376"/>
    <cellStyle name="Normal 10 6" xfId="1682"/>
    <cellStyle name="Normal 10 6 2" xfId="1683"/>
    <cellStyle name="Normal 10 6 2 2" xfId="1684"/>
    <cellStyle name="Normal 10 6 2 2 2" xfId="1685"/>
    <cellStyle name="Normal 10 6 2 2 3" xfId="46377"/>
    <cellStyle name="Normal 10 6 2 3" xfId="1686"/>
    <cellStyle name="Normal 10 6 2 4" xfId="46378"/>
    <cellStyle name="Normal 10 6 3" xfId="1687"/>
    <cellStyle name="Normal 10 6 3 2" xfId="1688"/>
    <cellStyle name="Normal 10 6 3 2 2" xfId="46379"/>
    <cellStyle name="Normal 10 6 3 3" xfId="46380"/>
    <cellStyle name="Normal 10 6 4" xfId="1689"/>
    <cellStyle name="Normal 10 6 4 2" xfId="1690"/>
    <cellStyle name="Normal 10 6 4 3" xfId="46381"/>
    <cellStyle name="Normal 10 6 5" xfId="1691"/>
    <cellStyle name="Normal 10 6 6" xfId="46382"/>
    <cellStyle name="Normal 10 7" xfId="1692"/>
    <cellStyle name="Normal 10 7 2" xfId="1693"/>
    <cellStyle name="Normal 10 7 2 2" xfId="1694"/>
    <cellStyle name="Normal 10 7 2 3" xfId="46383"/>
    <cellStyle name="Normal 10 7 3" xfId="1695"/>
    <cellStyle name="Normal 10 7 4" xfId="46384"/>
    <cellStyle name="Normal 10 8" xfId="1696"/>
    <cellStyle name="Normal 10 8 2" xfId="1697"/>
    <cellStyle name="Normal 10 8 2 2" xfId="46385"/>
    <cellStyle name="Normal 10 8 3" xfId="46386"/>
    <cellStyle name="Normal 10 9" xfId="1698"/>
    <cellStyle name="Normal 10 9 2" xfId="1699"/>
    <cellStyle name="Normal 10 9 3" xfId="46387"/>
    <cellStyle name="Normal 10_10-15-10-Stmt AU - Period I - Working 1 0" xfId="1700"/>
    <cellStyle name="Normal 11" xfId="29"/>
    <cellStyle name="Normal 11 10" xfId="46388"/>
    <cellStyle name="Normal 11 2" xfId="1701"/>
    <cellStyle name="Normal 11 2 2" xfId="46389"/>
    <cellStyle name="Normal 11 3" xfId="1702"/>
    <cellStyle name="Normal 11 3 2" xfId="1703"/>
    <cellStyle name="Normal 11 3 2 2" xfId="1704"/>
    <cellStyle name="Normal 11 3 2 2 2" xfId="1705"/>
    <cellStyle name="Normal 11 3 2 2 2 2" xfId="1706"/>
    <cellStyle name="Normal 11 3 2 2 2 2 2" xfId="1707"/>
    <cellStyle name="Normal 11 3 2 2 2 2 3" xfId="46390"/>
    <cellStyle name="Normal 11 3 2 2 2 3" xfId="1708"/>
    <cellStyle name="Normal 11 3 2 2 2 4" xfId="46391"/>
    <cellStyle name="Normal 11 3 2 2 3" xfId="1709"/>
    <cellStyle name="Normal 11 3 2 2 3 2" xfId="1710"/>
    <cellStyle name="Normal 11 3 2 2 3 2 2" xfId="46392"/>
    <cellStyle name="Normal 11 3 2 2 3 3" xfId="46393"/>
    <cellStyle name="Normal 11 3 2 2 4" xfId="1711"/>
    <cellStyle name="Normal 11 3 2 2 4 2" xfId="1712"/>
    <cellStyle name="Normal 11 3 2 2 4 3" xfId="46394"/>
    <cellStyle name="Normal 11 3 2 2 5" xfId="1713"/>
    <cellStyle name="Normal 11 3 2 2 6" xfId="46395"/>
    <cellStyle name="Normal 11 3 2 3" xfId="1714"/>
    <cellStyle name="Normal 11 3 2 3 2" xfId="1715"/>
    <cellStyle name="Normal 11 3 2 3 2 2" xfId="1716"/>
    <cellStyle name="Normal 11 3 2 3 2 3" xfId="46396"/>
    <cellStyle name="Normal 11 3 2 3 3" xfId="1717"/>
    <cellStyle name="Normal 11 3 2 3 4" xfId="46397"/>
    <cellStyle name="Normal 11 3 2 4" xfId="1718"/>
    <cellStyle name="Normal 11 3 2 4 2" xfId="1719"/>
    <cellStyle name="Normal 11 3 2 4 2 2" xfId="46398"/>
    <cellStyle name="Normal 11 3 2 4 3" xfId="46399"/>
    <cellStyle name="Normal 11 3 2 5" xfId="1720"/>
    <cellStyle name="Normal 11 3 2 5 2" xfId="1721"/>
    <cellStyle name="Normal 11 3 2 5 3" xfId="46400"/>
    <cellStyle name="Normal 11 3 2 6" xfId="1722"/>
    <cellStyle name="Normal 11 3 2 7" xfId="46401"/>
    <cellStyle name="Normal 11 3 3" xfId="1723"/>
    <cellStyle name="Normal 11 3 3 2" xfId="1724"/>
    <cellStyle name="Normal 11 3 3 2 2" xfId="1725"/>
    <cellStyle name="Normal 11 3 3 2 2 2" xfId="1726"/>
    <cellStyle name="Normal 11 3 3 2 2 3" xfId="46402"/>
    <cellStyle name="Normal 11 3 3 2 3" xfId="1727"/>
    <cellStyle name="Normal 11 3 3 2 4" xfId="46403"/>
    <cellStyle name="Normal 11 3 3 3" xfId="1728"/>
    <cellStyle name="Normal 11 3 3 3 2" xfId="1729"/>
    <cellStyle name="Normal 11 3 3 3 2 2" xfId="46404"/>
    <cellStyle name="Normal 11 3 3 3 3" xfId="46405"/>
    <cellStyle name="Normal 11 3 3 4" xfId="1730"/>
    <cellStyle name="Normal 11 3 3 4 2" xfId="1731"/>
    <cellStyle name="Normal 11 3 3 4 3" xfId="46406"/>
    <cellStyle name="Normal 11 3 3 5" xfId="1732"/>
    <cellStyle name="Normal 11 3 3 6" xfId="46407"/>
    <cellStyle name="Normal 11 3 4" xfId="1733"/>
    <cellStyle name="Normal 11 3 4 2" xfId="1734"/>
    <cellStyle name="Normal 11 3 4 2 2" xfId="1735"/>
    <cellStyle name="Normal 11 3 4 2 3" xfId="46408"/>
    <cellStyle name="Normal 11 3 4 3" xfId="1736"/>
    <cellStyle name="Normal 11 3 4 4" xfId="46409"/>
    <cellStyle name="Normal 11 3 5" xfId="1737"/>
    <cellStyle name="Normal 11 3 5 2" xfId="1738"/>
    <cellStyle name="Normal 11 3 5 2 2" xfId="46410"/>
    <cellStyle name="Normal 11 3 5 3" xfId="46411"/>
    <cellStyle name="Normal 11 3 6" xfId="1739"/>
    <cellStyle name="Normal 11 3 6 2" xfId="1740"/>
    <cellStyle name="Normal 11 3 6 3" xfId="46412"/>
    <cellStyle name="Normal 11 3 7" xfId="1741"/>
    <cellStyle name="Normal 11 3 8" xfId="46413"/>
    <cellStyle name="Normal 11 4" xfId="1742"/>
    <cellStyle name="Normal 11 4 2" xfId="1743"/>
    <cellStyle name="Normal 11 4 2 2" xfId="1744"/>
    <cellStyle name="Normal 11 4 2 2 2" xfId="1745"/>
    <cellStyle name="Normal 11 4 2 2 2 2" xfId="1746"/>
    <cellStyle name="Normal 11 4 2 2 2 3" xfId="46414"/>
    <cellStyle name="Normal 11 4 2 2 3" xfId="1747"/>
    <cellStyle name="Normal 11 4 2 2 4" xfId="46415"/>
    <cellStyle name="Normal 11 4 2 3" xfId="1748"/>
    <cellStyle name="Normal 11 4 2 3 2" xfId="1749"/>
    <cellStyle name="Normal 11 4 2 3 2 2" xfId="46416"/>
    <cellStyle name="Normal 11 4 2 3 3" xfId="46417"/>
    <cellStyle name="Normal 11 4 2 4" xfId="1750"/>
    <cellStyle name="Normal 11 4 2 4 2" xfId="1751"/>
    <cellStyle name="Normal 11 4 2 4 3" xfId="46418"/>
    <cellStyle name="Normal 11 4 2 5" xfId="1752"/>
    <cellStyle name="Normal 11 4 2 6" xfId="46419"/>
    <cellStyle name="Normal 11 4 3" xfId="1753"/>
    <cellStyle name="Normal 11 4 3 2" xfId="1754"/>
    <cellStyle name="Normal 11 4 3 2 2" xfId="1755"/>
    <cellStyle name="Normal 11 4 3 2 3" xfId="46420"/>
    <cellStyle name="Normal 11 4 3 3" xfId="1756"/>
    <cellStyle name="Normal 11 4 3 4" xfId="46421"/>
    <cellStyle name="Normal 11 4 4" xfId="1757"/>
    <cellStyle name="Normal 11 4 4 2" xfId="1758"/>
    <cellStyle name="Normal 11 4 4 2 2" xfId="46422"/>
    <cellStyle name="Normal 11 4 4 3" xfId="46423"/>
    <cellStyle name="Normal 11 4 5" xfId="1759"/>
    <cellStyle name="Normal 11 4 5 2" xfId="1760"/>
    <cellStyle name="Normal 11 4 5 3" xfId="46424"/>
    <cellStyle name="Normal 11 4 6" xfId="1761"/>
    <cellStyle name="Normal 11 4 7" xfId="46425"/>
    <cellStyle name="Normal 11 5" xfId="1762"/>
    <cellStyle name="Normal 11 5 2" xfId="1763"/>
    <cellStyle name="Normal 11 5 2 2" xfId="1764"/>
    <cellStyle name="Normal 11 5 2 2 2" xfId="1765"/>
    <cellStyle name="Normal 11 5 2 2 3" xfId="46426"/>
    <cellStyle name="Normal 11 5 2 3" xfId="1766"/>
    <cellStyle name="Normal 11 5 2 4" xfId="46427"/>
    <cellStyle name="Normal 11 5 3" xfId="1767"/>
    <cellStyle name="Normal 11 5 3 2" xfId="1768"/>
    <cellStyle name="Normal 11 5 3 2 2" xfId="46428"/>
    <cellStyle name="Normal 11 5 3 3" xfId="46429"/>
    <cellStyle name="Normal 11 5 4" xfId="1769"/>
    <cellStyle name="Normal 11 5 4 2" xfId="1770"/>
    <cellStyle name="Normal 11 5 4 3" xfId="46430"/>
    <cellStyle name="Normal 11 5 5" xfId="1771"/>
    <cellStyle name="Normal 11 5 6" xfId="46431"/>
    <cellStyle name="Normal 11 6" xfId="1772"/>
    <cellStyle name="Normal 11 6 2" xfId="1773"/>
    <cellStyle name="Normal 11 6 2 2" xfId="1774"/>
    <cellStyle name="Normal 11 6 2 3" xfId="46432"/>
    <cellStyle name="Normal 11 6 3" xfId="1775"/>
    <cellStyle name="Normal 11 6 4" xfId="46433"/>
    <cellStyle name="Normal 11 7" xfId="1776"/>
    <cellStyle name="Normal 11 7 2" xfId="1777"/>
    <cellStyle name="Normal 11 7 2 2" xfId="46434"/>
    <cellStyle name="Normal 11 7 3" xfId="46435"/>
    <cellStyle name="Normal 11 8" xfId="1778"/>
    <cellStyle name="Normal 11 8 2" xfId="1779"/>
    <cellStyle name="Normal 11 8 3" xfId="46436"/>
    <cellStyle name="Normal 11 9" xfId="1780"/>
    <cellStyle name="Normal 12" xfId="31"/>
    <cellStyle name="Normal 12 10" xfId="1781"/>
    <cellStyle name="Normal 12 11" xfId="46437"/>
    <cellStyle name="Normal 12 12" xfId="62618"/>
    <cellStyle name="Normal 12 2" xfId="1782"/>
    <cellStyle name="Normal 12 2 2" xfId="1783"/>
    <cellStyle name="Normal 12 3" xfId="1784"/>
    <cellStyle name="Normal 12 3 2" xfId="46438"/>
    <cellStyle name="Normal 12 4" xfId="1785"/>
    <cellStyle name="Normal 12 4 2" xfId="1786"/>
    <cellStyle name="Normal 12 4 2 2" xfId="1787"/>
    <cellStyle name="Normal 12 4 2 2 2" xfId="1788"/>
    <cellStyle name="Normal 12 4 2 2 2 2" xfId="1789"/>
    <cellStyle name="Normal 12 4 2 2 2 2 2" xfId="1790"/>
    <cellStyle name="Normal 12 4 2 2 2 2 3" xfId="46439"/>
    <cellStyle name="Normal 12 4 2 2 2 3" xfId="1791"/>
    <cellStyle name="Normal 12 4 2 2 2 4" xfId="46440"/>
    <cellStyle name="Normal 12 4 2 2 3" xfId="1792"/>
    <cellStyle name="Normal 12 4 2 2 3 2" xfId="1793"/>
    <cellStyle name="Normal 12 4 2 2 3 2 2" xfId="46441"/>
    <cellStyle name="Normal 12 4 2 2 3 3" xfId="46442"/>
    <cellStyle name="Normal 12 4 2 2 4" xfId="1794"/>
    <cellStyle name="Normal 12 4 2 2 4 2" xfId="1795"/>
    <cellStyle name="Normal 12 4 2 2 4 3" xfId="46443"/>
    <cellStyle name="Normal 12 4 2 2 5" xfId="1796"/>
    <cellStyle name="Normal 12 4 2 2 6" xfId="46444"/>
    <cellStyle name="Normal 12 4 2 3" xfId="1797"/>
    <cellStyle name="Normal 12 4 2 3 2" xfId="1798"/>
    <cellStyle name="Normal 12 4 2 3 2 2" xfId="1799"/>
    <cellStyle name="Normal 12 4 2 3 2 3" xfId="46445"/>
    <cellStyle name="Normal 12 4 2 3 3" xfId="1800"/>
    <cellStyle name="Normal 12 4 2 3 4" xfId="46446"/>
    <cellStyle name="Normal 12 4 2 4" xfId="1801"/>
    <cellStyle name="Normal 12 4 2 4 2" xfId="1802"/>
    <cellStyle name="Normal 12 4 2 4 2 2" xfId="46447"/>
    <cellStyle name="Normal 12 4 2 4 3" xfId="46448"/>
    <cellStyle name="Normal 12 4 2 5" xfId="1803"/>
    <cellStyle name="Normal 12 4 2 5 2" xfId="1804"/>
    <cellStyle name="Normal 12 4 2 5 3" xfId="46449"/>
    <cellStyle name="Normal 12 4 2 6" xfId="1805"/>
    <cellStyle name="Normal 12 4 2 7" xfId="46450"/>
    <cellStyle name="Normal 12 4 3" xfId="1806"/>
    <cellStyle name="Normal 12 4 3 2" xfId="1807"/>
    <cellStyle name="Normal 12 4 3 2 2" xfId="1808"/>
    <cellStyle name="Normal 12 4 3 2 2 2" xfId="1809"/>
    <cellStyle name="Normal 12 4 3 2 2 3" xfId="46451"/>
    <cellStyle name="Normal 12 4 3 2 3" xfId="1810"/>
    <cellStyle name="Normal 12 4 3 2 4" xfId="46452"/>
    <cellStyle name="Normal 12 4 3 3" xfId="1811"/>
    <cellStyle name="Normal 12 4 3 3 2" xfId="1812"/>
    <cellStyle name="Normal 12 4 3 3 2 2" xfId="46453"/>
    <cellStyle name="Normal 12 4 3 3 3" xfId="46454"/>
    <cellStyle name="Normal 12 4 3 4" xfId="1813"/>
    <cellStyle name="Normal 12 4 3 4 2" xfId="1814"/>
    <cellStyle name="Normal 12 4 3 4 3" xfId="46455"/>
    <cellStyle name="Normal 12 4 3 5" xfId="1815"/>
    <cellStyle name="Normal 12 4 3 6" xfId="46456"/>
    <cellStyle name="Normal 12 4 4" xfId="1816"/>
    <cellStyle name="Normal 12 4 4 2" xfId="1817"/>
    <cellStyle name="Normal 12 4 4 2 2" xfId="1818"/>
    <cellStyle name="Normal 12 4 4 2 3" xfId="46457"/>
    <cellStyle name="Normal 12 4 4 3" xfId="1819"/>
    <cellStyle name="Normal 12 4 4 4" xfId="46458"/>
    <cellStyle name="Normal 12 4 5" xfId="1820"/>
    <cellStyle name="Normal 12 4 5 2" xfId="1821"/>
    <cellStyle name="Normal 12 4 5 2 2" xfId="46459"/>
    <cellStyle name="Normal 12 4 5 3" xfId="46460"/>
    <cellStyle name="Normal 12 4 6" xfId="1822"/>
    <cellStyle name="Normal 12 4 6 2" xfId="1823"/>
    <cellStyle name="Normal 12 4 6 3" xfId="46461"/>
    <cellStyle name="Normal 12 4 7" xfId="1824"/>
    <cellStyle name="Normal 12 4 8" xfId="46462"/>
    <cellStyle name="Normal 12 5" xfId="1825"/>
    <cellStyle name="Normal 12 5 2" xfId="1826"/>
    <cellStyle name="Normal 12 5 2 2" xfId="1827"/>
    <cellStyle name="Normal 12 5 2 2 2" xfId="1828"/>
    <cellStyle name="Normal 12 5 2 2 2 2" xfId="1829"/>
    <cellStyle name="Normal 12 5 2 2 2 3" xfId="46463"/>
    <cellStyle name="Normal 12 5 2 2 3" xfId="1830"/>
    <cellStyle name="Normal 12 5 2 2 4" xfId="46464"/>
    <cellStyle name="Normal 12 5 2 3" xfId="1831"/>
    <cellStyle name="Normal 12 5 2 3 2" xfId="1832"/>
    <cellStyle name="Normal 12 5 2 3 2 2" xfId="46465"/>
    <cellStyle name="Normal 12 5 2 3 3" xfId="46466"/>
    <cellStyle name="Normal 12 5 2 4" xfId="1833"/>
    <cellStyle name="Normal 12 5 2 4 2" xfId="1834"/>
    <cellStyle name="Normal 12 5 2 4 3" xfId="46467"/>
    <cellStyle name="Normal 12 5 2 5" xfId="1835"/>
    <cellStyle name="Normal 12 5 2 6" xfId="46468"/>
    <cellStyle name="Normal 12 5 3" xfId="1836"/>
    <cellStyle name="Normal 12 5 3 2" xfId="1837"/>
    <cellStyle name="Normal 12 5 3 2 2" xfId="1838"/>
    <cellStyle name="Normal 12 5 3 2 3" xfId="46469"/>
    <cellStyle name="Normal 12 5 3 3" xfId="1839"/>
    <cellStyle name="Normal 12 5 3 4" xfId="46470"/>
    <cellStyle name="Normal 12 5 4" xfId="1840"/>
    <cellStyle name="Normal 12 5 4 2" xfId="1841"/>
    <cellStyle name="Normal 12 5 4 2 2" xfId="46471"/>
    <cellStyle name="Normal 12 5 4 3" xfId="46472"/>
    <cellStyle name="Normal 12 5 5" xfId="1842"/>
    <cellStyle name="Normal 12 5 5 2" xfId="1843"/>
    <cellStyle name="Normal 12 5 5 3" xfId="46473"/>
    <cellStyle name="Normal 12 5 6" xfId="1844"/>
    <cellStyle name="Normal 12 5 7" xfId="46474"/>
    <cellStyle name="Normal 12 6" xfId="1845"/>
    <cellStyle name="Normal 12 6 2" xfId="1846"/>
    <cellStyle name="Normal 12 6 2 2" xfId="1847"/>
    <cellStyle name="Normal 12 6 2 2 2" xfId="1848"/>
    <cellStyle name="Normal 12 6 2 2 3" xfId="46475"/>
    <cellStyle name="Normal 12 6 2 3" xfId="1849"/>
    <cellStyle name="Normal 12 6 2 4" xfId="46476"/>
    <cellStyle name="Normal 12 6 3" xfId="1850"/>
    <cellStyle name="Normal 12 6 3 2" xfId="1851"/>
    <cellStyle name="Normal 12 6 3 2 2" xfId="46477"/>
    <cellStyle name="Normal 12 6 3 3" xfId="46478"/>
    <cellStyle name="Normal 12 6 4" xfId="1852"/>
    <cellStyle name="Normal 12 6 4 2" xfId="1853"/>
    <cellStyle name="Normal 12 6 4 3" xfId="46479"/>
    <cellStyle name="Normal 12 6 5" xfId="1854"/>
    <cellStyle name="Normal 12 6 6" xfId="46480"/>
    <cellStyle name="Normal 12 7" xfId="1855"/>
    <cellStyle name="Normal 12 7 2" xfId="1856"/>
    <cellStyle name="Normal 12 7 2 2" xfId="1857"/>
    <cellStyle name="Normal 12 7 2 3" xfId="46481"/>
    <cellStyle name="Normal 12 7 3" xfId="1858"/>
    <cellStyle name="Normal 12 7 4" xfId="46482"/>
    <cellStyle name="Normal 12 8" xfId="1859"/>
    <cellStyle name="Normal 12 8 2" xfId="1860"/>
    <cellStyle name="Normal 12 8 2 2" xfId="46483"/>
    <cellStyle name="Normal 12 8 3" xfId="46484"/>
    <cellStyle name="Normal 12 9" xfId="1861"/>
    <cellStyle name="Normal 12 9 2" xfId="1862"/>
    <cellStyle name="Normal 12 9 3" xfId="46485"/>
    <cellStyle name="Normal 13" xfId="68"/>
    <cellStyle name="Normal 13 10" xfId="46486"/>
    <cellStyle name="Normal 13 11" xfId="62624"/>
    <cellStyle name="Normal 13 2" xfId="1863"/>
    <cellStyle name="Normal 13 2 10" xfId="46487"/>
    <cellStyle name="Normal 13 2 2" xfId="1864"/>
    <cellStyle name="Normal 13 2 2 2" xfId="1865"/>
    <cellStyle name="Normal 13 2 2 2 2" xfId="1866"/>
    <cellStyle name="Normal 13 2 2 2 2 2" xfId="1867"/>
    <cellStyle name="Normal 13 2 2 2 2 2 2" xfId="1868"/>
    <cellStyle name="Normal 13 2 2 2 2 2 2 2" xfId="1869"/>
    <cellStyle name="Normal 13 2 2 2 2 2 2 3" xfId="46488"/>
    <cellStyle name="Normal 13 2 2 2 2 2 3" xfId="1870"/>
    <cellStyle name="Normal 13 2 2 2 2 2 4" xfId="46489"/>
    <cellStyle name="Normal 13 2 2 2 2 3" xfId="1871"/>
    <cellStyle name="Normal 13 2 2 2 2 3 2" xfId="1872"/>
    <cellStyle name="Normal 13 2 2 2 2 3 2 2" xfId="46490"/>
    <cellStyle name="Normal 13 2 2 2 2 3 3" xfId="46491"/>
    <cellStyle name="Normal 13 2 2 2 2 4" xfId="1873"/>
    <cellStyle name="Normal 13 2 2 2 2 4 2" xfId="1874"/>
    <cellStyle name="Normal 13 2 2 2 2 4 3" xfId="46492"/>
    <cellStyle name="Normal 13 2 2 2 2 5" xfId="1875"/>
    <cellStyle name="Normal 13 2 2 2 2 6" xfId="46493"/>
    <cellStyle name="Normal 13 2 2 2 3" xfId="1876"/>
    <cellStyle name="Normal 13 2 2 2 3 2" xfId="1877"/>
    <cellStyle name="Normal 13 2 2 2 3 2 2" xfId="1878"/>
    <cellStyle name="Normal 13 2 2 2 3 2 3" xfId="46494"/>
    <cellStyle name="Normal 13 2 2 2 3 3" xfId="1879"/>
    <cellStyle name="Normal 13 2 2 2 3 4" xfId="46495"/>
    <cellStyle name="Normal 13 2 2 2 4" xfId="1880"/>
    <cellStyle name="Normal 13 2 2 2 4 2" xfId="1881"/>
    <cellStyle name="Normal 13 2 2 2 4 2 2" xfId="46496"/>
    <cellStyle name="Normal 13 2 2 2 4 3" xfId="46497"/>
    <cellStyle name="Normal 13 2 2 2 5" xfId="1882"/>
    <cellStyle name="Normal 13 2 2 2 5 2" xfId="1883"/>
    <cellStyle name="Normal 13 2 2 2 5 3" xfId="46498"/>
    <cellStyle name="Normal 13 2 2 2 6" xfId="1884"/>
    <cellStyle name="Normal 13 2 2 2 7" xfId="46499"/>
    <cellStyle name="Normal 13 2 2 3" xfId="1885"/>
    <cellStyle name="Normal 13 2 2 3 2" xfId="1886"/>
    <cellStyle name="Normal 13 2 2 3 2 2" xfId="1887"/>
    <cellStyle name="Normal 13 2 2 3 2 2 2" xfId="1888"/>
    <cellStyle name="Normal 13 2 2 3 2 2 3" xfId="46500"/>
    <cellStyle name="Normal 13 2 2 3 2 3" xfId="1889"/>
    <cellStyle name="Normal 13 2 2 3 2 4" xfId="46501"/>
    <cellStyle name="Normal 13 2 2 3 3" xfId="1890"/>
    <cellStyle name="Normal 13 2 2 3 3 2" xfId="1891"/>
    <cellStyle name="Normal 13 2 2 3 3 2 2" xfId="46502"/>
    <cellStyle name="Normal 13 2 2 3 3 3" xfId="46503"/>
    <cellStyle name="Normal 13 2 2 3 4" xfId="1892"/>
    <cellStyle name="Normal 13 2 2 3 4 2" xfId="1893"/>
    <cellStyle name="Normal 13 2 2 3 4 3" xfId="46504"/>
    <cellStyle name="Normal 13 2 2 3 5" xfId="1894"/>
    <cellStyle name="Normal 13 2 2 3 6" xfId="46505"/>
    <cellStyle name="Normal 13 2 2 4" xfId="1895"/>
    <cellStyle name="Normal 13 2 2 4 2" xfId="1896"/>
    <cellStyle name="Normal 13 2 2 4 2 2" xfId="1897"/>
    <cellStyle name="Normal 13 2 2 4 2 3" xfId="46506"/>
    <cellStyle name="Normal 13 2 2 4 3" xfId="1898"/>
    <cellStyle name="Normal 13 2 2 4 4" xfId="46507"/>
    <cellStyle name="Normal 13 2 2 5" xfId="1899"/>
    <cellStyle name="Normal 13 2 2 5 2" xfId="1900"/>
    <cellStyle name="Normal 13 2 2 5 2 2" xfId="46508"/>
    <cellStyle name="Normal 13 2 2 5 3" xfId="46509"/>
    <cellStyle name="Normal 13 2 2 6" xfId="1901"/>
    <cellStyle name="Normal 13 2 2 6 2" xfId="1902"/>
    <cellStyle name="Normal 13 2 2 6 3" xfId="46510"/>
    <cellStyle name="Normal 13 2 2 7" xfId="1903"/>
    <cellStyle name="Normal 13 2 2 8" xfId="46511"/>
    <cellStyle name="Normal 13 2 3" xfId="1904"/>
    <cellStyle name="Normal 13 2 3 2" xfId="1905"/>
    <cellStyle name="Normal 13 2 3 2 2" xfId="1906"/>
    <cellStyle name="Normal 13 2 3 2 2 2" xfId="1907"/>
    <cellStyle name="Normal 13 2 3 2 2 2 2" xfId="1908"/>
    <cellStyle name="Normal 13 2 3 2 2 2 3" xfId="46512"/>
    <cellStyle name="Normal 13 2 3 2 2 3" xfId="1909"/>
    <cellStyle name="Normal 13 2 3 2 2 4" xfId="46513"/>
    <cellStyle name="Normal 13 2 3 2 3" xfId="1910"/>
    <cellStyle name="Normal 13 2 3 2 3 2" xfId="1911"/>
    <cellStyle name="Normal 13 2 3 2 3 2 2" xfId="46514"/>
    <cellStyle name="Normal 13 2 3 2 3 3" xfId="46515"/>
    <cellStyle name="Normal 13 2 3 2 4" xfId="1912"/>
    <cellStyle name="Normal 13 2 3 2 4 2" xfId="1913"/>
    <cellStyle name="Normal 13 2 3 2 4 3" xfId="46516"/>
    <cellStyle name="Normal 13 2 3 2 5" xfId="1914"/>
    <cellStyle name="Normal 13 2 3 2 6" xfId="46517"/>
    <cellStyle name="Normal 13 2 3 3" xfId="1915"/>
    <cellStyle name="Normal 13 2 3 3 2" xfId="1916"/>
    <cellStyle name="Normal 13 2 3 3 2 2" xfId="1917"/>
    <cellStyle name="Normal 13 2 3 3 2 3" xfId="46518"/>
    <cellStyle name="Normal 13 2 3 3 3" xfId="1918"/>
    <cellStyle name="Normal 13 2 3 3 4" xfId="46519"/>
    <cellStyle name="Normal 13 2 3 4" xfId="1919"/>
    <cellStyle name="Normal 13 2 3 4 2" xfId="1920"/>
    <cellStyle name="Normal 13 2 3 4 2 2" xfId="46520"/>
    <cellStyle name="Normal 13 2 3 4 3" xfId="46521"/>
    <cellStyle name="Normal 13 2 3 5" xfId="1921"/>
    <cellStyle name="Normal 13 2 3 5 2" xfId="1922"/>
    <cellStyle name="Normal 13 2 3 5 3" xfId="46522"/>
    <cellStyle name="Normal 13 2 3 6" xfId="1923"/>
    <cellStyle name="Normal 13 2 3 7" xfId="46523"/>
    <cellStyle name="Normal 13 2 4" xfId="1924"/>
    <cellStyle name="Normal 13 2 4 2" xfId="1925"/>
    <cellStyle name="Normal 13 2 4 2 2" xfId="1926"/>
    <cellStyle name="Normal 13 2 4 2 2 2" xfId="1927"/>
    <cellStyle name="Normal 13 2 4 2 2 3" xfId="46524"/>
    <cellStyle name="Normal 13 2 4 2 3" xfId="1928"/>
    <cellStyle name="Normal 13 2 4 2 4" xfId="46525"/>
    <cellStyle name="Normal 13 2 4 3" xfId="1929"/>
    <cellStyle name="Normal 13 2 4 3 2" xfId="1930"/>
    <cellStyle name="Normal 13 2 4 3 2 2" xfId="46526"/>
    <cellStyle name="Normal 13 2 4 3 3" xfId="46527"/>
    <cellStyle name="Normal 13 2 4 4" xfId="1931"/>
    <cellStyle name="Normal 13 2 4 4 2" xfId="1932"/>
    <cellStyle name="Normal 13 2 4 4 3" xfId="46528"/>
    <cellStyle name="Normal 13 2 4 5" xfId="1933"/>
    <cellStyle name="Normal 13 2 4 6" xfId="46529"/>
    <cellStyle name="Normal 13 2 5" xfId="1934"/>
    <cellStyle name="Normal 13 2 5 2" xfId="1935"/>
    <cellStyle name="Normal 13 2 5 2 2" xfId="1936"/>
    <cellStyle name="Normal 13 2 5 2 2 2" xfId="1937"/>
    <cellStyle name="Normal 13 2 5 2 2 3" xfId="46530"/>
    <cellStyle name="Normal 13 2 5 2 3" xfId="1938"/>
    <cellStyle name="Normal 13 2 5 2 4" xfId="46531"/>
    <cellStyle name="Normal 13 2 5 3" xfId="1939"/>
    <cellStyle name="Normal 13 2 5 3 2" xfId="1940"/>
    <cellStyle name="Normal 13 2 5 3 2 2" xfId="46532"/>
    <cellStyle name="Normal 13 2 5 3 3" xfId="46533"/>
    <cellStyle name="Normal 13 2 5 4" xfId="1941"/>
    <cellStyle name="Normal 13 2 5 4 2" xfId="1942"/>
    <cellStyle name="Normal 13 2 5 4 3" xfId="46534"/>
    <cellStyle name="Normal 13 2 5 5" xfId="1943"/>
    <cellStyle name="Normal 13 2 5 6" xfId="46535"/>
    <cellStyle name="Normal 13 2 6" xfId="1944"/>
    <cellStyle name="Normal 13 2 6 2" xfId="1945"/>
    <cellStyle name="Normal 13 2 6 2 2" xfId="1946"/>
    <cellStyle name="Normal 13 2 6 2 3" xfId="46536"/>
    <cellStyle name="Normal 13 2 6 3" xfId="1947"/>
    <cellStyle name="Normal 13 2 6 4" xfId="46537"/>
    <cellStyle name="Normal 13 2 7" xfId="1948"/>
    <cellStyle name="Normal 13 2 7 2" xfId="1949"/>
    <cellStyle name="Normal 13 2 7 2 2" xfId="46538"/>
    <cellStyle name="Normal 13 2 7 3" xfId="46539"/>
    <cellStyle name="Normal 13 2 8" xfId="1950"/>
    <cellStyle name="Normal 13 2 8 2" xfId="1951"/>
    <cellStyle name="Normal 13 2 8 3" xfId="46540"/>
    <cellStyle name="Normal 13 2 9" xfId="1952"/>
    <cellStyle name="Normal 13 3" xfId="1953"/>
    <cellStyle name="Normal 13 3 2" xfId="1954"/>
    <cellStyle name="Normal 13 3 2 2" xfId="1955"/>
    <cellStyle name="Normal 13 3 2 2 2" xfId="1956"/>
    <cellStyle name="Normal 13 3 2 2 2 2" xfId="1957"/>
    <cellStyle name="Normal 13 3 2 2 2 2 2" xfId="1958"/>
    <cellStyle name="Normal 13 3 2 2 2 2 3" xfId="46541"/>
    <cellStyle name="Normal 13 3 2 2 2 3" xfId="1959"/>
    <cellStyle name="Normal 13 3 2 2 2 4" xfId="46542"/>
    <cellStyle name="Normal 13 3 2 2 3" xfId="1960"/>
    <cellStyle name="Normal 13 3 2 2 3 2" xfId="1961"/>
    <cellStyle name="Normal 13 3 2 2 3 2 2" xfId="46543"/>
    <cellStyle name="Normal 13 3 2 2 3 3" xfId="46544"/>
    <cellStyle name="Normal 13 3 2 2 4" xfId="1962"/>
    <cellStyle name="Normal 13 3 2 2 4 2" xfId="1963"/>
    <cellStyle name="Normal 13 3 2 2 4 3" xfId="46545"/>
    <cellStyle name="Normal 13 3 2 2 5" xfId="1964"/>
    <cellStyle name="Normal 13 3 2 2 6" xfId="46546"/>
    <cellStyle name="Normal 13 3 2 3" xfId="1965"/>
    <cellStyle name="Normal 13 3 2 3 2" xfId="1966"/>
    <cellStyle name="Normal 13 3 2 3 2 2" xfId="1967"/>
    <cellStyle name="Normal 13 3 2 3 2 3" xfId="46547"/>
    <cellStyle name="Normal 13 3 2 3 3" xfId="1968"/>
    <cellStyle name="Normal 13 3 2 3 4" xfId="46548"/>
    <cellStyle name="Normal 13 3 2 4" xfId="1969"/>
    <cellStyle name="Normal 13 3 2 4 2" xfId="1970"/>
    <cellStyle name="Normal 13 3 2 4 2 2" xfId="46549"/>
    <cellStyle name="Normal 13 3 2 4 3" xfId="46550"/>
    <cellStyle name="Normal 13 3 2 5" xfId="1971"/>
    <cellStyle name="Normal 13 3 2 5 2" xfId="1972"/>
    <cellStyle name="Normal 13 3 2 5 3" xfId="46551"/>
    <cellStyle name="Normal 13 3 2 6" xfId="1973"/>
    <cellStyle name="Normal 13 3 2 7" xfId="46552"/>
    <cellStyle name="Normal 13 3 3" xfId="1974"/>
    <cellStyle name="Normal 13 3 3 2" xfId="1975"/>
    <cellStyle name="Normal 13 3 3 2 2" xfId="1976"/>
    <cellStyle name="Normal 13 3 3 2 2 2" xfId="1977"/>
    <cellStyle name="Normal 13 3 3 2 2 3" xfId="46553"/>
    <cellStyle name="Normal 13 3 3 2 3" xfId="1978"/>
    <cellStyle name="Normal 13 3 3 2 4" xfId="46554"/>
    <cellStyle name="Normal 13 3 3 3" xfId="1979"/>
    <cellStyle name="Normal 13 3 3 3 2" xfId="1980"/>
    <cellStyle name="Normal 13 3 3 3 2 2" xfId="46555"/>
    <cellStyle name="Normal 13 3 3 3 3" xfId="46556"/>
    <cellStyle name="Normal 13 3 3 4" xfId="1981"/>
    <cellStyle name="Normal 13 3 3 4 2" xfId="1982"/>
    <cellStyle name="Normal 13 3 3 4 3" xfId="46557"/>
    <cellStyle name="Normal 13 3 3 5" xfId="1983"/>
    <cellStyle name="Normal 13 3 3 6" xfId="46558"/>
    <cellStyle name="Normal 13 3 4" xfId="1984"/>
    <cellStyle name="Normal 13 3 4 2" xfId="1985"/>
    <cellStyle name="Normal 13 3 4 2 2" xfId="1986"/>
    <cellStyle name="Normal 13 3 4 2 3" xfId="46559"/>
    <cellStyle name="Normal 13 3 4 3" xfId="1987"/>
    <cellStyle name="Normal 13 3 4 4" xfId="46560"/>
    <cellStyle name="Normal 13 3 5" xfId="1988"/>
    <cellStyle name="Normal 13 3 5 2" xfId="1989"/>
    <cellStyle name="Normal 13 3 5 2 2" xfId="46561"/>
    <cellStyle name="Normal 13 3 5 3" xfId="46562"/>
    <cellStyle name="Normal 13 3 6" xfId="1990"/>
    <cellStyle name="Normal 13 3 6 2" xfId="1991"/>
    <cellStyle name="Normal 13 3 6 3" xfId="46563"/>
    <cellStyle name="Normal 13 3 7" xfId="1992"/>
    <cellStyle name="Normal 13 3 8" xfId="46564"/>
    <cellStyle name="Normal 13 4" xfId="1993"/>
    <cellStyle name="Normal 13 4 2" xfId="1994"/>
    <cellStyle name="Normal 13 4 2 2" xfId="1995"/>
    <cellStyle name="Normal 13 4 2 2 2" xfId="1996"/>
    <cellStyle name="Normal 13 4 2 2 2 2" xfId="1997"/>
    <cellStyle name="Normal 13 4 2 2 2 3" xfId="46565"/>
    <cellStyle name="Normal 13 4 2 2 3" xfId="1998"/>
    <cellStyle name="Normal 13 4 2 2 4" xfId="46566"/>
    <cellStyle name="Normal 13 4 2 3" xfId="1999"/>
    <cellStyle name="Normal 13 4 2 3 2" xfId="2000"/>
    <cellStyle name="Normal 13 4 2 3 2 2" xfId="46567"/>
    <cellStyle name="Normal 13 4 2 3 3" xfId="46568"/>
    <cellStyle name="Normal 13 4 2 4" xfId="2001"/>
    <cellStyle name="Normal 13 4 2 4 2" xfId="2002"/>
    <cellStyle name="Normal 13 4 2 4 3" xfId="46569"/>
    <cellStyle name="Normal 13 4 2 5" xfId="2003"/>
    <cellStyle name="Normal 13 4 2 6" xfId="46570"/>
    <cellStyle name="Normal 13 4 3" xfId="2004"/>
    <cellStyle name="Normal 13 4 3 2" xfId="2005"/>
    <cellStyle name="Normal 13 4 3 2 2" xfId="2006"/>
    <cellStyle name="Normal 13 4 3 2 3" xfId="46571"/>
    <cellStyle name="Normal 13 4 3 3" xfId="2007"/>
    <cellStyle name="Normal 13 4 3 4" xfId="46572"/>
    <cellStyle name="Normal 13 4 4" xfId="2008"/>
    <cellStyle name="Normal 13 4 4 2" xfId="2009"/>
    <cellStyle name="Normal 13 4 4 2 2" xfId="46573"/>
    <cellStyle name="Normal 13 4 4 3" xfId="46574"/>
    <cellStyle name="Normal 13 4 5" xfId="2010"/>
    <cellStyle name="Normal 13 4 5 2" xfId="2011"/>
    <cellStyle name="Normal 13 4 5 3" xfId="46575"/>
    <cellStyle name="Normal 13 4 6" xfId="2012"/>
    <cellStyle name="Normal 13 4 7" xfId="46576"/>
    <cellStyle name="Normal 13 5" xfId="2013"/>
    <cellStyle name="Normal 13 5 2" xfId="2014"/>
    <cellStyle name="Normal 13 5 2 2" xfId="2015"/>
    <cellStyle name="Normal 13 5 2 2 2" xfId="2016"/>
    <cellStyle name="Normal 13 5 2 2 3" xfId="46577"/>
    <cellStyle name="Normal 13 5 2 3" xfId="2017"/>
    <cellStyle name="Normal 13 5 2 4" xfId="46578"/>
    <cellStyle name="Normal 13 5 3" xfId="2018"/>
    <cellStyle name="Normal 13 5 3 2" xfId="2019"/>
    <cellStyle name="Normal 13 5 3 2 2" xfId="46579"/>
    <cellStyle name="Normal 13 5 3 3" xfId="46580"/>
    <cellStyle name="Normal 13 5 4" xfId="2020"/>
    <cellStyle name="Normal 13 5 4 2" xfId="2021"/>
    <cellStyle name="Normal 13 5 4 3" xfId="46581"/>
    <cellStyle name="Normal 13 5 5" xfId="2022"/>
    <cellStyle name="Normal 13 5 6" xfId="46582"/>
    <cellStyle name="Normal 13 6" xfId="2023"/>
    <cellStyle name="Normal 13 6 2" xfId="2024"/>
    <cellStyle name="Normal 13 6 2 2" xfId="2025"/>
    <cellStyle name="Normal 13 6 2 3" xfId="46583"/>
    <cellStyle name="Normal 13 6 3" xfId="2026"/>
    <cellStyle name="Normal 13 6 4" xfId="46584"/>
    <cellStyle name="Normal 13 7" xfId="2027"/>
    <cellStyle name="Normal 13 7 2" xfId="2028"/>
    <cellStyle name="Normal 13 7 2 2" xfId="46585"/>
    <cellStyle name="Normal 13 7 3" xfId="46586"/>
    <cellStyle name="Normal 13 8" xfId="2029"/>
    <cellStyle name="Normal 13 8 2" xfId="2030"/>
    <cellStyle name="Normal 13 8 3" xfId="46587"/>
    <cellStyle name="Normal 13 9" xfId="2031"/>
    <cellStyle name="Normal 14" xfId="71"/>
    <cellStyle name="Normal 14 10" xfId="46588"/>
    <cellStyle name="Normal 14 10 2" xfId="46589"/>
    <cellStyle name="Normal 14 2" xfId="2032"/>
    <cellStyle name="Normal 14 2 2" xfId="2033"/>
    <cellStyle name="Normal 14 2 2 2" xfId="2034"/>
    <cellStyle name="Normal 14 2 2 2 2" xfId="2035"/>
    <cellStyle name="Normal 14 2 2 2 2 2" xfId="2036"/>
    <cellStyle name="Normal 14 2 2 2 2 2 2" xfId="2037"/>
    <cellStyle name="Normal 14 2 2 2 2 2 3" xfId="46590"/>
    <cellStyle name="Normal 14 2 2 2 2 3" xfId="2038"/>
    <cellStyle name="Normal 14 2 2 2 2 4" xfId="46591"/>
    <cellStyle name="Normal 14 2 2 2 3" xfId="2039"/>
    <cellStyle name="Normal 14 2 2 2 3 2" xfId="2040"/>
    <cellStyle name="Normal 14 2 2 2 3 2 2" xfId="46592"/>
    <cellStyle name="Normal 14 2 2 2 3 3" xfId="46593"/>
    <cellStyle name="Normal 14 2 2 2 4" xfId="2041"/>
    <cellStyle name="Normal 14 2 2 2 4 2" xfId="2042"/>
    <cellStyle name="Normal 14 2 2 2 4 3" xfId="46594"/>
    <cellStyle name="Normal 14 2 2 2 5" xfId="2043"/>
    <cellStyle name="Normal 14 2 2 2 6" xfId="46595"/>
    <cellStyle name="Normal 14 2 2 3" xfId="2044"/>
    <cellStyle name="Normal 14 2 2 3 2" xfId="2045"/>
    <cellStyle name="Normal 14 2 2 3 2 2" xfId="2046"/>
    <cellStyle name="Normal 14 2 2 3 2 3" xfId="46596"/>
    <cellStyle name="Normal 14 2 2 3 3" xfId="2047"/>
    <cellStyle name="Normal 14 2 2 3 4" xfId="46597"/>
    <cellStyle name="Normal 14 2 2 4" xfId="2048"/>
    <cellStyle name="Normal 14 2 2 4 2" xfId="2049"/>
    <cellStyle name="Normal 14 2 2 4 2 2" xfId="46598"/>
    <cellStyle name="Normal 14 2 2 4 3" xfId="46599"/>
    <cellStyle name="Normal 14 2 2 5" xfId="2050"/>
    <cellStyle name="Normal 14 2 2 5 2" xfId="2051"/>
    <cellStyle name="Normal 14 2 2 5 3" xfId="46600"/>
    <cellStyle name="Normal 14 2 2 6" xfId="2052"/>
    <cellStyle name="Normal 14 2 2 7" xfId="46601"/>
    <cellStyle name="Normal 14 2 3" xfId="2053"/>
    <cellStyle name="Normal 14 2 3 2" xfId="2054"/>
    <cellStyle name="Normal 14 2 3 2 2" xfId="2055"/>
    <cellStyle name="Normal 14 2 3 2 2 2" xfId="2056"/>
    <cellStyle name="Normal 14 2 3 2 2 3" xfId="46602"/>
    <cellStyle name="Normal 14 2 3 2 3" xfId="2057"/>
    <cellStyle name="Normal 14 2 3 2 4" xfId="46603"/>
    <cellStyle name="Normal 14 2 3 3" xfId="2058"/>
    <cellStyle name="Normal 14 2 3 3 2" xfId="2059"/>
    <cellStyle name="Normal 14 2 3 3 2 2" xfId="46604"/>
    <cellStyle name="Normal 14 2 3 3 3" xfId="46605"/>
    <cellStyle name="Normal 14 2 3 4" xfId="2060"/>
    <cellStyle name="Normal 14 2 3 4 2" xfId="2061"/>
    <cellStyle name="Normal 14 2 3 4 3" xfId="46606"/>
    <cellStyle name="Normal 14 2 3 5" xfId="2062"/>
    <cellStyle name="Normal 14 2 3 6" xfId="46607"/>
    <cellStyle name="Normal 14 2 4" xfId="2063"/>
    <cellStyle name="Normal 14 2 4 2" xfId="2064"/>
    <cellStyle name="Normal 14 2 4 2 2" xfId="2065"/>
    <cellStyle name="Normal 14 2 4 2 3" xfId="46608"/>
    <cellStyle name="Normal 14 2 4 3" xfId="2066"/>
    <cellStyle name="Normal 14 2 4 4" xfId="46609"/>
    <cellStyle name="Normal 14 2 5" xfId="2067"/>
    <cellStyle name="Normal 14 2 5 2" xfId="2068"/>
    <cellStyle name="Normal 14 2 5 2 2" xfId="46610"/>
    <cellStyle name="Normal 14 2 5 3" xfId="46611"/>
    <cellStyle name="Normal 14 2 6" xfId="2069"/>
    <cellStyle name="Normal 14 2 6 2" xfId="2070"/>
    <cellStyle name="Normal 14 2 6 3" xfId="46612"/>
    <cellStyle name="Normal 14 2 7" xfId="2071"/>
    <cellStyle name="Normal 14 2 8" xfId="46613"/>
    <cellStyle name="Normal 14 3" xfId="2072"/>
    <cellStyle name="Normal 14 3 2" xfId="2073"/>
    <cellStyle name="Normal 14 3 2 2" xfId="2074"/>
    <cellStyle name="Normal 14 3 2 2 2" xfId="2075"/>
    <cellStyle name="Normal 14 3 2 2 2 2" xfId="2076"/>
    <cellStyle name="Normal 14 3 2 2 2 3" xfId="46614"/>
    <cellStyle name="Normal 14 3 2 2 3" xfId="2077"/>
    <cellStyle name="Normal 14 3 2 2 4" xfId="46615"/>
    <cellStyle name="Normal 14 3 2 3" xfId="2078"/>
    <cellStyle name="Normal 14 3 2 3 2" xfId="2079"/>
    <cellStyle name="Normal 14 3 2 3 2 2" xfId="46616"/>
    <cellStyle name="Normal 14 3 2 3 3" xfId="46617"/>
    <cellStyle name="Normal 14 3 2 4" xfId="2080"/>
    <cellStyle name="Normal 14 3 2 4 2" xfId="2081"/>
    <cellStyle name="Normal 14 3 2 4 3" xfId="46618"/>
    <cellStyle name="Normal 14 3 2 5" xfId="2082"/>
    <cellStyle name="Normal 14 3 2 6" xfId="46619"/>
    <cellStyle name="Normal 14 3 3" xfId="2083"/>
    <cellStyle name="Normal 14 3 3 2" xfId="2084"/>
    <cellStyle name="Normal 14 3 3 2 2" xfId="2085"/>
    <cellStyle name="Normal 14 3 3 2 3" xfId="46620"/>
    <cellStyle name="Normal 14 3 3 3" xfId="2086"/>
    <cellStyle name="Normal 14 3 3 4" xfId="46621"/>
    <cellStyle name="Normal 14 3 4" xfId="2087"/>
    <cellStyle name="Normal 14 3 4 2" xfId="2088"/>
    <cellStyle name="Normal 14 3 4 2 2" xfId="46622"/>
    <cellStyle name="Normal 14 3 4 3" xfId="46623"/>
    <cellStyle name="Normal 14 3 5" xfId="2089"/>
    <cellStyle name="Normal 14 3 5 2" xfId="2090"/>
    <cellStyle name="Normal 14 3 5 3" xfId="46624"/>
    <cellStyle name="Normal 14 3 6" xfId="2091"/>
    <cellStyle name="Normal 14 3 7" xfId="46625"/>
    <cellStyle name="Normal 14 4" xfId="2092"/>
    <cellStyle name="Normal 14 4 2" xfId="2093"/>
    <cellStyle name="Normal 14 4 2 2" xfId="2094"/>
    <cellStyle name="Normal 14 4 2 2 2" xfId="2095"/>
    <cellStyle name="Normal 14 4 2 2 3" xfId="46626"/>
    <cellStyle name="Normal 14 4 2 3" xfId="2096"/>
    <cellStyle name="Normal 14 4 2 4" xfId="46627"/>
    <cellStyle name="Normal 14 4 3" xfId="2097"/>
    <cellStyle name="Normal 14 4 3 2" xfId="2098"/>
    <cellStyle name="Normal 14 4 3 2 2" xfId="46628"/>
    <cellStyle name="Normal 14 4 3 3" xfId="46629"/>
    <cellStyle name="Normal 14 4 4" xfId="2099"/>
    <cellStyle name="Normal 14 4 4 2" xfId="2100"/>
    <cellStyle name="Normal 14 4 4 3" xfId="46630"/>
    <cellStyle name="Normal 14 4 5" xfId="2101"/>
    <cellStyle name="Normal 14 4 6" xfId="46631"/>
    <cellStyle name="Normal 14 5" xfId="2102"/>
    <cellStyle name="Normal 14 5 2" xfId="2103"/>
    <cellStyle name="Normal 14 5 2 2" xfId="2104"/>
    <cellStyle name="Normal 14 5 2 3" xfId="46632"/>
    <cellStyle name="Normal 14 5 3" xfId="2105"/>
    <cellStyle name="Normal 14 5 4" xfId="46633"/>
    <cellStyle name="Normal 14 6" xfId="2106"/>
    <cellStyle name="Normal 14 6 2" xfId="2107"/>
    <cellStyle name="Normal 14 6 2 2" xfId="46634"/>
    <cellStyle name="Normal 14 6 3" xfId="46635"/>
    <cellStyle name="Normal 14 7" xfId="2108"/>
    <cellStyle name="Normal 14 7 2" xfId="2109"/>
    <cellStyle name="Normal 14 7 3" xfId="46636"/>
    <cellStyle name="Normal 14 8" xfId="2110"/>
    <cellStyle name="Normal 14 9" xfId="2111"/>
    <cellStyle name="Normal 15" xfId="2112"/>
    <cellStyle name="Normal 15 2" xfId="2113"/>
    <cellStyle name="Normal 16" xfId="2114"/>
    <cellStyle name="Normal 16 2" xfId="2115"/>
    <cellStyle name="Normal 16 2 2" xfId="2116"/>
    <cellStyle name="Normal 16 2 2 2" xfId="2117"/>
    <cellStyle name="Normal 16 2 2 2 2" xfId="2118"/>
    <cellStyle name="Normal 16 2 2 2 2 2" xfId="2119"/>
    <cellStyle name="Normal 16 2 2 2 2 3" xfId="46637"/>
    <cellStyle name="Normal 16 2 2 2 3" xfId="2120"/>
    <cellStyle name="Normal 16 2 2 2 4" xfId="46638"/>
    <cellStyle name="Normal 16 2 2 3" xfId="2121"/>
    <cellStyle name="Normal 16 2 2 3 2" xfId="2122"/>
    <cellStyle name="Normal 16 2 2 3 2 2" xfId="46639"/>
    <cellStyle name="Normal 16 2 2 3 3" xfId="46640"/>
    <cellStyle name="Normal 16 2 2 4" xfId="2123"/>
    <cellStyle name="Normal 16 2 2 4 2" xfId="2124"/>
    <cellStyle name="Normal 16 2 2 4 3" xfId="46641"/>
    <cellStyle name="Normal 16 2 2 5" xfId="2125"/>
    <cellStyle name="Normal 16 2 2 6" xfId="46642"/>
    <cellStyle name="Normal 16 2 3" xfId="2126"/>
    <cellStyle name="Normal 16 2 3 2" xfId="2127"/>
    <cellStyle name="Normal 16 2 3 2 2" xfId="2128"/>
    <cellStyle name="Normal 16 2 3 2 3" xfId="46643"/>
    <cellStyle name="Normal 16 2 3 3" xfId="2129"/>
    <cellStyle name="Normal 16 2 3 4" xfId="46644"/>
    <cellStyle name="Normal 16 2 4" xfId="2130"/>
    <cellStyle name="Normal 16 2 4 2" xfId="2131"/>
    <cellStyle name="Normal 16 2 4 2 2" xfId="46645"/>
    <cellStyle name="Normal 16 2 4 3" xfId="46646"/>
    <cellStyle name="Normal 16 2 5" xfId="2132"/>
    <cellStyle name="Normal 16 2 5 2" xfId="2133"/>
    <cellStyle name="Normal 16 2 5 3" xfId="46647"/>
    <cellStyle name="Normal 16 2 6" xfId="2134"/>
    <cellStyle name="Normal 16 2 7" xfId="46648"/>
    <cellStyle name="Normal 16 3" xfId="2135"/>
    <cellStyle name="Normal 16 3 2" xfId="2136"/>
    <cellStyle name="Normal 16 3 2 2" xfId="2137"/>
    <cellStyle name="Normal 16 3 2 2 2" xfId="2138"/>
    <cellStyle name="Normal 16 3 2 2 3" xfId="46649"/>
    <cellStyle name="Normal 16 3 2 3" xfId="2139"/>
    <cellStyle name="Normal 16 3 2 4" xfId="46650"/>
    <cellStyle name="Normal 16 3 3" xfId="2140"/>
    <cellStyle name="Normal 16 3 3 2" xfId="2141"/>
    <cellStyle name="Normal 16 3 3 2 2" xfId="46651"/>
    <cellStyle name="Normal 16 3 3 3" xfId="46652"/>
    <cellStyle name="Normal 16 3 4" xfId="2142"/>
    <cellStyle name="Normal 16 3 4 2" xfId="2143"/>
    <cellStyle name="Normal 16 3 4 3" xfId="46653"/>
    <cellStyle name="Normal 16 3 5" xfId="2144"/>
    <cellStyle name="Normal 16 3 6" xfId="46654"/>
    <cellStyle name="Normal 16 4" xfId="2145"/>
    <cellStyle name="Normal 16 4 2" xfId="2146"/>
    <cellStyle name="Normal 16 4 2 2" xfId="2147"/>
    <cellStyle name="Normal 16 4 2 2 2" xfId="2148"/>
    <cellStyle name="Normal 16 4 2 2 3" xfId="46655"/>
    <cellStyle name="Normal 16 4 2 3" xfId="2149"/>
    <cellStyle name="Normal 16 4 2 4" xfId="46656"/>
    <cellStyle name="Normal 16 4 3" xfId="2150"/>
    <cellStyle name="Normal 16 4 3 2" xfId="2151"/>
    <cellStyle name="Normal 16 4 3 2 2" xfId="46657"/>
    <cellStyle name="Normal 16 4 3 3" xfId="46658"/>
    <cellStyle name="Normal 16 4 4" xfId="2152"/>
    <cellStyle name="Normal 16 4 4 2" xfId="2153"/>
    <cellStyle name="Normal 16 4 4 3" xfId="46659"/>
    <cellStyle name="Normal 16 4 5" xfId="2154"/>
    <cellStyle name="Normal 16 4 6" xfId="46660"/>
    <cellStyle name="Normal 16 5" xfId="2155"/>
    <cellStyle name="Normal 16 5 2" xfId="2156"/>
    <cellStyle name="Normal 16 5 2 2" xfId="2157"/>
    <cellStyle name="Normal 16 5 2 3" xfId="46661"/>
    <cellStyle name="Normal 16 5 3" xfId="2158"/>
    <cellStyle name="Normal 16 5 4" xfId="46662"/>
    <cellStyle name="Normal 16 6" xfId="2159"/>
    <cellStyle name="Normal 16 6 2" xfId="2160"/>
    <cellStyle name="Normal 16 6 2 2" xfId="46663"/>
    <cellStyle name="Normal 16 6 3" xfId="46664"/>
    <cellStyle name="Normal 16 7" xfId="2161"/>
    <cellStyle name="Normal 16 7 2" xfId="2162"/>
    <cellStyle name="Normal 16 7 3" xfId="46665"/>
    <cellStyle name="Normal 16 8" xfId="2163"/>
    <cellStyle name="Normal 16 9" xfId="46666"/>
    <cellStyle name="Normal 17" xfId="2164"/>
    <cellStyle name="Normal 17 2" xfId="2165"/>
    <cellStyle name="Normal 17 2 2" xfId="2166"/>
    <cellStyle name="Normal 17 2 2 2" xfId="2167"/>
    <cellStyle name="Normal 17 2 2 2 2" xfId="2168"/>
    <cellStyle name="Normal 17 2 2 2 2 2" xfId="2169"/>
    <cellStyle name="Normal 17 2 2 2 2 3" xfId="46667"/>
    <cellStyle name="Normal 17 2 2 2 3" xfId="2170"/>
    <cellStyle name="Normal 17 2 2 2 4" xfId="46668"/>
    <cellStyle name="Normal 17 2 2 3" xfId="2171"/>
    <cellStyle name="Normal 17 2 2 3 2" xfId="2172"/>
    <cellStyle name="Normal 17 2 2 3 2 2" xfId="46669"/>
    <cellStyle name="Normal 17 2 2 3 3" xfId="46670"/>
    <cellStyle name="Normal 17 2 2 4" xfId="2173"/>
    <cellStyle name="Normal 17 2 2 4 2" xfId="2174"/>
    <cellStyle name="Normal 17 2 2 4 3" xfId="46671"/>
    <cellStyle name="Normal 17 2 2 5" xfId="2175"/>
    <cellStyle name="Normal 17 2 2 6" xfId="46672"/>
    <cellStyle name="Normal 17 2 3" xfId="2176"/>
    <cellStyle name="Normal 17 2 3 2" xfId="2177"/>
    <cellStyle name="Normal 17 2 3 2 2" xfId="2178"/>
    <cellStyle name="Normal 17 2 3 2 3" xfId="46673"/>
    <cellStyle name="Normal 17 2 3 3" xfId="2179"/>
    <cellStyle name="Normal 17 2 3 4" xfId="46674"/>
    <cellStyle name="Normal 17 2 4" xfId="2180"/>
    <cellStyle name="Normal 17 2 4 2" xfId="2181"/>
    <cellStyle name="Normal 17 2 4 2 2" xfId="46675"/>
    <cellStyle name="Normal 17 2 4 3" xfId="46676"/>
    <cellStyle name="Normal 17 2 5" xfId="2182"/>
    <cellStyle name="Normal 17 2 5 2" xfId="2183"/>
    <cellStyle name="Normal 17 2 5 3" xfId="46677"/>
    <cellStyle name="Normal 17 2 6" xfId="2184"/>
    <cellStyle name="Normal 17 2 7" xfId="46678"/>
    <cellStyle name="Normal 17 3" xfId="2185"/>
    <cellStyle name="Normal 17 3 2" xfId="2186"/>
    <cellStyle name="Normal 17 3 2 2" xfId="2187"/>
    <cellStyle name="Normal 17 3 2 2 2" xfId="2188"/>
    <cellStyle name="Normal 17 3 2 2 3" xfId="46679"/>
    <cellStyle name="Normal 17 3 2 3" xfId="2189"/>
    <cellStyle name="Normal 17 3 2 4" xfId="46680"/>
    <cellStyle name="Normal 17 3 3" xfId="2190"/>
    <cellStyle name="Normal 17 3 3 2" xfId="2191"/>
    <cellStyle name="Normal 17 3 3 2 2" xfId="46681"/>
    <cellStyle name="Normal 17 3 3 3" xfId="46682"/>
    <cellStyle name="Normal 17 3 4" xfId="2192"/>
    <cellStyle name="Normal 17 3 4 2" xfId="2193"/>
    <cellStyle name="Normal 17 3 4 3" xfId="46683"/>
    <cellStyle name="Normal 17 3 5" xfId="2194"/>
    <cellStyle name="Normal 17 3 6" xfId="46684"/>
    <cellStyle name="Normal 17 4" xfId="2195"/>
    <cellStyle name="Normal 17 4 2" xfId="2196"/>
    <cellStyle name="Normal 17 4 2 2" xfId="2197"/>
    <cellStyle name="Normal 17 4 2 3" xfId="46685"/>
    <cellStyle name="Normal 17 4 3" xfId="2198"/>
    <cellStyle name="Normal 17 4 4" xfId="46686"/>
    <cellStyle name="Normal 17 5" xfId="2199"/>
    <cellStyle name="Normal 17 5 2" xfId="2200"/>
    <cellStyle name="Normal 17 5 2 2" xfId="46687"/>
    <cellStyle name="Normal 17 5 3" xfId="46688"/>
    <cellStyle name="Normal 17 6" xfId="2201"/>
    <cellStyle name="Normal 17 6 2" xfId="2202"/>
    <cellStyle name="Normal 17 6 3" xfId="46689"/>
    <cellStyle name="Normal 17 7" xfId="2203"/>
    <cellStyle name="Normal 17 8" xfId="11273"/>
    <cellStyle name="Normal 17 8 2" xfId="62614"/>
    <cellStyle name="Normal 17 8 2 2" xfId="62620"/>
    <cellStyle name="Normal 17 9" xfId="11276"/>
    <cellStyle name="Normal 17 9 2" xfId="62616"/>
    <cellStyle name="Normal 17 9 2 2" xfId="62623"/>
    <cellStyle name="Normal 18" xfId="2204"/>
    <cellStyle name="Normal 18 2" xfId="2205"/>
    <cellStyle name="Normal 18 2 2" xfId="2206"/>
    <cellStyle name="Normal 18 2 2 2" xfId="2207"/>
    <cellStyle name="Normal 18 2 2 2 2" xfId="2208"/>
    <cellStyle name="Normal 18 2 2 2 2 2" xfId="2209"/>
    <cellStyle name="Normal 18 2 2 2 2 3" xfId="46690"/>
    <cellStyle name="Normal 18 2 2 2 3" xfId="2210"/>
    <cellStyle name="Normal 18 2 2 2 4" xfId="46691"/>
    <cellStyle name="Normal 18 2 2 3" xfId="2211"/>
    <cellStyle name="Normal 18 2 2 3 2" xfId="2212"/>
    <cellStyle name="Normal 18 2 2 3 2 2" xfId="46692"/>
    <cellStyle name="Normal 18 2 2 3 3" xfId="46693"/>
    <cellStyle name="Normal 18 2 2 4" xfId="2213"/>
    <cellStyle name="Normal 18 2 2 4 2" xfId="2214"/>
    <cellStyle name="Normal 18 2 2 4 3" xfId="46694"/>
    <cellStyle name="Normal 18 2 2 5" xfId="2215"/>
    <cellStyle name="Normal 18 2 2 6" xfId="46695"/>
    <cellStyle name="Normal 18 2 3" xfId="2216"/>
    <cellStyle name="Normal 18 2 3 2" xfId="2217"/>
    <cellStyle name="Normal 18 2 3 2 2" xfId="2218"/>
    <cellStyle name="Normal 18 2 3 2 3" xfId="46696"/>
    <cellStyle name="Normal 18 2 3 3" xfId="2219"/>
    <cellStyle name="Normal 18 2 3 4" xfId="46697"/>
    <cellStyle name="Normal 18 2 4" xfId="2220"/>
    <cellStyle name="Normal 18 2 4 2" xfId="2221"/>
    <cellStyle name="Normal 18 2 4 2 2" xfId="46698"/>
    <cellStyle name="Normal 18 2 4 3" xfId="46699"/>
    <cellStyle name="Normal 18 2 5" xfId="2222"/>
    <cellStyle name="Normal 18 2 5 2" xfId="2223"/>
    <cellStyle name="Normal 18 2 5 3" xfId="46700"/>
    <cellStyle name="Normal 18 2 6" xfId="2224"/>
    <cellStyle name="Normal 18 2 7" xfId="46701"/>
    <cellStyle name="Normal 18 3" xfId="2225"/>
    <cellStyle name="Normal 18 3 2" xfId="2226"/>
    <cellStyle name="Normal 18 3 2 2" xfId="2227"/>
    <cellStyle name="Normal 18 3 2 2 2" xfId="2228"/>
    <cellStyle name="Normal 18 3 2 2 3" xfId="46702"/>
    <cellStyle name="Normal 18 3 2 3" xfId="2229"/>
    <cellStyle name="Normal 18 3 2 4" xfId="46703"/>
    <cellStyle name="Normal 18 3 3" xfId="2230"/>
    <cellStyle name="Normal 18 3 3 2" xfId="2231"/>
    <cellStyle name="Normal 18 3 3 2 2" xfId="46704"/>
    <cellStyle name="Normal 18 3 3 3" xfId="46705"/>
    <cellStyle name="Normal 18 3 4" xfId="2232"/>
    <cellStyle name="Normal 18 3 4 2" xfId="2233"/>
    <cellStyle name="Normal 18 3 4 3" xfId="46706"/>
    <cellStyle name="Normal 18 3 5" xfId="2234"/>
    <cellStyle name="Normal 18 3 6" xfId="46707"/>
    <cellStyle name="Normal 18 4" xfId="2235"/>
    <cellStyle name="Normal 18 4 2" xfId="2236"/>
    <cellStyle name="Normal 18 4 2 2" xfId="2237"/>
    <cellStyle name="Normal 18 4 2 3" xfId="46708"/>
    <cellStyle name="Normal 18 4 3" xfId="2238"/>
    <cellStyle name="Normal 18 4 4" xfId="46709"/>
    <cellStyle name="Normal 18 5" xfId="2239"/>
    <cellStyle name="Normal 18 5 2" xfId="2240"/>
    <cellStyle name="Normal 18 5 2 2" xfId="46710"/>
    <cellStyle name="Normal 18 5 3" xfId="46711"/>
    <cellStyle name="Normal 18 6" xfId="2241"/>
    <cellStyle name="Normal 18 6 2" xfId="2242"/>
    <cellStyle name="Normal 18 6 3" xfId="46712"/>
    <cellStyle name="Normal 18 7" xfId="2243"/>
    <cellStyle name="Normal 18 8" xfId="46713"/>
    <cellStyle name="Normal 19" xfId="2244"/>
    <cellStyle name="Normal 19 2" xfId="46714"/>
    <cellStyle name="Normal 2" xfId="3"/>
    <cellStyle name="Normal 2 10" xfId="46715"/>
    <cellStyle name="Normal 2 10 10" xfId="46716"/>
    <cellStyle name="Normal 2 10 11" xfId="46717"/>
    <cellStyle name="Normal 2 10 2" xfId="46718"/>
    <cellStyle name="Normal 2 10 2 10" xfId="46719"/>
    <cellStyle name="Normal 2 10 2 2" xfId="46720"/>
    <cellStyle name="Normal 2 10 2 2 2" xfId="46721"/>
    <cellStyle name="Normal 2 10 2 2 2 2" xfId="46722"/>
    <cellStyle name="Normal 2 10 2 2 3" xfId="46723"/>
    <cellStyle name="Normal 2 10 2 2 3 2" xfId="46724"/>
    <cellStyle name="Normal 2 10 2 2 4" xfId="46725"/>
    <cellStyle name="Normal 2 10 2 2 5" xfId="46726"/>
    <cellStyle name="Normal 2 10 2 2 6" xfId="46727"/>
    <cellStyle name="Normal 2 10 2 2 7" xfId="46728"/>
    <cellStyle name="Normal 2 10 2 3" xfId="46729"/>
    <cellStyle name="Normal 2 10 2 3 2" xfId="46730"/>
    <cellStyle name="Normal 2 10 2 3 2 2" xfId="46731"/>
    <cellStyle name="Normal 2 10 2 3 3" xfId="46732"/>
    <cellStyle name="Normal 2 10 2 3 3 2" xfId="46733"/>
    <cellStyle name="Normal 2 10 2 3 4" xfId="46734"/>
    <cellStyle name="Normal 2 10 2 3 5" xfId="46735"/>
    <cellStyle name="Normal 2 10 2 3 6" xfId="46736"/>
    <cellStyle name="Normal 2 10 2 3 7" xfId="46737"/>
    <cellStyle name="Normal 2 10 2 4" xfId="46738"/>
    <cellStyle name="Normal 2 10 2 4 2" xfId="46739"/>
    <cellStyle name="Normal 2 10 2 4 2 2" xfId="46740"/>
    <cellStyle name="Normal 2 10 2 4 3" xfId="46741"/>
    <cellStyle name="Normal 2 10 2 4 3 2" xfId="46742"/>
    <cellStyle name="Normal 2 10 2 4 4" xfId="46743"/>
    <cellStyle name="Normal 2 10 2 4 5" xfId="46744"/>
    <cellStyle name="Normal 2 10 2 4 6" xfId="46745"/>
    <cellStyle name="Normal 2 10 2 4 7" xfId="46746"/>
    <cellStyle name="Normal 2 10 2 5" xfId="46747"/>
    <cellStyle name="Normal 2 10 2 5 2" xfId="46748"/>
    <cellStyle name="Normal 2 10 2 6" xfId="46749"/>
    <cellStyle name="Normal 2 10 2 6 2" xfId="46750"/>
    <cellStyle name="Normal 2 10 2 7" xfId="46751"/>
    <cellStyle name="Normal 2 10 2 8" xfId="46752"/>
    <cellStyle name="Normal 2 10 2 9" xfId="46753"/>
    <cellStyle name="Normal 2 10 3" xfId="46754"/>
    <cellStyle name="Normal 2 10 3 2" xfId="46755"/>
    <cellStyle name="Normal 2 10 3 2 2" xfId="46756"/>
    <cellStyle name="Normal 2 10 3 3" xfId="46757"/>
    <cellStyle name="Normal 2 10 3 3 2" xfId="46758"/>
    <cellStyle name="Normal 2 10 3 4" xfId="46759"/>
    <cellStyle name="Normal 2 10 3 5" xfId="46760"/>
    <cellStyle name="Normal 2 10 3 6" xfId="46761"/>
    <cellStyle name="Normal 2 10 3 7" xfId="46762"/>
    <cellStyle name="Normal 2 10 4" xfId="46763"/>
    <cellStyle name="Normal 2 10 4 2" xfId="46764"/>
    <cellStyle name="Normal 2 10 4 2 2" xfId="46765"/>
    <cellStyle name="Normal 2 10 4 3" xfId="46766"/>
    <cellStyle name="Normal 2 10 4 3 2" xfId="46767"/>
    <cellStyle name="Normal 2 10 4 4" xfId="46768"/>
    <cellStyle name="Normal 2 10 4 5" xfId="46769"/>
    <cellStyle name="Normal 2 10 4 6" xfId="46770"/>
    <cellStyle name="Normal 2 10 4 7" xfId="46771"/>
    <cellStyle name="Normal 2 10 5" xfId="46772"/>
    <cellStyle name="Normal 2 10 5 2" xfId="46773"/>
    <cellStyle name="Normal 2 10 5 2 2" xfId="46774"/>
    <cellStyle name="Normal 2 10 5 3" xfId="46775"/>
    <cellStyle name="Normal 2 10 5 3 2" xfId="46776"/>
    <cellStyle name="Normal 2 10 5 4" xfId="46777"/>
    <cellStyle name="Normal 2 10 5 5" xfId="46778"/>
    <cellStyle name="Normal 2 10 5 6" xfId="46779"/>
    <cellStyle name="Normal 2 10 5 7" xfId="46780"/>
    <cellStyle name="Normal 2 10 6" xfId="46781"/>
    <cellStyle name="Normal 2 10 6 2" xfId="46782"/>
    <cellStyle name="Normal 2 10 7" xfId="46783"/>
    <cellStyle name="Normal 2 10 7 2" xfId="46784"/>
    <cellStyle name="Normal 2 10 8" xfId="46785"/>
    <cellStyle name="Normal 2 10 9" xfId="46786"/>
    <cellStyle name="Normal 2 11" xfId="46787"/>
    <cellStyle name="Normal 2 11 10" xfId="46788"/>
    <cellStyle name="Normal 2 11 11" xfId="46789"/>
    <cellStyle name="Normal 2 11 2" xfId="46790"/>
    <cellStyle name="Normal 2 11 2 10" xfId="46791"/>
    <cellStyle name="Normal 2 11 2 2" xfId="46792"/>
    <cellStyle name="Normal 2 11 2 2 2" xfId="46793"/>
    <cellStyle name="Normal 2 11 2 2 2 2" xfId="46794"/>
    <cellStyle name="Normal 2 11 2 2 3" xfId="46795"/>
    <cellStyle name="Normal 2 11 2 2 3 2" xfId="46796"/>
    <cellStyle name="Normal 2 11 2 2 4" xfId="46797"/>
    <cellStyle name="Normal 2 11 2 2 5" xfId="46798"/>
    <cellStyle name="Normal 2 11 2 2 6" xfId="46799"/>
    <cellStyle name="Normal 2 11 2 2 7" xfId="46800"/>
    <cellStyle name="Normal 2 11 2 3" xfId="46801"/>
    <cellStyle name="Normal 2 11 2 3 2" xfId="46802"/>
    <cellStyle name="Normal 2 11 2 3 2 2" xfId="46803"/>
    <cellStyle name="Normal 2 11 2 3 3" xfId="46804"/>
    <cellStyle name="Normal 2 11 2 3 3 2" xfId="46805"/>
    <cellStyle name="Normal 2 11 2 3 4" xfId="46806"/>
    <cellStyle name="Normal 2 11 2 3 5" xfId="46807"/>
    <cellStyle name="Normal 2 11 2 3 6" xfId="46808"/>
    <cellStyle name="Normal 2 11 2 3 7" xfId="46809"/>
    <cellStyle name="Normal 2 11 2 4" xfId="46810"/>
    <cellStyle name="Normal 2 11 2 4 2" xfId="46811"/>
    <cellStyle name="Normal 2 11 2 4 2 2" xfId="46812"/>
    <cellStyle name="Normal 2 11 2 4 3" xfId="46813"/>
    <cellStyle name="Normal 2 11 2 4 3 2" xfId="46814"/>
    <cellStyle name="Normal 2 11 2 4 4" xfId="46815"/>
    <cellStyle name="Normal 2 11 2 4 5" xfId="46816"/>
    <cellStyle name="Normal 2 11 2 4 6" xfId="46817"/>
    <cellStyle name="Normal 2 11 2 4 7" xfId="46818"/>
    <cellStyle name="Normal 2 11 2 5" xfId="46819"/>
    <cellStyle name="Normal 2 11 2 5 2" xfId="46820"/>
    <cellStyle name="Normal 2 11 2 6" xfId="46821"/>
    <cellStyle name="Normal 2 11 2 6 2" xfId="46822"/>
    <cellStyle name="Normal 2 11 2 7" xfId="46823"/>
    <cellStyle name="Normal 2 11 2 8" xfId="46824"/>
    <cellStyle name="Normal 2 11 2 9" xfId="46825"/>
    <cellStyle name="Normal 2 11 3" xfId="46826"/>
    <cellStyle name="Normal 2 11 3 2" xfId="46827"/>
    <cellStyle name="Normal 2 11 3 2 2" xfId="46828"/>
    <cellStyle name="Normal 2 11 3 3" xfId="46829"/>
    <cellStyle name="Normal 2 11 3 3 2" xfId="46830"/>
    <cellStyle name="Normal 2 11 3 4" xfId="46831"/>
    <cellStyle name="Normal 2 11 3 5" xfId="46832"/>
    <cellStyle name="Normal 2 11 3 6" xfId="46833"/>
    <cellStyle name="Normal 2 11 3 7" xfId="46834"/>
    <cellStyle name="Normal 2 11 4" xfId="46835"/>
    <cellStyle name="Normal 2 11 4 2" xfId="46836"/>
    <cellStyle name="Normal 2 11 4 2 2" xfId="46837"/>
    <cellStyle name="Normal 2 11 4 3" xfId="46838"/>
    <cellStyle name="Normal 2 11 4 3 2" xfId="46839"/>
    <cellStyle name="Normal 2 11 4 4" xfId="46840"/>
    <cellStyle name="Normal 2 11 4 5" xfId="46841"/>
    <cellStyle name="Normal 2 11 4 6" xfId="46842"/>
    <cellStyle name="Normal 2 11 4 7" xfId="46843"/>
    <cellStyle name="Normal 2 11 5" xfId="46844"/>
    <cellStyle name="Normal 2 11 5 2" xfId="46845"/>
    <cellStyle name="Normal 2 11 5 2 2" xfId="46846"/>
    <cellStyle name="Normal 2 11 5 3" xfId="46847"/>
    <cellStyle name="Normal 2 11 5 3 2" xfId="46848"/>
    <cellStyle name="Normal 2 11 5 4" xfId="46849"/>
    <cellStyle name="Normal 2 11 5 5" xfId="46850"/>
    <cellStyle name="Normal 2 11 5 6" xfId="46851"/>
    <cellStyle name="Normal 2 11 5 7" xfId="46852"/>
    <cellStyle name="Normal 2 11 6" xfId="46853"/>
    <cellStyle name="Normal 2 11 6 2" xfId="46854"/>
    <cellStyle name="Normal 2 11 7" xfId="46855"/>
    <cellStyle name="Normal 2 11 7 2" xfId="46856"/>
    <cellStyle name="Normal 2 11 8" xfId="46857"/>
    <cellStyle name="Normal 2 11 9" xfId="46858"/>
    <cellStyle name="Normal 2 12" xfId="46859"/>
    <cellStyle name="Normal 2 12 10" xfId="46860"/>
    <cellStyle name="Normal 2 12 2" xfId="46861"/>
    <cellStyle name="Normal 2 12 2 2" xfId="46862"/>
    <cellStyle name="Normal 2 12 2 2 2" xfId="46863"/>
    <cellStyle name="Normal 2 12 2 3" xfId="46864"/>
    <cellStyle name="Normal 2 12 2 3 2" xfId="46865"/>
    <cellStyle name="Normal 2 12 2 4" xfId="46866"/>
    <cellStyle name="Normal 2 12 2 5" xfId="46867"/>
    <cellStyle name="Normal 2 12 2 6" xfId="46868"/>
    <cellStyle name="Normal 2 12 2 7" xfId="46869"/>
    <cellStyle name="Normal 2 12 3" xfId="46870"/>
    <cellStyle name="Normal 2 12 3 2" xfId="46871"/>
    <cellStyle name="Normal 2 12 3 2 2" xfId="46872"/>
    <cellStyle name="Normal 2 12 3 3" xfId="46873"/>
    <cellStyle name="Normal 2 12 3 3 2" xfId="46874"/>
    <cellStyle name="Normal 2 12 3 4" xfId="46875"/>
    <cellStyle name="Normal 2 12 3 5" xfId="46876"/>
    <cellStyle name="Normal 2 12 3 6" xfId="46877"/>
    <cellStyle name="Normal 2 12 3 7" xfId="46878"/>
    <cellStyle name="Normal 2 12 4" xfId="46879"/>
    <cellStyle name="Normal 2 12 4 2" xfId="46880"/>
    <cellStyle name="Normal 2 12 4 2 2" xfId="46881"/>
    <cellStyle name="Normal 2 12 4 3" xfId="46882"/>
    <cellStyle name="Normal 2 12 4 3 2" xfId="46883"/>
    <cellStyle name="Normal 2 12 4 4" xfId="46884"/>
    <cellStyle name="Normal 2 12 4 5" xfId="46885"/>
    <cellStyle name="Normal 2 12 4 6" xfId="46886"/>
    <cellStyle name="Normal 2 12 4 7" xfId="46887"/>
    <cellStyle name="Normal 2 12 5" xfId="46888"/>
    <cellStyle name="Normal 2 12 5 2" xfId="46889"/>
    <cellStyle name="Normal 2 12 6" xfId="46890"/>
    <cellStyle name="Normal 2 12 6 2" xfId="46891"/>
    <cellStyle name="Normal 2 12 7" xfId="46892"/>
    <cellStyle name="Normal 2 12 8" xfId="46893"/>
    <cellStyle name="Normal 2 12 9" xfId="46894"/>
    <cellStyle name="Normal 2 13" xfId="46895"/>
    <cellStyle name="Normal 2 13 2" xfId="46896"/>
    <cellStyle name="Normal 2 13 2 2" xfId="46897"/>
    <cellStyle name="Normal 2 13 3" xfId="46898"/>
    <cellStyle name="Normal 2 13 3 2" xfId="46899"/>
    <cellStyle name="Normal 2 13 4" xfId="46900"/>
    <cellStyle name="Normal 2 13 5" xfId="46901"/>
    <cellStyle name="Normal 2 13 6" xfId="46902"/>
    <cellStyle name="Normal 2 13 7" xfId="46903"/>
    <cellStyle name="Normal 2 14" xfId="46904"/>
    <cellStyle name="Normal 2 14 2" xfId="46905"/>
    <cellStyle name="Normal 2 14 2 2" xfId="46906"/>
    <cellStyle name="Normal 2 14 3" xfId="46907"/>
    <cellStyle name="Normal 2 14 3 2" xfId="46908"/>
    <cellStyle name="Normal 2 14 4" xfId="46909"/>
    <cellStyle name="Normal 2 14 5" xfId="46910"/>
    <cellStyle name="Normal 2 14 6" xfId="46911"/>
    <cellStyle name="Normal 2 14 7" xfId="46912"/>
    <cellStyle name="Normal 2 15" xfId="46913"/>
    <cellStyle name="Normal 2 15 2" xfId="46914"/>
    <cellStyle name="Normal 2 15 2 2" xfId="46915"/>
    <cellStyle name="Normal 2 15 3" xfId="46916"/>
    <cellStyle name="Normal 2 15 3 2" xfId="46917"/>
    <cellStyle name="Normal 2 15 4" xfId="46918"/>
    <cellStyle name="Normal 2 15 5" xfId="46919"/>
    <cellStyle name="Normal 2 15 6" xfId="46920"/>
    <cellStyle name="Normal 2 15 7" xfId="46921"/>
    <cellStyle name="Normal 2 16" xfId="46922"/>
    <cellStyle name="Normal 2 16 2" xfId="46923"/>
    <cellStyle name="Normal 2 17" xfId="46924"/>
    <cellStyle name="Normal 2 18" xfId="46925"/>
    <cellStyle name="Normal 2 19" xfId="46926"/>
    <cellStyle name="Normal 2 2" xfId="36"/>
    <cellStyle name="Normal 2 2 10" xfId="46927"/>
    <cellStyle name="Normal 2 2 10 2" xfId="46928"/>
    <cellStyle name="Normal 2 2 10 2 2" xfId="46929"/>
    <cellStyle name="Normal 2 2 10 3" xfId="46930"/>
    <cellStyle name="Normal 2 2 10 3 2" xfId="46931"/>
    <cellStyle name="Normal 2 2 10 4" xfId="46932"/>
    <cellStyle name="Normal 2 2 10 5" xfId="46933"/>
    <cellStyle name="Normal 2 2 10 6" xfId="46934"/>
    <cellStyle name="Normal 2 2 10 7" xfId="46935"/>
    <cellStyle name="Normal 2 2 11" xfId="46936"/>
    <cellStyle name="Normal 2 2 11 2" xfId="46937"/>
    <cellStyle name="Normal 2 2 11 2 2" xfId="46938"/>
    <cellStyle name="Normal 2 2 11 3" xfId="46939"/>
    <cellStyle name="Normal 2 2 11 3 2" xfId="46940"/>
    <cellStyle name="Normal 2 2 11 4" xfId="46941"/>
    <cellStyle name="Normal 2 2 11 5" xfId="46942"/>
    <cellStyle name="Normal 2 2 11 6" xfId="46943"/>
    <cellStyle name="Normal 2 2 11 7" xfId="46944"/>
    <cellStyle name="Normal 2 2 12" xfId="46945"/>
    <cellStyle name="Normal 2 2 12 2" xfId="46946"/>
    <cellStyle name="Normal 2 2 12 2 2" xfId="46947"/>
    <cellStyle name="Normal 2 2 12 3" xfId="46948"/>
    <cellStyle name="Normal 2 2 12 3 2" xfId="46949"/>
    <cellStyle name="Normal 2 2 12 4" xfId="46950"/>
    <cellStyle name="Normal 2 2 12 5" xfId="46951"/>
    <cellStyle name="Normal 2 2 12 6" xfId="46952"/>
    <cellStyle name="Normal 2 2 12 7" xfId="46953"/>
    <cellStyle name="Normal 2 2 13" xfId="46954"/>
    <cellStyle name="Normal 2 2 13 2" xfId="46955"/>
    <cellStyle name="Normal 2 2 14" xfId="46956"/>
    <cellStyle name="Normal 2 2 14 2" xfId="46957"/>
    <cellStyle name="Normal 2 2 15" xfId="46958"/>
    <cellStyle name="Normal 2 2 16" xfId="46959"/>
    <cellStyle name="Normal 2 2 17" xfId="46960"/>
    <cellStyle name="Normal 2 2 18" xfId="46961"/>
    <cellStyle name="Normal 2 2 2" xfId="2245"/>
    <cellStyle name="Normal 2 2 2 2" xfId="2246"/>
    <cellStyle name="Normal 2 2 2 2 2" xfId="2247"/>
    <cellStyle name="Normal 2 2 3" xfId="46962"/>
    <cellStyle name="Normal 2 2 4" xfId="46963"/>
    <cellStyle name="Normal 2 2 4 10" xfId="46964"/>
    <cellStyle name="Normal 2 2 4 11" xfId="46965"/>
    <cellStyle name="Normal 2 2 4 12" xfId="46966"/>
    <cellStyle name="Normal 2 2 4 13" xfId="46967"/>
    <cellStyle name="Normal 2 2 4 2" xfId="46968"/>
    <cellStyle name="Normal 2 2 4 3" xfId="46969"/>
    <cellStyle name="Normal 2 2 4 4" xfId="46970"/>
    <cellStyle name="Normal 2 2 4 5" xfId="46971"/>
    <cellStyle name="Normal 2 2 4 6" xfId="46972"/>
    <cellStyle name="Normal 2 2 4 7" xfId="46973"/>
    <cellStyle name="Normal 2 2 4 8" xfId="46974"/>
    <cellStyle name="Normal 2 2 4 9" xfId="46975"/>
    <cellStyle name="Normal 2 2 5" xfId="46976"/>
    <cellStyle name="Normal 2 2 5 10" xfId="46977"/>
    <cellStyle name="Normal 2 2 5 11" xfId="46978"/>
    <cellStyle name="Normal 2 2 5 12" xfId="46979"/>
    <cellStyle name="Normal 2 2 5 13" xfId="46980"/>
    <cellStyle name="Normal 2 2 5 2" xfId="46981"/>
    <cellStyle name="Normal 2 2 5 3" xfId="46982"/>
    <cellStyle name="Normal 2 2 5 4" xfId="46983"/>
    <cellStyle name="Normal 2 2 5 5" xfId="46984"/>
    <cellStyle name="Normal 2 2 5 6" xfId="46985"/>
    <cellStyle name="Normal 2 2 5 7" xfId="46986"/>
    <cellStyle name="Normal 2 2 5 8" xfId="46987"/>
    <cellStyle name="Normal 2 2 5 9" xfId="46988"/>
    <cellStyle name="Normal 2 2 6" xfId="46989"/>
    <cellStyle name="Normal 2 2 6 10" xfId="46990"/>
    <cellStyle name="Normal 2 2 6 11" xfId="46991"/>
    <cellStyle name="Normal 2 2 6 12" xfId="46992"/>
    <cellStyle name="Normal 2 2 6 13" xfId="46993"/>
    <cellStyle name="Normal 2 2 6 2" xfId="46994"/>
    <cellStyle name="Normal 2 2 6 3" xfId="46995"/>
    <cellStyle name="Normal 2 2 6 4" xfId="46996"/>
    <cellStyle name="Normal 2 2 6 5" xfId="46997"/>
    <cellStyle name="Normal 2 2 6 6" xfId="46998"/>
    <cellStyle name="Normal 2 2 6 7" xfId="46999"/>
    <cellStyle name="Normal 2 2 6 8" xfId="47000"/>
    <cellStyle name="Normal 2 2 6 9" xfId="47001"/>
    <cellStyle name="Normal 2 2 7" xfId="47002"/>
    <cellStyle name="Normal 2 2 7 10" xfId="47003"/>
    <cellStyle name="Normal 2 2 7 11" xfId="47004"/>
    <cellStyle name="Normal 2 2 7 2" xfId="47005"/>
    <cellStyle name="Normal 2 2 7 2 10" xfId="47006"/>
    <cellStyle name="Normal 2 2 7 2 2" xfId="47007"/>
    <cellStyle name="Normal 2 2 7 2 2 2" xfId="47008"/>
    <cellStyle name="Normal 2 2 7 2 2 2 2" xfId="47009"/>
    <cellStyle name="Normal 2 2 7 2 2 3" xfId="47010"/>
    <cellStyle name="Normal 2 2 7 2 2 3 2" xfId="47011"/>
    <cellStyle name="Normal 2 2 7 2 2 4" xfId="47012"/>
    <cellStyle name="Normal 2 2 7 2 2 5" xfId="47013"/>
    <cellStyle name="Normal 2 2 7 2 2 6" xfId="47014"/>
    <cellStyle name="Normal 2 2 7 2 2 7" xfId="47015"/>
    <cellStyle name="Normal 2 2 7 2 3" xfId="47016"/>
    <cellStyle name="Normal 2 2 7 2 3 2" xfId="47017"/>
    <cellStyle name="Normal 2 2 7 2 3 2 2" xfId="47018"/>
    <cellStyle name="Normal 2 2 7 2 3 3" xfId="47019"/>
    <cellStyle name="Normal 2 2 7 2 3 3 2" xfId="47020"/>
    <cellStyle name="Normal 2 2 7 2 3 4" xfId="47021"/>
    <cellStyle name="Normal 2 2 7 2 3 5" xfId="47022"/>
    <cellStyle name="Normal 2 2 7 2 3 6" xfId="47023"/>
    <cellStyle name="Normal 2 2 7 2 3 7" xfId="47024"/>
    <cellStyle name="Normal 2 2 7 2 4" xfId="47025"/>
    <cellStyle name="Normal 2 2 7 2 4 2" xfId="47026"/>
    <cellStyle name="Normal 2 2 7 2 4 2 2" xfId="47027"/>
    <cellStyle name="Normal 2 2 7 2 4 3" xfId="47028"/>
    <cellStyle name="Normal 2 2 7 2 4 3 2" xfId="47029"/>
    <cellStyle name="Normal 2 2 7 2 4 4" xfId="47030"/>
    <cellStyle name="Normal 2 2 7 2 4 5" xfId="47031"/>
    <cellStyle name="Normal 2 2 7 2 4 6" xfId="47032"/>
    <cellStyle name="Normal 2 2 7 2 4 7" xfId="47033"/>
    <cellStyle name="Normal 2 2 7 2 5" xfId="47034"/>
    <cellStyle name="Normal 2 2 7 2 5 2" xfId="47035"/>
    <cellStyle name="Normal 2 2 7 2 6" xfId="47036"/>
    <cellStyle name="Normal 2 2 7 2 6 2" xfId="47037"/>
    <cellStyle name="Normal 2 2 7 2 7" xfId="47038"/>
    <cellStyle name="Normal 2 2 7 2 8" xfId="47039"/>
    <cellStyle name="Normal 2 2 7 2 9" xfId="47040"/>
    <cellStyle name="Normal 2 2 7 3" xfId="47041"/>
    <cellStyle name="Normal 2 2 7 3 2" xfId="47042"/>
    <cellStyle name="Normal 2 2 7 3 2 2" xfId="47043"/>
    <cellStyle name="Normal 2 2 7 3 3" xfId="47044"/>
    <cellStyle name="Normal 2 2 7 3 3 2" xfId="47045"/>
    <cellStyle name="Normal 2 2 7 3 4" xfId="47046"/>
    <cellStyle name="Normal 2 2 7 3 5" xfId="47047"/>
    <cellStyle name="Normal 2 2 7 3 6" xfId="47048"/>
    <cellStyle name="Normal 2 2 7 3 7" xfId="47049"/>
    <cellStyle name="Normal 2 2 7 4" xfId="47050"/>
    <cellStyle name="Normal 2 2 7 4 2" xfId="47051"/>
    <cellStyle name="Normal 2 2 7 4 2 2" xfId="47052"/>
    <cellStyle name="Normal 2 2 7 4 3" xfId="47053"/>
    <cellStyle name="Normal 2 2 7 4 3 2" xfId="47054"/>
    <cellStyle name="Normal 2 2 7 4 4" xfId="47055"/>
    <cellStyle name="Normal 2 2 7 4 5" xfId="47056"/>
    <cellStyle name="Normal 2 2 7 4 6" xfId="47057"/>
    <cellStyle name="Normal 2 2 7 4 7" xfId="47058"/>
    <cellStyle name="Normal 2 2 7 5" xfId="47059"/>
    <cellStyle name="Normal 2 2 7 5 2" xfId="47060"/>
    <cellStyle name="Normal 2 2 7 5 2 2" xfId="47061"/>
    <cellStyle name="Normal 2 2 7 5 3" xfId="47062"/>
    <cellStyle name="Normal 2 2 7 5 3 2" xfId="47063"/>
    <cellStyle name="Normal 2 2 7 5 4" xfId="47064"/>
    <cellStyle name="Normal 2 2 7 5 5" xfId="47065"/>
    <cellStyle name="Normal 2 2 7 5 6" xfId="47066"/>
    <cellStyle name="Normal 2 2 7 5 7" xfId="47067"/>
    <cellStyle name="Normal 2 2 7 6" xfId="47068"/>
    <cellStyle name="Normal 2 2 7 6 2" xfId="47069"/>
    <cellStyle name="Normal 2 2 7 7" xfId="47070"/>
    <cellStyle name="Normal 2 2 7 7 2" xfId="47071"/>
    <cellStyle name="Normal 2 2 7 8" xfId="47072"/>
    <cellStyle name="Normal 2 2 7 9" xfId="47073"/>
    <cellStyle name="Normal 2 2 8" xfId="47074"/>
    <cellStyle name="Normal 2 2 8 10" xfId="47075"/>
    <cellStyle name="Normal 2 2 8 11" xfId="47076"/>
    <cellStyle name="Normal 2 2 8 2" xfId="47077"/>
    <cellStyle name="Normal 2 2 8 2 10" xfId="47078"/>
    <cellStyle name="Normal 2 2 8 2 2" xfId="47079"/>
    <cellStyle name="Normal 2 2 8 2 2 2" xfId="47080"/>
    <cellStyle name="Normal 2 2 8 2 2 2 2" xfId="47081"/>
    <cellStyle name="Normal 2 2 8 2 2 3" xfId="47082"/>
    <cellStyle name="Normal 2 2 8 2 2 3 2" xfId="47083"/>
    <cellStyle name="Normal 2 2 8 2 2 4" xfId="47084"/>
    <cellStyle name="Normal 2 2 8 2 2 5" xfId="47085"/>
    <cellStyle name="Normal 2 2 8 2 2 6" xfId="47086"/>
    <cellStyle name="Normal 2 2 8 2 2 7" xfId="47087"/>
    <cellStyle name="Normal 2 2 8 2 3" xfId="47088"/>
    <cellStyle name="Normal 2 2 8 2 3 2" xfId="47089"/>
    <cellStyle name="Normal 2 2 8 2 3 2 2" xfId="47090"/>
    <cellStyle name="Normal 2 2 8 2 3 3" xfId="47091"/>
    <cellStyle name="Normal 2 2 8 2 3 3 2" xfId="47092"/>
    <cellStyle name="Normal 2 2 8 2 3 4" xfId="47093"/>
    <cellStyle name="Normal 2 2 8 2 3 5" xfId="47094"/>
    <cellStyle name="Normal 2 2 8 2 3 6" xfId="47095"/>
    <cellStyle name="Normal 2 2 8 2 3 7" xfId="47096"/>
    <cellStyle name="Normal 2 2 8 2 4" xfId="47097"/>
    <cellStyle name="Normal 2 2 8 2 4 2" xfId="47098"/>
    <cellStyle name="Normal 2 2 8 2 4 2 2" xfId="47099"/>
    <cellStyle name="Normal 2 2 8 2 4 3" xfId="47100"/>
    <cellStyle name="Normal 2 2 8 2 4 3 2" xfId="47101"/>
    <cellStyle name="Normal 2 2 8 2 4 4" xfId="47102"/>
    <cellStyle name="Normal 2 2 8 2 4 5" xfId="47103"/>
    <cellStyle name="Normal 2 2 8 2 4 6" xfId="47104"/>
    <cellStyle name="Normal 2 2 8 2 4 7" xfId="47105"/>
    <cellStyle name="Normal 2 2 8 2 5" xfId="47106"/>
    <cellStyle name="Normal 2 2 8 2 5 2" xfId="47107"/>
    <cellStyle name="Normal 2 2 8 2 6" xfId="47108"/>
    <cellStyle name="Normal 2 2 8 2 6 2" xfId="47109"/>
    <cellStyle name="Normal 2 2 8 2 7" xfId="47110"/>
    <cellStyle name="Normal 2 2 8 2 8" xfId="47111"/>
    <cellStyle name="Normal 2 2 8 2 9" xfId="47112"/>
    <cellStyle name="Normal 2 2 8 3" xfId="47113"/>
    <cellStyle name="Normal 2 2 8 3 2" xfId="47114"/>
    <cellStyle name="Normal 2 2 8 3 2 2" xfId="47115"/>
    <cellStyle name="Normal 2 2 8 3 3" xfId="47116"/>
    <cellStyle name="Normal 2 2 8 3 3 2" xfId="47117"/>
    <cellStyle name="Normal 2 2 8 3 4" xfId="47118"/>
    <cellStyle name="Normal 2 2 8 3 5" xfId="47119"/>
    <cellStyle name="Normal 2 2 8 3 6" xfId="47120"/>
    <cellStyle name="Normal 2 2 8 3 7" xfId="47121"/>
    <cellStyle name="Normal 2 2 8 4" xfId="47122"/>
    <cellStyle name="Normal 2 2 8 4 2" xfId="47123"/>
    <cellStyle name="Normal 2 2 8 4 2 2" xfId="47124"/>
    <cellStyle name="Normal 2 2 8 4 3" xfId="47125"/>
    <cellStyle name="Normal 2 2 8 4 3 2" xfId="47126"/>
    <cellStyle name="Normal 2 2 8 4 4" xfId="47127"/>
    <cellStyle name="Normal 2 2 8 4 5" xfId="47128"/>
    <cellStyle name="Normal 2 2 8 4 6" xfId="47129"/>
    <cellStyle name="Normal 2 2 8 4 7" xfId="47130"/>
    <cellStyle name="Normal 2 2 8 5" xfId="47131"/>
    <cellStyle name="Normal 2 2 8 5 2" xfId="47132"/>
    <cellStyle name="Normal 2 2 8 5 2 2" xfId="47133"/>
    <cellStyle name="Normal 2 2 8 5 3" xfId="47134"/>
    <cellStyle name="Normal 2 2 8 5 3 2" xfId="47135"/>
    <cellStyle name="Normal 2 2 8 5 4" xfId="47136"/>
    <cellStyle name="Normal 2 2 8 5 5" xfId="47137"/>
    <cellStyle name="Normal 2 2 8 5 6" xfId="47138"/>
    <cellStyle name="Normal 2 2 8 5 7" xfId="47139"/>
    <cellStyle name="Normal 2 2 8 6" xfId="47140"/>
    <cellStyle name="Normal 2 2 8 6 2" xfId="47141"/>
    <cellStyle name="Normal 2 2 8 7" xfId="47142"/>
    <cellStyle name="Normal 2 2 8 7 2" xfId="47143"/>
    <cellStyle name="Normal 2 2 8 8" xfId="47144"/>
    <cellStyle name="Normal 2 2 8 9" xfId="47145"/>
    <cellStyle name="Normal 2 2 9" xfId="47146"/>
    <cellStyle name="Normal 2 2 9 10" xfId="47147"/>
    <cellStyle name="Normal 2 2 9 2" xfId="47148"/>
    <cellStyle name="Normal 2 2 9 2 2" xfId="47149"/>
    <cellStyle name="Normal 2 2 9 2 2 2" xfId="47150"/>
    <cellStyle name="Normal 2 2 9 2 3" xfId="47151"/>
    <cellStyle name="Normal 2 2 9 2 3 2" xfId="47152"/>
    <cellStyle name="Normal 2 2 9 2 4" xfId="47153"/>
    <cellStyle name="Normal 2 2 9 2 5" xfId="47154"/>
    <cellStyle name="Normal 2 2 9 2 6" xfId="47155"/>
    <cellStyle name="Normal 2 2 9 2 7" xfId="47156"/>
    <cellStyle name="Normal 2 2 9 3" xfId="47157"/>
    <cellStyle name="Normal 2 2 9 3 2" xfId="47158"/>
    <cellStyle name="Normal 2 2 9 3 2 2" xfId="47159"/>
    <cellStyle name="Normal 2 2 9 3 3" xfId="47160"/>
    <cellStyle name="Normal 2 2 9 3 3 2" xfId="47161"/>
    <cellStyle name="Normal 2 2 9 3 4" xfId="47162"/>
    <cellStyle name="Normal 2 2 9 3 5" xfId="47163"/>
    <cellStyle name="Normal 2 2 9 3 6" xfId="47164"/>
    <cellStyle name="Normal 2 2 9 3 7" xfId="47165"/>
    <cellStyle name="Normal 2 2 9 4" xfId="47166"/>
    <cellStyle name="Normal 2 2 9 4 2" xfId="47167"/>
    <cellStyle name="Normal 2 2 9 4 2 2" xfId="47168"/>
    <cellStyle name="Normal 2 2 9 4 3" xfId="47169"/>
    <cellStyle name="Normal 2 2 9 4 3 2" xfId="47170"/>
    <cellStyle name="Normal 2 2 9 4 4" xfId="47171"/>
    <cellStyle name="Normal 2 2 9 4 5" xfId="47172"/>
    <cellStyle name="Normal 2 2 9 4 6" xfId="47173"/>
    <cellStyle name="Normal 2 2 9 4 7" xfId="47174"/>
    <cellStyle name="Normal 2 2 9 5" xfId="47175"/>
    <cellStyle name="Normal 2 2 9 5 2" xfId="47176"/>
    <cellStyle name="Normal 2 2 9 6" xfId="47177"/>
    <cellStyle name="Normal 2 2 9 6 2" xfId="47178"/>
    <cellStyle name="Normal 2 2 9 7" xfId="47179"/>
    <cellStyle name="Normal 2 2 9 8" xfId="47180"/>
    <cellStyle name="Normal 2 2 9 9" xfId="47181"/>
    <cellStyle name="Normal 2 20" xfId="47182"/>
    <cellStyle name="Normal 2 3" xfId="37"/>
    <cellStyle name="Normal 2 3 2" xfId="2248"/>
    <cellStyle name="Normal 2 3 2 10" xfId="47183"/>
    <cellStyle name="Normal 2 3 2 11" xfId="47184"/>
    <cellStyle name="Normal 2 3 2 12" xfId="47185"/>
    <cellStyle name="Normal 2 3 2 13" xfId="47186"/>
    <cellStyle name="Normal 2 3 2 2" xfId="47187"/>
    <cellStyle name="Normal 2 3 2 3" xfId="47188"/>
    <cellStyle name="Normal 2 3 2 4" xfId="47189"/>
    <cellStyle name="Normal 2 3 2 5" xfId="47190"/>
    <cellStyle name="Normal 2 3 2 6" xfId="47191"/>
    <cellStyle name="Normal 2 3 2 7" xfId="47192"/>
    <cellStyle name="Normal 2 3 2 8" xfId="47193"/>
    <cellStyle name="Normal 2 3 2 9" xfId="47194"/>
    <cellStyle name="Normal 2 3 3" xfId="11271"/>
    <cellStyle name="Normal 2 3 3 10" xfId="47195"/>
    <cellStyle name="Normal 2 3 3 11" xfId="47196"/>
    <cellStyle name="Normal 2 3 3 12" xfId="47197"/>
    <cellStyle name="Normal 2 3 3 13" xfId="47198"/>
    <cellStyle name="Normal 2 3 3 2" xfId="47199"/>
    <cellStyle name="Normal 2 3 3 3" xfId="47200"/>
    <cellStyle name="Normal 2 3 3 4" xfId="47201"/>
    <cellStyle name="Normal 2 3 3 5" xfId="47202"/>
    <cellStyle name="Normal 2 3 3 6" xfId="47203"/>
    <cellStyle name="Normal 2 3 3 7" xfId="47204"/>
    <cellStyle name="Normal 2 3 3 8" xfId="47205"/>
    <cellStyle name="Normal 2 3 3 9" xfId="47206"/>
    <cellStyle name="Normal 2 3 4" xfId="47207"/>
    <cellStyle name="Normal 2 3 4 10" xfId="47208"/>
    <cellStyle name="Normal 2 3 4 11" xfId="47209"/>
    <cellStyle name="Normal 2 3 4 12" xfId="47210"/>
    <cellStyle name="Normal 2 3 4 13" xfId="47211"/>
    <cellStyle name="Normal 2 3 4 2" xfId="47212"/>
    <cellStyle name="Normal 2 3 4 3" xfId="47213"/>
    <cellStyle name="Normal 2 3 4 4" xfId="47214"/>
    <cellStyle name="Normal 2 3 4 5" xfId="47215"/>
    <cellStyle name="Normal 2 3 4 6" xfId="47216"/>
    <cellStyle name="Normal 2 3 4 7" xfId="47217"/>
    <cellStyle name="Normal 2 3 4 8" xfId="47218"/>
    <cellStyle name="Normal 2 3 4 9" xfId="47219"/>
    <cellStyle name="Normal 2 4" xfId="2249"/>
    <cellStyle name="Normal 2 4 2" xfId="47220"/>
    <cellStyle name="Normal 2 4 2 10" xfId="47221"/>
    <cellStyle name="Normal 2 4 2 11" xfId="47222"/>
    <cellStyle name="Normal 2 4 2 12" xfId="47223"/>
    <cellStyle name="Normal 2 4 2 13" xfId="47224"/>
    <cellStyle name="Normal 2 4 2 2" xfId="47225"/>
    <cellStyle name="Normal 2 4 2 3" xfId="47226"/>
    <cellStyle name="Normal 2 4 2 4" xfId="47227"/>
    <cellStyle name="Normal 2 4 2 5" xfId="47228"/>
    <cellStyle name="Normal 2 4 2 6" xfId="47229"/>
    <cellStyle name="Normal 2 4 2 7" xfId="47230"/>
    <cellStyle name="Normal 2 4 2 8" xfId="47231"/>
    <cellStyle name="Normal 2 4 2 9" xfId="47232"/>
    <cellStyle name="Normal 2 4 3" xfId="47233"/>
    <cellStyle name="Normal 2 4 3 10" xfId="47234"/>
    <cellStyle name="Normal 2 4 3 11" xfId="47235"/>
    <cellStyle name="Normal 2 4 3 12" xfId="47236"/>
    <cellStyle name="Normal 2 4 3 13" xfId="47237"/>
    <cellStyle name="Normal 2 4 3 2" xfId="47238"/>
    <cellStyle name="Normal 2 4 3 3" xfId="47239"/>
    <cellStyle name="Normal 2 4 3 4" xfId="47240"/>
    <cellStyle name="Normal 2 4 3 5" xfId="47241"/>
    <cellStyle name="Normal 2 4 3 6" xfId="47242"/>
    <cellStyle name="Normal 2 4 3 7" xfId="47243"/>
    <cellStyle name="Normal 2 4 3 8" xfId="47244"/>
    <cellStyle name="Normal 2 4 3 9" xfId="47245"/>
    <cellStyle name="Normal 2 4 4" xfId="47246"/>
    <cellStyle name="Normal 2 4 4 10" xfId="47247"/>
    <cellStyle name="Normal 2 4 4 11" xfId="47248"/>
    <cellStyle name="Normal 2 4 4 12" xfId="47249"/>
    <cellStyle name="Normal 2 4 4 13" xfId="47250"/>
    <cellStyle name="Normal 2 4 4 2" xfId="47251"/>
    <cellStyle name="Normal 2 4 4 3" xfId="47252"/>
    <cellStyle name="Normal 2 4 4 4" xfId="47253"/>
    <cellStyle name="Normal 2 4 4 5" xfId="47254"/>
    <cellStyle name="Normal 2 4 4 6" xfId="47255"/>
    <cellStyle name="Normal 2 4 4 7" xfId="47256"/>
    <cellStyle name="Normal 2 4 4 8" xfId="47257"/>
    <cellStyle name="Normal 2 4 4 9" xfId="47258"/>
    <cellStyle name="Normal 2 5" xfId="2250"/>
    <cellStyle name="Normal 2 5 2" xfId="2251"/>
    <cellStyle name="Normal 2 5 2 2" xfId="2252"/>
    <cellStyle name="Normal 2 5 2 2 2" xfId="2253"/>
    <cellStyle name="Normal 2 5 2 2 2 2" xfId="2254"/>
    <cellStyle name="Normal 2 5 2 2 2 2 2" xfId="2255"/>
    <cellStyle name="Normal 2 5 2 2 2 2 3" xfId="47259"/>
    <cellStyle name="Normal 2 5 2 2 2 3" xfId="2256"/>
    <cellStyle name="Normal 2 5 2 2 2 4" xfId="47260"/>
    <cellStyle name="Normal 2 5 2 2 3" xfId="2257"/>
    <cellStyle name="Normal 2 5 2 2 3 2" xfId="2258"/>
    <cellStyle name="Normal 2 5 2 2 3 2 2" xfId="47261"/>
    <cellStyle name="Normal 2 5 2 2 3 3" xfId="47262"/>
    <cellStyle name="Normal 2 5 2 2 4" xfId="2259"/>
    <cellStyle name="Normal 2 5 2 2 4 2" xfId="2260"/>
    <cellStyle name="Normal 2 5 2 2 4 3" xfId="47263"/>
    <cellStyle name="Normal 2 5 2 2 5" xfId="2261"/>
    <cellStyle name="Normal 2 5 2 2 6" xfId="47264"/>
    <cellStyle name="Normal 2 5 2 3" xfId="2262"/>
    <cellStyle name="Normal 2 5 2 3 2" xfId="2263"/>
    <cellStyle name="Normal 2 5 2 3 2 2" xfId="2264"/>
    <cellStyle name="Normal 2 5 2 3 2 3" xfId="47265"/>
    <cellStyle name="Normal 2 5 2 3 3" xfId="2265"/>
    <cellStyle name="Normal 2 5 2 3 4" xfId="47266"/>
    <cellStyle name="Normal 2 5 2 4" xfId="2266"/>
    <cellStyle name="Normal 2 5 2 4 2" xfId="2267"/>
    <cellStyle name="Normal 2 5 2 4 2 2" xfId="47267"/>
    <cellStyle name="Normal 2 5 2 4 3" xfId="47268"/>
    <cellStyle name="Normal 2 5 2 5" xfId="2268"/>
    <cellStyle name="Normal 2 5 2 5 2" xfId="2269"/>
    <cellStyle name="Normal 2 5 2 5 3" xfId="47269"/>
    <cellStyle name="Normal 2 5 2 6" xfId="2270"/>
    <cellStyle name="Normal 2 5 2 7" xfId="47270"/>
    <cellStyle name="Normal 2 5 3" xfId="2271"/>
    <cellStyle name="Normal 2 5 3 2" xfId="2272"/>
    <cellStyle name="Normal 2 5 3 2 2" xfId="2273"/>
    <cellStyle name="Normal 2 5 3 2 2 2" xfId="2274"/>
    <cellStyle name="Normal 2 5 3 2 2 3" xfId="47271"/>
    <cellStyle name="Normal 2 5 3 2 3" xfId="2275"/>
    <cellStyle name="Normal 2 5 3 2 4" xfId="47272"/>
    <cellStyle name="Normal 2 5 3 3" xfId="2276"/>
    <cellStyle name="Normal 2 5 3 3 2" xfId="2277"/>
    <cellStyle name="Normal 2 5 3 3 2 2" xfId="47273"/>
    <cellStyle name="Normal 2 5 3 3 3" xfId="47274"/>
    <cellStyle name="Normal 2 5 3 4" xfId="2278"/>
    <cellStyle name="Normal 2 5 3 4 2" xfId="2279"/>
    <cellStyle name="Normal 2 5 3 4 3" xfId="47275"/>
    <cellStyle name="Normal 2 5 3 5" xfId="2280"/>
    <cellStyle name="Normal 2 5 3 6" xfId="47276"/>
    <cellStyle name="Normal 2 5 4" xfId="2281"/>
    <cellStyle name="Normal 2 5 4 2" xfId="2282"/>
    <cellStyle name="Normal 2 5 4 2 2" xfId="2283"/>
    <cellStyle name="Normal 2 5 4 2 3" xfId="47277"/>
    <cellStyle name="Normal 2 5 4 3" xfId="2284"/>
    <cellStyle name="Normal 2 5 4 4" xfId="47278"/>
    <cellStyle name="Normal 2 5 5" xfId="2285"/>
    <cellStyle name="Normal 2 5 5 2" xfId="2286"/>
    <cellStyle name="Normal 2 5 5 2 2" xfId="47279"/>
    <cellStyle name="Normal 2 5 5 3" xfId="47280"/>
    <cellStyle name="Normal 2 5 6" xfId="2287"/>
    <cellStyle name="Normal 2 5 6 2" xfId="2288"/>
    <cellStyle name="Normal 2 5 6 3" xfId="47281"/>
    <cellStyle name="Normal 2 5 7" xfId="2289"/>
    <cellStyle name="Normal 2 5 8" xfId="47282"/>
    <cellStyle name="Normal 2 6" xfId="2290"/>
    <cellStyle name="Normal 2 6 10" xfId="47283"/>
    <cellStyle name="Normal 2 6 11" xfId="47284"/>
    <cellStyle name="Normal 2 6 12" xfId="47285"/>
    <cellStyle name="Normal 2 6 13" xfId="47286"/>
    <cellStyle name="Normal 2 6 2" xfId="47287"/>
    <cellStyle name="Normal 2 6 2 10" xfId="47288"/>
    <cellStyle name="Normal 2 6 2 11" xfId="47289"/>
    <cellStyle name="Normal 2 6 2 2" xfId="47290"/>
    <cellStyle name="Normal 2 6 2 2 10" xfId="47291"/>
    <cellStyle name="Normal 2 6 2 2 2" xfId="47292"/>
    <cellStyle name="Normal 2 6 2 2 2 2" xfId="47293"/>
    <cellStyle name="Normal 2 6 2 2 2 2 2" xfId="47294"/>
    <cellStyle name="Normal 2 6 2 2 2 3" xfId="47295"/>
    <cellStyle name="Normal 2 6 2 2 2 3 2" xfId="47296"/>
    <cellStyle name="Normal 2 6 2 2 2 4" xfId="47297"/>
    <cellStyle name="Normal 2 6 2 2 2 5" xfId="47298"/>
    <cellStyle name="Normal 2 6 2 2 2 6" xfId="47299"/>
    <cellStyle name="Normal 2 6 2 2 2 7" xfId="47300"/>
    <cellStyle name="Normal 2 6 2 2 3" xfId="47301"/>
    <cellStyle name="Normal 2 6 2 2 3 2" xfId="47302"/>
    <cellStyle name="Normal 2 6 2 2 3 2 2" xfId="47303"/>
    <cellStyle name="Normal 2 6 2 2 3 3" xfId="47304"/>
    <cellStyle name="Normal 2 6 2 2 3 3 2" xfId="47305"/>
    <cellStyle name="Normal 2 6 2 2 3 4" xfId="47306"/>
    <cellStyle name="Normal 2 6 2 2 3 5" xfId="47307"/>
    <cellStyle name="Normal 2 6 2 2 3 6" xfId="47308"/>
    <cellStyle name="Normal 2 6 2 2 3 7" xfId="47309"/>
    <cellStyle name="Normal 2 6 2 2 4" xfId="47310"/>
    <cellStyle name="Normal 2 6 2 2 4 2" xfId="47311"/>
    <cellStyle name="Normal 2 6 2 2 4 2 2" xfId="47312"/>
    <cellStyle name="Normal 2 6 2 2 4 3" xfId="47313"/>
    <cellStyle name="Normal 2 6 2 2 4 3 2" xfId="47314"/>
    <cellStyle name="Normal 2 6 2 2 4 4" xfId="47315"/>
    <cellStyle name="Normal 2 6 2 2 4 5" xfId="47316"/>
    <cellStyle name="Normal 2 6 2 2 4 6" xfId="47317"/>
    <cellStyle name="Normal 2 6 2 2 4 7" xfId="47318"/>
    <cellStyle name="Normal 2 6 2 2 5" xfId="47319"/>
    <cellStyle name="Normal 2 6 2 2 5 2" xfId="47320"/>
    <cellStyle name="Normal 2 6 2 2 6" xfId="47321"/>
    <cellStyle name="Normal 2 6 2 2 6 2" xfId="47322"/>
    <cellStyle name="Normal 2 6 2 2 7" xfId="47323"/>
    <cellStyle name="Normal 2 6 2 2 8" xfId="47324"/>
    <cellStyle name="Normal 2 6 2 2 9" xfId="47325"/>
    <cellStyle name="Normal 2 6 2 3" xfId="47326"/>
    <cellStyle name="Normal 2 6 2 3 2" xfId="47327"/>
    <cellStyle name="Normal 2 6 2 3 2 2" xfId="47328"/>
    <cellStyle name="Normal 2 6 2 3 3" xfId="47329"/>
    <cellStyle name="Normal 2 6 2 3 3 2" xfId="47330"/>
    <cellStyle name="Normal 2 6 2 3 4" xfId="47331"/>
    <cellStyle name="Normal 2 6 2 3 5" xfId="47332"/>
    <cellStyle name="Normal 2 6 2 3 6" xfId="47333"/>
    <cellStyle name="Normal 2 6 2 3 7" xfId="47334"/>
    <cellStyle name="Normal 2 6 2 4" xfId="47335"/>
    <cellStyle name="Normal 2 6 2 4 2" xfId="47336"/>
    <cellStyle name="Normal 2 6 2 4 2 2" xfId="47337"/>
    <cellStyle name="Normal 2 6 2 4 3" xfId="47338"/>
    <cellStyle name="Normal 2 6 2 4 3 2" xfId="47339"/>
    <cellStyle name="Normal 2 6 2 4 4" xfId="47340"/>
    <cellStyle name="Normal 2 6 2 4 5" xfId="47341"/>
    <cellStyle name="Normal 2 6 2 4 6" xfId="47342"/>
    <cellStyle name="Normal 2 6 2 4 7" xfId="47343"/>
    <cellStyle name="Normal 2 6 2 5" xfId="47344"/>
    <cellStyle name="Normal 2 6 2 5 2" xfId="47345"/>
    <cellStyle name="Normal 2 6 2 5 2 2" xfId="47346"/>
    <cellStyle name="Normal 2 6 2 5 3" xfId="47347"/>
    <cellStyle name="Normal 2 6 2 5 3 2" xfId="47348"/>
    <cellStyle name="Normal 2 6 2 5 4" xfId="47349"/>
    <cellStyle name="Normal 2 6 2 5 5" xfId="47350"/>
    <cellStyle name="Normal 2 6 2 5 6" xfId="47351"/>
    <cellStyle name="Normal 2 6 2 5 7" xfId="47352"/>
    <cellStyle name="Normal 2 6 2 6" xfId="47353"/>
    <cellStyle name="Normal 2 6 2 6 2" xfId="47354"/>
    <cellStyle name="Normal 2 6 2 7" xfId="47355"/>
    <cellStyle name="Normal 2 6 2 7 2" xfId="47356"/>
    <cellStyle name="Normal 2 6 2 8" xfId="47357"/>
    <cellStyle name="Normal 2 6 2 9" xfId="47358"/>
    <cellStyle name="Normal 2 6 3" xfId="47359"/>
    <cellStyle name="Normal 2 6 3 10" xfId="47360"/>
    <cellStyle name="Normal 2 6 3 11" xfId="47361"/>
    <cellStyle name="Normal 2 6 3 2" xfId="47362"/>
    <cellStyle name="Normal 2 6 3 2 10" xfId="47363"/>
    <cellStyle name="Normal 2 6 3 2 2" xfId="47364"/>
    <cellStyle name="Normal 2 6 3 2 2 2" xfId="47365"/>
    <cellStyle name="Normal 2 6 3 2 2 2 2" xfId="47366"/>
    <cellStyle name="Normal 2 6 3 2 2 3" xfId="47367"/>
    <cellStyle name="Normal 2 6 3 2 2 3 2" xfId="47368"/>
    <cellStyle name="Normal 2 6 3 2 2 4" xfId="47369"/>
    <cellStyle name="Normal 2 6 3 2 2 5" xfId="47370"/>
    <cellStyle name="Normal 2 6 3 2 2 6" xfId="47371"/>
    <cellStyle name="Normal 2 6 3 2 2 7" xfId="47372"/>
    <cellStyle name="Normal 2 6 3 2 3" xfId="47373"/>
    <cellStyle name="Normal 2 6 3 2 3 2" xfId="47374"/>
    <cellStyle name="Normal 2 6 3 2 3 2 2" xfId="47375"/>
    <cellStyle name="Normal 2 6 3 2 3 3" xfId="47376"/>
    <cellStyle name="Normal 2 6 3 2 3 3 2" xfId="47377"/>
    <cellStyle name="Normal 2 6 3 2 3 4" xfId="47378"/>
    <cellStyle name="Normal 2 6 3 2 3 5" xfId="47379"/>
    <cellStyle name="Normal 2 6 3 2 3 6" xfId="47380"/>
    <cellStyle name="Normal 2 6 3 2 3 7" xfId="47381"/>
    <cellStyle name="Normal 2 6 3 2 4" xfId="47382"/>
    <cellStyle name="Normal 2 6 3 2 4 2" xfId="47383"/>
    <cellStyle name="Normal 2 6 3 2 4 2 2" xfId="47384"/>
    <cellStyle name="Normal 2 6 3 2 4 3" xfId="47385"/>
    <cellStyle name="Normal 2 6 3 2 4 3 2" xfId="47386"/>
    <cellStyle name="Normal 2 6 3 2 4 4" xfId="47387"/>
    <cellStyle name="Normal 2 6 3 2 4 5" xfId="47388"/>
    <cellStyle name="Normal 2 6 3 2 4 6" xfId="47389"/>
    <cellStyle name="Normal 2 6 3 2 4 7" xfId="47390"/>
    <cellStyle name="Normal 2 6 3 2 5" xfId="47391"/>
    <cellStyle name="Normal 2 6 3 2 5 2" xfId="47392"/>
    <cellStyle name="Normal 2 6 3 2 6" xfId="47393"/>
    <cellStyle name="Normal 2 6 3 2 6 2" xfId="47394"/>
    <cellStyle name="Normal 2 6 3 2 7" xfId="47395"/>
    <cellStyle name="Normal 2 6 3 2 8" xfId="47396"/>
    <cellStyle name="Normal 2 6 3 2 9" xfId="47397"/>
    <cellStyle name="Normal 2 6 3 3" xfId="47398"/>
    <cellStyle name="Normal 2 6 3 3 2" xfId="47399"/>
    <cellStyle name="Normal 2 6 3 3 2 2" xfId="47400"/>
    <cellStyle name="Normal 2 6 3 3 3" xfId="47401"/>
    <cellStyle name="Normal 2 6 3 3 3 2" xfId="47402"/>
    <cellStyle name="Normal 2 6 3 3 4" xfId="47403"/>
    <cellStyle name="Normal 2 6 3 3 5" xfId="47404"/>
    <cellStyle name="Normal 2 6 3 3 6" xfId="47405"/>
    <cellStyle name="Normal 2 6 3 3 7" xfId="47406"/>
    <cellStyle name="Normal 2 6 3 4" xfId="47407"/>
    <cellStyle name="Normal 2 6 3 4 2" xfId="47408"/>
    <cellStyle name="Normal 2 6 3 4 2 2" xfId="47409"/>
    <cellStyle name="Normal 2 6 3 4 3" xfId="47410"/>
    <cellStyle name="Normal 2 6 3 4 3 2" xfId="47411"/>
    <cellStyle name="Normal 2 6 3 4 4" xfId="47412"/>
    <cellStyle name="Normal 2 6 3 4 5" xfId="47413"/>
    <cellStyle name="Normal 2 6 3 4 6" xfId="47414"/>
    <cellStyle name="Normal 2 6 3 4 7" xfId="47415"/>
    <cellStyle name="Normal 2 6 3 5" xfId="47416"/>
    <cellStyle name="Normal 2 6 3 5 2" xfId="47417"/>
    <cellStyle name="Normal 2 6 3 5 2 2" xfId="47418"/>
    <cellStyle name="Normal 2 6 3 5 3" xfId="47419"/>
    <cellStyle name="Normal 2 6 3 5 3 2" xfId="47420"/>
    <cellStyle name="Normal 2 6 3 5 4" xfId="47421"/>
    <cellStyle name="Normal 2 6 3 5 5" xfId="47422"/>
    <cellStyle name="Normal 2 6 3 5 6" xfId="47423"/>
    <cellStyle name="Normal 2 6 3 5 7" xfId="47424"/>
    <cellStyle name="Normal 2 6 3 6" xfId="47425"/>
    <cellStyle name="Normal 2 6 3 6 2" xfId="47426"/>
    <cellStyle name="Normal 2 6 3 7" xfId="47427"/>
    <cellStyle name="Normal 2 6 3 7 2" xfId="47428"/>
    <cellStyle name="Normal 2 6 3 8" xfId="47429"/>
    <cellStyle name="Normal 2 6 3 9" xfId="47430"/>
    <cellStyle name="Normal 2 6 4" xfId="47431"/>
    <cellStyle name="Normal 2 6 4 10" xfId="47432"/>
    <cellStyle name="Normal 2 6 4 2" xfId="47433"/>
    <cellStyle name="Normal 2 6 4 2 2" xfId="47434"/>
    <cellStyle name="Normal 2 6 4 2 2 2" xfId="47435"/>
    <cellStyle name="Normal 2 6 4 2 3" xfId="47436"/>
    <cellStyle name="Normal 2 6 4 2 3 2" xfId="47437"/>
    <cellStyle name="Normal 2 6 4 2 4" xfId="47438"/>
    <cellStyle name="Normal 2 6 4 2 5" xfId="47439"/>
    <cellStyle name="Normal 2 6 4 2 6" xfId="47440"/>
    <cellStyle name="Normal 2 6 4 2 7" xfId="47441"/>
    <cellStyle name="Normal 2 6 4 3" xfId="47442"/>
    <cellStyle name="Normal 2 6 4 3 2" xfId="47443"/>
    <cellStyle name="Normal 2 6 4 3 2 2" xfId="47444"/>
    <cellStyle name="Normal 2 6 4 3 3" xfId="47445"/>
    <cellStyle name="Normal 2 6 4 3 3 2" xfId="47446"/>
    <cellStyle name="Normal 2 6 4 3 4" xfId="47447"/>
    <cellStyle name="Normal 2 6 4 3 5" xfId="47448"/>
    <cellStyle name="Normal 2 6 4 3 6" xfId="47449"/>
    <cellStyle name="Normal 2 6 4 3 7" xfId="47450"/>
    <cellStyle name="Normal 2 6 4 4" xfId="47451"/>
    <cellStyle name="Normal 2 6 4 4 2" xfId="47452"/>
    <cellStyle name="Normal 2 6 4 4 2 2" xfId="47453"/>
    <cellStyle name="Normal 2 6 4 4 3" xfId="47454"/>
    <cellStyle name="Normal 2 6 4 4 3 2" xfId="47455"/>
    <cellStyle name="Normal 2 6 4 4 4" xfId="47456"/>
    <cellStyle name="Normal 2 6 4 4 5" xfId="47457"/>
    <cellStyle name="Normal 2 6 4 4 6" xfId="47458"/>
    <cellStyle name="Normal 2 6 4 4 7" xfId="47459"/>
    <cellStyle name="Normal 2 6 4 5" xfId="47460"/>
    <cellStyle name="Normal 2 6 4 5 2" xfId="47461"/>
    <cellStyle name="Normal 2 6 4 6" xfId="47462"/>
    <cellStyle name="Normal 2 6 4 6 2" xfId="47463"/>
    <cellStyle name="Normal 2 6 4 7" xfId="47464"/>
    <cellStyle name="Normal 2 6 4 8" xfId="47465"/>
    <cellStyle name="Normal 2 6 4 9" xfId="47466"/>
    <cellStyle name="Normal 2 6 5" xfId="47467"/>
    <cellStyle name="Normal 2 6 5 2" xfId="47468"/>
    <cellStyle name="Normal 2 6 5 2 2" xfId="47469"/>
    <cellStyle name="Normal 2 6 5 3" xfId="47470"/>
    <cellStyle name="Normal 2 6 5 3 2" xfId="47471"/>
    <cellStyle name="Normal 2 6 5 4" xfId="47472"/>
    <cellStyle name="Normal 2 6 5 5" xfId="47473"/>
    <cellStyle name="Normal 2 6 5 6" xfId="47474"/>
    <cellStyle name="Normal 2 6 5 7" xfId="47475"/>
    <cellStyle name="Normal 2 6 6" xfId="47476"/>
    <cellStyle name="Normal 2 6 6 2" xfId="47477"/>
    <cellStyle name="Normal 2 6 6 2 2" xfId="47478"/>
    <cellStyle name="Normal 2 6 6 3" xfId="47479"/>
    <cellStyle name="Normal 2 6 6 3 2" xfId="47480"/>
    <cellStyle name="Normal 2 6 6 4" xfId="47481"/>
    <cellStyle name="Normal 2 6 6 5" xfId="47482"/>
    <cellStyle name="Normal 2 6 6 6" xfId="47483"/>
    <cellStyle name="Normal 2 6 6 7" xfId="47484"/>
    <cellStyle name="Normal 2 6 7" xfId="47485"/>
    <cellStyle name="Normal 2 6 7 2" xfId="47486"/>
    <cellStyle name="Normal 2 6 7 2 2" xfId="47487"/>
    <cellStyle name="Normal 2 6 7 3" xfId="47488"/>
    <cellStyle name="Normal 2 6 7 3 2" xfId="47489"/>
    <cellStyle name="Normal 2 6 7 4" xfId="47490"/>
    <cellStyle name="Normal 2 6 7 5" xfId="47491"/>
    <cellStyle name="Normal 2 6 7 6" xfId="47492"/>
    <cellStyle name="Normal 2 6 7 7" xfId="47493"/>
    <cellStyle name="Normal 2 6 8" xfId="47494"/>
    <cellStyle name="Normal 2 6 8 2" xfId="47495"/>
    <cellStyle name="Normal 2 6 9" xfId="47496"/>
    <cellStyle name="Normal 2 6 9 2" xfId="47497"/>
    <cellStyle name="Normal 2 7" xfId="2291"/>
    <cellStyle name="Normal 2 7 10" xfId="47498"/>
    <cellStyle name="Normal 2 7 11" xfId="47499"/>
    <cellStyle name="Normal 2 7 12" xfId="47500"/>
    <cellStyle name="Normal 2 7 13" xfId="47501"/>
    <cellStyle name="Normal 2 7 2" xfId="47502"/>
    <cellStyle name="Normal 2 7 2 10" xfId="47503"/>
    <cellStyle name="Normal 2 7 2 11" xfId="47504"/>
    <cellStyle name="Normal 2 7 2 2" xfId="47505"/>
    <cellStyle name="Normal 2 7 2 2 10" xfId="47506"/>
    <cellStyle name="Normal 2 7 2 2 2" xfId="47507"/>
    <cellStyle name="Normal 2 7 2 2 2 2" xfId="47508"/>
    <cellStyle name="Normal 2 7 2 2 2 2 2" xfId="47509"/>
    <cellStyle name="Normal 2 7 2 2 2 3" xfId="47510"/>
    <cellStyle name="Normal 2 7 2 2 2 3 2" xfId="47511"/>
    <cellStyle name="Normal 2 7 2 2 2 4" xfId="47512"/>
    <cellStyle name="Normal 2 7 2 2 2 5" xfId="47513"/>
    <cellStyle name="Normal 2 7 2 2 2 6" xfId="47514"/>
    <cellStyle name="Normal 2 7 2 2 2 7" xfId="47515"/>
    <cellStyle name="Normal 2 7 2 2 3" xfId="47516"/>
    <cellStyle name="Normal 2 7 2 2 3 2" xfId="47517"/>
    <cellStyle name="Normal 2 7 2 2 3 2 2" xfId="47518"/>
    <cellStyle name="Normal 2 7 2 2 3 3" xfId="47519"/>
    <cellStyle name="Normal 2 7 2 2 3 3 2" xfId="47520"/>
    <cellStyle name="Normal 2 7 2 2 3 4" xfId="47521"/>
    <cellStyle name="Normal 2 7 2 2 3 5" xfId="47522"/>
    <cellStyle name="Normal 2 7 2 2 3 6" xfId="47523"/>
    <cellStyle name="Normal 2 7 2 2 3 7" xfId="47524"/>
    <cellStyle name="Normal 2 7 2 2 4" xfId="47525"/>
    <cellStyle name="Normal 2 7 2 2 4 2" xfId="47526"/>
    <cellStyle name="Normal 2 7 2 2 4 2 2" xfId="47527"/>
    <cellStyle name="Normal 2 7 2 2 4 3" xfId="47528"/>
    <cellStyle name="Normal 2 7 2 2 4 3 2" xfId="47529"/>
    <cellStyle name="Normal 2 7 2 2 4 4" xfId="47530"/>
    <cellStyle name="Normal 2 7 2 2 4 5" xfId="47531"/>
    <cellStyle name="Normal 2 7 2 2 4 6" xfId="47532"/>
    <cellStyle name="Normal 2 7 2 2 4 7" xfId="47533"/>
    <cellStyle name="Normal 2 7 2 2 5" xfId="47534"/>
    <cellStyle name="Normal 2 7 2 2 5 2" xfId="47535"/>
    <cellStyle name="Normal 2 7 2 2 6" xfId="47536"/>
    <cellStyle name="Normal 2 7 2 2 6 2" xfId="47537"/>
    <cellStyle name="Normal 2 7 2 2 7" xfId="47538"/>
    <cellStyle name="Normal 2 7 2 2 8" xfId="47539"/>
    <cellStyle name="Normal 2 7 2 2 9" xfId="47540"/>
    <cellStyle name="Normal 2 7 2 3" xfId="47541"/>
    <cellStyle name="Normal 2 7 2 3 2" xfId="47542"/>
    <cellStyle name="Normal 2 7 2 3 2 2" xfId="47543"/>
    <cellStyle name="Normal 2 7 2 3 3" xfId="47544"/>
    <cellStyle name="Normal 2 7 2 3 3 2" xfId="47545"/>
    <cellStyle name="Normal 2 7 2 3 4" xfId="47546"/>
    <cellStyle name="Normal 2 7 2 3 5" xfId="47547"/>
    <cellStyle name="Normal 2 7 2 3 6" xfId="47548"/>
    <cellStyle name="Normal 2 7 2 3 7" xfId="47549"/>
    <cellStyle name="Normal 2 7 2 4" xfId="47550"/>
    <cellStyle name="Normal 2 7 2 4 2" xfId="47551"/>
    <cellStyle name="Normal 2 7 2 4 2 2" xfId="47552"/>
    <cellStyle name="Normal 2 7 2 4 3" xfId="47553"/>
    <cellStyle name="Normal 2 7 2 4 3 2" xfId="47554"/>
    <cellStyle name="Normal 2 7 2 4 4" xfId="47555"/>
    <cellStyle name="Normal 2 7 2 4 5" xfId="47556"/>
    <cellStyle name="Normal 2 7 2 4 6" xfId="47557"/>
    <cellStyle name="Normal 2 7 2 4 7" xfId="47558"/>
    <cellStyle name="Normal 2 7 2 5" xfId="47559"/>
    <cellStyle name="Normal 2 7 2 5 2" xfId="47560"/>
    <cellStyle name="Normal 2 7 2 5 2 2" xfId="47561"/>
    <cellStyle name="Normal 2 7 2 5 3" xfId="47562"/>
    <cellStyle name="Normal 2 7 2 5 3 2" xfId="47563"/>
    <cellStyle name="Normal 2 7 2 5 4" xfId="47564"/>
    <cellStyle name="Normal 2 7 2 5 5" xfId="47565"/>
    <cellStyle name="Normal 2 7 2 5 6" xfId="47566"/>
    <cellStyle name="Normal 2 7 2 5 7" xfId="47567"/>
    <cellStyle name="Normal 2 7 2 6" xfId="47568"/>
    <cellStyle name="Normal 2 7 2 6 2" xfId="47569"/>
    <cellStyle name="Normal 2 7 2 7" xfId="47570"/>
    <cellStyle name="Normal 2 7 2 7 2" xfId="47571"/>
    <cellStyle name="Normal 2 7 2 8" xfId="47572"/>
    <cellStyle name="Normal 2 7 2 9" xfId="47573"/>
    <cellStyle name="Normal 2 7 3" xfId="47574"/>
    <cellStyle name="Normal 2 7 3 10" xfId="47575"/>
    <cellStyle name="Normal 2 7 3 11" xfId="47576"/>
    <cellStyle name="Normal 2 7 3 2" xfId="47577"/>
    <cellStyle name="Normal 2 7 3 2 10" xfId="47578"/>
    <cellStyle name="Normal 2 7 3 2 2" xfId="47579"/>
    <cellStyle name="Normal 2 7 3 2 2 2" xfId="47580"/>
    <cellStyle name="Normal 2 7 3 2 2 2 2" xfId="47581"/>
    <cellStyle name="Normal 2 7 3 2 2 3" xfId="47582"/>
    <cellStyle name="Normal 2 7 3 2 2 3 2" xfId="47583"/>
    <cellStyle name="Normal 2 7 3 2 2 4" xfId="47584"/>
    <cellStyle name="Normal 2 7 3 2 2 5" xfId="47585"/>
    <cellStyle name="Normal 2 7 3 2 2 6" xfId="47586"/>
    <cellStyle name="Normal 2 7 3 2 2 7" xfId="47587"/>
    <cellStyle name="Normal 2 7 3 2 3" xfId="47588"/>
    <cellStyle name="Normal 2 7 3 2 3 2" xfId="47589"/>
    <cellStyle name="Normal 2 7 3 2 3 2 2" xfId="47590"/>
    <cellStyle name="Normal 2 7 3 2 3 3" xfId="47591"/>
    <cellStyle name="Normal 2 7 3 2 3 3 2" xfId="47592"/>
    <cellStyle name="Normal 2 7 3 2 3 4" xfId="47593"/>
    <cellStyle name="Normal 2 7 3 2 3 5" xfId="47594"/>
    <cellStyle name="Normal 2 7 3 2 3 6" xfId="47595"/>
    <cellStyle name="Normal 2 7 3 2 3 7" xfId="47596"/>
    <cellStyle name="Normal 2 7 3 2 4" xfId="47597"/>
    <cellStyle name="Normal 2 7 3 2 4 2" xfId="47598"/>
    <cellStyle name="Normal 2 7 3 2 4 2 2" xfId="47599"/>
    <cellStyle name="Normal 2 7 3 2 4 3" xfId="47600"/>
    <cellStyle name="Normal 2 7 3 2 4 3 2" xfId="47601"/>
    <cellStyle name="Normal 2 7 3 2 4 4" xfId="47602"/>
    <cellStyle name="Normal 2 7 3 2 4 5" xfId="47603"/>
    <cellStyle name="Normal 2 7 3 2 4 6" xfId="47604"/>
    <cellStyle name="Normal 2 7 3 2 4 7" xfId="47605"/>
    <cellStyle name="Normal 2 7 3 2 5" xfId="47606"/>
    <cellStyle name="Normal 2 7 3 2 5 2" xfId="47607"/>
    <cellStyle name="Normal 2 7 3 2 6" xfId="47608"/>
    <cellStyle name="Normal 2 7 3 2 6 2" xfId="47609"/>
    <cellStyle name="Normal 2 7 3 2 7" xfId="47610"/>
    <cellStyle name="Normal 2 7 3 2 8" xfId="47611"/>
    <cellStyle name="Normal 2 7 3 2 9" xfId="47612"/>
    <cellStyle name="Normal 2 7 3 3" xfId="47613"/>
    <cellStyle name="Normal 2 7 3 3 2" xfId="47614"/>
    <cellStyle name="Normal 2 7 3 3 2 2" xfId="47615"/>
    <cellStyle name="Normal 2 7 3 3 3" xfId="47616"/>
    <cellStyle name="Normal 2 7 3 3 3 2" xfId="47617"/>
    <cellStyle name="Normal 2 7 3 3 4" xfId="47618"/>
    <cellStyle name="Normal 2 7 3 3 5" xfId="47619"/>
    <cellStyle name="Normal 2 7 3 3 6" xfId="47620"/>
    <cellStyle name="Normal 2 7 3 3 7" xfId="47621"/>
    <cellStyle name="Normal 2 7 3 4" xfId="47622"/>
    <cellStyle name="Normal 2 7 3 4 2" xfId="47623"/>
    <cellStyle name="Normal 2 7 3 4 2 2" xfId="47624"/>
    <cellStyle name="Normal 2 7 3 4 3" xfId="47625"/>
    <cellStyle name="Normal 2 7 3 4 3 2" xfId="47626"/>
    <cellStyle name="Normal 2 7 3 4 4" xfId="47627"/>
    <cellStyle name="Normal 2 7 3 4 5" xfId="47628"/>
    <cellStyle name="Normal 2 7 3 4 6" xfId="47629"/>
    <cellStyle name="Normal 2 7 3 4 7" xfId="47630"/>
    <cellStyle name="Normal 2 7 3 5" xfId="47631"/>
    <cellStyle name="Normal 2 7 3 5 2" xfId="47632"/>
    <cellStyle name="Normal 2 7 3 5 2 2" xfId="47633"/>
    <cellStyle name="Normal 2 7 3 5 3" xfId="47634"/>
    <cellStyle name="Normal 2 7 3 5 3 2" xfId="47635"/>
    <cellStyle name="Normal 2 7 3 5 4" xfId="47636"/>
    <cellStyle name="Normal 2 7 3 5 5" xfId="47637"/>
    <cellStyle name="Normal 2 7 3 5 6" xfId="47638"/>
    <cellStyle name="Normal 2 7 3 5 7" xfId="47639"/>
    <cellStyle name="Normal 2 7 3 6" xfId="47640"/>
    <cellStyle name="Normal 2 7 3 6 2" xfId="47641"/>
    <cellStyle name="Normal 2 7 3 7" xfId="47642"/>
    <cellStyle name="Normal 2 7 3 7 2" xfId="47643"/>
    <cellStyle name="Normal 2 7 3 8" xfId="47644"/>
    <cellStyle name="Normal 2 7 3 9" xfId="47645"/>
    <cellStyle name="Normal 2 7 4" xfId="47646"/>
    <cellStyle name="Normal 2 7 4 10" xfId="47647"/>
    <cellStyle name="Normal 2 7 4 2" xfId="47648"/>
    <cellStyle name="Normal 2 7 4 2 2" xfId="47649"/>
    <cellStyle name="Normal 2 7 4 2 2 2" xfId="47650"/>
    <cellStyle name="Normal 2 7 4 2 3" xfId="47651"/>
    <cellStyle name="Normal 2 7 4 2 3 2" xfId="47652"/>
    <cellStyle name="Normal 2 7 4 2 4" xfId="47653"/>
    <cellStyle name="Normal 2 7 4 2 5" xfId="47654"/>
    <cellStyle name="Normal 2 7 4 2 6" xfId="47655"/>
    <cellStyle name="Normal 2 7 4 2 7" xfId="47656"/>
    <cellStyle name="Normal 2 7 4 3" xfId="47657"/>
    <cellStyle name="Normal 2 7 4 3 2" xfId="47658"/>
    <cellStyle name="Normal 2 7 4 3 2 2" xfId="47659"/>
    <cellStyle name="Normal 2 7 4 3 3" xfId="47660"/>
    <cellStyle name="Normal 2 7 4 3 3 2" xfId="47661"/>
    <cellStyle name="Normal 2 7 4 3 4" xfId="47662"/>
    <cellStyle name="Normal 2 7 4 3 5" xfId="47663"/>
    <cellStyle name="Normal 2 7 4 3 6" xfId="47664"/>
    <cellStyle name="Normal 2 7 4 3 7" xfId="47665"/>
    <cellStyle name="Normal 2 7 4 4" xfId="47666"/>
    <cellStyle name="Normal 2 7 4 4 2" xfId="47667"/>
    <cellStyle name="Normal 2 7 4 4 2 2" xfId="47668"/>
    <cellStyle name="Normal 2 7 4 4 3" xfId="47669"/>
    <cellStyle name="Normal 2 7 4 4 3 2" xfId="47670"/>
    <cellStyle name="Normal 2 7 4 4 4" xfId="47671"/>
    <cellStyle name="Normal 2 7 4 4 5" xfId="47672"/>
    <cellStyle name="Normal 2 7 4 4 6" xfId="47673"/>
    <cellStyle name="Normal 2 7 4 4 7" xfId="47674"/>
    <cellStyle name="Normal 2 7 4 5" xfId="47675"/>
    <cellStyle name="Normal 2 7 4 5 2" xfId="47676"/>
    <cellStyle name="Normal 2 7 4 6" xfId="47677"/>
    <cellStyle name="Normal 2 7 4 6 2" xfId="47678"/>
    <cellStyle name="Normal 2 7 4 7" xfId="47679"/>
    <cellStyle name="Normal 2 7 4 8" xfId="47680"/>
    <cellStyle name="Normal 2 7 4 9" xfId="47681"/>
    <cellStyle name="Normal 2 7 5" xfId="47682"/>
    <cellStyle name="Normal 2 7 5 2" xfId="47683"/>
    <cellStyle name="Normal 2 7 5 2 2" xfId="47684"/>
    <cellStyle name="Normal 2 7 5 3" xfId="47685"/>
    <cellStyle name="Normal 2 7 5 3 2" xfId="47686"/>
    <cellStyle name="Normal 2 7 5 4" xfId="47687"/>
    <cellStyle name="Normal 2 7 5 5" xfId="47688"/>
    <cellStyle name="Normal 2 7 5 6" xfId="47689"/>
    <cellStyle name="Normal 2 7 5 7" xfId="47690"/>
    <cellStyle name="Normal 2 7 6" xfId="47691"/>
    <cellStyle name="Normal 2 7 6 2" xfId="47692"/>
    <cellStyle name="Normal 2 7 6 2 2" xfId="47693"/>
    <cellStyle name="Normal 2 7 6 3" xfId="47694"/>
    <cellStyle name="Normal 2 7 6 3 2" xfId="47695"/>
    <cellStyle name="Normal 2 7 6 4" xfId="47696"/>
    <cellStyle name="Normal 2 7 6 5" xfId="47697"/>
    <cellStyle name="Normal 2 7 6 6" xfId="47698"/>
    <cellStyle name="Normal 2 7 6 7" xfId="47699"/>
    <cellStyle name="Normal 2 7 7" xfId="47700"/>
    <cellStyle name="Normal 2 7 7 2" xfId="47701"/>
    <cellStyle name="Normal 2 7 7 2 2" xfId="47702"/>
    <cellStyle name="Normal 2 7 7 3" xfId="47703"/>
    <cellStyle name="Normal 2 7 7 3 2" xfId="47704"/>
    <cellStyle name="Normal 2 7 7 4" xfId="47705"/>
    <cellStyle name="Normal 2 7 7 5" xfId="47706"/>
    <cellStyle name="Normal 2 7 7 6" xfId="47707"/>
    <cellStyle name="Normal 2 7 7 7" xfId="47708"/>
    <cellStyle name="Normal 2 7 8" xfId="47709"/>
    <cellStyle name="Normal 2 7 8 2" xfId="47710"/>
    <cellStyle name="Normal 2 7 9" xfId="47711"/>
    <cellStyle name="Normal 2 7 9 2" xfId="47712"/>
    <cellStyle name="Normal 2 8" xfId="11270"/>
    <cellStyle name="Normal 2 8 10" xfId="47713"/>
    <cellStyle name="Normal 2 8 11" xfId="47714"/>
    <cellStyle name="Normal 2 8 12" xfId="47715"/>
    <cellStyle name="Normal 2 8 13" xfId="47716"/>
    <cellStyle name="Normal 2 8 2" xfId="47717"/>
    <cellStyle name="Normal 2 8 2 10" xfId="47718"/>
    <cellStyle name="Normal 2 8 2 11" xfId="47719"/>
    <cellStyle name="Normal 2 8 2 2" xfId="47720"/>
    <cellStyle name="Normal 2 8 2 2 10" xfId="47721"/>
    <cellStyle name="Normal 2 8 2 2 2" xfId="47722"/>
    <cellStyle name="Normal 2 8 2 2 2 2" xfId="47723"/>
    <cellStyle name="Normal 2 8 2 2 2 2 2" xfId="47724"/>
    <cellStyle name="Normal 2 8 2 2 2 3" xfId="47725"/>
    <cellStyle name="Normal 2 8 2 2 2 3 2" xfId="47726"/>
    <cellStyle name="Normal 2 8 2 2 2 4" xfId="47727"/>
    <cellStyle name="Normal 2 8 2 2 2 5" xfId="47728"/>
    <cellStyle name="Normal 2 8 2 2 2 6" xfId="47729"/>
    <cellStyle name="Normal 2 8 2 2 2 7" xfId="47730"/>
    <cellStyle name="Normal 2 8 2 2 3" xfId="47731"/>
    <cellStyle name="Normal 2 8 2 2 3 2" xfId="47732"/>
    <cellStyle name="Normal 2 8 2 2 3 2 2" xfId="47733"/>
    <cellStyle name="Normal 2 8 2 2 3 3" xfId="47734"/>
    <cellStyle name="Normal 2 8 2 2 3 3 2" xfId="47735"/>
    <cellStyle name="Normal 2 8 2 2 3 4" xfId="47736"/>
    <cellStyle name="Normal 2 8 2 2 3 5" xfId="47737"/>
    <cellStyle name="Normal 2 8 2 2 3 6" xfId="47738"/>
    <cellStyle name="Normal 2 8 2 2 3 7" xfId="47739"/>
    <cellStyle name="Normal 2 8 2 2 4" xfId="47740"/>
    <cellStyle name="Normal 2 8 2 2 4 2" xfId="47741"/>
    <cellStyle name="Normal 2 8 2 2 4 2 2" xfId="47742"/>
    <cellStyle name="Normal 2 8 2 2 4 3" xfId="47743"/>
    <cellStyle name="Normal 2 8 2 2 4 3 2" xfId="47744"/>
    <cellStyle name="Normal 2 8 2 2 4 4" xfId="47745"/>
    <cellStyle name="Normal 2 8 2 2 4 5" xfId="47746"/>
    <cellStyle name="Normal 2 8 2 2 4 6" xfId="47747"/>
    <cellStyle name="Normal 2 8 2 2 4 7" xfId="47748"/>
    <cellStyle name="Normal 2 8 2 2 5" xfId="47749"/>
    <cellStyle name="Normal 2 8 2 2 5 2" xfId="47750"/>
    <cellStyle name="Normal 2 8 2 2 6" xfId="47751"/>
    <cellStyle name="Normal 2 8 2 2 6 2" xfId="47752"/>
    <cellStyle name="Normal 2 8 2 2 7" xfId="47753"/>
    <cellStyle name="Normal 2 8 2 2 8" xfId="47754"/>
    <cellStyle name="Normal 2 8 2 2 9" xfId="47755"/>
    <cellStyle name="Normal 2 8 2 3" xfId="47756"/>
    <cellStyle name="Normal 2 8 2 3 2" xfId="47757"/>
    <cellStyle name="Normal 2 8 2 3 2 2" xfId="47758"/>
    <cellStyle name="Normal 2 8 2 3 3" xfId="47759"/>
    <cellStyle name="Normal 2 8 2 3 3 2" xfId="47760"/>
    <cellStyle name="Normal 2 8 2 3 4" xfId="47761"/>
    <cellStyle name="Normal 2 8 2 3 5" xfId="47762"/>
    <cellStyle name="Normal 2 8 2 3 6" xfId="47763"/>
    <cellStyle name="Normal 2 8 2 3 7" xfId="47764"/>
    <cellStyle name="Normal 2 8 2 4" xfId="47765"/>
    <cellStyle name="Normal 2 8 2 4 2" xfId="47766"/>
    <cellStyle name="Normal 2 8 2 4 2 2" xfId="47767"/>
    <cellStyle name="Normal 2 8 2 4 3" xfId="47768"/>
    <cellStyle name="Normal 2 8 2 4 3 2" xfId="47769"/>
    <cellStyle name="Normal 2 8 2 4 4" xfId="47770"/>
    <cellStyle name="Normal 2 8 2 4 5" xfId="47771"/>
    <cellStyle name="Normal 2 8 2 4 6" xfId="47772"/>
    <cellStyle name="Normal 2 8 2 4 7" xfId="47773"/>
    <cellStyle name="Normal 2 8 2 5" xfId="47774"/>
    <cellStyle name="Normal 2 8 2 5 2" xfId="47775"/>
    <cellStyle name="Normal 2 8 2 5 2 2" xfId="47776"/>
    <cellStyle name="Normal 2 8 2 5 3" xfId="47777"/>
    <cellStyle name="Normal 2 8 2 5 3 2" xfId="47778"/>
    <cellStyle name="Normal 2 8 2 5 4" xfId="47779"/>
    <cellStyle name="Normal 2 8 2 5 5" xfId="47780"/>
    <cellStyle name="Normal 2 8 2 5 6" xfId="47781"/>
    <cellStyle name="Normal 2 8 2 5 7" xfId="47782"/>
    <cellStyle name="Normal 2 8 2 6" xfId="47783"/>
    <cellStyle name="Normal 2 8 2 6 2" xfId="47784"/>
    <cellStyle name="Normal 2 8 2 7" xfId="47785"/>
    <cellStyle name="Normal 2 8 2 7 2" xfId="47786"/>
    <cellStyle name="Normal 2 8 2 8" xfId="47787"/>
    <cellStyle name="Normal 2 8 2 9" xfId="47788"/>
    <cellStyle name="Normal 2 8 3" xfId="47789"/>
    <cellStyle name="Normal 2 8 3 10" xfId="47790"/>
    <cellStyle name="Normal 2 8 3 11" xfId="47791"/>
    <cellStyle name="Normal 2 8 3 2" xfId="47792"/>
    <cellStyle name="Normal 2 8 3 2 10" xfId="47793"/>
    <cellStyle name="Normal 2 8 3 2 2" xfId="47794"/>
    <cellStyle name="Normal 2 8 3 2 2 2" xfId="47795"/>
    <cellStyle name="Normal 2 8 3 2 2 2 2" xfId="47796"/>
    <cellStyle name="Normal 2 8 3 2 2 3" xfId="47797"/>
    <cellStyle name="Normal 2 8 3 2 2 3 2" xfId="47798"/>
    <cellStyle name="Normal 2 8 3 2 2 4" xfId="47799"/>
    <cellStyle name="Normal 2 8 3 2 2 5" xfId="47800"/>
    <cellStyle name="Normal 2 8 3 2 2 6" xfId="47801"/>
    <cellStyle name="Normal 2 8 3 2 2 7" xfId="47802"/>
    <cellStyle name="Normal 2 8 3 2 3" xfId="47803"/>
    <cellStyle name="Normal 2 8 3 2 3 2" xfId="47804"/>
    <cellStyle name="Normal 2 8 3 2 3 2 2" xfId="47805"/>
    <cellStyle name="Normal 2 8 3 2 3 3" xfId="47806"/>
    <cellStyle name="Normal 2 8 3 2 3 3 2" xfId="47807"/>
    <cellStyle name="Normal 2 8 3 2 3 4" xfId="47808"/>
    <cellStyle name="Normal 2 8 3 2 3 5" xfId="47809"/>
    <cellStyle name="Normal 2 8 3 2 3 6" xfId="47810"/>
    <cellStyle name="Normal 2 8 3 2 3 7" xfId="47811"/>
    <cellStyle name="Normal 2 8 3 2 4" xfId="47812"/>
    <cellStyle name="Normal 2 8 3 2 4 2" xfId="47813"/>
    <cellStyle name="Normal 2 8 3 2 4 2 2" xfId="47814"/>
    <cellStyle name="Normal 2 8 3 2 4 3" xfId="47815"/>
    <cellStyle name="Normal 2 8 3 2 4 3 2" xfId="47816"/>
    <cellStyle name="Normal 2 8 3 2 4 4" xfId="47817"/>
    <cellStyle name="Normal 2 8 3 2 4 5" xfId="47818"/>
    <cellStyle name="Normal 2 8 3 2 4 6" xfId="47819"/>
    <cellStyle name="Normal 2 8 3 2 4 7" xfId="47820"/>
    <cellStyle name="Normal 2 8 3 2 5" xfId="47821"/>
    <cellStyle name="Normal 2 8 3 2 5 2" xfId="47822"/>
    <cellStyle name="Normal 2 8 3 2 6" xfId="47823"/>
    <cellStyle name="Normal 2 8 3 2 6 2" xfId="47824"/>
    <cellStyle name="Normal 2 8 3 2 7" xfId="47825"/>
    <cellStyle name="Normal 2 8 3 2 8" xfId="47826"/>
    <cellStyle name="Normal 2 8 3 2 9" xfId="47827"/>
    <cellStyle name="Normal 2 8 3 3" xfId="47828"/>
    <cellStyle name="Normal 2 8 3 3 2" xfId="47829"/>
    <cellStyle name="Normal 2 8 3 3 2 2" xfId="47830"/>
    <cellStyle name="Normal 2 8 3 3 3" xfId="47831"/>
    <cellStyle name="Normal 2 8 3 3 3 2" xfId="47832"/>
    <cellStyle name="Normal 2 8 3 3 4" xfId="47833"/>
    <cellStyle name="Normal 2 8 3 3 5" xfId="47834"/>
    <cellStyle name="Normal 2 8 3 3 6" xfId="47835"/>
    <cellStyle name="Normal 2 8 3 3 7" xfId="47836"/>
    <cellStyle name="Normal 2 8 3 4" xfId="47837"/>
    <cellStyle name="Normal 2 8 3 4 2" xfId="47838"/>
    <cellStyle name="Normal 2 8 3 4 2 2" xfId="47839"/>
    <cellStyle name="Normal 2 8 3 4 3" xfId="47840"/>
    <cellStyle name="Normal 2 8 3 4 3 2" xfId="47841"/>
    <cellStyle name="Normal 2 8 3 4 4" xfId="47842"/>
    <cellStyle name="Normal 2 8 3 4 5" xfId="47843"/>
    <cellStyle name="Normal 2 8 3 4 6" xfId="47844"/>
    <cellStyle name="Normal 2 8 3 4 7" xfId="47845"/>
    <cellStyle name="Normal 2 8 3 5" xfId="47846"/>
    <cellStyle name="Normal 2 8 3 5 2" xfId="47847"/>
    <cellStyle name="Normal 2 8 3 5 2 2" xfId="47848"/>
    <cellStyle name="Normal 2 8 3 5 3" xfId="47849"/>
    <cellStyle name="Normal 2 8 3 5 3 2" xfId="47850"/>
    <cellStyle name="Normal 2 8 3 5 4" xfId="47851"/>
    <cellStyle name="Normal 2 8 3 5 5" xfId="47852"/>
    <cellStyle name="Normal 2 8 3 5 6" xfId="47853"/>
    <cellStyle name="Normal 2 8 3 5 7" xfId="47854"/>
    <cellStyle name="Normal 2 8 3 6" xfId="47855"/>
    <cellStyle name="Normal 2 8 3 6 2" xfId="47856"/>
    <cellStyle name="Normal 2 8 3 7" xfId="47857"/>
    <cellStyle name="Normal 2 8 3 7 2" xfId="47858"/>
    <cellStyle name="Normal 2 8 3 8" xfId="47859"/>
    <cellStyle name="Normal 2 8 3 9" xfId="47860"/>
    <cellStyle name="Normal 2 8 4" xfId="47861"/>
    <cellStyle name="Normal 2 8 4 10" xfId="47862"/>
    <cellStyle name="Normal 2 8 4 2" xfId="47863"/>
    <cellStyle name="Normal 2 8 4 2 2" xfId="47864"/>
    <cellStyle name="Normal 2 8 4 2 2 2" xfId="47865"/>
    <cellStyle name="Normal 2 8 4 2 3" xfId="47866"/>
    <cellStyle name="Normal 2 8 4 2 3 2" xfId="47867"/>
    <cellStyle name="Normal 2 8 4 2 4" xfId="47868"/>
    <cellStyle name="Normal 2 8 4 2 5" xfId="47869"/>
    <cellStyle name="Normal 2 8 4 2 6" xfId="47870"/>
    <cellStyle name="Normal 2 8 4 2 7" xfId="47871"/>
    <cellStyle name="Normal 2 8 4 3" xfId="47872"/>
    <cellStyle name="Normal 2 8 4 3 2" xfId="47873"/>
    <cellStyle name="Normal 2 8 4 3 2 2" xfId="47874"/>
    <cellStyle name="Normal 2 8 4 3 3" xfId="47875"/>
    <cellStyle name="Normal 2 8 4 3 3 2" xfId="47876"/>
    <cellStyle name="Normal 2 8 4 3 4" xfId="47877"/>
    <cellStyle name="Normal 2 8 4 3 5" xfId="47878"/>
    <cellStyle name="Normal 2 8 4 3 6" xfId="47879"/>
    <cellStyle name="Normal 2 8 4 3 7" xfId="47880"/>
    <cellStyle name="Normal 2 8 4 4" xfId="47881"/>
    <cellStyle name="Normal 2 8 4 4 2" xfId="47882"/>
    <cellStyle name="Normal 2 8 4 4 2 2" xfId="47883"/>
    <cellStyle name="Normal 2 8 4 4 3" xfId="47884"/>
    <cellStyle name="Normal 2 8 4 4 3 2" xfId="47885"/>
    <cellStyle name="Normal 2 8 4 4 4" xfId="47886"/>
    <cellStyle name="Normal 2 8 4 4 5" xfId="47887"/>
    <cellStyle name="Normal 2 8 4 4 6" xfId="47888"/>
    <cellStyle name="Normal 2 8 4 4 7" xfId="47889"/>
    <cellStyle name="Normal 2 8 4 5" xfId="47890"/>
    <cellStyle name="Normal 2 8 4 5 2" xfId="47891"/>
    <cellStyle name="Normal 2 8 4 6" xfId="47892"/>
    <cellStyle name="Normal 2 8 4 6 2" xfId="47893"/>
    <cellStyle name="Normal 2 8 4 7" xfId="47894"/>
    <cellStyle name="Normal 2 8 4 8" xfId="47895"/>
    <cellStyle name="Normal 2 8 4 9" xfId="47896"/>
    <cellStyle name="Normal 2 8 5" xfId="47897"/>
    <cellStyle name="Normal 2 8 5 2" xfId="47898"/>
    <cellStyle name="Normal 2 8 5 2 2" xfId="47899"/>
    <cellStyle name="Normal 2 8 5 3" xfId="47900"/>
    <cellStyle name="Normal 2 8 5 3 2" xfId="47901"/>
    <cellStyle name="Normal 2 8 5 4" xfId="47902"/>
    <cellStyle name="Normal 2 8 5 5" xfId="47903"/>
    <cellStyle name="Normal 2 8 5 6" xfId="47904"/>
    <cellStyle name="Normal 2 8 5 7" xfId="47905"/>
    <cellStyle name="Normal 2 8 6" xfId="47906"/>
    <cellStyle name="Normal 2 8 6 2" xfId="47907"/>
    <cellStyle name="Normal 2 8 6 2 2" xfId="47908"/>
    <cellStyle name="Normal 2 8 6 3" xfId="47909"/>
    <cellStyle name="Normal 2 8 6 3 2" xfId="47910"/>
    <cellStyle name="Normal 2 8 6 4" xfId="47911"/>
    <cellStyle name="Normal 2 8 6 5" xfId="47912"/>
    <cellStyle name="Normal 2 8 6 6" xfId="47913"/>
    <cellStyle name="Normal 2 8 6 7" xfId="47914"/>
    <cellStyle name="Normal 2 8 7" xfId="47915"/>
    <cellStyle name="Normal 2 8 7 2" xfId="47916"/>
    <cellStyle name="Normal 2 8 7 2 2" xfId="47917"/>
    <cellStyle name="Normal 2 8 7 3" xfId="47918"/>
    <cellStyle name="Normal 2 8 7 3 2" xfId="47919"/>
    <cellStyle name="Normal 2 8 7 4" xfId="47920"/>
    <cellStyle name="Normal 2 8 7 5" xfId="47921"/>
    <cellStyle name="Normal 2 8 7 6" xfId="47922"/>
    <cellStyle name="Normal 2 8 7 7" xfId="47923"/>
    <cellStyle name="Normal 2 8 8" xfId="47924"/>
    <cellStyle name="Normal 2 8 8 2" xfId="47925"/>
    <cellStyle name="Normal 2 8 9" xfId="47926"/>
    <cellStyle name="Normal 2 8 9 2" xfId="47927"/>
    <cellStyle name="Normal 2 9" xfId="47928"/>
    <cellStyle name="Normal 2 9 10" xfId="47929"/>
    <cellStyle name="Normal 2 9 11" xfId="47930"/>
    <cellStyle name="Normal 2 9 12" xfId="47931"/>
    <cellStyle name="Normal 2 9 13" xfId="47932"/>
    <cellStyle name="Normal 2 9 2" xfId="47933"/>
    <cellStyle name="Normal 2 9 2 10" xfId="47934"/>
    <cellStyle name="Normal 2 9 2 11" xfId="47935"/>
    <cellStyle name="Normal 2 9 2 2" xfId="47936"/>
    <cellStyle name="Normal 2 9 2 2 10" xfId="47937"/>
    <cellStyle name="Normal 2 9 2 2 2" xfId="47938"/>
    <cellStyle name="Normal 2 9 2 2 2 2" xfId="47939"/>
    <cellStyle name="Normal 2 9 2 2 2 2 2" xfId="47940"/>
    <cellStyle name="Normal 2 9 2 2 2 3" xfId="47941"/>
    <cellStyle name="Normal 2 9 2 2 2 3 2" xfId="47942"/>
    <cellStyle name="Normal 2 9 2 2 2 4" xfId="47943"/>
    <cellStyle name="Normal 2 9 2 2 2 5" xfId="47944"/>
    <cellStyle name="Normal 2 9 2 2 2 6" xfId="47945"/>
    <cellStyle name="Normal 2 9 2 2 2 7" xfId="47946"/>
    <cellStyle name="Normal 2 9 2 2 3" xfId="47947"/>
    <cellStyle name="Normal 2 9 2 2 3 2" xfId="47948"/>
    <cellStyle name="Normal 2 9 2 2 3 2 2" xfId="47949"/>
    <cellStyle name="Normal 2 9 2 2 3 3" xfId="47950"/>
    <cellStyle name="Normal 2 9 2 2 3 3 2" xfId="47951"/>
    <cellStyle name="Normal 2 9 2 2 3 4" xfId="47952"/>
    <cellStyle name="Normal 2 9 2 2 3 5" xfId="47953"/>
    <cellStyle name="Normal 2 9 2 2 3 6" xfId="47954"/>
    <cellStyle name="Normal 2 9 2 2 3 7" xfId="47955"/>
    <cellStyle name="Normal 2 9 2 2 4" xfId="47956"/>
    <cellStyle name="Normal 2 9 2 2 4 2" xfId="47957"/>
    <cellStyle name="Normal 2 9 2 2 4 2 2" xfId="47958"/>
    <cellStyle name="Normal 2 9 2 2 4 3" xfId="47959"/>
    <cellStyle name="Normal 2 9 2 2 4 3 2" xfId="47960"/>
    <cellStyle name="Normal 2 9 2 2 4 4" xfId="47961"/>
    <cellStyle name="Normal 2 9 2 2 4 5" xfId="47962"/>
    <cellStyle name="Normal 2 9 2 2 4 6" xfId="47963"/>
    <cellStyle name="Normal 2 9 2 2 4 7" xfId="47964"/>
    <cellStyle name="Normal 2 9 2 2 5" xfId="47965"/>
    <cellStyle name="Normal 2 9 2 2 5 2" xfId="47966"/>
    <cellStyle name="Normal 2 9 2 2 6" xfId="47967"/>
    <cellStyle name="Normal 2 9 2 2 6 2" xfId="47968"/>
    <cellStyle name="Normal 2 9 2 2 7" xfId="47969"/>
    <cellStyle name="Normal 2 9 2 2 8" xfId="47970"/>
    <cellStyle name="Normal 2 9 2 2 9" xfId="47971"/>
    <cellStyle name="Normal 2 9 2 3" xfId="47972"/>
    <cellStyle name="Normal 2 9 2 3 2" xfId="47973"/>
    <cellStyle name="Normal 2 9 2 3 2 2" xfId="47974"/>
    <cellStyle name="Normal 2 9 2 3 3" xfId="47975"/>
    <cellStyle name="Normal 2 9 2 3 3 2" xfId="47976"/>
    <cellStyle name="Normal 2 9 2 3 4" xfId="47977"/>
    <cellStyle name="Normal 2 9 2 3 5" xfId="47978"/>
    <cellStyle name="Normal 2 9 2 3 6" xfId="47979"/>
    <cellStyle name="Normal 2 9 2 3 7" xfId="47980"/>
    <cellStyle name="Normal 2 9 2 4" xfId="47981"/>
    <cellStyle name="Normal 2 9 2 4 2" xfId="47982"/>
    <cellStyle name="Normal 2 9 2 4 2 2" xfId="47983"/>
    <cellStyle name="Normal 2 9 2 4 3" xfId="47984"/>
    <cellStyle name="Normal 2 9 2 4 3 2" xfId="47985"/>
    <cellStyle name="Normal 2 9 2 4 4" xfId="47986"/>
    <cellStyle name="Normal 2 9 2 4 5" xfId="47987"/>
    <cellStyle name="Normal 2 9 2 4 6" xfId="47988"/>
    <cellStyle name="Normal 2 9 2 4 7" xfId="47989"/>
    <cellStyle name="Normal 2 9 2 5" xfId="47990"/>
    <cellStyle name="Normal 2 9 2 5 2" xfId="47991"/>
    <cellStyle name="Normal 2 9 2 5 2 2" xfId="47992"/>
    <cellStyle name="Normal 2 9 2 5 3" xfId="47993"/>
    <cellStyle name="Normal 2 9 2 5 3 2" xfId="47994"/>
    <cellStyle name="Normal 2 9 2 5 4" xfId="47995"/>
    <cellStyle name="Normal 2 9 2 5 5" xfId="47996"/>
    <cellStyle name="Normal 2 9 2 5 6" xfId="47997"/>
    <cellStyle name="Normal 2 9 2 5 7" xfId="47998"/>
    <cellStyle name="Normal 2 9 2 6" xfId="47999"/>
    <cellStyle name="Normal 2 9 2 6 2" xfId="48000"/>
    <cellStyle name="Normal 2 9 2 7" xfId="48001"/>
    <cellStyle name="Normal 2 9 2 7 2" xfId="48002"/>
    <cellStyle name="Normal 2 9 2 8" xfId="48003"/>
    <cellStyle name="Normal 2 9 2 9" xfId="48004"/>
    <cellStyle name="Normal 2 9 3" xfId="48005"/>
    <cellStyle name="Normal 2 9 3 10" xfId="48006"/>
    <cellStyle name="Normal 2 9 3 11" xfId="48007"/>
    <cellStyle name="Normal 2 9 3 2" xfId="48008"/>
    <cellStyle name="Normal 2 9 3 2 10" xfId="48009"/>
    <cellStyle name="Normal 2 9 3 2 2" xfId="48010"/>
    <cellStyle name="Normal 2 9 3 2 2 2" xfId="48011"/>
    <cellStyle name="Normal 2 9 3 2 2 2 2" xfId="48012"/>
    <cellStyle name="Normal 2 9 3 2 2 3" xfId="48013"/>
    <cellStyle name="Normal 2 9 3 2 2 3 2" xfId="48014"/>
    <cellStyle name="Normal 2 9 3 2 2 4" xfId="48015"/>
    <cellStyle name="Normal 2 9 3 2 2 5" xfId="48016"/>
    <cellStyle name="Normal 2 9 3 2 2 6" xfId="48017"/>
    <cellStyle name="Normal 2 9 3 2 2 7" xfId="48018"/>
    <cellStyle name="Normal 2 9 3 2 3" xfId="48019"/>
    <cellStyle name="Normal 2 9 3 2 3 2" xfId="48020"/>
    <cellStyle name="Normal 2 9 3 2 3 2 2" xfId="48021"/>
    <cellStyle name="Normal 2 9 3 2 3 3" xfId="48022"/>
    <cellStyle name="Normal 2 9 3 2 3 3 2" xfId="48023"/>
    <cellStyle name="Normal 2 9 3 2 3 4" xfId="48024"/>
    <cellStyle name="Normal 2 9 3 2 3 5" xfId="48025"/>
    <cellStyle name="Normal 2 9 3 2 3 6" xfId="48026"/>
    <cellStyle name="Normal 2 9 3 2 3 7" xfId="48027"/>
    <cellStyle name="Normal 2 9 3 2 4" xfId="48028"/>
    <cellStyle name="Normal 2 9 3 2 4 2" xfId="48029"/>
    <cellStyle name="Normal 2 9 3 2 4 2 2" xfId="48030"/>
    <cellStyle name="Normal 2 9 3 2 4 3" xfId="48031"/>
    <cellStyle name="Normal 2 9 3 2 4 3 2" xfId="48032"/>
    <cellStyle name="Normal 2 9 3 2 4 4" xfId="48033"/>
    <cellStyle name="Normal 2 9 3 2 4 5" xfId="48034"/>
    <cellStyle name="Normal 2 9 3 2 4 6" xfId="48035"/>
    <cellStyle name="Normal 2 9 3 2 4 7" xfId="48036"/>
    <cellStyle name="Normal 2 9 3 2 5" xfId="48037"/>
    <cellStyle name="Normal 2 9 3 2 5 2" xfId="48038"/>
    <cellStyle name="Normal 2 9 3 2 6" xfId="48039"/>
    <cellStyle name="Normal 2 9 3 2 6 2" xfId="48040"/>
    <cellStyle name="Normal 2 9 3 2 7" xfId="48041"/>
    <cellStyle name="Normal 2 9 3 2 8" xfId="48042"/>
    <cellStyle name="Normal 2 9 3 2 9" xfId="48043"/>
    <cellStyle name="Normal 2 9 3 3" xfId="48044"/>
    <cellStyle name="Normal 2 9 3 3 2" xfId="48045"/>
    <cellStyle name="Normal 2 9 3 3 2 2" xfId="48046"/>
    <cellStyle name="Normal 2 9 3 3 3" xfId="48047"/>
    <cellStyle name="Normal 2 9 3 3 3 2" xfId="48048"/>
    <cellStyle name="Normal 2 9 3 3 4" xfId="48049"/>
    <cellStyle name="Normal 2 9 3 3 5" xfId="48050"/>
    <cellStyle name="Normal 2 9 3 3 6" xfId="48051"/>
    <cellStyle name="Normal 2 9 3 3 7" xfId="48052"/>
    <cellStyle name="Normal 2 9 3 4" xfId="48053"/>
    <cellStyle name="Normal 2 9 3 4 2" xfId="48054"/>
    <cellStyle name="Normal 2 9 3 4 2 2" xfId="48055"/>
    <cellStyle name="Normal 2 9 3 4 3" xfId="48056"/>
    <cellStyle name="Normal 2 9 3 4 3 2" xfId="48057"/>
    <cellStyle name="Normal 2 9 3 4 4" xfId="48058"/>
    <cellStyle name="Normal 2 9 3 4 5" xfId="48059"/>
    <cellStyle name="Normal 2 9 3 4 6" xfId="48060"/>
    <cellStyle name="Normal 2 9 3 4 7" xfId="48061"/>
    <cellStyle name="Normal 2 9 3 5" xfId="48062"/>
    <cellStyle name="Normal 2 9 3 5 2" xfId="48063"/>
    <cellStyle name="Normal 2 9 3 5 2 2" xfId="48064"/>
    <cellStyle name="Normal 2 9 3 5 3" xfId="48065"/>
    <cellStyle name="Normal 2 9 3 5 3 2" xfId="48066"/>
    <cellStyle name="Normal 2 9 3 5 4" xfId="48067"/>
    <cellStyle name="Normal 2 9 3 5 5" xfId="48068"/>
    <cellStyle name="Normal 2 9 3 5 6" xfId="48069"/>
    <cellStyle name="Normal 2 9 3 5 7" xfId="48070"/>
    <cellStyle name="Normal 2 9 3 6" xfId="48071"/>
    <cellStyle name="Normal 2 9 3 6 2" xfId="48072"/>
    <cellStyle name="Normal 2 9 3 7" xfId="48073"/>
    <cellStyle name="Normal 2 9 3 7 2" xfId="48074"/>
    <cellStyle name="Normal 2 9 3 8" xfId="48075"/>
    <cellStyle name="Normal 2 9 3 9" xfId="48076"/>
    <cellStyle name="Normal 2 9 4" xfId="48077"/>
    <cellStyle name="Normal 2 9 4 10" xfId="48078"/>
    <cellStyle name="Normal 2 9 4 2" xfId="48079"/>
    <cellStyle name="Normal 2 9 4 2 2" xfId="48080"/>
    <cellStyle name="Normal 2 9 4 2 2 2" xfId="48081"/>
    <cellStyle name="Normal 2 9 4 2 3" xfId="48082"/>
    <cellStyle name="Normal 2 9 4 2 3 2" xfId="48083"/>
    <cellStyle name="Normal 2 9 4 2 4" xfId="48084"/>
    <cellStyle name="Normal 2 9 4 2 5" xfId="48085"/>
    <cellStyle name="Normal 2 9 4 2 6" xfId="48086"/>
    <cellStyle name="Normal 2 9 4 2 7" xfId="48087"/>
    <cellStyle name="Normal 2 9 4 3" xfId="48088"/>
    <cellStyle name="Normal 2 9 4 3 2" xfId="48089"/>
    <cellStyle name="Normal 2 9 4 3 2 2" xfId="48090"/>
    <cellStyle name="Normal 2 9 4 3 3" xfId="48091"/>
    <cellStyle name="Normal 2 9 4 3 3 2" xfId="48092"/>
    <cellStyle name="Normal 2 9 4 3 4" xfId="48093"/>
    <cellStyle name="Normal 2 9 4 3 5" xfId="48094"/>
    <cellStyle name="Normal 2 9 4 3 6" xfId="48095"/>
    <cellStyle name="Normal 2 9 4 3 7" xfId="48096"/>
    <cellStyle name="Normal 2 9 4 4" xfId="48097"/>
    <cellStyle name="Normal 2 9 4 4 2" xfId="48098"/>
    <cellStyle name="Normal 2 9 4 4 2 2" xfId="48099"/>
    <cellStyle name="Normal 2 9 4 4 3" xfId="48100"/>
    <cellStyle name="Normal 2 9 4 4 3 2" xfId="48101"/>
    <cellStyle name="Normal 2 9 4 4 4" xfId="48102"/>
    <cellStyle name="Normal 2 9 4 4 5" xfId="48103"/>
    <cellStyle name="Normal 2 9 4 4 6" xfId="48104"/>
    <cellStyle name="Normal 2 9 4 4 7" xfId="48105"/>
    <cellStyle name="Normal 2 9 4 5" xfId="48106"/>
    <cellStyle name="Normal 2 9 4 5 2" xfId="48107"/>
    <cellStyle name="Normal 2 9 4 6" xfId="48108"/>
    <cellStyle name="Normal 2 9 4 6 2" xfId="48109"/>
    <cellStyle name="Normal 2 9 4 7" xfId="48110"/>
    <cellStyle name="Normal 2 9 4 8" xfId="48111"/>
    <cellStyle name="Normal 2 9 4 9" xfId="48112"/>
    <cellStyle name="Normal 2 9 5" xfId="48113"/>
    <cellStyle name="Normal 2 9 5 2" xfId="48114"/>
    <cellStyle name="Normal 2 9 5 2 2" xfId="48115"/>
    <cellStyle name="Normal 2 9 5 3" xfId="48116"/>
    <cellStyle name="Normal 2 9 5 3 2" xfId="48117"/>
    <cellStyle name="Normal 2 9 5 4" xfId="48118"/>
    <cellStyle name="Normal 2 9 5 5" xfId="48119"/>
    <cellStyle name="Normal 2 9 5 6" xfId="48120"/>
    <cellStyle name="Normal 2 9 5 7" xfId="48121"/>
    <cellStyle name="Normal 2 9 6" xfId="48122"/>
    <cellStyle name="Normal 2 9 6 2" xfId="48123"/>
    <cellStyle name="Normal 2 9 6 2 2" xfId="48124"/>
    <cellStyle name="Normal 2 9 6 3" xfId="48125"/>
    <cellStyle name="Normal 2 9 6 3 2" xfId="48126"/>
    <cellStyle name="Normal 2 9 6 4" xfId="48127"/>
    <cellStyle name="Normal 2 9 6 5" xfId="48128"/>
    <cellStyle name="Normal 2 9 6 6" xfId="48129"/>
    <cellStyle name="Normal 2 9 6 7" xfId="48130"/>
    <cellStyle name="Normal 2 9 7" xfId="48131"/>
    <cellStyle name="Normal 2 9 7 2" xfId="48132"/>
    <cellStyle name="Normal 2 9 7 2 2" xfId="48133"/>
    <cellStyle name="Normal 2 9 7 3" xfId="48134"/>
    <cellStyle name="Normal 2 9 7 3 2" xfId="48135"/>
    <cellStyle name="Normal 2 9 7 4" xfId="48136"/>
    <cellStyle name="Normal 2 9 7 5" xfId="48137"/>
    <cellStyle name="Normal 2 9 7 6" xfId="48138"/>
    <cellStyle name="Normal 2 9 7 7" xfId="48139"/>
    <cellStyle name="Normal 2 9 8" xfId="48140"/>
    <cellStyle name="Normal 2 9 8 2" xfId="48141"/>
    <cellStyle name="Normal 2 9 9" xfId="48142"/>
    <cellStyle name="Normal 2 9 9 2" xfId="48143"/>
    <cellStyle name="Normal 2_AJ-P2 Table (PNM Present  Proposed Depr Parameters  Expense)" xfId="2292"/>
    <cellStyle name="Normal 20" xfId="2293"/>
    <cellStyle name="Normal 20 2" xfId="48144"/>
    <cellStyle name="Normal 21" xfId="2294"/>
    <cellStyle name="Normal 21 2" xfId="48145"/>
    <cellStyle name="Normal 22" xfId="2295"/>
    <cellStyle name="Normal 22 2" xfId="48146"/>
    <cellStyle name="Normal 23" xfId="2296"/>
    <cellStyle name="Normal 23 2" xfId="48147"/>
    <cellStyle name="Normal 24" xfId="11232"/>
    <cellStyle name="Normal 24 2" xfId="62619"/>
    <cellStyle name="Normal 25" xfId="11235"/>
    <cellStyle name="Normal 25 2" xfId="62621"/>
    <cellStyle name="Normal 26" xfId="11268"/>
    <cellStyle name="Normal 27" xfId="11279"/>
    <cellStyle name="Normal 28" xfId="48148"/>
    <cellStyle name="Normal 29" xfId="48149"/>
    <cellStyle name="Normal 3" xfId="5"/>
    <cellStyle name="Normal 3 10" xfId="48150"/>
    <cellStyle name="Normal 3 10 2" xfId="48151"/>
    <cellStyle name="Normal 3 10 2 2" xfId="48152"/>
    <cellStyle name="Normal 3 10 3" xfId="48153"/>
    <cellStyle name="Normal 3 10 3 2" xfId="48154"/>
    <cellStyle name="Normal 3 10 4" xfId="48155"/>
    <cellStyle name="Normal 3 10 5" xfId="48156"/>
    <cellStyle name="Normal 3 10 6" xfId="48157"/>
    <cellStyle name="Normal 3 10 7" xfId="48158"/>
    <cellStyle name="Normal 3 11" xfId="48159"/>
    <cellStyle name="Normal 3 11 2" xfId="48160"/>
    <cellStyle name="Normal 3 11 2 2" xfId="48161"/>
    <cellStyle name="Normal 3 11 3" xfId="48162"/>
    <cellStyle name="Normal 3 11 3 2" xfId="48163"/>
    <cellStyle name="Normal 3 11 4" xfId="48164"/>
    <cellStyle name="Normal 3 11 5" xfId="48165"/>
    <cellStyle name="Normal 3 11 6" xfId="48166"/>
    <cellStyle name="Normal 3 11 7" xfId="48167"/>
    <cellStyle name="Normal 3 12" xfId="48168"/>
    <cellStyle name="Normal 3 12 2" xfId="48169"/>
    <cellStyle name="Normal 3 12 2 2" xfId="48170"/>
    <cellStyle name="Normal 3 12 3" xfId="48171"/>
    <cellStyle name="Normal 3 12 3 2" xfId="48172"/>
    <cellStyle name="Normal 3 12 4" xfId="48173"/>
    <cellStyle name="Normal 3 12 5" xfId="48174"/>
    <cellStyle name="Normal 3 12 6" xfId="48175"/>
    <cellStyle name="Normal 3 12 7" xfId="48176"/>
    <cellStyle name="Normal 3 13" xfId="48177"/>
    <cellStyle name="Normal 3 13 2" xfId="48178"/>
    <cellStyle name="Normal 3 14" xfId="48179"/>
    <cellStyle name="Normal 3 14 2" xfId="48180"/>
    <cellStyle name="Normal 3 15" xfId="48181"/>
    <cellStyle name="Normal 3 16" xfId="48182"/>
    <cellStyle name="Normal 3 17" xfId="48183"/>
    <cellStyle name="Normal 3 18" xfId="48184"/>
    <cellStyle name="Normal 3 2" xfId="2297"/>
    <cellStyle name="Normal 3 2 10" xfId="48185"/>
    <cellStyle name="Normal 3 2 11" xfId="48186"/>
    <cellStyle name="Normal 3 2 12" xfId="48187"/>
    <cellStyle name="Normal 3 2 13" xfId="48188"/>
    <cellStyle name="Normal 3 2 2" xfId="2298"/>
    <cellStyle name="Normal 3 2 2 10" xfId="48189"/>
    <cellStyle name="Normal 3 2 2 11" xfId="48190"/>
    <cellStyle name="Normal 3 2 2 2" xfId="2299"/>
    <cellStyle name="Normal 3 2 2 2 10" xfId="48191"/>
    <cellStyle name="Normal 3 2 2 2 2" xfId="48192"/>
    <cellStyle name="Normal 3 2 2 2 2 2" xfId="48193"/>
    <cellStyle name="Normal 3 2 2 2 2 2 2" xfId="48194"/>
    <cellStyle name="Normal 3 2 2 2 2 3" xfId="48195"/>
    <cellStyle name="Normal 3 2 2 2 2 3 2" xfId="48196"/>
    <cellStyle name="Normal 3 2 2 2 2 4" xfId="48197"/>
    <cellStyle name="Normal 3 2 2 2 2 5" xfId="48198"/>
    <cellStyle name="Normal 3 2 2 2 2 6" xfId="48199"/>
    <cellStyle name="Normal 3 2 2 2 2 7" xfId="48200"/>
    <cellStyle name="Normal 3 2 2 2 3" xfId="48201"/>
    <cellStyle name="Normal 3 2 2 2 3 2" xfId="48202"/>
    <cellStyle name="Normal 3 2 2 2 3 2 2" xfId="48203"/>
    <cellStyle name="Normal 3 2 2 2 3 3" xfId="48204"/>
    <cellStyle name="Normal 3 2 2 2 3 3 2" xfId="48205"/>
    <cellStyle name="Normal 3 2 2 2 3 4" xfId="48206"/>
    <cellStyle name="Normal 3 2 2 2 3 5" xfId="48207"/>
    <cellStyle name="Normal 3 2 2 2 3 6" xfId="48208"/>
    <cellStyle name="Normal 3 2 2 2 3 7" xfId="48209"/>
    <cellStyle name="Normal 3 2 2 2 4" xfId="48210"/>
    <cellStyle name="Normal 3 2 2 2 4 2" xfId="48211"/>
    <cellStyle name="Normal 3 2 2 2 4 2 2" xfId="48212"/>
    <cellStyle name="Normal 3 2 2 2 4 3" xfId="48213"/>
    <cellStyle name="Normal 3 2 2 2 4 3 2" xfId="48214"/>
    <cellStyle name="Normal 3 2 2 2 4 4" xfId="48215"/>
    <cellStyle name="Normal 3 2 2 2 4 5" xfId="48216"/>
    <cellStyle name="Normal 3 2 2 2 4 6" xfId="48217"/>
    <cellStyle name="Normal 3 2 2 2 4 7" xfId="48218"/>
    <cellStyle name="Normal 3 2 2 2 5" xfId="48219"/>
    <cellStyle name="Normal 3 2 2 2 5 2" xfId="48220"/>
    <cellStyle name="Normal 3 2 2 2 6" xfId="48221"/>
    <cellStyle name="Normal 3 2 2 2 6 2" xfId="48222"/>
    <cellStyle name="Normal 3 2 2 2 7" xfId="48223"/>
    <cellStyle name="Normal 3 2 2 2 8" xfId="48224"/>
    <cellStyle name="Normal 3 2 2 2 9" xfId="48225"/>
    <cellStyle name="Normal 3 2 2 3" xfId="48226"/>
    <cellStyle name="Normal 3 2 2 3 2" xfId="48227"/>
    <cellStyle name="Normal 3 2 2 3 2 2" xfId="48228"/>
    <cellStyle name="Normal 3 2 2 3 3" xfId="48229"/>
    <cellStyle name="Normal 3 2 2 3 3 2" xfId="48230"/>
    <cellStyle name="Normal 3 2 2 3 4" xfId="48231"/>
    <cellStyle name="Normal 3 2 2 3 5" xfId="48232"/>
    <cellStyle name="Normal 3 2 2 3 6" xfId="48233"/>
    <cellStyle name="Normal 3 2 2 3 7" xfId="48234"/>
    <cellStyle name="Normal 3 2 2 4" xfId="48235"/>
    <cellStyle name="Normal 3 2 2 4 2" xfId="48236"/>
    <cellStyle name="Normal 3 2 2 4 2 2" xfId="48237"/>
    <cellStyle name="Normal 3 2 2 4 3" xfId="48238"/>
    <cellStyle name="Normal 3 2 2 4 3 2" xfId="48239"/>
    <cellStyle name="Normal 3 2 2 4 4" xfId="48240"/>
    <cellStyle name="Normal 3 2 2 4 5" xfId="48241"/>
    <cellStyle name="Normal 3 2 2 4 6" xfId="48242"/>
    <cellStyle name="Normal 3 2 2 4 7" xfId="48243"/>
    <cellStyle name="Normal 3 2 2 5" xfId="48244"/>
    <cellStyle name="Normal 3 2 2 5 2" xfId="48245"/>
    <cellStyle name="Normal 3 2 2 5 2 2" xfId="48246"/>
    <cellStyle name="Normal 3 2 2 5 3" xfId="48247"/>
    <cellStyle name="Normal 3 2 2 5 3 2" xfId="48248"/>
    <cellStyle name="Normal 3 2 2 5 4" xfId="48249"/>
    <cellStyle name="Normal 3 2 2 5 5" xfId="48250"/>
    <cellStyle name="Normal 3 2 2 5 6" xfId="48251"/>
    <cellStyle name="Normal 3 2 2 5 7" xfId="48252"/>
    <cellStyle name="Normal 3 2 2 6" xfId="48253"/>
    <cellStyle name="Normal 3 2 2 6 2" xfId="48254"/>
    <cellStyle name="Normal 3 2 2 7" xfId="48255"/>
    <cellStyle name="Normal 3 2 2 7 2" xfId="48256"/>
    <cellStyle name="Normal 3 2 2 8" xfId="48257"/>
    <cellStyle name="Normal 3 2 2 9" xfId="48258"/>
    <cellStyle name="Normal 3 2 3" xfId="2300"/>
    <cellStyle name="Normal 3 2 3 10" xfId="48259"/>
    <cellStyle name="Normal 3 2 3 11" xfId="48260"/>
    <cellStyle name="Normal 3 2 3 2" xfId="48261"/>
    <cellStyle name="Normal 3 2 3 2 10" xfId="48262"/>
    <cellStyle name="Normal 3 2 3 2 2" xfId="48263"/>
    <cellStyle name="Normal 3 2 3 2 2 2" xfId="48264"/>
    <cellStyle name="Normal 3 2 3 2 2 2 2" xfId="48265"/>
    <cellStyle name="Normal 3 2 3 2 2 3" xfId="48266"/>
    <cellStyle name="Normal 3 2 3 2 2 3 2" xfId="48267"/>
    <cellStyle name="Normal 3 2 3 2 2 4" xfId="48268"/>
    <cellStyle name="Normal 3 2 3 2 2 5" xfId="48269"/>
    <cellStyle name="Normal 3 2 3 2 2 6" xfId="48270"/>
    <cellStyle name="Normal 3 2 3 2 2 7" xfId="48271"/>
    <cellStyle name="Normal 3 2 3 2 3" xfId="48272"/>
    <cellStyle name="Normal 3 2 3 2 3 2" xfId="48273"/>
    <cellStyle name="Normal 3 2 3 2 3 2 2" xfId="48274"/>
    <cellStyle name="Normal 3 2 3 2 3 3" xfId="48275"/>
    <cellStyle name="Normal 3 2 3 2 3 3 2" xfId="48276"/>
    <cellStyle name="Normal 3 2 3 2 3 4" xfId="48277"/>
    <cellStyle name="Normal 3 2 3 2 3 5" xfId="48278"/>
    <cellStyle name="Normal 3 2 3 2 3 6" xfId="48279"/>
    <cellStyle name="Normal 3 2 3 2 3 7" xfId="48280"/>
    <cellStyle name="Normal 3 2 3 2 4" xfId="48281"/>
    <cellStyle name="Normal 3 2 3 2 4 2" xfId="48282"/>
    <cellStyle name="Normal 3 2 3 2 4 2 2" xfId="48283"/>
    <cellStyle name="Normal 3 2 3 2 4 3" xfId="48284"/>
    <cellStyle name="Normal 3 2 3 2 4 3 2" xfId="48285"/>
    <cellStyle name="Normal 3 2 3 2 4 4" xfId="48286"/>
    <cellStyle name="Normal 3 2 3 2 4 5" xfId="48287"/>
    <cellStyle name="Normal 3 2 3 2 4 6" xfId="48288"/>
    <cellStyle name="Normal 3 2 3 2 4 7" xfId="48289"/>
    <cellStyle name="Normal 3 2 3 2 5" xfId="48290"/>
    <cellStyle name="Normal 3 2 3 2 5 2" xfId="48291"/>
    <cellStyle name="Normal 3 2 3 2 6" xfId="48292"/>
    <cellStyle name="Normal 3 2 3 2 6 2" xfId="48293"/>
    <cellStyle name="Normal 3 2 3 2 7" xfId="48294"/>
    <cellStyle name="Normal 3 2 3 2 8" xfId="48295"/>
    <cellStyle name="Normal 3 2 3 2 9" xfId="48296"/>
    <cellStyle name="Normal 3 2 3 3" xfId="48297"/>
    <cellStyle name="Normal 3 2 3 3 2" xfId="48298"/>
    <cellStyle name="Normal 3 2 3 3 2 2" xfId="48299"/>
    <cellStyle name="Normal 3 2 3 3 3" xfId="48300"/>
    <cellStyle name="Normal 3 2 3 3 3 2" xfId="48301"/>
    <cellStyle name="Normal 3 2 3 3 4" xfId="48302"/>
    <cellStyle name="Normal 3 2 3 3 5" xfId="48303"/>
    <cellStyle name="Normal 3 2 3 3 6" xfId="48304"/>
    <cellStyle name="Normal 3 2 3 3 7" xfId="48305"/>
    <cellStyle name="Normal 3 2 3 4" xfId="48306"/>
    <cellStyle name="Normal 3 2 3 4 2" xfId="48307"/>
    <cellStyle name="Normal 3 2 3 4 2 2" xfId="48308"/>
    <cellStyle name="Normal 3 2 3 4 3" xfId="48309"/>
    <cellStyle name="Normal 3 2 3 4 3 2" xfId="48310"/>
    <cellStyle name="Normal 3 2 3 4 4" xfId="48311"/>
    <cellStyle name="Normal 3 2 3 4 5" xfId="48312"/>
    <cellStyle name="Normal 3 2 3 4 6" xfId="48313"/>
    <cellStyle name="Normal 3 2 3 4 7" xfId="48314"/>
    <cellStyle name="Normal 3 2 3 5" xfId="48315"/>
    <cellStyle name="Normal 3 2 3 5 2" xfId="48316"/>
    <cellStyle name="Normal 3 2 3 5 2 2" xfId="48317"/>
    <cellStyle name="Normal 3 2 3 5 3" xfId="48318"/>
    <cellStyle name="Normal 3 2 3 5 3 2" xfId="48319"/>
    <cellStyle name="Normal 3 2 3 5 4" xfId="48320"/>
    <cellStyle name="Normal 3 2 3 5 5" xfId="48321"/>
    <cellStyle name="Normal 3 2 3 5 6" xfId="48322"/>
    <cellStyle name="Normal 3 2 3 5 7" xfId="48323"/>
    <cellStyle name="Normal 3 2 3 6" xfId="48324"/>
    <cellStyle name="Normal 3 2 3 6 2" xfId="48325"/>
    <cellStyle name="Normal 3 2 3 7" xfId="48326"/>
    <cellStyle name="Normal 3 2 3 7 2" xfId="48327"/>
    <cellStyle name="Normal 3 2 3 8" xfId="48328"/>
    <cellStyle name="Normal 3 2 3 9" xfId="48329"/>
    <cellStyle name="Normal 3 2 4" xfId="2301"/>
    <cellStyle name="Normal 3 2 4 10" xfId="48330"/>
    <cellStyle name="Normal 3 2 4 2" xfId="48331"/>
    <cellStyle name="Normal 3 2 4 2 2" xfId="48332"/>
    <cellStyle name="Normal 3 2 4 2 2 2" xfId="48333"/>
    <cellStyle name="Normal 3 2 4 2 3" xfId="48334"/>
    <cellStyle name="Normal 3 2 4 2 3 2" xfId="48335"/>
    <cellStyle name="Normal 3 2 4 2 4" xfId="48336"/>
    <cellStyle name="Normal 3 2 4 2 5" xfId="48337"/>
    <cellStyle name="Normal 3 2 4 2 6" xfId="48338"/>
    <cellStyle name="Normal 3 2 4 2 7" xfId="48339"/>
    <cellStyle name="Normal 3 2 4 3" xfId="48340"/>
    <cellStyle name="Normal 3 2 4 3 2" xfId="48341"/>
    <cellStyle name="Normal 3 2 4 3 2 2" xfId="48342"/>
    <cellStyle name="Normal 3 2 4 3 3" xfId="48343"/>
    <cellStyle name="Normal 3 2 4 3 3 2" xfId="48344"/>
    <cellStyle name="Normal 3 2 4 3 4" xfId="48345"/>
    <cellStyle name="Normal 3 2 4 3 5" xfId="48346"/>
    <cellStyle name="Normal 3 2 4 3 6" xfId="48347"/>
    <cellStyle name="Normal 3 2 4 3 7" xfId="48348"/>
    <cellStyle name="Normal 3 2 4 4" xfId="48349"/>
    <cellStyle name="Normal 3 2 4 4 2" xfId="48350"/>
    <cellStyle name="Normal 3 2 4 4 2 2" xfId="48351"/>
    <cellStyle name="Normal 3 2 4 4 3" xfId="48352"/>
    <cellStyle name="Normal 3 2 4 4 3 2" xfId="48353"/>
    <cellStyle name="Normal 3 2 4 4 4" xfId="48354"/>
    <cellStyle name="Normal 3 2 4 4 5" xfId="48355"/>
    <cellStyle name="Normal 3 2 4 4 6" xfId="48356"/>
    <cellStyle name="Normal 3 2 4 4 7" xfId="48357"/>
    <cellStyle name="Normal 3 2 4 5" xfId="48358"/>
    <cellStyle name="Normal 3 2 4 5 2" xfId="48359"/>
    <cellStyle name="Normal 3 2 4 6" xfId="48360"/>
    <cellStyle name="Normal 3 2 4 6 2" xfId="48361"/>
    <cellStyle name="Normal 3 2 4 7" xfId="48362"/>
    <cellStyle name="Normal 3 2 4 8" xfId="48363"/>
    <cellStyle name="Normal 3 2 4 9" xfId="48364"/>
    <cellStyle name="Normal 3 2 5" xfId="48365"/>
    <cellStyle name="Normal 3 2 5 2" xfId="48366"/>
    <cellStyle name="Normal 3 2 5 2 2" xfId="48367"/>
    <cellStyle name="Normal 3 2 5 3" xfId="48368"/>
    <cellStyle name="Normal 3 2 5 3 2" xfId="48369"/>
    <cellStyle name="Normal 3 2 5 4" xfId="48370"/>
    <cellStyle name="Normal 3 2 5 5" xfId="48371"/>
    <cellStyle name="Normal 3 2 5 6" xfId="48372"/>
    <cellStyle name="Normal 3 2 5 7" xfId="48373"/>
    <cellStyle name="Normal 3 2 6" xfId="48374"/>
    <cellStyle name="Normal 3 2 6 2" xfId="48375"/>
    <cellStyle name="Normal 3 2 6 2 2" xfId="48376"/>
    <cellStyle name="Normal 3 2 6 3" xfId="48377"/>
    <cellStyle name="Normal 3 2 6 3 2" xfId="48378"/>
    <cellStyle name="Normal 3 2 6 4" xfId="48379"/>
    <cellStyle name="Normal 3 2 6 5" xfId="48380"/>
    <cellStyle name="Normal 3 2 6 6" xfId="48381"/>
    <cellStyle name="Normal 3 2 6 7" xfId="48382"/>
    <cellStyle name="Normal 3 2 7" xfId="48383"/>
    <cellStyle name="Normal 3 2 7 2" xfId="48384"/>
    <cellStyle name="Normal 3 2 7 2 2" xfId="48385"/>
    <cellStyle name="Normal 3 2 7 3" xfId="48386"/>
    <cellStyle name="Normal 3 2 7 3 2" xfId="48387"/>
    <cellStyle name="Normal 3 2 7 4" xfId="48388"/>
    <cellStyle name="Normal 3 2 7 5" xfId="48389"/>
    <cellStyle name="Normal 3 2 7 6" xfId="48390"/>
    <cellStyle name="Normal 3 2 7 7" xfId="48391"/>
    <cellStyle name="Normal 3 2 8" xfId="48392"/>
    <cellStyle name="Normal 3 2 8 2" xfId="48393"/>
    <cellStyle name="Normal 3 2 9" xfId="48394"/>
    <cellStyle name="Normal 3 2 9 2" xfId="48395"/>
    <cellStyle name="Normal 3 3" xfId="2302"/>
    <cellStyle name="Normal 3 3 10" xfId="48396"/>
    <cellStyle name="Normal 3 3 11" xfId="48397"/>
    <cellStyle name="Normal 3 3 12" xfId="48398"/>
    <cellStyle name="Normal 3 3 13" xfId="48399"/>
    <cellStyle name="Normal 3 3 2" xfId="2303"/>
    <cellStyle name="Normal 3 3 2 10" xfId="48400"/>
    <cellStyle name="Normal 3 3 2 11" xfId="48401"/>
    <cellStyle name="Normal 3 3 2 2" xfId="2304"/>
    <cellStyle name="Normal 3 3 2 2 10" xfId="48402"/>
    <cellStyle name="Normal 3 3 2 2 2" xfId="48403"/>
    <cellStyle name="Normal 3 3 2 2 2 2" xfId="48404"/>
    <cellStyle name="Normal 3 3 2 2 2 2 2" xfId="48405"/>
    <cellStyle name="Normal 3 3 2 2 2 3" xfId="48406"/>
    <cellStyle name="Normal 3 3 2 2 2 3 2" xfId="48407"/>
    <cellStyle name="Normal 3 3 2 2 2 4" xfId="48408"/>
    <cellStyle name="Normal 3 3 2 2 2 5" xfId="48409"/>
    <cellStyle name="Normal 3 3 2 2 2 6" xfId="48410"/>
    <cellStyle name="Normal 3 3 2 2 2 7" xfId="48411"/>
    <cellStyle name="Normal 3 3 2 2 3" xfId="48412"/>
    <cellStyle name="Normal 3 3 2 2 3 2" xfId="48413"/>
    <cellStyle name="Normal 3 3 2 2 3 2 2" xfId="48414"/>
    <cellStyle name="Normal 3 3 2 2 3 3" xfId="48415"/>
    <cellStyle name="Normal 3 3 2 2 3 3 2" xfId="48416"/>
    <cellStyle name="Normal 3 3 2 2 3 4" xfId="48417"/>
    <cellStyle name="Normal 3 3 2 2 3 5" xfId="48418"/>
    <cellStyle name="Normal 3 3 2 2 3 6" xfId="48419"/>
    <cellStyle name="Normal 3 3 2 2 3 7" xfId="48420"/>
    <cellStyle name="Normal 3 3 2 2 4" xfId="48421"/>
    <cellStyle name="Normal 3 3 2 2 4 2" xfId="48422"/>
    <cellStyle name="Normal 3 3 2 2 4 2 2" xfId="48423"/>
    <cellStyle name="Normal 3 3 2 2 4 3" xfId="48424"/>
    <cellStyle name="Normal 3 3 2 2 4 3 2" xfId="48425"/>
    <cellStyle name="Normal 3 3 2 2 4 4" xfId="48426"/>
    <cellStyle name="Normal 3 3 2 2 4 5" xfId="48427"/>
    <cellStyle name="Normal 3 3 2 2 4 6" xfId="48428"/>
    <cellStyle name="Normal 3 3 2 2 4 7" xfId="48429"/>
    <cellStyle name="Normal 3 3 2 2 5" xfId="48430"/>
    <cellStyle name="Normal 3 3 2 2 5 2" xfId="48431"/>
    <cellStyle name="Normal 3 3 2 2 6" xfId="48432"/>
    <cellStyle name="Normal 3 3 2 2 6 2" xfId="48433"/>
    <cellStyle name="Normal 3 3 2 2 7" xfId="48434"/>
    <cellStyle name="Normal 3 3 2 2 8" xfId="48435"/>
    <cellStyle name="Normal 3 3 2 2 9" xfId="48436"/>
    <cellStyle name="Normal 3 3 2 3" xfId="48437"/>
    <cellStyle name="Normal 3 3 2 3 2" xfId="48438"/>
    <cellStyle name="Normal 3 3 2 3 2 2" xfId="48439"/>
    <cellStyle name="Normal 3 3 2 3 3" xfId="48440"/>
    <cellStyle name="Normal 3 3 2 3 3 2" xfId="48441"/>
    <cellStyle name="Normal 3 3 2 3 4" xfId="48442"/>
    <cellStyle name="Normal 3 3 2 3 5" xfId="48443"/>
    <cellStyle name="Normal 3 3 2 3 6" xfId="48444"/>
    <cellStyle name="Normal 3 3 2 3 7" xfId="48445"/>
    <cellStyle name="Normal 3 3 2 4" xfId="48446"/>
    <cellStyle name="Normal 3 3 2 4 2" xfId="48447"/>
    <cellStyle name="Normal 3 3 2 4 2 2" xfId="48448"/>
    <cellStyle name="Normal 3 3 2 4 3" xfId="48449"/>
    <cellStyle name="Normal 3 3 2 4 3 2" xfId="48450"/>
    <cellStyle name="Normal 3 3 2 4 4" xfId="48451"/>
    <cellStyle name="Normal 3 3 2 4 5" xfId="48452"/>
    <cellStyle name="Normal 3 3 2 4 6" xfId="48453"/>
    <cellStyle name="Normal 3 3 2 4 7" xfId="48454"/>
    <cellStyle name="Normal 3 3 2 5" xfId="48455"/>
    <cellStyle name="Normal 3 3 2 5 2" xfId="48456"/>
    <cellStyle name="Normal 3 3 2 5 2 2" xfId="48457"/>
    <cellStyle name="Normal 3 3 2 5 3" xfId="48458"/>
    <cellStyle name="Normal 3 3 2 5 3 2" xfId="48459"/>
    <cellStyle name="Normal 3 3 2 5 4" xfId="48460"/>
    <cellStyle name="Normal 3 3 2 5 5" xfId="48461"/>
    <cellStyle name="Normal 3 3 2 5 6" xfId="48462"/>
    <cellStyle name="Normal 3 3 2 5 7" xfId="48463"/>
    <cellStyle name="Normal 3 3 2 6" xfId="48464"/>
    <cellStyle name="Normal 3 3 2 6 2" xfId="48465"/>
    <cellStyle name="Normal 3 3 2 7" xfId="48466"/>
    <cellStyle name="Normal 3 3 2 7 2" xfId="48467"/>
    <cellStyle name="Normal 3 3 2 8" xfId="48468"/>
    <cellStyle name="Normal 3 3 2 9" xfId="48469"/>
    <cellStyle name="Normal 3 3 3" xfId="2305"/>
    <cellStyle name="Normal 3 3 3 10" xfId="48470"/>
    <cellStyle name="Normal 3 3 3 11" xfId="48471"/>
    <cellStyle name="Normal 3 3 3 2" xfId="48472"/>
    <cellStyle name="Normal 3 3 3 2 10" xfId="48473"/>
    <cellStyle name="Normal 3 3 3 2 2" xfId="48474"/>
    <cellStyle name="Normal 3 3 3 2 2 2" xfId="48475"/>
    <cellStyle name="Normal 3 3 3 2 2 2 2" xfId="48476"/>
    <cellStyle name="Normal 3 3 3 2 2 3" xfId="48477"/>
    <cellStyle name="Normal 3 3 3 2 2 3 2" xfId="48478"/>
    <cellStyle name="Normal 3 3 3 2 2 4" xfId="48479"/>
    <cellStyle name="Normal 3 3 3 2 2 5" xfId="48480"/>
    <cellStyle name="Normal 3 3 3 2 2 6" xfId="48481"/>
    <cellStyle name="Normal 3 3 3 2 2 7" xfId="48482"/>
    <cellStyle name="Normal 3 3 3 2 3" xfId="48483"/>
    <cellStyle name="Normal 3 3 3 2 3 2" xfId="48484"/>
    <cellStyle name="Normal 3 3 3 2 3 2 2" xfId="48485"/>
    <cellStyle name="Normal 3 3 3 2 3 3" xfId="48486"/>
    <cellStyle name="Normal 3 3 3 2 3 3 2" xfId="48487"/>
    <cellStyle name="Normal 3 3 3 2 3 4" xfId="48488"/>
    <cellStyle name="Normal 3 3 3 2 3 5" xfId="48489"/>
    <cellStyle name="Normal 3 3 3 2 3 6" xfId="48490"/>
    <cellStyle name="Normal 3 3 3 2 3 7" xfId="48491"/>
    <cellStyle name="Normal 3 3 3 2 4" xfId="48492"/>
    <cellStyle name="Normal 3 3 3 2 4 2" xfId="48493"/>
    <cellStyle name="Normal 3 3 3 2 4 2 2" xfId="48494"/>
    <cellStyle name="Normal 3 3 3 2 4 3" xfId="48495"/>
    <cellStyle name="Normal 3 3 3 2 4 3 2" xfId="48496"/>
    <cellStyle name="Normal 3 3 3 2 4 4" xfId="48497"/>
    <cellStyle name="Normal 3 3 3 2 4 5" xfId="48498"/>
    <cellStyle name="Normal 3 3 3 2 4 6" xfId="48499"/>
    <cellStyle name="Normal 3 3 3 2 4 7" xfId="48500"/>
    <cellStyle name="Normal 3 3 3 2 5" xfId="48501"/>
    <cellStyle name="Normal 3 3 3 2 5 2" xfId="48502"/>
    <cellStyle name="Normal 3 3 3 2 6" xfId="48503"/>
    <cellStyle name="Normal 3 3 3 2 6 2" xfId="48504"/>
    <cellStyle name="Normal 3 3 3 2 7" xfId="48505"/>
    <cellStyle name="Normal 3 3 3 2 8" xfId="48506"/>
    <cellStyle name="Normal 3 3 3 2 9" xfId="48507"/>
    <cellStyle name="Normal 3 3 3 3" xfId="48508"/>
    <cellStyle name="Normal 3 3 3 3 2" xfId="48509"/>
    <cellStyle name="Normal 3 3 3 3 2 2" xfId="48510"/>
    <cellStyle name="Normal 3 3 3 3 3" xfId="48511"/>
    <cellStyle name="Normal 3 3 3 3 3 2" xfId="48512"/>
    <cellStyle name="Normal 3 3 3 3 4" xfId="48513"/>
    <cellStyle name="Normal 3 3 3 3 5" xfId="48514"/>
    <cellStyle name="Normal 3 3 3 3 6" xfId="48515"/>
    <cellStyle name="Normal 3 3 3 3 7" xfId="48516"/>
    <cellStyle name="Normal 3 3 3 4" xfId="48517"/>
    <cellStyle name="Normal 3 3 3 4 2" xfId="48518"/>
    <cellStyle name="Normal 3 3 3 4 2 2" xfId="48519"/>
    <cellStyle name="Normal 3 3 3 4 3" xfId="48520"/>
    <cellStyle name="Normal 3 3 3 4 3 2" xfId="48521"/>
    <cellStyle name="Normal 3 3 3 4 4" xfId="48522"/>
    <cellStyle name="Normal 3 3 3 4 5" xfId="48523"/>
    <cellStyle name="Normal 3 3 3 4 6" xfId="48524"/>
    <cellStyle name="Normal 3 3 3 4 7" xfId="48525"/>
    <cellStyle name="Normal 3 3 3 5" xfId="48526"/>
    <cellStyle name="Normal 3 3 3 5 2" xfId="48527"/>
    <cellStyle name="Normal 3 3 3 5 2 2" xfId="48528"/>
    <cellStyle name="Normal 3 3 3 5 3" xfId="48529"/>
    <cellStyle name="Normal 3 3 3 5 3 2" xfId="48530"/>
    <cellStyle name="Normal 3 3 3 5 4" xfId="48531"/>
    <cellStyle name="Normal 3 3 3 5 5" xfId="48532"/>
    <cellStyle name="Normal 3 3 3 5 6" xfId="48533"/>
    <cellStyle name="Normal 3 3 3 5 7" xfId="48534"/>
    <cellStyle name="Normal 3 3 3 6" xfId="48535"/>
    <cellStyle name="Normal 3 3 3 6 2" xfId="48536"/>
    <cellStyle name="Normal 3 3 3 7" xfId="48537"/>
    <cellStyle name="Normal 3 3 3 7 2" xfId="48538"/>
    <cellStyle name="Normal 3 3 3 8" xfId="48539"/>
    <cellStyle name="Normal 3 3 3 9" xfId="48540"/>
    <cellStyle name="Normal 3 3 4" xfId="48541"/>
    <cellStyle name="Normal 3 3 4 10" xfId="48542"/>
    <cellStyle name="Normal 3 3 4 2" xfId="48543"/>
    <cellStyle name="Normal 3 3 4 2 2" xfId="48544"/>
    <cellStyle name="Normal 3 3 4 2 2 2" xfId="48545"/>
    <cellStyle name="Normal 3 3 4 2 3" xfId="48546"/>
    <cellStyle name="Normal 3 3 4 2 3 2" xfId="48547"/>
    <cellStyle name="Normal 3 3 4 2 4" xfId="48548"/>
    <cellStyle name="Normal 3 3 4 2 5" xfId="48549"/>
    <cellStyle name="Normal 3 3 4 2 6" xfId="48550"/>
    <cellStyle name="Normal 3 3 4 2 7" xfId="48551"/>
    <cellStyle name="Normal 3 3 4 3" xfId="48552"/>
    <cellStyle name="Normal 3 3 4 3 2" xfId="48553"/>
    <cellStyle name="Normal 3 3 4 3 2 2" xfId="48554"/>
    <cellStyle name="Normal 3 3 4 3 3" xfId="48555"/>
    <cellStyle name="Normal 3 3 4 3 3 2" xfId="48556"/>
    <cellStyle name="Normal 3 3 4 3 4" xfId="48557"/>
    <cellStyle name="Normal 3 3 4 3 5" xfId="48558"/>
    <cellStyle name="Normal 3 3 4 3 6" xfId="48559"/>
    <cellStyle name="Normal 3 3 4 3 7" xfId="48560"/>
    <cellStyle name="Normal 3 3 4 4" xfId="48561"/>
    <cellStyle name="Normal 3 3 4 4 2" xfId="48562"/>
    <cellStyle name="Normal 3 3 4 4 2 2" xfId="48563"/>
    <cellStyle name="Normal 3 3 4 4 3" xfId="48564"/>
    <cellStyle name="Normal 3 3 4 4 3 2" xfId="48565"/>
    <cellStyle name="Normal 3 3 4 4 4" xfId="48566"/>
    <cellStyle name="Normal 3 3 4 4 5" xfId="48567"/>
    <cellStyle name="Normal 3 3 4 4 6" xfId="48568"/>
    <cellStyle name="Normal 3 3 4 4 7" xfId="48569"/>
    <cellStyle name="Normal 3 3 4 5" xfId="48570"/>
    <cellStyle name="Normal 3 3 4 5 2" xfId="48571"/>
    <cellStyle name="Normal 3 3 4 6" xfId="48572"/>
    <cellStyle name="Normal 3 3 4 6 2" xfId="48573"/>
    <cellStyle name="Normal 3 3 4 7" xfId="48574"/>
    <cellStyle name="Normal 3 3 4 8" xfId="48575"/>
    <cellStyle name="Normal 3 3 4 9" xfId="48576"/>
    <cellStyle name="Normal 3 3 5" xfId="48577"/>
    <cellStyle name="Normal 3 3 5 2" xfId="48578"/>
    <cellStyle name="Normal 3 3 5 2 2" xfId="48579"/>
    <cellStyle name="Normal 3 3 5 3" xfId="48580"/>
    <cellStyle name="Normal 3 3 5 3 2" xfId="48581"/>
    <cellStyle name="Normal 3 3 5 4" xfId="48582"/>
    <cellStyle name="Normal 3 3 5 5" xfId="48583"/>
    <cellStyle name="Normal 3 3 5 6" xfId="48584"/>
    <cellStyle name="Normal 3 3 5 7" xfId="48585"/>
    <cellStyle name="Normal 3 3 6" xfId="48586"/>
    <cellStyle name="Normal 3 3 6 2" xfId="48587"/>
    <cellStyle name="Normal 3 3 6 2 2" xfId="48588"/>
    <cellStyle name="Normal 3 3 6 3" xfId="48589"/>
    <cellStyle name="Normal 3 3 6 3 2" xfId="48590"/>
    <cellStyle name="Normal 3 3 6 4" xfId="48591"/>
    <cellStyle name="Normal 3 3 6 5" xfId="48592"/>
    <cellStyle name="Normal 3 3 6 6" xfId="48593"/>
    <cellStyle name="Normal 3 3 6 7" xfId="48594"/>
    <cellStyle name="Normal 3 3 7" xfId="48595"/>
    <cellStyle name="Normal 3 3 7 2" xfId="48596"/>
    <cellStyle name="Normal 3 3 7 2 2" xfId="48597"/>
    <cellStyle name="Normal 3 3 7 3" xfId="48598"/>
    <cellStyle name="Normal 3 3 7 3 2" xfId="48599"/>
    <cellStyle name="Normal 3 3 7 4" xfId="48600"/>
    <cellStyle name="Normal 3 3 7 5" xfId="48601"/>
    <cellStyle name="Normal 3 3 7 6" xfId="48602"/>
    <cellStyle name="Normal 3 3 7 7" xfId="48603"/>
    <cellStyle name="Normal 3 3 8" xfId="48604"/>
    <cellStyle name="Normal 3 3 8 2" xfId="48605"/>
    <cellStyle name="Normal 3 3 9" xfId="48606"/>
    <cellStyle name="Normal 3 3 9 2" xfId="48607"/>
    <cellStyle name="Normal 3 4" xfId="2306"/>
    <cellStyle name="Normal 3 4 10" xfId="48608"/>
    <cellStyle name="Normal 3 4 11" xfId="48609"/>
    <cellStyle name="Normal 3 4 12" xfId="48610"/>
    <cellStyle name="Normal 3 4 13" xfId="48611"/>
    <cellStyle name="Normal 3 4 2" xfId="2307"/>
    <cellStyle name="Normal 3 4 2 10" xfId="48612"/>
    <cellStyle name="Normal 3 4 2 11" xfId="48613"/>
    <cellStyle name="Normal 3 4 2 2" xfId="48614"/>
    <cellStyle name="Normal 3 4 2 2 10" xfId="48615"/>
    <cellStyle name="Normal 3 4 2 2 2" xfId="48616"/>
    <cellStyle name="Normal 3 4 2 2 2 2" xfId="48617"/>
    <cellStyle name="Normal 3 4 2 2 2 2 2" xfId="48618"/>
    <cellStyle name="Normal 3 4 2 2 2 3" xfId="48619"/>
    <cellStyle name="Normal 3 4 2 2 2 3 2" xfId="48620"/>
    <cellStyle name="Normal 3 4 2 2 2 4" xfId="48621"/>
    <cellStyle name="Normal 3 4 2 2 2 5" xfId="48622"/>
    <cellStyle name="Normal 3 4 2 2 2 6" xfId="48623"/>
    <cellStyle name="Normal 3 4 2 2 2 7" xfId="48624"/>
    <cellStyle name="Normal 3 4 2 2 3" xfId="48625"/>
    <cellStyle name="Normal 3 4 2 2 3 2" xfId="48626"/>
    <cellStyle name="Normal 3 4 2 2 3 2 2" xfId="48627"/>
    <cellStyle name="Normal 3 4 2 2 3 3" xfId="48628"/>
    <cellStyle name="Normal 3 4 2 2 3 3 2" xfId="48629"/>
    <cellStyle name="Normal 3 4 2 2 3 4" xfId="48630"/>
    <cellStyle name="Normal 3 4 2 2 3 5" xfId="48631"/>
    <cellStyle name="Normal 3 4 2 2 3 6" xfId="48632"/>
    <cellStyle name="Normal 3 4 2 2 3 7" xfId="48633"/>
    <cellStyle name="Normal 3 4 2 2 4" xfId="48634"/>
    <cellStyle name="Normal 3 4 2 2 4 2" xfId="48635"/>
    <cellStyle name="Normal 3 4 2 2 4 2 2" xfId="48636"/>
    <cellStyle name="Normal 3 4 2 2 4 3" xfId="48637"/>
    <cellStyle name="Normal 3 4 2 2 4 3 2" xfId="48638"/>
    <cellStyle name="Normal 3 4 2 2 4 4" xfId="48639"/>
    <cellStyle name="Normal 3 4 2 2 4 5" xfId="48640"/>
    <cellStyle name="Normal 3 4 2 2 4 6" xfId="48641"/>
    <cellStyle name="Normal 3 4 2 2 4 7" xfId="48642"/>
    <cellStyle name="Normal 3 4 2 2 5" xfId="48643"/>
    <cellStyle name="Normal 3 4 2 2 5 2" xfId="48644"/>
    <cellStyle name="Normal 3 4 2 2 6" xfId="48645"/>
    <cellStyle name="Normal 3 4 2 2 6 2" xfId="48646"/>
    <cellStyle name="Normal 3 4 2 2 7" xfId="48647"/>
    <cellStyle name="Normal 3 4 2 2 8" xfId="48648"/>
    <cellStyle name="Normal 3 4 2 2 9" xfId="48649"/>
    <cellStyle name="Normal 3 4 2 3" xfId="48650"/>
    <cellStyle name="Normal 3 4 2 3 2" xfId="48651"/>
    <cellStyle name="Normal 3 4 2 3 2 2" xfId="48652"/>
    <cellStyle name="Normal 3 4 2 3 3" xfId="48653"/>
    <cellStyle name="Normal 3 4 2 3 3 2" xfId="48654"/>
    <cellStyle name="Normal 3 4 2 3 4" xfId="48655"/>
    <cellStyle name="Normal 3 4 2 3 5" xfId="48656"/>
    <cellStyle name="Normal 3 4 2 3 6" xfId="48657"/>
    <cellStyle name="Normal 3 4 2 3 7" xfId="48658"/>
    <cellStyle name="Normal 3 4 2 4" xfId="48659"/>
    <cellStyle name="Normal 3 4 2 4 2" xfId="48660"/>
    <cellStyle name="Normal 3 4 2 4 2 2" xfId="48661"/>
    <cellStyle name="Normal 3 4 2 4 3" xfId="48662"/>
    <cellStyle name="Normal 3 4 2 4 3 2" xfId="48663"/>
    <cellStyle name="Normal 3 4 2 4 4" xfId="48664"/>
    <cellStyle name="Normal 3 4 2 4 5" xfId="48665"/>
    <cellStyle name="Normal 3 4 2 4 6" xfId="48666"/>
    <cellStyle name="Normal 3 4 2 4 7" xfId="48667"/>
    <cellStyle name="Normal 3 4 2 5" xfId="48668"/>
    <cellStyle name="Normal 3 4 2 5 2" xfId="48669"/>
    <cellStyle name="Normal 3 4 2 5 2 2" xfId="48670"/>
    <cellStyle name="Normal 3 4 2 5 3" xfId="48671"/>
    <cellStyle name="Normal 3 4 2 5 3 2" xfId="48672"/>
    <cellStyle name="Normal 3 4 2 5 4" xfId="48673"/>
    <cellStyle name="Normal 3 4 2 5 5" xfId="48674"/>
    <cellStyle name="Normal 3 4 2 5 6" xfId="48675"/>
    <cellStyle name="Normal 3 4 2 5 7" xfId="48676"/>
    <cellStyle name="Normal 3 4 2 6" xfId="48677"/>
    <cellStyle name="Normal 3 4 2 6 2" xfId="48678"/>
    <cellStyle name="Normal 3 4 2 7" xfId="48679"/>
    <cellStyle name="Normal 3 4 2 7 2" xfId="48680"/>
    <cellStyle name="Normal 3 4 2 8" xfId="48681"/>
    <cellStyle name="Normal 3 4 2 9" xfId="48682"/>
    <cellStyle name="Normal 3 4 3" xfId="48683"/>
    <cellStyle name="Normal 3 4 3 10" xfId="48684"/>
    <cellStyle name="Normal 3 4 3 11" xfId="48685"/>
    <cellStyle name="Normal 3 4 3 2" xfId="48686"/>
    <cellStyle name="Normal 3 4 3 2 10" xfId="48687"/>
    <cellStyle name="Normal 3 4 3 2 2" xfId="48688"/>
    <cellStyle name="Normal 3 4 3 2 2 2" xfId="48689"/>
    <cellStyle name="Normal 3 4 3 2 2 2 2" xfId="48690"/>
    <cellStyle name="Normal 3 4 3 2 2 3" xfId="48691"/>
    <cellStyle name="Normal 3 4 3 2 2 3 2" xfId="48692"/>
    <cellStyle name="Normal 3 4 3 2 2 4" xfId="48693"/>
    <cellStyle name="Normal 3 4 3 2 2 5" xfId="48694"/>
    <cellStyle name="Normal 3 4 3 2 2 6" xfId="48695"/>
    <cellStyle name="Normal 3 4 3 2 2 7" xfId="48696"/>
    <cellStyle name="Normal 3 4 3 2 3" xfId="48697"/>
    <cellStyle name="Normal 3 4 3 2 3 2" xfId="48698"/>
    <cellStyle name="Normal 3 4 3 2 3 2 2" xfId="48699"/>
    <cellStyle name="Normal 3 4 3 2 3 3" xfId="48700"/>
    <cellStyle name="Normal 3 4 3 2 3 3 2" xfId="48701"/>
    <cellStyle name="Normal 3 4 3 2 3 4" xfId="48702"/>
    <cellStyle name="Normal 3 4 3 2 3 5" xfId="48703"/>
    <cellStyle name="Normal 3 4 3 2 3 6" xfId="48704"/>
    <cellStyle name="Normal 3 4 3 2 3 7" xfId="48705"/>
    <cellStyle name="Normal 3 4 3 2 4" xfId="48706"/>
    <cellStyle name="Normal 3 4 3 2 4 2" xfId="48707"/>
    <cellStyle name="Normal 3 4 3 2 4 2 2" xfId="48708"/>
    <cellStyle name="Normal 3 4 3 2 4 3" xfId="48709"/>
    <cellStyle name="Normal 3 4 3 2 4 3 2" xfId="48710"/>
    <cellStyle name="Normal 3 4 3 2 4 4" xfId="48711"/>
    <cellStyle name="Normal 3 4 3 2 4 5" xfId="48712"/>
    <cellStyle name="Normal 3 4 3 2 4 6" xfId="48713"/>
    <cellStyle name="Normal 3 4 3 2 4 7" xfId="48714"/>
    <cellStyle name="Normal 3 4 3 2 5" xfId="48715"/>
    <cellStyle name="Normal 3 4 3 2 5 2" xfId="48716"/>
    <cellStyle name="Normal 3 4 3 2 6" xfId="48717"/>
    <cellStyle name="Normal 3 4 3 2 6 2" xfId="48718"/>
    <cellStyle name="Normal 3 4 3 2 7" xfId="48719"/>
    <cellStyle name="Normal 3 4 3 2 8" xfId="48720"/>
    <cellStyle name="Normal 3 4 3 2 9" xfId="48721"/>
    <cellStyle name="Normal 3 4 3 3" xfId="48722"/>
    <cellStyle name="Normal 3 4 3 3 2" xfId="48723"/>
    <cellStyle name="Normal 3 4 3 3 2 2" xfId="48724"/>
    <cellStyle name="Normal 3 4 3 3 3" xfId="48725"/>
    <cellStyle name="Normal 3 4 3 3 3 2" xfId="48726"/>
    <cellStyle name="Normal 3 4 3 3 4" xfId="48727"/>
    <cellStyle name="Normal 3 4 3 3 5" xfId="48728"/>
    <cellStyle name="Normal 3 4 3 3 6" xfId="48729"/>
    <cellStyle name="Normal 3 4 3 3 7" xfId="48730"/>
    <cellStyle name="Normal 3 4 3 4" xfId="48731"/>
    <cellStyle name="Normal 3 4 3 4 2" xfId="48732"/>
    <cellStyle name="Normal 3 4 3 4 2 2" xfId="48733"/>
    <cellStyle name="Normal 3 4 3 4 3" xfId="48734"/>
    <cellStyle name="Normal 3 4 3 4 3 2" xfId="48735"/>
    <cellStyle name="Normal 3 4 3 4 4" xfId="48736"/>
    <cellStyle name="Normal 3 4 3 4 5" xfId="48737"/>
    <cellStyle name="Normal 3 4 3 4 6" xfId="48738"/>
    <cellStyle name="Normal 3 4 3 4 7" xfId="48739"/>
    <cellStyle name="Normal 3 4 3 5" xfId="48740"/>
    <cellStyle name="Normal 3 4 3 5 2" xfId="48741"/>
    <cellStyle name="Normal 3 4 3 5 2 2" xfId="48742"/>
    <cellStyle name="Normal 3 4 3 5 3" xfId="48743"/>
    <cellStyle name="Normal 3 4 3 5 3 2" xfId="48744"/>
    <cellStyle name="Normal 3 4 3 5 4" xfId="48745"/>
    <cellStyle name="Normal 3 4 3 5 5" xfId="48746"/>
    <cellStyle name="Normal 3 4 3 5 6" xfId="48747"/>
    <cellStyle name="Normal 3 4 3 5 7" xfId="48748"/>
    <cellStyle name="Normal 3 4 3 6" xfId="48749"/>
    <cellStyle name="Normal 3 4 3 6 2" xfId="48750"/>
    <cellStyle name="Normal 3 4 3 7" xfId="48751"/>
    <cellStyle name="Normal 3 4 3 7 2" xfId="48752"/>
    <cellStyle name="Normal 3 4 3 8" xfId="48753"/>
    <cellStyle name="Normal 3 4 3 9" xfId="48754"/>
    <cellStyle name="Normal 3 4 4" xfId="48755"/>
    <cellStyle name="Normal 3 4 4 10" xfId="48756"/>
    <cellStyle name="Normal 3 4 4 2" xfId="48757"/>
    <cellStyle name="Normal 3 4 4 2 2" xfId="48758"/>
    <cellStyle name="Normal 3 4 4 2 2 2" xfId="48759"/>
    <cellStyle name="Normal 3 4 4 2 3" xfId="48760"/>
    <cellStyle name="Normal 3 4 4 2 3 2" xfId="48761"/>
    <cellStyle name="Normal 3 4 4 2 4" xfId="48762"/>
    <cellStyle name="Normal 3 4 4 2 5" xfId="48763"/>
    <cellStyle name="Normal 3 4 4 2 6" xfId="48764"/>
    <cellStyle name="Normal 3 4 4 2 7" xfId="48765"/>
    <cellStyle name="Normal 3 4 4 3" xfId="48766"/>
    <cellStyle name="Normal 3 4 4 3 2" xfId="48767"/>
    <cellStyle name="Normal 3 4 4 3 2 2" xfId="48768"/>
    <cellStyle name="Normal 3 4 4 3 3" xfId="48769"/>
    <cellStyle name="Normal 3 4 4 3 3 2" xfId="48770"/>
    <cellStyle name="Normal 3 4 4 3 4" xfId="48771"/>
    <cellStyle name="Normal 3 4 4 3 5" xfId="48772"/>
    <cellStyle name="Normal 3 4 4 3 6" xfId="48773"/>
    <cellStyle name="Normal 3 4 4 3 7" xfId="48774"/>
    <cellStyle name="Normal 3 4 4 4" xfId="48775"/>
    <cellStyle name="Normal 3 4 4 4 2" xfId="48776"/>
    <cellStyle name="Normal 3 4 4 4 2 2" xfId="48777"/>
    <cellStyle name="Normal 3 4 4 4 3" xfId="48778"/>
    <cellStyle name="Normal 3 4 4 4 3 2" xfId="48779"/>
    <cellStyle name="Normal 3 4 4 4 4" xfId="48780"/>
    <cellStyle name="Normal 3 4 4 4 5" xfId="48781"/>
    <cellStyle name="Normal 3 4 4 4 6" xfId="48782"/>
    <cellStyle name="Normal 3 4 4 4 7" xfId="48783"/>
    <cellStyle name="Normal 3 4 4 5" xfId="48784"/>
    <cellStyle name="Normal 3 4 4 5 2" xfId="48785"/>
    <cellStyle name="Normal 3 4 4 6" xfId="48786"/>
    <cellStyle name="Normal 3 4 4 6 2" xfId="48787"/>
    <cellStyle name="Normal 3 4 4 7" xfId="48788"/>
    <cellStyle name="Normal 3 4 4 8" xfId="48789"/>
    <cellStyle name="Normal 3 4 4 9" xfId="48790"/>
    <cellStyle name="Normal 3 4 5" xfId="48791"/>
    <cellStyle name="Normal 3 4 5 2" xfId="48792"/>
    <cellStyle name="Normal 3 4 5 2 2" xfId="48793"/>
    <cellStyle name="Normal 3 4 5 3" xfId="48794"/>
    <cellStyle name="Normal 3 4 5 3 2" xfId="48795"/>
    <cellStyle name="Normal 3 4 5 4" xfId="48796"/>
    <cellStyle name="Normal 3 4 5 5" xfId="48797"/>
    <cellStyle name="Normal 3 4 5 6" xfId="48798"/>
    <cellStyle name="Normal 3 4 5 7" xfId="48799"/>
    <cellStyle name="Normal 3 4 6" xfId="48800"/>
    <cellStyle name="Normal 3 4 6 2" xfId="48801"/>
    <cellStyle name="Normal 3 4 6 2 2" xfId="48802"/>
    <cellStyle name="Normal 3 4 6 3" xfId="48803"/>
    <cellStyle name="Normal 3 4 6 3 2" xfId="48804"/>
    <cellStyle name="Normal 3 4 6 4" xfId="48805"/>
    <cellStyle name="Normal 3 4 6 5" xfId="48806"/>
    <cellStyle name="Normal 3 4 6 6" xfId="48807"/>
    <cellStyle name="Normal 3 4 6 7" xfId="48808"/>
    <cellStyle name="Normal 3 4 7" xfId="48809"/>
    <cellStyle name="Normal 3 4 7 2" xfId="48810"/>
    <cellStyle name="Normal 3 4 7 2 2" xfId="48811"/>
    <cellStyle name="Normal 3 4 7 3" xfId="48812"/>
    <cellStyle name="Normal 3 4 7 3 2" xfId="48813"/>
    <cellStyle name="Normal 3 4 7 4" xfId="48814"/>
    <cellStyle name="Normal 3 4 7 5" xfId="48815"/>
    <cellStyle name="Normal 3 4 7 6" xfId="48816"/>
    <cellStyle name="Normal 3 4 7 7" xfId="48817"/>
    <cellStyle name="Normal 3 4 8" xfId="48818"/>
    <cellStyle name="Normal 3 4 8 2" xfId="48819"/>
    <cellStyle name="Normal 3 4 9" xfId="48820"/>
    <cellStyle name="Normal 3 4 9 2" xfId="48821"/>
    <cellStyle name="Normal 3 5" xfId="2308"/>
    <cellStyle name="Normal 3 5 10" xfId="48822"/>
    <cellStyle name="Normal 3 5 11" xfId="48823"/>
    <cellStyle name="Normal 3 5 12" xfId="48824"/>
    <cellStyle name="Normal 3 5 13" xfId="48825"/>
    <cellStyle name="Normal 3 5 2" xfId="48826"/>
    <cellStyle name="Normal 3 5 2 10" xfId="48827"/>
    <cellStyle name="Normal 3 5 2 11" xfId="48828"/>
    <cellStyle name="Normal 3 5 2 2" xfId="48829"/>
    <cellStyle name="Normal 3 5 2 2 10" xfId="48830"/>
    <cellStyle name="Normal 3 5 2 2 2" xfId="48831"/>
    <cellStyle name="Normal 3 5 2 2 2 2" xfId="48832"/>
    <cellStyle name="Normal 3 5 2 2 2 2 2" xfId="48833"/>
    <cellStyle name="Normal 3 5 2 2 2 3" xfId="48834"/>
    <cellStyle name="Normal 3 5 2 2 2 3 2" xfId="48835"/>
    <cellStyle name="Normal 3 5 2 2 2 4" xfId="48836"/>
    <cellStyle name="Normal 3 5 2 2 2 5" xfId="48837"/>
    <cellStyle name="Normal 3 5 2 2 2 6" xfId="48838"/>
    <cellStyle name="Normal 3 5 2 2 2 7" xfId="48839"/>
    <cellStyle name="Normal 3 5 2 2 3" xfId="48840"/>
    <cellStyle name="Normal 3 5 2 2 3 2" xfId="48841"/>
    <cellStyle name="Normal 3 5 2 2 3 2 2" xfId="48842"/>
    <cellStyle name="Normal 3 5 2 2 3 3" xfId="48843"/>
    <cellStyle name="Normal 3 5 2 2 3 3 2" xfId="48844"/>
    <cellStyle name="Normal 3 5 2 2 3 4" xfId="48845"/>
    <cellStyle name="Normal 3 5 2 2 3 5" xfId="48846"/>
    <cellStyle name="Normal 3 5 2 2 3 6" xfId="48847"/>
    <cellStyle name="Normal 3 5 2 2 3 7" xfId="48848"/>
    <cellStyle name="Normal 3 5 2 2 4" xfId="48849"/>
    <cellStyle name="Normal 3 5 2 2 4 2" xfId="48850"/>
    <cellStyle name="Normal 3 5 2 2 4 2 2" xfId="48851"/>
    <cellStyle name="Normal 3 5 2 2 4 3" xfId="48852"/>
    <cellStyle name="Normal 3 5 2 2 4 3 2" xfId="48853"/>
    <cellStyle name="Normal 3 5 2 2 4 4" xfId="48854"/>
    <cellStyle name="Normal 3 5 2 2 4 5" xfId="48855"/>
    <cellStyle name="Normal 3 5 2 2 4 6" xfId="48856"/>
    <cellStyle name="Normal 3 5 2 2 4 7" xfId="48857"/>
    <cellStyle name="Normal 3 5 2 2 5" xfId="48858"/>
    <cellStyle name="Normal 3 5 2 2 5 2" xfId="48859"/>
    <cellStyle name="Normal 3 5 2 2 6" xfId="48860"/>
    <cellStyle name="Normal 3 5 2 2 6 2" xfId="48861"/>
    <cellStyle name="Normal 3 5 2 2 7" xfId="48862"/>
    <cellStyle name="Normal 3 5 2 2 8" xfId="48863"/>
    <cellStyle name="Normal 3 5 2 2 9" xfId="48864"/>
    <cellStyle name="Normal 3 5 2 3" xfId="48865"/>
    <cellStyle name="Normal 3 5 2 3 2" xfId="48866"/>
    <cellStyle name="Normal 3 5 2 3 2 2" xfId="48867"/>
    <cellStyle name="Normal 3 5 2 3 3" xfId="48868"/>
    <cellStyle name="Normal 3 5 2 3 3 2" xfId="48869"/>
    <cellStyle name="Normal 3 5 2 3 4" xfId="48870"/>
    <cellStyle name="Normal 3 5 2 3 5" xfId="48871"/>
    <cellStyle name="Normal 3 5 2 3 6" xfId="48872"/>
    <cellStyle name="Normal 3 5 2 3 7" xfId="48873"/>
    <cellStyle name="Normal 3 5 2 4" xfId="48874"/>
    <cellStyle name="Normal 3 5 2 4 2" xfId="48875"/>
    <cellStyle name="Normal 3 5 2 4 2 2" xfId="48876"/>
    <cellStyle name="Normal 3 5 2 4 3" xfId="48877"/>
    <cellStyle name="Normal 3 5 2 4 3 2" xfId="48878"/>
    <cellStyle name="Normal 3 5 2 4 4" xfId="48879"/>
    <cellStyle name="Normal 3 5 2 4 5" xfId="48880"/>
    <cellStyle name="Normal 3 5 2 4 6" xfId="48881"/>
    <cellStyle name="Normal 3 5 2 4 7" xfId="48882"/>
    <cellStyle name="Normal 3 5 2 5" xfId="48883"/>
    <cellStyle name="Normal 3 5 2 5 2" xfId="48884"/>
    <cellStyle name="Normal 3 5 2 5 2 2" xfId="48885"/>
    <cellStyle name="Normal 3 5 2 5 3" xfId="48886"/>
    <cellStyle name="Normal 3 5 2 5 3 2" xfId="48887"/>
    <cellStyle name="Normal 3 5 2 5 4" xfId="48888"/>
    <cellStyle name="Normal 3 5 2 5 5" xfId="48889"/>
    <cellStyle name="Normal 3 5 2 5 6" xfId="48890"/>
    <cellStyle name="Normal 3 5 2 5 7" xfId="48891"/>
    <cellStyle name="Normal 3 5 2 6" xfId="48892"/>
    <cellStyle name="Normal 3 5 2 6 2" xfId="48893"/>
    <cellStyle name="Normal 3 5 2 7" xfId="48894"/>
    <cellStyle name="Normal 3 5 2 7 2" xfId="48895"/>
    <cellStyle name="Normal 3 5 2 8" xfId="48896"/>
    <cellStyle name="Normal 3 5 2 9" xfId="48897"/>
    <cellStyle name="Normal 3 5 3" xfId="48898"/>
    <cellStyle name="Normal 3 5 3 10" xfId="48899"/>
    <cellStyle name="Normal 3 5 3 11" xfId="48900"/>
    <cellStyle name="Normal 3 5 3 2" xfId="48901"/>
    <cellStyle name="Normal 3 5 3 2 10" xfId="48902"/>
    <cellStyle name="Normal 3 5 3 2 2" xfId="48903"/>
    <cellStyle name="Normal 3 5 3 2 2 2" xfId="48904"/>
    <cellStyle name="Normal 3 5 3 2 2 2 2" xfId="48905"/>
    <cellStyle name="Normal 3 5 3 2 2 3" xfId="48906"/>
    <cellStyle name="Normal 3 5 3 2 2 3 2" xfId="48907"/>
    <cellStyle name="Normal 3 5 3 2 2 4" xfId="48908"/>
    <cellStyle name="Normal 3 5 3 2 2 5" xfId="48909"/>
    <cellStyle name="Normal 3 5 3 2 2 6" xfId="48910"/>
    <cellStyle name="Normal 3 5 3 2 2 7" xfId="48911"/>
    <cellStyle name="Normal 3 5 3 2 3" xfId="48912"/>
    <cellStyle name="Normal 3 5 3 2 3 2" xfId="48913"/>
    <cellStyle name="Normal 3 5 3 2 3 2 2" xfId="48914"/>
    <cellStyle name="Normal 3 5 3 2 3 3" xfId="48915"/>
    <cellStyle name="Normal 3 5 3 2 3 3 2" xfId="48916"/>
    <cellStyle name="Normal 3 5 3 2 3 4" xfId="48917"/>
    <cellStyle name="Normal 3 5 3 2 3 5" xfId="48918"/>
    <cellStyle name="Normal 3 5 3 2 3 6" xfId="48919"/>
    <cellStyle name="Normal 3 5 3 2 3 7" xfId="48920"/>
    <cellStyle name="Normal 3 5 3 2 4" xfId="48921"/>
    <cellStyle name="Normal 3 5 3 2 4 2" xfId="48922"/>
    <cellStyle name="Normal 3 5 3 2 4 2 2" xfId="48923"/>
    <cellStyle name="Normal 3 5 3 2 4 3" xfId="48924"/>
    <cellStyle name="Normal 3 5 3 2 4 3 2" xfId="48925"/>
    <cellStyle name="Normal 3 5 3 2 4 4" xfId="48926"/>
    <cellStyle name="Normal 3 5 3 2 4 5" xfId="48927"/>
    <cellStyle name="Normal 3 5 3 2 4 6" xfId="48928"/>
    <cellStyle name="Normal 3 5 3 2 4 7" xfId="48929"/>
    <cellStyle name="Normal 3 5 3 2 5" xfId="48930"/>
    <cellStyle name="Normal 3 5 3 2 5 2" xfId="48931"/>
    <cellStyle name="Normal 3 5 3 2 6" xfId="48932"/>
    <cellStyle name="Normal 3 5 3 2 6 2" xfId="48933"/>
    <cellStyle name="Normal 3 5 3 2 7" xfId="48934"/>
    <cellStyle name="Normal 3 5 3 2 8" xfId="48935"/>
    <cellStyle name="Normal 3 5 3 2 9" xfId="48936"/>
    <cellStyle name="Normal 3 5 3 3" xfId="48937"/>
    <cellStyle name="Normal 3 5 3 3 2" xfId="48938"/>
    <cellStyle name="Normal 3 5 3 3 2 2" xfId="48939"/>
    <cellStyle name="Normal 3 5 3 3 3" xfId="48940"/>
    <cellStyle name="Normal 3 5 3 3 3 2" xfId="48941"/>
    <cellStyle name="Normal 3 5 3 3 4" xfId="48942"/>
    <cellStyle name="Normal 3 5 3 3 5" xfId="48943"/>
    <cellStyle name="Normal 3 5 3 3 6" xfId="48944"/>
    <cellStyle name="Normal 3 5 3 3 7" xfId="48945"/>
    <cellStyle name="Normal 3 5 3 4" xfId="48946"/>
    <cellStyle name="Normal 3 5 3 4 2" xfId="48947"/>
    <cellStyle name="Normal 3 5 3 4 2 2" xfId="48948"/>
    <cellStyle name="Normal 3 5 3 4 3" xfId="48949"/>
    <cellStyle name="Normal 3 5 3 4 3 2" xfId="48950"/>
    <cellStyle name="Normal 3 5 3 4 4" xfId="48951"/>
    <cellStyle name="Normal 3 5 3 4 5" xfId="48952"/>
    <cellStyle name="Normal 3 5 3 4 6" xfId="48953"/>
    <cellStyle name="Normal 3 5 3 4 7" xfId="48954"/>
    <cellStyle name="Normal 3 5 3 5" xfId="48955"/>
    <cellStyle name="Normal 3 5 3 5 2" xfId="48956"/>
    <cellStyle name="Normal 3 5 3 5 2 2" xfId="48957"/>
    <cellStyle name="Normal 3 5 3 5 3" xfId="48958"/>
    <cellStyle name="Normal 3 5 3 5 3 2" xfId="48959"/>
    <cellStyle name="Normal 3 5 3 5 4" xfId="48960"/>
    <cellStyle name="Normal 3 5 3 5 5" xfId="48961"/>
    <cellStyle name="Normal 3 5 3 5 6" xfId="48962"/>
    <cellStyle name="Normal 3 5 3 5 7" xfId="48963"/>
    <cellStyle name="Normal 3 5 3 6" xfId="48964"/>
    <cellStyle name="Normal 3 5 3 6 2" xfId="48965"/>
    <cellStyle name="Normal 3 5 3 7" xfId="48966"/>
    <cellStyle name="Normal 3 5 3 7 2" xfId="48967"/>
    <cellStyle name="Normal 3 5 3 8" xfId="48968"/>
    <cellStyle name="Normal 3 5 3 9" xfId="48969"/>
    <cellStyle name="Normal 3 5 4" xfId="48970"/>
    <cellStyle name="Normal 3 5 4 10" xfId="48971"/>
    <cellStyle name="Normal 3 5 4 2" xfId="48972"/>
    <cellStyle name="Normal 3 5 4 2 2" xfId="48973"/>
    <cellStyle name="Normal 3 5 4 2 2 2" xfId="48974"/>
    <cellStyle name="Normal 3 5 4 2 3" xfId="48975"/>
    <cellStyle name="Normal 3 5 4 2 3 2" xfId="48976"/>
    <cellStyle name="Normal 3 5 4 2 4" xfId="48977"/>
    <cellStyle name="Normal 3 5 4 2 5" xfId="48978"/>
    <cellStyle name="Normal 3 5 4 2 6" xfId="48979"/>
    <cellStyle name="Normal 3 5 4 2 7" xfId="48980"/>
    <cellStyle name="Normal 3 5 4 3" xfId="48981"/>
    <cellStyle name="Normal 3 5 4 3 2" xfId="48982"/>
    <cellStyle name="Normal 3 5 4 3 2 2" xfId="48983"/>
    <cellStyle name="Normal 3 5 4 3 3" xfId="48984"/>
    <cellStyle name="Normal 3 5 4 3 3 2" xfId="48985"/>
    <cellStyle name="Normal 3 5 4 3 4" xfId="48986"/>
    <cellStyle name="Normal 3 5 4 3 5" xfId="48987"/>
    <cellStyle name="Normal 3 5 4 3 6" xfId="48988"/>
    <cellStyle name="Normal 3 5 4 3 7" xfId="48989"/>
    <cellStyle name="Normal 3 5 4 4" xfId="48990"/>
    <cellStyle name="Normal 3 5 4 4 2" xfId="48991"/>
    <cellStyle name="Normal 3 5 4 4 2 2" xfId="48992"/>
    <cellStyle name="Normal 3 5 4 4 3" xfId="48993"/>
    <cellStyle name="Normal 3 5 4 4 3 2" xfId="48994"/>
    <cellStyle name="Normal 3 5 4 4 4" xfId="48995"/>
    <cellStyle name="Normal 3 5 4 4 5" xfId="48996"/>
    <cellStyle name="Normal 3 5 4 4 6" xfId="48997"/>
    <cellStyle name="Normal 3 5 4 4 7" xfId="48998"/>
    <cellStyle name="Normal 3 5 4 5" xfId="48999"/>
    <cellStyle name="Normal 3 5 4 5 2" xfId="49000"/>
    <cellStyle name="Normal 3 5 4 6" xfId="49001"/>
    <cellStyle name="Normal 3 5 4 6 2" xfId="49002"/>
    <cellStyle name="Normal 3 5 4 7" xfId="49003"/>
    <cellStyle name="Normal 3 5 4 8" xfId="49004"/>
    <cellStyle name="Normal 3 5 4 9" xfId="49005"/>
    <cellStyle name="Normal 3 5 5" xfId="49006"/>
    <cellStyle name="Normal 3 5 5 2" xfId="49007"/>
    <cellStyle name="Normal 3 5 5 2 2" xfId="49008"/>
    <cellStyle name="Normal 3 5 5 3" xfId="49009"/>
    <cellStyle name="Normal 3 5 5 3 2" xfId="49010"/>
    <cellStyle name="Normal 3 5 5 4" xfId="49011"/>
    <cellStyle name="Normal 3 5 5 5" xfId="49012"/>
    <cellStyle name="Normal 3 5 5 6" xfId="49013"/>
    <cellStyle name="Normal 3 5 5 7" xfId="49014"/>
    <cellStyle name="Normal 3 5 6" xfId="49015"/>
    <cellStyle name="Normal 3 5 6 2" xfId="49016"/>
    <cellStyle name="Normal 3 5 6 2 2" xfId="49017"/>
    <cellStyle name="Normal 3 5 6 3" xfId="49018"/>
    <cellStyle name="Normal 3 5 6 3 2" xfId="49019"/>
    <cellStyle name="Normal 3 5 6 4" xfId="49020"/>
    <cellStyle name="Normal 3 5 6 5" xfId="49021"/>
    <cellStyle name="Normal 3 5 6 6" xfId="49022"/>
    <cellStyle name="Normal 3 5 6 7" xfId="49023"/>
    <cellStyle name="Normal 3 5 7" xfId="49024"/>
    <cellStyle name="Normal 3 5 7 2" xfId="49025"/>
    <cellStyle name="Normal 3 5 7 2 2" xfId="49026"/>
    <cellStyle name="Normal 3 5 7 3" xfId="49027"/>
    <cellStyle name="Normal 3 5 7 3 2" xfId="49028"/>
    <cellStyle name="Normal 3 5 7 4" xfId="49029"/>
    <cellStyle name="Normal 3 5 7 5" xfId="49030"/>
    <cellStyle name="Normal 3 5 7 6" xfId="49031"/>
    <cellStyle name="Normal 3 5 7 7" xfId="49032"/>
    <cellStyle name="Normal 3 5 8" xfId="49033"/>
    <cellStyle name="Normal 3 5 8 2" xfId="49034"/>
    <cellStyle name="Normal 3 5 9" xfId="49035"/>
    <cellStyle name="Normal 3 5 9 2" xfId="49036"/>
    <cellStyle name="Normal 3 6" xfId="2309"/>
    <cellStyle name="Normal 3 6 10" xfId="49037"/>
    <cellStyle name="Normal 3 6 11" xfId="49038"/>
    <cellStyle name="Normal 3 6 12" xfId="49039"/>
    <cellStyle name="Normal 3 6 13" xfId="49040"/>
    <cellStyle name="Normal 3 6 2" xfId="49041"/>
    <cellStyle name="Normal 3 6 2 10" xfId="49042"/>
    <cellStyle name="Normal 3 6 2 11" xfId="49043"/>
    <cellStyle name="Normal 3 6 2 2" xfId="49044"/>
    <cellStyle name="Normal 3 6 2 2 10" xfId="49045"/>
    <cellStyle name="Normal 3 6 2 2 2" xfId="49046"/>
    <cellStyle name="Normal 3 6 2 2 2 2" xfId="49047"/>
    <cellStyle name="Normal 3 6 2 2 2 2 2" xfId="49048"/>
    <cellStyle name="Normal 3 6 2 2 2 3" xfId="49049"/>
    <cellStyle name="Normal 3 6 2 2 2 3 2" xfId="49050"/>
    <cellStyle name="Normal 3 6 2 2 2 4" xfId="49051"/>
    <cellStyle name="Normal 3 6 2 2 2 5" xfId="49052"/>
    <cellStyle name="Normal 3 6 2 2 2 6" xfId="49053"/>
    <cellStyle name="Normal 3 6 2 2 2 7" xfId="49054"/>
    <cellStyle name="Normal 3 6 2 2 3" xfId="49055"/>
    <cellStyle name="Normal 3 6 2 2 3 2" xfId="49056"/>
    <cellStyle name="Normal 3 6 2 2 3 2 2" xfId="49057"/>
    <cellStyle name="Normal 3 6 2 2 3 3" xfId="49058"/>
    <cellStyle name="Normal 3 6 2 2 3 3 2" xfId="49059"/>
    <cellStyle name="Normal 3 6 2 2 3 4" xfId="49060"/>
    <cellStyle name="Normal 3 6 2 2 3 5" xfId="49061"/>
    <cellStyle name="Normal 3 6 2 2 3 6" xfId="49062"/>
    <cellStyle name="Normal 3 6 2 2 3 7" xfId="49063"/>
    <cellStyle name="Normal 3 6 2 2 4" xfId="49064"/>
    <cellStyle name="Normal 3 6 2 2 4 2" xfId="49065"/>
    <cellStyle name="Normal 3 6 2 2 4 2 2" xfId="49066"/>
    <cellStyle name="Normal 3 6 2 2 4 3" xfId="49067"/>
    <cellStyle name="Normal 3 6 2 2 4 3 2" xfId="49068"/>
    <cellStyle name="Normal 3 6 2 2 4 4" xfId="49069"/>
    <cellStyle name="Normal 3 6 2 2 4 5" xfId="49070"/>
    <cellStyle name="Normal 3 6 2 2 4 6" xfId="49071"/>
    <cellStyle name="Normal 3 6 2 2 4 7" xfId="49072"/>
    <cellStyle name="Normal 3 6 2 2 5" xfId="49073"/>
    <cellStyle name="Normal 3 6 2 2 5 2" xfId="49074"/>
    <cellStyle name="Normal 3 6 2 2 6" xfId="49075"/>
    <cellStyle name="Normal 3 6 2 2 6 2" xfId="49076"/>
    <cellStyle name="Normal 3 6 2 2 7" xfId="49077"/>
    <cellStyle name="Normal 3 6 2 2 8" xfId="49078"/>
    <cellStyle name="Normal 3 6 2 2 9" xfId="49079"/>
    <cellStyle name="Normal 3 6 2 3" xfId="49080"/>
    <cellStyle name="Normal 3 6 2 3 2" xfId="49081"/>
    <cellStyle name="Normal 3 6 2 3 2 2" xfId="49082"/>
    <cellStyle name="Normal 3 6 2 3 3" xfId="49083"/>
    <cellStyle name="Normal 3 6 2 3 3 2" xfId="49084"/>
    <cellStyle name="Normal 3 6 2 3 4" xfId="49085"/>
    <cellStyle name="Normal 3 6 2 3 5" xfId="49086"/>
    <cellStyle name="Normal 3 6 2 3 6" xfId="49087"/>
    <cellStyle name="Normal 3 6 2 3 7" xfId="49088"/>
    <cellStyle name="Normal 3 6 2 4" xfId="49089"/>
    <cellStyle name="Normal 3 6 2 4 2" xfId="49090"/>
    <cellStyle name="Normal 3 6 2 4 2 2" xfId="49091"/>
    <cellStyle name="Normal 3 6 2 4 3" xfId="49092"/>
    <cellStyle name="Normal 3 6 2 4 3 2" xfId="49093"/>
    <cellStyle name="Normal 3 6 2 4 4" xfId="49094"/>
    <cellStyle name="Normal 3 6 2 4 5" xfId="49095"/>
    <cellStyle name="Normal 3 6 2 4 6" xfId="49096"/>
    <cellStyle name="Normal 3 6 2 4 7" xfId="49097"/>
    <cellStyle name="Normal 3 6 2 5" xfId="49098"/>
    <cellStyle name="Normal 3 6 2 5 2" xfId="49099"/>
    <cellStyle name="Normal 3 6 2 5 2 2" xfId="49100"/>
    <cellStyle name="Normal 3 6 2 5 3" xfId="49101"/>
    <cellStyle name="Normal 3 6 2 5 3 2" xfId="49102"/>
    <cellStyle name="Normal 3 6 2 5 4" xfId="49103"/>
    <cellStyle name="Normal 3 6 2 5 5" xfId="49104"/>
    <cellStyle name="Normal 3 6 2 5 6" xfId="49105"/>
    <cellStyle name="Normal 3 6 2 5 7" xfId="49106"/>
    <cellStyle name="Normal 3 6 2 6" xfId="49107"/>
    <cellStyle name="Normal 3 6 2 6 2" xfId="49108"/>
    <cellStyle name="Normal 3 6 2 7" xfId="49109"/>
    <cellStyle name="Normal 3 6 2 7 2" xfId="49110"/>
    <cellStyle name="Normal 3 6 2 8" xfId="49111"/>
    <cellStyle name="Normal 3 6 2 9" xfId="49112"/>
    <cellStyle name="Normal 3 6 3" xfId="49113"/>
    <cellStyle name="Normal 3 6 3 10" xfId="49114"/>
    <cellStyle name="Normal 3 6 3 11" xfId="49115"/>
    <cellStyle name="Normal 3 6 3 2" xfId="49116"/>
    <cellStyle name="Normal 3 6 3 2 10" xfId="49117"/>
    <cellStyle name="Normal 3 6 3 2 2" xfId="49118"/>
    <cellStyle name="Normal 3 6 3 2 2 2" xfId="49119"/>
    <cellStyle name="Normal 3 6 3 2 2 2 2" xfId="49120"/>
    <cellStyle name="Normal 3 6 3 2 2 3" xfId="49121"/>
    <cellStyle name="Normal 3 6 3 2 2 3 2" xfId="49122"/>
    <cellStyle name="Normal 3 6 3 2 2 4" xfId="49123"/>
    <cellStyle name="Normal 3 6 3 2 2 5" xfId="49124"/>
    <cellStyle name="Normal 3 6 3 2 2 6" xfId="49125"/>
    <cellStyle name="Normal 3 6 3 2 2 7" xfId="49126"/>
    <cellStyle name="Normal 3 6 3 2 3" xfId="49127"/>
    <cellStyle name="Normal 3 6 3 2 3 2" xfId="49128"/>
    <cellStyle name="Normal 3 6 3 2 3 2 2" xfId="49129"/>
    <cellStyle name="Normal 3 6 3 2 3 3" xfId="49130"/>
    <cellStyle name="Normal 3 6 3 2 3 3 2" xfId="49131"/>
    <cellStyle name="Normal 3 6 3 2 3 4" xfId="49132"/>
    <cellStyle name="Normal 3 6 3 2 3 5" xfId="49133"/>
    <cellStyle name="Normal 3 6 3 2 3 6" xfId="49134"/>
    <cellStyle name="Normal 3 6 3 2 3 7" xfId="49135"/>
    <cellStyle name="Normal 3 6 3 2 4" xfId="49136"/>
    <cellStyle name="Normal 3 6 3 2 4 2" xfId="49137"/>
    <cellStyle name="Normal 3 6 3 2 4 2 2" xfId="49138"/>
    <cellStyle name="Normal 3 6 3 2 4 3" xfId="49139"/>
    <cellStyle name="Normal 3 6 3 2 4 3 2" xfId="49140"/>
    <cellStyle name="Normal 3 6 3 2 4 4" xfId="49141"/>
    <cellStyle name="Normal 3 6 3 2 4 5" xfId="49142"/>
    <cellStyle name="Normal 3 6 3 2 4 6" xfId="49143"/>
    <cellStyle name="Normal 3 6 3 2 4 7" xfId="49144"/>
    <cellStyle name="Normal 3 6 3 2 5" xfId="49145"/>
    <cellStyle name="Normal 3 6 3 2 5 2" xfId="49146"/>
    <cellStyle name="Normal 3 6 3 2 6" xfId="49147"/>
    <cellStyle name="Normal 3 6 3 2 6 2" xfId="49148"/>
    <cellStyle name="Normal 3 6 3 2 7" xfId="49149"/>
    <cellStyle name="Normal 3 6 3 2 8" xfId="49150"/>
    <cellStyle name="Normal 3 6 3 2 9" xfId="49151"/>
    <cellStyle name="Normal 3 6 3 3" xfId="49152"/>
    <cellStyle name="Normal 3 6 3 3 2" xfId="49153"/>
    <cellStyle name="Normal 3 6 3 3 2 2" xfId="49154"/>
    <cellStyle name="Normal 3 6 3 3 3" xfId="49155"/>
    <cellStyle name="Normal 3 6 3 3 3 2" xfId="49156"/>
    <cellStyle name="Normal 3 6 3 3 4" xfId="49157"/>
    <cellStyle name="Normal 3 6 3 3 5" xfId="49158"/>
    <cellStyle name="Normal 3 6 3 3 6" xfId="49159"/>
    <cellStyle name="Normal 3 6 3 3 7" xfId="49160"/>
    <cellStyle name="Normal 3 6 3 4" xfId="49161"/>
    <cellStyle name="Normal 3 6 3 4 2" xfId="49162"/>
    <cellStyle name="Normal 3 6 3 4 2 2" xfId="49163"/>
    <cellStyle name="Normal 3 6 3 4 3" xfId="49164"/>
    <cellStyle name="Normal 3 6 3 4 3 2" xfId="49165"/>
    <cellStyle name="Normal 3 6 3 4 4" xfId="49166"/>
    <cellStyle name="Normal 3 6 3 4 5" xfId="49167"/>
    <cellStyle name="Normal 3 6 3 4 6" xfId="49168"/>
    <cellStyle name="Normal 3 6 3 4 7" xfId="49169"/>
    <cellStyle name="Normal 3 6 3 5" xfId="49170"/>
    <cellStyle name="Normal 3 6 3 5 2" xfId="49171"/>
    <cellStyle name="Normal 3 6 3 5 2 2" xfId="49172"/>
    <cellStyle name="Normal 3 6 3 5 3" xfId="49173"/>
    <cellStyle name="Normal 3 6 3 5 3 2" xfId="49174"/>
    <cellStyle name="Normal 3 6 3 5 4" xfId="49175"/>
    <cellStyle name="Normal 3 6 3 5 5" xfId="49176"/>
    <cellStyle name="Normal 3 6 3 5 6" xfId="49177"/>
    <cellStyle name="Normal 3 6 3 5 7" xfId="49178"/>
    <cellStyle name="Normal 3 6 3 6" xfId="49179"/>
    <cellStyle name="Normal 3 6 3 6 2" xfId="49180"/>
    <cellStyle name="Normal 3 6 3 7" xfId="49181"/>
    <cellStyle name="Normal 3 6 3 7 2" xfId="49182"/>
    <cellStyle name="Normal 3 6 3 8" xfId="49183"/>
    <cellStyle name="Normal 3 6 3 9" xfId="49184"/>
    <cellStyle name="Normal 3 6 4" xfId="49185"/>
    <cellStyle name="Normal 3 6 4 10" xfId="49186"/>
    <cellStyle name="Normal 3 6 4 2" xfId="49187"/>
    <cellStyle name="Normal 3 6 4 2 2" xfId="49188"/>
    <cellStyle name="Normal 3 6 4 2 2 2" xfId="49189"/>
    <cellStyle name="Normal 3 6 4 2 3" xfId="49190"/>
    <cellStyle name="Normal 3 6 4 2 3 2" xfId="49191"/>
    <cellStyle name="Normal 3 6 4 2 4" xfId="49192"/>
    <cellStyle name="Normal 3 6 4 2 5" xfId="49193"/>
    <cellStyle name="Normal 3 6 4 2 6" xfId="49194"/>
    <cellStyle name="Normal 3 6 4 2 7" xfId="49195"/>
    <cellStyle name="Normal 3 6 4 3" xfId="49196"/>
    <cellStyle name="Normal 3 6 4 3 2" xfId="49197"/>
    <cellStyle name="Normal 3 6 4 3 2 2" xfId="49198"/>
    <cellStyle name="Normal 3 6 4 3 3" xfId="49199"/>
    <cellStyle name="Normal 3 6 4 3 3 2" xfId="49200"/>
    <cellStyle name="Normal 3 6 4 3 4" xfId="49201"/>
    <cellStyle name="Normal 3 6 4 3 5" xfId="49202"/>
    <cellStyle name="Normal 3 6 4 3 6" xfId="49203"/>
    <cellStyle name="Normal 3 6 4 3 7" xfId="49204"/>
    <cellStyle name="Normal 3 6 4 4" xfId="49205"/>
    <cellStyle name="Normal 3 6 4 4 2" xfId="49206"/>
    <cellStyle name="Normal 3 6 4 4 2 2" xfId="49207"/>
    <cellStyle name="Normal 3 6 4 4 3" xfId="49208"/>
    <cellStyle name="Normal 3 6 4 4 3 2" xfId="49209"/>
    <cellStyle name="Normal 3 6 4 4 4" xfId="49210"/>
    <cellStyle name="Normal 3 6 4 4 5" xfId="49211"/>
    <cellStyle name="Normal 3 6 4 4 6" xfId="49212"/>
    <cellStyle name="Normal 3 6 4 4 7" xfId="49213"/>
    <cellStyle name="Normal 3 6 4 5" xfId="49214"/>
    <cellStyle name="Normal 3 6 4 5 2" xfId="49215"/>
    <cellStyle name="Normal 3 6 4 6" xfId="49216"/>
    <cellStyle name="Normal 3 6 4 6 2" xfId="49217"/>
    <cellStyle name="Normal 3 6 4 7" xfId="49218"/>
    <cellStyle name="Normal 3 6 4 8" xfId="49219"/>
    <cellStyle name="Normal 3 6 4 9" xfId="49220"/>
    <cellStyle name="Normal 3 6 5" xfId="49221"/>
    <cellStyle name="Normal 3 6 5 2" xfId="49222"/>
    <cellStyle name="Normal 3 6 5 2 2" xfId="49223"/>
    <cellStyle name="Normal 3 6 5 3" xfId="49224"/>
    <cellStyle name="Normal 3 6 5 3 2" xfId="49225"/>
    <cellStyle name="Normal 3 6 5 4" xfId="49226"/>
    <cellStyle name="Normal 3 6 5 5" xfId="49227"/>
    <cellStyle name="Normal 3 6 5 6" xfId="49228"/>
    <cellStyle name="Normal 3 6 5 7" xfId="49229"/>
    <cellStyle name="Normal 3 6 6" xfId="49230"/>
    <cellStyle name="Normal 3 6 6 2" xfId="49231"/>
    <cellStyle name="Normal 3 6 6 2 2" xfId="49232"/>
    <cellStyle name="Normal 3 6 6 3" xfId="49233"/>
    <cellStyle name="Normal 3 6 6 3 2" xfId="49234"/>
    <cellStyle name="Normal 3 6 6 4" xfId="49235"/>
    <cellStyle name="Normal 3 6 6 5" xfId="49236"/>
    <cellStyle name="Normal 3 6 6 6" xfId="49237"/>
    <cellStyle name="Normal 3 6 6 7" xfId="49238"/>
    <cellStyle name="Normal 3 6 7" xfId="49239"/>
    <cellStyle name="Normal 3 6 7 2" xfId="49240"/>
    <cellStyle name="Normal 3 6 7 2 2" xfId="49241"/>
    <cellStyle name="Normal 3 6 7 3" xfId="49242"/>
    <cellStyle name="Normal 3 6 7 3 2" xfId="49243"/>
    <cellStyle name="Normal 3 6 7 4" xfId="49244"/>
    <cellStyle name="Normal 3 6 7 5" xfId="49245"/>
    <cellStyle name="Normal 3 6 7 6" xfId="49246"/>
    <cellStyle name="Normal 3 6 7 7" xfId="49247"/>
    <cellStyle name="Normal 3 6 8" xfId="49248"/>
    <cellStyle name="Normal 3 6 8 2" xfId="49249"/>
    <cellStyle name="Normal 3 6 9" xfId="49250"/>
    <cellStyle name="Normal 3 6 9 2" xfId="49251"/>
    <cellStyle name="Normal 3 7" xfId="49252"/>
    <cellStyle name="Normal 3 7 10" xfId="49253"/>
    <cellStyle name="Normal 3 7 11" xfId="49254"/>
    <cellStyle name="Normal 3 7 2" xfId="49255"/>
    <cellStyle name="Normal 3 7 2 10" xfId="49256"/>
    <cellStyle name="Normal 3 7 2 2" xfId="49257"/>
    <cellStyle name="Normal 3 7 2 2 2" xfId="49258"/>
    <cellStyle name="Normal 3 7 2 2 2 2" xfId="49259"/>
    <cellStyle name="Normal 3 7 2 2 3" xfId="49260"/>
    <cellStyle name="Normal 3 7 2 2 3 2" xfId="49261"/>
    <cellStyle name="Normal 3 7 2 2 4" xfId="49262"/>
    <cellStyle name="Normal 3 7 2 2 5" xfId="49263"/>
    <cellStyle name="Normal 3 7 2 2 6" xfId="49264"/>
    <cellStyle name="Normal 3 7 2 2 7" xfId="49265"/>
    <cellStyle name="Normal 3 7 2 3" xfId="49266"/>
    <cellStyle name="Normal 3 7 2 3 2" xfId="49267"/>
    <cellStyle name="Normal 3 7 2 3 2 2" xfId="49268"/>
    <cellStyle name="Normal 3 7 2 3 3" xfId="49269"/>
    <cellStyle name="Normal 3 7 2 3 3 2" xfId="49270"/>
    <cellStyle name="Normal 3 7 2 3 4" xfId="49271"/>
    <cellStyle name="Normal 3 7 2 3 5" xfId="49272"/>
    <cellStyle name="Normal 3 7 2 3 6" xfId="49273"/>
    <cellStyle name="Normal 3 7 2 3 7" xfId="49274"/>
    <cellStyle name="Normal 3 7 2 4" xfId="49275"/>
    <cellStyle name="Normal 3 7 2 4 2" xfId="49276"/>
    <cellStyle name="Normal 3 7 2 4 2 2" xfId="49277"/>
    <cellStyle name="Normal 3 7 2 4 3" xfId="49278"/>
    <cellStyle name="Normal 3 7 2 4 3 2" xfId="49279"/>
    <cellStyle name="Normal 3 7 2 4 4" xfId="49280"/>
    <cellStyle name="Normal 3 7 2 4 5" xfId="49281"/>
    <cellStyle name="Normal 3 7 2 4 6" xfId="49282"/>
    <cellStyle name="Normal 3 7 2 4 7" xfId="49283"/>
    <cellStyle name="Normal 3 7 2 5" xfId="49284"/>
    <cellStyle name="Normal 3 7 2 5 2" xfId="49285"/>
    <cellStyle name="Normal 3 7 2 6" xfId="49286"/>
    <cellStyle name="Normal 3 7 2 6 2" xfId="49287"/>
    <cellStyle name="Normal 3 7 2 7" xfId="49288"/>
    <cellStyle name="Normal 3 7 2 8" xfId="49289"/>
    <cellStyle name="Normal 3 7 2 9" xfId="49290"/>
    <cellStyle name="Normal 3 7 3" xfId="49291"/>
    <cellStyle name="Normal 3 7 3 2" xfId="49292"/>
    <cellStyle name="Normal 3 7 3 2 2" xfId="49293"/>
    <cellStyle name="Normal 3 7 3 3" xfId="49294"/>
    <cellStyle name="Normal 3 7 3 3 2" xfId="49295"/>
    <cellStyle name="Normal 3 7 3 4" xfId="49296"/>
    <cellStyle name="Normal 3 7 3 5" xfId="49297"/>
    <cellStyle name="Normal 3 7 3 6" xfId="49298"/>
    <cellStyle name="Normal 3 7 3 7" xfId="49299"/>
    <cellStyle name="Normal 3 7 4" xfId="49300"/>
    <cellStyle name="Normal 3 7 4 2" xfId="49301"/>
    <cellStyle name="Normal 3 7 4 2 2" xfId="49302"/>
    <cellStyle name="Normal 3 7 4 3" xfId="49303"/>
    <cellStyle name="Normal 3 7 4 3 2" xfId="49304"/>
    <cellStyle name="Normal 3 7 4 4" xfId="49305"/>
    <cellStyle name="Normal 3 7 4 5" xfId="49306"/>
    <cellStyle name="Normal 3 7 4 6" xfId="49307"/>
    <cellStyle name="Normal 3 7 4 7" xfId="49308"/>
    <cellStyle name="Normal 3 7 5" xfId="49309"/>
    <cellStyle name="Normal 3 7 5 2" xfId="49310"/>
    <cellStyle name="Normal 3 7 5 2 2" xfId="49311"/>
    <cellStyle name="Normal 3 7 5 3" xfId="49312"/>
    <cellStyle name="Normal 3 7 5 3 2" xfId="49313"/>
    <cellStyle name="Normal 3 7 5 4" xfId="49314"/>
    <cellStyle name="Normal 3 7 5 5" xfId="49315"/>
    <cellStyle name="Normal 3 7 5 6" xfId="49316"/>
    <cellStyle name="Normal 3 7 5 7" xfId="49317"/>
    <cellStyle name="Normal 3 7 6" xfId="49318"/>
    <cellStyle name="Normal 3 7 6 2" xfId="49319"/>
    <cellStyle name="Normal 3 7 7" xfId="49320"/>
    <cellStyle name="Normal 3 7 7 2" xfId="49321"/>
    <cellStyle name="Normal 3 7 8" xfId="49322"/>
    <cellStyle name="Normal 3 7 9" xfId="49323"/>
    <cellStyle name="Normal 3 8" xfId="49324"/>
    <cellStyle name="Normal 3 8 10" xfId="49325"/>
    <cellStyle name="Normal 3 8 11" xfId="49326"/>
    <cellStyle name="Normal 3 8 2" xfId="49327"/>
    <cellStyle name="Normal 3 8 2 10" xfId="49328"/>
    <cellStyle name="Normal 3 8 2 2" xfId="49329"/>
    <cellStyle name="Normal 3 8 2 2 2" xfId="49330"/>
    <cellStyle name="Normal 3 8 2 2 2 2" xfId="49331"/>
    <cellStyle name="Normal 3 8 2 2 3" xfId="49332"/>
    <cellStyle name="Normal 3 8 2 2 3 2" xfId="49333"/>
    <cellStyle name="Normal 3 8 2 2 4" xfId="49334"/>
    <cellStyle name="Normal 3 8 2 2 5" xfId="49335"/>
    <cellStyle name="Normal 3 8 2 2 6" xfId="49336"/>
    <cellStyle name="Normal 3 8 2 2 7" xfId="49337"/>
    <cellStyle name="Normal 3 8 2 3" xfId="49338"/>
    <cellStyle name="Normal 3 8 2 3 2" xfId="49339"/>
    <cellStyle name="Normal 3 8 2 3 2 2" xfId="49340"/>
    <cellStyle name="Normal 3 8 2 3 3" xfId="49341"/>
    <cellStyle name="Normal 3 8 2 3 3 2" xfId="49342"/>
    <cellStyle name="Normal 3 8 2 3 4" xfId="49343"/>
    <cellStyle name="Normal 3 8 2 3 5" xfId="49344"/>
    <cellStyle name="Normal 3 8 2 3 6" xfId="49345"/>
    <cellStyle name="Normal 3 8 2 3 7" xfId="49346"/>
    <cellStyle name="Normal 3 8 2 4" xfId="49347"/>
    <cellStyle name="Normal 3 8 2 4 2" xfId="49348"/>
    <cellStyle name="Normal 3 8 2 4 2 2" xfId="49349"/>
    <cellStyle name="Normal 3 8 2 4 3" xfId="49350"/>
    <cellStyle name="Normal 3 8 2 4 3 2" xfId="49351"/>
    <cellStyle name="Normal 3 8 2 4 4" xfId="49352"/>
    <cellStyle name="Normal 3 8 2 4 5" xfId="49353"/>
    <cellStyle name="Normal 3 8 2 4 6" xfId="49354"/>
    <cellStyle name="Normal 3 8 2 4 7" xfId="49355"/>
    <cellStyle name="Normal 3 8 2 5" xfId="49356"/>
    <cellStyle name="Normal 3 8 2 5 2" xfId="49357"/>
    <cellStyle name="Normal 3 8 2 6" xfId="49358"/>
    <cellStyle name="Normal 3 8 2 6 2" xfId="49359"/>
    <cellStyle name="Normal 3 8 2 7" xfId="49360"/>
    <cellStyle name="Normal 3 8 2 8" xfId="49361"/>
    <cellStyle name="Normal 3 8 2 9" xfId="49362"/>
    <cellStyle name="Normal 3 8 3" xfId="49363"/>
    <cellStyle name="Normal 3 8 3 2" xfId="49364"/>
    <cellStyle name="Normal 3 8 3 2 2" xfId="49365"/>
    <cellStyle name="Normal 3 8 3 3" xfId="49366"/>
    <cellStyle name="Normal 3 8 3 3 2" xfId="49367"/>
    <cellStyle name="Normal 3 8 3 4" xfId="49368"/>
    <cellStyle name="Normal 3 8 3 5" xfId="49369"/>
    <cellStyle name="Normal 3 8 3 6" xfId="49370"/>
    <cellStyle name="Normal 3 8 3 7" xfId="49371"/>
    <cellStyle name="Normal 3 8 4" xfId="49372"/>
    <cellStyle name="Normal 3 8 4 2" xfId="49373"/>
    <cellStyle name="Normal 3 8 4 2 2" xfId="49374"/>
    <cellStyle name="Normal 3 8 4 3" xfId="49375"/>
    <cellStyle name="Normal 3 8 4 3 2" xfId="49376"/>
    <cellStyle name="Normal 3 8 4 4" xfId="49377"/>
    <cellStyle name="Normal 3 8 4 5" xfId="49378"/>
    <cellStyle name="Normal 3 8 4 6" xfId="49379"/>
    <cellStyle name="Normal 3 8 4 7" xfId="49380"/>
    <cellStyle name="Normal 3 8 5" xfId="49381"/>
    <cellStyle name="Normal 3 8 5 2" xfId="49382"/>
    <cellStyle name="Normal 3 8 5 2 2" xfId="49383"/>
    <cellStyle name="Normal 3 8 5 3" xfId="49384"/>
    <cellStyle name="Normal 3 8 5 3 2" xfId="49385"/>
    <cellStyle name="Normal 3 8 5 4" xfId="49386"/>
    <cellStyle name="Normal 3 8 5 5" xfId="49387"/>
    <cellStyle name="Normal 3 8 5 6" xfId="49388"/>
    <cellStyle name="Normal 3 8 5 7" xfId="49389"/>
    <cellStyle name="Normal 3 8 6" xfId="49390"/>
    <cellStyle name="Normal 3 8 6 2" xfId="49391"/>
    <cellStyle name="Normal 3 8 7" xfId="49392"/>
    <cellStyle name="Normal 3 8 7 2" xfId="49393"/>
    <cellStyle name="Normal 3 8 8" xfId="49394"/>
    <cellStyle name="Normal 3 8 9" xfId="49395"/>
    <cellStyle name="Normal 3 9" xfId="49396"/>
    <cellStyle name="Normal 3 9 10" xfId="49397"/>
    <cellStyle name="Normal 3 9 2" xfId="49398"/>
    <cellStyle name="Normal 3 9 2 2" xfId="49399"/>
    <cellStyle name="Normal 3 9 2 2 2" xfId="49400"/>
    <cellStyle name="Normal 3 9 2 3" xfId="49401"/>
    <cellStyle name="Normal 3 9 2 3 2" xfId="49402"/>
    <cellStyle name="Normal 3 9 2 4" xfId="49403"/>
    <cellStyle name="Normal 3 9 2 5" xfId="49404"/>
    <cellStyle name="Normal 3 9 2 6" xfId="49405"/>
    <cellStyle name="Normal 3 9 2 7" xfId="49406"/>
    <cellStyle name="Normal 3 9 3" xfId="49407"/>
    <cellStyle name="Normal 3 9 3 2" xfId="49408"/>
    <cellStyle name="Normal 3 9 3 2 2" xfId="49409"/>
    <cellStyle name="Normal 3 9 3 3" xfId="49410"/>
    <cellStyle name="Normal 3 9 3 3 2" xfId="49411"/>
    <cellStyle name="Normal 3 9 3 4" xfId="49412"/>
    <cellStyle name="Normal 3 9 3 5" xfId="49413"/>
    <cellStyle name="Normal 3 9 3 6" xfId="49414"/>
    <cellStyle name="Normal 3 9 3 7" xfId="49415"/>
    <cellStyle name="Normal 3 9 4" xfId="49416"/>
    <cellStyle name="Normal 3 9 4 2" xfId="49417"/>
    <cellStyle name="Normal 3 9 4 2 2" xfId="49418"/>
    <cellStyle name="Normal 3 9 4 3" xfId="49419"/>
    <cellStyle name="Normal 3 9 4 3 2" xfId="49420"/>
    <cellStyle name="Normal 3 9 4 4" xfId="49421"/>
    <cellStyle name="Normal 3 9 4 5" xfId="49422"/>
    <cellStyle name="Normal 3 9 4 6" xfId="49423"/>
    <cellStyle name="Normal 3 9 4 7" xfId="49424"/>
    <cellStyle name="Normal 3 9 5" xfId="49425"/>
    <cellStyle name="Normal 3 9 5 2" xfId="49426"/>
    <cellStyle name="Normal 3 9 6" xfId="49427"/>
    <cellStyle name="Normal 3 9 6 2" xfId="49428"/>
    <cellStyle name="Normal 3 9 7" xfId="49429"/>
    <cellStyle name="Normal 3 9 8" xfId="49430"/>
    <cellStyle name="Normal 3 9 9" xfId="49431"/>
    <cellStyle name="Normal 3_10-15-10-Stmt AU - Period I - Working 1 0" xfId="2310"/>
    <cellStyle name="Normal 30" xfId="49432"/>
    <cellStyle name="Normal 31" xfId="49433"/>
    <cellStyle name="Normal 32" xfId="49434"/>
    <cellStyle name="Normal 33" xfId="49435"/>
    <cellStyle name="Normal 34" xfId="49436"/>
    <cellStyle name="Normal 35" xfId="11272"/>
    <cellStyle name="Normal 36" xfId="49437"/>
    <cellStyle name="Normal 37" xfId="49438"/>
    <cellStyle name="Normal 38" xfId="49439"/>
    <cellStyle name="Normal 39" xfId="49440"/>
    <cellStyle name="Normal 4" xfId="6"/>
    <cellStyle name="Normal 4 2" xfId="2311"/>
    <cellStyle name="Normal 4 2 2" xfId="2312"/>
    <cellStyle name="Normal 4 3" xfId="2313"/>
    <cellStyle name="Normal 40" xfId="49441"/>
    <cellStyle name="Normal 41" xfId="49442"/>
    <cellStyle name="Normal 42" xfId="49443"/>
    <cellStyle name="Normal 43" xfId="49444"/>
    <cellStyle name="Normal 44" xfId="49445"/>
    <cellStyle name="Normal 45" xfId="49446"/>
    <cellStyle name="Normal 46" xfId="49447"/>
    <cellStyle name="Normal 47" xfId="49448"/>
    <cellStyle name="Normal 48" xfId="49449"/>
    <cellStyle name="Normal 49" xfId="49450"/>
    <cellStyle name="Normal 5" xfId="7"/>
    <cellStyle name="Normal 5 2" xfId="35"/>
    <cellStyle name="Normal 5 2 2" xfId="2314"/>
    <cellStyle name="Normal 5 2 2 2" xfId="2315"/>
    <cellStyle name="Normal 5 2 3" xfId="2316"/>
    <cellStyle name="Normal 5 3" xfId="2317"/>
    <cellStyle name="Normal 5 3 2" xfId="2318"/>
    <cellStyle name="Normal 5 3 2 2" xfId="2319"/>
    <cellStyle name="Normal 5 3 3" xfId="2320"/>
    <cellStyle name="Normal 5 4" xfId="2321"/>
    <cellStyle name="Normal 5 4 2" xfId="2322"/>
    <cellStyle name="Normal 5 5" xfId="2323"/>
    <cellStyle name="Normal 5 6" xfId="2324"/>
    <cellStyle name="Normal 5_10-15-10-Stmt AU - Period I - Working 1 0" xfId="2325"/>
    <cellStyle name="Normal 50" xfId="49451"/>
    <cellStyle name="Normal 51" xfId="49452"/>
    <cellStyle name="Normal 52" xfId="49453"/>
    <cellStyle name="Normal 53" xfId="49454"/>
    <cellStyle name="Normal 54" xfId="49455"/>
    <cellStyle name="Normal 55" xfId="49456"/>
    <cellStyle name="Normal 56" xfId="49457"/>
    <cellStyle name="Normal 57" xfId="49458"/>
    <cellStyle name="Normal 58" xfId="49459"/>
    <cellStyle name="Normal 59" xfId="49460"/>
    <cellStyle name="Normal 6" xfId="18"/>
    <cellStyle name="Normal 6 2" xfId="2326"/>
    <cellStyle name="Normal 6 2 2" xfId="2327"/>
    <cellStyle name="Normal 6 2 2 2" xfId="2328"/>
    <cellStyle name="Normal 6 2 3" xfId="2329"/>
    <cellStyle name="Normal 6 3" xfId="2330"/>
    <cellStyle name="Normal 6 3 2" xfId="2331"/>
    <cellStyle name="Normal 6 3 2 2" xfId="2332"/>
    <cellStyle name="Normal 6 3 3" xfId="2333"/>
    <cellStyle name="Normal 6 4" xfId="2334"/>
    <cellStyle name="Normal 6 4 2" xfId="2335"/>
    <cellStyle name="Normal 6 5" xfId="2336"/>
    <cellStyle name="Normal 6 6" xfId="2337"/>
    <cellStyle name="Normal 6_10-15-10-Stmt AU - Period I - Working 1 0" xfId="2338"/>
    <cellStyle name="Normal 60" xfId="49461"/>
    <cellStyle name="Normal 61" xfId="49462"/>
    <cellStyle name="Normal 62" xfId="49463"/>
    <cellStyle name="Normal 63" xfId="49464"/>
    <cellStyle name="Normal 64" xfId="49465"/>
    <cellStyle name="Normal 65" xfId="49466"/>
    <cellStyle name="Normal 66" xfId="49467"/>
    <cellStyle name="Normal 67" xfId="49468"/>
    <cellStyle name="Normal 68" xfId="49469"/>
    <cellStyle name="Normal 69" xfId="49470"/>
    <cellStyle name="Normal 7" xfId="22"/>
    <cellStyle name="Normal 7 10" xfId="2339"/>
    <cellStyle name="Normal 7 10 2" xfId="2340"/>
    <cellStyle name="Normal 7 10 2 2" xfId="49471"/>
    <cellStyle name="Normal 7 10 3" xfId="49472"/>
    <cellStyle name="Normal 7 11" xfId="2341"/>
    <cellStyle name="Normal 7 11 2" xfId="2342"/>
    <cellStyle name="Normal 7 11 3" xfId="49473"/>
    <cellStyle name="Normal 7 12" xfId="2343"/>
    <cellStyle name="Normal 7 13" xfId="49474"/>
    <cellStyle name="Normal 7 2" xfId="2344"/>
    <cellStyle name="Normal 7 2 2" xfId="2345"/>
    <cellStyle name="Normal 7 2 2 2" xfId="2346"/>
    <cellStyle name="Normal 7 2 3" xfId="2347"/>
    <cellStyle name="Normal 7 3" xfId="2348"/>
    <cellStyle name="Normal 7 3 2" xfId="2349"/>
    <cellStyle name="Normal 7 3 2 2" xfId="2350"/>
    <cellStyle name="Normal 7 3 3" xfId="2351"/>
    <cellStyle name="Normal 7 4" xfId="2352"/>
    <cellStyle name="Normal 7 4 2" xfId="2353"/>
    <cellStyle name="Normal 7 5" xfId="2354"/>
    <cellStyle name="Normal 7 6" xfId="2355"/>
    <cellStyle name="Normal 7 6 2" xfId="2356"/>
    <cellStyle name="Normal 7 6 2 2" xfId="2357"/>
    <cellStyle name="Normal 7 6 2 2 2" xfId="2358"/>
    <cellStyle name="Normal 7 6 2 2 2 2" xfId="2359"/>
    <cellStyle name="Normal 7 6 2 2 2 2 2" xfId="2360"/>
    <cellStyle name="Normal 7 6 2 2 2 2 3" xfId="49475"/>
    <cellStyle name="Normal 7 6 2 2 2 3" xfId="2361"/>
    <cellStyle name="Normal 7 6 2 2 2 4" xfId="49476"/>
    <cellStyle name="Normal 7 6 2 2 3" xfId="2362"/>
    <cellStyle name="Normal 7 6 2 2 3 2" xfId="2363"/>
    <cellStyle name="Normal 7 6 2 2 3 2 2" xfId="49477"/>
    <cellStyle name="Normal 7 6 2 2 3 3" xfId="49478"/>
    <cellStyle name="Normal 7 6 2 2 4" xfId="2364"/>
    <cellStyle name="Normal 7 6 2 2 4 2" xfId="2365"/>
    <cellStyle name="Normal 7 6 2 2 4 3" xfId="49479"/>
    <cellStyle name="Normal 7 6 2 2 5" xfId="2366"/>
    <cellStyle name="Normal 7 6 2 2 6" xfId="49480"/>
    <cellStyle name="Normal 7 6 2 3" xfId="2367"/>
    <cellStyle name="Normal 7 6 2 3 2" xfId="2368"/>
    <cellStyle name="Normal 7 6 2 3 2 2" xfId="2369"/>
    <cellStyle name="Normal 7 6 2 3 2 3" xfId="49481"/>
    <cellStyle name="Normal 7 6 2 3 3" xfId="2370"/>
    <cellStyle name="Normal 7 6 2 3 4" xfId="49482"/>
    <cellStyle name="Normal 7 6 2 4" xfId="2371"/>
    <cellStyle name="Normal 7 6 2 4 2" xfId="2372"/>
    <cellStyle name="Normal 7 6 2 4 2 2" xfId="49483"/>
    <cellStyle name="Normal 7 6 2 4 3" xfId="49484"/>
    <cellStyle name="Normal 7 6 2 5" xfId="2373"/>
    <cellStyle name="Normal 7 6 2 5 2" xfId="2374"/>
    <cellStyle name="Normal 7 6 2 5 3" xfId="49485"/>
    <cellStyle name="Normal 7 6 2 6" xfId="2375"/>
    <cellStyle name="Normal 7 6 2 7" xfId="49486"/>
    <cellStyle name="Normal 7 6 3" xfId="2376"/>
    <cellStyle name="Normal 7 6 3 2" xfId="2377"/>
    <cellStyle name="Normal 7 6 3 2 2" xfId="2378"/>
    <cellStyle name="Normal 7 6 3 2 2 2" xfId="2379"/>
    <cellStyle name="Normal 7 6 3 2 2 3" xfId="49487"/>
    <cellStyle name="Normal 7 6 3 2 3" xfId="2380"/>
    <cellStyle name="Normal 7 6 3 2 4" xfId="49488"/>
    <cellStyle name="Normal 7 6 3 3" xfId="2381"/>
    <cellStyle name="Normal 7 6 3 3 2" xfId="2382"/>
    <cellStyle name="Normal 7 6 3 3 2 2" xfId="49489"/>
    <cellStyle name="Normal 7 6 3 3 3" xfId="49490"/>
    <cellStyle name="Normal 7 6 3 4" xfId="2383"/>
    <cellStyle name="Normal 7 6 3 4 2" xfId="2384"/>
    <cellStyle name="Normal 7 6 3 4 3" xfId="49491"/>
    <cellStyle name="Normal 7 6 3 5" xfId="2385"/>
    <cellStyle name="Normal 7 6 3 6" xfId="49492"/>
    <cellStyle name="Normal 7 6 4" xfId="2386"/>
    <cellStyle name="Normal 7 6 4 2" xfId="2387"/>
    <cellStyle name="Normal 7 6 4 2 2" xfId="2388"/>
    <cellStyle name="Normal 7 6 4 2 3" xfId="49493"/>
    <cellStyle name="Normal 7 6 4 3" xfId="2389"/>
    <cellStyle name="Normal 7 6 4 4" xfId="49494"/>
    <cellStyle name="Normal 7 6 5" xfId="2390"/>
    <cellStyle name="Normal 7 6 5 2" xfId="2391"/>
    <cellStyle name="Normal 7 6 5 2 2" xfId="49495"/>
    <cellStyle name="Normal 7 6 5 3" xfId="49496"/>
    <cellStyle name="Normal 7 6 6" xfId="2392"/>
    <cellStyle name="Normal 7 6 6 2" xfId="2393"/>
    <cellStyle name="Normal 7 6 6 3" xfId="49497"/>
    <cellStyle name="Normal 7 6 7" xfId="2394"/>
    <cellStyle name="Normal 7 6 8" xfId="49498"/>
    <cellStyle name="Normal 7 7" xfId="2395"/>
    <cellStyle name="Normal 7 7 2" xfId="2396"/>
    <cellStyle name="Normal 7 7 2 2" xfId="2397"/>
    <cellStyle name="Normal 7 7 2 2 2" xfId="2398"/>
    <cellStyle name="Normal 7 7 2 2 2 2" xfId="2399"/>
    <cellStyle name="Normal 7 7 2 2 2 3" xfId="49499"/>
    <cellStyle name="Normal 7 7 2 2 3" xfId="2400"/>
    <cellStyle name="Normal 7 7 2 2 4" xfId="49500"/>
    <cellStyle name="Normal 7 7 2 3" xfId="2401"/>
    <cellStyle name="Normal 7 7 2 3 2" xfId="2402"/>
    <cellStyle name="Normal 7 7 2 3 2 2" xfId="49501"/>
    <cellStyle name="Normal 7 7 2 3 3" xfId="49502"/>
    <cellStyle name="Normal 7 7 2 4" xfId="2403"/>
    <cellStyle name="Normal 7 7 2 4 2" xfId="2404"/>
    <cellStyle name="Normal 7 7 2 4 3" xfId="49503"/>
    <cellStyle name="Normal 7 7 2 5" xfId="2405"/>
    <cellStyle name="Normal 7 7 2 6" xfId="49504"/>
    <cellStyle name="Normal 7 7 3" xfId="2406"/>
    <cellStyle name="Normal 7 7 3 2" xfId="2407"/>
    <cellStyle name="Normal 7 7 3 2 2" xfId="2408"/>
    <cellStyle name="Normal 7 7 3 2 3" xfId="49505"/>
    <cellStyle name="Normal 7 7 3 3" xfId="2409"/>
    <cellStyle name="Normal 7 7 3 4" xfId="49506"/>
    <cellStyle name="Normal 7 7 4" xfId="2410"/>
    <cellStyle name="Normal 7 7 4 2" xfId="2411"/>
    <cellStyle name="Normal 7 7 4 2 2" xfId="49507"/>
    <cellStyle name="Normal 7 7 4 3" xfId="49508"/>
    <cellStyle name="Normal 7 7 5" xfId="2412"/>
    <cellStyle name="Normal 7 7 5 2" xfId="2413"/>
    <cellStyle name="Normal 7 7 5 3" xfId="49509"/>
    <cellStyle name="Normal 7 7 6" xfId="2414"/>
    <cellStyle name="Normal 7 7 7" xfId="49510"/>
    <cellStyle name="Normal 7 8" xfId="2415"/>
    <cellStyle name="Normal 7 8 2" xfId="2416"/>
    <cellStyle name="Normal 7 8 2 2" xfId="2417"/>
    <cellStyle name="Normal 7 8 2 2 2" xfId="2418"/>
    <cellStyle name="Normal 7 8 2 2 3" xfId="49511"/>
    <cellStyle name="Normal 7 8 2 3" xfId="2419"/>
    <cellStyle name="Normal 7 8 2 4" xfId="49512"/>
    <cellStyle name="Normal 7 8 3" xfId="2420"/>
    <cellStyle name="Normal 7 8 3 2" xfId="2421"/>
    <cellStyle name="Normal 7 8 3 2 2" xfId="49513"/>
    <cellStyle name="Normal 7 8 3 3" xfId="49514"/>
    <cellStyle name="Normal 7 8 4" xfId="2422"/>
    <cellStyle name="Normal 7 8 4 2" xfId="2423"/>
    <cellStyle name="Normal 7 8 4 3" xfId="49515"/>
    <cellStyle name="Normal 7 8 5" xfId="2424"/>
    <cellStyle name="Normal 7 8 6" xfId="49516"/>
    <cellStyle name="Normal 7 9" xfId="2425"/>
    <cellStyle name="Normal 7 9 2" xfId="2426"/>
    <cellStyle name="Normal 7 9 2 2" xfId="2427"/>
    <cellStyle name="Normal 7 9 2 3" xfId="49517"/>
    <cellStyle name="Normal 7 9 3" xfId="2428"/>
    <cellStyle name="Normal 7 9 4" xfId="49518"/>
    <cellStyle name="Normal 7_10-15-10-Stmt AU - Period I - Working 1 0" xfId="2429"/>
    <cellStyle name="Normal 70" xfId="49519"/>
    <cellStyle name="Normal 71" xfId="49520"/>
    <cellStyle name="Normal 72" xfId="49521"/>
    <cellStyle name="Normal 73" xfId="49522"/>
    <cellStyle name="Normal 74" xfId="49523"/>
    <cellStyle name="Normal 75" xfId="49524"/>
    <cellStyle name="Normal 76" xfId="49525"/>
    <cellStyle name="Normal 77" xfId="49526"/>
    <cellStyle name="Normal 78" xfId="49527"/>
    <cellStyle name="Normal 79" xfId="49528"/>
    <cellStyle name="Normal 8" xfId="24"/>
    <cellStyle name="Normal 8 10" xfId="2430"/>
    <cellStyle name="Normal 8 11" xfId="2431"/>
    <cellStyle name="Normal 8 12" xfId="49529"/>
    <cellStyle name="Normal 8 12 2" xfId="49530"/>
    <cellStyle name="Normal 8 2" xfId="2432"/>
    <cellStyle name="Normal 8 2 10" xfId="49531"/>
    <cellStyle name="Normal 8 2 2" xfId="2433"/>
    <cellStyle name="Normal 8 2 3" xfId="2434"/>
    <cellStyle name="Normal 8 2 3 2" xfId="2435"/>
    <cellStyle name="Normal 8 2 3 2 2" xfId="2436"/>
    <cellStyle name="Normal 8 2 3 2 2 2" xfId="2437"/>
    <cellStyle name="Normal 8 2 3 2 2 2 2" xfId="2438"/>
    <cellStyle name="Normal 8 2 3 2 2 2 2 2" xfId="2439"/>
    <cellStyle name="Normal 8 2 3 2 2 2 2 3" xfId="49532"/>
    <cellStyle name="Normal 8 2 3 2 2 2 3" xfId="2440"/>
    <cellStyle name="Normal 8 2 3 2 2 2 4" xfId="49533"/>
    <cellStyle name="Normal 8 2 3 2 2 3" xfId="2441"/>
    <cellStyle name="Normal 8 2 3 2 2 3 2" xfId="2442"/>
    <cellStyle name="Normal 8 2 3 2 2 3 2 2" xfId="49534"/>
    <cellStyle name="Normal 8 2 3 2 2 3 3" xfId="49535"/>
    <cellStyle name="Normal 8 2 3 2 2 4" xfId="2443"/>
    <cellStyle name="Normal 8 2 3 2 2 4 2" xfId="2444"/>
    <cellStyle name="Normal 8 2 3 2 2 4 3" xfId="49536"/>
    <cellStyle name="Normal 8 2 3 2 2 5" xfId="2445"/>
    <cellStyle name="Normal 8 2 3 2 2 6" xfId="49537"/>
    <cellStyle name="Normal 8 2 3 2 3" xfId="2446"/>
    <cellStyle name="Normal 8 2 3 2 3 2" xfId="2447"/>
    <cellStyle name="Normal 8 2 3 2 3 2 2" xfId="2448"/>
    <cellStyle name="Normal 8 2 3 2 3 2 3" xfId="49538"/>
    <cellStyle name="Normal 8 2 3 2 3 3" xfId="2449"/>
    <cellStyle name="Normal 8 2 3 2 3 4" xfId="49539"/>
    <cellStyle name="Normal 8 2 3 2 4" xfId="2450"/>
    <cellStyle name="Normal 8 2 3 2 4 2" xfId="2451"/>
    <cellStyle name="Normal 8 2 3 2 4 2 2" xfId="49540"/>
    <cellStyle name="Normal 8 2 3 2 4 3" xfId="49541"/>
    <cellStyle name="Normal 8 2 3 2 5" xfId="2452"/>
    <cellStyle name="Normal 8 2 3 2 5 2" xfId="2453"/>
    <cellStyle name="Normal 8 2 3 2 5 3" xfId="49542"/>
    <cellStyle name="Normal 8 2 3 2 6" xfId="2454"/>
    <cellStyle name="Normal 8 2 3 2 7" xfId="49543"/>
    <cellStyle name="Normal 8 2 3 3" xfId="2455"/>
    <cellStyle name="Normal 8 2 3 3 2" xfId="2456"/>
    <cellStyle name="Normal 8 2 3 3 2 2" xfId="2457"/>
    <cellStyle name="Normal 8 2 3 3 2 2 2" xfId="2458"/>
    <cellStyle name="Normal 8 2 3 3 2 2 3" xfId="49544"/>
    <cellStyle name="Normal 8 2 3 3 2 3" xfId="2459"/>
    <cellStyle name="Normal 8 2 3 3 2 4" xfId="49545"/>
    <cellStyle name="Normal 8 2 3 3 3" xfId="2460"/>
    <cellStyle name="Normal 8 2 3 3 3 2" xfId="2461"/>
    <cellStyle name="Normal 8 2 3 3 3 2 2" xfId="49546"/>
    <cellStyle name="Normal 8 2 3 3 3 3" xfId="49547"/>
    <cellStyle name="Normal 8 2 3 3 4" xfId="2462"/>
    <cellStyle name="Normal 8 2 3 3 4 2" xfId="2463"/>
    <cellStyle name="Normal 8 2 3 3 4 3" xfId="49548"/>
    <cellStyle name="Normal 8 2 3 3 5" xfId="2464"/>
    <cellStyle name="Normal 8 2 3 3 6" xfId="49549"/>
    <cellStyle name="Normal 8 2 3 4" xfId="2465"/>
    <cellStyle name="Normal 8 2 3 4 2" xfId="2466"/>
    <cellStyle name="Normal 8 2 3 4 2 2" xfId="2467"/>
    <cellStyle name="Normal 8 2 3 4 2 3" xfId="49550"/>
    <cellStyle name="Normal 8 2 3 4 3" xfId="2468"/>
    <cellStyle name="Normal 8 2 3 4 4" xfId="49551"/>
    <cellStyle name="Normal 8 2 3 5" xfId="2469"/>
    <cellStyle name="Normal 8 2 3 5 2" xfId="2470"/>
    <cellStyle name="Normal 8 2 3 5 2 2" xfId="49552"/>
    <cellStyle name="Normal 8 2 3 5 3" xfId="49553"/>
    <cellStyle name="Normal 8 2 3 6" xfId="2471"/>
    <cellStyle name="Normal 8 2 3 6 2" xfId="2472"/>
    <cellStyle name="Normal 8 2 3 6 3" xfId="49554"/>
    <cellStyle name="Normal 8 2 3 7" xfId="2473"/>
    <cellStyle name="Normal 8 2 3 8" xfId="49555"/>
    <cellStyle name="Normal 8 2 4" xfId="2474"/>
    <cellStyle name="Normal 8 2 4 2" xfId="2475"/>
    <cellStyle name="Normal 8 2 4 2 2" xfId="2476"/>
    <cellStyle name="Normal 8 2 4 2 2 2" xfId="2477"/>
    <cellStyle name="Normal 8 2 4 2 2 2 2" xfId="2478"/>
    <cellStyle name="Normal 8 2 4 2 2 2 3" xfId="49556"/>
    <cellStyle name="Normal 8 2 4 2 2 3" xfId="2479"/>
    <cellStyle name="Normal 8 2 4 2 2 4" xfId="49557"/>
    <cellStyle name="Normal 8 2 4 2 3" xfId="2480"/>
    <cellStyle name="Normal 8 2 4 2 3 2" xfId="2481"/>
    <cellStyle name="Normal 8 2 4 2 3 2 2" xfId="49558"/>
    <cellStyle name="Normal 8 2 4 2 3 3" xfId="49559"/>
    <cellStyle name="Normal 8 2 4 2 4" xfId="2482"/>
    <cellStyle name="Normal 8 2 4 2 4 2" xfId="2483"/>
    <cellStyle name="Normal 8 2 4 2 4 3" xfId="49560"/>
    <cellStyle name="Normal 8 2 4 2 5" xfId="2484"/>
    <cellStyle name="Normal 8 2 4 2 6" xfId="49561"/>
    <cellStyle name="Normal 8 2 4 3" xfId="2485"/>
    <cellStyle name="Normal 8 2 4 3 2" xfId="2486"/>
    <cellStyle name="Normal 8 2 4 3 2 2" xfId="2487"/>
    <cellStyle name="Normal 8 2 4 3 2 3" xfId="49562"/>
    <cellStyle name="Normal 8 2 4 3 3" xfId="2488"/>
    <cellStyle name="Normal 8 2 4 3 4" xfId="49563"/>
    <cellStyle name="Normal 8 2 4 4" xfId="2489"/>
    <cellStyle name="Normal 8 2 4 4 2" xfId="2490"/>
    <cellStyle name="Normal 8 2 4 4 2 2" xfId="49564"/>
    <cellStyle name="Normal 8 2 4 4 3" xfId="49565"/>
    <cellStyle name="Normal 8 2 4 5" xfId="2491"/>
    <cellStyle name="Normal 8 2 4 5 2" xfId="2492"/>
    <cellStyle name="Normal 8 2 4 5 3" xfId="49566"/>
    <cellStyle name="Normal 8 2 4 6" xfId="2493"/>
    <cellStyle name="Normal 8 2 4 7" xfId="49567"/>
    <cellStyle name="Normal 8 2 5" xfId="2494"/>
    <cellStyle name="Normal 8 2 5 2" xfId="2495"/>
    <cellStyle name="Normal 8 2 5 2 2" xfId="2496"/>
    <cellStyle name="Normal 8 2 5 2 2 2" xfId="2497"/>
    <cellStyle name="Normal 8 2 5 2 2 3" xfId="49568"/>
    <cellStyle name="Normal 8 2 5 2 3" xfId="2498"/>
    <cellStyle name="Normal 8 2 5 2 4" xfId="49569"/>
    <cellStyle name="Normal 8 2 5 3" xfId="2499"/>
    <cellStyle name="Normal 8 2 5 3 2" xfId="2500"/>
    <cellStyle name="Normal 8 2 5 3 2 2" xfId="49570"/>
    <cellStyle name="Normal 8 2 5 3 3" xfId="49571"/>
    <cellStyle name="Normal 8 2 5 4" xfId="2501"/>
    <cellStyle name="Normal 8 2 5 4 2" xfId="2502"/>
    <cellStyle name="Normal 8 2 5 4 3" xfId="49572"/>
    <cellStyle name="Normal 8 2 5 5" xfId="2503"/>
    <cellStyle name="Normal 8 2 5 6" xfId="49573"/>
    <cellStyle name="Normal 8 2 6" xfId="2504"/>
    <cellStyle name="Normal 8 2 6 2" xfId="2505"/>
    <cellStyle name="Normal 8 2 6 2 2" xfId="2506"/>
    <cellStyle name="Normal 8 2 6 2 3" xfId="49574"/>
    <cellStyle name="Normal 8 2 6 3" xfId="2507"/>
    <cellStyle name="Normal 8 2 6 4" xfId="49575"/>
    <cellStyle name="Normal 8 2 7" xfId="2508"/>
    <cellStyle name="Normal 8 2 7 2" xfId="2509"/>
    <cellStyle name="Normal 8 2 7 2 2" xfId="49576"/>
    <cellStyle name="Normal 8 2 7 3" xfId="49577"/>
    <cellStyle name="Normal 8 2 8" xfId="2510"/>
    <cellStyle name="Normal 8 2 8 2" xfId="2511"/>
    <cellStyle name="Normal 8 2 8 3" xfId="49578"/>
    <cellStyle name="Normal 8 2 9" xfId="2512"/>
    <cellStyle name="Normal 8 3" xfId="2513"/>
    <cellStyle name="Normal 8 3 2" xfId="49579"/>
    <cellStyle name="Normal 8 4" xfId="2514"/>
    <cellStyle name="Normal 8 4 2" xfId="2515"/>
    <cellStyle name="Normal 8 4 2 2" xfId="2516"/>
    <cellStyle name="Normal 8 4 2 2 2" xfId="2517"/>
    <cellStyle name="Normal 8 4 2 2 2 2" xfId="2518"/>
    <cellStyle name="Normal 8 4 2 2 2 2 2" xfId="2519"/>
    <cellStyle name="Normal 8 4 2 2 2 2 3" xfId="49580"/>
    <cellStyle name="Normal 8 4 2 2 2 3" xfId="2520"/>
    <cellStyle name="Normal 8 4 2 2 2 4" xfId="49581"/>
    <cellStyle name="Normal 8 4 2 2 3" xfId="2521"/>
    <cellStyle name="Normal 8 4 2 2 3 2" xfId="2522"/>
    <cellStyle name="Normal 8 4 2 2 3 2 2" xfId="49582"/>
    <cellStyle name="Normal 8 4 2 2 3 3" xfId="49583"/>
    <cellStyle name="Normal 8 4 2 2 4" xfId="2523"/>
    <cellStyle name="Normal 8 4 2 2 4 2" xfId="2524"/>
    <cellStyle name="Normal 8 4 2 2 4 3" xfId="49584"/>
    <cellStyle name="Normal 8 4 2 2 5" xfId="2525"/>
    <cellStyle name="Normal 8 4 2 2 6" xfId="49585"/>
    <cellStyle name="Normal 8 4 2 3" xfId="2526"/>
    <cellStyle name="Normal 8 4 2 3 2" xfId="2527"/>
    <cellStyle name="Normal 8 4 2 3 2 2" xfId="2528"/>
    <cellStyle name="Normal 8 4 2 3 2 3" xfId="49586"/>
    <cellStyle name="Normal 8 4 2 3 3" xfId="2529"/>
    <cellStyle name="Normal 8 4 2 3 4" xfId="49587"/>
    <cellStyle name="Normal 8 4 2 4" xfId="2530"/>
    <cellStyle name="Normal 8 4 2 4 2" xfId="2531"/>
    <cellStyle name="Normal 8 4 2 4 2 2" xfId="49588"/>
    <cellStyle name="Normal 8 4 2 4 3" xfId="49589"/>
    <cellStyle name="Normal 8 4 2 5" xfId="2532"/>
    <cellStyle name="Normal 8 4 2 5 2" xfId="2533"/>
    <cellStyle name="Normal 8 4 2 5 3" xfId="49590"/>
    <cellStyle name="Normal 8 4 2 6" xfId="2534"/>
    <cellStyle name="Normal 8 4 2 7" xfId="49591"/>
    <cellStyle name="Normal 8 4 3" xfId="2535"/>
    <cellStyle name="Normal 8 4 3 2" xfId="2536"/>
    <cellStyle name="Normal 8 4 3 2 2" xfId="2537"/>
    <cellStyle name="Normal 8 4 3 2 2 2" xfId="2538"/>
    <cellStyle name="Normal 8 4 3 2 2 3" xfId="49592"/>
    <cellStyle name="Normal 8 4 3 2 3" xfId="2539"/>
    <cellStyle name="Normal 8 4 3 2 4" xfId="49593"/>
    <cellStyle name="Normal 8 4 3 3" xfId="2540"/>
    <cellStyle name="Normal 8 4 3 3 2" xfId="2541"/>
    <cellStyle name="Normal 8 4 3 3 2 2" xfId="49594"/>
    <cellStyle name="Normal 8 4 3 3 3" xfId="49595"/>
    <cellStyle name="Normal 8 4 3 4" xfId="2542"/>
    <cellStyle name="Normal 8 4 3 4 2" xfId="2543"/>
    <cellStyle name="Normal 8 4 3 4 3" xfId="49596"/>
    <cellStyle name="Normal 8 4 3 5" xfId="2544"/>
    <cellStyle name="Normal 8 4 3 6" xfId="49597"/>
    <cellStyle name="Normal 8 4 4" xfId="2545"/>
    <cellStyle name="Normal 8 4 4 2" xfId="2546"/>
    <cellStyle name="Normal 8 4 4 2 2" xfId="2547"/>
    <cellStyle name="Normal 8 4 4 2 3" xfId="49598"/>
    <cellStyle name="Normal 8 4 4 3" xfId="2548"/>
    <cellStyle name="Normal 8 4 4 4" xfId="49599"/>
    <cellStyle name="Normal 8 4 5" xfId="2549"/>
    <cellStyle name="Normal 8 4 5 2" xfId="2550"/>
    <cellStyle name="Normal 8 4 5 2 2" xfId="49600"/>
    <cellStyle name="Normal 8 4 5 3" xfId="49601"/>
    <cellStyle name="Normal 8 4 6" xfId="2551"/>
    <cellStyle name="Normal 8 4 6 2" xfId="2552"/>
    <cellStyle name="Normal 8 4 6 3" xfId="49602"/>
    <cellStyle name="Normal 8 4 7" xfId="2553"/>
    <cellStyle name="Normal 8 4 8" xfId="49603"/>
    <cellStyle name="Normal 8 5" xfId="2554"/>
    <cellStyle name="Normal 8 5 2" xfId="2555"/>
    <cellStyle name="Normal 8 5 2 2" xfId="2556"/>
    <cellStyle name="Normal 8 5 2 2 2" xfId="2557"/>
    <cellStyle name="Normal 8 5 2 2 2 2" xfId="2558"/>
    <cellStyle name="Normal 8 5 2 2 2 3" xfId="49604"/>
    <cellStyle name="Normal 8 5 2 2 3" xfId="2559"/>
    <cellStyle name="Normal 8 5 2 2 4" xfId="49605"/>
    <cellStyle name="Normal 8 5 2 3" xfId="2560"/>
    <cellStyle name="Normal 8 5 2 3 2" xfId="2561"/>
    <cellStyle name="Normal 8 5 2 3 2 2" xfId="49606"/>
    <cellStyle name="Normal 8 5 2 3 3" xfId="49607"/>
    <cellStyle name="Normal 8 5 2 4" xfId="2562"/>
    <cellStyle name="Normal 8 5 2 4 2" xfId="2563"/>
    <cellStyle name="Normal 8 5 2 4 3" xfId="49608"/>
    <cellStyle name="Normal 8 5 2 5" xfId="2564"/>
    <cellStyle name="Normal 8 5 2 6" xfId="49609"/>
    <cellStyle name="Normal 8 5 3" xfId="2565"/>
    <cellStyle name="Normal 8 5 3 2" xfId="2566"/>
    <cellStyle name="Normal 8 5 3 2 2" xfId="2567"/>
    <cellStyle name="Normal 8 5 3 2 3" xfId="49610"/>
    <cellStyle name="Normal 8 5 3 3" xfId="2568"/>
    <cellStyle name="Normal 8 5 3 4" xfId="49611"/>
    <cellStyle name="Normal 8 5 4" xfId="2569"/>
    <cellStyle name="Normal 8 5 4 2" xfId="2570"/>
    <cellStyle name="Normal 8 5 4 2 2" xfId="49612"/>
    <cellStyle name="Normal 8 5 4 3" xfId="49613"/>
    <cellStyle name="Normal 8 5 5" xfId="2571"/>
    <cellStyle name="Normal 8 5 5 2" xfId="2572"/>
    <cellStyle name="Normal 8 5 5 3" xfId="49614"/>
    <cellStyle name="Normal 8 5 6" xfId="2573"/>
    <cellStyle name="Normal 8 5 7" xfId="49615"/>
    <cellStyle name="Normal 8 6" xfId="2574"/>
    <cellStyle name="Normal 8 6 2" xfId="2575"/>
    <cellStyle name="Normal 8 6 2 2" xfId="2576"/>
    <cellStyle name="Normal 8 6 2 2 2" xfId="2577"/>
    <cellStyle name="Normal 8 6 2 2 3" xfId="49616"/>
    <cellStyle name="Normal 8 6 2 3" xfId="2578"/>
    <cellStyle name="Normal 8 6 2 4" xfId="49617"/>
    <cellStyle name="Normal 8 6 3" xfId="2579"/>
    <cellStyle name="Normal 8 6 3 2" xfId="2580"/>
    <cellStyle name="Normal 8 6 3 2 2" xfId="49618"/>
    <cellStyle name="Normal 8 6 3 3" xfId="49619"/>
    <cellStyle name="Normal 8 6 4" xfId="2581"/>
    <cellStyle name="Normal 8 6 4 2" xfId="2582"/>
    <cellStyle name="Normal 8 6 4 3" xfId="49620"/>
    <cellStyle name="Normal 8 6 5" xfId="2583"/>
    <cellStyle name="Normal 8 6 6" xfId="49621"/>
    <cellStyle name="Normal 8 7" xfId="2584"/>
    <cellStyle name="Normal 8 7 2" xfId="2585"/>
    <cellStyle name="Normal 8 7 2 2" xfId="2586"/>
    <cellStyle name="Normal 8 7 2 3" xfId="49622"/>
    <cellStyle name="Normal 8 7 3" xfId="2587"/>
    <cellStyle name="Normal 8 7 4" xfId="49623"/>
    <cellStyle name="Normal 8 8" xfId="2588"/>
    <cellStyle name="Normal 8 8 2" xfId="2589"/>
    <cellStyle name="Normal 8 8 2 2" xfId="49624"/>
    <cellStyle name="Normal 8 8 3" xfId="49625"/>
    <cellStyle name="Normal 8 9" xfId="2590"/>
    <cellStyle name="Normal 8 9 2" xfId="2591"/>
    <cellStyle name="Normal 8 9 3" xfId="49626"/>
    <cellStyle name="Normal 8_10-15-10-Stmt AU - Period I - Working 1 0" xfId="2592"/>
    <cellStyle name="Normal 80" xfId="49627"/>
    <cellStyle name="Normal 9" xfId="26"/>
    <cellStyle name="Normal 9 10" xfId="2593"/>
    <cellStyle name="Normal 9 11" xfId="49628"/>
    <cellStyle name="Normal 9 2" xfId="2594"/>
    <cellStyle name="Normal 9 2 10" xfId="2595"/>
    <cellStyle name="Normal 9 2 11" xfId="49629"/>
    <cellStyle name="Normal 9 2 11 2" xfId="49630"/>
    <cellStyle name="Normal 9 2 2" xfId="2596"/>
    <cellStyle name="Normal 9 2 3" xfId="2597"/>
    <cellStyle name="Normal 9 2 3 2" xfId="2598"/>
    <cellStyle name="Normal 9 2 3 2 2" xfId="2599"/>
    <cellStyle name="Normal 9 2 3 2 2 2" xfId="2600"/>
    <cellStyle name="Normal 9 2 3 2 2 2 2" xfId="2601"/>
    <cellStyle name="Normal 9 2 3 2 2 2 2 2" xfId="2602"/>
    <cellStyle name="Normal 9 2 3 2 2 2 2 3" xfId="49631"/>
    <cellStyle name="Normal 9 2 3 2 2 2 3" xfId="2603"/>
    <cellStyle name="Normal 9 2 3 2 2 2 4" xfId="49632"/>
    <cellStyle name="Normal 9 2 3 2 2 3" xfId="2604"/>
    <cellStyle name="Normal 9 2 3 2 2 3 2" xfId="2605"/>
    <cellStyle name="Normal 9 2 3 2 2 3 2 2" xfId="49633"/>
    <cellStyle name="Normal 9 2 3 2 2 3 3" xfId="49634"/>
    <cellStyle name="Normal 9 2 3 2 2 4" xfId="2606"/>
    <cellStyle name="Normal 9 2 3 2 2 4 2" xfId="2607"/>
    <cellStyle name="Normal 9 2 3 2 2 4 3" xfId="49635"/>
    <cellStyle name="Normal 9 2 3 2 2 5" xfId="2608"/>
    <cellStyle name="Normal 9 2 3 2 2 6" xfId="49636"/>
    <cellStyle name="Normal 9 2 3 2 3" xfId="2609"/>
    <cellStyle name="Normal 9 2 3 2 3 2" xfId="2610"/>
    <cellStyle name="Normal 9 2 3 2 3 2 2" xfId="2611"/>
    <cellStyle name="Normal 9 2 3 2 3 2 3" xfId="49637"/>
    <cellStyle name="Normal 9 2 3 2 3 3" xfId="2612"/>
    <cellStyle name="Normal 9 2 3 2 3 4" xfId="49638"/>
    <cellStyle name="Normal 9 2 3 2 4" xfId="2613"/>
    <cellStyle name="Normal 9 2 3 2 4 2" xfId="2614"/>
    <cellStyle name="Normal 9 2 3 2 4 2 2" xfId="49639"/>
    <cellStyle name="Normal 9 2 3 2 4 3" xfId="49640"/>
    <cellStyle name="Normal 9 2 3 2 5" xfId="2615"/>
    <cellStyle name="Normal 9 2 3 2 5 2" xfId="2616"/>
    <cellStyle name="Normal 9 2 3 2 5 3" xfId="49641"/>
    <cellStyle name="Normal 9 2 3 2 6" xfId="2617"/>
    <cellStyle name="Normal 9 2 3 2 7" xfId="49642"/>
    <cellStyle name="Normal 9 2 3 3" xfId="2618"/>
    <cellStyle name="Normal 9 2 3 3 2" xfId="2619"/>
    <cellStyle name="Normal 9 2 3 3 2 2" xfId="2620"/>
    <cellStyle name="Normal 9 2 3 3 2 2 2" xfId="2621"/>
    <cellStyle name="Normal 9 2 3 3 2 2 3" xfId="49643"/>
    <cellStyle name="Normal 9 2 3 3 2 3" xfId="2622"/>
    <cellStyle name="Normal 9 2 3 3 2 4" xfId="49644"/>
    <cellStyle name="Normal 9 2 3 3 3" xfId="2623"/>
    <cellStyle name="Normal 9 2 3 3 3 2" xfId="2624"/>
    <cellStyle name="Normal 9 2 3 3 3 2 2" xfId="49645"/>
    <cellStyle name="Normal 9 2 3 3 3 3" xfId="49646"/>
    <cellStyle name="Normal 9 2 3 3 4" xfId="2625"/>
    <cellStyle name="Normal 9 2 3 3 4 2" xfId="2626"/>
    <cellStyle name="Normal 9 2 3 3 4 3" xfId="49647"/>
    <cellStyle name="Normal 9 2 3 3 5" xfId="2627"/>
    <cellStyle name="Normal 9 2 3 3 6" xfId="49648"/>
    <cellStyle name="Normal 9 2 3 4" xfId="2628"/>
    <cellStyle name="Normal 9 2 3 4 2" xfId="2629"/>
    <cellStyle name="Normal 9 2 3 4 2 2" xfId="2630"/>
    <cellStyle name="Normal 9 2 3 4 2 3" xfId="49649"/>
    <cellStyle name="Normal 9 2 3 4 3" xfId="2631"/>
    <cellStyle name="Normal 9 2 3 4 4" xfId="49650"/>
    <cellStyle name="Normal 9 2 3 5" xfId="2632"/>
    <cellStyle name="Normal 9 2 3 5 2" xfId="2633"/>
    <cellStyle name="Normal 9 2 3 5 2 2" xfId="49651"/>
    <cellStyle name="Normal 9 2 3 5 3" xfId="49652"/>
    <cellStyle name="Normal 9 2 3 6" xfId="2634"/>
    <cellStyle name="Normal 9 2 3 6 2" xfId="2635"/>
    <cellStyle name="Normal 9 2 3 6 3" xfId="49653"/>
    <cellStyle name="Normal 9 2 3 7" xfId="2636"/>
    <cellStyle name="Normal 9 2 3 8" xfId="49654"/>
    <cellStyle name="Normal 9 2 4" xfId="2637"/>
    <cellStyle name="Normal 9 2 4 2" xfId="2638"/>
    <cellStyle name="Normal 9 2 4 2 2" xfId="2639"/>
    <cellStyle name="Normal 9 2 4 2 2 2" xfId="2640"/>
    <cellStyle name="Normal 9 2 4 2 2 2 2" xfId="2641"/>
    <cellStyle name="Normal 9 2 4 2 2 2 3" xfId="49655"/>
    <cellStyle name="Normal 9 2 4 2 2 3" xfId="2642"/>
    <cellStyle name="Normal 9 2 4 2 2 4" xfId="49656"/>
    <cellStyle name="Normal 9 2 4 2 3" xfId="2643"/>
    <cellStyle name="Normal 9 2 4 2 3 2" xfId="2644"/>
    <cellStyle name="Normal 9 2 4 2 3 2 2" xfId="49657"/>
    <cellStyle name="Normal 9 2 4 2 3 3" xfId="49658"/>
    <cellStyle name="Normal 9 2 4 2 4" xfId="2645"/>
    <cellStyle name="Normal 9 2 4 2 4 2" xfId="2646"/>
    <cellStyle name="Normal 9 2 4 2 4 3" xfId="49659"/>
    <cellStyle name="Normal 9 2 4 2 5" xfId="2647"/>
    <cellStyle name="Normal 9 2 4 2 6" xfId="49660"/>
    <cellStyle name="Normal 9 2 4 3" xfId="2648"/>
    <cellStyle name="Normal 9 2 4 3 2" xfId="2649"/>
    <cellStyle name="Normal 9 2 4 3 2 2" xfId="2650"/>
    <cellStyle name="Normal 9 2 4 3 2 3" xfId="49661"/>
    <cellStyle name="Normal 9 2 4 3 3" xfId="2651"/>
    <cellStyle name="Normal 9 2 4 3 4" xfId="49662"/>
    <cellStyle name="Normal 9 2 4 4" xfId="2652"/>
    <cellStyle name="Normal 9 2 4 4 2" xfId="2653"/>
    <cellStyle name="Normal 9 2 4 4 2 2" xfId="49663"/>
    <cellStyle name="Normal 9 2 4 4 3" xfId="49664"/>
    <cellStyle name="Normal 9 2 4 5" xfId="2654"/>
    <cellStyle name="Normal 9 2 4 5 2" xfId="2655"/>
    <cellStyle name="Normal 9 2 4 5 3" xfId="49665"/>
    <cellStyle name="Normal 9 2 4 6" xfId="2656"/>
    <cellStyle name="Normal 9 2 4 7" xfId="49666"/>
    <cellStyle name="Normal 9 2 5" xfId="2657"/>
    <cellStyle name="Normal 9 2 5 2" xfId="2658"/>
    <cellStyle name="Normal 9 2 5 2 2" xfId="2659"/>
    <cellStyle name="Normal 9 2 5 2 2 2" xfId="2660"/>
    <cellStyle name="Normal 9 2 5 2 2 3" xfId="49667"/>
    <cellStyle name="Normal 9 2 5 2 3" xfId="2661"/>
    <cellStyle name="Normal 9 2 5 2 4" xfId="49668"/>
    <cellStyle name="Normal 9 2 5 3" xfId="2662"/>
    <cellStyle name="Normal 9 2 5 3 2" xfId="2663"/>
    <cellStyle name="Normal 9 2 5 3 2 2" xfId="49669"/>
    <cellStyle name="Normal 9 2 5 3 3" xfId="49670"/>
    <cellStyle name="Normal 9 2 5 4" xfId="2664"/>
    <cellStyle name="Normal 9 2 5 4 2" xfId="2665"/>
    <cellStyle name="Normal 9 2 5 4 3" xfId="49671"/>
    <cellStyle name="Normal 9 2 5 5" xfId="2666"/>
    <cellStyle name="Normal 9 2 5 6" xfId="49672"/>
    <cellStyle name="Normal 9 2 6" xfId="2667"/>
    <cellStyle name="Normal 9 2 6 2" xfId="2668"/>
    <cellStyle name="Normal 9 2 6 2 2" xfId="2669"/>
    <cellStyle name="Normal 9 2 6 2 2 2" xfId="2670"/>
    <cellStyle name="Normal 9 2 6 2 2 3" xfId="49673"/>
    <cellStyle name="Normal 9 2 6 2 3" xfId="2671"/>
    <cellStyle name="Normal 9 2 6 2 4" xfId="49674"/>
    <cellStyle name="Normal 9 2 6 3" xfId="2672"/>
    <cellStyle name="Normal 9 2 6 3 2" xfId="2673"/>
    <cellStyle name="Normal 9 2 6 3 2 2" xfId="49675"/>
    <cellStyle name="Normal 9 2 6 3 3" xfId="49676"/>
    <cellStyle name="Normal 9 2 6 4" xfId="2674"/>
    <cellStyle name="Normal 9 2 6 4 2" xfId="2675"/>
    <cellStyle name="Normal 9 2 6 4 3" xfId="49677"/>
    <cellStyle name="Normal 9 2 6 5" xfId="2676"/>
    <cellStyle name="Normal 9 2 6 6" xfId="49678"/>
    <cellStyle name="Normal 9 2 7" xfId="2677"/>
    <cellStyle name="Normal 9 2 7 2" xfId="2678"/>
    <cellStyle name="Normal 9 2 7 2 2" xfId="2679"/>
    <cellStyle name="Normal 9 2 7 2 3" xfId="49679"/>
    <cellStyle name="Normal 9 2 7 3" xfId="2680"/>
    <cellStyle name="Normal 9 2 7 4" xfId="49680"/>
    <cellStyle name="Normal 9 2 8" xfId="2681"/>
    <cellStyle name="Normal 9 2 8 2" xfId="2682"/>
    <cellStyle name="Normal 9 2 8 2 2" xfId="49681"/>
    <cellStyle name="Normal 9 2 8 3" xfId="49682"/>
    <cellStyle name="Normal 9 2 9" xfId="2683"/>
    <cellStyle name="Normal 9 2 9 2" xfId="2684"/>
    <cellStyle name="Normal 9 2 9 3" xfId="49683"/>
    <cellStyle name="Normal 9 3" xfId="2685"/>
    <cellStyle name="Normal 9 3 2" xfId="49684"/>
    <cellStyle name="Normal 9 4" xfId="2686"/>
    <cellStyle name="Normal 9 4 2" xfId="2687"/>
    <cellStyle name="Normal 9 4 2 2" xfId="2688"/>
    <cellStyle name="Normal 9 4 2 2 2" xfId="2689"/>
    <cellStyle name="Normal 9 4 2 2 2 2" xfId="2690"/>
    <cellStyle name="Normal 9 4 2 2 2 2 2" xfId="2691"/>
    <cellStyle name="Normal 9 4 2 2 2 2 3" xfId="49685"/>
    <cellStyle name="Normal 9 4 2 2 2 3" xfId="2692"/>
    <cellStyle name="Normal 9 4 2 2 2 4" xfId="49686"/>
    <cellStyle name="Normal 9 4 2 2 3" xfId="2693"/>
    <cellStyle name="Normal 9 4 2 2 3 2" xfId="2694"/>
    <cellStyle name="Normal 9 4 2 2 3 2 2" xfId="49687"/>
    <cellStyle name="Normal 9 4 2 2 3 3" xfId="49688"/>
    <cellStyle name="Normal 9 4 2 2 4" xfId="2695"/>
    <cellStyle name="Normal 9 4 2 2 4 2" xfId="2696"/>
    <cellStyle name="Normal 9 4 2 2 4 3" xfId="49689"/>
    <cellStyle name="Normal 9 4 2 2 5" xfId="2697"/>
    <cellStyle name="Normal 9 4 2 2 6" xfId="49690"/>
    <cellStyle name="Normal 9 4 2 3" xfId="2698"/>
    <cellStyle name="Normal 9 4 2 3 2" xfId="2699"/>
    <cellStyle name="Normal 9 4 2 3 2 2" xfId="2700"/>
    <cellStyle name="Normal 9 4 2 3 2 3" xfId="49691"/>
    <cellStyle name="Normal 9 4 2 3 3" xfId="2701"/>
    <cellStyle name="Normal 9 4 2 3 4" xfId="49692"/>
    <cellStyle name="Normal 9 4 2 4" xfId="2702"/>
    <cellStyle name="Normal 9 4 2 4 2" xfId="2703"/>
    <cellStyle name="Normal 9 4 2 4 2 2" xfId="49693"/>
    <cellStyle name="Normal 9 4 2 4 3" xfId="49694"/>
    <cellStyle name="Normal 9 4 2 5" xfId="2704"/>
    <cellStyle name="Normal 9 4 2 5 2" xfId="2705"/>
    <cellStyle name="Normal 9 4 2 5 3" xfId="49695"/>
    <cellStyle name="Normal 9 4 2 6" xfId="2706"/>
    <cellStyle name="Normal 9 4 2 7" xfId="49696"/>
    <cellStyle name="Normal 9 4 3" xfId="2707"/>
    <cellStyle name="Normal 9 4 3 2" xfId="2708"/>
    <cellStyle name="Normal 9 4 3 2 2" xfId="2709"/>
    <cellStyle name="Normal 9 4 3 2 2 2" xfId="2710"/>
    <cellStyle name="Normal 9 4 3 2 2 3" xfId="49697"/>
    <cellStyle name="Normal 9 4 3 2 3" xfId="2711"/>
    <cellStyle name="Normal 9 4 3 2 4" xfId="49698"/>
    <cellStyle name="Normal 9 4 3 3" xfId="2712"/>
    <cellStyle name="Normal 9 4 3 3 2" xfId="2713"/>
    <cellStyle name="Normal 9 4 3 3 2 2" xfId="49699"/>
    <cellStyle name="Normal 9 4 3 3 3" xfId="49700"/>
    <cellStyle name="Normal 9 4 3 4" xfId="2714"/>
    <cellStyle name="Normal 9 4 3 4 2" xfId="2715"/>
    <cellStyle name="Normal 9 4 3 4 3" xfId="49701"/>
    <cellStyle name="Normal 9 4 3 5" xfId="2716"/>
    <cellStyle name="Normal 9 4 3 6" xfId="49702"/>
    <cellStyle name="Normal 9 4 4" xfId="2717"/>
    <cellStyle name="Normal 9 4 4 2" xfId="2718"/>
    <cellStyle name="Normal 9 4 4 2 2" xfId="2719"/>
    <cellStyle name="Normal 9 4 4 2 3" xfId="49703"/>
    <cellStyle name="Normal 9 4 4 3" xfId="2720"/>
    <cellStyle name="Normal 9 4 4 4" xfId="49704"/>
    <cellStyle name="Normal 9 4 5" xfId="2721"/>
    <cellStyle name="Normal 9 4 5 2" xfId="2722"/>
    <cellStyle name="Normal 9 4 5 2 2" xfId="49705"/>
    <cellStyle name="Normal 9 4 5 3" xfId="49706"/>
    <cellStyle name="Normal 9 4 6" xfId="2723"/>
    <cellStyle name="Normal 9 4 6 2" xfId="2724"/>
    <cellStyle name="Normal 9 4 6 3" xfId="49707"/>
    <cellStyle name="Normal 9 4 7" xfId="2725"/>
    <cellStyle name="Normal 9 4 8" xfId="49708"/>
    <cellStyle name="Normal 9 5" xfId="2726"/>
    <cellStyle name="Normal 9 5 2" xfId="2727"/>
    <cellStyle name="Normal 9 5 2 2" xfId="2728"/>
    <cellStyle name="Normal 9 5 2 2 2" xfId="2729"/>
    <cellStyle name="Normal 9 5 2 2 2 2" xfId="2730"/>
    <cellStyle name="Normal 9 5 2 2 2 3" xfId="49709"/>
    <cellStyle name="Normal 9 5 2 2 3" xfId="2731"/>
    <cellStyle name="Normal 9 5 2 2 4" xfId="49710"/>
    <cellStyle name="Normal 9 5 2 3" xfId="2732"/>
    <cellStyle name="Normal 9 5 2 3 2" xfId="2733"/>
    <cellStyle name="Normal 9 5 2 3 2 2" xfId="49711"/>
    <cellStyle name="Normal 9 5 2 3 3" xfId="49712"/>
    <cellStyle name="Normal 9 5 2 4" xfId="2734"/>
    <cellStyle name="Normal 9 5 2 4 2" xfId="2735"/>
    <cellStyle name="Normal 9 5 2 4 3" xfId="49713"/>
    <cellStyle name="Normal 9 5 2 5" xfId="2736"/>
    <cellStyle name="Normal 9 5 2 6" xfId="49714"/>
    <cellStyle name="Normal 9 5 3" xfId="2737"/>
    <cellStyle name="Normal 9 5 3 2" xfId="2738"/>
    <cellStyle name="Normal 9 5 3 2 2" xfId="2739"/>
    <cellStyle name="Normal 9 5 3 2 3" xfId="49715"/>
    <cellStyle name="Normal 9 5 3 3" xfId="2740"/>
    <cellStyle name="Normal 9 5 3 4" xfId="49716"/>
    <cellStyle name="Normal 9 5 4" xfId="2741"/>
    <cellStyle name="Normal 9 5 4 2" xfId="2742"/>
    <cellStyle name="Normal 9 5 4 2 2" xfId="49717"/>
    <cellStyle name="Normal 9 5 4 3" xfId="49718"/>
    <cellStyle name="Normal 9 5 5" xfId="2743"/>
    <cellStyle name="Normal 9 5 5 2" xfId="2744"/>
    <cellStyle name="Normal 9 5 5 3" xfId="49719"/>
    <cellStyle name="Normal 9 5 6" xfId="2745"/>
    <cellStyle name="Normal 9 5 7" xfId="49720"/>
    <cellStyle name="Normal 9 6" xfId="2746"/>
    <cellStyle name="Normal 9 6 2" xfId="2747"/>
    <cellStyle name="Normal 9 6 2 2" xfId="2748"/>
    <cellStyle name="Normal 9 6 2 2 2" xfId="2749"/>
    <cellStyle name="Normal 9 6 2 2 3" xfId="49721"/>
    <cellStyle name="Normal 9 6 2 3" xfId="2750"/>
    <cellStyle name="Normal 9 6 2 4" xfId="49722"/>
    <cellStyle name="Normal 9 6 3" xfId="2751"/>
    <cellStyle name="Normal 9 6 3 2" xfId="2752"/>
    <cellStyle name="Normal 9 6 3 2 2" xfId="49723"/>
    <cellStyle name="Normal 9 6 3 3" xfId="49724"/>
    <cellStyle name="Normal 9 6 4" xfId="2753"/>
    <cellStyle name="Normal 9 6 4 2" xfId="2754"/>
    <cellStyle name="Normal 9 6 4 3" xfId="49725"/>
    <cellStyle name="Normal 9 6 5" xfId="2755"/>
    <cellStyle name="Normal 9 6 6" xfId="49726"/>
    <cellStyle name="Normal 9 7" xfId="2756"/>
    <cellStyle name="Normal 9 7 2" xfId="2757"/>
    <cellStyle name="Normal 9 7 2 2" xfId="2758"/>
    <cellStyle name="Normal 9 7 2 3" xfId="49727"/>
    <cellStyle name="Normal 9 7 3" xfId="2759"/>
    <cellStyle name="Normal 9 7 4" xfId="49728"/>
    <cellStyle name="Normal 9 8" xfId="2760"/>
    <cellStyle name="Normal 9 8 2" xfId="2761"/>
    <cellStyle name="Normal 9 8 2 2" xfId="49729"/>
    <cellStyle name="Normal 9 8 3" xfId="49730"/>
    <cellStyle name="Normal 9 9" xfId="2762"/>
    <cellStyle name="Normal 9 9 2" xfId="2763"/>
    <cellStyle name="Normal 9 9 3" xfId="49731"/>
    <cellStyle name="Normal 9_10-15-10-Stmt AU - Period I - Working 1 0" xfId="2764"/>
    <cellStyle name="Normal(0)" xfId="49732"/>
    <cellStyle name="Normal_Sensitivity Anals AmerenUE Ancil 11-1-06 (Attach A&amp;B) v1" xfId="16"/>
    <cellStyle name="Normal_SP ANCILLARIES_9-10(clean 9-19)(a)" xfId="14"/>
    <cellStyle name="Normal_SP Form1 Data" xfId="11"/>
    <cellStyle name="Note 10" xfId="2765"/>
    <cellStyle name="Note 10 10" xfId="2766"/>
    <cellStyle name="Note 10 10 2" xfId="2767"/>
    <cellStyle name="Note 10 10 2 2" xfId="2768"/>
    <cellStyle name="Note 10 10 2 2 2" xfId="49733"/>
    <cellStyle name="Note 10 10 2 2 3" xfId="49734"/>
    <cellStyle name="Note 10 10 2 2 4" xfId="49735"/>
    <cellStyle name="Note 10 10 2 2 5" xfId="49736"/>
    <cellStyle name="Note 10 10 2 3" xfId="49737"/>
    <cellStyle name="Note 10 10 2 4" xfId="49738"/>
    <cellStyle name="Note 10 10 2 5" xfId="49739"/>
    <cellStyle name="Note 10 10 2 6" xfId="49740"/>
    <cellStyle name="Note 10 10 2 7" xfId="49741"/>
    <cellStyle name="Note 10 10 3" xfId="2769"/>
    <cellStyle name="Note 10 10 3 2" xfId="49742"/>
    <cellStyle name="Note 10 10 3 3" xfId="49743"/>
    <cellStyle name="Note 10 10 3 4" xfId="49744"/>
    <cellStyle name="Note 10 10 3 5" xfId="49745"/>
    <cellStyle name="Note 10 10 3 6" xfId="49746"/>
    <cellStyle name="Note 10 10 4" xfId="49747"/>
    <cellStyle name="Note 10 10 5" xfId="49748"/>
    <cellStyle name="Note 10 11" xfId="2770"/>
    <cellStyle name="Note 10 11 2" xfId="2771"/>
    <cellStyle name="Note 10 11 2 2" xfId="49749"/>
    <cellStyle name="Note 10 11 2 3" xfId="49750"/>
    <cellStyle name="Note 10 11 2 4" xfId="49751"/>
    <cellStyle name="Note 10 11 2 5" xfId="49752"/>
    <cellStyle name="Note 10 11 2 6" xfId="49753"/>
    <cellStyle name="Note 10 11 3" xfId="49754"/>
    <cellStyle name="Note 10 11 4" xfId="49755"/>
    <cellStyle name="Note 10 11 5" xfId="49756"/>
    <cellStyle name="Note 10 11 6" xfId="49757"/>
    <cellStyle name="Note 10 11 7" xfId="49758"/>
    <cellStyle name="Note 10 11 8" xfId="49759"/>
    <cellStyle name="Note 10 12" xfId="2772"/>
    <cellStyle name="Note 10 12 2" xfId="2773"/>
    <cellStyle name="Note 10 12 2 2" xfId="49760"/>
    <cellStyle name="Note 10 12 2 3" xfId="49761"/>
    <cellStyle name="Note 10 12 2 4" xfId="49762"/>
    <cellStyle name="Note 10 12 2 5" xfId="49763"/>
    <cellStyle name="Note 10 12 2 6" xfId="49764"/>
    <cellStyle name="Note 10 12 3" xfId="49765"/>
    <cellStyle name="Note 10 12 4" xfId="49766"/>
    <cellStyle name="Note 10 12 5" xfId="49767"/>
    <cellStyle name="Note 10 12 6" xfId="49768"/>
    <cellStyle name="Note 10 12 7" xfId="49769"/>
    <cellStyle name="Note 10 12 8" xfId="49770"/>
    <cellStyle name="Note 10 13" xfId="2774"/>
    <cellStyle name="Note 10 13 2" xfId="2775"/>
    <cellStyle name="Note 10 13 2 2" xfId="49771"/>
    <cellStyle name="Note 10 13 2 3" xfId="49772"/>
    <cellStyle name="Note 10 13 2 4" xfId="49773"/>
    <cellStyle name="Note 10 13 2 5" xfId="49774"/>
    <cellStyle name="Note 10 13 2 6" xfId="49775"/>
    <cellStyle name="Note 10 13 3" xfId="49776"/>
    <cellStyle name="Note 10 13 4" xfId="49777"/>
    <cellStyle name="Note 10 13 5" xfId="49778"/>
    <cellStyle name="Note 10 13 6" xfId="49779"/>
    <cellStyle name="Note 10 13 7" xfId="49780"/>
    <cellStyle name="Note 10 13 8" xfId="49781"/>
    <cellStyle name="Note 10 14" xfId="2776"/>
    <cellStyle name="Note 10 14 2" xfId="2777"/>
    <cellStyle name="Note 10 14 2 2" xfId="49782"/>
    <cellStyle name="Note 10 14 2 3" xfId="49783"/>
    <cellStyle name="Note 10 14 2 4" xfId="49784"/>
    <cellStyle name="Note 10 14 2 5" xfId="49785"/>
    <cellStyle name="Note 10 14 2 6" xfId="49786"/>
    <cellStyle name="Note 10 14 3" xfId="49787"/>
    <cellStyle name="Note 10 14 4" xfId="49788"/>
    <cellStyle name="Note 10 14 5" xfId="49789"/>
    <cellStyle name="Note 10 14 6" xfId="49790"/>
    <cellStyle name="Note 10 14 7" xfId="49791"/>
    <cellStyle name="Note 10 14 8" xfId="49792"/>
    <cellStyle name="Note 10 15" xfId="2778"/>
    <cellStyle name="Note 10 15 2" xfId="2779"/>
    <cellStyle name="Note 10 15 2 2" xfId="49793"/>
    <cellStyle name="Note 10 15 2 3" xfId="49794"/>
    <cellStyle name="Note 10 15 2 4" xfId="49795"/>
    <cellStyle name="Note 10 15 2 5" xfId="49796"/>
    <cellStyle name="Note 10 15 3" xfId="49797"/>
    <cellStyle name="Note 10 15 4" xfId="49798"/>
    <cellStyle name="Note 10 15 5" xfId="49799"/>
    <cellStyle name="Note 10 15 6" xfId="49800"/>
    <cellStyle name="Note 10 16" xfId="2780"/>
    <cellStyle name="Note 10 16 2" xfId="49801"/>
    <cellStyle name="Note 10 16 3" xfId="49802"/>
    <cellStyle name="Note 10 16 4" xfId="49803"/>
    <cellStyle name="Note 10 16 5" xfId="49804"/>
    <cellStyle name="Note 10 17" xfId="49805"/>
    <cellStyle name="Note 10 18" xfId="49806"/>
    <cellStyle name="Note 10 2" xfId="2781"/>
    <cellStyle name="Note 10 2 10" xfId="2782"/>
    <cellStyle name="Note 10 2 10 2" xfId="2783"/>
    <cellStyle name="Note 10 2 10 2 2" xfId="49807"/>
    <cellStyle name="Note 10 2 10 2 3" xfId="49808"/>
    <cellStyle name="Note 10 2 10 2 4" xfId="49809"/>
    <cellStyle name="Note 10 2 10 2 5" xfId="49810"/>
    <cellStyle name="Note 10 2 10 2 6" xfId="49811"/>
    <cellStyle name="Note 10 2 10 3" xfId="49812"/>
    <cellStyle name="Note 10 2 10 4" xfId="49813"/>
    <cellStyle name="Note 10 2 10 5" xfId="49814"/>
    <cellStyle name="Note 10 2 10 6" xfId="49815"/>
    <cellStyle name="Note 10 2 10 7" xfId="49816"/>
    <cellStyle name="Note 10 2 10 8" xfId="49817"/>
    <cellStyle name="Note 10 2 11" xfId="2784"/>
    <cellStyle name="Note 10 2 11 2" xfId="2785"/>
    <cellStyle name="Note 10 2 11 2 2" xfId="49818"/>
    <cellStyle name="Note 10 2 11 2 3" xfId="49819"/>
    <cellStyle name="Note 10 2 11 2 4" xfId="49820"/>
    <cellStyle name="Note 10 2 11 2 5" xfId="49821"/>
    <cellStyle name="Note 10 2 11 2 6" xfId="49822"/>
    <cellStyle name="Note 10 2 11 3" xfId="49823"/>
    <cellStyle name="Note 10 2 11 4" xfId="49824"/>
    <cellStyle name="Note 10 2 11 5" xfId="49825"/>
    <cellStyle name="Note 10 2 11 6" xfId="49826"/>
    <cellStyle name="Note 10 2 11 7" xfId="49827"/>
    <cellStyle name="Note 10 2 11 8" xfId="49828"/>
    <cellStyle name="Note 10 2 12" xfId="2786"/>
    <cellStyle name="Note 10 2 12 2" xfId="2787"/>
    <cellStyle name="Note 10 2 12 2 2" xfId="49829"/>
    <cellStyle name="Note 10 2 12 2 3" xfId="49830"/>
    <cellStyle name="Note 10 2 12 2 4" xfId="49831"/>
    <cellStyle name="Note 10 2 12 2 5" xfId="49832"/>
    <cellStyle name="Note 10 2 12 2 6" xfId="49833"/>
    <cellStyle name="Note 10 2 12 3" xfId="49834"/>
    <cellStyle name="Note 10 2 12 4" xfId="49835"/>
    <cellStyle name="Note 10 2 12 5" xfId="49836"/>
    <cellStyle name="Note 10 2 12 6" xfId="49837"/>
    <cellStyle name="Note 10 2 12 7" xfId="49838"/>
    <cellStyle name="Note 10 2 12 8" xfId="49839"/>
    <cellStyle name="Note 10 2 13" xfId="2788"/>
    <cellStyle name="Note 10 2 13 2" xfId="2789"/>
    <cellStyle name="Note 10 2 13 2 2" xfId="49840"/>
    <cellStyle name="Note 10 2 13 2 3" xfId="49841"/>
    <cellStyle name="Note 10 2 13 2 4" xfId="49842"/>
    <cellStyle name="Note 10 2 13 2 5" xfId="49843"/>
    <cellStyle name="Note 10 2 13 3" xfId="49844"/>
    <cellStyle name="Note 10 2 13 4" xfId="49845"/>
    <cellStyle name="Note 10 2 13 5" xfId="49846"/>
    <cellStyle name="Note 10 2 13 6" xfId="49847"/>
    <cellStyle name="Note 10 2 14" xfId="2790"/>
    <cellStyle name="Note 10 2 14 2" xfId="49848"/>
    <cellStyle name="Note 10 2 14 3" xfId="49849"/>
    <cellStyle name="Note 10 2 14 4" xfId="49850"/>
    <cellStyle name="Note 10 2 14 5" xfId="49851"/>
    <cellStyle name="Note 10 2 15" xfId="49852"/>
    <cellStyle name="Note 10 2 16" xfId="49853"/>
    <cellStyle name="Note 10 2 2" xfId="2791"/>
    <cellStyle name="Note 10 2 2 10" xfId="2792"/>
    <cellStyle name="Note 10 2 2 10 2" xfId="2793"/>
    <cellStyle name="Note 10 2 2 10 2 2" xfId="49854"/>
    <cellStyle name="Note 10 2 2 10 2 3" xfId="49855"/>
    <cellStyle name="Note 10 2 2 10 2 4" xfId="49856"/>
    <cellStyle name="Note 10 2 2 10 2 5" xfId="49857"/>
    <cellStyle name="Note 10 2 2 10 2 6" xfId="49858"/>
    <cellStyle name="Note 10 2 2 10 3" xfId="49859"/>
    <cellStyle name="Note 10 2 2 10 4" xfId="49860"/>
    <cellStyle name="Note 10 2 2 10 5" xfId="49861"/>
    <cellStyle name="Note 10 2 2 10 6" xfId="49862"/>
    <cellStyle name="Note 10 2 2 10 7" xfId="49863"/>
    <cellStyle name="Note 10 2 2 10 8" xfId="49864"/>
    <cellStyle name="Note 10 2 2 11" xfId="2794"/>
    <cellStyle name="Note 10 2 2 11 2" xfId="2795"/>
    <cellStyle name="Note 10 2 2 11 2 2" xfId="49865"/>
    <cellStyle name="Note 10 2 2 11 2 3" xfId="49866"/>
    <cellStyle name="Note 10 2 2 11 2 4" xfId="49867"/>
    <cellStyle name="Note 10 2 2 11 2 5" xfId="49868"/>
    <cellStyle name="Note 10 2 2 11 2 6" xfId="49869"/>
    <cellStyle name="Note 10 2 2 11 3" xfId="49870"/>
    <cellStyle name="Note 10 2 2 11 4" xfId="49871"/>
    <cellStyle name="Note 10 2 2 11 5" xfId="49872"/>
    <cellStyle name="Note 10 2 2 11 6" xfId="49873"/>
    <cellStyle name="Note 10 2 2 11 7" xfId="49874"/>
    <cellStyle name="Note 10 2 2 11 8" xfId="49875"/>
    <cellStyle name="Note 10 2 2 12" xfId="2796"/>
    <cellStyle name="Note 10 2 2 12 2" xfId="2797"/>
    <cellStyle name="Note 10 2 2 12 2 2" xfId="49876"/>
    <cellStyle name="Note 10 2 2 12 2 3" xfId="49877"/>
    <cellStyle name="Note 10 2 2 12 2 4" xfId="49878"/>
    <cellStyle name="Note 10 2 2 12 2 5" xfId="49879"/>
    <cellStyle name="Note 10 2 2 12 3" xfId="49880"/>
    <cellStyle name="Note 10 2 2 12 4" xfId="49881"/>
    <cellStyle name="Note 10 2 2 12 5" xfId="49882"/>
    <cellStyle name="Note 10 2 2 12 6" xfId="49883"/>
    <cellStyle name="Note 10 2 2 13" xfId="2798"/>
    <cellStyle name="Note 10 2 2 13 2" xfId="49884"/>
    <cellStyle name="Note 10 2 2 13 3" xfId="49885"/>
    <cellStyle name="Note 10 2 2 13 4" xfId="49886"/>
    <cellStyle name="Note 10 2 2 13 5" xfId="49887"/>
    <cellStyle name="Note 10 2 2 14" xfId="49888"/>
    <cellStyle name="Note 10 2 2 15" xfId="49889"/>
    <cellStyle name="Note 10 2 2 2" xfId="2799"/>
    <cellStyle name="Note 10 2 2 2 10" xfId="49890"/>
    <cellStyle name="Note 10 2 2 2 11" xfId="49891"/>
    <cellStyle name="Note 10 2 2 2 2" xfId="2800"/>
    <cellStyle name="Note 10 2 2 2 2 2" xfId="2801"/>
    <cellStyle name="Note 10 2 2 2 2 2 2" xfId="2802"/>
    <cellStyle name="Note 10 2 2 2 2 2 2 2" xfId="49892"/>
    <cellStyle name="Note 10 2 2 2 2 2 2 3" xfId="49893"/>
    <cellStyle name="Note 10 2 2 2 2 2 2 4" xfId="49894"/>
    <cellStyle name="Note 10 2 2 2 2 2 2 5" xfId="49895"/>
    <cellStyle name="Note 10 2 2 2 2 2 3" xfId="49896"/>
    <cellStyle name="Note 10 2 2 2 2 2 4" xfId="49897"/>
    <cellStyle name="Note 10 2 2 2 2 2 5" xfId="49898"/>
    <cellStyle name="Note 10 2 2 2 2 2 6" xfId="49899"/>
    <cellStyle name="Note 10 2 2 2 2 2 7" xfId="49900"/>
    <cellStyle name="Note 10 2 2 2 2 3" xfId="2803"/>
    <cellStyle name="Note 10 2 2 2 2 3 2" xfId="49901"/>
    <cellStyle name="Note 10 2 2 2 2 3 3" xfId="49902"/>
    <cellStyle name="Note 10 2 2 2 2 3 4" xfId="49903"/>
    <cellStyle name="Note 10 2 2 2 2 3 5" xfId="49904"/>
    <cellStyle name="Note 10 2 2 2 2 3 6" xfId="49905"/>
    <cellStyle name="Note 10 2 2 2 2 4" xfId="49906"/>
    <cellStyle name="Note 10 2 2 2 2 5" xfId="49907"/>
    <cellStyle name="Note 10 2 2 2 3" xfId="2804"/>
    <cellStyle name="Note 10 2 2 2 3 2" xfId="2805"/>
    <cellStyle name="Note 10 2 2 2 3 2 2" xfId="2806"/>
    <cellStyle name="Note 10 2 2 2 3 2 2 2" xfId="49908"/>
    <cellStyle name="Note 10 2 2 2 3 2 2 3" xfId="49909"/>
    <cellStyle name="Note 10 2 2 2 3 2 2 4" xfId="49910"/>
    <cellStyle name="Note 10 2 2 2 3 2 2 5" xfId="49911"/>
    <cellStyle name="Note 10 2 2 2 3 2 3" xfId="49912"/>
    <cellStyle name="Note 10 2 2 2 3 2 4" xfId="49913"/>
    <cellStyle name="Note 10 2 2 2 3 2 5" xfId="49914"/>
    <cellStyle name="Note 10 2 2 2 3 2 6" xfId="49915"/>
    <cellStyle name="Note 10 2 2 2 3 2 7" xfId="49916"/>
    <cellStyle name="Note 10 2 2 2 3 3" xfId="2807"/>
    <cellStyle name="Note 10 2 2 2 3 3 2" xfId="49917"/>
    <cellStyle name="Note 10 2 2 2 3 3 3" xfId="49918"/>
    <cellStyle name="Note 10 2 2 2 3 3 4" xfId="49919"/>
    <cellStyle name="Note 10 2 2 2 3 3 5" xfId="49920"/>
    <cellStyle name="Note 10 2 2 2 3 3 6" xfId="49921"/>
    <cellStyle name="Note 10 2 2 2 3 4" xfId="49922"/>
    <cellStyle name="Note 10 2 2 2 3 5" xfId="49923"/>
    <cellStyle name="Note 10 2 2 2 4" xfId="2808"/>
    <cellStyle name="Note 10 2 2 2 4 2" xfId="2809"/>
    <cellStyle name="Note 10 2 2 2 4 2 2" xfId="49924"/>
    <cellStyle name="Note 10 2 2 2 4 2 3" xfId="49925"/>
    <cellStyle name="Note 10 2 2 2 4 2 4" xfId="49926"/>
    <cellStyle name="Note 10 2 2 2 4 2 5" xfId="49927"/>
    <cellStyle name="Note 10 2 2 2 4 2 6" xfId="49928"/>
    <cellStyle name="Note 10 2 2 2 4 3" xfId="49929"/>
    <cellStyle name="Note 10 2 2 2 4 4" xfId="49930"/>
    <cellStyle name="Note 10 2 2 2 4 5" xfId="49931"/>
    <cellStyle name="Note 10 2 2 2 4 6" xfId="49932"/>
    <cellStyle name="Note 10 2 2 2 4 7" xfId="49933"/>
    <cellStyle name="Note 10 2 2 2 4 8" xfId="49934"/>
    <cellStyle name="Note 10 2 2 2 5" xfId="2810"/>
    <cellStyle name="Note 10 2 2 2 5 2" xfId="2811"/>
    <cellStyle name="Note 10 2 2 2 5 2 2" xfId="49935"/>
    <cellStyle name="Note 10 2 2 2 5 2 3" xfId="49936"/>
    <cellStyle name="Note 10 2 2 2 5 2 4" xfId="49937"/>
    <cellStyle name="Note 10 2 2 2 5 2 5" xfId="49938"/>
    <cellStyle name="Note 10 2 2 2 5 2 6" xfId="49939"/>
    <cellStyle name="Note 10 2 2 2 5 3" xfId="49940"/>
    <cellStyle name="Note 10 2 2 2 5 4" xfId="49941"/>
    <cellStyle name="Note 10 2 2 2 5 5" xfId="49942"/>
    <cellStyle name="Note 10 2 2 2 5 6" xfId="49943"/>
    <cellStyle name="Note 10 2 2 2 5 7" xfId="49944"/>
    <cellStyle name="Note 10 2 2 2 5 8" xfId="49945"/>
    <cellStyle name="Note 10 2 2 2 6" xfId="2812"/>
    <cellStyle name="Note 10 2 2 2 6 2" xfId="2813"/>
    <cellStyle name="Note 10 2 2 2 6 2 2" xfId="49946"/>
    <cellStyle name="Note 10 2 2 2 6 2 3" xfId="49947"/>
    <cellStyle name="Note 10 2 2 2 6 2 4" xfId="49948"/>
    <cellStyle name="Note 10 2 2 2 6 2 5" xfId="49949"/>
    <cellStyle name="Note 10 2 2 2 6 2 6" xfId="49950"/>
    <cellStyle name="Note 10 2 2 2 6 3" xfId="49951"/>
    <cellStyle name="Note 10 2 2 2 6 4" xfId="49952"/>
    <cellStyle name="Note 10 2 2 2 6 5" xfId="49953"/>
    <cellStyle name="Note 10 2 2 2 6 6" xfId="49954"/>
    <cellStyle name="Note 10 2 2 2 6 7" xfId="49955"/>
    <cellStyle name="Note 10 2 2 2 6 8" xfId="49956"/>
    <cellStyle name="Note 10 2 2 2 7" xfId="2814"/>
    <cellStyle name="Note 10 2 2 2 7 2" xfId="2815"/>
    <cellStyle name="Note 10 2 2 2 7 2 2" xfId="49957"/>
    <cellStyle name="Note 10 2 2 2 7 2 3" xfId="49958"/>
    <cellStyle name="Note 10 2 2 2 7 2 4" xfId="49959"/>
    <cellStyle name="Note 10 2 2 2 7 2 5" xfId="49960"/>
    <cellStyle name="Note 10 2 2 2 7 2 6" xfId="49961"/>
    <cellStyle name="Note 10 2 2 2 7 3" xfId="49962"/>
    <cellStyle name="Note 10 2 2 2 7 4" xfId="49963"/>
    <cellStyle name="Note 10 2 2 2 7 5" xfId="49964"/>
    <cellStyle name="Note 10 2 2 2 7 6" xfId="49965"/>
    <cellStyle name="Note 10 2 2 2 7 7" xfId="49966"/>
    <cellStyle name="Note 10 2 2 2 7 8" xfId="49967"/>
    <cellStyle name="Note 10 2 2 2 8" xfId="2816"/>
    <cellStyle name="Note 10 2 2 2 8 2" xfId="49968"/>
    <cellStyle name="Note 10 2 2 2 8 3" xfId="49969"/>
    <cellStyle name="Note 10 2 2 2 8 4" xfId="49970"/>
    <cellStyle name="Note 10 2 2 2 8 5" xfId="49971"/>
    <cellStyle name="Note 10 2 2 2 8 6" xfId="49972"/>
    <cellStyle name="Note 10 2 2 2 9" xfId="49973"/>
    <cellStyle name="Note 10 2 2 2 9 2" xfId="49974"/>
    <cellStyle name="Note 10 2 2 3" xfId="2817"/>
    <cellStyle name="Note 10 2 2 3 10" xfId="2818"/>
    <cellStyle name="Note 10 2 2 3 10 2" xfId="2819"/>
    <cellStyle name="Note 10 2 2 3 10 2 2" xfId="49975"/>
    <cellStyle name="Note 10 2 2 3 10 2 3" xfId="49976"/>
    <cellStyle name="Note 10 2 2 3 10 2 4" xfId="49977"/>
    <cellStyle name="Note 10 2 2 3 10 2 5" xfId="49978"/>
    <cellStyle name="Note 10 2 2 3 10 3" xfId="49979"/>
    <cellStyle name="Note 10 2 2 3 10 4" xfId="49980"/>
    <cellStyle name="Note 10 2 2 3 10 5" xfId="49981"/>
    <cellStyle name="Note 10 2 2 3 10 6" xfId="49982"/>
    <cellStyle name="Note 10 2 2 3 10 7" xfId="49983"/>
    <cellStyle name="Note 10 2 2 3 11" xfId="2820"/>
    <cellStyle name="Note 10 2 2 3 11 2" xfId="49984"/>
    <cellStyle name="Note 10 2 2 3 11 3" xfId="49985"/>
    <cellStyle name="Note 10 2 2 3 11 4" xfId="49986"/>
    <cellStyle name="Note 10 2 2 3 11 5" xfId="49987"/>
    <cellStyle name="Note 10 2 2 3 12" xfId="49988"/>
    <cellStyle name="Note 10 2 2 3 13" xfId="49989"/>
    <cellStyle name="Note 10 2 2 3 2" xfId="2821"/>
    <cellStyle name="Note 10 2 2 3 2 2" xfId="2822"/>
    <cellStyle name="Note 10 2 2 3 2 2 2" xfId="2823"/>
    <cellStyle name="Note 10 2 2 3 2 2 2 2" xfId="49990"/>
    <cellStyle name="Note 10 2 2 3 2 2 2 3" xfId="49991"/>
    <cellStyle name="Note 10 2 2 3 2 2 2 4" xfId="49992"/>
    <cellStyle name="Note 10 2 2 3 2 2 2 5" xfId="49993"/>
    <cellStyle name="Note 10 2 2 3 2 2 3" xfId="49994"/>
    <cellStyle name="Note 10 2 2 3 2 2 4" xfId="49995"/>
    <cellStyle name="Note 10 2 2 3 2 2 5" xfId="49996"/>
    <cellStyle name="Note 10 2 2 3 2 2 6" xfId="49997"/>
    <cellStyle name="Note 10 2 2 3 2 2 7" xfId="49998"/>
    <cellStyle name="Note 10 2 2 3 2 3" xfId="2824"/>
    <cellStyle name="Note 10 2 2 3 2 3 2" xfId="49999"/>
    <cellStyle name="Note 10 2 2 3 2 3 3" xfId="50000"/>
    <cellStyle name="Note 10 2 2 3 2 3 4" xfId="50001"/>
    <cellStyle name="Note 10 2 2 3 2 3 5" xfId="50002"/>
    <cellStyle name="Note 10 2 2 3 2 3 6" xfId="50003"/>
    <cellStyle name="Note 10 2 2 3 2 4" xfId="50004"/>
    <cellStyle name="Note 10 2 2 3 2 5" xfId="50005"/>
    <cellStyle name="Note 10 2 2 3 3" xfId="2825"/>
    <cellStyle name="Note 10 2 2 3 3 2" xfId="2826"/>
    <cellStyle name="Note 10 2 2 3 3 2 2" xfId="50006"/>
    <cellStyle name="Note 10 2 2 3 3 2 3" xfId="50007"/>
    <cellStyle name="Note 10 2 2 3 3 2 4" xfId="50008"/>
    <cellStyle name="Note 10 2 2 3 3 2 5" xfId="50009"/>
    <cellStyle name="Note 10 2 2 3 3 2 6" xfId="50010"/>
    <cellStyle name="Note 10 2 2 3 3 3" xfId="50011"/>
    <cellStyle name="Note 10 2 2 3 3 4" xfId="50012"/>
    <cellStyle name="Note 10 2 2 3 3 5" xfId="50013"/>
    <cellStyle name="Note 10 2 2 3 3 6" xfId="50014"/>
    <cellStyle name="Note 10 2 2 3 3 7" xfId="50015"/>
    <cellStyle name="Note 10 2 2 3 3 8" xfId="50016"/>
    <cellStyle name="Note 10 2 2 3 4" xfId="2827"/>
    <cellStyle name="Note 10 2 2 3 4 2" xfId="2828"/>
    <cellStyle name="Note 10 2 2 3 4 2 2" xfId="50017"/>
    <cellStyle name="Note 10 2 2 3 4 2 3" xfId="50018"/>
    <cellStyle name="Note 10 2 2 3 4 2 4" xfId="50019"/>
    <cellStyle name="Note 10 2 2 3 4 2 5" xfId="50020"/>
    <cellStyle name="Note 10 2 2 3 4 2 6" xfId="50021"/>
    <cellStyle name="Note 10 2 2 3 4 3" xfId="50022"/>
    <cellStyle name="Note 10 2 2 3 4 4" xfId="50023"/>
    <cellStyle name="Note 10 2 2 3 4 5" xfId="50024"/>
    <cellStyle name="Note 10 2 2 3 4 6" xfId="50025"/>
    <cellStyle name="Note 10 2 2 3 4 7" xfId="50026"/>
    <cellStyle name="Note 10 2 2 3 4 8" xfId="50027"/>
    <cellStyle name="Note 10 2 2 3 5" xfId="2829"/>
    <cellStyle name="Note 10 2 2 3 5 2" xfId="2830"/>
    <cellStyle name="Note 10 2 2 3 5 2 2" xfId="50028"/>
    <cellStyle name="Note 10 2 2 3 5 2 3" xfId="50029"/>
    <cellStyle name="Note 10 2 2 3 5 2 4" xfId="50030"/>
    <cellStyle name="Note 10 2 2 3 5 2 5" xfId="50031"/>
    <cellStyle name="Note 10 2 2 3 5 2 6" xfId="50032"/>
    <cellStyle name="Note 10 2 2 3 5 3" xfId="50033"/>
    <cellStyle name="Note 10 2 2 3 5 4" xfId="50034"/>
    <cellStyle name="Note 10 2 2 3 5 5" xfId="50035"/>
    <cellStyle name="Note 10 2 2 3 5 6" xfId="50036"/>
    <cellStyle name="Note 10 2 2 3 5 7" xfId="50037"/>
    <cellStyle name="Note 10 2 2 3 5 8" xfId="50038"/>
    <cellStyle name="Note 10 2 2 3 6" xfId="2831"/>
    <cellStyle name="Note 10 2 2 3 6 2" xfId="2832"/>
    <cellStyle name="Note 10 2 2 3 6 2 2" xfId="50039"/>
    <cellStyle name="Note 10 2 2 3 6 2 3" xfId="50040"/>
    <cellStyle name="Note 10 2 2 3 6 2 4" xfId="50041"/>
    <cellStyle name="Note 10 2 2 3 6 2 5" xfId="50042"/>
    <cellStyle name="Note 10 2 2 3 6 2 6" xfId="50043"/>
    <cellStyle name="Note 10 2 2 3 6 3" xfId="50044"/>
    <cellStyle name="Note 10 2 2 3 6 4" xfId="50045"/>
    <cellStyle name="Note 10 2 2 3 6 5" xfId="50046"/>
    <cellStyle name="Note 10 2 2 3 6 6" xfId="50047"/>
    <cellStyle name="Note 10 2 2 3 6 7" xfId="50048"/>
    <cellStyle name="Note 10 2 2 3 6 8" xfId="50049"/>
    <cellStyle name="Note 10 2 2 3 7" xfId="2833"/>
    <cellStyle name="Note 10 2 2 3 7 2" xfId="2834"/>
    <cellStyle name="Note 10 2 2 3 7 2 2" xfId="50050"/>
    <cellStyle name="Note 10 2 2 3 7 2 3" xfId="50051"/>
    <cellStyle name="Note 10 2 2 3 7 2 4" xfId="50052"/>
    <cellStyle name="Note 10 2 2 3 7 2 5" xfId="50053"/>
    <cellStyle name="Note 10 2 2 3 7 2 6" xfId="50054"/>
    <cellStyle name="Note 10 2 2 3 7 3" xfId="50055"/>
    <cellStyle name="Note 10 2 2 3 7 4" xfId="50056"/>
    <cellStyle name="Note 10 2 2 3 7 5" xfId="50057"/>
    <cellStyle name="Note 10 2 2 3 7 6" xfId="50058"/>
    <cellStyle name="Note 10 2 2 3 7 7" xfId="50059"/>
    <cellStyle name="Note 10 2 2 3 7 8" xfId="50060"/>
    <cellStyle name="Note 10 2 2 3 8" xfId="2835"/>
    <cellStyle name="Note 10 2 2 3 8 2" xfId="2836"/>
    <cellStyle name="Note 10 2 2 3 8 2 2" xfId="50061"/>
    <cellStyle name="Note 10 2 2 3 8 2 3" xfId="50062"/>
    <cellStyle name="Note 10 2 2 3 8 2 4" xfId="50063"/>
    <cellStyle name="Note 10 2 2 3 8 2 5" xfId="50064"/>
    <cellStyle name="Note 10 2 2 3 8 2 6" xfId="50065"/>
    <cellStyle name="Note 10 2 2 3 8 3" xfId="50066"/>
    <cellStyle name="Note 10 2 2 3 8 4" xfId="50067"/>
    <cellStyle name="Note 10 2 2 3 8 5" xfId="50068"/>
    <cellStyle name="Note 10 2 2 3 8 6" xfId="50069"/>
    <cellStyle name="Note 10 2 2 3 8 7" xfId="50070"/>
    <cellStyle name="Note 10 2 2 3 8 8" xfId="50071"/>
    <cellStyle name="Note 10 2 2 3 9" xfId="2837"/>
    <cellStyle name="Note 10 2 2 3 9 2" xfId="2838"/>
    <cellStyle name="Note 10 2 2 3 9 2 2" xfId="50072"/>
    <cellStyle name="Note 10 2 2 3 9 2 3" xfId="50073"/>
    <cellStyle name="Note 10 2 2 3 9 2 4" xfId="50074"/>
    <cellStyle name="Note 10 2 2 3 9 2 5" xfId="50075"/>
    <cellStyle name="Note 10 2 2 3 9 2 6" xfId="50076"/>
    <cellStyle name="Note 10 2 2 3 9 3" xfId="50077"/>
    <cellStyle name="Note 10 2 2 3 9 4" xfId="50078"/>
    <cellStyle name="Note 10 2 2 3 9 5" xfId="50079"/>
    <cellStyle name="Note 10 2 2 3 9 6" xfId="50080"/>
    <cellStyle name="Note 10 2 2 3 9 7" xfId="50081"/>
    <cellStyle name="Note 10 2 2 3 9 8" xfId="50082"/>
    <cellStyle name="Note 10 2 2 4" xfId="2839"/>
    <cellStyle name="Note 10 2 2 4 10" xfId="2840"/>
    <cellStyle name="Note 10 2 2 4 10 2" xfId="2841"/>
    <cellStyle name="Note 10 2 2 4 10 2 2" xfId="50083"/>
    <cellStyle name="Note 10 2 2 4 10 2 3" xfId="50084"/>
    <cellStyle name="Note 10 2 2 4 10 2 4" xfId="50085"/>
    <cellStyle name="Note 10 2 2 4 10 2 5" xfId="50086"/>
    <cellStyle name="Note 10 2 2 4 10 3" xfId="50087"/>
    <cellStyle name="Note 10 2 2 4 10 4" xfId="50088"/>
    <cellStyle name="Note 10 2 2 4 10 5" xfId="50089"/>
    <cellStyle name="Note 10 2 2 4 10 6" xfId="50090"/>
    <cellStyle name="Note 10 2 2 4 10 7" xfId="50091"/>
    <cellStyle name="Note 10 2 2 4 11" xfId="2842"/>
    <cellStyle name="Note 10 2 2 4 11 2" xfId="50092"/>
    <cellStyle name="Note 10 2 2 4 11 3" xfId="50093"/>
    <cellStyle name="Note 10 2 2 4 11 4" xfId="50094"/>
    <cellStyle name="Note 10 2 2 4 11 5" xfId="50095"/>
    <cellStyle name="Note 10 2 2 4 12" xfId="50096"/>
    <cellStyle name="Note 10 2 2 4 13" xfId="50097"/>
    <cellStyle name="Note 10 2 2 4 2" xfId="2843"/>
    <cellStyle name="Note 10 2 2 4 2 2" xfId="2844"/>
    <cellStyle name="Note 10 2 2 4 2 2 2" xfId="2845"/>
    <cellStyle name="Note 10 2 2 4 2 2 2 2" xfId="50098"/>
    <cellStyle name="Note 10 2 2 4 2 2 2 3" xfId="50099"/>
    <cellStyle name="Note 10 2 2 4 2 2 2 4" xfId="50100"/>
    <cellStyle name="Note 10 2 2 4 2 2 2 5" xfId="50101"/>
    <cellStyle name="Note 10 2 2 4 2 2 3" xfId="50102"/>
    <cellStyle name="Note 10 2 2 4 2 2 4" xfId="50103"/>
    <cellStyle name="Note 10 2 2 4 2 2 5" xfId="50104"/>
    <cellStyle name="Note 10 2 2 4 2 2 6" xfId="50105"/>
    <cellStyle name="Note 10 2 2 4 2 2 7" xfId="50106"/>
    <cellStyle name="Note 10 2 2 4 2 3" xfId="2846"/>
    <cellStyle name="Note 10 2 2 4 2 3 2" xfId="50107"/>
    <cellStyle name="Note 10 2 2 4 2 3 3" xfId="50108"/>
    <cellStyle name="Note 10 2 2 4 2 3 4" xfId="50109"/>
    <cellStyle name="Note 10 2 2 4 2 3 5" xfId="50110"/>
    <cellStyle name="Note 10 2 2 4 2 3 6" xfId="50111"/>
    <cellStyle name="Note 10 2 2 4 2 4" xfId="50112"/>
    <cellStyle name="Note 10 2 2 4 2 5" xfId="50113"/>
    <cellStyle name="Note 10 2 2 4 3" xfId="2847"/>
    <cellStyle name="Note 10 2 2 4 3 2" xfId="2848"/>
    <cellStyle name="Note 10 2 2 4 3 2 2" xfId="50114"/>
    <cellStyle name="Note 10 2 2 4 3 2 3" xfId="50115"/>
    <cellStyle name="Note 10 2 2 4 3 2 4" xfId="50116"/>
    <cellStyle name="Note 10 2 2 4 3 2 5" xfId="50117"/>
    <cellStyle name="Note 10 2 2 4 3 2 6" xfId="50118"/>
    <cellStyle name="Note 10 2 2 4 3 3" xfId="50119"/>
    <cellStyle name="Note 10 2 2 4 3 4" xfId="50120"/>
    <cellStyle name="Note 10 2 2 4 3 5" xfId="50121"/>
    <cellStyle name="Note 10 2 2 4 3 6" xfId="50122"/>
    <cellStyle name="Note 10 2 2 4 3 7" xfId="50123"/>
    <cellStyle name="Note 10 2 2 4 3 8" xfId="50124"/>
    <cellStyle name="Note 10 2 2 4 4" xfId="2849"/>
    <cellStyle name="Note 10 2 2 4 4 2" xfId="2850"/>
    <cellStyle name="Note 10 2 2 4 4 2 2" xfId="50125"/>
    <cellStyle name="Note 10 2 2 4 4 2 3" xfId="50126"/>
    <cellStyle name="Note 10 2 2 4 4 2 4" xfId="50127"/>
    <cellStyle name="Note 10 2 2 4 4 2 5" xfId="50128"/>
    <cellStyle name="Note 10 2 2 4 4 2 6" xfId="50129"/>
    <cellStyle name="Note 10 2 2 4 4 3" xfId="50130"/>
    <cellStyle name="Note 10 2 2 4 4 4" xfId="50131"/>
    <cellStyle name="Note 10 2 2 4 4 5" xfId="50132"/>
    <cellStyle name="Note 10 2 2 4 4 6" xfId="50133"/>
    <cellStyle name="Note 10 2 2 4 4 7" xfId="50134"/>
    <cellStyle name="Note 10 2 2 4 4 8" xfId="50135"/>
    <cellStyle name="Note 10 2 2 4 5" xfId="2851"/>
    <cellStyle name="Note 10 2 2 4 5 2" xfId="2852"/>
    <cellStyle name="Note 10 2 2 4 5 2 2" xfId="50136"/>
    <cellStyle name="Note 10 2 2 4 5 2 3" xfId="50137"/>
    <cellStyle name="Note 10 2 2 4 5 2 4" xfId="50138"/>
    <cellStyle name="Note 10 2 2 4 5 2 5" xfId="50139"/>
    <cellStyle name="Note 10 2 2 4 5 2 6" xfId="50140"/>
    <cellStyle name="Note 10 2 2 4 5 3" xfId="50141"/>
    <cellStyle name="Note 10 2 2 4 5 4" xfId="50142"/>
    <cellStyle name="Note 10 2 2 4 5 5" xfId="50143"/>
    <cellStyle name="Note 10 2 2 4 5 6" xfId="50144"/>
    <cellStyle name="Note 10 2 2 4 5 7" xfId="50145"/>
    <cellStyle name="Note 10 2 2 4 5 8" xfId="50146"/>
    <cellStyle name="Note 10 2 2 4 6" xfId="2853"/>
    <cellStyle name="Note 10 2 2 4 6 2" xfId="2854"/>
    <cellStyle name="Note 10 2 2 4 6 2 2" xfId="50147"/>
    <cellStyle name="Note 10 2 2 4 6 2 3" xfId="50148"/>
    <cellStyle name="Note 10 2 2 4 6 2 4" xfId="50149"/>
    <cellStyle name="Note 10 2 2 4 6 2 5" xfId="50150"/>
    <cellStyle name="Note 10 2 2 4 6 2 6" xfId="50151"/>
    <cellStyle name="Note 10 2 2 4 6 3" xfId="50152"/>
    <cellStyle name="Note 10 2 2 4 6 4" xfId="50153"/>
    <cellStyle name="Note 10 2 2 4 6 5" xfId="50154"/>
    <cellStyle name="Note 10 2 2 4 6 6" xfId="50155"/>
    <cellStyle name="Note 10 2 2 4 6 7" xfId="50156"/>
    <cellStyle name="Note 10 2 2 4 6 8" xfId="50157"/>
    <cellStyle name="Note 10 2 2 4 7" xfId="2855"/>
    <cellStyle name="Note 10 2 2 4 7 2" xfId="2856"/>
    <cellStyle name="Note 10 2 2 4 7 2 2" xfId="50158"/>
    <cellStyle name="Note 10 2 2 4 7 2 3" xfId="50159"/>
    <cellStyle name="Note 10 2 2 4 7 2 4" xfId="50160"/>
    <cellStyle name="Note 10 2 2 4 7 2 5" xfId="50161"/>
    <cellStyle name="Note 10 2 2 4 7 2 6" xfId="50162"/>
    <cellStyle name="Note 10 2 2 4 7 3" xfId="50163"/>
    <cellStyle name="Note 10 2 2 4 7 4" xfId="50164"/>
    <cellStyle name="Note 10 2 2 4 7 5" xfId="50165"/>
    <cellStyle name="Note 10 2 2 4 7 6" xfId="50166"/>
    <cellStyle name="Note 10 2 2 4 7 7" xfId="50167"/>
    <cellStyle name="Note 10 2 2 4 7 8" xfId="50168"/>
    <cellStyle name="Note 10 2 2 4 8" xfId="2857"/>
    <cellStyle name="Note 10 2 2 4 8 2" xfId="2858"/>
    <cellStyle name="Note 10 2 2 4 8 2 2" xfId="50169"/>
    <cellStyle name="Note 10 2 2 4 8 2 3" xfId="50170"/>
    <cellStyle name="Note 10 2 2 4 8 2 4" xfId="50171"/>
    <cellStyle name="Note 10 2 2 4 8 2 5" xfId="50172"/>
    <cellStyle name="Note 10 2 2 4 8 2 6" xfId="50173"/>
    <cellStyle name="Note 10 2 2 4 8 3" xfId="50174"/>
    <cellStyle name="Note 10 2 2 4 8 4" xfId="50175"/>
    <cellStyle name="Note 10 2 2 4 8 5" xfId="50176"/>
    <cellStyle name="Note 10 2 2 4 8 6" xfId="50177"/>
    <cellStyle name="Note 10 2 2 4 8 7" xfId="50178"/>
    <cellStyle name="Note 10 2 2 4 8 8" xfId="50179"/>
    <cellStyle name="Note 10 2 2 4 9" xfId="2859"/>
    <cellStyle name="Note 10 2 2 4 9 2" xfId="2860"/>
    <cellStyle name="Note 10 2 2 4 9 2 2" xfId="50180"/>
    <cellStyle name="Note 10 2 2 4 9 2 3" xfId="50181"/>
    <cellStyle name="Note 10 2 2 4 9 2 4" xfId="50182"/>
    <cellStyle name="Note 10 2 2 4 9 2 5" xfId="50183"/>
    <cellStyle name="Note 10 2 2 4 9 2 6" xfId="50184"/>
    <cellStyle name="Note 10 2 2 4 9 3" xfId="50185"/>
    <cellStyle name="Note 10 2 2 4 9 4" xfId="50186"/>
    <cellStyle name="Note 10 2 2 4 9 5" xfId="50187"/>
    <cellStyle name="Note 10 2 2 4 9 6" xfId="50188"/>
    <cellStyle name="Note 10 2 2 4 9 7" xfId="50189"/>
    <cellStyle name="Note 10 2 2 4 9 8" xfId="50190"/>
    <cellStyle name="Note 10 2 2 5" xfId="2861"/>
    <cellStyle name="Note 10 2 2 5 10" xfId="2862"/>
    <cellStyle name="Note 10 2 2 5 10 2" xfId="2863"/>
    <cellStyle name="Note 10 2 2 5 10 2 2" xfId="50191"/>
    <cellStyle name="Note 10 2 2 5 10 2 3" xfId="50192"/>
    <cellStyle name="Note 10 2 2 5 10 2 4" xfId="50193"/>
    <cellStyle name="Note 10 2 2 5 10 2 5" xfId="50194"/>
    <cellStyle name="Note 10 2 2 5 10 3" xfId="50195"/>
    <cellStyle name="Note 10 2 2 5 10 4" xfId="50196"/>
    <cellStyle name="Note 10 2 2 5 10 5" xfId="50197"/>
    <cellStyle name="Note 10 2 2 5 10 6" xfId="50198"/>
    <cellStyle name="Note 10 2 2 5 10 7" xfId="50199"/>
    <cellStyle name="Note 10 2 2 5 11" xfId="2864"/>
    <cellStyle name="Note 10 2 2 5 11 2" xfId="50200"/>
    <cellStyle name="Note 10 2 2 5 11 3" xfId="50201"/>
    <cellStyle name="Note 10 2 2 5 11 4" xfId="50202"/>
    <cellStyle name="Note 10 2 2 5 11 5" xfId="50203"/>
    <cellStyle name="Note 10 2 2 5 12" xfId="50204"/>
    <cellStyle name="Note 10 2 2 5 13" xfId="50205"/>
    <cellStyle name="Note 10 2 2 5 2" xfId="2865"/>
    <cellStyle name="Note 10 2 2 5 2 2" xfId="2866"/>
    <cellStyle name="Note 10 2 2 5 2 2 2" xfId="2867"/>
    <cellStyle name="Note 10 2 2 5 2 2 2 2" xfId="50206"/>
    <cellStyle name="Note 10 2 2 5 2 2 2 3" xfId="50207"/>
    <cellStyle name="Note 10 2 2 5 2 2 2 4" xfId="50208"/>
    <cellStyle name="Note 10 2 2 5 2 2 2 5" xfId="50209"/>
    <cellStyle name="Note 10 2 2 5 2 2 3" xfId="50210"/>
    <cellStyle name="Note 10 2 2 5 2 2 4" xfId="50211"/>
    <cellStyle name="Note 10 2 2 5 2 2 5" xfId="50212"/>
    <cellStyle name="Note 10 2 2 5 2 2 6" xfId="50213"/>
    <cellStyle name="Note 10 2 2 5 2 2 7" xfId="50214"/>
    <cellStyle name="Note 10 2 2 5 2 3" xfId="2868"/>
    <cellStyle name="Note 10 2 2 5 2 3 2" xfId="50215"/>
    <cellStyle name="Note 10 2 2 5 2 3 3" xfId="50216"/>
    <cellStyle name="Note 10 2 2 5 2 3 4" xfId="50217"/>
    <cellStyle name="Note 10 2 2 5 2 3 5" xfId="50218"/>
    <cellStyle name="Note 10 2 2 5 2 3 6" xfId="50219"/>
    <cellStyle name="Note 10 2 2 5 2 4" xfId="50220"/>
    <cellStyle name="Note 10 2 2 5 2 5" xfId="50221"/>
    <cellStyle name="Note 10 2 2 5 3" xfId="2869"/>
    <cellStyle name="Note 10 2 2 5 3 2" xfId="2870"/>
    <cellStyle name="Note 10 2 2 5 3 2 2" xfId="50222"/>
    <cellStyle name="Note 10 2 2 5 3 2 3" xfId="50223"/>
    <cellStyle name="Note 10 2 2 5 3 2 4" xfId="50224"/>
    <cellStyle name="Note 10 2 2 5 3 2 5" xfId="50225"/>
    <cellStyle name="Note 10 2 2 5 3 2 6" xfId="50226"/>
    <cellStyle name="Note 10 2 2 5 3 3" xfId="50227"/>
    <cellStyle name="Note 10 2 2 5 3 4" xfId="50228"/>
    <cellStyle name="Note 10 2 2 5 3 5" xfId="50229"/>
    <cellStyle name="Note 10 2 2 5 3 6" xfId="50230"/>
    <cellStyle name="Note 10 2 2 5 3 7" xfId="50231"/>
    <cellStyle name="Note 10 2 2 5 3 8" xfId="50232"/>
    <cellStyle name="Note 10 2 2 5 4" xfId="2871"/>
    <cellStyle name="Note 10 2 2 5 4 2" xfId="2872"/>
    <cellStyle name="Note 10 2 2 5 4 2 2" xfId="50233"/>
    <cellStyle name="Note 10 2 2 5 4 2 3" xfId="50234"/>
    <cellStyle name="Note 10 2 2 5 4 2 4" xfId="50235"/>
    <cellStyle name="Note 10 2 2 5 4 2 5" xfId="50236"/>
    <cellStyle name="Note 10 2 2 5 4 2 6" xfId="50237"/>
    <cellStyle name="Note 10 2 2 5 4 3" xfId="50238"/>
    <cellStyle name="Note 10 2 2 5 4 4" xfId="50239"/>
    <cellStyle name="Note 10 2 2 5 4 5" xfId="50240"/>
    <cellStyle name="Note 10 2 2 5 4 6" xfId="50241"/>
    <cellStyle name="Note 10 2 2 5 4 7" xfId="50242"/>
    <cellStyle name="Note 10 2 2 5 4 8" xfId="50243"/>
    <cellStyle name="Note 10 2 2 5 5" xfId="2873"/>
    <cellStyle name="Note 10 2 2 5 5 2" xfId="2874"/>
    <cellStyle name="Note 10 2 2 5 5 2 2" xfId="50244"/>
    <cellStyle name="Note 10 2 2 5 5 2 3" xfId="50245"/>
    <cellStyle name="Note 10 2 2 5 5 2 4" xfId="50246"/>
    <cellStyle name="Note 10 2 2 5 5 2 5" xfId="50247"/>
    <cellStyle name="Note 10 2 2 5 5 2 6" xfId="50248"/>
    <cellStyle name="Note 10 2 2 5 5 3" xfId="50249"/>
    <cellStyle name="Note 10 2 2 5 5 4" xfId="50250"/>
    <cellStyle name="Note 10 2 2 5 5 5" xfId="50251"/>
    <cellStyle name="Note 10 2 2 5 5 6" xfId="50252"/>
    <cellStyle name="Note 10 2 2 5 5 7" xfId="50253"/>
    <cellStyle name="Note 10 2 2 5 5 8" xfId="50254"/>
    <cellStyle name="Note 10 2 2 5 6" xfId="2875"/>
    <cellStyle name="Note 10 2 2 5 6 2" xfId="2876"/>
    <cellStyle name="Note 10 2 2 5 6 2 2" xfId="50255"/>
    <cellStyle name="Note 10 2 2 5 6 2 3" xfId="50256"/>
    <cellStyle name="Note 10 2 2 5 6 2 4" xfId="50257"/>
    <cellStyle name="Note 10 2 2 5 6 2 5" xfId="50258"/>
    <cellStyle name="Note 10 2 2 5 6 2 6" xfId="50259"/>
    <cellStyle name="Note 10 2 2 5 6 3" xfId="50260"/>
    <cellStyle name="Note 10 2 2 5 6 4" xfId="50261"/>
    <cellStyle name="Note 10 2 2 5 6 5" xfId="50262"/>
    <cellStyle name="Note 10 2 2 5 6 6" xfId="50263"/>
    <cellStyle name="Note 10 2 2 5 6 7" xfId="50264"/>
    <cellStyle name="Note 10 2 2 5 6 8" xfId="50265"/>
    <cellStyle name="Note 10 2 2 5 7" xfId="2877"/>
    <cellStyle name="Note 10 2 2 5 7 2" xfId="2878"/>
    <cellStyle name="Note 10 2 2 5 7 2 2" xfId="50266"/>
    <cellStyle name="Note 10 2 2 5 7 2 3" xfId="50267"/>
    <cellStyle name="Note 10 2 2 5 7 2 4" xfId="50268"/>
    <cellStyle name="Note 10 2 2 5 7 2 5" xfId="50269"/>
    <cellStyle name="Note 10 2 2 5 7 2 6" xfId="50270"/>
    <cellStyle name="Note 10 2 2 5 7 3" xfId="50271"/>
    <cellStyle name="Note 10 2 2 5 7 4" xfId="50272"/>
    <cellStyle name="Note 10 2 2 5 7 5" xfId="50273"/>
    <cellStyle name="Note 10 2 2 5 7 6" xfId="50274"/>
    <cellStyle name="Note 10 2 2 5 7 7" xfId="50275"/>
    <cellStyle name="Note 10 2 2 5 7 8" xfId="50276"/>
    <cellStyle name="Note 10 2 2 5 8" xfId="2879"/>
    <cellStyle name="Note 10 2 2 5 8 2" xfId="2880"/>
    <cellStyle name="Note 10 2 2 5 8 2 2" xfId="50277"/>
    <cellStyle name="Note 10 2 2 5 8 2 3" xfId="50278"/>
    <cellStyle name="Note 10 2 2 5 8 2 4" xfId="50279"/>
    <cellStyle name="Note 10 2 2 5 8 2 5" xfId="50280"/>
    <cellStyle name="Note 10 2 2 5 8 2 6" xfId="50281"/>
    <cellStyle name="Note 10 2 2 5 8 3" xfId="50282"/>
    <cellStyle name="Note 10 2 2 5 8 4" xfId="50283"/>
    <cellStyle name="Note 10 2 2 5 8 5" xfId="50284"/>
    <cellStyle name="Note 10 2 2 5 8 6" xfId="50285"/>
    <cellStyle name="Note 10 2 2 5 8 7" xfId="50286"/>
    <cellStyle name="Note 10 2 2 5 8 8" xfId="50287"/>
    <cellStyle name="Note 10 2 2 5 9" xfId="2881"/>
    <cellStyle name="Note 10 2 2 5 9 2" xfId="2882"/>
    <cellStyle name="Note 10 2 2 5 9 2 2" xfId="50288"/>
    <cellStyle name="Note 10 2 2 5 9 2 3" xfId="50289"/>
    <cellStyle name="Note 10 2 2 5 9 2 4" xfId="50290"/>
    <cellStyle name="Note 10 2 2 5 9 2 5" xfId="50291"/>
    <cellStyle name="Note 10 2 2 5 9 2 6" xfId="50292"/>
    <cellStyle name="Note 10 2 2 5 9 3" xfId="50293"/>
    <cellStyle name="Note 10 2 2 5 9 4" xfId="50294"/>
    <cellStyle name="Note 10 2 2 5 9 5" xfId="50295"/>
    <cellStyle name="Note 10 2 2 5 9 6" xfId="50296"/>
    <cellStyle name="Note 10 2 2 5 9 7" xfId="50297"/>
    <cellStyle name="Note 10 2 2 5 9 8" xfId="50298"/>
    <cellStyle name="Note 10 2 2 6" xfId="2883"/>
    <cellStyle name="Note 10 2 2 6 10" xfId="2884"/>
    <cellStyle name="Note 10 2 2 6 10 2" xfId="2885"/>
    <cellStyle name="Note 10 2 2 6 10 2 2" xfId="50299"/>
    <cellStyle name="Note 10 2 2 6 10 2 3" xfId="50300"/>
    <cellStyle name="Note 10 2 2 6 10 2 4" xfId="50301"/>
    <cellStyle name="Note 10 2 2 6 10 2 5" xfId="50302"/>
    <cellStyle name="Note 10 2 2 6 10 3" xfId="50303"/>
    <cellStyle name="Note 10 2 2 6 10 4" xfId="50304"/>
    <cellStyle name="Note 10 2 2 6 10 5" xfId="50305"/>
    <cellStyle name="Note 10 2 2 6 10 6" xfId="50306"/>
    <cellStyle name="Note 10 2 2 6 10 7" xfId="50307"/>
    <cellStyle name="Note 10 2 2 6 11" xfId="2886"/>
    <cellStyle name="Note 10 2 2 6 11 2" xfId="50308"/>
    <cellStyle name="Note 10 2 2 6 11 3" xfId="50309"/>
    <cellStyle name="Note 10 2 2 6 11 4" xfId="50310"/>
    <cellStyle name="Note 10 2 2 6 11 5" xfId="50311"/>
    <cellStyle name="Note 10 2 2 6 12" xfId="50312"/>
    <cellStyle name="Note 10 2 2 6 13" xfId="50313"/>
    <cellStyle name="Note 10 2 2 6 2" xfId="2887"/>
    <cellStyle name="Note 10 2 2 6 2 2" xfId="2888"/>
    <cellStyle name="Note 10 2 2 6 2 2 2" xfId="2889"/>
    <cellStyle name="Note 10 2 2 6 2 2 2 2" xfId="50314"/>
    <cellStyle name="Note 10 2 2 6 2 2 2 3" xfId="50315"/>
    <cellStyle name="Note 10 2 2 6 2 2 2 4" xfId="50316"/>
    <cellStyle name="Note 10 2 2 6 2 2 2 5" xfId="50317"/>
    <cellStyle name="Note 10 2 2 6 2 2 3" xfId="50318"/>
    <cellStyle name="Note 10 2 2 6 2 2 4" xfId="50319"/>
    <cellStyle name="Note 10 2 2 6 2 2 5" xfId="50320"/>
    <cellStyle name="Note 10 2 2 6 2 2 6" xfId="50321"/>
    <cellStyle name="Note 10 2 2 6 2 2 7" xfId="50322"/>
    <cellStyle name="Note 10 2 2 6 2 3" xfId="2890"/>
    <cellStyle name="Note 10 2 2 6 2 3 2" xfId="50323"/>
    <cellStyle name="Note 10 2 2 6 2 3 3" xfId="50324"/>
    <cellStyle name="Note 10 2 2 6 2 3 4" xfId="50325"/>
    <cellStyle name="Note 10 2 2 6 2 3 5" xfId="50326"/>
    <cellStyle name="Note 10 2 2 6 2 3 6" xfId="50327"/>
    <cellStyle name="Note 10 2 2 6 2 4" xfId="50328"/>
    <cellStyle name="Note 10 2 2 6 2 5" xfId="50329"/>
    <cellStyle name="Note 10 2 2 6 3" xfId="2891"/>
    <cellStyle name="Note 10 2 2 6 3 2" xfId="2892"/>
    <cellStyle name="Note 10 2 2 6 3 2 2" xfId="50330"/>
    <cellStyle name="Note 10 2 2 6 3 2 3" xfId="50331"/>
    <cellStyle name="Note 10 2 2 6 3 2 4" xfId="50332"/>
    <cellStyle name="Note 10 2 2 6 3 2 5" xfId="50333"/>
    <cellStyle name="Note 10 2 2 6 3 2 6" xfId="50334"/>
    <cellStyle name="Note 10 2 2 6 3 3" xfId="50335"/>
    <cellStyle name="Note 10 2 2 6 3 4" xfId="50336"/>
    <cellStyle name="Note 10 2 2 6 3 5" xfId="50337"/>
    <cellStyle name="Note 10 2 2 6 3 6" xfId="50338"/>
    <cellStyle name="Note 10 2 2 6 3 7" xfId="50339"/>
    <cellStyle name="Note 10 2 2 6 3 8" xfId="50340"/>
    <cellStyle name="Note 10 2 2 6 4" xfId="2893"/>
    <cellStyle name="Note 10 2 2 6 4 2" xfId="2894"/>
    <cellStyle name="Note 10 2 2 6 4 2 2" xfId="50341"/>
    <cellStyle name="Note 10 2 2 6 4 2 3" xfId="50342"/>
    <cellStyle name="Note 10 2 2 6 4 2 4" xfId="50343"/>
    <cellStyle name="Note 10 2 2 6 4 2 5" xfId="50344"/>
    <cellStyle name="Note 10 2 2 6 4 2 6" xfId="50345"/>
    <cellStyle name="Note 10 2 2 6 4 3" xfId="50346"/>
    <cellStyle name="Note 10 2 2 6 4 4" xfId="50347"/>
    <cellStyle name="Note 10 2 2 6 4 5" xfId="50348"/>
    <cellStyle name="Note 10 2 2 6 4 6" xfId="50349"/>
    <cellStyle name="Note 10 2 2 6 4 7" xfId="50350"/>
    <cellStyle name="Note 10 2 2 6 4 8" xfId="50351"/>
    <cellStyle name="Note 10 2 2 6 5" xfId="2895"/>
    <cellStyle name="Note 10 2 2 6 5 2" xfId="2896"/>
    <cellStyle name="Note 10 2 2 6 5 2 2" xfId="50352"/>
    <cellStyle name="Note 10 2 2 6 5 2 3" xfId="50353"/>
    <cellStyle name="Note 10 2 2 6 5 2 4" xfId="50354"/>
    <cellStyle name="Note 10 2 2 6 5 2 5" xfId="50355"/>
    <cellStyle name="Note 10 2 2 6 5 2 6" xfId="50356"/>
    <cellStyle name="Note 10 2 2 6 5 3" xfId="50357"/>
    <cellStyle name="Note 10 2 2 6 5 4" xfId="50358"/>
    <cellStyle name="Note 10 2 2 6 5 5" xfId="50359"/>
    <cellStyle name="Note 10 2 2 6 5 6" xfId="50360"/>
    <cellStyle name="Note 10 2 2 6 5 7" xfId="50361"/>
    <cellStyle name="Note 10 2 2 6 5 8" xfId="50362"/>
    <cellStyle name="Note 10 2 2 6 6" xfId="2897"/>
    <cellStyle name="Note 10 2 2 6 6 2" xfId="2898"/>
    <cellStyle name="Note 10 2 2 6 6 2 2" xfId="50363"/>
    <cellStyle name="Note 10 2 2 6 6 2 3" xfId="50364"/>
    <cellStyle name="Note 10 2 2 6 6 2 4" xfId="50365"/>
    <cellStyle name="Note 10 2 2 6 6 2 5" xfId="50366"/>
    <cellStyle name="Note 10 2 2 6 6 2 6" xfId="50367"/>
    <cellStyle name="Note 10 2 2 6 6 3" xfId="50368"/>
    <cellStyle name="Note 10 2 2 6 6 4" xfId="50369"/>
    <cellStyle name="Note 10 2 2 6 6 5" xfId="50370"/>
    <cellStyle name="Note 10 2 2 6 6 6" xfId="50371"/>
    <cellStyle name="Note 10 2 2 6 6 7" xfId="50372"/>
    <cellStyle name="Note 10 2 2 6 6 8" xfId="50373"/>
    <cellStyle name="Note 10 2 2 6 7" xfId="2899"/>
    <cellStyle name="Note 10 2 2 6 7 2" xfId="2900"/>
    <cellStyle name="Note 10 2 2 6 7 2 2" xfId="50374"/>
    <cellStyle name="Note 10 2 2 6 7 2 3" xfId="50375"/>
    <cellStyle name="Note 10 2 2 6 7 2 4" xfId="50376"/>
    <cellStyle name="Note 10 2 2 6 7 2 5" xfId="50377"/>
    <cellStyle name="Note 10 2 2 6 7 2 6" xfId="50378"/>
    <cellStyle name="Note 10 2 2 6 7 3" xfId="50379"/>
    <cellStyle name="Note 10 2 2 6 7 4" xfId="50380"/>
    <cellStyle name="Note 10 2 2 6 7 5" xfId="50381"/>
    <cellStyle name="Note 10 2 2 6 7 6" xfId="50382"/>
    <cellStyle name="Note 10 2 2 6 7 7" xfId="50383"/>
    <cellStyle name="Note 10 2 2 6 7 8" xfId="50384"/>
    <cellStyle name="Note 10 2 2 6 8" xfId="2901"/>
    <cellStyle name="Note 10 2 2 6 8 2" xfId="2902"/>
    <cellStyle name="Note 10 2 2 6 8 2 2" xfId="50385"/>
    <cellStyle name="Note 10 2 2 6 8 2 3" xfId="50386"/>
    <cellStyle name="Note 10 2 2 6 8 2 4" xfId="50387"/>
    <cellStyle name="Note 10 2 2 6 8 2 5" xfId="50388"/>
    <cellStyle name="Note 10 2 2 6 8 2 6" xfId="50389"/>
    <cellStyle name="Note 10 2 2 6 8 3" xfId="50390"/>
    <cellStyle name="Note 10 2 2 6 8 4" xfId="50391"/>
    <cellStyle name="Note 10 2 2 6 8 5" xfId="50392"/>
    <cellStyle name="Note 10 2 2 6 8 6" xfId="50393"/>
    <cellStyle name="Note 10 2 2 6 8 7" xfId="50394"/>
    <cellStyle name="Note 10 2 2 6 8 8" xfId="50395"/>
    <cellStyle name="Note 10 2 2 6 9" xfId="2903"/>
    <cellStyle name="Note 10 2 2 6 9 2" xfId="2904"/>
    <cellStyle name="Note 10 2 2 6 9 2 2" xfId="50396"/>
    <cellStyle name="Note 10 2 2 6 9 2 3" xfId="50397"/>
    <cellStyle name="Note 10 2 2 6 9 2 4" xfId="50398"/>
    <cellStyle name="Note 10 2 2 6 9 2 5" xfId="50399"/>
    <cellStyle name="Note 10 2 2 6 9 2 6" xfId="50400"/>
    <cellStyle name="Note 10 2 2 6 9 3" xfId="50401"/>
    <cellStyle name="Note 10 2 2 6 9 4" xfId="50402"/>
    <cellStyle name="Note 10 2 2 6 9 5" xfId="50403"/>
    <cellStyle name="Note 10 2 2 6 9 6" xfId="50404"/>
    <cellStyle name="Note 10 2 2 6 9 7" xfId="50405"/>
    <cellStyle name="Note 10 2 2 6 9 8" xfId="50406"/>
    <cellStyle name="Note 10 2 2 7" xfId="2905"/>
    <cellStyle name="Note 10 2 2 7 2" xfId="2906"/>
    <cellStyle name="Note 10 2 2 7 2 2" xfId="2907"/>
    <cellStyle name="Note 10 2 2 7 2 2 2" xfId="50407"/>
    <cellStyle name="Note 10 2 2 7 2 2 3" xfId="50408"/>
    <cellStyle name="Note 10 2 2 7 2 2 4" xfId="50409"/>
    <cellStyle name="Note 10 2 2 7 2 2 5" xfId="50410"/>
    <cellStyle name="Note 10 2 2 7 2 3" xfId="50411"/>
    <cellStyle name="Note 10 2 2 7 2 4" xfId="50412"/>
    <cellStyle name="Note 10 2 2 7 2 5" xfId="50413"/>
    <cellStyle name="Note 10 2 2 7 2 6" xfId="50414"/>
    <cellStyle name="Note 10 2 2 7 2 7" xfId="50415"/>
    <cellStyle name="Note 10 2 2 7 3" xfId="2908"/>
    <cellStyle name="Note 10 2 2 7 3 2" xfId="50416"/>
    <cellStyle name="Note 10 2 2 7 3 3" xfId="50417"/>
    <cellStyle name="Note 10 2 2 7 3 4" xfId="50418"/>
    <cellStyle name="Note 10 2 2 7 3 5" xfId="50419"/>
    <cellStyle name="Note 10 2 2 7 3 6" xfId="50420"/>
    <cellStyle name="Note 10 2 2 7 4" xfId="50421"/>
    <cellStyle name="Note 10 2 2 7 5" xfId="50422"/>
    <cellStyle name="Note 10 2 2 8" xfId="2909"/>
    <cellStyle name="Note 10 2 2 8 2" xfId="2910"/>
    <cellStyle name="Note 10 2 2 8 2 2" xfId="50423"/>
    <cellStyle name="Note 10 2 2 8 2 3" xfId="50424"/>
    <cellStyle name="Note 10 2 2 8 2 4" xfId="50425"/>
    <cellStyle name="Note 10 2 2 8 2 5" xfId="50426"/>
    <cellStyle name="Note 10 2 2 8 2 6" xfId="50427"/>
    <cellStyle name="Note 10 2 2 8 3" xfId="50428"/>
    <cellStyle name="Note 10 2 2 8 4" xfId="50429"/>
    <cellStyle name="Note 10 2 2 8 5" xfId="50430"/>
    <cellStyle name="Note 10 2 2 8 6" xfId="50431"/>
    <cellStyle name="Note 10 2 2 8 7" xfId="50432"/>
    <cellStyle name="Note 10 2 2 8 8" xfId="50433"/>
    <cellStyle name="Note 10 2 2 9" xfId="2911"/>
    <cellStyle name="Note 10 2 2 9 2" xfId="2912"/>
    <cellStyle name="Note 10 2 2 9 2 2" xfId="50434"/>
    <cellStyle name="Note 10 2 2 9 2 3" xfId="50435"/>
    <cellStyle name="Note 10 2 2 9 2 4" xfId="50436"/>
    <cellStyle name="Note 10 2 2 9 2 5" xfId="50437"/>
    <cellStyle name="Note 10 2 2 9 2 6" xfId="50438"/>
    <cellStyle name="Note 10 2 2 9 3" xfId="50439"/>
    <cellStyle name="Note 10 2 2 9 4" xfId="50440"/>
    <cellStyle name="Note 10 2 2 9 5" xfId="50441"/>
    <cellStyle name="Note 10 2 2 9 6" xfId="50442"/>
    <cellStyle name="Note 10 2 2 9 7" xfId="50443"/>
    <cellStyle name="Note 10 2 2 9 8" xfId="50444"/>
    <cellStyle name="Note 10 2 3" xfId="2913"/>
    <cellStyle name="Note 10 2 3 10" xfId="50445"/>
    <cellStyle name="Note 10 2 3 11" xfId="50446"/>
    <cellStyle name="Note 10 2 3 2" xfId="2914"/>
    <cellStyle name="Note 10 2 3 2 2" xfId="2915"/>
    <cellStyle name="Note 10 2 3 2 2 2" xfId="2916"/>
    <cellStyle name="Note 10 2 3 2 2 2 2" xfId="50447"/>
    <cellStyle name="Note 10 2 3 2 2 2 3" xfId="50448"/>
    <cellStyle name="Note 10 2 3 2 2 2 4" xfId="50449"/>
    <cellStyle name="Note 10 2 3 2 2 2 5" xfId="50450"/>
    <cellStyle name="Note 10 2 3 2 2 3" xfId="50451"/>
    <cellStyle name="Note 10 2 3 2 2 4" xfId="50452"/>
    <cellStyle name="Note 10 2 3 2 2 5" xfId="50453"/>
    <cellStyle name="Note 10 2 3 2 2 6" xfId="50454"/>
    <cellStyle name="Note 10 2 3 2 2 7" xfId="50455"/>
    <cellStyle name="Note 10 2 3 2 3" xfId="2917"/>
    <cellStyle name="Note 10 2 3 2 3 2" xfId="50456"/>
    <cellStyle name="Note 10 2 3 2 3 3" xfId="50457"/>
    <cellStyle name="Note 10 2 3 2 3 4" xfId="50458"/>
    <cellStyle name="Note 10 2 3 2 3 5" xfId="50459"/>
    <cellStyle name="Note 10 2 3 2 3 6" xfId="50460"/>
    <cellStyle name="Note 10 2 3 2 4" xfId="50461"/>
    <cellStyle name="Note 10 2 3 2 5" xfId="50462"/>
    <cellStyle name="Note 10 2 3 3" xfId="2918"/>
    <cellStyle name="Note 10 2 3 3 2" xfId="2919"/>
    <cellStyle name="Note 10 2 3 3 2 2" xfId="2920"/>
    <cellStyle name="Note 10 2 3 3 2 2 2" xfId="50463"/>
    <cellStyle name="Note 10 2 3 3 2 2 3" xfId="50464"/>
    <cellStyle name="Note 10 2 3 3 2 2 4" xfId="50465"/>
    <cellStyle name="Note 10 2 3 3 2 2 5" xfId="50466"/>
    <cellStyle name="Note 10 2 3 3 2 3" xfId="50467"/>
    <cellStyle name="Note 10 2 3 3 2 4" xfId="50468"/>
    <cellStyle name="Note 10 2 3 3 2 5" xfId="50469"/>
    <cellStyle name="Note 10 2 3 3 2 6" xfId="50470"/>
    <cellStyle name="Note 10 2 3 3 2 7" xfId="50471"/>
    <cellStyle name="Note 10 2 3 3 3" xfId="2921"/>
    <cellStyle name="Note 10 2 3 3 3 2" xfId="50472"/>
    <cellStyle name="Note 10 2 3 3 3 3" xfId="50473"/>
    <cellStyle name="Note 10 2 3 3 3 4" xfId="50474"/>
    <cellStyle name="Note 10 2 3 3 3 5" xfId="50475"/>
    <cellStyle name="Note 10 2 3 3 3 6" xfId="50476"/>
    <cellStyle name="Note 10 2 3 3 4" xfId="50477"/>
    <cellStyle name="Note 10 2 3 3 5" xfId="50478"/>
    <cellStyle name="Note 10 2 3 4" xfId="2922"/>
    <cellStyle name="Note 10 2 3 4 2" xfId="2923"/>
    <cellStyle name="Note 10 2 3 4 2 2" xfId="50479"/>
    <cellStyle name="Note 10 2 3 4 2 3" xfId="50480"/>
    <cellStyle name="Note 10 2 3 4 2 4" xfId="50481"/>
    <cellStyle name="Note 10 2 3 4 2 5" xfId="50482"/>
    <cellStyle name="Note 10 2 3 4 2 6" xfId="50483"/>
    <cellStyle name="Note 10 2 3 4 3" xfId="50484"/>
    <cellStyle name="Note 10 2 3 4 4" xfId="50485"/>
    <cellStyle name="Note 10 2 3 4 5" xfId="50486"/>
    <cellStyle name="Note 10 2 3 4 6" xfId="50487"/>
    <cellStyle name="Note 10 2 3 4 7" xfId="50488"/>
    <cellStyle name="Note 10 2 3 4 8" xfId="50489"/>
    <cellStyle name="Note 10 2 3 5" xfId="2924"/>
    <cellStyle name="Note 10 2 3 5 2" xfId="2925"/>
    <cellStyle name="Note 10 2 3 5 2 2" xfId="50490"/>
    <cellStyle name="Note 10 2 3 5 2 3" xfId="50491"/>
    <cellStyle name="Note 10 2 3 5 2 4" xfId="50492"/>
    <cellStyle name="Note 10 2 3 5 2 5" xfId="50493"/>
    <cellStyle name="Note 10 2 3 5 2 6" xfId="50494"/>
    <cellStyle name="Note 10 2 3 5 3" xfId="50495"/>
    <cellStyle name="Note 10 2 3 5 4" xfId="50496"/>
    <cellStyle name="Note 10 2 3 5 5" xfId="50497"/>
    <cellStyle name="Note 10 2 3 5 6" xfId="50498"/>
    <cellStyle name="Note 10 2 3 5 7" xfId="50499"/>
    <cellStyle name="Note 10 2 3 5 8" xfId="50500"/>
    <cellStyle name="Note 10 2 3 6" xfId="2926"/>
    <cellStyle name="Note 10 2 3 6 2" xfId="2927"/>
    <cellStyle name="Note 10 2 3 6 2 2" xfId="50501"/>
    <cellStyle name="Note 10 2 3 6 2 3" xfId="50502"/>
    <cellStyle name="Note 10 2 3 6 2 4" xfId="50503"/>
    <cellStyle name="Note 10 2 3 6 2 5" xfId="50504"/>
    <cellStyle name="Note 10 2 3 6 2 6" xfId="50505"/>
    <cellStyle name="Note 10 2 3 6 3" xfId="50506"/>
    <cellStyle name="Note 10 2 3 6 4" xfId="50507"/>
    <cellStyle name="Note 10 2 3 6 5" xfId="50508"/>
    <cellStyle name="Note 10 2 3 6 6" xfId="50509"/>
    <cellStyle name="Note 10 2 3 6 7" xfId="50510"/>
    <cellStyle name="Note 10 2 3 6 8" xfId="50511"/>
    <cellStyle name="Note 10 2 3 7" xfId="2928"/>
    <cellStyle name="Note 10 2 3 7 2" xfId="2929"/>
    <cellStyle name="Note 10 2 3 7 2 2" xfId="50512"/>
    <cellStyle name="Note 10 2 3 7 2 3" xfId="50513"/>
    <cellStyle name="Note 10 2 3 7 2 4" xfId="50514"/>
    <cellStyle name="Note 10 2 3 7 2 5" xfId="50515"/>
    <cellStyle name="Note 10 2 3 7 2 6" xfId="50516"/>
    <cellStyle name="Note 10 2 3 7 3" xfId="50517"/>
    <cellStyle name="Note 10 2 3 7 4" xfId="50518"/>
    <cellStyle name="Note 10 2 3 7 5" xfId="50519"/>
    <cellStyle name="Note 10 2 3 7 6" xfId="50520"/>
    <cellStyle name="Note 10 2 3 7 7" xfId="50521"/>
    <cellStyle name="Note 10 2 3 7 8" xfId="50522"/>
    <cellStyle name="Note 10 2 3 8" xfId="2930"/>
    <cellStyle name="Note 10 2 3 8 2" xfId="50523"/>
    <cellStyle name="Note 10 2 3 8 3" xfId="50524"/>
    <cellStyle name="Note 10 2 3 8 4" xfId="50525"/>
    <cellStyle name="Note 10 2 3 8 5" xfId="50526"/>
    <cellStyle name="Note 10 2 3 8 6" xfId="50527"/>
    <cellStyle name="Note 10 2 3 9" xfId="50528"/>
    <cellStyle name="Note 10 2 3 9 2" xfId="50529"/>
    <cellStyle name="Note 10 2 4" xfId="2931"/>
    <cellStyle name="Note 10 2 4 10" xfId="2932"/>
    <cellStyle name="Note 10 2 4 10 2" xfId="2933"/>
    <cellStyle name="Note 10 2 4 10 2 2" xfId="50530"/>
    <cellStyle name="Note 10 2 4 10 2 3" xfId="50531"/>
    <cellStyle name="Note 10 2 4 10 2 4" xfId="50532"/>
    <cellStyle name="Note 10 2 4 10 2 5" xfId="50533"/>
    <cellStyle name="Note 10 2 4 10 3" xfId="50534"/>
    <cellStyle name="Note 10 2 4 10 4" xfId="50535"/>
    <cellStyle name="Note 10 2 4 10 5" xfId="50536"/>
    <cellStyle name="Note 10 2 4 10 6" xfId="50537"/>
    <cellStyle name="Note 10 2 4 10 7" xfId="50538"/>
    <cellStyle name="Note 10 2 4 11" xfId="2934"/>
    <cellStyle name="Note 10 2 4 11 2" xfId="50539"/>
    <cellStyle name="Note 10 2 4 11 3" xfId="50540"/>
    <cellStyle name="Note 10 2 4 11 4" xfId="50541"/>
    <cellStyle name="Note 10 2 4 11 5" xfId="50542"/>
    <cellStyle name="Note 10 2 4 12" xfId="50543"/>
    <cellStyle name="Note 10 2 4 13" xfId="50544"/>
    <cellStyle name="Note 10 2 4 2" xfId="2935"/>
    <cellStyle name="Note 10 2 4 2 2" xfId="2936"/>
    <cellStyle name="Note 10 2 4 2 2 2" xfId="2937"/>
    <cellStyle name="Note 10 2 4 2 2 2 2" xfId="50545"/>
    <cellStyle name="Note 10 2 4 2 2 2 3" xfId="50546"/>
    <cellStyle name="Note 10 2 4 2 2 2 4" xfId="50547"/>
    <cellStyle name="Note 10 2 4 2 2 2 5" xfId="50548"/>
    <cellStyle name="Note 10 2 4 2 2 3" xfId="50549"/>
    <cellStyle name="Note 10 2 4 2 2 4" xfId="50550"/>
    <cellStyle name="Note 10 2 4 2 2 5" xfId="50551"/>
    <cellStyle name="Note 10 2 4 2 2 6" xfId="50552"/>
    <cellStyle name="Note 10 2 4 2 2 7" xfId="50553"/>
    <cellStyle name="Note 10 2 4 2 3" xfId="2938"/>
    <cellStyle name="Note 10 2 4 2 3 2" xfId="50554"/>
    <cellStyle name="Note 10 2 4 2 3 3" xfId="50555"/>
    <cellStyle name="Note 10 2 4 2 3 4" xfId="50556"/>
    <cellStyle name="Note 10 2 4 2 3 5" xfId="50557"/>
    <cellStyle name="Note 10 2 4 2 3 6" xfId="50558"/>
    <cellStyle name="Note 10 2 4 2 4" xfId="50559"/>
    <cellStyle name="Note 10 2 4 2 5" xfId="50560"/>
    <cellStyle name="Note 10 2 4 3" xfId="2939"/>
    <cellStyle name="Note 10 2 4 3 2" xfId="2940"/>
    <cellStyle name="Note 10 2 4 3 2 2" xfId="50561"/>
    <cellStyle name="Note 10 2 4 3 2 3" xfId="50562"/>
    <cellStyle name="Note 10 2 4 3 2 4" xfId="50563"/>
    <cellStyle name="Note 10 2 4 3 2 5" xfId="50564"/>
    <cellStyle name="Note 10 2 4 3 2 6" xfId="50565"/>
    <cellStyle name="Note 10 2 4 3 3" xfId="50566"/>
    <cellStyle name="Note 10 2 4 3 4" xfId="50567"/>
    <cellStyle name="Note 10 2 4 3 5" xfId="50568"/>
    <cellStyle name="Note 10 2 4 3 6" xfId="50569"/>
    <cellStyle name="Note 10 2 4 3 7" xfId="50570"/>
    <cellStyle name="Note 10 2 4 3 8" xfId="50571"/>
    <cellStyle name="Note 10 2 4 4" xfId="2941"/>
    <cellStyle name="Note 10 2 4 4 2" xfId="2942"/>
    <cellStyle name="Note 10 2 4 4 2 2" xfId="50572"/>
    <cellStyle name="Note 10 2 4 4 2 3" xfId="50573"/>
    <cellStyle name="Note 10 2 4 4 2 4" xfId="50574"/>
    <cellStyle name="Note 10 2 4 4 2 5" xfId="50575"/>
    <cellStyle name="Note 10 2 4 4 2 6" xfId="50576"/>
    <cellStyle name="Note 10 2 4 4 3" xfId="50577"/>
    <cellStyle name="Note 10 2 4 4 4" xfId="50578"/>
    <cellStyle name="Note 10 2 4 4 5" xfId="50579"/>
    <cellStyle name="Note 10 2 4 4 6" xfId="50580"/>
    <cellStyle name="Note 10 2 4 4 7" xfId="50581"/>
    <cellStyle name="Note 10 2 4 4 8" xfId="50582"/>
    <cellStyle name="Note 10 2 4 5" xfId="2943"/>
    <cellStyle name="Note 10 2 4 5 2" xfId="2944"/>
    <cellStyle name="Note 10 2 4 5 2 2" xfId="50583"/>
    <cellStyle name="Note 10 2 4 5 2 3" xfId="50584"/>
    <cellStyle name="Note 10 2 4 5 2 4" xfId="50585"/>
    <cellStyle name="Note 10 2 4 5 2 5" xfId="50586"/>
    <cellStyle name="Note 10 2 4 5 2 6" xfId="50587"/>
    <cellStyle name="Note 10 2 4 5 3" xfId="50588"/>
    <cellStyle name="Note 10 2 4 5 4" xfId="50589"/>
    <cellStyle name="Note 10 2 4 5 5" xfId="50590"/>
    <cellStyle name="Note 10 2 4 5 6" xfId="50591"/>
    <cellStyle name="Note 10 2 4 5 7" xfId="50592"/>
    <cellStyle name="Note 10 2 4 5 8" xfId="50593"/>
    <cellStyle name="Note 10 2 4 6" xfId="2945"/>
    <cellStyle name="Note 10 2 4 6 2" xfId="2946"/>
    <cellStyle name="Note 10 2 4 6 2 2" xfId="50594"/>
    <cellStyle name="Note 10 2 4 6 2 3" xfId="50595"/>
    <cellStyle name="Note 10 2 4 6 2 4" xfId="50596"/>
    <cellStyle name="Note 10 2 4 6 2 5" xfId="50597"/>
    <cellStyle name="Note 10 2 4 6 2 6" xfId="50598"/>
    <cellStyle name="Note 10 2 4 6 3" xfId="50599"/>
    <cellStyle name="Note 10 2 4 6 4" xfId="50600"/>
    <cellStyle name="Note 10 2 4 6 5" xfId="50601"/>
    <cellStyle name="Note 10 2 4 6 6" xfId="50602"/>
    <cellStyle name="Note 10 2 4 6 7" xfId="50603"/>
    <cellStyle name="Note 10 2 4 6 8" xfId="50604"/>
    <cellStyle name="Note 10 2 4 7" xfId="2947"/>
    <cellStyle name="Note 10 2 4 7 2" xfId="2948"/>
    <cellStyle name="Note 10 2 4 7 2 2" xfId="50605"/>
    <cellStyle name="Note 10 2 4 7 2 3" xfId="50606"/>
    <cellStyle name="Note 10 2 4 7 2 4" xfId="50607"/>
    <cellStyle name="Note 10 2 4 7 2 5" xfId="50608"/>
    <cellStyle name="Note 10 2 4 7 2 6" xfId="50609"/>
    <cellStyle name="Note 10 2 4 7 3" xfId="50610"/>
    <cellStyle name="Note 10 2 4 7 4" xfId="50611"/>
    <cellStyle name="Note 10 2 4 7 5" xfId="50612"/>
    <cellStyle name="Note 10 2 4 7 6" xfId="50613"/>
    <cellStyle name="Note 10 2 4 7 7" xfId="50614"/>
    <cellStyle name="Note 10 2 4 7 8" xfId="50615"/>
    <cellStyle name="Note 10 2 4 8" xfId="2949"/>
    <cellStyle name="Note 10 2 4 8 2" xfId="2950"/>
    <cellStyle name="Note 10 2 4 8 2 2" xfId="50616"/>
    <cellStyle name="Note 10 2 4 8 2 3" xfId="50617"/>
    <cellStyle name="Note 10 2 4 8 2 4" xfId="50618"/>
    <cellStyle name="Note 10 2 4 8 2 5" xfId="50619"/>
    <cellStyle name="Note 10 2 4 8 2 6" xfId="50620"/>
    <cellStyle name="Note 10 2 4 8 3" xfId="50621"/>
    <cellStyle name="Note 10 2 4 8 4" xfId="50622"/>
    <cellStyle name="Note 10 2 4 8 5" xfId="50623"/>
    <cellStyle name="Note 10 2 4 8 6" xfId="50624"/>
    <cellStyle name="Note 10 2 4 8 7" xfId="50625"/>
    <cellStyle name="Note 10 2 4 8 8" xfId="50626"/>
    <cellStyle name="Note 10 2 4 9" xfId="2951"/>
    <cellStyle name="Note 10 2 4 9 2" xfId="2952"/>
    <cellStyle name="Note 10 2 4 9 2 2" xfId="50627"/>
    <cellStyle name="Note 10 2 4 9 2 3" xfId="50628"/>
    <cellStyle name="Note 10 2 4 9 2 4" xfId="50629"/>
    <cellStyle name="Note 10 2 4 9 2 5" xfId="50630"/>
    <cellStyle name="Note 10 2 4 9 2 6" xfId="50631"/>
    <cellStyle name="Note 10 2 4 9 3" xfId="50632"/>
    <cellStyle name="Note 10 2 4 9 4" xfId="50633"/>
    <cellStyle name="Note 10 2 4 9 5" xfId="50634"/>
    <cellStyle name="Note 10 2 4 9 6" xfId="50635"/>
    <cellStyle name="Note 10 2 4 9 7" xfId="50636"/>
    <cellStyle name="Note 10 2 4 9 8" xfId="50637"/>
    <cellStyle name="Note 10 2 5" xfId="2953"/>
    <cellStyle name="Note 10 2 5 10" xfId="2954"/>
    <cellStyle name="Note 10 2 5 10 2" xfId="2955"/>
    <cellStyle name="Note 10 2 5 10 2 2" xfId="50638"/>
    <cellStyle name="Note 10 2 5 10 2 3" xfId="50639"/>
    <cellStyle name="Note 10 2 5 10 2 4" xfId="50640"/>
    <cellStyle name="Note 10 2 5 10 2 5" xfId="50641"/>
    <cellStyle name="Note 10 2 5 10 3" xfId="50642"/>
    <cellStyle name="Note 10 2 5 10 4" xfId="50643"/>
    <cellStyle name="Note 10 2 5 10 5" xfId="50644"/>
    <cellStyle name="Note 10 2 5 10 6" xfId="50645"/>
    <cellStyle name="Note 10 2 5 10 7" xfId="50646"/>
    <cellStyle name="Note 10 2 5 11" xfId="2956"/>
    <cellStyle name="Note 10 2 5 11 2" xfId="50647"/>
    <cellStyle name="Note 10 2 5 11 3" xfId="50648"/>
    <cellStyle name="Note 10 2 5 11 4" xfId="50649"/>
    <cellStyle name="Note 10 2 5 11 5" xfId="50650"/>
    <cellStyle name="Note 10 2 5 12" xfId="50651"/>
    <cellStyle name="Note 10 2 5 13" xfId="50652"/>
    <cellStyle name="Note 10 2 5 2" xfId="2957"/>
    <cellStyle name="Note 10 2 5 2 2" xfId="2958"/>
    <cellStyle name="Note 10 2 5 2 2 2" xfId="2959"/>
    <cellStyle name="Note 10 2 5 2 2 2 2" xfId="50653"/>
    <cellStyle name="Note 10 2 5 2 2 2 3" xfId="50654"/>
    <cellStyle name="Note 10 2 5 2 2 2 4" xfId="50655"/>
    <cellStyle name="Note 10 2 5 2 2 2 5" xfId="50656"/>
    <cellStyle name="Note 10 2 5 2 2 3" xfId="50657"/>
    <cellStyle name="Note 10 2 5 2 2 4" xfId="50658"/>
    <cellStyle name="Note 10 2 5 2 2 5" xfId="50659"/>
    <cellStyle name="Note 10 2 5 2 2 6" xfId="50660"/>
    <cellStyle name="Note 10 2 5 2 2 7" xfId="50661"/>
    <cellStyle name="Note 10 2 5 2 3" xfId="2960"/>
    <cellStyle name="Note 10 2 5 2 3 2" xfId="50662"/>
    <cellStyle name="Note 10 2 5 2 3 3" xfId="50663"/>
    <cellStyle name="Note 10 2 5 2 3 4" xfId="50664"/>
    <cellStyle name="Note 10 2 5 2 3 5" xfId="50665"/>
    <cellStyle name="Note 10 2 5 2 3 6" xfId="50666"/>
    <cellStyle name="Note 10 2 5 2 4" xfId="50667"/>
    <cellStyle name="Note 10 2 5 2 5" xfId="50668"/>
    <cellStyle name="Note 10 2 5 3" xfId="2961"/>
    <cellStyle name="Note 10 2 5 3 2" xfId="2962"/>
    <cellStyle name="Note 10 2 5 3 2 2" xfId="50669"/>
    <cellStyle name="Note 10 2 5 3 2 3" xfId="50670"/>
    <cellStyle name="Note 10 2 5 3 2 4" xfId="50671"/>
    <cellStyle name="Note 10 2 5 3 2 5" xfId="50672"/>
    <cellStyle name="Note 10 2 5 3 2 6" xfId="50673"/>
    <cellStyle name="Note 10 2 5 3 3" xfId="50674"/>
    <cellStyle name="Note 10 2 5 3 4" xfId="50675"/>
    <cellStyle name="Note 10 2 5 3 5" xfId="50676"/>
    <cellStyle name="Note 10 2 5 3 6" xfId="50677"/>
    <cellStyle name="Note 10 2 5 3 7" xfId="50678"/>
    <cellStyle name="Note 10 2 5 3 8" xfId="50679"/>
    <cellStyle name="Note 10 2 5 4" xfId="2963"/>
    <cellStyle name="Note 10 2 5 4 2" xfId="2964"/>
    <cellStyle name="Note 10 2 5 4 2 2" xfId="50680"/>
    <cellStyle name="Note 10 2 5 4 2 3" xfId="50681"/>
    <cellStyle name="Note 10 2 5 4 2 4" xfId="50682"/>
    <cellStyle name="Note 10 2 5 4 2 5" xfId="50683"/>
    <cellStyle name="Note 10 2 5 4 2 6" xfId="50684"/>
    <cellStyle name="Note 10 2 5 4 3" xfId="50685"/>
    <cellStyle name="Note 10 2 5 4 4" xfId="50686"/>
    <cellStyle name="Note 10 2 5 4 5" xfId="50687"/>
    <cellStyle name="Note 10 2 5 4 6" xfId="50688"/>
    <cellStyle name="Note 10 2 5 4 7" xfId="50689"/>
    <cellStyle name="Note 10 2 5 4 8" xfId="50690"/>
    <cellStyle name="Note 10 2 5 5" xfId="2965"/>
    <cellStyle name="Note 10 2 5 5 2" xfId="2966"/>
    <cellStyle name="Note 10 2 5 5 2 2" xfId="50691"/>
    <cellStyle name="Note 10 2 5 5 2 3" xfId="50692"/>
    <cellStyle name="Note 10 2 5 5 2 4" xfId="50693"/>
    <cellStyle name="Note 10 2 5 5 2 5" xfId="50694"/>
    <cellStyle name="Note 10 2 5 5 2 6" xfId="50695"/>
    <cellStyle name="Note 10 2 5 5 3" xfId="50696"/>
    <cellStyle name="Note 10 2 5 5 4" xfId="50697"/>
    <cellStyle name="Note 10 2 5 5 5" xfId="50698"/>
    <cellStyle name="Note 10 2 5 5 6" xfId="50699"/>
    <cellStyle name="Note 10 2 5 5 7" xfId="50700"/>
    <cellStyle name="Note 10 2 5 5 8" xfId="50701"/>
    <cellStyle name="Note 10 2 5 6" xfId="2967"/>
    <cellStyle name="Note 10 2 5 6 2" xfId="2968"/>
    <cellStyle name="Note 10 2 5 6 2 2" xfId="50702"/>
    <cellStyle name="Note 10 2 5 6 2 3" xfId="50703"/>
    <cellStyle name="Note 10 2 5 6 2 4" xfId="50704"/>
    <cellStyle name="Note 10 2 5 6 2 5" xfId="50705"/>
    <cellStyle name="Note 10 2 5 6 2 6" xfId="50706"/>
    <cellStyle name="Note 10 2 5 6 3" xfId="50707"/>
    <cellStyle name="Note 10 2 5 6 4" xfId="50708"/>
    <cellStyle name="Note 10 2 5 6 5" xfId="50709"/>
    <cellStyle name="Note 10 2 5 6 6" xfId="50710"/>
    <cellStyle name="Note 10 2 5 6 7" xfId="50711"/>
    <cellStyle name="Note 10 2 5 6 8" xfId="50712"/>
    <cellStyle name="Note 10 2 5 7" xfId="2969"/>
    <cellStyle name="Note 10 2 5 7 2" xfId="2970"/>
    <cellStyle name="Note 10 2 5 7 2 2" xfId="50713"/>
    <cellStyle name="Note 10 2 5 7 2 3" xfId="50714"/>
    <cellStyle name="Note 10 2 5 7 2 4" xfId="50715"/>
    <cellStyle name="Note 10 2 5 7 2 5" xfId="50716"/>
    <cellStyle name="Note 10 2 5 7 2 6" xfId="50717"/>
    <cellStyle name="Note 10 2 5 7 3" xfId="50718"/>
    <cellStyle name="Note 10 2 5 7 4" xfId="50719"/>
    <cellStyle name="Note 10 2 5 7 5" xfId="50720"/>
    <cellStyle name="Note 10 2 5 7 6" xfId="50721"/>
    <cellStyle name="Note 10 2 5 7 7" xfId="50722"/>
    <cellStyle name="Note 10 2 5 7 8" xfId="50723"/>
    <cellStyle name="Note 10 2 5 8" xfId="2971"/>
    <cellStyle name="Note 10 2 5 8 2" xfId="2972"/>
    <cellStyle name="Note 10 2 5 8 2 2" xfId="50724"/>
    <cellStyle name="Note 10 2 5 8 2 3" xfId="50725"/>
    <cellStyle name="Note 10 2 5 8 2 4" xfId="50726"/>
    <cellStyle name="Note 10 2 5 8 2 5" xfId="50727"/>
    <cellStyle name="Note 10 2 5 8 2 6" xfId="50728"/>
    <cellStyle name="Note 10 2 5 8 3" xfId="50729"/>
    <cellStyle name="Note 10 2 5 8 4" xfId="50730"/>
    <cellStyle name="Note 10 2 5 8 5" xfId="50731"/>
    <cellStyle name="Note 10 2 5 8 6" xfId="50732"/>
    <cellStyle name="Note 10 2 5 8 7" xfId="50733"/>
    <cellStyle name="Note 10 2 5 8 8" xfId="50734"/>
    <cellStyle name="Note 10 2 5 9" xfId="2973"/>
    <cellStyle name="Note 10 2 5 9 2" xfId="2974"/>
    <cellStyle name="Note 10 2 5 9 2 2" xfId="50735"/>
    <cellStyle name="Note 10 2 5 9 2 3" xfId="50736"/>
    <cellStyle name="Note 10 2 5 9 2 4" xfId="50737"/>
    <cellStyle name="Note 10 2 5 9 2 5" xfId="50738"/>
    <cellStyle name="Note 10 2 5 9 2 6" xfId="50739"/>
    <cellStyle name="Note 10 2 5 9 3" xfId="50740"/>
    <cellStyle name="Note 10 2 5 9 4" xfId="50741"/>
    <cellStyle name="Note 10 2 5 9 5" xfId="50742"/>
    <cellStyle name="Note 10 2 5 9 6" xfId="50743"/>
    <cellStyle name="Note 10 2 5 9 7" xfId="50744"/>
    <cellStyle name="Note 10 2 5 9 8" xfId="50745"/>
    <cellStyle name="Note 10 2 6" xfId="2975"/>
    <cellStyle name="Note 10 2 6 10" xfId="2976"/>
    <cellStyle name="Note 10 2 6 10 2" xfId="2977"/>
    <cellStyle name="Note 10 2 6 10 2 2" xfId="50746"/>
    <cellStyle name="Note 10 2 6 10 2 3" xfId="50747"/>
    <cellStyle name="Note 10 2 6 10 2 4" xfId="50748"/>
    <cellStyle name="Note 10 2 6 10 2 5" xfId="50749"/>
    <cellStyle name="Note 10 2 6 10 3" xfId="50750"/>
    <cellStyle name="Note 10 2 6 10 4" xfId="50751"/>
    <cellStyle name="Note 10 2 6 10 5" xfId="50752"/>
    <cellStyle name="Note 10 2 6 10 6" xfId="50753"/>
    <cellStyle name="Note 10 2 6 10 7" xfId="50754"/>
    <cellStyle name="Note 10 2 6 11" xfId="2978"/>
    <cellStyle name="Note 10 2 6 11 2" xfId="50755"/>
    <cellStyle name="Note 10 2 6 11 3" xfId="50756"/>
    <cellStyle name="Note 10 2 6 11 4" xfId="50757"/>
    <cellStyle name="Note 10 2 6 11 5" xfId="50758"/>
    <cellStyle name="Note 10 2 6 12" xfId="50759"/>
    <cellStyle name="Note 10 2 6 13" xfId="50760"/>
    <cellStyle name="Note 10 2 6 2" xfId="2979"/>
    <cellStyle name="Note 10 2 6 2 2" xfId="2980"/>
    <cellStyle name="Note 10 2 6 2 2 2" xfId="2981"/>
    <cellStyle name="Note 10 2 6 2 2 2 2" xfId="50761"/>
    <cellStyle name="Note 10 2 6 2 2 2 3" xfId="50762"/>
    <cellStyle name="Note 10 2 6 2 2 2 4" xfId="50763"/>
    <cellStyle name="Note 10 2 6 2 2 2 5" xfId="50764"/>
    <cellStyle name="Note 10 2 6 2 2 3" xfId="50765"/>
    <cellStyle name="Note 10 2 6 2 2 4" xfId="50766"/>
    <cellStyle name="Note 10 2 6 2 2 5" xfId="50767"/>
    <cellStyle name="Note 10 2 6 2 2 6" xfId="50768"/>
    <cellStyle name="Note 10 2 6 2 2 7" xfId="50769"/>
    <cellStyle name="Note 10 2 6 2 3" xfId="2982"/>
    <cellStyle name="Note 10 2 6 2 3 2" xfId="50770"/>
    <cellStyle name="Note 10 2 6 2 3 3" xfId="50771"/>
    <cellStyle name="Note 10 2 6 2 3 4" xfId="50772"/>
    <cellStyle name="Note 10 2 6 2 3 5" xfId="50773"/>
    <cellStyle name="Note 10 2 6 2 3 6" xfId="50774"/>
    <cellStyle name="Note 10 2 6 2 4" xfId="50775"/>
    <cellStyle name="Note 10 2 6 2 5" xfId="50776"/>
    <cellStyle name="Note 10 2 6 3" xfId="2983"/>
    <cellStyle name="Note 10 2 6 3 2" xfId="2984"/>
    <cellStyle name="Note 10 2 6 3 2 2" xfId="50777"/>
    <cellStyle name="Note 10 2 6 3 2 3" xfId="50778"/>
    <cellStyle name="Note 10 2 6 3 2 4" xfId="50779"/>
    <cellStyle name="Note 10 2 6 3 2 5" xfId="50780"/>
    <cellStyle name="Note 10 2 6 3 2 6" xfId="50781"/>
    <cellStyle name="Note 10 2 6 3 3" xfId="50782"/>
    <cellStyle name="Note 10 2 6 3 4" xfId="50783"/>
    <cellStyle name="Note 10 2 6 3 5" xfId="50784"/>
    <cellStyle name="Note 10 2 6 3 6" xfId="50785"/>
    <cellStyle name="Note 10 2 6 3 7" xfId="50786"/>
    <cellStyle name="Note 10 2 6 3 8" xfId="50787"/>
    <cellStyle name="Note 10 2 6 4" xfId="2985"/>
    <cellStyle name="Note 10 2 6 4 2" xfId="2986"/>
    <cellStyle name="Note 10 2 6 4 2 2" xfId="50788"/>
    <cellStyle name="Note 10 2 6 4 2 3" xfId="50789"/>
    <cellStyle name="Note 10 2 6 4 2 4" xfId="50790"/>
    <cellStyle name="Note 10 2 6 4 2 5" xfId="50791"/>
    <cellStyle name="Note 10 2 6 4 2 6" xfId="50792"/>
    <cellStyle name="Note 10 2 6 4 3" xfId="50793"/>
    <cellStyle name="Note 10 2 6 4 4" xfId="50794"/>
    <cellStyle name="Note 10 2 6 4 5" xfId="50795"/>
    <cellStyle name="Note 10 2 6 4 6" xfId="50796"/>
    <cellStyle name="Note 10 2 6 4 7" xfId="50797"/>
    <cellStyle name="Note 10 2 6 4 8" xfId="50798"/>
    <cellStyle name="Note 10 2 6 5" xfId="2987"/>
    <cellStyle name="Note 10 2 6 5 2" xfId="2988"/>
    <cellStyle name="Note 10 2 6 5 2 2" xfId="50799"/>
    <cellStyle name="Note 10 2 6 5 2 3" xfId="50800"/>
    <cellStyle name="Note 10 2 6 5 2 4" xfId="50801"/>
    <cellStyle name="Note 10 2 6 5 2 5" xfId="50802"/>
    <cellStyle name="Note 10 2 6 5 2 6" xfId="50803"/>
    <cellStyle name="Note 10 2 6 5 3" xfId="50804"/>
    <cellStyle name="Note 10 2 6 5 4" xfId="50805"/>
    <cellStyle name="Note 10 2 6 5 5" xfId="50806"/>
    <cellStyle name="Note 10 2 6 5 6" xfId="50807"/>
    <cellStyle name="Note 10 2 6 5 7" xfId="50808"/>
    <cellStyle name="Note 10 2 6 5 8" xfId="50809"/>
    <cellStyle name="Note 10 2 6 6" xfId="2989"/>
    <cellStyle name="Note 10 2 6 6 2" xfId="2990"/>
    <cellStyle name="Note 10 2 6 6 2 2" xfId="50810"/>
    <cellStyle name="Note 10 2 6 6 2 3" xfId="50811"/>
    <cellStyle name="Note 10 2 6 6 2 4" xfId="50812"/>
    <cellStyle name="Note 10 2 6 6 2 5" xfId="50813"/>
    <cellStyle name="Note 10 2 6 6 2 6" xfId="50814"/>
    <cellStyle name="Note 10 2 6 6 3" xfId="50815"/>
    <cellStyle name="Note 10 2 6 6 4" xfId="50816"/>
    <cellStyle name="Note 10 2 6 6 5" xfId="50817"/>
    <cellStyle name="Note 10 2 6 6 6" xfId="50818"/>
    <cellStyle name="Note 10 2 6 6 7" xfId="50819"/>
    <cellStyle name="Note 10 2 6 6 8" xfId="50820"/>
    <cellStyle name="Note 10 2 6 7" xfId="2991"/>
    <cellStyle name="Note 10 2 6 7 2" xfId="2992"/>
    <cellStyle name="Note 10 2 6 7 2 2" xfId="50821"/>
    <cellStyle name="Note 10 2 6 7 2 3" xfId="50822"/>
    <cellStyle name="Note 10 2 6 7 2 4" xfId="50823"/>
    <cellStyle name="Note 10 2 6 7 2 5" xfId="50824"/>
    <cellStyle name="Note 10 2 6 7 2 6" xfId="50825"/>
    <cellStyle name="Note 10 2 6 7 3" xfId="50826"/>
    <cellStyle name="Note 10 2 6 7 4" xfId="50827"/>
    <cellStyle name="Note 10 2 6 7 5" xfId="50828"/>
    <cellStyle name="Note 10 2 6 7 6" xfId="50829"/>
    <cellStyle name="Note 10 2 6 7 7" xfId="50830"/>
    <cellStyle name="Note 10 2 6 7 8" xfId="50831"/>
    <cellStyle name="Note 10 2 6 8" xfId="2993"/>
    <cellStyle name="Note 10 2 6 8 2" xfId="2994"/>
    <cellStyle name="Note 10 2 6 8 2 2" xfId="50832"/>
    <cellStyle name="Note 10 2 6 8 2 3" xfId="50833"/>
    <cellStyle name="Note 10 2 6 8 2 4" xfId="50834"/>
    <cellStyle name="Note 10 2 6 8 2 5" xfId="50835"/>
    <cellStyle name="Note 10 2 6 8 2 6" xfId="50836"/>
    <cellStyle name="Note 10 2 6 8 3" xfId="50837"/>
    <cellStyle name="Note 10 2 6 8 4" xfId="50838"/>
    <cellStyle name="Note 10 2 6 8 5" xfId="50839"/>
    <cellStyle name="Note 10 2 6 8 6" xfId="50840"/>
    <cellStyle name="Note 10 2 6 8 7" xfId="50841"/>
    <cellStyle name="Note 10 2 6 8 8" xfId="50842"/>
    <cellStyle name="Note 10 2 6 9" xfId="2995"/>
    <cellStyle name="Note 10 2 6 9 2" xfId="2996"/>
    <cellStyle name="Note 10 2 6 9 2 2" xfId="50843"/>
    <cellStyle name="Note 10 2 6 9 2 3" xfId="50844"/>
    <cellStyle name="Note 10 2 6 9 2 4" xfId="50845"/>
    <cellStyle name="Note 10 2 6 9 2 5" xfId="50846"/>
    <cellStyle name="Note 10 2 6 9 2 6" xfId="50847"/>
    <cellStyle name="Note 10 2 6 9 3" xfId="50848"/>
    <cellStyle name="Note 10 2 6 9 4" xfId="50849"/>
    <cellStyle name="Note 10 2 6 9 5" xfId="50850"/>
    <cellStyle name="Note 10 2 6 9 6" xfId="50851"/>
    <cellStyle name="Note 10 2 6 9 7" xfId="50852"/>
    <cellStyle name="Note 10 2 6 9 8" xfId="50853"/>
    <cellStyle name="Note 10 2 7" xfId="2997"/>
    <cellStyle name="Note 10 2 7 10" xfId="2998"/>
    <cellStyle name="Note 10 2 7 10 2" xfId="2999"/>
    <cellStyle name="Note 10 2 7 10 2 2" xfId="50854"/>
    <cellStyle name="Note 10 2 7 10 2 3" xfId="50855"/>
    <cellStyle name="Note 10 2 7 10 2 4" xfId="50856"/>
    <cellStyle name="Note 10 2 7 10 2 5" xfId="50857"/>
    <cellStyle name="Note 10 2 7 10 3" xfId="50858"/>
    <cellStyle name="Note 10 2 7 10 4" xfId="50859"/>
    <cellStyle name="Note 10 2 7 10 5" xfId="50860"/>
    <cellStyle name="Note 10 2 7 10 6" xfId="50861"/>
    <cellStyle name="Note 10 2 7 10 7" xfId="50862"/>
    <cellStyle name="Note 10 2 7 11" xfId="3000"/>
    <cellStyle name="Note 10 2 7 11 2" xfId="50863"/>
    <cellStyle name="Note 10 2 7 11 3" xfId="50864"/>
    <cellStyle name="Note 10 2 7 11 4" xfId="50865"/>
    <cellStyle name="Note 10 2 7 11 5" xfId="50866"/>
    <cellStyle name="Note 10 2 7 12" xfId="50867"/>
    <cellStyle name="Note 10 2 7 13" xfId="50868"/>
    <cellStyle name="Note 10 2 7 2" xfId="3001"/>
    <cellStyle name="Note 10 2 7 2 2" xfId="3002"/>
    <cellStyle name="Note 10 2 7 2 2 2" xfId="3003"/>
    <cellStyle name="Note 10 2 7 2 2 2 2" xfId="50869"/>
    <cellStyle name="Note 10 2 7 2 2 2 3" xfId="50870"/>
    <cellStyle name="Note 10 2 7 2 2 2 4" xfId="50871"/>
    <cellStyle name="Note 10 2 7 2 2 2 5" xfId="50872"/>
    <cellStyle name="Note 10 2 7 2 2 3" xfId="50873"/>
    <cellStyle name="Note 10 2 7 2 2 4" xfId="50874"/>
    <cellStyle name="Note 10 2 7 2 2 5" xfId="50875"/>
    <cellStyle name="Note 10 2 7 2 2 6" xfId="50876"/>
    <cellStyle name="Note 10 2 7 2 2 7" xfId="50877"/>
    <cellStyle name="Note 10 2 7 2 3" xfId="3004"/>
    <cellStyle name="Note 10 2 7 2 3 2" xfId="50878"/>
    <cellStyle name="Note 10 2 7 2 3 3" xfId="50879"/>
    <cellStyle name="Note 10 2 7 2 3 4" xfId="50880"/>
    <cellStyle name="Note 10 2 7 2 3 5" xfId="50881"/>
    <cellStyle name="Note 10 2 7 2 3 6" xfId="50882"/>
    <cellStyle name="Note 10 2 7 2 4" xfId="50883"/>
    <cellStyle name="Note 10 2 7 2 5" xfId="50884"/>
    <cellStyle name="Note 10 2 7 3" xfId="3005"/>
    <cellStyle name="Note 10 2 7 3 2" xfId="3006"/>
    <cellStyle name="Note 10 2 7 3 2 2" xfId="50885"/>
    <cellStyle name="Note 10 2 7 3 2 3" xfId="50886"/>
    <cellStyle name="Note 10 2 7 3 2 4" xfId="50887"/>
    <cellStyle name="Note 10 2 7 3 2 5" xfId="50888"/>
    <cellStyle name="Note 10 2 7 3 2 6" xfId="50889"/>
    <cellStyle name="Note 10 2 7 3 3" xfId="50890"/>
    <cellStyle name="Note 10 2 7 3 4" xfId="50891"/>
    <cellStyle name="Note 10 2 7 3 5" xfId="50892"/>
    <cellStyle name="Note 10 2 7 3 6" xfId="50893"/>
    <cellStyle name="Note 10 2 7 3 7" xfId="50894"/>
    <cellStyle name="Note 10 2 7 3 8" xfId="50895"/>
    <cellStyle name="Note 10 2 7 4" xfId="3007"/>
    <cellStyle name="Note 10 2 7 4 2" xfId="3008"/>
    <cellStyle name="Note 10 2 7 4 2 2" xfId="50896"/>
    <cellStyle name="Note 10 2 7 4 2 3" xfId="50897"/>
    <cellStyle name="Note 10 2 7 4 2 4" xfId="50898"/>
    <cellStyle name="Note 10 2 7 4 2 5" xfId="50899"/>
    <cellStyle name="Note 10 2 7 4 2 6" xfId="50900"/>
    <cellStyle name="Note 10 2 7 4 3" xfId="50901"/>
    <cellStyle name="Note 10 2 7 4 4" xfId="50902"/>
    <cellStyle name="Note 10 2 7 4 5" xfId="50903"/>
    <cellStyle name="Note 10 2 7 4 6" xfId="50904"/>
    <cellStyle name="Note 10 2 7 4 7" xfId="50905"/>
    <cellStyle name="Note 10 2 7 4 8" xfId="50906"/>
    <cellStyle name="Note 10 2 7 5" xfId="3009"/>
    <cellStyle name="Note 10 2 7 5 2" xfId="3010"/>
    <cellStyle name="Note 10 2 7 5 2 2" xfId="50907"/>
    <cellStyle name="Note 10 2 7 5 2 3" xfId="50908"/>
    <cellStyle name="Note 10 2 7 5 2 4" xfId="50909"/>
    <cellStyle name="Note 10 2 7 5 2 5" xfId="50910"/>
    <cellStyle name="Note 10 2 7 5 2 6" xfId="50911"/>
    <cellStyle name="Note 10 2 7 5 3" xfId="50912"/>
    <cellStyle name="Note 10 2 7 5 4" xfId="50913"/>
    <cellStyle name="Note 10 2 7 5 5" xfId="50914"/>
    <cellStyle name="Note 10 2 7 5 6" xfId="50915"/>
    <cellStyle name="Note 10 2 7 5 7" xfId="50916"/>
    <cellStyle name="Note 10 2 7 5 8" xfId="50917"/>
    <cellStyle name="Note 10 2 7 6" xfId="3011"/>
    <cellStyle name="Note 10 2 7 6 2" xfId="3012"/>
    <cellStyle name="Note 10 2 7 6 2 2" xfId="50918"/>
    <cellStyle name="Note 10 2 7 6 2 3" xfId="50919"/>
    <cellStyle name="Note 10 2 7 6 2 4" xfId="50920"/>
    <cellStyle name="Note 10 2 7 6 2 5" xfId="50921"/>
    <cellStyle name="Note 10 2 7 6 2 6" xfId="50922"/>
    <cellStyle name="Note 10 2 7 6 3" xfId="50923"/>
    <cellStyle name="Note 10 2 7 6 4" xfId="50924"/>
    <cellStyle name="Note 10 2 7 6 5" xfId="50925"/>
    <cellStyle name="Note 10 2 7 6 6" xfId="50926"/>
    <cellStyle name="Note 10 2 7 6 7" xfId="50927"/>
    <cellStyle name="Note 10 2 7 6 8" xfId="50928"/>
    <cellStyle name="Note 10 2 7 7" xfId="3013"/>
    <cellStyle name="Note 10 2 7 7 2" xfId="3014"/>
    <cellStyle name="Note 10 2 7 7 2 2" xfId="50929"/>
    <cellStyle name="Note 10 2 7 7 2 3" xfId="50930"/>
    <cellStyle name="Note 10 2 7 7 2 4" xfId="50931"/>
    <cellStyle name="Note 10 2 7 7 2 5" xfId="50932"/>
    <cellStyle name="Note 10 2 7 7 2 6" xfId="50933"/>
    <cellStyle name="Note 10 2 7 7 3" xfId="50934"/>
    <cellStyle name="Note 10 2 7 7 4" xfId="50935"/>
    <cellStyle name="Note 10 2 7 7 5" xfId="50936"/>
    <cellStyle name="Note 10 2 7 7 6" xfId="50937"/>
    <cellStyle name="Note 10 2 7 7 7" xfId="50938"/>
    <cellStyle name="Note 10 2 7 7 8" xfId="50939"/>
    <cellStyle name="Note 10 2 7 8" xfId="3015"/>
    <cellStyle name="Note 10 2 7 8 2" xfId="3016"/>
    <cellStyle name="Note 10 2 7 8 2 2" xfId="50940"/>
    <cellStyle name="Note 10 2 7 8 2 3" xfId="50941"/>
    <cellStyle name="Note 10 2 7 8 2 4" xfId="50942"/>
    <cellStyle name="Note 10 2 7 8 2 5" xfId="50943"/>
    <cellStyle name="Note 10 2 7 8 2 6" xfId="50944"/>
    <cellStyle name="Note 10 2 7 8 3" xfId="50945"/>
    <cellStyle name="Note 10 2 7 8 4" xfId="50946"/>
    <cellStyle name="Note 10 2 7 8 5" xfId="50947"/>
    <cellStyle name="Note 10 2 7 8 6" xfId="50948"/>
    <cellStyle name="Note 10 2 7 8 7" xfId="50949"/>
    <cellStyle name="Note 10 2 7 8 8" xfId="50950"/>
    <cellStyle name="Note 10 2 7 9" xfId="3017"/>
    <cellStyle name="Note 10 2 7 9 2" xfId="3018"/>
    <cellStyle name="Note 10 2 7 9 2 2" xfId="50951"/>
    <cellStyle name="Note 10 2 7 9 2 3" xfId="50952"/>
    <cellStyle name="Note 10 2 7 9 2 4" xfId="50953"/>
    <cellStyle name="Note 10 2 7 9 2 5" xfId="50954"/>
    <cellStyle name="Note 10 2 7 9 2 6" xfId="50955"/>
    <cellStyle name="Note 10 2 7 9 3" xfId="50956"/>
    <cellStyle name="Note 10 2 7 9 4" xfId="50957"/>
    <cellStyle name="Note 10 2 7 9 5" xfId="50958"/>
    <cellStyle name="Note 10 2 7 9 6" xfId="50959"/>
    <cellStyle name="Note 10 2 7 9 7" xfId="50960"/>
    <cellStyle name="Note 10 2 7 9 8" xfId="50961"/>
    <cellStyle name="Note 10 2 8" xfId="3019"/>
    <cellStyle name="Note 10 2 8 2" xfId="3020"/>
    <cellStyle name="Note 10 2 8 2 2" xfId="3021"/>
    <cellStyle name="Note 10 2 8 2 2 2" xfId="50962"/>
    <cellStyle name="Note 10 2 8 2 2 3" xfId="50963"/>
    <cellStyle name="Note 10 2 8 2 2 4" xfId="50964"/>
    <cellStyle name="Note 10 2 8 2 2 5" xfId="50965"/>
    <cellStyle name="Note 10 2 8 2 3" xfId="50966"/>
    <cellStyle name="Note 10 2 8 2 4" xfId="50967"/>
    <cellStyle name="Note 10 2 8 2 5" xfId="50968"/>
    <cellStyle name="Note 10 2 8 2 6" xfId="50969"/>
    <cellStyle name="Note 10 2 8 2 7" xfId="50970"/>
    <cellStyle name="Note 10 2 8 3" xfId="3022"/>
    <cellStyle name="Note 10 2 8 3 2" xfId="50971"/>
    <cellStyle name="Note 10 2 8 3 3" xfId="50972"/>
    <cellStyle name="Note 10 2 8 3 4" xfId="50973"/>
    <cellStyle name="Note 10 2 8 3 5" xfId="50974"/>
    <cellStyle name="Note 10 2 8 3 6" xfId="50975"/>
    <cellStyle name="Note 10 2 8 4" xfId="50976"/>
    <cellStyle name="Note 10 2 8 5" xfId="50977"/>
    <cellStyle name="Note 10 2 9" xfId="3023"/>
    <cellStyle name="Note 10 2 9 2" xfId="3024"/>
    <cellStyle name="Note 10 2 9 2 2" xfId="50978"/>
    <cellStyle name="Note 10 2 9 2 3" xfId="50979"/>
    <cellStyle name="Note 10 2 9 2 4" xfId="50980"/>
    <cellStyle name="Note 10 2 9 2 5" xfId="50981"/>
    <cellStyle name="Note 10 2 9 2 6" xfId="50982"/>
    <cellStyle name="Note 10 2 9 3" xfId="50983"/>
    <cellStyle name="Note 10 2 9 4" xfId="50984"/>
    <cellStyle name="Note 10 2 9 5" xfId="50985"/>
    <cellStyle name="Note 10 2 9 6" xfId="50986"/>
    <cellStyle name="Note 10 2 9 7" xfId="50987"/>
    <cellStyle name="Note 10 2 9 8" xfId="50988"/>
    <cellStyle name="Note 10 3" xfId="3025"/>
    <cellStyle name="Note 10 3 10" xfId="3026"/>
    <cellStyle name="Note 10 3 10 2" xfId="3027"/>
    <cellStyle name="Note 10 3 10 2 2" xfId="50989"/>
    <cellStyle name="Note 10 3 10 2 3" xfId="50990"/>
    <cellStyle name="Note 10 3 10 2 4" xfId="50991"/>
    <cellStyle name="Note 10 3 10 2 5" xfId="50992"/>
    <cellStyle name="Note 10 3 10 2 6" xfId="50993"/>
    <cellStyle name="Note 10 3 10 3" xfId="50994"/>
    <cellStyle name="Note 10 3 10 4" xfId="50995"/>
    <cellStyle name="Note 10 3 10 5" xfId="50996"/>
    <cellStyle name="Note 10 3 10 6" xfId="50997"/>
    <cellStyle name="Note 10 3 10 7" xfId="50998"/>
    <cellStyle name="Note 10 3 10 8" xfId="50999"/>
    <cellStyle name="Note 10 3 11" xfId="3028"/>
    <cellStyle name="Note 10 3 11 2" xfId="3029"/>
    <cellStyle name="Note 10 3 11 2 2" xfId="51000"/>
    <cellStyle name="Note 10 3 11 2 3" xfId="51001"/>
    <cellStyle name="Note 10 3 11 2 4" xfId="51002"/>
    <cellStyle name="Note 10 3 11 2 5" xfId="51003"/>
    <cellStyle name="Note 10 3 11 2 6" xfId="51004"/>
    <cellStyle name="Note 10 3 11 3" xfId="51005"/>
    <cellStyle name="Note 10 3 11 4" xfId="51006"/>
    <cellStyle name="Note 10 3 11 5" xfId="51007"/>
    <cellStyle name="Note 10 3 11 6" xfId="51008"/>
    <cellStyle name="Note 10 3 11 7" xfId="51009"/>
    <cellStyle name="Note 10 3 11 8" xfId="51010"/>
    <cellStyle name="Note 10 3 12" xfId="3030"/>
    <cellStyle name="Note 10 3 12 2" xfId="3031"/>
    <cellStyle name="Note 10 3 12 2 2" xfId="51011"/>
    <cellStyle name="Note 10 3 12 2 3" xfId="51012"/>
    <cellStyle name="Note 10 3 12 2 4" xfId="51013"/>
    <cellStyle name="Note 10 3 12 2 5" xfId="51014"/>
    <cellStyle name="Note 10 3 12 2 6" xfId="51015"/>
    <cellStyle name="Note 10 3 12 3" xfId="51016"/>
    <cellStyle name="Note 10 3 12 4" xfId="51017"/>
    <cellStyle name="Note 10 3 12 5" xfId="51018"/>
    <cellStyle name="Note 10 3 12 6" xfId="51019"/>
    <cellStyle name="Note 10 3 12 7" xfId="51020"/>
    <cellStyle name="Note 10 3 12 8" xfId="51021"/>
    <cellStyle name="Note 10 3 13" xfId="3032"/>
    <cellStyle name="Note 10 3 13 2" xfId="3033"/>
    <cellStyle name="Note 10 3 13 2 2" xfId="51022"/>
    <cellStyle name="Note 10 3 13 2 3" xfId="51023"/>
    <cellStyle name="Note 10 3 13 2 4" xfId="51024"/>
    <cellStyle name="Note 10 3 13 2 5" xfId="51025"/>
    <cellStyle name="Note 10 3 13 3" xfId="51026"/>
    <cellStyle name="Note 10 3 13 4" xfId="51027"/>
    <cellStyle name="Note 10 3 13 5" xfId="51028"/>
    <cellStyle name="Note 10 3 13 6" xfId="51029"/>
    <cellStyle name="Note 10 3 14" xfId="3034"/>
    <cellStyle name="Note 10 3 14 2" xfId="51030"/>
    <cellStyle name="Note 10 3 14 3" xfId="51031"/>
    <cellStyle name="Note 10 3 14 4" xfId="51032"/>
    <cellStyle name="Note 10 3 14 5" xfId="51033"/>
    <cellStyle name="Note 10 3 15" xfId="51034"/>
    <cellStyle name="Note 10 3 16" xfId="51035"/>
    <cellStyle name="Note 10 3 2" xfId="3035"/>
    <cellStyle name="Note 10 3 2 10" xfId="3036"/>
    <cellStyle name="Note 10 3 2 10 2" xfId="3037"/>
    <cellStyle name="Note 10 3 2 10 2 2" xfId="51036"/>
    <cellStyle name="Note 10 3 2 10 2 3" xfId="51037"/>
    <cellStyle name="Note 10 3 2 10 2 4" xfId="51038"/>
    <cellStyle name="Note 10 3 2 10 2 5" xfId="51039"/>
    <cellStyle name="Note 10 3 2 10 2 6" xfId="51040"/>
    <cellStyle name="Note 10 3 2 10 3" xfId="51041"/>
    <cellStyle name="Note 10 3 2 10 4" xfId="51042"/>
    <cellStyle name="Note 10 3 2 10 5" xfId="51043"/>
    <cellStyle name="Note 10 3 2 10 6" xfId="51044"/>
    <cellStyle name="Note 10 3 2 10 7" xfId="51045"/>
    <cellStyle name="Note 10 3 2 10 8" xfId="51046"/>
    <cellStyle name="Note 10 3 2 11" xfId="3038"/>
    <cellStyle name="Note 10 3 2 11 2" xfId="3039"/>
    <cellStyle name="Note 10 3 2 11 2 2" xfId="51047"/>
    <cellStyle name="Note 10 3 2 11 2 3" xfId="51048"/>
    <cellStyle name="Note 10 3 2 11 2 4" xfId="51049"/>
    <cellStyle name="Note 10 3 2 11 2 5" xfId="51050"/>
    <cellStyle name="Note 10 3 2 11 2 6" xfId="51051"/>
    <cellStyle name="Note 10 3 2 11 3" xfId="51052"/>
    <cellStyle name="Note 10 3 2 11 4" xfId="51053"/>
    <cellStyle name="Note 10 3 2 11 5" xfId="51054"/>
    <cellStyle name="Note 10 3 2 11 6" xfId="51055"/>
    <cellStyle name="Note 10 3 2 11 7" xfId="51056"/>
    <cellStyle name="Note 10 3 2 11 8" xfId="51057"/>
    <cellStyle name="Note 10 3 2 12" xfId="3040"/>
    <cellStyle name="Note 10 3 2 12 2" xfId="3041"/>
    <cellStyle name="Note 10 3 2 12 2 2" xfId="51058"/>
    <cellStyle name="Note 10 3 2 12 2 3" xfId="51059"/>
    <cellStyle name="Note 10 3 2 12 2 4" xfId="51060"/>
    <cellStyle name="Note 10 3 2 12 2 5" xfId="51061"/>
    <cellStyle name="Note 10 3 2 12 3" xfId="51062"/>
    <cellStyle name="Note 10 3 2 12 4" xfId="51063"/>
    <cellStyle name="Note 10 3 2 12 5" xfId="51064"/>
    <cellStyle name="Note 10 3 2 12 6" xfId="51065"/>
    <cellStyle name="Note 10 3 2 13" xfId="3042"/>
    <cellStyle name="Note 10 3 2 13 2" xfId="51066"/>
    <cellStyle name="Note 10 3 2 13 3" xfId="51067"/>
    <cellStyle name="Note 10 3 2 13 4" xfId="51068"/>
    <cellStyle name="Note 10 3 2 13 5" xfId="51069"/>
    <cellStyle name="Note 10 3 2 14" xfId="51070"/>
    <cellStyle name="Note 10 3 2 15" xfId="51071"/>
    <cellStyle name="Note 10 3 2 2" xfId="3043"/>
    <cellStyle name="Note 10 3 2 2 10" xfId="51072"/>
    <cellStyle name="Note 10 3 2 2 11" xfId="51073"/>
    <cellStyle name="Note 10 3 2 2 2" xfId="3044"/>
    <cellStyle name="Note 10 3 2 2 2 2" xfId="3045"/>
    <cellStyle name="Note 10 3 2 2 2 2 2" xfId="3046"/>
    <cellStyle name="Note 10 3 2 2 2 2 2 2" xfId="51074"/>
    <cellStyle name="Note 10 3 2 2 2 2 2 3" xfId="51075"/>
    <cellStyle name="Note 10 3 2 2 2 2 2 4" xfId="51076"/>
    <cellStyle name="Note 10 3 2 2 2 2 2 5" xfId="51077"/>
    <cellStyle name="Note 10 3 2 2 2 2 3" xfId="51078"/>
    <cellStyle name="Note 10 3 2 2 2 2 4" xfId="51079"/>
    <cellStyle name="Note 10 3 2 2 2 2 5" xfId="51080"/>
    <cellStyle name="Note 10 3 2 2 2 2 6" xfId="51081"/>
    <cellStyle name="Note 10 3 2 2 2 2 7" xfId="51082"/>
    <cellStyle name="Note 10 3 2 2 2 3" xfId="3047"/>
    <cellStyle name="Note 10 3 2 2 2 3 2" xfId="51083"/>
    <cellStyle name="Note 10 3 2 2 2 3 3" xfId="51084"/>
    <cellStyle name="Note 10 3 2 2 2 3 4" xfId="51085"/>
    <cellStyle name="Note 10 3 2 2 2 3 5" xfId="51086"/>
    <cellStyle name="Note 10 3 2 2 2 3 6" xfId="51087"/>
    <cellStyle name="Note 10 3 2 2 2 4" xfId="51088"/>
    <cellStyle name="Note 10 3 2 2 2 5" xfId="51089"/>
    <cellStyle name="Note 10 3 2 2 3" xfId="3048"/>
    <cellStyle name="Note 10 3 2 2 3 2" xfId="3049"/>
    <cellStyle name="Note 10 3 2 2 3 2 2" xfId="3050"/>
    <cellStyle name="Note 10 3 2 2 3 2 2 2" xfId="51090"/>
    <cellStyle name="Note 10 3 2 2 3 2 2 3" xfId="51091"/>
    <cellStyle name="Note 10 3 2 2 3 2 2 4" xfId="51092"/>
    <cellStyle name="Note 10 3 2 2 3 2 2 5" xfId="51093"/>
    <cellStyle name="Note 10 3 2 2 3 2 3" xfId="51094"/>
    <cellStyle name="Note 10 3 2 2 3 2 4" xfId="51095"/>
    <cellStyle name="Note 10 3 2 2 3 2 5" xfId="51096"/>
    <cellStyle name="Note 10 3 2 2 3 2 6" xfId="51097"/>
    <cellStyle name="Note 10 3 2 2 3 2 7" xfId="51098"/>
    <cellStyle name="Note 10 3 2 2 3 3" xfId="3051"/>
    <cellStyle name="Note 10 3 2 2 3 3 2" xfId="51099"/>
    <cellStyle name="Note 10 3 2 2 3 3 3" xfId="51100"/>
    <cellStyle name="Note 10 3 2 2 3 3 4" xfId="51101"/>
    <cellStyle name="Note 10 3 2 2 3 3 5" xfId="51102"/>
    <cellStyle name="Note 10 3 2 2 3 3 6" xfId="51103"/>
    <cellStyle name="Note 10 3 2 2 3 4" xfId="51104"/>
    <cellStyle name="Note 10 3 2 2 3 5" xfId="51105"/>
    <cellStyle name="Note 10 3 2 2 4" xfId="3052"/>
    <cellStyle name="Note 10 3 2 2 4 2" xfId="3053"/>
    <cellStyle name="Note 10 3 2 2 4 2 2" xfId="51106"/>
    <cellStyle name="Note 10 3 2 2 4 2 3" xfId="51107"/>
    <cellStyle name="Note 10 3 2 2 4 2 4" xfId="51108"/>
    <cellStyle name="Note 10 3 2 2 4 2 5" xfId="51109"/>
    <cellStyle name="Note 10 3 2 2 4 2 6" xfId="51110"/>
    <cellStyle name="Note 10 3 2 2 4 3" xfId="51111"/>
    <cellStyle name="Note 10 3 2 2 4 4" xfId="51112"/>
    <cellStyle name="Note 10 3 2 2 4 5" xfId="51113"/>
    <cellStyle name="Note 10 3 2 2 4 6" xfId="51114"/>
    <cellStyle name="Note 10 3 2 2 4 7" xfId="51115"/>
    <cellStyle name="Note 10 3 2 2 4 8" xfId="51116"/>
    <cellStyle name="Note 10 3 2 2 5" xfId="3054"/>
    <cellStyle name="Note 10 3 2 2 5 2" xfId="3055"/>
    <cellStyle name="Note 10 3 2 2 5 2 2" xfId="51117"/>
    <cellStyle name="Note 10 3 2 2 5 2 3" xfId="51118"/>
    <cellStyle name="Note 10 3 2 2 5 2 4" xfId="51119"/>
    <cellStyle name="Note 10 3 2 2 5 2 5" xfId="51120"/>
    <cellStyle name="Note 10 3 2 2 5 2 6" xfId="51121"/>
    <cellStyle name="Note 10 3 2 2 5 3" xfId="51122"/>
    <cellStyle name="Note 10 3 2 2 5 4" xfId="51123"/>
    <cellStyle name="Note 10 3 2 2 5 5" xfId="51124"/>
    <cellStyle name="Note 10 3 2 2 5 6" xfId="51125"/>
    <cellStyle name="Note 10 3 2 2 5 7" xfId="51126"/>
    <cellStyle name="Note 10 3 2 2 5 8" xfId="51127"/>
    <cellStyle name="Note 10 3 2 2 6" xfId="3056"/>
    <cellStyle name="Note 10 3 2 2 6 2" xfId="3057"/>
    <cellStyle name="Note 10 3 2 2 6 2 2" xfId="51128"/>
    <cellStyle name="Note 10 3 2 2 6 2 3" xfId="51129"/>
    <cellStyle name="Note 10 3 2 2 6 2 4" xfId="51130"/>
    <cellStyle name="Note 10 3 2 2 6 2 5" xfId="51131"/>
    <cellStyle name="Note 10 3 2 2 6 2 6" xfId="51132"/>
    <cellStyle name="Note 10 3 2 2 6 3" xfId="51133"/>
    <cellStyle name="Note 10 3 2 2 6 4" xfId="51134"/>
    <cellStyle name="Note 10 3 2 2 6 5" xfId="51135"/>
    <cellStyle name="Note 10 3 2 2 6 6" xfId="51136"/>
    <cellStyle name="Note 10 3 2 2 6 7" xfId="51137"/>
    <cellStyle name="Note 10 3 2 2 6 8" xfId="51138"/>
    <cellStyle name="Note 10 3 2 2 7" xfId="3058"/>
    <cellStyle name="Note 10 3 2 2 7 2" xfId="3059"/>
    <cellStyle name="Note 10 3 2 2 7 2 2" xfId="51139"/>
    <cellStyle name="Note 10 3 2 2 7 2 3" xfId="51140"/>
    <cellStyle name="Note 10 3 2 2 7 2 4" xfId="51141"/>
    <cellStyle name="Note 10 3 2 2 7 2 5" xfId="51142"/>
    <cellStyle name="Note 10 3 2 2 7 2 6" xfId="51143"/>
    <cellStyle name="Note 10 3 2 2 7 3" xfId="51144"/>
    <cellStyle name="Note 10 3 2 2 7 4" xfId="51145"/>
    <cellStyle name="Note 10 3 2 2 7 5" xfId="51146"/>
    <cellStyle name="Note 10 3 2 2 7 6" xfId="51147"/>
    <cellStyle name="Note 10 3 2 2 7 7" xfId="51148"/>
    <cellStyle name="Note 10 3 2 2 7 8" xfId="51149"/>
    <cellStyle name="Note 10 3 2 2 8" xfId="3060"/>
    <cellStyle name="Note 10 3 2 2 8 2" xfId="51150"/>
    <cellStyle name="Note 10 3 2 2 8 3" xfId="51151"/>
    <cellStyle name="Note 10 3 2 2 8 4" xfId="51152"/>
    <cellStyle name="Note 10 3 2 2 8 5" xfId="51153"/>
    <cellStyle name="Note 10 3 2 2 8 6" xfId="51154"/>
    <cellStyle name="Note 10 3 2 2 9" xfId="51155"/>
    <cellStyle name="Note 10 3 2 2 9 2" xfId="51156"/>
    <cellStyle name="Note 10 3 2 3" xfId="3061"/>
    <cellStyle name="Note 10 3 2 3 10" xfId="3062"/>
    <cellStyle name="Note 10 3 2 3 10 2" xfId="3063"/>
    <cellStyle name="Note 10 3 2 3 10 2 2" xfId="51157"/>
    <cellStyle name="Note 10 3 2 3 10 2 3" xfId="51158"/>
    <cellStyle name="Note 10 3 2 3 10 2 4" xfId="51159"/>
    <cellStyle name="Note 10 3 2 3 10 2 5" xfId="51160"/>
    <cellStyle name="Note 10 3 2 3 10 3" xfId="51161"/>
    <cellStyle name="Note 10 3 2 3 10 4" xfId="51162"/>
    <cellStyle name="Note 10 3 2 3 10 5" xfId="51163"/>
    <cellStyle name="Note 10 3 2 3 10 6" xfId="51164"/>
    <cellStyle name="Note 10 3 2 3 10 7" xfId="51165"/>
    <cellStyle name="Note 10 3 2 3 11" xfId="3064"/>
    <cellStyle name="Note 10 3 2 3 11 2" xfId="51166"/>
    <cellStyle name="Note 10 3 2 3 11 3" xfId="51167"/>
    <cellStyle name="Note 10 3 2 3 11 4" xfId="51168"/>
    <cellStyle name="Note 10 3 2 3 11 5" xfId="51169"/>
    <cellStyle name="Note 10 3 2 3 12" xfId="51170"/>
    <cellStyle name="Note 10 3 2 3 13" xfId="51171"/>
    <cellStyle name="Note 10 3 2 3 2" xfId="3065"/>
    <cellStyle name="Note 10 3 2 3 2 2" xfId="3066"/>
    <cellStyle name="Note 10 3 2 3 2 2 2" xfId="3067"/>
    <cellStyle name="Note 10 3 2 3 2 2 2 2" xfId="51172"/>
    <cellStyle name="Note 10 3 2 3 2 2 2 3" xfId="51173"/>
    <cellStyle name="Note 10 3 2 3 2 2 2 4" xfId="51174"/>
    <cellStyle name="Note 10 3 2 3 2 2 2 5" xfId="51175"/>
    <cellStyle name="Note 10 3 2 3 2 2 3" xfId="51176"/>
    <cellStyle name="Note 10 3 2 3 2 2 4" xfId="51177"/>
    <cellStyle name="Note 10 3 2 3 2 2 5" xfId="51178"/>
    <cellStyle name="Note 10 3 2 3 2 2 6" xfId="51179"/>
    <cellStyle name="Note 10 3 2 3 2 2 7" xfId="51180"/>
    <cellStyle name="Note 10 3 2 3 2 3" xfId="3068"/>
    <cellStyle name="Note 10 3 2 3 2 3 2" xfId="51181"/>
    <cellStyle name="Note 10 3 2 3 2 3 3" xfId="51182"/>
    <cellStyle name="Note 10 3 2 3 2 3 4" xfId="51183"/>
    <cellStyle name="Note 10 3 2 3 2 3 5" xfId="51184"/>
    <cellStyle name="Note 10 3 2 3 2 3 6" xfId="51185"/>
    <cellStyle name="Note 10 3 2 3 2 4" xfId="51186"/>
    <cellStyle name="Note 10 3 2 3 2 5" xfId="51187"/>
    <cellStyle name="Note 10 3 2 3 3" xfId="3069"/>
    <cellStyle name="Note 10 3 2 3 3 2" xfId="3070"/>
    <cellStyle name="Note 10 3 2 3 3 2 2" xfId="51188"/>
    <cellStyle name="Note 10 3 2 3 3 2 3" xfId="51189"/>
    <cellStyle name="Note 10 3 2 3 3 2 4" xfId="51190"/>
    <cellStyle name="Note 10 3 2 3 3 2 5" xfId="51191"/>
    <cellStyle name="Note 10 3 2 3 3 2 6" xfId="51192"/>
    <cellStyle name="Note 10 3 2 3 3 3" xfId="51193"/>
    <cellStyle name="Note 10 3 2 3 3 4" xfId="51194"/>
    <cellStyle name="Note 10 3 2 3 3 5" xfId="51195"/>
    <cellStyle name="Note 10 3 2 3 3 6" xfId="51196"/>
    <cellStyle name="Note 10 3 2 3 3 7" xfId="51197"/>
    <cellStyle name="Note 10 3 2 3 3 8" xfId="51198"/>
    <cellStyle name="Note 10 3 2 3 4" xfId="3071"/>
    <cellStyle name="Note 10 3 2 3 4 2" xfId="3072"/>
    <cellStyle name="Note 10 3 2 3 4 2 2" xfId="51199"/>
    <cellStyle name="Note 10 3 2 3 4 2 3" xfId="51200"/>
    <cellStyle name="Note 10 3 2 3 4 2 4" xfId="51201"/>
    <cellStyle name="Note 10 3 2 3 4 2 5" xfId="51202"/>
    <cellStyle name="Note 10 3 2 3 4 2 6" xfId="51203"/>
    <cellStyle name="Note 10 3 2 3 4 3" xfId="51204"/>
    <cellStyle name="Note 10 3 2 3 4 4" xfId="51205"/>
    <cellStyle name="Note 10 3 2 3 4 5" xfId="51206"/>
    <cellStyle name="Note 10 3 2 3 4 6" xfId="51207"/>
    <cellStyle name="Note 10 3 2 3 4 7" xfId="51208"/>
    <cellStyle name="Note 10 3 2 3 4 8" xfId="51209"/>
    <cellStyle name="Note 10 3 2 3 5" xfId="3073"/>
    <cellStyle name="Note 10 3 2 3 5 2" xfId="3074"/>
    <cellStyle name="Note 10 3 2 3 5 2 2" xfId="51210"/>
    <cellStyle name="Note 10 3 2 3 5 2 3" xfId="51211"/>
    <cellStyle name="Note 10 3 2 3 5 2 4" xfId="51212"/>
    <cellStyle name="Note 10 3 2 3 5 2 5" xfId="51213"/>
    <cellStyle name="Note 10 3 2 3 5 2 6" xfId="51214"/>
    <cellStyle name="Note 10 3 2 3 5 3" xfId="51215"/>
    <cellStyle name="Note 10 3 2 3 5 4" xfId="51216"/>
    <cellStyle name="Note 10 3 2 3 5 5" xfId="51217"/>
    <cellStyle name="Note 10 3 2 3 5 6" xfId="51218"/>
    <cellStyle name="Note 10 3 2 3 5 7" xfId="51219"/>
    <cellStyle name="Note 10 3 2 3 5 8" xfId="51220"/>
    <cellStyle name="Note 10 3 2 3 6" xfId="3075"/>
    <cellStyle name="Note 10 3 2 3 6 2" xfId="3076"/>
    <cellStyle name="Note 10 3 2 3 6 2 2" xfId="51221"/>
    <cellStyle name="Note 10 3 2 3 6 2 3" xfId="51222"/>
    <cellStyle name="Note 10 3 2 3 6 2 4" xfId="51223"/>
    <cellStyle name="Note 10 3 2 3 6 2 5" xfId="51224"/>
    <cellStyle name="Note 10 3 2 3 6 2 6" xfId="51225"/>
    <cellStyle name="Note 10 3 2 3 6 3" xfId="51226"/>
    <cellStyle name="Note 10 3 2 3 6 4" xfId="51227"/>
    <cellStyle name="Note 10 3 2 3 6 5" xfId="51228"/>
    <cellStyle name="Note 10 3 2 3 6 6" xfId="51229"/>
    <cellStyle name="Note 10 3 2 3 6 7" xfId="51230"/>
    <cellStyle name="Note 10 3 2 3 6 8" xfId="51231"/>
    <cellStyle name="Note 10 3 2 3 7" xfId="3077"/>
    <cellStyle name="Note 10 3 2 3 7 2" xfId="3078"/>
    <cellStyle name="Note 10 3 2 3 7 2 2" xfId="51232"/>
    <cellStyle name="Note 10 3 2 3 7 2 3" xfId="51233"/>
    <cellStyle name="Note 10 3 2 3 7 2 4" xfId="51234"/>
    <cellStyle name="Note 10 3 2 3 7 2 5" xfId="51235"/>
    <cellStyle name="Note 10 3 2 3 7 2 6" xfId="51236"/>
    <cellStyle name="Note 10 3 2 3 7 3" xfId="51237"/>
    <cellStyle name="Note 10 3 2 3 7 4" xfId="51238"/>
    <cellStyle name="Note 10 3 2 3 7 5" xfId="51239"/>
    <cellStyle name="Note 10 3 2 3 7 6" xfId="51240"/>
    <cellStyle name="Note 10 3 2 3 7 7" xfId="51241"/>
    <cellStyle name="Note 10 3 2 3 7 8" xfId="51242"/>
    <cellStyle name="Note 10 3 2 3 8" xfId="3079"/>
    <cellStyle name="Note 10 3 2 3 8 2" xfId="3080"/>
    <cellStyle name="Note 10 3 2 3 8 2 2" xfId="51243"/>
    <cellStyle name="Note 10 3 2 3 8 2 3" xfId="51244"/>
    <cellStyle name="Note 10 3 2 3 8 2 4" xfId="51245"/>
    <cellStyle name="Note 10 3 2 3 8 2 5" xfId="51246"/>
    <cellStyle name="Note 10 3 2 3 8 2 6" xfId="51247"/>
    <cellStyle name="Note 10 3 2 3 8 3" xfId="51248"/>
    <cellStyle name="Note 10 3 2 3 8 4" xfId="51249"/>
    <cellStyle name="Note 10 3 2 3 8 5" xfId="51250"/>
    <cellStyle name="Note 10 3 2 3 8 6" xfId="51251"/>
    <cellStyle name="Note 10 3 2 3 8 7" xfId="51252"/>
    <cellStyle name="Note 10 3 2 3 8 8" xfId="51253"/>
    <cellStyle name="Note 10 3 2 3 9" xfId="3081"/>
    <cellStyle name="Note 10 3 2 3 9 2" xfId="3082"/>
    <cellStyle name="Note 10 3 2 3 9 2 2" xfId="51254"/>
    <cellStyle name="Note 10 3 2 3 9 2 3" xfId="51255"/>
    <cellStyle name="Note 10 3 2 3 9 2 4" xfId="51256"/>
    <cellStyle name="Note 10 3 2 3 9 2 5" xfId="51257"/>
    <cellStyle name="Note 10 3 2 3 9 2 6" xfId="51258"/>
    <cellStyle name="Note 10 3 2 3 9 3" xfId="51259"/>
    <cellStyle name="Note 10 3 2 3 9 4" xfId="51260"/>
    <cellStyle name="Note 10 3 2 3 9 5" xfId="51261"/>
    <cellStyle name="Note 10 3 2 3 9 6" xfId="51262"/>
    <cellStyle name="Note 10 3 2 3 9 7" xfId="51263"/>
    <cellStyle name="Note 10 3 2 3 9 8" xfId="51264"/>
    <cellStyle name="Note 10 3 2 4" xfId="3083"/>
    <cellStyle name="Note 10 3 2 4 10" xfId="3084"/>
    <cellStyle name="Note 10 3 2 4 10 2" xfId="3085"/>
    <cellStyle name="Note 10 3 2 4 10 2 2" xfId="51265"/>
    <cellStyle name="Note 10 3 2 4 10 2 3" xfId="51266"/>
    <cellStyle name="Note 10 3 2 4 10 2 4" xfId="51267"/>
    <cellStyle name="Note 10 3 2 4 10 2 5" xfId="51268"/>
    <cellStyle name="Note 10 3 2 4 10 3" xfId="51269"/>
    <cellStyle name="Note 10 3 2 4 10 4" xfId="51270"/>
    <cellStyle name="Note 10 3 2 4 10 5" xfId="51271"/>
    <cellStyle name="Note 10 3 2 4 10 6" xfId="51272"/>
    <cellStyle name="Note 10 3 2 4 10 7" xfId="51273"/>
    <cellStyle name="Note 10 3 2 4 11" xfId="3086"/>
    <cellStyle name="Note 10 3 2 4 11 2" xfId="51274"/>
    <cellStyle name="Note 10 3 2 4 11 3" xfId="51275"/>
    <cellStyle name="Note 10 3 2 4 11 4" xfId="51276"/>
    <cellStyle name="Note 10 3 2 4 11 5" xfId="51277"/>
    <cellStyle name="Note 10 3 2 4 12" xfId="51278"/>
    <cellStyle name="Note 10 3 2 4 13" xfId="51279"/>
    <cellStyle name="Note 10 3 2 4 2" xfId="3087"/>
    <cellStyle name="Note 10 3 2 4 2 2" xfId="3088"/>
    <cellStyle name="Note 10 3 2 4 2 2 2" xfId="3089"/>
    <cellStyle name="Note 10 3 2 4 2 2 2 2" xfId="51280"/>
    <cellStyle name="Note 10 3 2 4 2 2 2 3" xfId="51281"/>
    <cellStyle name="Note 10 3 2 4 2 2 2 4" xfId="51282"/>
    <cellStyle name="Note 10 3 2 4 2 2 2 5" xfId="51283"/>
    <cellStyle name="Note 10 3 2 4 2 2 3" xfId="51284"/>
    <cellStyle name="Note 10 3 2 4 2 2 4" xfId="51285"/>
    <cellStyle name="Note 10 3 2 4 2 2 5" xfId="51286"/>
    <cellStyle name="Note 10 3 2 4 2 2 6" xfId="51287"/>
    <cellStyle name="Note 10 3 2 4 2 2 7" xfId="51288"/>
    <cellStyle name="Note 10 3 2 4 2 3" xfId="3090"/>
    <cellStyle name="Note 10 3 2 4 2 3 2" xfId="51289"/>
    <cellStyle name="Note 10 3 2 4 2 3 3" xfId="51290"/>
    <cellStyle name="Note 10 3 2 4 2 3 4" xfId="51291"/>
    <cellStyle name="Note 10 3 2 4 2 3 5" xfId="51292"/>
    <cellStyle name="Note 10 3 2 4 2 3 6" xfId="51293"/>
    <cellStyle name="Note 10 3 2 4 2 4" xfId="51294"/>
    <cellStyle name="Note 10 3 2 4 2 5" xfId="51295"/>
    <cellStyle name="Note 10 3 2 4 3" xfId="3091"/>
    <cellStyle name="Note 10 3 2 4 3 2" xfId="3092"/>
    <cellStyle name="Note 10 3 2 4 3 2 2" xfId="51296"/>
    <cellStyle name="Note 10 3 2 4 3 2 3" xfId="51297"/>
    <cellStyle name="Note 10 3 2 4 3 2 4" xfId="51298"/>
    <cellStyle name="Note 10 3 2 4 3 2 5" xfId="51299"/>
    <cellStyle name="Note 10 3 2 4 3 2 6" xfId="51300"/>
    <cellStyle name="Note 10 3 2 4 3 3" xfId="51301"/>
    <cellStyle name="Note 10 3 2 4 3 4" xfId="51302"/>
    <cellStyle name="Note 10 3 2 4 3 5" xfId="51303"/>
    <cellStyle name="Note 10 3 2 4 3 6" xfId="51304"/>
    <cellStyle name="Note 10 3 2 4 3 7" xfId="51305"/>
    <cellStyle name="Note 10 3 2 4 3 8" xfId="51306"/>
    <cellStyle name="Note 10 3 2 4 4" xfId="3093"/>
    <cellStyle name="Note 10 3 2 4 4 2" xfId="3094"/>
    <cellStyle name="Note 10 3 2 4 4 2 2" xfId="51307"/>
    <cellStyle name="Note 10 3 2 4 4 2 3" xfId="51308"/>
    <cellStyle name="Note 10 3 2 4 4 2 4" xfId="51309"/>
    <cellStyle name="Note 10 3 2 4 4 2 5" xfId="51310"/>
    <cellStyle name="Note 10 3 2 4 4 2 6" xfId="51311"/>
    <cellStyle name="Note 10 3 2 4 4 3" xfId="51312"/>
    <cellStyle name="Note 10 3 2 4 4 4" xfId="51313"/>
    <cellStyle name="Note 10 3 2 4 4 5" xfId="51314"/>
    <cellStyle name="Note 10 3 2 4 4 6" xfId="51315"/>
    <cellStyle name="Note 10 3 2 4 4 7" xfId="51316"/>
    <cellStyle name="Note 10 3 2 4 4 8" xfId="51317"/>
    <cellStyle name="Note 10 3 2 4 5" xfId="3095"/>
    <cellStyle name="Note 10 3 2 4 5 2" xfId="3096"/>
    <cellStyle name="Note 10 3 2 4 5 2 2" xfId="51318"/>
    <cellStyle name="Note 10 3 2 4 5 2 3" xfId="51319"/>
    <cellStyle name="Note 10 3 2 4 5 2 4" xfId="51320"/>
    <cellStyle name="Note 10 3 2 4 5 2 5" xfId="51321"/>
    <cellStyle name="Note 10 3 2 4 5 2 6" xfId="51322"/>
    <cellStyle name="Note 10 3 2 4 5 3" xfId="51323"/>
    <cellStyle name="Note 10 3 2 4 5 4" xfId="51324"/>
    <cellStyle name="Note 10 3 2 4 5 5" xfId="51325"/>
    <cellStyle name="Note 10 3 2 4 5 6" xfId="51326"/>
    <cellStyle name="Note 10 3 2 4 5 7" xfId="51327"/>
    <cellStyle name="Note 10 3 2 4 5 8" xfId="51328"/>
    <cellStyle name="Note 10 3 2 4 6" xfId="3097"/>
    <cellStyle name="Note 10 3 2 4 6 2" xfId="3098"/>
    <cellStyle name="Note 10 3 2 4 6 2 2" xfId="51329"/>
    <cellStyle name="Note 10 3 2 4 6 2 3" xfId="51330"/>
    <cellStyle name="Note 10 3 2 4 6 2 4" xfId="51331"/>
    <cellStyle name="Note 10 3 2 4 6 2 5" xfId="51332"/>
    <cellStyle name="Note 10 3 2 4 6 2 6" xfId="51333"/>
    <cellStyle name="Note 10 3 2 4 6 3" xfId="51334"/>
    <cellStyle name="Note 10 3 2 4 6 4" xfId="51335"/>
    <cellStyle name="Note 10 3 2 4 6 5" xfId="51336"/>
    <cellStyle name="Note 10 3 2 4 6 6" xfId="51337"/>
    <cellStyle name="Note 10 3 2 4 6 7" xfId="51338"/>
    <cellStyle name="Note 10 3 2 4 6 8" xfId="51339"/>
    <cellStyle name="Note 10 3 2 4 7" xfId="3099"/>
    <cellStyle name="Note 10 3 2 4 7 2" xfId="3100"/>
    <cellStyle name="Note 10 3 2 4 7 2 2" xfId="51340"/>
    <cellStyle name="Note 10 3 2 4 7 2 3" xfId="51341"/>
    <cellStyle name="Note 10 3 2 4 7 2 4" xfId="51342"/>
    <cellStyle name="Note 10 3 2 4 7 2 5" xfId="51343"/>
    <cellStyle name="Note 10 3 2 4 7 2 6" xfId="51344"/>
    <cellStyle name="Note 10 3 2 4 7 3" xfId="51345"/>
    <cellStyle name="Note 10 3 2 4 7 4" xfId="51346"/>
    <cellStyle name="Note 10 3 2 4 7 5" xfId="51347"/>
    <cellStyle name="Note 10 3 2 4 7 6" xfId="51348"/>
    <cellStyle name="Note 10 3 2 4 7 7" xfId="51349"/>
    <cellStyle name="Note 10 3 2 4 7 8" xfId="51350"/>
    <cellStyle name="Note 10 3 2 4 8" xfId="3101"/>
    <cellStyle name="Note 10 3 2 4 8 2" xfId="3102"/>
    <cellStyle name="Note 10 3 2 4 8 2 2" xfId="51351"/>
    <cellStyle name="Note 10 3 2 4 8 2 3" xfId="51352"/>
    <cellStyle name="Note 10 3 2 4 8 2 4" xfId="51353"/>
    <cellStyle name="Note 10 3 2 4 8 2 5" xfId="51354"/>
    <cellStyle name="Note 10 3 2 4 8 2 6" xfId="51355"/>
    <cellStyle name="Note 10 3 2 4 8 3" xfId="51356"/>
    <cellStyle name="Note 10 3 2 4 8 4" xfId="51357"/>
    <cellStyle name="Note 10 3 2 4 8 5" xfId="51358"/>
    <cellStyle name="Note 10 3 2 4 8 6" xfId="51359"/>
    <cellStyle name="Note 10 3 2 4 8 7" xfId="51360"/>
    <cellStyle name="Note 10 3 2 4 8 8" xfId="51361"/>
    <cellStyle name="Note 10 3 2 4 9" xfId="3103"/>
    <cellStyle name="Note 10 3 2 4 9 2" xfId="3104"/>
    <cellStyle name="Note 10 3 2 4 9 2 2" xfId="51362"/>
    <cellStyle name="Note 10 3 2 4 9 2 3" xfId="51363"/>
    <cellStyle name="Note 10 3 2 4 9 2 4" xfId="51364"/>
    <cellStyle name="Note 10 3 2 4 9 2 5" xfId="51365"/>
    <cellStyle name="Note 10 3 2 4 9 2 6" xfId="51366"/>
    <cellStyle name="Note 10 3 2 4 9 3" xfId="51367"/>
    <cellStyle name="Note 10 3 2 4 9 4" xfId="51368"/>
    <cellStyle name="Note 10 3 2 4 9 5" xfId="51369"/>
    <cellStyle name="Note 10 3 2 4 9 6" xfId="51370"/>
    <cellStyle name="Note 10 3 2 4 9 7" xfId="51371"/>
    <cellStyle name="Note 10 3 2 4 9 8" xfId="51372"/>
    <cellStyle name="Note 10 3 2 5" xfId="3105"/>
    <cellStyle name="Note 10 3 2 5 10" xfId="3106"/>
    <cellStyle name="Note 10 3 2 5 10 2" xfId="3107"/>
    <cellStyle name="Note 10 3 2 5 10 2 2" xfId="51373"/>
    <cellStyle name="Note 10 3 2 5 10 2 3" xfId="51374"/>
    <cellStyle name="Note 10 3 2 5 10 2 4" xfId="51375"/>
    <cellStyle name="Note 10 3 2 5 10 2 5" xfId="51376"/>
    <cellStyle name="Note 10 3 2 5 10 3" xfId="51377"/>
    <cellStyle name="Note 10 3 2 5 10 4" xfId="51378"/>
    <cellStyle name="Note 10 3 2 5 10 5" xfId="51379"/>
    <cellStyle name="Note 10 3 2 5 10 6" xfId="51380"/>
    <cellStyle name="Note 10 3 2 5 10 7" xfId="51381"/>
    <cellStyle name="Note 10 3 2 5 11" xfId="3108"/>
    <cellStyle name="Note 10 3 2 5 11 2" xfId="51382"/>
    <cellStyle name="Note 10 3 2 5 11 3" xfId="51383"/>
    <cellStyle name="Note 10 3 2 5 11 4" xfId="51384"/>
    <cellStyle name="Note 10 3 2 5 11 5" xfId="51385"/>
    <cellStyle name="Note 10 3 2 5 12" xfId="51386"/>
    <cellStyle name="Note 10 3 2 5 13" xfId="51387"/>
    <cellStyle name="Note 10 3 2 5 2" xfId="3109"/>
    <cellStyle name="Note 10 3 2 5 2 2" xfId="3110"/>
    <cellStyle name="Note 10 3 2 5 2 2 2" xfId="3111"/>
    <cellStyle name="Note 10 3 2 5 2 2 2 2" xfId="51388"/>
    <cellStyle name="Note 10 3 2 5 2 2 2 3" xfId="51389"/>
    <cellStyle name="Note 10 3 2 5 2 2 2 4" xfId="51390"/>
    <cellStyle name="Note 10 3 2 5 2 2 2 5" xfId="51391"/>
    <cellStyle name="Note 10 3 2 5 2 2 3" xfId="51392"/>
    <cellStyle name="Note 10 3 2 5 2 2 4" xfId="51393"/>
    <cellStyle name="Note 10 3 2 5 2 2 5" xfId="51394"/>
    <cellStyle name="Note 10 3 2 5 2 2 6" xfId="51395"/>
    <cellStyle name="Note 10 3 2 5 2 2 7" xfId="51396"/>
    <cellStyle name="Note 10 3 2 5 2 3" xfId="3112"/>
    <cellStyle name="Note 10 3 2 5 2 3 2" xfId="51397"/>
    <cellStyle name="Note 10 3 2 5 2 3 3" xfId="51398"/>
    <cellStyle name="Note 10 3 2 5 2 3 4" xfId="51399"/>
    <cellStyle name="Note 10 3 2 5 2 3 5" xfId="51400"/>
    <cellStyle name="Note 10 3 2 5 2 3 6" xfId="51401"/>
    <cellStyle name="Note 10 3 2 5 2 4" xfId="51402"/>
    <cellStyle name="Note 10 3 2 5 2 5" xfId="51403"/>
    <cellStyle name="Note 10 3 2 5 3" xfId="3113"/>
    <cellStyle name="Note 10 3 2 5 3 2" xfId="3114"/>
    <cellStyle name="Note 10 3 2 5 3 2 2" xfId="51404"/>
    <cellStyle name="Note 10 3 2 5 3 2 3" xfId="51405"/>
    <cellStyle name="Note 10 3 2 5 3 2 4" xfId="51406"/>
    <cellStyle name="Note 10 3 2 5 3 2 5" xfId="51407"/>
    <cellStyle name="Note 10 3 2 5 3 2 6" xfId="51408"/>
    <cellStyle name="Note 10 3 2 5 3 3" xfId="51409"/>
    <cellStyle name="Note 10 3 2 5 3 4" xfId="51410"/>
    <cellStyle name="Note 10 3 2 5 3 5" xfId="51411"/>
    <cellStyle name="Note 10 3 2 5 3 6" xfId="51412"/>
    <cellStyle name="Note 10 3 2 5 3 7" xfId="51413"/>
    <cellStyle name="Note 10 3 2 5 3 8" xfId="51414"/>
    <cellStyle name="Note 10 3 2 5 4" xfId="3115"/>
    <cellStyle name="Note 10 3 2 5 4 2" xfId="3116"/>
    <cellStyle name="Note 10 3 2 5 4 2 2" xfId="51415"/>
    <cellStyle name="Note 10 3 2 5 4 2 3" xfId="51416"/>
    <cellStyle name="Note 10 3 2 5 4 2 4" xfId="51417"/>
    <cellStyle name="Note 10 3 2 5 4 2 5" xfId="51418"/>
    <cellStyle name="Note 10 3 2 5 4 2 6" xfId="51419"/>
    <cellStyle name="Note 10 3 2 5 4 3" xfId="51420"/>
    <cellStyle name="Note 10 3 2 5 4 4" xfId="51421"/>
    <cellStyle name="Note 10 3 2 5 4 5" xfId="51422"/>
    <cellStyle name="Note 10 3 2 5 4 6" xfId="51423"/>
    <cellStyle name="Note 10 3 2 5 4 7" xfId="51424"/>
    <cellStyle name="Note 10 3 2 5 4 8" xfId="51425"/>
    <cellStyle name="Note 10 3 2 5 5" xfId="3117"/>
    <cellStyle name="Note 10 3 2 5 5 2" xfId="3118"/>
    <cellStyle name="Note 10 3 2 5 5 2 2" xfId="51426"/>
    <cellStyle name="Note 10 3 2 5 5 2 3" xfId="51427"/>
    <cellStyle name="Note 10 3 2 5 5 2 4" xfId="51428"/>
    <cellStyle name="Note 10 3 2 5 5 2 5" xfId="51429"/>
    <cellStyle name="Note 10 3 2 5 5 2 6" xfId="51430"/>
    <cellStyle name="Note 10 3 2 5 5 3" xfId="51431"/>
    <cellStyle name="Note 10 3 2 5 5 4" xfId="51432"/>
    <cellStyle name="Note 10 3 2 5 5 5" xfId="51433"/>
    <cellStyle name="Note 10 3 2 5 5 6" xfId="51434"/>
    <cellStyle name="Note 10 3 2 5 5 7" xfId="51435"/>
    <cellStyle name="Note 10 3 2 5 5 8" xfId="51436"/>
    <cellStyle name="Note 10 3 2 5 6" xfId="3119"/>
    <cellStyle name="Note 10 3 2 5 6 2" xfId="3120"/>
    <cellStyle name="Note 10 3 2 5 6 2 2" xfId="51437"/>
    <cellStyle name="Note 10 3 2 5 6 2 3" xfId="51438"/>
    <cellStyle name="Note 10 3 2 5 6 2 4" xfId="51439"/>
    <cellStyle name="Note 10 3 2 5 6 2 5" xfId="51440"/>
    <cellStyle name="Note 10 3 2 5 6 2 6" xfId="51441"/>
    <cellStyle name="Note 10 3 2 5 6 3" xfId="51442"/>
    <cellStyle name="Note 10 3 2 5 6 4" xfId="51443"/>
    <cellStyle name="Note 10 3 2 5 6 5" xfId="51444"/>
    <cellStyle name="Note 10 3 2 5 6 6" xfId="51445"/>
    <cellStyle name="Note 10 3 2 5 6 7" xfId="51446"/>
    <cellStyle name="Note 10 3 2 5 6 8" xfId="51447"/>
    <cellStyle name="Note 10 3 2 5 7" xfId="3121"/>
    <cellStyle name="Note 10 3 2 5 7 2" xfId="3122"/>
    <cellStyle name="Note 10 3 2 5 7 2 2" xfId="51448"/>
    <cellStyle name="Note 10 3 2 5 7 2 3" xfId="51449"/>
    <cellStyle name="Note 10 3 2 5 7 2 4" xfId="51450"/>
    <cellStyle name="Note 10 3 2 5 7 2 5" xfId="51451"/>
    <cellStyle name="Note 10 3 2 5 7 2 6" xfId="51452"/>
    <cellStyle name="Note 10 3 2 5 7 3" xfId="51453"/>
    <cellStyle name="Note 10 3 2 5 7 4" xfId="51454"/>
    <cellStyle name="Note 10 3 2 5 7 5" xfId="51455"/>
    <cellStyle name="Note 10 3 2 5 7 6" xfId="51456"/>
    <cellStyle name="Note 10 3 2 5 7 7" xfId="51457"/>
    <cellStyle name="Note 10 3 2 5 7 8" xfId="51458"/>
    <cellStyle name="Note 10 3 2 5 8" xfId="3123"/>
    <cellStyle name="Note 10 3 2 5 8 2" xfId="3124"/>
    <cellStyle name="Note 10 3 2 5 8 2 2" xfId="51459"/>
    <cellStyle name="Note 10 3 2 5 8 2 3" xfId="51460"/>
    <cellStyle name="Note 10 3 2 5 8 2 4" xfId="51461"/>
    <cellStyle name="Note 10 3 2 5 8 2 5" xfId="51462"/>
    <cellStyle name="Note 10 3 2 5 8 2 6" xfId="51463"/>
    <cellStyle name="Note 10 3 2 5 8 3" xfId="51464"/>
    <cellStyle name="Note 10 3 2 5 8 4" xfId="51465"/>
    <cellStyle name="Note 10 3 2 5 8 5" xfId="51466"/>
    <cellStyle name="Note 10 3 2 5 8 6" xfId="51467"/>
    <cellStyle name="Note 10 3 2 5 8 7" xfId="51468"/>
    <cellStyle name="Note 10 3 2 5 8 8" xfId="51469"/>
    <cellStyle name="Note 10 3 2 5 9" xfId="3125"/>
    <cellStyle name="Note 10 3 2 5 9 2" xfId="3126"/>
    <cellStyle name="Note 10 3 2 5 9 2 2" xfId="51470"/>
    <cellStyle name="Note 10 3 2 5 9 2 3" xfId="51471"/>
    <cellStyle name="Note 10 3 2 5 9 2 4" xfId="51472"/>
    <cellStyle name="Note 10 3 2 5 9 2 5" xfId="51473"/>
    <cellStyle name="Note 10 3 2 5 9 2 6" xfId="51474"/>
    <cellStyle name="Note 10 3 2 5 9 3" xfId="51475"/>
    <cellStyle name="Note 10 3 2 5 9 4" xfId="51476"/>
    <cellStyle name="Note 10 3 2 5 9 5" xfId="51477"/>
    <cellStyle name="Note 10 3 2 5 9 6" xfId="51478"/>
    <cellStyle name="Note 10 3 2 5 9 7" xfId="51479"/>
    <cellStyle name="Note 10 3 2 5 9 8" xfId="51480"/>
    <cellStyle name="Note 10 3 2 6" xfId="3127"/>
    <cellStyle name="Note 10 3 2 6 10" xfId="3128"/>
    <cellStyle name="Note 10 3 2 6 10 2" xfId="3129"/>
    <cellStyle name="Note 10 3 2 6 10 2 2" xfId="51481"/>
    <cellStyle name="Note 10 3 2 6 10 2 3" xfId="51482"/>
    <cellStyle name="Note 10 3 2 6 10 2 4" xfId="51483"/>
    <cellStyle name="Note 10 3 2 6 10 2 5" xfId="51484"/>
    <cellStyle name="Note 10 3 2 6 10 3" xfId="51485"/>
    <cellStyle name="Note 10 3 2 6 10 4" xfId="51486"/>
    <cellStyle name="Note 10 3 2 6 10 5" xfId="51487"/>
    <cellStyle name="Note 10 3 2 6 10 6" xfId="51488"/>
    <cellStyle name="Note 10 3 2 6 10 7" xfId="51489"/>
    <cellStyle name="Note 10 3 2 6 11" xfId="3130"/>
    <cellStyle name="Note 10 3 2 6 11 2" xfId="51490"/>
    <cellStyle name="Note 10 3 2 6 11 3" xfId="51491"/>
    <cellStyle name="Note 10 3 2 6 11 4" xfId="51492"/>
    <cellStyle name="Note 10 3 2 6 11 5" xfId="51493"/>
    <cellStyle name="Note 10 3 2 6 12" xfId="51494"/>
    <cellStyle name="Note 10 3 2 6 13" xfId="51495"/>
    <cellStyle name="Note 10 3 2 6 2" xfId="3131"/>
    <cellStyle name="Note 10 3 2 6 2 2" xfId="3132"/>
    <cellStyle name="Note 10 3 2 6 2 2 2" xfId="3133"/>
    <cellStyle name="Note 10 3 2 6 2 2 2 2" xfId="51496"/>
    <cellStyle name="Note 10 3 2 6 2 2 2 3" xfId="51497"/>
    <cellStyle name="Note 10 3 2 6 2 2 2 4" xfId="51498"/>
    <cellStyle name="Note 10 3 2 6 2 2 2 5" xfId="51499"/>
    <cellStyle name="Note 10 3 2 6 2 2 3" xfId="51500"/>
    <cellStyle name="Note 10 3 2 6 2 2 4" xfId="51501"/>
    <cellStyle name="Note 10 3 2 6 2 2 5" xfId="51502"/>
    <cellStyle name="Note 10 3 2 6 2 2 6" xfId="51503"/>
    <cellStyle name="Note 10 3 2 6 2 2 7" xfId="51504"/>
    <cellStyle name="Note 10 3 2 6 2 3" xfId="3134"/>
    <cellStyle name="Note 10 3 2 6 2 3 2" xfId="51505"/>
    <cellStyle name="Note 10 3 2 6 2 3 3" xfId="51506"/>
    <cellStyle name="Note 10 3 2 6 2 3 4" xfId="51507"/>
    <cellStyle name="Note 10 3 2 6 2 3 5" xfId="51508"/>
    <cellStyle name="Note 10 3 2 6 2 3 6" xfId="51509"/>
    <cellStyle name="Note 10 3 2 6 2 4" xfId="51510"/>
    <cellStyle name="Note 10 3 2 6 2 5" xfId="51511"/>
    <cellStyle name="Note 10 3 2 6 3" xfId="3135"/>
    <cellStyle name="Note 10 3 2 6 3 2" xfId="3136"/>
    <cellStyle name="Note 10 3 2 6 3 2 2" xfId="51512"/>
    <cellStyle name="Note 10 3 2 6 3 2 3" xfId="51513"/>
    <cellStyle name="Note 10 3 2 6 3 2 4" xfId="51514"/>
    <cellStyle name="Note 10 3 2 6 3 2 5" xfId="51515"/>
    <cellStyle name="Note 10 3 2 6 3 2 6" xfId="51516"/>
    <cellStyle name="Note 10 3 2 6 3 3" xfId="51517"/>
    <cellStyle name="Note 10 3 2 6 3 4" xfId="51518"/>
    <cellStyle name="Note 10 3 2 6 3 5" xfId="51519"/>
    <cellStyle name="Note 10 3 2 6 3 6" xfId="51520"/>
    <cellStyle name="Note 10 3 2 6 3 7" xfId="51521"/>
    <cellStyle name="Note 10 3 2 6 3 8" xfId="51522"/>
    <cellStyle name="Note 10 3 2 6 4" xfId="3137"/>
    <cellStyle name="Note 10 3 2 6 4 2" xfId="3138"/>
    <cellStyle name="Note 10 3 2 6 4 2 2" xfId="51523"/>
    <cellStyle name="Note 10 3 2 6 4 2 3" xfId="51524"/>
    <cellStyle name="Note 10 3 2 6 4 2 4" xfId="51525"/>
    <cellStyle name="Note 10 3 2 6 4 2 5" xfId="51526"/>
    <cellStyle name="Note 10 3 2 6 4 2 6" xfId="51527"/>
    <cellStyle name="Note 10 3 2 6 4 3" xfId="51528"/>
    <cellStyle name="Note 10 3 2 6 4 4" xfId="51529"/>
    <cellStyle name="Note 10 3 2 6 4 5" xfId="51530"/>
    <cellStyle name="Note 10 3 2 6 4 6" xfId="51531"/>
    <cellStyle name="Note 10 3 2 6 4 7" xfId="51532"/>
    <cellStyle name="Note 10 3 2 6 4 8" xfId="51533"/>
    <cellStyle name="Note 10 3 2 6 5" xfId="3139"/>
    <cellStyle name="Note 10 3 2 6 5 2" xfId="3140"/>
    <cellStyle name="Note 10 3 2 6 5 2 2" xfId="51534"/>
    <cellStyle name="Note 10 3 2 6 5 2 3" xfId="51535"/>
    <cellStyle name="Note 10 3 2 6 5 2 4" xfId="51536"/>
    <cellStyle name="Note 10 3 2 6 5 2 5" xfId="51537"/>
    <cellStyle name="Note 10 3 2 6 5 2 6" xfId="51538"/>
    <cellStyle name="Note 10 3 2 6 5 3" xfId="51539"/>
    <cellStyle name="Note 10 3 2 6 5 4" xfId="51540"/>
    <cellStyle name="Note 10 3 2 6 5 5" xfId="51541"/>
    <cellStyle name="Note 10 3 2 6 5 6" xfId="51542"/>
    <cellStyle name="Note 10 3 2 6 5 7" xfId="51543"/>
    <cellStyle name="Note 10 3 2 6 5 8" xfId="51544"/>
    <cellStyle name="Note 10 3 2 6 6" xfId="3141"/>
    <cellStyle name="Note 10 3 2 6 6 2" xfId="3142"/>
    <cellStyle name="Note 10 3 2 6 6 2 2" xfId="51545"/>
    <cellStyle name="Note 10 3 2 6 6 2 3" xfId="51546"/>
    <cellStyle name="Note 10 3 2 6 6 2 4" xfId="51547"/>
    <cellStyle name="Note 10 3 2 6 6 2 5" xfId="51548"/>
    <cellStyle name="Note 10 3 2 6 6 2 6" xfId="51549"/>
    <cellStyle name="Note 10 3 2 6 6 3" xfId="51550"/>
    <cellStyle name="Note 10 3 2 6 6 4" xfId="51551"/>
    <cellStyle name="Note 10 3 2 6 6 5" xfId="51552"/>
    <cellStyle name="Note 10 3 2 6 6 6" xfId="51553"/>
    <cellStyle name="Note 10 3 2 6 6 7" xfId="51554"/>
    <cellStyle name="Note 10 3 2 6 6 8" xfId="51555"/>
    <cellStyle name="Note 10 3 2 6 7" xfId="3143"/>
    <cellStyle name="Note 10 3 2 6 7 2" xfId="3144"/>
    <cellStyle name="Note 10 3 2 6 7 2 2" xfId="51556"/>
    <cellStyle name="Note 10 3 2 6 7 2 3" xfId="51557"/>
    <cellStyle name="Note 10 3 2 6 7 2 4" xfId="51558"/>
    <cellStyle name="Note 10 3 2 6 7 2 5" xfId="51559"/>
    <cellStyle name="Note 10 3 2 6 7 2 6" xfId="51560"/>
    <cellStyle name="Note 10 3 2 6 7 3" xfId="51561"/>
    <cellStyle name="Note 10 3 2 6 7 4" xfId="51562"/>
    <cellStyle name="Note 10 3 2 6 7 5" xfId="51563"/>
    <cellStyle name="Note 10 3 2 6 7 6" xfId="51564"/>
    <cellStyle name="Note 10 3 2 6 7 7" xfId="51565"/>
    <cellStyle name="Note 10 3 2 6 7 8" xfId="51566"/>
    <cellStyle name="Note 10 3 2 6 8" xfId="3145"/>
    <cellStyle name="Note 10 3 2 6 8 2" xfId="3146"/>
    <cellStyle name="Note 10 3 2 6 8 2 2" xfId="51567"/>
    <cellStyle name="Note 10 3 2 6 8 2 3" xfId="51568"/>
    <cellStyle name="Note 10 3 2 6 8 2 4" xfId="51569"/>
    <cellStyle name="Note 10 3 2 6 8 2 5" xfId="51570"/>
    <cellStyle name="Note 10 3 2 6 8 2 6" xfId="51571"/>
    <cellStyle name="Note 10 3 2 6 8 3" xfId="51572"/>
    <cellStyle name="Note 10 3 2 6 8 4" xfId="51573"/>
    <cellStyle name="Note 10 3 2 6 8 5" xfId="51574"/>
    <cellStyle name="Note 10 3 2 6 8 6" xfId="51575"/>
    <cellStyle name="Note 10 3 2 6 8 7" xfId="51576"/>
    <cellStyle name="Note 10 3 2 6 8 8" xfId="51577"/>
    <cellStyle name="Note 10 3 2 6 9" xfId="3147"/>
    <cellStyle name="Note 10 3 2 6 9 2" xfId="3148"/>
    <cellStyle name="Note 10 3 2 6 9 2 2" xfId="51578"/>
    <cellStyle name="Note 10 3 2 6 9 2 3" xfId="51579"/>
    <cellStyle name="Note 10 3 2 6 9 2 4" xfId="51580"/>
    <cellStyle name="Note 10 3 2 6 9 2 5" xfId="51581"/>
    <cellStyle name="Note 10 3 2 6 9 2 6" xfId="51582"/>
    <cellStyle name="Note 10 3 2 6 9 3" xfId="51583"/>
    <cellStyle name="Note 10 3 2 6 9 4" xfId="51584"/>
    <cellStyle name="Note 10 3 2 6 9 5" xfId="51585"/>
    <cellStyle name="Note 10 3 2 6 9 6" xfId="51586"/>
    <cellStyle name="Note 10 3 2 6 9 7" xfId="51587"/>
    <cellStyle name="Note 10 3 2 6 9 8" xfId="51588"/>
    <cellStyle name="Note 10 3 2 7" xfId="3149"/>
    <cellStyle name="Note 10 3 2 7 2" xfId="3150"/>
    <cellStyle name="Note 10 3 2 7 2 2" xfId="3151"/>
    <cellStyle name="Note 10 3 2 7 2 2 2" xfId="51589"/>
    <cellStyle name="Note 10 3 2 7 2 2 3" xfId="51590"/>
    <cellStyle name="Note 10 3 2 7 2 2 4" xfId="51591"/>
    <cellStyle name="Note 10 3 2 7 2 2 5" xfId="51592"/>
    <cellStyle name="Note 10 3 2 7 2 3" xfId="51593"/>
    <cellStyle name="Note 10 3 2 7 2 4" xfId="51594"/>
    <cellStyle name="Note 10 3 2 7 2 5" xfId="51595"/>
    <cellStyle name="Note 10 3 2 7 2 6" xfId="51596"/>
    <cellStyle name="Note 10 3 2 7 2 7" xfId="51597"/>
    <cellStyle name="Note 10 3 2 7 3" xfId="3152"/>
    <cellStyle name="Note 10 3 2 7 3 2" xfId="51598"/>
    <cellStyle name="Note 10 3 2 7 3 3" xfId="51599"/>
    <cellStyle name="Note 10 3 2 7 3 4" xfId="51600"/>
    <cellStyle name="Note 10 3 2 7 3 5" xfId="51601"/>
    <cellStyle name="Note 10 3 2 7 3 6" xfId="51602"/>
    <cellStyle name="Note 10 3 2 7 4" xfId="51603"/>
    <cellStyle name="Note 10 3 2 7 5" xfId="51604"/>
    <cellStyle name="Note 10 3 2 8" xfId="3153"/>
    <cellStyle name="Note 10 3 2 8 2" xfId="3154"/>
    <cellStyle name="Note 10 3 2 8 2 2" xfId="51605"/>
    <cellStyle name="Note 10 3 2 8 2 3" xfId="51606"/>
    <cellStyle name="Note 10 3 2 8 2 4" xfId="51607"/>
    <cellStyle name="Note 10 3 2 8 2 5" xfId="51608"/>
    <cellStyle name="Note 10 3 2 8 2 6" xfId="51609"/>
    <cellStyle name="Note 10 3 2 8 3" xfId="51610"/>
    <cellStyle name="Note 10 3 2 8 4" xfId="51611"/>
    <cellStyle name="Note 10 3 2 8 5" xfId="51612"/>
    <cellStyle name="Note 10 3 2 8 6" xfId="51613"/>
    <cellStyle name="Note 10 3 2 8 7" xfId="51614"/>
    <cellStyle name="Note 10 3 2 8 8" xfId="51615"/>
    <cellStyle name="Note 10 3 2 9" xfId="3155"/>
    <cellStyle name="Note 10 3 2 9 2" xfId="3156"/>
    <cellStyle name="Note 10 3 2 9 2 2" xfId="51616"/>
    <cellStyle name="Note 10 3 2 9 2 3" xfId="51617"/>
    <cellStyle name="Note 10 3 2 9 2 4" xfId="51618"/>
    <cellStyle name="Note 10 3 2 9 2 5" xfId="51619"/>
    <cellStyle name="Note 10 3 2 9 2 6" xfId="51620"/>
    <cellStyle name="Note 10 3 2 9 3" xfId="51621"/>
    <cellStyle name="Note 10 3 2 9 4" xfId="51622"/>
    <cellStyle name="Note 10 3 2 9 5" xfId="51623"/>
    <cellStyle name="Note 10 3 2 9 6" xfId="51624"/>
    <cellStyle name="Note 10 3 2 9 7" xfId="51625"/>
    <cellStyle name="Note 10 3 2 9 8" xfId="51626"/>
    <cellStyle name="Note 10 3 3" xfId="3157"/>
    <cellStyle name="Note 10 3 3 10" xfId="51627"/>
    <cellStyle name="Note 10 3 3 11" xfId="51628"/>
    <cellStyle name="Note 10 3 3 2" xfId="3158"/>
    <cellStyle name="Note 10 3 3 2 2" xfId="3159"/>
    <cellStyle name="Note 10 3 3 2 2 2" xfId="3160"/>
    <cellStyle name="Note 10 3 3 2 2 2 2" xfId="51629"/>
    <cellStyle name="Note 10 3 3 2 2 2 3" xfId="51630"/>
    <cellStyle name="Note 10 3 3 2 2 2 4" xfId="51631"/>
    <cellStyle name="Note 10 3 3 2 2 2 5" xfId="51632"/>
    <cellStyle name="Note 10 3 3 2 2 3" xfId="51633"/>
    <cellStyle name="Note 10 3 3 2 2 4" xfId="51634"/>
    <cellStyle name="Note 10 3 3 2 2 5" xfId="51635"/>
    <cellStyle name="Note 10 3 3 2 2 6" xfId="51636"/>
    <cellStyle name="Note 10 3 3 2 2 7" xfId="51637"/>
    <cellStyle name="Note 10 3 3 2 3" xfId="3161"/>
    <cellStyle name="Note 10 3 3 2 3 2" xfId="51638"/>
    <cellStyle name="Note 10 3 3 2 3 3" xfId="51639"/>
    <cellStyle name="Note 10 3 3 2 3 4" xfId="51640"/>
    <cellStyle name="Note 10 3 3 2 3 5" xfId="51641"/>
    <cellStyle name="Note 10 3 3 2 3 6" xfId="51642"/>
    <cellStyle name="Note 10 3 3 2 4" xfId="51643"/>
    <cellStyle name="Note 10 3 3 2 5" xfId="51644"/>
    <cellStyle name="Note 10 3 3 3" xfId="3162"/>
    <cellStyle name="Note 10 3 3 3 2" xfId="3163"/>
    <cellStyle name="Note 10 3 3 3 2 2" xfId="3164"/>
    <cellStyle name="Note 10 3 3 3 2 2 2" xfId="51645"/>
    <cellStyle name="Note 10 3 3 3 2 2 3" xfId="51646"/>
    <cellStyle name="Note 10 3 3 3 2 2 4" xfId="51647"/>
    <cellStyle name="Note 10 3 3 3 2 2 5" xfId="51648"/>
    <cellStyle name="Note 10 3 3 3 2 3" xfId="51649"/>
    <cellStyle name="Note 10 3 3 3 2 4" xfId="51650"/>
    <cellStyle name="Note 10 3 3 3 2 5" xfId="51651"/>
    <cellStyle name="Note 10 3 3 3 2 6" xfId="51652"/>
    <cellStyle name="Note 10 3 3 3 2 7" xfId="51653"/>
    <cellStyle name="Note 10 3 3 3 3" xfId="3165"/>
    <cellStyle name="Note 10 3 3 3 3 2" xfId="51654"/>
    <cellStyle name="Note 10 3 3 3 3 3" xfId="51655"/>
    <cellStyle name="Note 10 3 3 3 3 4" xfId="51656"/>
    <cellStyle name="Note 10 3 3 3 3 5" xfId="51657"/>
    <cellStyle name="Note 10 3 3 3 3 6" xfId="51658"/>
    <cellStyle name="Note 10 3 3 3 4" xfId="51659"/>
    <cellStyle name="Note 10 3 3 3 5" xfId="51660"/>
    <cellStyle name="Note 10 3 3 4" xfId="3166"/>
    <cellStyle name="Note 10 3 3 4 2" xfId="3167"/>
    <cellStyle name="Note 10 3 3 4 2 2" xfId="51661"/>
    <cellStyle name="Note 10 3 3 4 2 3" xfId="51662"/>
    <cellStyle name="Note 10 3 3 4 2 4" xfId="51663"/>
    <cellStyle name="Note 10 3 3 4 2 5" xfId="51664"/>
    <cellStyle name="Note 10 3 3 4 2 6" xfId="51665"/>
    <cellStyle name="Note 10 3 3 4 3" xfId="51666"/>
    <cellStyle name="Note 10 3 3 4 4" xfId="51667"/>
    <cellStyle name="Note 10 3 3 4 5" xfId="51668"/>
    <cellStyle name="Note 10 3 3 4 6" xfId="51669"/>
    <cellStyle name="Note 10 3 3 4 7" xfId="51670"/>
    <cellStyle name="Note 10 3 3 4 8" xfId="51671"/>
    <cellStyle name="Note 10 3 3 5" xfId="3168"/>
    <cellStyle name="Note 10 3 3 5 2" xfId="3169"/>
    <cellStyle name="Note 10 3 3 5 2 2" xfId="51672"/>
    <cellStyle name="Note 10 3 3 5 2 3" xfId="51673"/>
    <cellStyle name="Note 10 3 3 5 2 4" xfId="51674"/>
    <cellStyle name="Note 10 3 3 5 2 5" xfId="51675"/>
    <cellStyle name="Note 10 3 3 5 2 6" xfId="51676"/>
    <cellStyle name="Note 10 3 3 5 3" xfId="51677"/>
    <cellStyle name="Note 10 3 3 5 4" xfId="51678"/>
    <cellStyle name="Note 10 3 3 5 5" xfId="51679"/>
    <cellStyle name="Note 10 3 3 5 6" xfId="51680"/>
    <cellStyle name="Note 10 3 3 5 7" xfId="51681"/>
    <cellStyle name="Note 10 3 3 5 8" xfId="51682"/>
    <cellStyle name="Note 10 3 3 6" xfId="3170"/>
    <cellStyle name="Note 10 3 3 6 2" xfId="3171"/>
    <cellStyle name="Note 10 3 3 6 2 2" xfId="51683"/>
    <cellStyle name="Note 10 3 3 6 2 3" xfId="51684"/>
    <cellStyle name="Note 10 3 3 6 2 4" xfId="51685"/>
    <cellStyle name="Note 10 3 3 6 2 5" xfId="51686"/>
    <cellStyle name="Note 10 3 3 6 2 6" xfId="51687"/>
    <cellStyle name="Note 10 3 3 6 3" xfId="51688"/>
    <cellStyle name="Note 10 3 3 6 4" xfId="51689"/>
    <cellStyle name="Note 10 3 3 6 5" xfId="51690"/>
    <cellStyle name="Note 10 3 3 6 6" xfId="51691"/>
    <cellStyle name="Note 10 3 3 6 7" xfId="51692"/>
    <cellStyle name="Note 10 3 3 6 8" xfId="51693"/>
    <cellStyle name="Note 10 3 3 7" xfId="3172"/>
    <cellStyle name="Note 10 3 3 7 2" xfId="3173"/>
    <cellStyle name="Note 10 3 3 7 2 2" xfId="51694"/>
    <cellStyle name="Note 10 3 3 7 2 3" xfId="51695"/>
    <cellStyle name="Note 10 3 3 7 2 4" xfId="51696"/>
    <cellStyle name="Note 10 3 3 7 2 5" xfId="51697"/>
    <cellStyle name="Note 10 3 3 7 2 6" xfId="51698"/>
    <cellStyle name="Note 10 3 3 7 3" xfId="51699"/>
    <cellStyle name="Note 10 3 3 7 4" xfId="51700"/>
    <cellStyle name="Note 10 3 3 7 5" xfId="51701"/>
    <cellStyle name="Note 10 3 3 7 6" xfId="51702"/>
    <cellStyle name="Note 10 3 3 7 7" xfId="51703"/>
    <cellStyle name="Note 10 3 3 7 8" xfId="51704"/>
    <cellStyle name="Note 10 3 3 8" xfId="3174"/>
    <cellStyle name="Note 10 3 3 8 2" xfId="51705"/>
    <cellStyle name="Note 10 3 3 8 3" xfId="51706"/>
    <cellStyle name="Note 10 3 3 8 4" xfId="51707"/>
    <cellStyle name="Note 10 3 3 8 5" xfId="51708"/>
    <cellStyle name="Note 10 3 3 8 6" xfId="51709"/>
    <cellStyle name="Note 10 3 3 9" xfId="51710"/>
    <cellStyle name="Note 10 3 3 9 2" xfId="51711"/>
    <cellStyle name="Note 10 3 4" xfId="3175"/>
    <cellStyle name="Note 10 3 4 10" xfId="3176"/>
    <cellStyle name="Note 10 3 4 10 2" xfId="3177"/>
    <cellStyle name="Note 10 3 4 10 2 2" xfId="51712"/>
    <cellStyle name="Note 10 3 4 10 2 3" xfId="51713"/>
    <cellStyle name="Note 10 3 4 10 2 4" xfId="51714"/>
    <cellStyle name="Note 10 3 4 10 2 5" xfId="51715"/>
    <cellStyle name="Note 10 3 4 10 3" xfId="51716"/>
    <cellStyle name="Note 10 3 4 10 4" xfId="51717"/>
    <cellStyle name="Note 10 3 4 10 5" xfId="51718"/>
    <cellStyle name="Note 10 3 4 10 6" xfId="51719"/>
    <cellStyle name="Note 10 3 4 10 7" xfId="51720"/>
    <cellStyle name="Note 10 3 4 11" xfId="3178"/>
    <cellStyle name="Note 10 3 4 11 2" xfId="51721"/>
    <cellStyle name="Note 10 3 4 11 3" xfId="51722"/>
    <cellStyle name="Note 10 3 4 11 4" xfId="51723"/>
    <cellStyle name="Note 10 3 4 11 5" xfId="51724"/>
    <cellStyle name="Note 10 3 4 12" xfId="51725"/>
    <cellStyle name="Note 10 3 4 13" xfId="51726"/>
    <cellStyle name="Note 10 3 4 2" xfId="3179"/>
    <cellStyle name="Note 10 3 4 2 2" xfId="3180"/>
    <cellStyle name="Note 10 3 4 2 2 2" xfId="3181"/>
    <cellStyle name="Note 10 3 4 2 2 2 2" xfId="51727"/>
    <cellStyle name="Note 10 3 4 2 2 2 3" xfId="51728"/>
    <cellStyle name="Note 10 3 4 2 2 2 4" xfId="51729"/>
    <cellStyle name="Note 10 3 4 2 2 2 5" xfId="51730"/>
    <cellStyle name="Note 10 3 4 2 2 3" xfId="51731"/>
    <cellStyle name="Note 10 3 4 2 2 4" xfId="51732"/>
    <cellStyle name="Note 10 3 4 2 2 5" xfId="51733"/>
    <cellStyle name="Note 10 3 4 2 2 6" xfId="51734"/>
    <cellStyle name="Note 10 3 4 2 2 7" xfId="51735"/>
    <cellStyle name="Note 10 3 4 2 3" xfId="3182"/>
    <cellStyle name="Note 10 3 4 2 3 2" xfId="51736"/>
    <cellStyle name="Note 10 3 4 2 3 3" xfId="51737"/>
    <cellStyle name="Note 10 3 4 2 3 4" xfId="51738"/>
    <cellStyle name="Note 10 3 4 2 3 5" xfId="51739"/>
    <cellStyle name="Note 10 3 4 2 3 6" xfId="51740"/>
    <cellStyle name="Note 10 3 4 2 4" xfId="51741"/>
    <cellStyle name="Note 10 3 4 2 5" xfId="51742"/>
    <cellStyle name="Note 10 3 4 3" xfId="3183"/>
    <cellStyle name="Note 10 3 4 3 2" xfId="3184"/>
    <cellStyle name="Note 10 3 4 3 2 2" xfId="51743"/>
    <cellStyle name="Note 10 3 4 3 2 3" xfId="51744"/>
    <cellStyle name="Note 10 3 4 3 2 4" xfId="51745"/>
    <cellStyle name="Note 10 3 4 3 2 5" xfId="51746"/>
    <cellStyle name="Note 10 3 4 3 2 6" xfId="51747"/>
    <cellStyle name="Note 10 3 4 3 3" xfId="51748"/>
    <cellStyle name="Note 10 3 4 3 4" xfId="51749"/>
    <cellStyle name="Note 10 3 4 3 5" xfId="51750"/>
    <cellStyle name="Note 10 3 4 3 6" xfId="51751"/>
    <cellStyle name="Note 10 3 4 3 7" xfId="51752"/>
    <cellStyle name="Note 10 3 4 3 8" xfId="51753"/>
    <cellStyle name="Note 10 3 4 4" xfId="3185"/>
    <cellStyle name="Note 10 3 4 4 2" xfId="3186"/>
    <cellStyle name="Note 10 3 4 4 2 2" xfId="51754"/>
    <cellStyle name="Note 10 3 4 4 2 3" xfId="51755"/>
    <cellStyle name="Note 10 3 4 4 2 4" xfId="51756"/>
    <cellStyle name="Note 10 3 4 4 2 5" xfId="51757"/>
    <cellStyle name="Note 10 3 4 4 2 6" xfId="51758"/>
    <cellStyle name="Note 10 3 4 4 3" xfId="51759"/>
    <cellStyle name="Note 10 3 4 4 4" xfId="51760"/>
    <cellStyle name="Note 10 3 4 4 5" xfId="51761"/>
    <cellStyle name="Note 10 3 4 4 6" xfId="51762"/>
    <cellStyle name="Note 10 3 4 4 7" xfId="51763"/>
    <cellStyle name="Note 10 3 4 4 8" xfId="51764"/>
    <cellStyle name="Note 10 3 4 5" xfId="3187"/>
    <cellStyle name="Note 10 3 4 5 2" xfId="3188"/>
    <cellStyle name="Note 10 3 4 5 2 2" xfId="51765"/>
    <cellStyle name="Note 10 3 4 5 2 3" xfId="51766"/>
    <cellStyle name="Note 10 3 4 5 2 4" xfId="51767"/>
    <cellStyle name="Note 10 3 4 5 2 5" xfId="51768"/>
    <cellStyle name="Note 10 3 4 5 2 6" xfId="51769"/>
    <cellStyle name="Note 10 3 4 5 3" xfId="51770"/>
    <cellStyle name="Note 10 3 4 5 4" xfId="51771"/>
    <cellStyle name="Note 10 3 4 5 5" xfId="51772"/>
    <cellStyle name="Note 10 3 4 5 6" xfId="51773"/>
    <cellStyle name="Note 10 3 4 5 7" xfId="51774"/>
    <cellStyle name="Note 10 3 4 5 8" xfId="51775"/>
    <cellStyle name="Note 10 3 4 6" xfId="3189"/>
    <cellStyle name="Note 10 3 4 6 2" xfId="3190"/>
    <cellStyle name="Note 10 3 4 6 2 2" xfId="51776"/>
    <cellStyle name="Note 10 3 4 6 2 3" xfId="51777"/>
    <cellStyle name="Note 10 3 4 6 2 4" xfId="51778"/>
    <cellStyle name="Note 10 3 4 6 2 5" xfId="51779"/>
    <cellStyle name="Note 10 3 4 6 2 6" xfId="51780"/>
    <cellStyle name="Note 10 3 4 6 3" xfId="51781"/>
    <cellStyle name="Note 10 3 4 6 4" xfId="51782"/>
    <cellStyle name="Note 10 3 4 6 5" xfId="51783"/>
    <cellStyle name="Note 10 3 4 6 6" xfId="51784"/>
    <cellStyle name="Note 10 3 4 6 7" xfId="51785"/>
    <cellStyle name="Note 10 3 4 6 8" xfId="51786"/>
    <cellStyle name="Note 10 3 4 7" xfId="3191"/>
    <cellStyle name="Note 10 3 4 7 2" xfId="3192"/>
    <cellStyle name="Note 10 3 4 7 2 2" xfId="51787"/>
    <cellStyle name="Note 10 3 4 7 2 3" xfId="51788"/>
    <cellStyle name="Note 10 3 4 7 2 4" xfId="51789"/>
    <cellStyle name="Note 10 3 4 7 2 5" xfId="51790"/>
    <cellStyle name="Note 10 3 4 7 2 6" xfId="51791"/>
    <cellStyle name="Note 10 3 4 7 3" xfId="51792"/>
    <cellStyle name="Note 10 3 4 7 4" xfId="51793"/>
    <cellStyle name="Note 10 3 4 7 5" xfId="51794"/>
    <cellStyle name="Note 10 3 4 7 6" xfId="51795"/>
    <cellStyle name="Note 10 3 4 7 7" xfId="51796"/>
    <cellStyle name="Note 10 3 4 7 8" xfId="51797"/>
    <cellStyle name="Note 10 3 4 8" xfId="3193"/>
    <cellStyle name="Note 10 3 4 8 2" xfId="3194"/>
    <cellStyle name="Note 10 3 4 8 2 2" xfId="51798"/>
    <cellStyle name="Note 10 3 4 8 2 3" xfId="51799"/>
    <cellStyle name="Note 10 3 4 8 2 4" xfId="51800"/>
    <cellStyle name="Note 10 3 4 8 2 5" xfId="51801"/>
    <cellStyle name="Note 10 3 4 8 2 6" xfId="51802"/>
    <cellStyle name="Note 10 3 4 8 3" xfId="51803"/>
    <cellStyle name="Note 10 3 4 8 4" xfId="51804"/>
    <cellStyle name="Note 10 3 4 8 5" xfId="51805"/>
    <cellStyle name="Note 10 3 4 8 6" xfId="51806"/>
    <cellStyle name="Note 10 3 4 8 7" xfId="51807"/>
    <cellStyle name="Note 10 3 4 8 8" xfId="51808"/>
    <cellStyle name="Note 10 3 4 9" xfId="3195"/>
    <cellStyle name="Note 10 3 4 9 2" xfId="3196"/>
    <cellStyle name="Note 10 3 4 9 2 2" xfId="51809"/>
    <cellStyle name="Note 10 3 4 9 2 3" xfId="51810"/>
    <cellStyle name="Note 10 3 4 9 2 4" xfId="51811"/>
    <cellStyle name="Note 10 3 4 9 2 5" xfId="51812"/>
    <cellStyle name="Note 10 3 4 9 2 6" xfId="51813"/>
    <cellStyle name="Note 10 3 4 9 3" xfId="51814"/>
    <cellStyle name="Note 10 3 4 9 4" xfId="51815"/>
    <cellStyle name="Note 10 3 4 9 5" xfId="51816"/>
    <cellStyle name="Note 10 3 4 9 6" xfId="51817"/>
    <cellStyle name="Note 10 3 4 9 7" xfId="51818"/>
    <cellStyle name="Note 10 3 4 9 8" xfId="51819"/>
    <cellStyle name="Note 10 3 5" xfId="3197"/>
    <cellStyle name="Note 10 3 5 10" xfId="3198"/>
    <cellStyle name="Note 10 3 5 10 2" xfId="3199"/>
    <cellStyle name="Note 10 3 5 10 2 2" xfId="51820"/>
    <cellStyle name="Note 10 3 5 10 2 3" xfId="51821"/>
    <cellStyle name="Note 10 3 5 10 2 4" xfId="51822"/>
    <cellStyle name="Note 10 3 5 10 2 5" xfId="51823"/>
    <cellStyle name="Note 10 3 5 10 3" xfId="51824"/>
    <cellStyle name="Note 10 3 5 10 4" xfId="51825"/>
    <cellStyle name="Note 10 3 5 10 5" xfId="51826"/>
    <cellStyle name="Note 10 3 5 10 6" xfId="51827"/>
    <cellStyle name="Note 10 3 5 10 7" xfId="51828"/>
    <cellStyle name="Note 10 3 5 11" xfId="3200"/>
    <cellStyle name="Note 10 3 5 11 2" xfId="51829"/>
    <cellStyle name="Note 10 3 5 11 3" xfId="51830"/>
    <cellStyle name="Note 10 3 5 11 4" xfId="51831"/>
    <cellStyle name="Note 10 3 5 11 5" xfId="51832"/>
    <cellStyle name="Note 10 3 5 12" xfId="51833"/>
    <cellStyle name="Note 10 3 5 13" xfId="51834"/>
    <cellStyle name="Note 10 3 5 2" xfId="3201"/>
    <cellStyle name="Note 10 3 5 2 2" xfId="3202"/>
    <cellStyle name="Note 10 3 5 2 2 2" xfId="3203"/>
    <cellStyle name="Note 10 3 5 2 2 2 2" xfId="51835"/>
    <cellStyle name="Note 10 3 5 2 2 2 3" xfId="51836"/>
    <cellStyle name="Note 10 3 5 2 2 2 4" xfId="51837"/>
    <cellStyle name="Note 10 3 5 2 2 2 5" xfId="51838"/>
    <cellStyle name="Note 10 3 5 2 2 3" xfId="51839"/>
    <cellStyle name="Note 10 3 5 2 2 4" xfId="51840"/>
    <cellStyle name="Note 10 3 5 2 2 5" xfId="51841"/>
    <cellStyle name="Note 10 3 5 2 2 6" xfId="51842"/>
    <cellStyle name="Note 10 3 5 2 2 7" xfId="51843"/>
    <cellStyle name="Note 10 3 5 2 3" xfId="3204"/>
    <cellStyle name="Note 10 3 5 2 3 2" xfId="51844"/>
    <cellStyle name="Note 10 3 5 2 3 3" xfId="51845"/>
    <cellStyle name="Note 10 3 5 2 3 4" xfId="51846"/>
    <cellStyle name="Note 10 3 5 2 3 5" xfId="51847"/>
    <cellStyle name="Note 10 3 5 2 3 6" xfId="51848"/>
    <cellStyle name="Note 10 3 5 2 4" xfId="51849"/>
    <cellStyle name="Note 10 3 5 2 5" xfId="51850"/>
    <cellStyle name="Note 10 3 5 3" xfId="3205"/>
    <cellStyle name="Note 10 3 5 3 2" xfId="3206"/>
    <cellStyle name="Note 10 3 5 3 2 2" xfId="51851"/>
    <cellStyle name="Note 10 3 5 3 2 3" xfId="51852"/>
    <cellStyle name="Note 10 3 5 3 2 4" xfId="51853"/>
    <cellStyle name="Note 10 3 5 3 2 5" xfId="51854"/>
    <cellStyle name="Note 10 3 5 3 2 6" xfId="51855"/>
    <cellStyle name="Note 10 3 5 3 3" xfId="51856"/>
    <cellStyle name="Note 10 3 5 3 4" xfId="51857"/>
    <cellStyle name="Note 10 3 5 3 5" xfId="51858"/>
    <cellStyle name="Note 10 3 5 3 6" xfId="51859"/>
    <cellStyle name="Note 10 3 5 3 7" xfId="51860"/>
    <cellStyle name="Note 10 3 5 3 8" xfId="51861"/>
    <cellStyle name="Note 10 3 5 4" xfId="3207"/>
    <cellStyle name="Note 10 3 5 4 2" xfId="3208"/>
    <cellStyle name="Note 10 3 5 4 2 2" xfId="51862"/>
    <cellStyle name="Note 10 3 5 4 2 3" xfId="51863"/>
    <cellStyle name="Note 10 3 5 4 2 4" xfId="51864"/>
    <cellStyle name="Note 10 3 5 4 2 5" xfId="51865"/>
    <cellStyle name="Note 10 3 5 4 2 6" xfId="51866"/>
    <cellStyle name="Note 10 3 5 4 3" xfId="51867"/>
    <cellStyle name="Note 10 3 5 4 4" xfId="51868"/>
    <cellStyle name="Note 10 3 5 4 5" xfId="51869"/>
    <cellStyle name="Note 10 3 5 4 6" xfId="51870"/>
    <cellStyle name="Note 10 3 5 4 7" xfId="51871"/>
    <cellStyle name="Note 10 3 5 4 8" xfId="51872"/>
    <cellStyle name="Note 10 3 5 5" xfId="3209"/>
    <cellStyle name="Note 10 3 5 5 2" xfId="3210"/>
    <cellStyle name="Note 10 3 5 5 2 2" xfId="51873"/>
    <cellStyle name="Note 10 3 5 5 2 3" xfId="51874"/>
    <cellStyle name="Note 10 3 5 5 2 4" xfId="51875"/>
    <cellStyle name="Note 10 3 5 5 2 5" xfId="51876"/>
    <cellStyle name="Note 10 3 5 5 2 6" xfId="51877"/>
    <cellStyle name="Note 10 3 5 5 3" xfId="51878"/>
    <cellStyle name="Note 10 3 5 5 4" xfId="51879"/>
    <cellStyle name="Note 10 3 5 5 5" xfId="51880"/>
    <cellStyle name="Note 10 3 5 5 6" xfId="51881"/>
    <cellStyle name="Note 10 3 5 5 7" xfId="51882"/>
    <cellStyle name="Note 10 3 5 5 8" xfId="51883"/>
    <cellStyle name="Note 10 3 5 6" xfId="3211"/>
    <cellStyle name="Note 10 3 5 6 2" xfId="3212"/>
    <cellStyle name="Note 10 3 5 6 2 2" xfId="51884"/>
    <cellStyle name="Note 10 3 5 6 2 3" xfId="51885"/>
    <cellStyle name="Note 10 3 5 6 2 4" xfId="51886"/>
    <cellStyle name="Note 10 3 5 6 2 5" xfId="51887"/>
    <cellStyle name="Note 10 3 5 6 2 6" xfId="51888"/>
    <cellStyle name="Note 10 3 5 6 3" xfId="51889"/>
    <cellStyle name="Note 10 3 5 6 4" xfId="51890"/>
    <cellStyle name="Note 10 3 5 6 5" xfId="51891"/>
    <cellStyle name="Note 10 3 5 6 6" xfId="51892"/>
    <cellStyle name="Note 10 3 5 6 7" xfId="51893"/>
    <cellStyle name="Note 10 3 5 6 8" xfId="51894"/>
    <cellStyle name="Note 10 3 5 7" xfId="3213"/>
    <cellStyle name="Note 10 3 5 7 2" xfId="3214"/>
    <cellStyle name="Note 10 3 5 7 2 2" xfId="51895"/>
    <cellStyle name="Note 10 3 5 7 2 3" xfId="51896"/>
    <cellStyle name="Note 10 3 5 7 2 4" xfId="51897"/>
    <cellStyle name="Note 10 3 5 7 2 5" xfId="51898"/>
    <cellStyle name="Note 10 3 5 7 2 6" xfId="51899"/>
    <cellStyle name="Note 10 3 5 7 3" xfId="51900"/>
    <cellStyle name="Note 10 3 5 7 4" xfId="51901"/>
    <cellStyle name="Note 10 3 5 7 5" xfId="51902"/>
    <cellStyle name="Note 10 3 5 7 6" xfId="51903"/>
    <cellStyle name="Note 10 3 5 7 7" xfId="51904"/>
    <cellStyle name="Note 10 3 5 7 8" xfId="51905"/>
    <cellStyle name="Note 10 3 5 8" xfId="3215"/>
    <cellStyle name="Note 10 3 5 8 2" xfId="3216"/>
    <cellStyle name="Note 10 3 5 8 2 2" xfId="51906"/>
    <cellStyle name="Note 10 3 5 8 2 3" xfId="51907"/>
    <cellStyle name="Note 10 3 5 8 2 4" xfId="51908"/>
    <cellStyle name="Note 10 3 5 8 2 5" xfId="51909"/>
    <cellStyle name="Note 10 3 5 8 2 6" xfId="51910"/>
    <cellStyle name="Note 10 3 5 8 3" xfId="51911"/>
    <cellStyle name="Note 10 3 5 8 4" xfId="51912"/>
    <cellStyle name="Note 10 3 5 8 5" xfId="51913"/>
    <cellStyle name="Note 10 3 5 8 6" xfId="51914"/>
    <cellStyle name="Note 10 3 5 8 7" xfId="51915"/>
    <cellStyle name="Note 10 3 5 8 8" xfId="51916"/>
    <cellStyle name="Note 10 3 5 9" xfId="3217"/>
    <cellStyle name="Note 10 3 5 9 2" xfId="3218"/>
    <cellStyle name="Note 10 3 5 9 2 2" xfId="51917"/>
    <cellStyle name="Note 10 3 5 9 2 3" xfId="51918"/>
    <cellStyle name="Note 10 3 5 9 2 4" xfId="51919"/>
    <cellStyle name="Note 10 3 5 9 2 5" xfId="51920"/>
    <cellStyle name="Note 10 3 5 9 2 6" xfId="51921"/>
    <cellStyle name="Note 10 3 5 9 3" xfId="51922"/>
    <cellStyle name="Note 10 3 5 9 4" xfId="51923"/>
    <cellStyle name="Note 10 3 5 9 5" xfId="51924"/>
    <cellStyle name="Note 10 3 5 9 6" xfId="51925"/>
    <cellStyle name="Note 10 3 5 9 7" xfId="51926"/>
    <cellStyle name="Note 10 3 5 9 8" xfId="51927"/>
    <cellStyle name="Note 10 3 6" xfId="3219"/>
    <cellStyle name="Note 10 3 6 10" xfId="3220"/>
    <cellStyle name="Note 10 3 6 10 2" xfId="3221"/>
    <cellStyle name="Note 10 3 6 10 2 2" xfId="51928"/>
    <cellStyle name="Note 10 3 6 10 2 3" xfId="51929"/>
    <cellStyle name="Note 10 3 6 10 2 4" xfId="51930"/>
    <cellStyle name="Note 10 3 6 10 2 5" xfId="51931"/>
    <cellStyle name="Note 10 3 6 10 3" xfId="51932"/>
    <cellStyle name="Note 10 3 6 10 4" xfId="51933"/>
    <cellStyle name="Note 10 3 6 10 5" xfId="51934"/>
    <cellStyle name="Note 10 3 6 10 6" xfId="51935"/>
    <cellStyle name="Note 10 3 6 10 7" xfId="51936"/>
    <cellStyle name="Note 10 3 6 11" xfId="3222"/>
    <cellStyle name="Note 10 3 6 11 2" xfId="51937"/>
    <cellStyle name="Note 10 3 6 11 3" xfId="51938"/>
    <cellStyle name="Note 10 3 6 11 4" xfId="51939"/>
    <cellStyle name="Note 10 3 6 11 5" xfId="51940"/>
    <cellStyle name="Note 10 3 6 12" xfId="51941"/>
    <cellStyle name="Note 10 3 6 13" xfId="51942"/>
    <cellStyle name="Note 10 3 6 2" xfId="3223"/>
    <cellStyle name="Note 10 3 6 2 2" xfId="3224"/>
    <cellStyle name="Note 10 3 6 2 2 2" xfId="3225"/>
    <cellStyle name="Note 10 3 6 2 2 2 2" xfId="51943"/>
    <cellStyle name="Note 10 3 6 2 2 2 3" xfId="51944"/>
    <cellStyle name="Note 10 3 6 2 2 2 4" xfId="51945"/>
    <cellStyle name="Note 10 3 6 2 2 2 5" xfId="51946"/>
    <cellStyle name="Note 10 3 6 2 2 3" xfId="51947"/>
    <cellStyle name="Note 10 3 6 2 2 4" xfId="51948"/>
    <cellStyle name="Note 10 3 6 2 2 5" xfId="51949"/>
    <cellStyle name="Note 10 3 6 2 2 6" xfId="51950"/>
    <cellStyle name="Note 10 3 6 2 2 7" xfId="51951"/>
    <cellStyle name="Note 10 3 6 2 3" xfId="3226"/>
    <cellStyle name="Note 10 3 6 2 3 2" xfId="51952"/>
    <cellStyle name="Note 10 3 6 2 3 3" xfId="51953"/>
    <cellStyle name="Note 10 3 6 2 3 4" xfId="51954"/>
    <cellStyle name="Note 10 3 6 2 3 5" xfId="51955"/>
    <cellStyle name="Note 10 3 6 2 3 6" xfId="51956"/>
    <cellStyle name="Note 10 3 6 2 4" xfId="51957"/>
    <cellStyle name="Note 10 3 6 2 5" xfId="51958"/>
    <cellStyle name="Note 10 3 6 3" xfId="3227"/>
    <cellStyle name="Note 10 3 6 3 2" xfId="3228"/>
    <cellStyle name="Note 10 3 6 3 2 2" xfId="51959"/>
    <cellStyle name="Note 10 3 6 3 2 3" xfId="51960"/>
    <cellStyle name="Note 10 3 6 3 2 4" xfId="51961"/>
    <cellStyle name="Note 10 3 6 3 2 5" xfId="51962"/>
    <cellStyle name="Note 10 3 6 3 2 6" xfId="51963"/>
    <cellStyle name="Note 10 3 6 3 3" xfId="51964"/>
    <cellStyle name="Note 10 3 6 3 4" xfId="51965"/>
    <cellStyle name="Note 10 3 6 3 5" xfId="51966"/>
    <cellStyle name="Note 10 3 6 3 6" xfId="51967"/>
    <cellStyle name="Note 10 3 6 3 7" xfId="51968"/>
    <cellStyle name="Note 10 3 6 3 8" xfId="51969"/>
    <cellStyle name="Note 10 3 6 4" xfId="3229"/>
    <cellStyle name="Note 10 3 6 4 2" xfId="3230"/>
    <cellStyle name="Note 10 3 6 4 2 2" xfId="51970"/>
    <cellStyle name="Note 10 3 6 4 2 3" xfId="51971"/>
    <cellStyle name="Note 10 3 6 4 2 4" xfId="51972"/>
    <cellStyle name="Note 10 3 6 4 2 5" xfId="51973"/>
    <cellStyle name="Note 10 3 6 4 2 6" xfId="51974"/>
    <cellStyle name="Note 10 3 6 4 3" xfId="51975"/>
    <cellStyle name="Note 10 3 6 4 4" xfId="51976"/>
    <cellStyle name="Note 10 3 6 4 5" xfId="51977"/>
    <cellStyle name="Note 10 3 6 4 6" xfId="51978"/>
    <cellStyle name="Note 10 3 6 4 7" xfId="51979"/>
    <cellStyle name="Note 10 3 6 4 8" xfId="51980"/>
    <cellStyle name="Note 10 3 6 5" xfId="3231"/>
    <cellStyle name="Note 10 3 6 5 2" xfId="3232"/>
    <cellStyle name="Note 10 3 6 5 2 2" xfId="51981"/>
    <cellStyle name="Note 10 3 6 5 2 3" xfId="51982"/>
    <cellStyle name="Note 10 3 6 5 2 4" xfId="51983"/>
    <cellStyle name="Note 10 3 6 5 2 5" xfId="51984"/>
    <cellStyle name="Note 10 3 6 5 2 6" xfId="51985"/>
    <cellStyle name="Note 10 3 6 5 3" xfId="51986"/>
    <cellStyle name="Note 10 3 6 5 4" xfId="51987"/>
    <cellStyle name="Note 10 3 6 5 5" xfId="51988"/>
    <cellStyle name="Note 10 3 6 5 6" xfId="51989"/>
    <cellStyle name="Note 10 3 6 5 7" xfId="51990"/>
    <cellStyle name="Note 10 3 6 5 8" xfId="51991"/>
    <cellStyle name="Note 10 3 6 6" xfId="3233"/>
    <cellStyle name="Note 10 3 6 6 2" xfId="3234"/>
    <cellStyle name="Note 10 3 6 6 2 2" xfId="51992"/>
    <cellStyle name="Note 10 3 6 6 2 3" xfId="51993"/>
    <cellStyle name="Note 10 3 6 6 2 4" xfId="51994"/>
    <cellStyle name="Note 10 3 6 6 2 5" xfId="51995"/>
    <cellStyle name="Note 10 3 6 6 2 6" xfId="51996"/>
    <cellStyle name="Note 10 3 6 6 3" xfId="51997"/>
    <cellStyle name="Note 10 3 6 6 4" xfId="51998"/>
    <cellStyle name="Note 10 3 6 6 5" xfId="51999"/>
    <cellStyle name="Note 10 3 6 6 6" xfId="52000"/>
    <cellStyle name="Note 10 3 6 6 7" xfId="52001"/>
    <cellStyle name="Note 10 3 6 6 8" xfId="52002"/>
    <cellStyle name="Note 10 3 6 7" xfId="3235"/>
    <cellStyle name="Note 10 3 6 7 2" xfId="3236"/>
    <cellStyle name="Note 10 3 6 7 2 2" xfId="52003"/>
    <cellStyle name="Note 10 3 6 7 2 3" xfId="52004"/>
    <cellStyle name="Note 10 3 6 7 2 4" xfId="52005"/>
    <cellStyle name="Note 10 3 6 7 2 5" xfId="52006"/>
    <cellStyle name="Note 10 3 6 7 2 6" xfId="52007"/>
    <cellStyle name="Note 10 3 6 7 3" xfId="52008"/>
    <cellStyle name="Note 10 3 6 7 4" xfId="52009"/>
    <cellStyle name="Note 10 3 6 7 5" xfId="52010"/>
    <cellStyle name="Note 10 3 6 7 6" xfId="52011"/>
    <cellStyle name="Note 10 3 6 7 7" xfId="52012"/>
    <cellStyle name="Note 10 3 6 7 8" xfId="52013"/>
    <cellStyle name="Note 10 3 6 8" xfId="3237"/>
    <cellStyle name="Note 10 3 6 8 2" xfId="3238"/>
    <cellStyle name="Note 10 3 6 8 2 2" xfId="52014"/>
    <cellStyle name="Note 10 3 6 8 2 3" xfId="52015"/>
    <cellStyle name="Note 10 3 6 8 2 4" xfId="52016"/>
    <cellStyle name="Note 10 3 6 8 2 5" xfId="52017"/>
    <cellStyle name="Note 10 3 6 8 2 6" xfId="52018"/>
    <cellStyle name="Note 10 3 6 8 3" xfId="52019"/>
    <cellStyle name="Note 10 3 6 8 4" xfId="52020"/>
    <cellStyle name="Note 10 3 6 8 5" xfId="52021"/>
    <cellStyle name="Note 10 3 6 8 6" xfId="52022"/>
    <cellStyle name="Note 10 3 6 8 7" xfId="52023"/>
    <cellStyle name="Note 10 3 6 8 8" xfId="52024"/>
    <cellStyle name="Note 10 3 6 9" xfId="3239"/>
    <cellStyle name="Note 10 3 6 9 2" xfId="3240"/>
    <cellStyle name="Note 10 3 6 9 2 2" xfId="52025"/>
    <cellStyle name="Note 10 3 6 9 2 3" xfId="52026"/>
    <cellStyle name="Note 10 3 6 9 2 4" xfId="52027"/>
    <cellStyle name="Note 10 3 6 9 2 5" xfId="52028"/>
    <cellStyle name="Note 10 3 6 9 2 6" xfId="52029"/>
    <cellStyle name="Note 10 3 6 9 3" xfId="52030"/>
    <cellStyle name="Note 10 3 6 9 4" xfId="52031"/>
    <cellStyle name="Note 10 3 6 9 5" xfId="52032"/>
    <cellStyle name="Note 10 3 6 9 6" xfId="52033"/>
    <cellStyle name="Note 10 3 6 9 7" xfId="52034"/>
    <cellStyle name="Note 10 3 6 9 8" xfId="52035"/>
    <cellStyle name="Note 10 3 7" xfId="3241"/>
    <cellStyle name="Note 10 3 7 10" xfId="3242"/>
    <cellStyle name="Note 10 3 7 10 2" xfId="3243"/>
    <cellStyle name="Note 10 3 7 10 2 2" xfId="52036"/>
    <cellStyle name="Note 10 3 7 10 2 3" xfId="52037"/>
    <cellStyle name="Note 10 3 7 10 2 4" xfId="52038"/>
    <cellStyle name="Note 10 3 7 10 2 5" xfId="52039"/>
    <cellStyle name="Note 10 3 7 10 3" xfId="52040"/>
    <cellStyle name="Note 10 3 7 10 4" xfId="52041"/>
    <cellStyle name="Note 10 3 7 10 5" xfId="52042"/>
    <cellStyle name="Note 10 3 7 10 6" xfId="52043"/>
    <cellStyle name="Note 10 3 7 10 7" xfId="52044"/>
    <cellStyle name="Note 10 3 7 11" xfId="3244"/>
    <cellStyle name="Note 10 3 7 11 2" xfId="52045"/>
    <cellStyle name="Note 10 3 7 11 3" xfId="52046"/>
    <cellStyle name="Note 10 3 7 11 4" xfId="52047"/>
    <cellStyle name="Note 10 3 7 11 5" xfId="52048"/>
    <cellStyle name="Note 10 3 7 12" xfId="52049"/>
    <cellStyle name="Note 10 3 7 13" xfId="52050"/>
    <cellStyle name="Note 10 3 7 2" xfId="3245"/>
    <cellStyle name="Note 10 3 7 2 2" xfId="3246"/>
    <cellStyle name="Note 10 3 7 2 2 2" xfId="3247"/>
    <cellStyle name="Note 10 3 7 2 2 2 2" xfId="52051"/>
    <cellStyle name="Note 10 3 7 2 2 2 3" xfId="52052"/>
    <cellStyle name="Note 10 3 7 2 2 2 4" xfId="52053"/>
    <cellStyle name="Note 10 3 7 2 2 2 5" xfId="52054"/>
    <cellStyle name="Note 10 3 7 2 2 3" xfId="52055"/>
    <cellStyle name="Note 10 3 7 2 2 4" xfId="52056"/>
    <cellStyle name="Note 10 3 7 2 2 5" xfId="52057"/>
    <cellStyle name="Note 10 3 7 2 2 6" xfId="52058"/>
    <cellStyle name="Note 10 3 7 2 2 7" xfId="52059"/>
    <cellStyle name="Note 10 3 7 2 3" xfId="3248"/>
    <cellStyle name="Note 10 3 7 2 3 2" xfId="52060"/>
    <cellStyle name="Note 10 3 7 2 3 3" xfId="52061"/>
    <cellStyle name="Note 10 3 7 2 3 4" xfId="52062"/>
    <cellStyle name="Note 10 3 7 2 3 5" xfId="52063"/>
    <cellStyle name="Note 10 3 7 2 3 6" xfId="52064"/>
    <cellStyle name="Note 10 3 7 2 4" xfId="52065"/>
    <cellStyle name="Note 10 3 7 2 5" xfId="52066"/>
    <cellStyle name="Note 10 3 7 3" xfId="3249"/>
    <cellStyle name="Note 10 3 7 3 2" xfId="3250"/>
    <cellStyle name="Note 10 3 7 3 2 2" xfId="52067"/>
    <cellStyle name="Note 10 3 7 3 2 3" xfId="52068"/>
    <cellStyle name="Note 10 3 7 3 2 4" xfId="52069"/>
    <cellStyle name="Note 10 3 7 3 2 5" xfId="52070"/>
    <cellStyle name="Note 10 3 7 3 2 6" xfId="52071"/>
    <cellStyle name="Note 10 3 7 3 3" xfId="52072"/>
    <cellStyle name="Note 10 3 7 3 4" xfId="52073"/>
    <cellStyle name="Note 10 3 7 3 5" xfId="52074"/>
    <cellStyle name="Note 10 3 7 3 6" xfId="52075"/>
    <cellStyle name="Note 10 3 7 3 7" xfId="52076"/>
    <cellStyle name="Note 10 3 7 3 8" xfId="52077"/>
    <cellStyle name="Note 10 3 7 4" xfId="3251"/>
    <cellStyle name="Note 10 3 7 4 2" xfId="3252"/>
    <cellStyle name="Note 10 3 7 4 2 2" xfId="52078"/>
    <cellStyle name="Note 10 3 7 4 2 3" xfId="52079"/>
    <cellStyle name="Note 10 3 7 4 2 4" xfId="52080"/>
    <cellStyle name="Note 10 3 7 4 2 5" xfId="52081"/>
    <cellStyle name="Note 10 3 7 4 2 6" xfId="52082"/>
    <cellStyle name="Note 10 3 7 4 3" xfId="52083"/>
    <cellStyle name="Note 10 3 7 4 4" xfId="52084"/>
    <cellStyle name="Note 10 3 7 4 5" xfId="52085"/>
    <cellStyle name="Note 10 3 7 4 6" xfId="52086"/>
    <cellStyle name="Note 10 3 7 4 7" xfId="52087"/>
    <cellStyle name="Note 10 3 7 4 8" xfId="52088"/>
    <cellStyle name="Note 10 3 7 5" xfId="3253"/>
    <cellStyle name="Note 10 3 7 5 2" xfId="3254"/>
    <cellStyle name="Note 10 3 7 5 2 2" xfId="52089"/>
    <cellStyle name="Note 10 3 7 5 2 3" xfId="52090"/>
    <cellStyle name="Note 10 3 7 5 2 4" xfId="52091"/>
    <cellStyle name="Note 10 3 7 5 2 5" xfId="52092"/>
    <cellStyle name="Note 10 3 7 5 2 6" xfId="52093"/>
    <cellStyle name="Note 10 3 7 5 3" xfId="52094"/>
    <cellStyle name="Note 10 3 7 5 4" xfId="52095"/>
    <cellStyle name="Note 10 3 7 5 5" xfId="52096"/>
    <cellStyle name="Note 10 3 7 5 6" xfId="52097"/>
    <cellStyle name="Note 10 3 7 5 7" xfId="52098"/>
    <cellStyle name="Note 10 3 7 5 8" xfId="52099"/>
    <cellStyle name="Note 10 3 7 6" xfId="3255"/>
    <cellStyle name="Note 10 3 7 6 2" xfId="3256"/>
    <cellStyle name="Note 10 3 7 6 2 2" xfId="52100"/>
    <cellStyle name="Note 10 3 7 6 2 3" xfId="52101"/>
    <cellStyle name="Note 10 3 7 6 2 4" xfId="52102"/>
    <cellStyle name="Note 10 3 7 6 2 5" xfId="52103"/>
    <cellStyle name="Note 10 3 7 6 2 6" xfId="52104"/>
    <cellStyle name="Note 10 3 7 6 3" xfId="52105"/>
    <cellStyle name="Note 10 3 7 6 4" xfId="52106"/>
    <cellStyle name="Note 10 3 7 6 5" xfId="52107"/>
    <cellStyle name="Note 10 3 7 6 6" xfId="52108"/>
    <cellStyle name="Note 10 3 7 6 7" xfId="52109"/>
    <cellStyle name="Note 10 3 7 6 8" xfId="52110"/>
    <cellStyle name="Note 10 3 7 7" xfId="3257"/>
    <cellStyle name="Note 10 3 7 7 2" xfId="3258"/>
    <cellStyle name="Note 10 3 7 7 2 2" xfId="52111"/>
    <cellStyle name="Note 10 3 7 7 2 3" xfId="52112"/>
    <cellStyle name="Note 10 3 7 7 2 4" xfId="52113"/>
    <cellStyle name="Note 10 3 7 7 2 5" xfId="52114"/>
    <cellStyle name="Note 10 3 7 7 2 6" xfId="52115"/>
    <cellStyle name="Note 10 3 7 7 3" xfId="52116"/>
    <cellStyle name="Note 10 3 7 7 4" xfId="52117"/>
    <cellStyle name="Note 10 3 7 7 5" xfId="52118"/>
    <cellStyle name="Note 10 3 7 7 6" xfId="52119"/>
    <cellStyle name="Note 10 3 7 7 7" xfId="52120"/>
    <cellStyle name="Note 10 3 7 7 8" xfId="52121"/>
    <cellStyle name="Note 10 3 7 8" xfId="3259"/>
    <cellStyle name="Note 10 3 7 8 2" xfId="3260"/>
    <cellStyle name="Note 10 3 7 8 2 2" xfId="52122"/>
    <cellStyle name="Note 10 3 7 8 2 3" xfId="52123"/>
    <cellStyle name="Note 10 3 7 8 2 4" xfId="52124"/>
    <cellStyle name="Note 10 3 7 8 2 5" xfId="52125"/>
    <cellStyle name="Note 10 3 7 8 2 6" xfId="52126"/>
    <cellStyle name="Note 10 3 7 8 3" xfId="52127"/>
    <cellStyle name="Note 10 3 7 8 4" xfId="52128"/>
    <cellStyle name="Note 10 3 7 8 5" xfId="52129"/>
    <cellStyle name="Note 10 3 7 8 6" xfId="52130"/>
    <cellStyle name="Note 10 3 7 8 7" xfId="52131"/>
    <cellStyle name="Note 10 3 7 8 8" xfId="52132"/>
    <cellStyle name="Note 10 3 7 9" xfId="3261"/>
    <cellStyle name="Note 10 3 7 9 2" xfId="3262"/>
    <cellStyle name="Note 10 3 7 9 2 2" xfId="52133"/>
    <cellStyle name="Note 10 3 7 9 2 3" xfId="52134"/>
    <cellStyle name="Note 10 3 7 9 2 4" xfId="52135"/>
    <cellStyle name="Note 10 3 7 9 2 5" xfId="52136"/>
    <cellStyle name="Note 10 3 7 9 2 6" xfId="52137"/>
    <cellStyle name="Note 10 3 7 9 3" xfId="52138"/>
    <cellStyle name="Note 10 3 7 9 4" xfId="52139"/>
    <cellStyle name="Note 10 3 7 9 5" xfId="52140"/>
    <cellStyle name="Note 10 3 7 9 6" xfId="52141"/>
    <cellStyle name="Note 10 3 7 9 7" xfId="52142"/>
    <cellStyle name="Note 10 3 7 9 8" xfId="52143"/>
    <cellStyle name="Note 10 3 8" xfId="3263"/>
    <cellStyle name="Note 10 3 8 2" xfId="3264"/>
    <cellStyle name="Note 10 3 8 2 2" xfId="3265"/>
    <cellStyle name="Note 10 3 8 2 2 2" xfId="52144"/>
    <cellStyle name="Note 10 3 8 2 2 3" xfId="52145"/>
    <cellStyle name="Note 10 3 8 2 2 4" xfId="52146"/>
    <cellStyle name="Note 10 3 8 2 2 5" xfId="52147"/>
    <cellStyle name="Note 10 3 8 2 3" xfId="52148"/>
    <cellStyle name="Note 10 3 8 2 4" xfId="52149"/>
    <cellStyle name="Note 10 3 8 2 5" xfId="52150"/>
    <cellStyle name="Note 10 3 8 2 6" xfId="52151"/>
    <cellStyle name="Note 10 3 8 2 7" xfId="52152"/>
    <cellStyle name="Note 10 3 8 3" xfId="3266"/>
    <cellStyle name="Note 10 3 8 3 2" xfId="52153"/>
    <cellStyle name="Note 10 3 8 3 3" xfId="52154"/>
    <cellStyle name="Note 10 3 8 3 4" xfId="52155"/>
    <cellStyle name="Note 10 3 8 3 5" xfId="52156"/>
    <cellStyle name="Note 10 3 8 3 6" xfId="52157"/>
    <cellStyle name="Note 10 3 8 4" xfId="52158"/>
    <cellStyle name="Note 10 3 8 5" xfId="52159"/>
    <cellStyle name="Note 10 3 9" xfId="3267"/>
    <cellStyle name="Note 10 3 9 2" xfId="3268"/>
    <cellStyle name="Note 10 3 9 2 2" xfId="52160"/>
    <cellStyle name="Note 10 3 9 2 3" xfId="52161"/>
    <cellStyle name="Note 10 3 9 2 4" xfId="52162"/>
    <cellStyle name="Note 10 3 9 2 5" xfId="52163"/>
    <cellStyle name="Note 10 3 9 2 6" xfId="52164"/>
    <cellStyle name="Note 10 3 9 3" xfId="52165"/>
    <cellStyle name="Note 10 3 9 4" xfId="52166"/>
    <cellStyle name="Note 10 3 9 5" xfId="52167"/>
    <cellStyle name="Note 10 3 9 6" xfId="52168"/>
    <cellStyle name="Note 10 3 9 7" xfId="52169"/>
    <cellStyle name="Note 10 3 9 8" xfId="52170"/>
    <cellStyle name="Note 10 4" xfId="3269"/>
    <cellStyle name="Note 10 4 10" xfId="3270"/>
    <cellStyle name="Note 10 4 10 2" xfId="3271"/>
    <cellStyle name="Note 10 4 10 2 2" xfId="52171"/>
    <cellStyle name="Note 10 4 10 2 3" xfId="52172"/>
    <cellStyle name="Note 10 4 10 2 4" xfId="52173"/>
    <cellStyle name="Note 10 4 10 2 5" xfId="52174"/>
    <cellStyle name="Note 10 4 10 2 6" xfId="52175"/>
    <cellStyle name="Note 10 4 10 3" xfId="52176"/>
    <cellStyle name="Note 10 4 10 4" xfId="52177"/>
    <cellStyle name="Note 10 4 10 5" xfId="52178"/>
    <cellStyle name="Note 10 4 10 6" xfId="52179"/>
    <cellStyle name="Note 10 4 10 7" xfId="52180"/>
    <cellStyle name="Note 10 4 10 8" xfId="52181"/>
    <cellStyle name="Note 10 4 11" xfId="3272"/>
    <cellStyle name="Note 10 4 11 2" xfId="3273"/>
    <cellStyle name="Note 10 4 11 2 2" xfId="52182"/>
    <cellStyle name="Note 10 4 11 2 3" xfId="52183"/>
    <cellStyle name="Note 10 4 11 2 4" xfId="52184"/>
    <cellStyle name="Note 10 4 11 2 5" xfId="52185"/>
    <cellStyle name="Note 10 4 11 2 6" xfId="52186"/>
    <cellStyle name="Note 10 4 11 3" xfId="52187"/>
    <cellStyle name="Note 10 4 11 4" xfId="52188"/>
    <cellStyle name="Note 10 4 11 5" xfId="52189"/>
    <cellStyle name="Note 10 4 11 6" xfId="52190"/>
    <cellStyle name="Note 10 4 11 7" xfId="52191"/>
    <cellStyle name="Note 10 4 11 8" xfId="52192"/>
    <cellStyle name="Note 10 4 12" xfId="3274"/>
    <cellStyle name="Note 10 4 12 2" xfId="3275"/>
    <cellStyle name="Note 10 4 12 2 2" xfId="52193"/>
    <cellStyle name="Note 10 4 12 2 3" xfId="52194"/>
    <cellStyle name="Note 10 4 12 2 4" xfId="52195"/>
    <cellStyle name="Note 10 4 12 2 5" xfId="52196"/>
    <cellStyle name="Note 10 4 12 3" xfId="52197"/>
    <cellStyle name="Note 10 4 12 4" xfId="52198"/>
    <cellStyle name="Note 10 4 12 5" xfId="52199"/>
    <cellStyle name="Note 10 4 12 6" xfId="52200"/>
    <cellStyle name="Note 10 4 13" xfId="3276"/>
    <cellStyle name="Note 10 4 13 2" xfId="52201"/>
    <cellStyle name="Note 10 4 13 3" xfId="52202"/>
    <cellStyle name="Note 10 4 13 4" xfId="52203"/>
    <cellStyle name="Note 10 4 13 5" xfId="52204"/>
    <cellStyle name="Note 10 4 14" xfId="52205"/>
    <cellStyle name="Note 10 4 15" xfId="52206"/>
    <cellStyle name="Note 10 4 2" xfId="3277"/>
    <cellStyle name="Note 10 4 2 10" xfId="52207"/>
    <cellStyle name="Note 10 4 2 11" xfId="52208"/>
    <cellStyle name="Note 10 4 2 2" xfId="3278"/>
    <cellStyle name="Note 10 4 2 2 2" xfId="3279"/>
    <cellStyle name="Note 10 4 2 2 2 2" xfId="3280"/>
    <cellStyle name="Note 10 4 2 2 2 2 2" xfId="52209"/>
    <cellStyle name="Note 10 4 2 2 2 2 3" xfId="52210"/>
    <cellStyle name="Note 10 4 2 2 2 2 4" xfId="52211"/>
    <cellStyle name="Note 10 4 2 2 2 2 5" xfId="52212"/>
    <cellStyle name="Note 10 4 2 2 2 3" xfId="52213"/>
    <cellStyle name="Note 10 4 2 2 2 4" xfId="52214"/>
    <cellStyle name="Note 10 4 2 2 2 5" xfId="52215"/>
    <cellStyle name="Note 10 4 2 2 2 6" xfId="52216"/>
    <cellStyle name="Note 10 4 2 2 2 7" xfId="52217"/>
    <cellStyle name="Note 10 4 2 2 3" xfId="3281"/>
    <cellStyle name="Note 10 4 2 2 3 2" xfId="52218"/>
    <cellStyle name="Note 10 4 2 2 3 3" xfId="52219"/>
    <cellStyle name="Note 10 4 2 2 3 4" xfId="52220"/>
    <cellStyle name="Note 10 4 2 2 3 5" xfId="52221"/>
    <cellStyle name="Note 10 4 2 2 3 6" xfId="52222"/>
    <cellStyle name="Note 10 4 2 2 4" xfId="52223"/>
    <cellStyle name="Note 10 4 2 2 5" xfId="52224"/>
    <cellStyle name="Note 10 4 2 3" xfId="3282"/>
    <cellStyle name="Note 10 4 2 3 2" xfId="3283"/>
    <cellStyle name="Note 10 4 2 3 2 2" xfId="3284"/>
    <cellStyle name="Note 10 4 2 3 2 2 2" xfId="52225"/>
    <cellStyle name="Note 10 4 2 3 2 2 3" xfId="52226"/>
    <cellStyle name="Note 10 4 2 3 2 2 4" xfId="52227"/>
    <cellStyle name="Note 10 4 2 3 2 2 5" xfId="52228"/>
    <cellStyle name="Note 10 4 2 3 2 3" xfId="52229"/>
    <cellStyle name="Note 10 4 2 3 2 4" xfId="52230"/>
    <cellStyle name="Note 10 4 2 3 2 5" xfId="52231"/>
    <cellStyle name="Note 10 4 2 3 2 6" xfId="52232"/>
    <cellStyle name="Note 10 4 2 3 2 7" xfId="52233"/>
    <cellStyle name="Note 10 4 2 3 3" xfId="3285"/>
    <cellStyle name="Note 10 4 2 3 3 2" xfId="52234"/>
    <cellStyle name="Note 10 4 2 3 3 3" xfId="52235"/>
    <cellStyle name="Note 10 4 2 3 3 4" xfId="52236"/>
    <cellStyle name="Note 10 4 2 3 3 5" xfId="52237"/>
    <cellStyle name="Note 10 4 2 3 3 6" xfId="52238"/>
    <cellStyle name="Note 10 4 2 3 4" xfId="52239"/>
    <cellStyle name="Note 10 4 2 3 5" xfId="52240"/>
    <cellStyle name="Note 10 4 2 4" xfId="3286"/>
    <cellStyle name="Note 10 4 2 4 2" xfId="3287"/>
    <cellStyle name="Note 10 4 2 4 2 2" xfId="52241"/>
    <cellStyle name="Note 10 4 2 4 2 3" xfId="52242"/>
    <cellStyle name="Note 10 4 2 4 2 4" xfId="52243"/>
    <cellStyle name="Note 10 4 2 4 2 5" xfId="52244"/>
    <cellStyle name="Note 10 4 2 4 2 6" xfId="52245"/>
    <cellStyle name="Note 10 4 2 4 3" xfId="52246"/>
    <cellStyle name="Note 10 4 2 4 4" xfId="52247"/>
    <cellStyle name="Note 10 4 2 4 5" xfId="52248"/>
    <cellStyle name="Note 10 4 2 4 6" xfId="52249"/>
    <cellStyle name="Note 10 4 2 4 7" xfId="52250"/>
    <cellStyle name="Note 10 4 2 4 8" xfId="52251"/>
    <cellStyle name="Note 10 4 2 5" xfId="3288"/>
    <cellStyle name="Note 10 4 2 5 2" xfId="3289"/>
    <cellStyle name="Note 10 4 2 5 2 2" xfId="52252"/>
    <cellStyle name="Note 10 4 2 5 2 3" xfId="52253"/>
    <cellStyle name="Note 10 4 2 5 2 4" xfId="52254"/>
    <cellStyle name="Note 10 4 2 5 2 5" xfId="52255"/>
    <cellStyle name="Note 10 4 2 5 2 6" xfId="52256"/>
    <cellStyle name="Note 10 4 2 5 3" xfId="52257"/>
    <cellStyle name="Note 10 4 2 5 4" xfId="52258"/>
    <cellStyle name="Note 10 4 2 5 5" xfId="52259"/>
    <cellStyle name="Note 10 4 2 5 6" xfId="52260"/>
    <cellStyle name="Note 10 4 2 5 7" xfId="52261"/>
    <cellStyle name="Note 10 4 2 5 8" xfId="52262"/>
    <cellStyle name="Note 10 4 2 6" xfId="3290"/>
    <cellStyle name="Note 10 4 2 6 2" xfId="3291"/>
    <cellStyle name="Note 10 4 2 6 2 2" xfId="52263"/>
    <cellStyle name="Note 10 4 2 6 2 3" xfId="52264"/>
    <cellStyle name="Note 10 4 2 6 2 4" xfId="52265"/>
    <cellStyle name="Note 10 4 2 6 2 5" xfId="52266"/>
    <cellStyle name="Note 10 4 2 6 2 6" xfId="52267"/>
    <cellStyle name="Note 10 4 2 6 3" xfId="52268"/>
    <cellStyle name="Note 10 4 2 6 4" xfId="52269"/>
    <cellStyle name="Note 10 4 2 6 5" xfId="52270"/>
    <cellStyle name="Note 10 4 2 6 6" xfId="52271"/>
    <cellStyle name="Note 10 4 2 6 7" xfId="52272"/>
    <cellStyle name="Note 10 4 2 6 8" xfId="52273"/>
    <cellStyle name="Note 10 4 2 7" xfId="3292"/>
    <cellStyle name="Note 10 4 2 7 2" xfId="3293"/>
    <cellStyle name="Note 10 4 2 7 2 2" xfId="52274"/>
    <cellStyle name="Note 10 4 2 7 2 3" xfId="52275"/>
    <cellStyle name="Note 10 4 2 7 2 4" xfId="52276"/>
    <cellStyle name="Note 10 4 2 7 2 5" xfId="52277"/>
    <cellStyle name="Note 10 4 2 7 2 6" xfId="52278"/>
    <cellStyle name="Note 10 4 2 7 3" xfId="52279"/>
    <cellStyle name="Note 10 4 2 7 4" xfId="52280"/>
    <cellStyle name="Note 10 4 2 7 5" xfId="52281"/>
    <cellStyle name="Note 10 4 2 7 6" xfId="52282"/>
    <cellStyle name="Note 10 4 2 7 7" xfId="52283"/>
    <cellStyle name="Note 10 4 2 7 8" xfId="52284"/>
    <cellStyle name="Note 10 4 2 8" xfId="3294"/>
    <cellStyle name="Note 10 4 2 8 2" xfId="52285"/>
    <cellStyle name="Note 10 4 2 8 3" xfId="52286"/>
    <cellStyle name="Note 10 4 2 8 4" xfId="52287"/>
    <cellStyle name="Note 10 4 2 8 5" xfId="52288"/>
    <cellStyle name="Note 10 4 2 8 6" xfId="52289"/>
    <cellStyle name="Note 10 4 2 9" xfId="52290"/>
    <cellStyle name="Note 10 4 2 9 2" xfId="52291"/>
    <cellStyle name="Note 10 4 3" xfId="3295"/>
    <cellStyle name="Note 10 4 3 10" xfId="3296"/>
    <cellStyle name="Note 10 4 3 10 2" xfId="3297"/>
    <cellStyle name="Note 10 4 3 10 2 2" xfId="52292"/>
    <cellStyle name="Note 10 4 3 10 2 3" xfId="52293"/>
    <cellStyle name="Note 10 4 3 10 2 4" xfId="52294"/>
    <cellStyle name="Note 10 4 3 10 2 5" xfId="52295"/>
    <cellStyle name="Note 10 4 3 10 3" xfId="52296"/>
    <cellStyle name="Note 10 4 3 10 4" xfId="52297"/>
    <cellStyle name="Note 10 4 3 10 5" xfId="52298"/>
    <cellStyle name="Note 10 4 3 10 6" xfId="52299"/>
    <cellStyle name="Note 10 4 3 10 7" xfId="52300"/>
    <cellStyle name="Note 10 4 3 11" xfId="3298"/>
    <cellStyle name="Note 10 4 3 11 2" xfId="52301"/>
    <cellStyle name="Note 10 4 3 11 3" xfId="52302"/>
    <cellStyle name="Note 10 4 3 11 4" xfId="52303"/>
    <cellStyle name="Note 10 4 3 11 5" xfId="52304"/>
    <cellStyle name="Note 10 4 3 12" xfId="52305"/>
    <cellStyle name="Note 10 4 3 13" xfId="52306"/>
    <cellStyle name="Note 10 4 3 2" xfId="3299"/>
    <cellStyle name="Note 10 4 3 2 2" xfId="3300"/>
    <cellStyle name="Note 10 4 3 2 2 2" xfId="3301"/>
    <cellStyle name="Note 10 4 3 2 2 2 2" xfId="52307"/>
    <cellStyle name="Note 10 4 3 2 2 2 3" xfId="52308"/>
    <cellStyle name="Note 10 4 3 2 2 2 4" xfId="52309"/>
    <cellStyle name="Note 10 4 3 2 2 2 5" xfId="52310"/>
    <cellStyle name="Note 10 4 3 2 2 3" xfId="52311"/>
    <cellStyle name="Note 10 4 3 2 2 4" xfId="52312"/>
    <cellStyle name="Note 10 4 3 2 2 5" xfId="52313"/>
    <cellStyle name="Note 10 4 3 2 2 6" xfId="52314"/>
    <cellStyle name="Note 10 4 3 2 2 7" xfId="52315"/>
    <cellStyle name="Note 10 4 3 2 3" xfId="3302"/>
    <cellStyle name="Note 10 4 3 2 3 2" xfId="52316"/>
    <cellStyle name="Note 10 4 3 2 3 3" xfId="52317"/>
    <cellStyle name="Note 10 4 3 2 3 4" xfId="52318"/>
    <cellStyle name="Note 10 4 3 2 3 5" xfId="52319"/>
    <cellStyle name="Note 10 4 3 2 3 6" xfId="52320"/>
    <cellStyle name="Note 10 4 3 2 4" xfId="52321"/>
    <cellStyle name="Note 10 4 3 2 5" xfId="52322"/>
    <cellStyle name="Note 10 4 3 3" xfId="3303"/>
    <cellStyle name="Note 10 4 3 3 2" xfId="3304"/>
    <cellStyle name="Note 10 4 3 3 2 2" xfId="52323"/>
    <cellStyle name="Note 10 4 3 3 2 3" xfId="52324"/>
    <cellStyle name="Note 10 4 3 3 2 4" xfId="52325"/>
    <cellStyle name="Note 10 4 3 3 2 5" xfId="52326"/>
    <cellStyle name="Note 10 4 3 3 2 6" xfId="52327"/>
    <cellStyle name="Note 10 4 3 3 3" xfId="52328"/>
    <cellStyle name="Note 10 4 3 3 4" xfId="52329"/>
    <cellStyle name="Note 10 4 3 3 5" xfId="52330"/>
    <cellStyle name="Note 10 4 3 3 6" xfId="52331"/>
    <cellStyle name="Note 10 4 3 3 7" xfId="52332"/>
    <cellStyle name="Note 10 4 3 3 8" xfId="52333"/>
    <cellStyle name="Note 10 4 3 4" xfId="3305"/>
    <cellStyle name="Note 10 4 3 4 2" xfId="3306"/>
    <cellStyle name="Note 10 4 3 4 2 2" xfId="52334"/>
    <cellStyle name="Note 10 4 3 4 2 3" xfId="52335"/>
    <cellStyle name="Note 10 4 3 4 2 4" xfId="52336"/>
    <cellStyle name="Note 10 4 3 4 2 5" xfId="52337"/>
    <cellStyle name="Note 10 4 3 4 2 6" xfId="52338"/>
    <cellStyle name="Note 10 4 3 4 3" xfId="52339"/>
    <cellStyle name="Note 10 4 3 4 4" xfId="52340"/>
    <cellStyle name="Note 10 4 3 4 5" xfId="52341"/>
    <cellStyle name="Note 10 4 3 4 6" xfId="52342"/>
    <cellStyle name="Note 10 4 3 4 7" xfId="52343"/>
    <cellStyle name="Note 10 4 3 4 8" xfId="52344"/>
    <cellStyle name="Note 10 4 3 5" xfId="3307"/>
    <cellStyle name="Note 10 4 3 5 2" xfId="3308"/>
    <cellStyle name="Note 10 4 3 5 2 2" xfId="52345"/>
    <cellStyle name="Note 10 4 3 5 2 3" xfId="52346"/>
    <cellStyle name="Note 10 4 3 5 2 4" xfId="52347"/>
    <cellStyle name="Note 10 4 3 5 2 5" xfId="52348"/>
    <cellStyle name="Note 10 4 3 5 2 6" xfId="52349"/>
    <cellStyle name="Note 10 4 3 5 3" xfId="52350"/>
    <cellStyle name="Note 10 4 3 5 4" xfId="52351"/>
    <cellStyle name="Note 10 4 3 5 5" xfId="52352"/>
    <cellStyle name="Note 10 4 3 5 6" xfId="52353"/>
    <cellStyle name="Note 10 4 3 5 7" xfId="52354"/>
    <cellStyle name="Note 10 4 3 5 8" xfId="52355"/>
    <cellStyle name="Note 10 4 3 6" xfId="3309"/>
    <cellStyle name="Note 10 4 3 6 2" xfId="3310"/>
    <cellStyle name="Note 10 4 3 6 2 2" xfId="52356"/>
    <cellStyle name="Note 10 4 3 6 2 3" xfId="52357"/>
    <cellStyle name="Note 10 4 3 6 2 4" xfId="52358"/>
    <cellStyle name="Note 10 4 3 6 2 5" xfId="52359"/>
    <cellStyle name="Note 10 4 3 6 2 6" xfId="52360"/>
    <cellStyle name="Note 10 4 3 6 3" xfId="52361"/>
    <cellStyle name="Note 10 4 3 6 4" xfId="52362"/>
    <cellStyle name="Note 10 4 3 6 5" xfId="52363"/>
    <cellStyle name="Note 10 4 3 6 6" xfId="52364"/>
    <cellStyle name="Note 10 4 3 6 7" xfId="52365"/>
    <cellStyle name="Note 10 4 3 6 8" xfId="52366"/>
    <cellStyle name="Note 10 4 3 7" xfId="3311"/>
    <cellStyle name="Note 10 4 3 7 2" xfId="3312"/>
    <cellStyle name="Note 10 4 3 7 2 2" xfId="52367"/>
    <cellStyle name="Note 10 4 3 7 2 3" xfId="52368"/>
    <cellStyle name="Note 10 4 3 7 2 4" xfId="52369"/>
    <cellStyle name="Note 10 4 3 7 2 5" xfId="52370"/>
    <cellStyle name="Note 10 4 3 7 2 6" xfId="52371"/>
    <cellStyle name="Note 10 4 3 7 3" xfId="52372"/>
    <cellStyle name="Note 10 4 3 7 4" xfId="52373"/>
    <cellStyle name="Note 10 4 3 7 5" xfId="52374"/>
    <cellStyle name="Note 10 4 3 7 6" xfId="52375"/>
    <cellStyle name="Note 10 4 3 7 7" xfId="52376"/>
    <cellStyle name="Note 10 4 3 7 8" xfId="52377"/>
    <cellStyle name="Note 10 4 3 8" xfId="3313"/>
    <cellStyle name="Note 10 4 3 8 2" xfId="3314"/>
    <cellStyle name="Note 10 4 3 8 2 2" xfId="52378"/>
    <cellStyle name="Note 10 4 3 8 2 3" xfId="52379"/>
    <cellStyle name="Note 10 4 3 8 2 4" xfId="52380"/>
    <cellStyle name="Note 10 4 3 8 2 5" xfId="52381"/>
    <cellStyle name="Note 10 4 3 8 2 6" xfId="52382"/>
    <cellStyle name="Note 10 4 3 8 3" xfId="52383"/>
    <cellStyle name="Note 10 4 3 8 4" xfId="52384"/>
    <cellStyle name="Note 10 4 3 8 5" xfId="52385"/>
    <cellStyle name="Note 10 4 3 8 6" xfId="52386"/>
    <cellStyle name="Note 10 4 3 8 7" xfId="52387"/>
    <cellStyle name="Note 10 4 3 8 8" xfId="52388"/>
    <cellStyle name="Note 10 4 3 9" xfId="3315"/>
    <cellStyle name="Note 10 4 3 9 2" xfId="3316"/>
    <cellStyle name="Note 10 4 3 9 2 2" xfId="52389"/>
    <cellStyle name="Note 10 4 3 9 2 3" xfId="52390"/>
    <cellStyle name="Note 10 4 3 9 2 4" xfId="52391"/>
    <cellStyle name="Note 10 4 3 9 2 5" xfId="52392"/>
    <cellStyle name="Note 10 4 3 9 2 6" xfId="52393"/>
    <cellStyle name="Note 10 4 3 9 3" xfId="52394"/>
    <cellStyle name="Note 10 4 3 9 4" xfId="52395"/>
    <cellStyle name="Note 10 4 3 9 5" xfId="52396"/>
    <cellStyle name="Note 10 4 3 9 6" xfId="52397"/>
    <cellStyle name="Note 10 4 3 9 7" xfId="52398"/>
    <cellStyle name="Note 10 4 3 9 8" xfId="52399"/>
    <cellStyle name="Note 10 4 4" xfId="3317"/>
    <cellStyle name="Note 10 4 4 10" xfId="3318"/>
    <cellStyle name="Note 10 4 4 10 2" xfId="3319"/>
    <cellStyle name="Note 10 4 4 10 2 2" xfId="52400"/>
    <cellStyle name="Note 10 4 4 10 2 3" xfId="52401"/>
    <cellStyle name="Note 10 4 4 10 2 4" xfId="52402"/>
    <cellStyle name="Note 10 4 4 10 2 5" xfId="52403"/>
    <cellStyle name="Note 10 4 4 10 3" xfId="52404"/>
    <cellStyle name="Note 10 4 4 10 4" xfId="52405"/>
    <cellStyle name="Note 10 4 4 10 5" xfId="52406"/>
    <cellStyle name="Note 10 4 4 10 6" xfId="52407"/>
    <cellStyle name="Note 10 4 4 10 7" xfId="52408"/>
    <cellStyle name="Note 10 4 4 11" xfId="3320"/>
    <cellStyle name="Note 10 4 4 11 2" xfId="52409"/>
    <cellStyle name="Note 10 4 4 11 3" xfId="52410"/>
    <cellStyle name="Note 10 4 4 11 4" xfId="52411"/>
    <cellStyle name="Note 10 4 4 11 5" xfId="52412"/>
    <cellStyle name="Note 10 4 4 12" xfId="52413"/>
    <cellStyle name="Note 10 4 4 13" xfId="52414"/>
    <cellStyle name="Note 10 4 4 2" xfId="3321"/>
    <cellStyle name="Note 10 4 4 2 2" xfId="3322"/>
    <cellStyle name="Note 10 4 4 2 2 2" xfId="3323"/>
    <cellStyle name="Note 10 4 4 2 2 2 2" xfId="52415"/>
    <cellStyle name="Note 10 4 4 2 2 2 3" xfId="52416"/>
    <cellStyle name="Note 10 4 4 2 2 2 4" xfId="52417"/>
    <cellStyle name="Note 10 4 4 2 2 2 5" xfId="52418"/>
    <cellStyle name="Note 10 4 4 2 2 3" xfId="52419"/>
    <cellStyle name="Note 10 4 4 2 2 4" xfId="52420"/>
    <cellStyle name="Note 10 4 4 2 2 5" xfId="52421"/>
    <cellStyle name="Note 10 4 4 2 2 6" xfId="52422"/>
    <cellStyle name="Note 10 4 4 2 2 7" xfId="52423"/>
    <cellStyle name="Note 10 4 4 2 3" xfId="3324"/>
    <cellStyle name="Note 10 4 4 2 3 2" xfId="52424"/>
    <cellStyle name="Note 10 4 4 2 3 3" xfId="52425"/>
    <cellStyle name="Note 10 4 4 2 3 4" xfId="52426"/>
    <cellStyle name="Note 10 4 4 2 3 5" xfId="52427"/>
    <cellStyle name="Note 10 4 4 2 3 6" xfId="52428"/>
    <cellStyle name="Note 10 4 4 2 4" xfId="52429"/>
    <cellStyle name="Note 10 4 4 2 5" xfId="52430"/>
    <cellStyle name="Note 10 4 4 3" xfId="3325"/>
    <cellStyle name="Note 10 4 4 3 2" xfId="3326"/>
    <cellStyle name="Note 10 4 4 3 2 2" xfId="52431"/>
    <cellStyle name="Note 10 4 4 3 2 3" xfId="52432"/>
    <cellStyle name="Note 10 4 4 3 2 4" xfId="52433"/>
    <cellStyle name="Note 10 4 4 3 2 5" xfId="52434"/>
    <cellStyle name="Note 10 4 4 3 2 6" xfId="52435"/>
    <cellStyle name="Note 10 4 4 3 3" xfId="52436"/>
    <cellStyle name="Note 10 4 4 3 4" xfId="52437"/>
    <cellStyle name="Note 10 4 4 3 5" xfId="52438"/>
    <cellStyle name="Note 10 4 4 3 6" xfId="52439"/>
    <cellStyle name="Note 10 4 4 3 7" xfId="52440"/>
    <cellStyle name="Note 10 4 4 3 8" xfId="52441"/>
    <cellStyle name="Note 10 4 4 4" xfId="3327"/>
    <cellStyle name="Note 10 4 4 4 2" xfId="3328"/>
    <cellStyle name="Note 10 4 4 4 2 2" xfId="52442"/>
    <cellStyle name="Note 10 4 4 4 2 3" xfId="52443"/>
    <cellStyle name="Note 10 4 4 4 2 4" xfId="52444"/>
    <cellStyle name="Note 10 4 4 4 2 5" xfId="52445"/>
    <cellStyle name="Note 10 4 4 4 2 6" xfId="52446"/>
    <cellStyle name="Note 10 4 4 4 3" xfId="52447"/>
    <cellStyle name="Note 10 4 4 4 4" xfId="52448"/>
    <cellStyle name="Note 10 4 4 4 5" xfId="52449"/>
    <cellStyle name="Note 10 4 4 4 6" xfId="52450"/>
    <cellStyle name="Note 10 4 4 4 7" xfId="52451"/>
    <cellStyle name="Note 10 4 4 4 8" xfId="52452"/>
    <cellStyle name="Note 10 4 4 5" xfId="3329"/>
    <cellStyle name="Note 10 4 4 5 2" xfId="3330"/>
    <cellStyle name="Note 10 4 4 5 2 2" xfId="52453"/>
    <cellStyle name="Note 10 4 4 5 2 3" xfId="52454"/>
    <cellStyle name="Note 10 4 4 5 2 4" xfId="52455"/>
    <cellStyle name="Note 10 4 4 5 2 5" xfId="52456"/>
    <cellStyle name="Note 10 4 4 5 2 6" xfId="52457"/>
    <cellStyle name="Note 10 4 4 5 3" xfId="52458"/>
    <cellStyle name="Note 10 4 4 5 4" xfId="52459"/>
    <cellStyle name="Note 10 4 4 5 5" xfId="52460"/>
    <cellStyle name="Note 10 4 4 5 6" xfId="52461"/>
    <cellStyle name="Note 10 4 4 5 7" xfId="52462"/>
    <cellStyle name="Note 10 4 4 5 8" xfId="52463"/>
    <cellStyle name="Note 10 4 4 6" xfId="3331"/>
    <cellStyle name="Note 10 4 4 6 2" xfId="3332"/>
    <cellStyle name="Note 10 4 4 6 2 2" xfId="52464"/>
    <cellStyle name="Note 10 4 4 6 2 3" xfId="52465"/>
    <cellStyle name="Note 10 4 4 6 2 4" xfId="52466"/>
    <cellStyle name="Note 10 4 4 6 2 5" xfId="52467"/>
    <cellStyle name="Note 10 4 4 6 2 6" xfId="52468"/>
    <cellStyle name="Note 10 4 4 6 3" xfId="52469"/>
    <cellStyle name="Note 10 4 4 6 4" xfId="52470"/>
    <cellStyle name="Note 10 4 4 6 5" xfId="52471"/>
    <cellStyle name="Note 10 4 4 6 6" xfId="52472"/>
    <cellStyle name="Note 10 4 4 6 7" xfId="52473"/>
    <cellStyle name="Note 10 4 4 6 8" xfId="52474"/>
    <cellStyle name="Note 10 4 4 7" xfId="3333"/>
    <cellStyle name="Note 10 4 4 7 2" xfId="3334"/>
    <cellStyle name="Note 10 4 4 7 2 2" xfId="52475"/>
    <cellStyle name="Note 10 4 4 7 2 3" xfId="52476"/>
    <cellStyle name="Note 10 4 4 7 2 4" xfId="52477"/>
    <cellStyle name="Note 10 4 4 7 2 5" xfId="52478"/>
    <cellStyle name="Note 10 4 4 7 2 6" xfId="52479"/>
    <cellStyle name="Note 10 4 4 7 3" xfId="52480"/>
    <cellStyle name="Note 10 4 4 7 4" xfId="52481"/>
    <cellStyle name="Note 10 4 4 7 5" xfId="52482"/>
    <cellStyle name="Note 10 4 4 7 6" xfId="52483"/>
    <cellStyle name="Note 10 4 4 7 7" xfId="52484"/>
    <cellStyle name="Note 10 4 4 7 8" xfId="52485"/>
    <cellStyle name="Note 10 4 4 8" xfId="3335"/>
    <cellStyle name="Note 10 4 4 8 2" xfId="3336"/>
    <cellStyle name="Note 10 4 4 8 2 2" xfId="52486"/>
    <cellStyle name="Note 10 4 4 8 2 3" xfId="52487"/>
    <cellStyle name="Note 10 4 4 8 2 4" xfId="52488"/>
    <cellStyle name="Note 10 4 4 8 2 5" xfId="52489"/>
    <cellStyle name="Note 10 4 4 8 2 6" xfId="52490"/>
    <cellStyle name="Note 10 4 4 8 3" xfId="52491"/>
    <cellStyle name="Note 10 4 4 8 4" xfId="52492"/>
    <cellStyle name="Note 10 4 4 8 5" xfId="52493"/>
    <cellStyle name="Note 10 4 4 8 6" xfId="52494"/>
    <cellStyle name="Note 10 4 4 8 7" xfId="52495"/>
    <cellStyle name="Note 10 4 4 8 8" xfId="52496"/>
    <cellStyle name="Note 10 4 4 9" xfId="3337"/>
    <cellStyle name="Note 10 4 4 9 2" xfId="3338"/>
    <cellStyle name="Note 10 4 4 9 2 2" xfId="52497"/>
    <cellStyle name="Note 10 4 4 9 2 3" xfId="52498"/>
    <cellStyle name="Note 10 4 4 9 2 4" xfId="52499"/>
    <cellStyle name="Note 10 4 4 9 2 5" xfId="52500"/>
    <cellStyle name="Note 10 4 4 9 2 6" xfId="52501"/>
    <cellStyle name="Note 10 4 4 9 3" xfId="52502"/>
    <cellStyle name="Note 10 4 4 9 4" xfId="52503"/>
    <cellStyle name="Note 10 4 4 9 5" xfId="52504"/>
    <cellStyle name="Note 10 4 4 9 6" xfId="52505"/>
    <cellStyle name="Note 10 4 4 9 7" xfId="52506"/>
    <cellStyle name="Note 10 4 4 9 8" xfId="52507"/>
    <cellStyle name="Note 10 4 5" xfId="3339"/>
    <cellStyle name="Note 10 4 5 10" xfId="3340"/>
    <cellStyle name="Note 10 4 5 10 2" xfId="3341"/>
    <cellStyle name="Note 10 4 5 10 2 2" xfId="52508"/>
    <cellStyle name="Note 10 4 5 10 2 3" xfId="52509"/>
    <cellStyle name="Note 10 4 5 10 2 4" xfId="52510"/>
    <cellStyle name="Note 10 4 5 10 2 5" xfId="52511"/>
    <cellStyle name="Note 10 4 5 10 3" xfId="52512"/>
    <cellStyle name="Note 10 4 5 10 4" xfId="52513"/>
    <cellStyle name="Note 10 4 5 10 5" xfId="52514"/>
    <cellStyle name="Note 10 4 5 10 6" xfId="52515"/>
    <cellStyle name="Note 10 4 5 10 7" xfId="52516"/>
    <cellStyle name="Note 10 4 5 11" xfId="3342"/>
    <cellStyle name="Note 10 4 5 11 2" xfId="52517"/>
    <cellStyle name="Note 10 4 5 11 3" xfId="52518"/>
    <cellStyle name="Note 10 4 5 11 4" xfId="52519"/>
    <cellStyle name="Note 10 4 5 11 5" xfId="52520"/>
    <cellStyle name="Note 10 4 5 12" xfId="52521"/>
    <cellStyle name="Note 10 4 5 13" xfId="52522"/>
    <cellStyle name="Note 10 4 5 2" xfId="3343"/>
    <cellStyle name="Note 10 4 5 2 2" xfId="3344"/>
    <cellStyle name="Note 10 4 5 2 2 2" xfId="3345"/>
    <cellStyle name="Note 10 4 5 2 2 2 2" xfId="52523"/>
    <cellStyle name="Note 10 4 5 2 2 2 3" xfId="52524"/>
    <cellStyle name="Note 10 4 5 2 2 2 4" xfId="52525"/>
    <cellStyle name="Note 10 4 5 2 2 2 5" xfId="52526"/>
    <cellStyle name="Note 10 4 5 2 2 3" xfId="52527"/>
    <cellStyle name="Note 10 4 5 2 2 4" xfId="52528"/>
    <cellStyle name="Note 10 4 5 2 2 5" xfId="52529"/>
    <cellStyle name="Note 10 4 5 2 2 6" xfId="52530"/>
    <cellStyle name="Note 10 4 5 2 2 7" xfId="52531"/>
    <cellStyle name="Note 10 4 5 2 3" xfId="3346"/>
    <cellStyle name="Note 10 4 5 2 3 2" xfId="52532"/>
    <cellStyle name="Note 10 4 5 2 3 3" xfId="52533"/>
    <cellStyle name="Note 10 4 5 2 3 4" xfId="52534"/>
    <cellStyle name="Note 10 4 5 2 3 5" xfId="52535"/>
    <cellStyle name="Note 10 4 5 2 3 6" xfId="52536"/>
    <cellStyle name="Note 10 4 5 2 4" xfId="52537"/>
    <cellStyle name="Note 10 4 5 2 5" xfId="52538"/>
    <cellStyle name="Note 10 4 5 3" xfId="3347"/>
    <cellStyle name="Note 10 4 5 3 2" xfId="3348"/>
    <cellStyle name="Note 10 4 5 3 2 2" xfId="52539"/>
    <cellStyle name="Note 10 4 5 3 2 3" xfId="52540"/>
    <cellStyle name="Note 10 4 5 3 2 4" xfId="52541"/>
    <cellStyle name="Note 10 4 5 3 2 5" xfId="52542"/>
    <cellStyle name="Note 10 4 5 3 2 6" xfId="52543"/>
    <cellStyle name="Note 10 4 5 3 3" xfId="52544"/>
    <cellStyle name="Note 10 4 5 3 4" xfId="52545"/>
    <cellStyle name="Note 10 4 5 3 5" xfId="52546"/>
    <cellStyle name="Note 10 4 5 3 6" xfId="52547"/>
    <cellStyle name="Note 10 4 5 3 7" xfId="52548"/>
    <cellStyle name="Note 10 4 5 3 8" xfId="52549"/>
    <cellStyle name="Note 10 4 5 4" xfId="3349"/>
    <cellStyle name="Note 10 4 5 4 2" xfId="3350"/>
    <cellStyle name="Note 10 4 5 4 2 2" xfId="52550"/>
    <cellStyle name="Note 10 4 5 4 2 3" xfId="52551"/>
    <cellStyle name="Note 10 4 5 4 2 4" xfId="52552"/>
    <cellStyle name="Note 10 4 5 4 2 5" xfId="52553"/>
    <cellStyle name="Note 10 4 5 4 2 6" xfId="52554"/>
    <cellStyle name="Note 10 4 5 4 3" xfId="52555"/>
    <cellStyle name="Note 10 4 5 4 4" xfId="52556"/>
    <cellStyle name="Note 10 4 5 4 5" xfId="52557"/>
    <cellStyle name="Note 10 4 5 4 6" xfId="52558"/>
    <cellStyle name="Note 10 4 5 4 7" xfId="52559"/>
    <cellStyle name="Note 10 4 5 4 8" xfId="52560"/>
    <cellStyle name="Note 10 4 5 5" xfId="3351"/>
    <cellStyle name="Note 10 4 5 5 2" xfId="3352"/>
    <cellStyle name="Note 10 4 5 5 2 2" xfId="52561"/>
    <cellStyle name="Note 10 4 5 5 2 3" xfId="52562"/>
    <cellStyle name="Note 10 4 5 5 2 4" xfId="52563"/>
    <cellStyle name="Note 10 4 5 5 2 5" xfId="52564"/>
    <cellStyle name="Note 10 4 5 5 2 6" xfId="52565"/>
    <cellStyle name="Note 10 4 5 5 3" xfId="52566"/>
    <cellStyle name="Note 10 4 5 5 4" xfId="52567"/>
    <cellStyle name="Note 10 4 5 5 5" xfId="52568"/>
    <cellStyle name="Note 10 4 5 5 6" xfId="52569"/>
    <cellStyle name="Note 10 4 5 5 7" xfId="52570"/>
    <cellStyle name="Note 10 4 5 5 8" xfId="52571"/>
    <cellStyle name="Note 10 4 5 6" xfId="3353"/>
    <cellStyle name="Note 10 4 5 6 2" xfId="3354"/>
    <cellStyle name="Note 10 4 5 6 2 2" xfId="52572"/>
    <cellStyle name="Note 10 4 5 6 2 3" xfId="52573"/>
    <cellStyle name="Note 10 4 5 6 2 4" xfId="52574"/>
    <cellStyle name="Note 10 4 5 6 2 5" xfId="52575"/>
    <cellStyle name="Note 10 4 5 6 2 6" xfId="52576"/>
    <cellStyle name="Note 10 4 5 6 3" xfId="52577"/>
    <cellStyle name="Note 10 4 5 6 4" xfId="52578"/>
    <cellStyle name="Note 10 4 5 6 5" xfId="52579"/>
    <cellStyle name="Note 10 4 5 6 6" xfId="52580"/>
    <cellStyle name="Note 10 4 5 6 7" xfId="52581"/>
    <cellStyle name="Note 10 4 5 6 8" xfId="52582"/>
    <cellStyle name="Note 10 4 5 7" xfId="3355"/>
    <cellStyle name="Note 10 4 5 7 2" xfId="3356"/>
    <cellStyle name="Note 10 4 5 7 2 2" xfId="52583"/>
    <cellStyle name="Note 10 4 5 7 2 3" xfId="52584"/>
    <cellStyle name="Note 10 4 5 7 2 4" xfId="52585"/>
    <cellStyle name="Note 10 4 5 7 2 5" xfId="52586"/>
    <cellStyle name="Note 10 4 5 7 2 6" xfId="52587"/>
    <cellStyle name="Note 10 4 5 7 3" xfId="52588"/>
    <cellStyle name="Note 10 4 5 7 4" xfId="52589"/>
    <cellStyle name="Note 10 4 5 7 5" xfId="52590"/>
    <cellStyle name="Note 10 4 5 7 6" xfId="52591"/>
    <cellStyle name="Note 10 4 5 7 7" xfId="52592"/>
    <cellStyle name="Note 10 4 5 7 8" xfId="52593"/>
    <cellStyle name="Note 10 4 5 8" xfId="3357"/>
    <cellStyle name="Note 10 4 5 8 2" xfId="3358"/>
    <cellStyle name="Note 10 4 5 8 2 2" xfId="52594"/>
    <cellStyle name="Note 10 4 5 8 2 3" xfId="52595"/>
    <cellStyle name="Note 10 4 5 8 2 4" xfId="52596"/>
    <cellStyle name="Note 10 4 5 8 2 5" xfId="52597"/>
    <cellStyle name="Note 10 4 5 8 2 6" xfId="52598"/>
    <cellStyle name="Note 10 4 5 8 3" xfId="52599"/>
    <cellStyle name="Note 10 4 5 8 4" xfId="52600"/>
    <cellStyle name="Note 10 4 5 8 5" xfId="52601"/>
    <cellStyle name="Note 10 4 5 8 6" xfId="52602"/>
    <cellStyle name="Note 10 4 5 8 7" xfId="52603"/>
    <cellStyle name="Note 10 4 5 8 8" xfId="52604"/>
    <cellStyle name="Note 10 4 5 9" xfId="3359"/>
    <cellStyle name="Note 10 4 5 9 2" xfId="3360"/>
    <cellStyle name="Note 10 4 5 9 2 2" xfId="52605"/>
    <cellStyle name="Note 10 4 5 9 2 3" xfId="52606"/>
    <cellStyle name="Note 10 4 5 9 2 4" xfId="52607"/>
    <cellStyle name="Note 10 4 5 9 2 5" xfId="52608"/>
    <cellStyle name="Note 10 4 5 9 2 6" xfId="52609"/>
    <cellStyle name="Note 10 4 5 9 3" xfId="52610"/>
    <cellStyle name="Note 10 4 5 9 4" xfId="52611"/>
    <cellStyle name="Note 10 4 5 9 5" xfId="52612"/>
    <cellStyle name="Note 10 4 5 9 6" xfId="52613"/>
    <cellStyle name="Note 10 4 5 9 7" xfId="52614"/>
    <cellStyle name="Note 10 4 5 9 8" xfId="52615"/>
    <cellStyle name="Note 10 4 6" xfId="3361"/>
    <cellStyle name="Note 10 4 6 10" xfId="3362"/>
    <cellStyle name="Note 10 4 6 10 2" xfId="3363"/>
    <cellStyle name="Note 10 4 6 10 2 2" xfId="52616"/>
    <cellStyle name="Note 10 4 6 10 2 3" xfId="52617"/>
    <cellStyle name="Note 10 4 6 10 2 4" xfId="52618"/>
    <cellStyle name="Note 10 4 6 10 2 5" xfId="52619"/>
    <cellStyle name="Note 10 4 6 10 3" xfId="52620"/>
    <cellStyle name="Note 10 4 6 10 4" xfId="52621"/>
    <cellStyle name="Note 10 4 6 10 5" xfId="52622"/>
    <cellStyle name="Note 10 4 6 10 6" xfId="52623"/>
    <cellStyle name="Note 10 4 6 10 7" xfId="52624"/>
    <cellStyle name="Note 10 4 6 11" xfId="3364"/>
    <cellStyle name="Note 10 4 6 11 2" xfId="52625"/>
    <cellStyle name="Note 10 4 6 11 3" xfId="52626"/>
    <cellStyle name="Note 10 4 6 11 4" xfId="52627"/>
    <cellStyle name="Note 10 4 6 11 5" xfId="52628"/>
    <cellStyle name="Note 10 4 6 12" xfId="52629"/>
    <cellStyle name="Note 10 4 6 13" xfId="52630"/>
    <cellStyle name="Note 10 4 6 2" xfId="3365"/>
    <cellStyle name="Note 10 4 6 2 2" xfId="3366"/>
    <cellStyle name="Note 10 4 6 2 2 2" xfId="3367"/>
    <cellStyle name="Note 10 4 6 2 2 2 2" xfId="52631"/>
    <cellStyle name="Note 10 4 6 2 2 2 3" xfId="52632"/>
    <cellStyle name="Note 10 4 6 2 2 2 4" xfId="52633"/>
    <cellStyle name="Note 10 4 6 2 2 2 5" xfId="52634"/>
    <cellStyle name="Note 10 4 6 2 2 3" xfId="52635"/>
    <cellStyle name="Note 10 4 6 2 2 4" xfId="52636"/>
    <cellStyle name="Note 10 4 6 2 2 5" xfId="52637"/>
    <cellStyle name="Note 10 4 6 2 2 6" xfId="52638"/>
    <cellStyle name="Note 10 4 6 2 2 7" xfId="52639"/>
    <cellStyle name="Note 10 4 6 2 3" xfId="3368"/>
    <cellStyle name="Note 10 4 6 2 3 2" xfId="52640"/>
    <cellStyle name="Note 10 4 6 2 3 3" xfId="52641"/>
    <cellStyle name="Note 10 4 6 2 3 4" xfId="52642"/>
    <cellStyle name="Note 10 4 6 2 3 5" xfId="52643"/>
    <cellStyle name="Note 10 4 6 2 3 6" xfId="52644"/>
    <cellStyle name="Note 10 4 6 2 4" xfId="52645"/>
    <cellStyle name="Note 10 4 6 2 5" xfId="52646"/>
    <cellStyle name="Note 10 4 6 3" xfId="3369"/>
    <cellStyle name="Note 10 4 6 3 2" xfId="3370"/>
    <cellStyle name="Note 10 4 6 3 2 2" xfId="52647"/>
    <cellStyle name="Note 10 4 6 3 2 3" xfId="52648"/>
    <cellStyle name="Note 10 4 6 3 2 4" xfId="52649"/>
    <cellStyle name="Note 10 4 6 3 2 5" xfId="52650"/>
    <cellStyle name="Note 10 4 6 3 2 6" xfId="52651"/>
    <cellStyle name="Note 10 4 6 3 3" xfId="52652"/>
    <cellStyle name="Note 10 4 6 3 4" xfId="52653"/>
    <cellStyle name="Note 10 4 6 3 5" xfId="52654"/>
    <cellStyle name="Note 10 4 6 3 6" xfId="52655"/>
    <cellStyle name="Note 10 4 6 3 7" xfId="52656"/>
    <cellStyle name="Note 10 4 6 3 8" xfId="52657"/>
    <cellStyle name="Note 10 4 6 4" xfId="3371"/>
    <cellStyle name="Note 10 4 6 4 2" xfId="3372"/>
    <cellStyle name="Note 10 4 6 4 2 2" xfId="52658"/>
    <cellStyle name="Note 10 4 6 4 2 3" xfId="52659"/>
    <cellStyle name="Note 10 4 6 4 2 4" xfId="52660"/>
    <cellStyle name="Note 10 4 6 4 2 5" xfId="52661"/>
    <cellStyle name="Note 10 4 6 4 2 6" xfId="52662"/>
    <cellStyle name="Note 10 4 6 4 3" xfId="52663"/>
    <cellStyle name="Note 10 4 6 4 4" xfId="52664"/>
    <cellStyle name="Note 10 4 6 4 5" xfId="52665"/>
    <cellStyle name="Note 10 4 6 4 6" xfId="52666"/>
    <cellStyle name="Note 10 4 6 4 7" xfId="52667"/>
    <cellStyle name="Note 10 4 6 4 8" xfId="52668"/>
    <cellStyle name="Note 10 4 6 5" xfId="3373"/>
    <cellStyle name="Note 10 4 6 5 2" xfId="3374"/>
    <cellStyle name="Note 10 4 6 5 2 2" xfId="52669"/>
    <cellStyle name="Note 10 4 6 5 2 3" xfId="52670"/>
    <cellStyle name="Note 10 4 6 5 2 4" xfId="52671"/>
    <cellStyle name="Note 10 4 6 5 2 5" xfId="52672"/>
    <cellStyle name="Note 10 4 6 5 2 6" xfId="52673"/>
    <cellStyle name="Note 10 4 6 5 3" xfId="52674"/>
    <cellStyle name="Note 10 4 6 5 4" xfId="52675"/>
    <cellStyle name="Note 10 4 6 5 5" xfId="52676"/>
    <cellStyle name="Note 10 4 6 5 6" xfId="52677"/>
    <cellStyle name="Note 10 4 6 5 7" xfId="52678"/>
    <cellStyle name="Note 10 4 6 5 8" xfId="52679"/>
    <cellStyle name="Note 10 4 6 6" xfId="3375"/>
    <cellStyle name="Note 10 4 6 6 2" xfId="3376"/>
    <cellStyle name="Note 10 4 6 6 2 2" xfId="52680"/>
    <cellStyle name="Note 10 4 6 6 2 3" xfId="52681"/>
    <cellStyle name="Note 10 4 6 6 2 4" xfId="52682"/>
    <cellStyle name="Note 10 4 6 6 2 5" xfId="52683"/>
    <cellStyle name="Note 10 4 6 6 2 6" xfId="52684"/>
    <cellStyle name="Note 10 4 6 6 3" xfId="52685"/>
    <cellStyle name="Note 10 4 6 6 4" xfId="52686"/>
    <cellStyle name="Note 10 4 6 6 5" xfId="52687"/>
    <cellStyle name="Note 10 4 6 6 6" xfId="52688"/>
    <cellStyle name="Note 10 4 6 6 7" xfId="52689"/>
    <cellStyle name="Note 10 4 6 6 8" xfId="52690"/>
    <cellStyle name="Note 10 4 6 7" xfId="3377"/>
    <cellStyle name="Note 10 4 6 7 2" xfId="3378"/>
    <cellStyle name="Note 10 4 6 7 2 2" xfId="52691"/>
    <cellStyle name="Note 10 4 6 7 2 3" xfId="52692"/>
    <cellStyle name="Note 10 4 6 7 2 4" xfId="52693"/>
    <cellStyle name="Note 10 4 6 7 2 5" xfId="52694"/>
    <cellStyle name="Note 10 4 6 7 2 6" xfId="52695"/>
    <cellStyle name="Note 10 4 6 7 3" xfId="52696"/>
    <cellStyle name="Note 10 4 6 7 4" xfId="52697"/>
    <cellStyle name="Note 10 4 6 7 5" xfId="52698"/>
    <cellStyle name="Note 10 4 6 7 6" xfId="52699"/>
    <cellStyle name="Note 10 4 6 7 7" xfId="52700"/>
    <cellStyle name="Note 10 4 6 7 8" xfId="52701"/>
    <cellStyle name="Note 10 4 6 8" xfId="3379"/>
    <cellStyle name="Note 10 4 6 8 2" xfId="3380"/>
    <cellStyle name="Note 10 4 6 8 2 2" xfId="52702"/>
    <cellStyle name="Note 10 4 6 8 2 3" xfId="52703"/>
    <cellStyle name="Note 10 4 6 8 2 4" xfId="52704"/>
    <cellStyle name="Note 10 4 6 8 2 5" xfId="52705"/>
    <cellStyle name="Note 10 4 6 8 2 6" xfId="52706"/>
    <cellStyle name="Note 10 4 6 8 3" xfId="52707"/>
    <cellStyle name="Note 10 4 6 8 4" xfId="52708"/>
    <cellStyle name="Note 10 4 6 8 5" xfId="52709"/>
    <cellStyle name="Note 10 4 6 8 6" xfId="52710"/>
    <cellStyle name="Note 10 4 6 8 7" xfId="52711"/>
    <cellStyle name="Note 10 4 6 8 8" xfId="52712"/>
    <cellStyle name="Note 10 4 6 9" xfId="3381"/>
    <cellStyle name="Note 10 4 6 9 2" xfId="3382"/>
    <cellStyle name="Note 10 4 6 9 2 2" xfId="52713"/>
    <cellStyle name="Note 10 4 6 9 2 3" xfId="52714"/>
    <cellStyle name="Note 10 4 6 9 2 4" xfId="52715"/>
    <cellStyle name="Note 10 4 6 9 2 5" xfId="52716"/>
    <cellStyle name="Note 10 4 6 9 2 6" xfId="52717"/>
    <cellStyle name="Note 10 4 6 9 3" xfId="52718"/>
    <cellStyle name="Note 10 4 6 9 4" xfId="52719"/>
    <cellStyle name="Note 10 4 6 9 5" xfId="52720"/>
    <cellStyle name="Note 10 4 6 9 6" xfId="52721"/>
    <cellStyle name="Note 10 4 6 9 7" xfId="52722"/>
    <cellStyle name="Note 10 4 6 9 8" xfId="52723"/>
    <cellStyle name="Note 10 4 7" xfId="3383"/>
    <cellStyle name="Note 10 4 7 2" xfId="3384"/>
    <cellStyle name="Note 10 4 7 2 2" xfId="3385"/>
    <cellStyle name="Note 10 4 7 2 2 2" xfId="52724"/>
    <cellStyle name="Note 10 4 7 2 2 3" xfId="52725"/>
    <cellStyle name="Note 10 4 7 2 2 4" xfId="52726"/>
    <cellStyle name="Note 10 4 7 2 2 5" xfId="52727"/>
    <cellStyle name="Note 10 4 7 2 3" xfId="52728"/>
    <cellStyle name="Note 10 4 7 2 4" xfId="52729"/>
    <cellStyle name="Note 10 4 7 2 5" xfId="52730"/>
    <cellStyle name="Note 10 4 7 2 6" xfId="52731"/>
    <cellStyle name="Note 10 4 7 2 7" xfId="52732"/>
    <cellStyle name="Note 10 4 7 3" xfId="3386"/>
    <cellStyle name="Note 10 4 7 3 2" xfId="52733"/>
    <cellStyle name="Note 10 4 7 3 3" xfId="52734"/>
    <cellStyle name="Note 10 4 7 3 4" xfId="52735"/>
    <cellStyle name="Note 10 4 7 3 5" xfId="52736"/>
    <cellStyle name="Note 10 4 7 3 6" xfId="52737"/>
    <cellStyle name="Note 10 4 7 4" xfId="52738"/>
    <cellStyle name="Note 10 4 7 5" xfId="52739"/>
    <cellStyle name="Note 10 4 8" xfId="3387"/>
    <cellStyle name="Note 10 4 8 2" xfId="3388"/>
    <cellStyle name="Note 10 4 8 2 2" xfId="52740"/>
    <cellStyle name="Note 10 4 8 2 3" xfId="52741"/>
    <cellStyle name="Note 10 4 8 2 4" xfId="52742"/>
    <cellStyle name="Note 10 4 8 2 5" xfId="52743"/>
    <cellStyle name="Note 10 4 8 2 6" xfId="52744"/>
    <cellStyle name="Note 10 4 8 3" xfId="52745"/>
    <cellStyle name="Note 10 4 8 4" xfId="52746"/>
    <cellStyle name="Note 10 4 8 5" xfId="52747"/>
    <cellStyle name="Note 10 4 8 6" xfId="52748"/>
    <cellStyle name="Note 10 4 8 7" xfId="52749"/>
    <cellStyle name="Note 10 4 8 8" xfId="52750"/>
    <cellStyle name="Note 10 4 9" xfId="3389"/>
    <cellStyle name="Note 10 4 9 2" xfId="3390"/>
    <cellStyle name="Note 10 4 9 2 2" xfId="52751"/>
    <cellStyle name="Note 10 4 9 2 3" xfId="52752"/>
    <cellStyle name="Note 10 4 9 2 4" xfId="52753"/>
    <cellStyle name="Note 10 4 9 2 5" xfId="52754"/>
    <cellStyle name="Note 10 4 9 2 6" xfId="52755"/>
    <cellStyle name="Note 10 4 9 3" xfId="52756"/>
    <cellStyle name="Note 10 4 9 4" xfId="52757"/>
    <cellStyle name="Note 10 4 9 5" xfId="52758"/>
    <cellStyle name="Note 10 4 9 6" xfId="52759"/>
    <cellStyle name="Note 10 4 9 7" xfId="52760"/>
    <cellStyle name="Note 10 4 9 8" xfId="52761"/>
    <cellStyle name="Note 10 5" xfId="3391"/>
    <cellStyle name="Note 10 5 10" xfId="52762"/>
    <cellStyle name="Note 10 5 11" xfId="52763"/>
    <cellStyle name="Note 10 5 2" xfId="3392"/>
    <cellStyle name="Note 10 5 2 2" xfId="3393"/>
    <cellStyle name="Note 10 5 2 2 2" xfId="3394"/>
    <cellStyle name="Note 10 5 2 2 2 2" xfId="52764"/>
    <cellStyle name="Note 10 5 2 2 2 3" xfId="52765"/>
    <cellStyle name="Note 10 5 2 2 2 4" xfId="52766"/>
    <cellStyle name="Note 10 5 2 2 2 5" xfId="52767"/>
    <cellStyle name="Note 10 5 2 2 3" xfId="52768"/>
    <cellStyle name="Note 10 5 2 2 4" xfId="52769"/>
    <cellStyle name="Note 10 5 2 2 5" xfId="52770"/>
    <cellStyle name="Note 10 5 2 2 6" xfId="52771"/>
    <cellStyle name="Note 10 5 2 2 7" xfId="52772"/>
    <cellStyle name="Note 10 5 2 3" xfId="3395"/>
    <cellStyle name="Note 10 5 2 3 2" xfId="52773"/>
    <cellStyle name="Note 10 5 2 3 3" xfId="52774"/>
    <cellStyle name="Note 10 5 2 3 4" xfId="52775"/>
    <cellStyle name="Note 10 5 2 3 5" xfId="52776"/>
    <cellStyle name="Note 10 5 2 3 6" xfId="52777"/>
    <cellStyle name="Note 10 5 2 4" xfId="52778"/>
    <cellStyle name="Note 10 5 2 5" xfId="52779"/>
    <cellStyle name="Note 10 5 3" xfId="3396"/>
    <cellStyle name="Note 10 5 3 2" xfId="3397"/>
    <cellStyle name="Note 10 5 3 2 2" xfId="3398"/>
    <cellStyle name="Note 10 5 3 2 2 2" xfId="52780"/>
    <cellStyle name="Note 10 5 3 2 2 3" xfId="52781"/>
    <cellStyle name="Note 10 5 3 2 2 4" xfId="52782"/>
    <cellStyle name="Note 10 5 3 2 2 5" xfId="52783"/>
    <cellStyle name="Note 10 5 3 2 3" xfId="52784"/>
    <cellStyle name="Note 10 5 3 2 4" xfId="52785"/>
    <cellStyle name="Note 10 5 3 2 5" xfId="52786"/>
    <cellStyle name="Note 10 5 3 2 6" xfId="52787"/>
    <cellStyle name="Note 10 5 3 2 7" xfId="52788"/>
    <cellStyle name="Note 10 5 3 3" xfId="3399"/>
    <cellStyle name="Note 10 5 3 3 2" xfId="52789"/>
    <cellStyle name="Note 10 5 3 3 3" xfId="52790"/>
    <cellStyle name="Note 10 5 3 3 4" xfId="52791"/>
    <cellStyle name="Note 10 5 3 3 5" xfId="52792"/>
    <cellStyle name="Note 10 5 3 3 6" xfId="52793"/>
    <cellStyle name="Note 10 5 3 4" xfId="52794"/>
    <cellStyle name="Note 10 5 3 5" xfId="52795"/>
    <cellStyle name="Note 10 5 4" xfId="3400"/>
    <cellStyle name="Note 10 5 4 2" xfId="3401"/>
    <cellStyle name="Note 10 5 4 2 2" xfId="52796"/>
    <cellStyle name="Note 10 5 4 2 3" xfId="52797"/>
    <cellStyle name="Note 10 5 4 2 4" xfId="52798"/>
    <cellStyle name="Note 10 5 4 2 5" xfId="52799"/>
    <cellStyle name="Note 10 5 4 2 6" xfId="52800"/>
    <cellStyle name="Note 10 5 4 3" xfId="52801"/>
    <cellStyle name="Note 10 5 4 4" xfId="52802"/>
    <cellStyle name="Note 10 5 4 5" xfId="52803"/>
    <cellStyle name="Note 10 5 4 6" xfId="52804"/>
    <cellStyle name="Note 10 5 4 7" xfId="52805"/>
    <cellStyle name="Note 10 5 4 8" xfId="52806"/>
    <cellStyle name="Note 10 5 5" xfId="3402"/>
    <cellStyle name="Note 10 5 5 2" xfId="3403"/>
    <cellStyle name="Note 10 5 5 2 2" xfId="52807"/>
    <cellStyle name="Note 10 5 5 2 3" xfId="52808"/>
    <cellStyle name="Note 10 5 5 2 4" xfId="52809"/>
    <cellStyle name="Note 10 5 5 2 5" xfId="52810"/>
    <cellStyle name="Note 10 5 5 2 6" xfId="52811"/>
    <cellStyle name="Note 10 5 5 3" xfId="52812"/>
    <cellStyle name="Note 10 5 5 4" xfId="52813"/>
    <cellStyle name="Note 10 5 5 5" xfId="52814"/>
    <cellStyle name="Note 10 5 5 6" xfId="52815"/>
    <cellStyle name="Note 10 5 5 7" xfId="52816"/>
    <cellStyle name="Note 10 5 5 8" xfId="52817"/>
    <cellStyle name="Note 10 5 6" xfId="3404"/>
    <cellStyle name="Note 10 5 6 2" xfId="3405"/>
    <cellStyle name="Note 10 5 6 2 2" xfId="52818"/>
    <cellStyle name="Note 10 5 6 2 3" xfId="52819"/>
    <cellStyle name="Note 10 5 6 2 4" xfId="52820"/>
    <cellStyle name="Note 10 5 6 2 5" xfId="52821"/>
    <cellStyle name="Note 10 5 6 2 6" xfId="52822"/>
    <cellStyle name="Note 10 5 6 3" xfId="52823"/>
    <cellStyle name="Note 10 5 6 4" xfId="52824"/>
    <cellStyle name="Note 10 5 6 5" xfId="52825"/>
    <cellStyle name="Note 10 5 6 6" xfId="52826"/>
    <cellStyle name="Note 10 5 6 7" xfId="52827"/>
    <cellStyle name="Note 10 5 6 8" xfId="52828"/>
    <cellStyle name="Note 10 5 7" xfId="3406"/>
    <cellStyle name="Note 10 5 7 2" xfId="3407"/>
    <cellStyle name="Note 10 5 7 2 2" xfId="52829"/>
    <cellStyle name="Note 10 5 7 2 3" xfId="52830"/>
    <cellStyle name="Note 10 5 7 2 4" xfId="52831"/>
    <cellStyle name="Note 10 5 7 2 5" xfId="52832"/>
    <cellStyle name="Note 10 5 7 2 6" xfId="52833"/>
    <cellStyle name="Note 10 5 7 3" xfId="52834"/>
    <cellStyle name="Note 10 5 7 4" xfId="52835"/>
    <cellStyle name="Note 10 5 7 5" xfId="52836"/>
    <cellStyle name="Note 10 5 7 6" xfId="52837"/>
    <cellStyle name="Note 10 5 7 7" xfId="52838"/>
    <cellStyle name="Note 10 5 7 8" xfId="52839"/>
    <cellStyle name="Note 10 5 8" xfId="3408"/>
    <cellStyle name="Note 10 5 8 2" xfId="52840"/>
    <cellStyle name="Note 10 5 8 3" xfId="52841"/>
    <cellStyle name="Note 10 5 8 4" xfId="52842"/>
    <cellStyle name="Note 10 5 8 5" xfId="52843"/>
    <cellStyle name="Note 10 5 8 6" xfId="52844"/>
    <cellStyle name="Note 10 5 9" xfId="52845"/>
    <cellStyle name="Note 10 5 9 2" xfId="52846"/>
    <cellStyle name="Note 10 6" xfId="3409"/>
    <cellStyle name="Note 10 6 10" xfId="3410"/>
    <cellStyle name="Note 10 6 10 2" xfId="3411"/>
    <cellStyle name="Note 10 6 10 2 2" xfId="52847"/>
    <cellStyle name="Note 10 6 10 2 3" xfId="52848"/>
    <cellStyle name="Note 10 6 10 2 4" xfId="52849"/>
    <cellStyle name="Note 10 6 10 2 5" xfId="52850"/>
    <cellStyle name="Note 10 6 10 3" xfId="52851"/>
    <cellStyle name="Note 10 6 10 4" xfId="52852"/>
    <cellStyle name="Note 10 6 10 5" xfId="52853"/>
    <cellStyle name="Note 10 6 10 6" xfId="52854"/>
    <cellStyle name="Note 10 6 10 7" xfId="52855"/>
    <cellStyle name="Note 10 6 11" xfId="3412"/>
    <cellStyle name="Note 10 6 11 2" xfId="52856"/>
    <cellStyle name="Note 10 6 11 3" xfId="52857"/>
    <cellStyle name="Note 10 6 11 4" xfId="52858"/>
    <cellStyle name="Note 10 6 11 5" xfId="52859"/>
    <cellStyle name="Note 10 6 12" xfId="52860"/>
    <cellStyle name="Note 10 6 13" xfId="52861"/>
    <cellStyle name="Note 10 6 2" xfId="3413"/>
    <cellStyle name="Note 10 6 2 2" xfId="3414"/>
    <cellStyle name="Note 10 6 2 2 2" xfId="3415"/>
    <cellStyle name="Note 10 6 2 2 2 2" xfId="52862"/>
    <cellStyle name="Note 10 6 2 2 2 3" xfId="52863"/>
    <cellStyle name="Note 10 6 2 2 2 4" xfId="52864"/>
    <cellStyle name="Note 10 6 2 2 2 5" xfId="52865"/>
    <cellStyle name="Note 10 6 2 2 3" xfId="52866"/>
    <cellStyle name="Note 10 6 2 2 4" xfId="52867"/>
    <cellStyle name="Note 10 6 2 2 5" xfId="52868"/>
    <cellStyle name="Note 10 6 2 2 6" xfId="52869"/>
    <cellStyle name="Note 10 6 2 2 7" xfId="52870"/>
    <cellStyle name="Note 10 6 2 3" xfId="3416"/>
    <cellStyle name="Note 10 6 2 3 2" xfId="52871"/>
    <cellStyle name="Note 10 6 2 3 3" xfId="52872"/>
    <cellStyle name="Note 10 6 2 3 4" xfId="52873"/>
    <cellStyle name="Note 10 6 2 3 5" xfId="52874"/>
    <cellStyle name="Note 10 6 2 3 6" xfId="52875"/>
    <cellStyle name="Note 10 6 2 4" xfId="52876"/>
    <cellStyle name="Note 10 6 2 5" xfId="52877"/>
    <cellStyle name="Note 10 6 3" xfId="3417"/>
    <cellStyle name="Note 10 6 3 2" xfId="3418"/>
    <cellStyle name="Note 10 6 3 2 2" xfId="52878"/>
    <cellStyle name="Note 10 6 3 2 3" xfId="52879"/>
    <cellStyle name="Note 10 6 3 2 4" xfId="52880"/>
    <cellStyle name="Note 10 6 3 2 5" xfId="52881"/>
    <cellStyle name="Note 10 6 3 2 6" xfId="52882"/>
    <cellStyle name="Note 10 6 3 3" xfId="52883"/>
    <cellStyle name="Note 10 6 3 4" xfId="52884"/>
    <cellStyle name="Note 10 6 3 5" xfId="52885"/>
    <cellStyle name="Note 10 6 3 6" xfId="52886"/>
    <cellStyle name="Note 10 6 3 7" xfId="52887"/>
    <cellStyle name="Note 10 6 3 8" xfId="52888"/>
    <cellStyle name="Note 10 6 4" xfId="3419"/>
    <cellStyle name="Note 10 6 4 2" xfId="3420"/>
    <cellStyle name="Note 10 6 4 2 2" xfId="52889"/>
    <cellStyle name="Note 10 6 4 2 3" xfId="52890"/>
    <cellStyle name="Note 10 6 4 2 4" xfId="52891"/>
    <cellStyle name="Note 10 6 4 2 5" xfId="52892"/>
    <cellStyle name="Note 10 6 4 2 6" xfId="52893"/>
    <cellStyle name="Note 10 6 4 3" xfId="52894"/>
    <cellStyle name="Note 10 6 4 4" xfId="52895"/>
    <cellStyle name="Note 10 6 4 5" xfId="52896"/>
    <cellStyle name="Note 10 6 4 6" xfId="52897"/>
    <cellStyle name="Note 10 6 4 7" xfId="52898"/>
    <cellStyle name="Note 10 6 4 8" xfId="52899"/>
    <cellStyle name="Note 10 6 5" xfId="3421"/>
    <cellStyle name="Note 10 6 5 2" xfId="3422"/>
    <cellStyle name="Note 10 6 5 2 2" xfId="52900"/>
    <cellStyle name="Note 10 6 5 2 3" xfId="52901"/>
    <cellStyle name="Note 10 6 5 2 4" xfId="52902"/>
    <cellStyle name="Note 10 6 5 2 5" xfId="52903"/>
    <cellStyle name="Note 10 6 5 2 6" xfId="52904"/>
    <cellStyle name="Note 10 6 5 3" xfId="52905"/>
    <cellStyle name="Note 10 6 5 4" xfId="52906"/>
    <cellStyle name="Note 10 6 5 5" xfId="52907"/>
    <cellStyle name="Note 10 6 5 6" xfId="52908"/>
    <cellStyle name="Note 10 6 5 7" xfId="52909"/>
    <cellStyle name="Note 10 6 5 8" xfId="52910"/>
    <cellStyle name="Note 10 6 6" xfId="3423"/>
    <cellStyle name="Note 10 6 6 2" xfId="3424"/>
    <cellStyle name="Note 10 6 6 2 2" xfId="52911"/>
    <cellStyle name="Note 10 6 6 2 3" xfId="52912"/>
    <cellStyle name="Note 10 6 6 2 4" xfId="52913"/>
    <cellStyle name="Note 10 6 6 2 5" xfId="52914"/>
    <cellStyle name="Note 10 6 6 2 6" xfId="52915"/>
    <cellStyle name="Note 10 6 6 3" xfId="52916"/>
    <cellStyle name="Note 10 6 6 4" xfId="52917"/>
    <cellStyle name="Note 10 6 6 5" xfId="52918"/>
    <cellStyle name="Note 10 6 6 6" xfId="52919"/>
    <cellStyle name="Note 10 6 6 7" xfId="52920"/>
    <cellStyle name="Note 10 6 6 8" xfId="52921"/>
    <cellStyle name="Note 10 6 7" xfId="3425"/>
    <cellStyle name="Note 10 6 7 2" xfId="3426"/>
    <cellStyle name="Note 10 6 7 2 2" xfId="52922"/>
    <cellStyle name="Note 10 6 7 2 3" xfId="52923"/>
    <cellStyle name="Note 10 6 7 2 4" xfId="52924"/>
    <cellStyle name="Note 10 6 7 2 5" xfId="52925"/>
    <cellStyle name="Note 10 6 7 2 6" xfId="52926"/>
    <cellStyle name="Note 10 6 7 3" xfId="52927"/>
    <cellStyle name="Note 10 6 7 4" xfId="52928"/>
    <cellStyle name="Note 10 6 7 5" xfId="52929"/>
    <cellStyle name="Note 10 6 7 6" xfId="52930"/>
    <cellStyle name="Note 10 6 7 7" xfId="52931"/>
    <cellStyle name="Note 10 6 7 8" xfId="52932"/>
    <cellStyle name="Note 10 6 8" xfId="3427"/>
    <cellStyle name="Note 10 6 8 2" xfId="3428"/>
    <cellStyle name="Note 10 6 8 2 2" xfId="52933"/>
    <cellStyle name="Note 10 6 8 2 3" xfId="52934"/>
    <cellStyle name="Note 10 6 8 2 4" xfId="52935"/>
    <cellStyle name="Note 10 6 8 2 5" xfId="52936"/>
    <cellStyle name="Note 10 6 8 2 6" xfId="52937"/>
    <cellStyle name="Note 10 6 8 3" xfId="52938"/>
    <cellStyle name="Note 10 6 8 4" xfId="52939"/>
    <cellStyle name="Note 10 6 8 5" xfId="52940"/>
    <cellStyle name="Note 10 6 8 6" xfId="52941"/>
    <cellStyle name="Note 10 6 8 7" xfId="52942"/>
    <cellStyle name="Note 10 6 8 8" xfId="52943"/>
    <cellStyle name="Note 10 6 9" xfId="3429"/>
    <cellStyle name="Note 10 6 9 2" xfId="3430"/>
    <cellStyle name="Note 10 6 9 2 2" xfId="52944"/>
    <cellStyle name="Note 10 6 9 2 3" xfId="52945"/>
    <cellStyle name="Note 10 6 9 2 4" xfId="52946"/>
    <cellStyle name="Note 10 6 9 2 5" xfId="52947"/>
    <cellStyle name="Note 10 6 9 2 6" xfId="52948"/>
    <cellStyle name="Note 10 6 9 3" xfId="52949"/>
    <cellStyle name="Note 10 6 9 4" xfId="52950"/>
    <cellStyle name="Note 10 6 9 5" xfId="52951"/>
    <cellStyle name="Note 10 6 9 6" xfId="52952"/>
    <cellStyle name="Note 10 6 9 7" xfId="52953"/>
    <cellStyle name="Note 10 6 9 8" xfId="52954"/>
    <cellStyle name="Note 10 7" xfId="3431"/>
    <cellStyle name="Note 10 7 10" xfId="3432"/>
    <cellStyle name="Note 10 7 10 2" xfId="3433"/>
    <cellStyle name="Note 10 7 10 2 2" xfId="52955"/>
    <cellStyle name="Note 10 7 10 2 3" xfId="52956"/>
    <cellStyle name="Note 10 7 10 2 4" xfId="52957"/>
    <cellStyle name="Note 10 7 10 2 5" xfId="52958"/>
    <cellStyle name="Note 10 7 10 3" xfId="52959"/>
    <cellStyle name="Note 10 7 10 4" xfId="52960"/>
    <cellStyle name="Note 10 7 10 5" xfId="52961"/>
    <cellStyle name="Note 10 7 10 6" xfId="52962"/>
    <cellStyle name="Note 10 7 10 7" xfId="52963"/>
    <cellStyle name="Note 10 7 11" xfId="3434"/>
    <cellStyle name="Note 10 7 11 2" xfId="52964"/>
    <cellStyle name="Note 10 7 11 3" xfId="52965"/>
    <cellStyle name="Note 10 7 11 4" xfId="52966"/>
    <cellStyle name="Note 10 7 11 5" xfId="52967"/>
    <cellStyle name="Note 10 7 12" xfId="52968"/>
    <cellStyle name="Note 10 7 13" xfId="52969"/>
    <cellStyle name="Note 10 7 2" xfId="3435"/>
    <cellStyle name="Note 10 7 2 2" xfId="3436"/>
    <cellStyle name="Note 10 7 2 2 2" xfId="3437"/>
    <cellStyle name="Note 10 7 2 2 2 2" xfId="52970"/>
    <cellStyle name="Note 10 7 2 2 2 3" xfId="52971"/>
    <cellStyle name="Note 10 7 2 2 2 4" xfId="52972"/>
    <cellStyle name="Note 10 7 2 2 2 5" xfId="52973"/>
    <cellStyle name="Note 10 7 2 2 3" xfId="52974"/>
    <cellStyle name="Note 10 7 2 2 4" xfId="52975"/>
    <cellStyle name="Note 10 7 2 2 5" xfId="52976"/>
    <cellStyle name="Note 10 7 2 2 6" xfId="52977"/>
    <cellStyle name="Note 10 7 2 2 7" xfId="52978"/>
    <cellStyle name="Note 10 7 2 3" xfId="3438"/>
    <cellStyle name="Note 10 7 2 3 2" xfId="52979"/>
    <cellStyle name="Note 10 7 2 3 3" xfId="52980"/>
    <cellStyle name="Note 10 7 2 3 4" xfId="52981"/>
    <cellStyle name="Note 10 7 2 3 5" xfId="52982"/>
    <cellStyle name="Note 10 7 2 3 6" xfId="52983"/>
    <cellStyle name="Note 10 7 2 4" xfId="52984"/>
    <cellStyle name="Note 10 7 2 5" xfId="52985"/>
    <cellStyle name="Note 10 7 3" xfId="3439"/>
    <cellStyle name="Note 10 7 3 2" xfId="3440"/>
    <cellStyle name="Note 10 7 3 2 2" xfId="52986"/>
    <cellStyle name="Note 10 7 3 2 3" xfId="52987"/>
    <cellStyle name="Note 10 7 3 2 4" xfId="52988"/>
    <cellStyle name="Note 10 7 3 2 5" xfId="52989"/>
    <cellStyle name="Note 10 7 3 2 6" xfId="52990"/>
    <cellStyle name="Note 10 7 3 3" xfId="52991"/>
    <cellStyle name="Note 10 7 3 4" xfId="52992"/>
    <cellStyle name="Note 10 7 3 5" xfId="52993"/>
    <cellStyle name="Note 10 7 3 6" xfId="52994"/>
    <cellStyle name="Note 10 7 3 7" xfId="52995"/>
    <cellStyle name="Note 10 7 3 8" xfId="52996"/>
    <cellStyle name="Note 10 7 4" xfId="3441"/>
    <cellStyle name="Note 10 7 4 2" xfId="3442"/>
    <cellStyle name="Note 10 7 4 2 2" xfId="52997"/>
    <cellStyle name="Note 10 7 4 2 3" xfId="52998"/>
    <cellStyle name="Note 10 7 4 2 4" xfId="52999"/>
    <cellStyle name="Note 10 7 4 2 5" xfId="53000"/>
    <cellStyle name="Note 10 7 4 2 6" xfId="53001"/>
    <cellStyle name="Note 10 7 4 3" xfId="53002"/>
    <cellStyle name="Note 10 7 4 4" xfId="53003"/>
    <cellStyle name="Note 10 7 4 5" xfId="53004"/>
    <cellStyle name="Note 10 7 4 6" xfId="53005"/>
    <cellStyle name="Note 10 7 4 7" xfId="53006"/>
    <cellStyle name="Note 10 7 4 8" xfId="53007"/>
    <cellStyle name="Note 10 7 5" xfId="3443"/>
    <cellStyle name="Note 10 7 5 2" xfId="3444"/>
    <cellStyle name="Note 10 7 5 2 2" xfId="53008"/>
    <cellStyle name="Note 10 7 5 2 3" xfId="53009"/>
    <cellStyle name="Note 10 7 5 2 4" xfId="53010"/>
    <cellStyle name="Note 10 7 5 2 5" xfId="53011"/>
    <cellStyle name="Note 10 7 5 2 6" xfId="53012"/>
    <cellStyle name="Note 10 7 5 3" xfId="53013"/>
    <cellStyle name="Note 10 7 5 4" xfId="53014"/>
    <cellStyle name="Note 10 7 5 5" xfId="53015"/>
    <cellStyle name="Note 10 7 5 6" xfId="53016"/>
    <cellStyle name="Note 10 7 5 7" xfId="53017"/>
    <cellStyle name="Note 10 7 5 8" xfId="53018"/>
    <cellStyle name="Note 10 7 6" xfId="3445"/>
    <cellStyle name="Note 10 7 6 2" xfId="3446"/>
    <cellStyle name="Note 10 7 6 2 2" xfId="53019"/>
    <cellStyle name="Note 10 7 6 2 3" xfId="53020"/>
    <cellStyle name="Note 10 7 6 2 4" xfId="53021"/>
    <cellStyle name="Note 10 7 6 2 5" xfId="53022"/>
    <cellStyle name="Note 10 7 6 2 6" xfId="53023"/>
    <cellStyle name="Note 10 7 6 3" xfId="53024"/>
    <cellStyle name="Note 10 7 6 4" xfId="53025"/>
    <cellStyle name="Note 10 7 6 5" xfId="53026"/>
    <cellStyle name="Note 10 7 6 6" xfId="53027"/>
    <cellStyle name="Note 10 7 6 7" xfId="53028"/>
    <cellStyle name="Note 10 7 6 8" xfId="53029"/>
    <cellStyle name="Note 10 7 7" xfId="3447"/>
    <cellStyle name="Note 10 7 7 2" xfId="3448"/>
    <cellStyle name="Note 10 7 7 2 2" xfId="53030"/>
    <cellStyle name="Note 10 7 7 2 3" xfId="53031"/>
    <cellStyle name="Note 10 7 7 2 4" xfId="53032"/>
    <cellStyle name="Note 10 7 7 2 5" xfId="53033"/>
    <cellStyle name="Note 10 7 7 2 6" xfId="53034"/>
    <cellStyle name="Note 10 7 7 3" xfId="53035"/>
    <cellStyle name="Note 10 7 7 4" xfId="53036"/>
    <cellStyle name="Note 10 7 7 5" xfId="53037"/>
    <cellStyle name="Note 10 7 7 6" xfId="53038"/>
    <cellStyle name="Note 10 7 7 7" xfId="53039"/>
    <cellStyle name="Note 10 7 7 8" xfId="53040"/>
    <cellStyle name="Note 10 7 8" xfId="3449"/>
    <cellStyle name="Note 10 7 8 2" xfId="3450"/>
    <cellStyle name="Note 10 7 8 2 2" xfId="53041"/>
    <cellStyle name="Note 10 7 8 2 3" xfId="53042"/>
    <cellStyle name="Note 10 7 8 2 4" xfId="53043"/>
    <cellStyle name="Note 10 7 8 2 5" xfId="53044"/>
    <cellStyle name="Note 10 7 8 2 6" xfId="53045"/>
    <cellStyle name="Note 10 7 8 3" xfId="53046"/>
    <cellStyle name="Note 10 7 8 4" xfId="53047"/>
    <cellStyle name="Note 10 7 8 5" xfId="53048"/>
    <cellStyle name="Note 10 7 8 6" xfId="53049"/>
    <cellStyle name="Note 10 7 8 7" xfId="53050"/>
    <cellStyle name="Note 10 7 8 8" xfId="53051"/>
    <cellStyle name="Note 10 7 9" xfId="3451"/>
    <cellStyle name="Note 10 7 9 2" xfId="3452"/>
    <cellStyle name="Note 10 7 9 2 2" xfId="53052"/>
    <cellStyle name="Note 10 7 9 2 3" xfId="53053"/>
    <cellStyle name="Note 10 7 9 2 4" xfId="53054"/>
    <cellStyle name="Note 10 7 9 2 5" xfId="53055"/>
    <cellStyle name="Note 10 7 9 2 6" xfId="53056"/>
    <cellStyle name="Note 10 7 9 3" xfId="53057"/>
    <cellStyle name="Note 10 7 9 4" xfId="53058"/>
    <cellStyle name="Note 10 7 9 5" xfId="53059"/>
    <cellStyle name="Note 10 7 9 6" xfId="53060"/>
    <cellStyle name="Note 10 7 9 7" xfId="53061"/>
    <cellStyle name="Note 10 7 9 8" xfId="53062"/>
    <cellStyle name="Note 10 8" xfId="3453"/>
    <cellStyle name="Note 10 8 10" xfId="3454"/>
    <cellStyle name="Note 10 8 10 2" xfId="3455"/>
    <cellStyle name="Note 10 8 10 2 2" xfId="53063"/>
    <cellStyle name="Note 10 8 10 2 3" xfId="53064"/>
    <cellStyle name="Note 10 8 10 2 4" xfId="53065"/>
    <cellStyle name="Note 10 8 10 2 5" xfId="53066"/>
    <cellStyle name="Note 10 8 10 3" xfId="53067"/>
    <cellStyle name="Note 10 8 10 4" xfId="53068"/>
    <cellStyle name="Note 10 8 10 5" xfId="53069"/>
    <cellStyle name="Note 10 8 10 6" xfId="53070"/>
    <cellStyle name="Note 10 8 10 7" xfId="53071"/>
    <cellStyle name="Note 10 8 11" xfId="3456"/>
    <cellStyle name="Note 10 8 11 2" xfId="53072"/>
    <cellStyle name="Note 10 8 11 3" xfId="53073"/>
    <cellStyle name="Note 10 8 11 4" xfId="53074"/>
    <cellStyle name="Note 10 8 11 5" xfId="53075"/>
    <cellStyle name="Note 10 8 12" xfId="53076"/>
    <cellStyle name="Note 10 8 13" xfId="53077"/>
    <cellStyle name="Note 10 8 2" xfId="3457"/>
    <cellStyle name="Note 10 8 2 2" xfId="3458"/>
    <cellStyle name="Note 10 8 2 2 2" xfId="3459"/>
    <cellStyle name="Note 10 8 2 2 2 2" xfId="53078"/>
    <cellStyle name="Note 10 8 2 2 2 3" xfId="53079"/>
    <cellStyle name="Note 10 8 2 2 2 4" xfId="53080"/>
    <cellStyle name="Note 10 8 2 2 2 5" xfId="53081"/>
    <cellStyle name="Note 10 8 2 2 3" xfId="53082"/>
    <cellStyle name="Note 10 8 2 2 4" xfId="53083"/>
    <cellStyle name="Note 10 8 2 2 5" xfId="53084"/>
    <cellStyle name="Note 10 8 2 2 6" xfId="53085"/>
    <cellStyle name="Note 10 8 2 2 7" xfId="53086"/>
    <cellStyle name="Note 10 8 2 3" xfId="3460"/>
    <cellStyle name="Note 10 8 2 3 2" xfId="53087"/>
    <cellStyle name="Note 10 8 2 3 3" xfId="53088"/>
    <cellStyle name="Note 10 8 2 3 4" xfId="53089"/>
    <cellStyle name="Note 10 8 2 3 5" xfId="53090"/>
    <cellStyle name="Note 10 8 2 3 6" xfId="53091"/>
    <cellStyle name="Note 10 8 2 4" xfId="53092"/>
    <cellStyle name="Note 10 8 2 5" xfId="53093"/>
    <cellStyle name="Note 10 8 3" xfId="3461"/>
    <cellStyle name="Note 10 8 3 2" xfId="3462"/>
    <cellStyle name="Note 10 8 3 2 2" xfId="53094"/>
    <cellStyle name="Note 10 8 3 2 3" xfId="53095"/>
    <cellStyle name="Note 10 8 3 2 4" xfId="53096"/>
    <cellStyle name="Note 10 8 3 2 5" xfId="53097"/>
    <cellStyle name="Note 10 8 3 2 6" xfId="53098"/>
    <cellStyle name="Note 10 8 3 3" xfId="53099"/>
    <cellStyle name="Note 10 8 3 4" xfId="53100"/>
    <cellStyle name="Note 10 8 3 5" xfId="53101"/>
    <cellStyle name="Note 10 8 3 6" xfId="53102"/>
    <cellStyle name="Note 10 8 3 7" xfId="53103"/>
    <cellStyle name="Note 10 8 3 8" xfId="53104"/>
    <cellStyle name="Note 10 8 4" xfId="3463"/>
    <cellStyle name="Note 10 8 4 2" xfId="3464"/>
    <cellStyle name="Note 10 8 4 2 2" xfId="53105"/>
    <cellStyle name="Note 10 8 4 2 3" xfId="53106"/>
    <cellStyle name="Note 10 8 4 2 4" xfId="53107"/>
    <cellStyle name="Note 10 8 4 2 5" xfId="53108"/>
    <cellStyle name="Note 10 8 4 2 6" xfId="53109"/>
    <cellStyle name="Note 10 8 4 3" xfId="53110"/>
    <cellStyle name="Note 10 8 4 4" xfId="53111"/>
    <cellStyle name="Note 10 8 4 5" xfId="53112"/>
    <cellStyle name="Note 10 8 4 6" xfId="53113"/>
    <cellStyle name="Note 10 8 4 7" xfId="53114"/>
    <cellStyle name="Note 10 8 4 8" xfId="53115"/>
    <cellStyle name="Note 10 8 5" xfId="3465"/>
    <cellStyle name="Note 10 8 5 2" xfId="3466"/>
    <cellStyle name="Note 10 8 5 2 2" xfId="53116"/>
    <cellStyle name="Note 10 8 5 2 3" xfId="53117"/>
    <cellStyle name="Note 10 8 5 2 4" xfId="53118"/>
    <cellStyle name="Note 10 8 5 2 5" xfId="53119"/>
    <cellStyle name="Note 10 8 5 2 6" xfId="53120"/>
    <cellStyle name="Note 10 8 5 3" xfId="53121"/>
    <cellStyle name="Note 10 8 5 4" xfId="53122"/>
    <cellStyle name="Note 10 8 5 5" xfId="53123"/>
    <cellStyle name="Note 10 8 5 6" xfId="53124"/>
    <cellStyle name="Note 10 8 5 7" xfId="53125"/>
    <cellStyle name="Note 10 8 5 8" xfId="53126"/>
    <cellStyle name="Note 10 8 6" xfId="3467"/>
    <cellStyle name="Note 10 8 6 2" xfId="3468"/>
    <cellStyle name="Note 10 8 6 2 2" xfId="53127"/>
    <cellStyle name="Note 10 8 6 2 3" xfId="53128"/>
    <cellStyle name="Note 10 8 6 2 4" xfId="53129"/>
    <cellStyle name="Note 10 8 6 2 5" xfId="53130"/>
    <cellStyle name="Note 10 8 6 2 6" xfId="53131"/>
    <cellStyle name="Note 10 8 6 3" xfId="53132"/>
    <cellStyle name="Note 10 8 6 4" xfId="53133"/>
    <cellStyle name="Note 10 8 6 5" xfId="53134"/>
    <cellStyle name="Note 10 8 6 6" xfId="53135"/>
    <cellStyle name="Note 10 8 6 7" xfId="53136"/>
    <cellStyle name="Note 10 8 6 8" xfId="53137"/>
    <cellStyle name="Note 10 8 7" xfId="3469"/>
    <cellStyle name="Note 10 8 7 2" xfId="3470"/>
    <cellStyle name="Note 10 8 7 2 2" xfId="53138"/>
    <cellStyle name="Note 10 8 7 2 3" xfId="53139"/>
    <cellStyle name="Note 10 8 7 2 4" xfId="53140"/>
    <cellStyle name="Note 10 8 7 2 5" xfId="53141"/>
    <cellStyle name="Note 10 8 7 2 6" xfId="53142"/>
    <cellStyle name="Note 10 8 7 3" xfId="53143"/>
    <cellStyle name="Note 10 8 7 4" xfId="53144"/>
    <cellStyle name="Note 10 8 7 5" xfId="53145"/>
    <cellStyle name="Note 10 8 7 6" xfId="53146"/>
    <cellStyle name="Note 10 8 7 7" xfId="53147"/>
    <cellStyle name="Note 10 8 7 8" xfId="53148"/>
    <cellStyle name="Note 10 8 8" xfId="3471"/>
    <cellStyle name="Note 10 8 8 2" xfId="3472"/>
    <cellStyle name="Note 10 8 8 2 2" xfId="53149"/>
    <cellStyle name="Note 10 8 8 2 3" xfId="53150"/>
    <cellStyle name="Note 10 8 8 2 4" xfId="53151"/>
    <cellStyle name="Note 10 8 8 2 5" xfId="53152"/>
    <cellStyle name="Note 10 8 8 2 6" xfId="53153"/>
    <cellStyle name="Note 10 8 8 3" xfId="53154"/>
    <cellStyle name="Note 10 8 8 4" xfId="53155"/>
    <cellStyle name="Note 10 8 8 5" xfId="53156"/>
    <cellStyle name="Note 10 8 8 6" xfId="53157"/>
    <cellStyle name="Note 10 8 8 7" xfId="53158"/>
    <cellStyle name="Note 10 8 8 8" xfId="53159"/>
    <cellStyle name="Note 10 8 9" xfId="3473"/>
    <cellStyle name="Note 10 8 9 2" xfId="3474"/>
    <cellStyle name="Note 10 8 9 2 2" xfId="53160"/>
    <cellStyle name="Note 10 8 9 2 3" xfId="53161"/>
    <cellStyle name="Note 10 8 9 2 4" xfId="53162"/>
    <cellStyle name="Note 10 8 9 2 5" xfId="53163"/>
    <cellStyle name="Note 10 8 9 2 6" xfId="53164"/>
    <cellStyle name="Note 10 8 9 3" xfId="53165"/>
    <cellStyle name="Note 10 8 9 4" xfId="53166"/>
    <cellStyle name="Note 10 8 9 5" xfId="53167"/>
    <cellStyle name="Note 10 8 9 6" xfId="53168"/>
    <cellStyle name="Note 10 8 9 7" xfId="53169"/>
    <cellStyle name="Note 10 8 9 8" xfId="53170"/>
    <cellStyle name="Note 10 9" xfId="3475"/>
    <cellStyle name="Note 10 9 10" xfId="3476"/>
    <cellStyle name="Note 10 9 10 2" xfId="3477"/>
    <cellStyle name="Note 10 9 10 2 2" xfId="53171"/>
    <cellStyle name="Note 10 9 10 2 3" xfId="53172"/>
    <cellStyle name="Note 10 9 10 2 4" xfId="53173"/>
    <cellStyle name="Note 10 9 10 2 5" xfId="53174"/>
    <cellStyle name="Note 10 9 10 3" xfId="53175"/>
    <cellStyle name="Note 10 9 10 4" xfId="53176"/>
    <cellStyle name="Note 10 9 10 5" xfId="53177"/>
    <cellStyle name="Note 10 9 10 6" xfId="53178"/>
    <cellStyle name="Note 10 9 10 7" xfId="53179"/>
    <cellStyle name="Note 10 9 11" xfId="3478"/>
    <cellStyle name="Note 10 9 11 2" xfId="53180"/>
    <cellStyle name="Note 10 9 11 3" xfId="53181"/>
    <cellStyle name="Note 10 9 11 4" xfId="53182"/>
    <cellStyle name="Note 10 9 11 5" xfId="53183"/>
    <cellStyle name="Note 10 9 12" xfId="53184"/>
    <cellStyle name="Note 10 9 13" xfId="53185"/>
    <cellStyle name="Note 10 9 2" xfId="3479"/>
    <cellStyle name="Note 10 9 2 2" xfId="3480"/>
    <cellStyle name="Note 10 9 2 2 2" xfId="3481"/>
    <cellStyle name="Note 10 9 2 2 2 2" xfId="53186"/>
    <cellStyle name="Note 10 9 2 2 2 3" xfId="53187"/>
    <cellStyle name="Note 10 9 2 2 2 4" xfId="53188"/>
    <cellStyle name="Note 10 9 2 2 2 5" xfId="53189"/>
    <cellStyle name="Note 10 9 2 2 3" xfId="53190"/>
    <cellStyle name="Note 10 9 2 2 4" xfId="53191"/>
    <cellStyle name="Note 10 9 2 2 5" xfId="53192"/>
    <cellStyle name="Note 10 9 2 2 6" xfId="53193"/>
    <cellStyle name="Note 10 9 2 2 7" xfId="53194"/>
    <cellStyle name="Note 10 9 2 3" xfId="3482"/>
    <cellStyle name="Note 10 9 2 3 2" xfId="53195"/>
    <cellStyle name="Note 10 9 2 3 3" xfId="53196"/>
    <cellStyle name="Note 10 9 2 3 4" xfId="53197"/>
    <cellStyle name="Note 10 9 2 3 5" xfId="53198"/>
    <cellStyle name="Note 10 9 2 3 6" xfId="53199"/>
    <cellStyle name="Note 10 9 2 4" xfId="53200"/>
    <cellStyle name="Note 10 9 2 5" xfId="53201"/>
    <cellStyle name="Note 10 9 3" xfId="3483"/>
    <cellStyle name="Note 10 9 3 2" xfId="3484"/>
    <cellStyle name="Note 10 9 3 2 2" xfId="53202"/>
    <cellStyle name="Note 10 9 3 2 3" xfId="53203"/>
    <cellStyle name="Note 10 9 3 2 4" xfId="53204"/>
    <cellStyle name="Note 10 9 3 2 5" xfId="53205"/>
    <cellStyle name="Note 10 9 3 2 6" xfId="53206"/>
    <cellStyle name="Note 10 9 3 3" xfId="53207"/>
    <cellStyle name="Note 10 9 3 4" xfId="53208"/>
    <cellStyle name="Note 10 9 3 5" xfId="53209"/>
    <cellStyle name="Note 10 9 3 6" xfId="53210"/>
    <cellStyle name="Note 10 9 3 7" xfId="53211"/>
    <cellStyle name="Note 10 9 3 8" xfId="53212"/>
    <cellStyle name="Note 10 9 4" xfId="3485"/>
    <cellStyle name="Note 10 9 4 2" xfId="3486"/>
    <cellStyle name="Note 10 9 4 2 2" xfId="53213"/>
    <cellStyle name="Note 10 9 4 2 3" xfId="53214"/>
    <cellStyle name="Note 10 9 4 2 4" xfId="53215"/>
    <cellStyle name="Note 10 9 4 2 5" xfId="53216"/>
    <cellStyle name="Note 10 9 4 2 6" xfId="53217"/>
    <cellStyle name="Note 10 9 4 3" xfId="53218"/>
    <cellStyle name="Note 10 9 4 4" xfId="53219"/>
    <cellStyle name="Note 10 9 4 5" xfId="53220"/>
    <cellStyle name="Note 10 9 4 6" xfId="53221"/>
    <cellStyle name="Note 10 9 4 7" xfId="53222"/>
    <cellStyle name="Note 10 9 4 8" xfId="53223"/>
    <cellStyle name="Note 10 9 5" xfId="3487"/>
    <cellStyle name="Note 10 9 5 2" xfId="3488"/>
    <cellStyle name="Note 10 9 5 2 2" xfId="53224"/>
    <cellStyle name="Note 10 9 5 2 3" xfId="53225"/>
    <cellStyle name="Note 10 9 5 2 4" xfId="53226"/>
    <cellStyle name="Note 10 9 5 2 5" xfId="53227"/>
    <cellStyle name="Note 10 9 5 2 6" xfId="53228"/>
    <cellStyle name="Note 10 9 5 3" xfId="53229"/>
    <cellStyle name="Note 10 9 5 4" xfId="53230"/>
    <cellStyle name="Note 10 9 5 5" xfId="53231"/>
    <cellStyle name="Note 10 9 5 6" xfId="53232"/>
    <cellStyle name="Note 10 9 5 7" xfId="53233"/>
    <cellStyle name="Note 10 9 5 8" xfId="53234"/>
    <cellStyle name="Note 10 9 6" xfId="3489"/>
    <cellStyle name="Note 10 9 6 2" xfId="3490"/>
    <cellStyle name="Note 10 9 6 2 2" xfId="53235"/>
    <cellStyle name="Note 10 9 6 2 3" xfId="53236"/>
    <cellStyle name="Note 10 9 6 2 4" xfId="53237"/>
    <cellStyle name="Note 10 9 6 2 5" xfId="53238"/>
    <cellStyle name="Note 10 9 6 2 6" xfId="53239"/>
    <cellStyle name="Note 10 9 6 3" xfId="53240"/>
    <cellStyle name="Note 10 9 6 4" xfId="53241"/>
    <cellStyle name="Note 10 9 6 5" xfId="53242"/>
    <cellStyle name="Note 10 9 6 6" xfId="53243"/>
    <cellStyle name="Note 10 9 6 7" xfId="53244"/>
    <cellStyle name="Note 10 9 6 8" xfId="53245"/>
    <cellStyle name="Note 10 9 7" xfId="3491"/>
    <cellStyle name="Note 10 9 7 2" xfId="3492"/>
    <cellStyle name="Note 10 9 7 2 2" xfId="53246"/>
    <cellStyle name="Note 10 9 7 2 3" xfId="53247"/>
    <cellStyle name="Note 10 9 7 2 4" xfId="53248"/>
    <cellStyle name="Note 10 9 7 2 5" xfId="53249"/>
    <cellStyle name="Note 10 9 7 2 6" xfId="53250"/>
    <cellStyle name="Note 10 9 7 3" xfId="53251"/>
    <cellStyle name="Note 10 9 7 4" xfId="53252"/>
    <cellStyle name="Note 10 9 7 5" xfId="53253"/>
    <cellStyle name="Note 10 9 7 6" xfId="53254"/>
    <cellStyle name="Note 10 9 7 7" xfId="53255"/>
    <cellStyle name="Note 10 9 7 8" xfId="53256"/>
    <cellStyle name="Note 10 9 8" xfId="3493"/>
    <cellStyle name="Note 10 9 8 2" xfId="3494"/>
    <cellStyle name="Note 10 9 8 2 2" xfId="53257"/>
    <cellStyle name="Note 10 9 8 2 3" xfId="53258"/>
    <cellStyle name="Note 10 9 8 2 4" xfId="53259"/>
    <cellStyle name="Note 10 9 8 2 5" xfId="53260"/>
    <cellStyle name="Note 10 9 8 2 6" xfId="53261"/>
    <cellStyle name="Note 10 9 8 3" xfId="53262"/>
    <cellStyle name="Note 10 9 8 4" xfId="53263"/>
    <cellStyle name="Note 10 9 8 5" xfId="53264"/>
    <cellStyle name="Note 10 9 8 6" xfId="53265"/>
    <cellStyle name="Note 10 9 8 7" xfId="53266"/>
    <cellStyle name="Note 10 9 8 8" xfId="53267"/>
    <cellStyle name="Note 10 9 9" xfId="3495"/>
    <cellStyle name="Note 10 9 9 2" xfId="3496"/>
    <cellStyle name="Note 10 9 9 2 2" xfId="53268"/>
    <cellStyle name="Note 10 9 9 2 3" xfId="53269"/>
    <cellStyle name="Note 10 9 9 2 4" xfId="53270"/>
    <cellStyle name="Note 10 9 9 2 5" xfId="53271"/>
    <cellStyle name="Note 10 9 9 2 6" xfId="53272"/>
    <cellStyle name="Note 10 9 9 3" xfId="53273"/>
    <cellStyle name="Note 10 9 9 4" xfId="53274"/>
    <cellStyle name="Note 10 9 9 5" xfId="53275"/>
    <cellStyle name="Note 10 9 9 6" xfId="53276"/>
    <cellStyle name="Note 10 9 9 7" xfId="53277"/>
    <cellStyle name="Note 10 9 9 8" xfId="53278"/>
    <cellStyle name="Note 11" xfId="3497"/>
    <cellStyle name="Note 11 10" xfId="3498"/>
    <cellStyle name="Note 11 10 2" xfId="3499"/>
    <cellStyle name="Note 11 10 2 2" xfId="53279"/>
    <cellStyle name="Note 11 10 2 3" xfId="53280"/>
    <cellStyle name="Note 11 10 2 4" xfId="53281"/>
    <cellStyle name="Note 11 10 2 5" xfId="53282"/>
    <cellStyle name="Note 11 10 2 6" xfId="53283"/>
    <cellStyle name="Note 11 10 3" xfId="53284"/>
    <cellStyle name="Note 11 10 4" xfId="53285"/>
    <cellStyle name="Note 11 10 5" xfId="53286"/>
    <cellStyle name="Note 11 10 6" xfId="53287"/>
    <cellStyle name="Note 11 10 7" xfId="53288"/>
    <cellStyle name="Note 11 10 8" xfId="53289"/>
    <cellStyle name="Note 11 11" xfId="3500"/>
    <cellStyle name="Note 11 11 2" xfId="3501"/>
    <cellStyle name="Note 11 11 2 2" xfId="53290"/>
    <cellStyle name="Note 11 11 2 3" xfId="53291"/>
    <cellStyle name="Note 11 11 2 4" xfId="53292"/>
    <cellStyle name="Note 11 11 2 5" xfId="53293"/>
    <cellStyle name="Note 11 11 2 6" xfId="53294"/>
    <cellStyle name="Note 11 11 3" xfId="53295"/>
    <cellStyle name="Note 11 11 4" xfId="53296"/>
    <cellStyle name="Note 11 11 5" xfId="53297"/>
    <cellStyle name="Note 11 11 6" xfId="53298"/>
    <cellStyle name="Note 11 11 7" xfId="53299"/>
    <cellStyle name="Note 11 11 8" xfId="53300"/>
    <cellStyle name="Note 11 12" xfId="3502"/>
    <cellStyle name="Note 11 12 2" xfId="3503"/>
    <cellStyle name="Note 11 12 2 2" xfId="53301"/>
    <cellStyle name="Note 11 12 2 3" xfId="53302"/>
    <cellStyle name="Note 11 12 2 4" xfId="53303"/>
    <cellStyle name="Note 11 12 2 5" xfId="53304"/>
    <cellStyle name="Note 11 12 2 6" xfId="53305"/>
    <cellStyle name="Note 11 12 3" xfId="53306"/>
    <cellStyle name="Note 11 12 4" xfId="53307"/>
    <cellStyle name="Note 11 12 5" xfId="53308"/>
    <cellStyle name="Note 11 12 6" xfId="53309"/>
    <cellStyle name="Note 11 12 7" xfId="53310"/>
    <cellStyle name="Note 11 12 8" xfId="53311"/>
    <cellStyle name="Note 11 13" xfId="3504"/>
    <cellStyle name="Note 11 13 2" xfId="3505"/>
    <cellStyle name="Note 11 13 2 2" xfId="53312"/>
    <cellStyle name="Note 11 13 2 3" xfId="53313"/>
    <cellStyle name="Note 11 13 2 4" xfId="53314"/>
    <cellStyle name="Note 11 13 2 5" xfId="53315"/>
    <cellStyle name="Note 11 13 3" xfId="53316"/>
    <cellStyle name="Note 11 13 4" xfId="53317"/>
    <cellStyle name="Note 11 13 5" xfId="53318"/>
    <cellStyle name="Note 11 13 6" xfId="53319"/>
    <cellStyle name="Note 11 14" xfId="3506"/>
    <cellStyle name="Note 11 14 2" xfId="53320"/>
    <cellStyle name="Note 11 14 3" xfId="53321"/>
    <cellStyle name="Note 11 14 4" xfId="53322"/>
    <cellStyle name="Note 11 14 5" xfId="53323"/>
    <cellStyle name="Note 11 15" xfId="53324"/>
    <cellStyle name="Note 11 16" xfId="53325"/>
    <cellStyle name="Note 11 2" xfId="3507"/>
    <cellStyle name="Note 11 2 10" xfId="3508"/>
    <cellStyle name="Note 11 2 10 2" xfId="3509"/>
    <cellStyle name="Note 11 2 10 2 2" xfId="53326"/>
    <cellStyle name="Note 11 2 10 2 3" xfId="53327"/>
    <cellStyle name="Note 11 2 10 2 4" xfId="53328"/>
    <cellStyle name="Note 11 2 10 2 5" xfId="53329"/>
    <cellStyle name="Note 11 2 10 2 6" xfId="53330"/>
    <cellStyle name="Note 11 2 10 3" xfId="53331"/>
    <cellStyle name="Note 11 2 10 4" xfId="53332"/>
    <cellStyle name="Note 11 2 10 5" xfId="53333"/>
    <cellStyle name="Note 11 2 10 6" xfId="53334"/>
    <cellStyle name="Note 11 2 10 7" xfId="53335"/>
    <cellStyle name="Note 11 2 10 8" xfId="53336"/>
    <cellStyle name="Note 11 2 11" xfId="3510"/>
    <cellStyle name="Note 11 2 11 2" xfId="3511"/>
    <cellStyle name="Note 11 2 11 2 2" xfId="53337"/>
    <cellStyle name="Note 11 2 11 2 3" xfId="53338"/>
    <cellStyle name="Note 11 2 11 2 4" xfId="53339"/>
    <cellStyle name="Note 11 2 11 2 5" xfId="53340"/>
    <cellStyle name="Note 11 2 11 2 6" xfId="53341"/>
    <cellStyle name="Note 11 2 11 3" xfId="53342"/>
    <cellStyle name="Note 11 2 11 4" xfId="53343"/>
    <cellStyle name="Note 11 2 11 5" xfId="53344"/>
    <cellStyle name="Note 11 2 11 6" xfId="53345"/>
    <cellStyle name="Note 11 2 11 7" xfId="53346"/>
    <cellStyle name="Note 11 2 11 8" xfId="53347"/>
    <cellStyle name="Note 11 2 12" xfId="3512"/>
    <cellStyle name="Note 11 2 12 2" xfId="3513"/>
    <cellStyle name="Note 11 2 12 2 2" xfId="53348"/>
    <cellStyle name="Note 11 2 12 2 3" xfId="53349"/>
    <cellStyle name="Note 11 2 12 2 4" xfId="53350"/>
    <cellStyle name="Note 11 2 12 2 5" xfId="53351"/>
    <cellStyle name="Note 11 2 12 3" xfId="53352"/>
    <cellStyle name="Note 11 2 12 4" xfId="53353"/>
    <cellStyle name="Note 11 2 12 5" xfId="53354"/>
    <cellStyle name="Note 11 2 12 6" xfId="53355"/>
    <cellStyle name="Note 11 2 13" xfId="3514"/>
    <cellStyle name="Note 11 2 13 2" xfId="53356"/>
    <cellStyle name="Note 11 2 13 3" xfId="53357"/>
    <cellStyle name="Note 11 2 13 4" xfId="53358"/>
    <cellStyle name="Note 11 2 13 5" xfId="53359"/>
    <cellStyle name="Note 11 2 14" xfId="53360"/>
    <cellStyle name="Note 11 2 15" xfId="53361"/>
    <cellStyle name="Note 11 2 2" xfId="3515"/>
    <cellStyle name="Note 11 2 2 10" xfId="53362"/>
    <cellStyle name="Note 11 2 2 11" xfId="53363"/>
    <cellStyle name="Note 11 2 2 2" xfId="3516"/>
    <cellStyle name="Note 11 2 2 2 2" xfId="3517"/>
    <cellStyle name="Note 11 2 2 2 2 2" xfId="3518"/>
    <cellStyle name="Note 11 2 2 2 2 2 2" xfId="53364"/>
    <cellStyle name="Note 11 2 2 2 2 2 3" xfId="53365"/>
    <cellStyle name="Note 11 2 2 2 2 2 4" xfId="53366"/>
    <cellStyle name="Note 11 2 2 2 2 2 5" xfId="53367"/>
    <cellStyle name="Note 11 2 2 2 2 3" xfId="53368"/>
    <cellStyle name="Note 11 2 2 2 2 4" xfId="53369"/>
    <cellStyle name="Note 11 2 2 2 2 5" xfId="53370"/>
    <cellStyle name="Note 11 2 2 2 2 6" xfId="53371"/>
    <cellStyle name="Note 11 2 2 2 2 7" xfId="53372"/>
    <cellStyle name="Note 11 2 2 2 3" xfId="3519"/>
    <cellStyle name="Note 11 2 2 2 3 2" xfId="53373"/>
    <cellStyle name="Note 11 2 2 2 3 3" xfId="53374"/>
    <cellStyle name="Note 11 2 2 2 3 4" xfId="53375"/>
    <cellStyle name="Note 11 2 2 2 3 5" xfId="53376"/>
    <cellStyle name="Note 11 2 2 2 3 6" xfId="53377"/>
    <cellStyle name="Note 11 2 2 2 4" xfId="53378"/>
    <cellStyle name="Note 11 2 2 2 5" xfId="53379"/>
    <cellStyle name="Note 11 2 2 3" xfId="3520"/>
    <cellStyle name="Note 11 2 2 3 2" xfId="3521"/>
    <cellStyle name="Note 11 2 2 3 2 2" xfId="3522"/>
    <cellStyle name="Note 11 2 2 3 2 2 2" xfId="53380"/>
    <cellStyle name="Note 11 2 2 3 2 2 3" xfId="53381"/>
    <cellStyle name="Note 11 2 2 3 2 2 4" xfId="53382"/>
    <cellStyle name="Note 11 2 2 3 2 2 5" xfId="53383"/>
    <cellStyle name="Note 11 2 2 3 2 3" xfId="53384"/>
    <cellStyle name="Note 11 2 2 3 2 4" xfId="53385"/>
    <cellStyle name="Note 11 2 2 3 2 5" xfId="53386"/>
    <cellStyle name="Note 11 2 2 3 2 6" xfId="53387"/>
    <cellStyle name="Note 11 2 2 3 2 7" xfId="53388"/>
    <cellStyle name="Note 11 2 2 3 3" xfId="3523"/>
    <cellStyle name="Note 11 2 2 3 3 2" xfId="53389"/>
    <cellStyle name="Note 11 2 2 3 3 3" xfId="53390"/>
    <cellStyle name="Note 11 2 2 3 3 4" xfId="53391"/>
    <cellStyle name="Note 11 2 2 3 3 5" xfId="53392"/>
    <cellStyle name="Note 11 2 2 3 3 6" xfId="53393"/>
    <cellStyle name="Note 11 2 2 3 4" xfId="53394"/>
    <cellStyle name="Note 11 2 2 3 5" xfId="53395"/>
    <cellStyle name="Note 11 2 2 4" xfId="3524"/>
    <cellStyle name="Note 11 2 2 4 2" xfId="3525"/>
    <cellStyle name="Note 11 2 2 4 2 2" xfId="53396"/>
    <cellStyle name="Note 11 2 2 4 2 3" xfId="53397"/>
    <cellStyle name="Note 11 2 2 4 2 4" xfId="53398"/>
    <cellStyle name="Note 11 2 2 4 2 5" xfId="53399"/>
    <cellStyle name="Note 11 2 2 4 2 6" xfId="53400"/>
    <cellStyle name="Note 11 2 2 4 3" xfId="53401"/>
    <cellStyle name="Note 11 2 2 4 4" xfId="53402"/>
    <cellStyle name="Note 11 2 2 4 5" xfId="53403"/>
    <cellStyle name="Note 11 2 2 4 6" xfId="53404"/>
    <cellStyle name="Note 11 2 2 4 7" xfId="53405"/>
    <cellStyle name="Note 11 2 2 4 8" xfId="53406"/>
    <cellStyle name="Note 11 2 2 5" xfId="3526"/>
    <cellStyle name="Note 11 2 2 5 2" xfId="3527"/>
    <cellStyle name="Note 11 2 2 5 2 2" xfId="53407"/>
    <cellStyle name="Note 11 2 2 5 2 3" xfId="53408"/>
    <cellStyle name="Note 11 2 2 5 2 4" xfId="53409"/>
    <cellStyle name="Note 11 2 2 5 2 5" xfId="53410"/>
    <cellStyle name="Note 11 2 2 5 2 6" xfId="53411"/>
    <cellStyle name="Note 11 2 2 5 3" xfId="53412"/>
    <cellStyle name="Note 11 2 2 5 4" xfId="53413"/>
    <cellStyle name="Note 11 2 2 5 5" xfId="53414"/>
    <cellStyle name="Note 11 2 2 5 6" xfId="53415"/>
    <cellStyle name="Note 11 2 2 5 7" xfId="53416"/>
    <cellStyle name="Note 11 2 2 5 8" xfId="53417"/>
    <cellStyle name="Note 11 2 2 6" xfId="3528"/>
    <cellStyle name="Note 11 2 2 6 2" xfId="3529"/>
    <cellStyle name="Note 11 2 2 6 2 2" xfId="53418"/>
    <cellStyle name="Note 11 2 2 6 2 3" xfId="53419"/>
    <cellStyle name="Note 11 2 2 6 2 4" xfId="53420"/>
    <cellStyle name="Note 11 2 2 6 2 5" xfId="53421"/>
    <cellStyle name="Note 11 2 2 6 2 6" xfId="53422"/>
    <cellStyle name="Note 11 2 2 6 3" xfId="53423"/>
    <cellStyle name="Note 11 2 2 6 4" xfId="53424"/>
    <cellStyle name="Note 11 2 2 6 5" xfId="53425"/>
    <cellStyle name="Note 11 2 2 6 6" xfId="53426"/>
    <cellStyle name="Note 11 2 2 6 7" xfId="53427"/>
    <cellStyle name="Note 11 2 2 6 8" xfId="53428"/>
    <cellStyle name="Note 11 2 2 7" xfId="3530"/>
    <cellStyle name="Note 11 2 2 7 2" xfId="3531"/>
    <cellStyle name="Note 11 2 2 7 2 2" xfId="53429"/>
    <cellStyle name="Note 11 2 2 7 2 3" xfId="53430"/>
    <cellStyle name="Note 11 2 2 7 2 4" xfId="53431"/>
    <cellStyle name="Note 11 2 2 7 2 5" xfId="53432"/>
    <cellStyle name="Note 11 2 2 7 2 6" xfId="53433"/>
    <cellStyle name="Note 11 2 2 7 3" xfId="53434"/>
    <cellStyle name="Note 11 2 2 7 4" xfId="53435"/>
    <cellStyle name="Note 11 2 2 7 5" xfId="53436"/>
    <cellStyle name="Note 11 2 2 7 6" xfId="53437"/>
    <cellStyle name="Note 11 2 2 7 7" xfId="53438"/>
    <cellStyle name="Note 11 2 2 7 8" xfId="53439"/>
    <cellStyle name="Note 11 2 2 8" xfId="3532"/>
    <cellStyle name="Note 11 2 2 8 2" xfId="53440"/>
    <cellStyle name="Note 11 2 2 8 3" xfId="53441"/>
    <cellStyle name="Note 11 2 2 8 4" xfId="53442"/>
    <cellStyle name="Note 11 2 2 8 5" xfId="53443"/>
    <cellStyle name="Note 11 2 2 8 6" xfId="53444"/>
    <cellStyle name="Note 11 2 2 9" xfId="53445"/>
    <cellStyle name="Note 11 2 2 9 2" xfId="53446"/>
    <cellStyle name="Note 11 2 3" xfId="3533"/>
    <cellStyle name="Note 11 2 3 10" xfId="3534"/>
    <cellStyle name="Note 11 2 3 10 2" xfId="3535"/>
    <cellStyle name="Note 11 2 3 10 2 2" xfId="53447"/>
    <cellStyle name="Note 11 2 3 10 2 3" xfId="53448"/>
    <cellStyle name="Note 11 2 3 10 2 4" xfId="53449"/>
    <cellStyle name="Note 11 2 3 10 2 5" xfId="53450"/>
    <cellStyle name="Note 11 2 3 10 3" xfId="53451"/>
    <cellStyle name="Note 11 2 3 10 4" xfId="53452"/>
    <cellStyle name="Note 11 2 3 10 5" xfId="53453"/>
    <cellStyle name="Note 11 2 3 10 6" xfId="53454"/>
    <cellStyle name="Note 11 2 3 10 7" xfId="53455"/>
    <cellStyle name="Note 11 2 3 11" xfId="3536"/>
    <cellStyle name="Note 11 2 3 11 2" xfId="53456"/>
    <cellStyle name="Note 11 2 3 11 3" xfId="53457"/>
    <cellStyle name="Note 11 2 3 11 4" xfId="53458"/>
    <cellStyle name="Note 11 2 3 11 5" xfId="53459"/>
    <cellStyle name="Note 11 2 3 12" xfId="53460"/>
    <cellStyle name="Note 11 2 3 13" xfId="53461"/>
    <cellStyle name="Note 11 2 3 2" xfId="3537"/>
    <cellStyle name="Note 11 2 3 2 2" xfId="3538"/>
    <cellStyle name="Note 11 2 3 2 2 2" xfId="3539"/>
    <cellStyle name="Note 11 2 3 2 2 2 2" xfId="53462"/>
    <cellStyle name="Note 11 2 3 2 2 2 3" xfId="53463"/>
    <cellStyle name="Note 11 2 3 2 2 2 4" xfId="53464"/>
    <cellStyle name="Note 11 2 3 2 2 2 5" xfId="53465"/>
    <cellStyle name="Note 11 2 3 2 2 3" xfId="53466"/>
    <cellStyle name="Note 11 2 3 2 2 4" xfId="53467"/>
    <cellStyle name="Note 11 2 3 2 2 5" xfId="53468"/>
    <cellStyle name="Note 11 2 3 2 2 6" xfId="53469"/>
    <cellStyle name="Note 11 2 3 2 2 7" xfId="53470"/>
    <cellStyle name="Note 11 2 3 2 3" xfId="3540"/>
    <cellStyle name="Note 11 2 3 2 3 2" xfId="53471"/>
    <cellStyle name="Note 11 2 3 2 3 3" xfId="53472"/>
    <cellStyle name="Note 11 2 3 2 3 4" xfId="53473"/>
    <cellStyle name="Note 11 2 3 2 3 5" xfId="53474"/>
    <cellStyle name="Note 11 2 3 2 3 6" xfId="53475"/>
    <cellStyle name="Note 11 2 3 2 4" xfId="53476"/>
    <cellStyle name="Note 11 2 3 2 5" xfId="53477"/>
    <cellStyle name="Note 11 2 3 3" xfId="3541"/>
    <cellStyle name="Note 11 2 3 3 2" xfId="3542"/>
    <cellStyle name="Note 11 2 3 3 2 2" xfId="53478"/>
    <cellStyle name="Note 11 2 3 3 2 3" xfId="53479"/>
    <cellStyle name="Note 11 2 3 3 2 4" xfId="53480"/>
    <cellStyle name="Note 11 2 3 3 2 5" xfId="53481"/>
    <cellStyle name="Note 11 2 3 3 2 6" xfId="53482"/>
    <cellStyle name="Note 11 2 3 3 3" xfId="53483"/>
    <cellStyle name="Note 11 2 3 3 4" xfId="53484"/>
    <cellStyle name="Note 11 2 3 3 5" xfId="53485"/>
    <cellStyle name="Note 11 2 3 3 6" xfId="53486"/>
    <cellStyle name="Note 11 2 3 3 7" xfId="53487"/>
    <cellStyle name="Note 11 2 3 3 8" xfId="53488"/>
    <cellStyle name="Note 11 2 3 4" xfId="3543"/>
    <cellStyle name="Note 11 2 3 4 2" xfId="3544"/>
    <cellStyle name="Note 11 2 3 4 2 2" xfId="53489"/>
    <cellStyle name="Note 11 2 3 4 2 3" xfId="53490"/>
    <cellStyle name="Note 11 2 3 4 2 4" xfId="53491"/>
    <cellStyle name="Note 11 2 3 4 2 5" xfId="53492"/>
    <cellStyle name="Note 11 2 3 4 2 6" xfId="53493"/>
    <cellStyle name="Note 11 2 3 4 3" xfId="53494"/>
    <cellStyle name="Note 11 2 3 4 4" xfId="53495"/>
    <cellStyle name="Note 11 2 3 4 5" xfId="53496"/>
    <cellStyle name="Note 11 2 3 4 6" xfId="53497"/>
    <cellStyle name="Note 11 2 3 4 7" xfId="53498"/>
    <cellStyle name="Note 11 2 3 4 8" xfId="53499"/>
    <cellStyle name="Note 11 2 3 5" xfId="3545"/>
    <cellStyle name="Note 11 2 3 5 2" xfId="3546"/>
    <cellStyle name="Note 11 2 3 5 2 2" xfId="53500"/>
    <cellStyle name="Note 11 2 3 5 2 3" xfId="53501"/>
    <cellStyle name="Note 11 2 3 5 2 4" xfId="53502"/>
    <cellStyle name="Note 11 2 3 5 2 5" xfId="53503"/>
    <cellStyle name="Note 11 2 3 5 2 6" xfId="53504"/>
    <cellStyle name="Note 11 2 3 5 3" xfId="53505"/>
    <cellStyle name="Note 11 2 3 5 4" xfId="53506"/>
    <cellStyle name="Note 11 2 3 5 5" xfId="53507"/>
    <cellStyle name="Note 11 2 3 5 6" xfId="53508"/>
    <cellStyle name="Note 11 2 3 5 7" xfId="53509"/>
    <cellStyle name="Note 11 2 3 5 8" xfId="53510"/>
    <cellStyle name="Note 11 2 3 6" xfId="3547"/>
    <cellStyle name="Note 11 2 3 6 2" xfId="3548"/>
    <cellStyle name="Note 11 2 3 6 2 2" xfId="53511"/>
    <cellStyle name="Note 11 2 3 6 2 3" xfId="53512"/>
    <cellStyle name="Note 11 2 3 6 2 4" xfId="53513"/>
    <cellStyle name="Note 11 2 3 6 2 5" xfId="53514"/>
    <cellStyle name="Note 11 2 3 6 2 6" xfId="53515"/>
    <cellStyle name="Note 11 2 3 6 3" xfId="53516"/>
    <cellStyle name="Note 11 2 3 6 4" xfId="53517"/>
    <cellStyle name="Note 11 2 3 6 5" xfId="53518"/>
    <cellStyle name="Note 11 2 3 6 6" xfId="53519"/>
    <cellStyle name="Note 11 2 3 6 7" xfId="53520"/>
    <cellStyle name="Note 11 2 3 6 8" xfId="53521"/>
    <cellStyle name="Note 11 2 3 7" xfId="3549"/>
    <cellStyle name="Note 11 2 3 7 2" xfId="3550"/>
    <cellStyle name="Note 11 2 3 7 2 2" xfId="53522"/>
    <cellStyle name="Note 11 2 3 7 2 3" xfId="53523"/>
    <cellStyle name="Note 11 2 3 7 2 4" xfId="53524"/>
    <cellStyle name="Note 11 2 3 7 2 5" xfId="53525"/>
    <cellStyle name="Note 11 2 3 7 2 6" xfId="53526"/>
    <cellStyle name="Note 11 2 3 7 3" xfId="53527"/>
    <cellStyle name="Note 11 2 3 7 4" xfId="53528"/>
    <cellStyle name="Note 11 2 3 7 5" xfId="53529"/>
    <cellStyle name="Note 11 2 3 7 6" xfId="53530"/>
    <cellStyle name="Note 11 2 3 7 7" xfId="53531"/>
    <cellStyle name="Note 11 2 3 7 8" xfId="53532"/>
    <cellStyle name="Note 11 2 3 8" xfId="3551"/>
    <cellStyle name="Note 11 2 3 8 2" xfId="3552"/>
    <cellStyle name="Note 11 2 3 8 2 2" xfId="53533"/>
    <cellStyle name="Note 11 2 3 8 2 3" xfId="53534"/>
    <cellStyle name="Note 11 2 3 8 2 4" xfId="53535"/>
    <cellStyle name="Note 11 2 3 8 2 5" xfId="53536"/>
    <cellStyle name="Note 11 2 3 8 2 6" xfId="53537"/>
    <cellStyle name="Note 11 2 3 8 3" xfId="53538"/>
    <cellStyle name="Note 11 2 3 8 4" xfId="53539"/>
    <cellStyle name="Note 11 2 3 8 5" xfId="53540"/>
    <cellStyle name="Note 11 2 3 8 6" xfId="53541"/>
    <cellStyle name="Note 11 2 3 8 7" xfId="53542"/>
    <cellStyle name="Note 11 2 3 8 8" xfId="53543"/>
    <cellStyle name="Note 11 2 3 9" xfId="3553"/>
    <cellStyle name="Note 11 2 3 9 2" xfId="3554"/>
    <cellStyle name="Note 11 2 3 9 2 2" xfId="53544"/>
    <cellStyle name="Note 11 2 3 9 2 3" xfId="53545"/>
    <cellStyle name="Note 11 2 3 9 2 4" xfId="53546"/>
    <cellStyle name="Note 11 2 3 9 2 5" xfId="53547"/>
    <cellStyle name="Note 11 2 3 9 2 6" xfId="53548"/>
    <cellStyle name="Note 11 2 3 9 3" xfId="53549"/>
    <cellStyle name="Note 11 2 3 9 4" xfId="53550"/>
    <cellStyle name="Note 11 2 3 9 5" xfId="53551"/>
    <cellStyle name="Note 11 2 3 9 6" xfId="53552"/>
    <cellStyle name="Note 11 2 3 9 7" xfId="53553"/>
    <cellStyle name="Note 11 2 3 9 8" xfId="53554"/>
    <cellStyle name="Note 11 2 4" xfId="3555"/>
    <cellStyle name="Note 11 2 4 10" xfId="3556"/>
    <cellStyle name="Note 11 2 4 10 2" xfId="3557"/>
    <cellStyle name="Note 11 2 4 10 2 2" xfId="53555"/>
    <cellStyle name="Note 11 2 4 10 2 3" xfId="53556"/>
    <cellStyle name="Note 11 2 4 10 2 4" xfId="53557"/>
    <cellStyle name="Note 11 2 4 10 2 5" xfId="53558"/>
    <cellStyle name="Note 11 2 4 10 3" xfId="53559"/>
    <cellStyle name="Note 11 2 4 10 4" xfId="53560"/>
    <cellStyle name="Note 11 2 4 10 5" xfId="53561"/>
    <cellStyle name="Note 11 2 4 10 6" xfId="53562"/>
    <cellStyle name="Note 11 2 4 10 7" xfId="53563"/>
    <cellStyle name="Note 11 2 4 11" xfId="3558"/>
    <cellStyle name="Note 11 2 4 11 2" xfId="53564"/>
    <cellStyle name="Note 11 2 4 11 3" xfId="53565"/>
    <cellStyle name="Note 11 2 4 11 4" xfId="53566"/>
    <cellStyle name="Note 11 2 4 11 5" xfId="53567"/>
    <cellStyle name="Note 11 2 4 12" xfId="53568"/>
    <cellStyle name="Note 11 2 4 13" xfId="53569"/>
    <cellStyle name="Note 11 2 4 2" xfId="3559"/>
    <cellStyle name="Note 11 2 4 2 2" xfId="3560"/>
    <cellStyle name="Note 11 2 4 2 2 2" xfId="3561"/>
    <cellStyle name="Note 11 2 4 2 2 2 2" xfId="53570"/>
    <cellStyle name="Note 11 2 4 2 2 2 3" xfId="53571"/>
    <cellStyle name="Note 11 2 4 2 2 2 4" xfId="53572"/>
    <cellStyle name="Note 11 2 4 2 2 2 5" xfId="53573"/>
    <cellStyle name="Note 11 2 4 2 2 3" xfId="53574"/>
    <cellStyle name="Note 11 2 4 2 2 4" xfId="53575"/>
    <cellStyle name="Note 11 2 4 2 2 5" xfId="53576"/>
    <cellStyle name="Note 11 2 4 2 2 6" xfId="53577"/>
    <cellStyle name="Note 11 2 4 2 2 7" xfId="53578"/>
    <cellStyle name="Note 11 2 4 2 3" xfId="3562"/>
    <cellStyle name="Note 11 2 4 2 3 2" xfId="53579"/>
    <cellStyle name="Note 11 2 4 2 3 3" xfId="53580"/>
    <cellStyle name="Note 11 2 4 2 3 4" xfId="53581"/>
    <cellStyle name="Note 11 2 4 2 3 5" xfId="53582"/>
    <cellStyle name="Note 11 2 4 2 3 6" xfId="53583"/>
    <cellStyle name="Note 11 2 4 2 4" xfId="53584"/>
    <cellStyle name="Note 11 2 4 2 5" xfId="53585"/>
    <cellStyle name="Note 11 2 4 3" xfId="3563"/>
    <cellStyle name="Note 11 2 4 3 2" xfId="3564"/>
    <cellStyle name="Note 11 2 4 3 2 2" xfId="53586"/>
    <cellStyle name="Note 11 2 4 3 2 3" xfId="53587"/>
    <cellStyle name="Note 11 2 4 3 2 4" xfId="53588"/>
    <cellStyle name="Note 11 2 4 3 2 5" xfId="53589"/>
    <cellStyle name="Note 11 2 4 3 2 6" xfId="53590"/>
    <cellStyle name="Note 11 2 4 3 3" xfId="53591"/>
    <cellStyle name="Note 11 2 4 3 4" xfId="53592"/>
    <cellStyle name="Note 11 2 4 3 5" xfId="53593"/>
    <cellStyle name="Note 11 2 4 3 6" xfId="53594"/>
    <cellStyle name="Note 11 2 4 3 7" xfId="53595"/>
    <cellStyle name="Note 11 2 4 3 8" xfId="53596"/>
    <cellStyle name="Note 11 2 4 4" xfId="3565"/>
    <cellStyle name="Note 11 2 4 4 2" xfId="3566"/>
    <cellStyle name="Note 11 2 4 4 2 2" xfId="53597"/>
    <cellStyle name="Note 11 2 4 4 2 3" xfId="53598"/>
    <cellStyle name="Note 11 2 4 4 2 4" xfId="53599"/>
    <cellStyle name="Note 11 2 4 4 2 5" xfId="53600"/>
    <cellStyle name="Note 11 2 4 4 2 6" xfId="53601"/>
    <cellStyle name="Note 11 2 4 4 3" xfId="53602"/>
    <cellStyle name="Note 11 2 4 4 4" xfId="53603"/>
    <cellStyle name="Note 11 2 4 4 5" xfId="53604"/>
    <cellStyle name="Note 11 2 4 4 6" xfId="53605"/>
    <cellStyle name="Note 11 2 4 4 7" xfId="53606"/>
    <cellStyle name="Note 11 2 4 4 8" xfId="53607"/>
    <cellStyle name="Note 11 2 4 5" xfId="3567"/>
    <cellStyle name="Note 11 2 4 5 2" xfId="3568"/>
    <cellStyle name="Note 11 2 4 5 2 2" xfId="53608"/>
    <cellStyle name="Note 11 2 4 5 2 3" xfId="53609"/>
    <cellStyle name="Note 11 2 4 5 2 4" xfId="53610"/>
    <cellStyle name="Note 11 2 4 5 2 5" xfId="53611"/>
    <cellStyle name="Note 11 2 4 5 2 6" xfId="53612"/>
    <cellStyle name="Note 11 2 4 5 3" xfId="53613"/>
    <cellStyle name="Note 11 2 4 5 4" xfId="53614"/>
    <cellStyle name="Note 11 2 4 5 5" xfId="53615"/>
    <cellStyle name="Note 11 2 4 5 6" xfId="53616"/>
    <cellStyle name="Note 11 2 4 5 7" xfId="53617"/>
    <cellStyle name="Note 11 2 4 5 8" xfId="53618"/>
    <cellStyle name="Note 11 2 4 6" xfId="3569"/>
    <cellStyle name="Note 11 2 4 6 2" xfId="3570"/>
    <cellStyle name="Note 11 2 4 6 2 2" xfId="53619"/>
    <cellStyle name="Note 11 2 4 6 2 3" xfId="53620"/>
    <cellStyle name="Note 11 2 4 6 2 4" xfId="53621"/>
    <cellStyle name="Note 11 2 4 6 2 5" xfId="53622"/>
    <cellStyle name="Note 11 2 4 6 2 6" xfId="53623"/>
    <cellStyle name="Note 11 2 4 6 3" xfId="53624"/>
    <cellStyle name="Note 11 2 4 6 4" xfId="53625"/>
    <cellStyle name="Note 11 2 4 6 5" xfId="53626"/>
    <cellStyle name="Note 11 2 4 6 6" xfId="53627"/>
    <cellStyle name="Note 11 2 4 6 7" xfId="53628"/>
    <cellStyle name="Note 11 2 4 6 8" xfId="53629"/>
    <cellStyle name="Note 11 2 4 7" xfId="3571"/>
    <cellStyle name="Note 11 2 4 7 2" xfId="3572"/>
    <cellStyle name="Note 11 2 4 7 2 2" xfId="53630"/>
    <cellStyle name="Note 11 2 4 7 2 3" xfId="53631"/>
    <cellStyle name="Note 11 2 4 7 2 4" xfId="53632"/>
    <cellStyle name="Note 11 2 4 7 2 5" xfId="53633"/>
    <cellStyle name="Note 11 2 4 7 2 6" xfId="53634"/>
    <cellStyle name="Note 11 2 4 7 3" xfId="53635"/>
    <cellStyle name="Note 11 2 4 7 4" xfId="53636"/>
    <cellStyle name="Note 11 2 4 7 5" xfId="53637"/>
    <cellStyle name="Note 11 2 4 7 6" xfId="53638"/>
    <cellStyle name="Note 11 2 4 7 7" xfId="53639"/>
    <cellStyle name="Note 11 2 4 7 8" xfId="53640"/>
    <cellStyle name="Note 11 2 4 8" xfId="3573"/>
    <cellStyle name="Note 11 2 4 8 2" xfId="3574"/>
    <cellStyle name="Note 11 2 4 8 2 2" xfId="53641"/>
    <cellStyle name="Note 11 2 4 8 2 3" xfId="53642"/>
    <cellStyle name="Note 11 2 4 8 2 4" xfId="53643"/>
    <cellStyle name="Note 11 2 4 8 2 5" xfId="53644"/>
    <cellStyle name="Note 11 2 4 8 2 6" xfId="53645"/>
    <cellStyle name="Note 11 2 4 8 3" xfId="53646"/>
    <cellStyle name="Note 11 2 4 8 4" xfId="53647"/>
    <cellStyle name="Note 11 2 4 8 5" xfId="53648"/>
    <cellStyle name="Note 11 2 4 8 6" xfId="53649"/>
    <cellStyle name="Note 11 2 4 8 7" xfId="53650"/>
    <cellStyle name="Note 11 2 4 8 8" xfId="53651"/>
    <cellStyle name="Note 11 2 4 9" xfId="3575"/>
    <cellStyle name="Note 11 2 4 9 2" xfId="3576"/>
    <cellStyle name="Note 11 2 4 9 2 2" xfId="53652"/>
    <cellStyle name="Note 11 2 4 9 2 3" xfId="53653"/>
    <cellStyle name="Note 11 2 4 9 2 4" xfId="53654"/>
    <cellStyle name="Note 11 2 4 9 2 5" xfId="53655"/>
    <cellStyle name="Note 11 2 4 9 2 6" xfId="53656"/>
    <cellStyle name="Note 11 2 4 9 3" xfId="53657"/>
    <cellStyle name="Note 11 2 4 9 4" xfId="53658"/>
    <cellStyle name="Note 11 2 4 9 5" xfId="53659"/>
    <cellStyle name="Note 11 2 4 9 6" xfId="53660"/>
    <cellStyle name="Note 11 2 4 9 7" xfId="53661"/>
    <cellStyle name="Note 11 2 4 9 8" xfId="53662"/>
    <cellStyle name="Note 11 2 5" xfId="3577"/>
    <cellStyle name="Note 11 2 5 10" xfId="3578"/>
    <cellStyle name="Note 11 2 5 10 2" xfId="3579"/>
    <cellStyle name="Note 11 2 5 10 2 2" xfId="53663"/>
    <cellStyle name="Note 11 2 5 10 2 3" xfId="53664"/>
    <cellStyle name="Note 11 2 5 10 2 4" xfId="53665"/>
    <cellStyle name="Note 11 2 5 10 2 5" xfId="53666"/>
    <cellStyle name="Note 11 2 5 10 3" xfId="53667"/>
    <cellStyle name="Note 11 2 5 10 4" xfId="53668"/>
    <cellStyle name="Note 11 2 5 10 5" xfId="53669"/>
    <cellStyle name="Note 11 2 5 10 6" xfId="53670"/>
    <cellStyle name="Note 11 2 5 10 7" xfId="53671"/>
    <cellStyle name="Note 11 2 5 11" xfId="3580"/>
    <cellStyle name="Note 11 2 5 11 2" xfId="53672"/>
    <cellStyle name="Note 11 2 5 11 3" xfId="53673"/>
    <cellStyle name="Note 11 2 5 11 4" xfId="53674"/>
    <cellStyle name="Note 11 2 5 11 5" xfId="53675"/>
    <cellStyle name="Note 11 2 5 12" xfId="53676"/>
    <cellStyle name="Note 11 2 5 13" xfId="53677"/>
    <cellStyle name="Note 11 2 5 2" xfId="3581"/>
    <cellStyle name="Note 11 2 5 2 2" xfId="3582"/>
    <cellStyle name="Note 11 2 5 2 2 2" xfId="3583"/>
    <cellStyle name="Note 11 2 5 2 2 2 2" xfId="53678"/>
    <cellStyle name="Note 11 2 5 2 2 2 3" xfId="53679"/>
    <cellStyle name="Note 11 2 5 2 2 2 4" xfId="53680"/>
    <cellStyle name="Note 11 2 5 2 2 2 5" xfId="53681"/>
    <cellStyle name="Note 11 2 5 2 2 3" xfId="53682"/>
    <cellStyle name="Note 11 2 5 2 2 4" xfId="53683"/>
    <cellStyle name="Note 11 2 5 2 2 5" xfId="53684"/>
    <cellStyle name="Note 11 2 5 2 2 6" xfId="53685"/>
    <cellStyle name="Note 11 2 5 2 2 7" xfId="53686"/>
    <cellStyle name="Note 11 2 5 2 3" xfId="3584"/>
    <cellStyle name="Note 11 2 5 2 3 2" xfId="53687"/>
    <cellStyle name="Note 11 2 5 2 3 3" xfId="53688"/>
    <cellStyle name="Note 11 2 5 2 3 4" xfId="53689"/>
    <cellStyle name="Note 11 2 5 2 3 5" xfId="53690"/>
    <cellStyle name="Note 11 2 5 2 3 6" xfId="53691"/>
    <cellStyle name="Note 11 2 5 2 4" xfId="53692"/>
    <cellStyle name="Note 11 2 5 2 5" xfId="53693"/>
    <cellStyle name="Note 11 2 5 3" xfId="3585"/>
    <cellStyle name="Note 11 2 5 3 2" xfId="3586"/>
    <cellStyle name="Note 11 2 5 3 2 2" xfId="53694"/>
    <cellStyle name="Note 11 2 5 3 2 3" xfId="53695"/>
    <cellStyle name="Note 11 2 5 3 2 4" xfId="53696"/>
    <cellStyle name="Note 11 2 5 3 2 5" xfId="53697"/>
    <cellStyle name="Note 11 2 5 3 2 6" xfId="53698"/>
    <cellStyle name="Note 11 2 5 3 3" xfId="53699"/>
    <cellStyle name="Note 11 2 5 3 4" xfId="53700"/>
    <cellStyle name="Note 11 2 5 3 5" xfId="53701"/>
    <cellStyle name="Note 11 2 5 3 6" xfId="53702"/>
    <cellStyle name="Note 11 2 5 3 7" xfId="53703"/>
    <cellStyle name="Note 11 2 5 3 8" xfId="53704"/>
    <cellStyle name="Note 11 2 5 4" xfId="3587"/>
    <cellStyle name="Note 11 2 5 4 2" xfId="3588"/>
    <cellStyle name="Note 11 2 5 4 2 2" xfId="53705"/>
    <cellStyle name="Note 11 2 5 4 2 3" xfId="53706"/>
    <cellStyle name="Note 11 2 5 4 2 4" xfId="53707"/>
    <cellStyle name="Note 11 2 5 4 2 5" xfId="53708"/>
    <cellStyle name="Note 11 2 5 4 2 6" xfId="53709"/>
    <cellStyle name="Note 11 2 5 4 3" xfId="53710"/>
    <cellStyle name="Note 11 2 5 4 4" xfId="53711"/>
    <cellStyle name="Note 11 2 5 4 5" xfId="53712"/>
    <cellStyle name="Note 11 2 5 4 6" xfId="53713"/>
    <cellStyle name="Note 11 2 5 4 7" xfId="53714"/>
    <cellStyle name="Note 11 2 5 4 8" xfId="53715"/>
    <cellStyle name="Note 11 2 5 5" xfId="3589"/>
    <cellStyle name="Note 11 2 5 5 2" xfId="3590"/>
    <cellStyle name="Note 11 2 5 5 2 2" xfId="53716"/>
    <cellStyle name="Note 11 2 5 5 2 3" xfId="53717"/>
    <cellStyle name="Note 11 2 5 5 2 4" xfId="53718"/>
    <cellStyle name="Note 11 2 5 5 2 5" xfId="53719"/>
    <cellStyle name="Note 11 2 5 5 2 6" xfId="53720"/>
    <cellStyle name="Note 11 2 5 5 3" xfId="53721"/>
    <cellStyle name="Note 11 2 5 5 4" xfId="53722"/>
    <cellStyle name="Note 11 2 5 5 5" xfId="53723"/>
    <cellStyle name="Note 11 2 5 5 6" xfId="53724"/>
    <cellStyle name="Note 11 2 5 5 7" xfId="53725"/>
    <cellStyle name="Note 11 2 5 5 8" xfId="53726"/>
    <cellStyle name="Note 11 2 5 6" xfId="3591"/>
    <cellStyle name="Note 11 2 5 6 2" xfId="3592"/>
    <cellStyle name="Note 11 2 5 6 2 2" xfId="53727"/>
    <cellStyle name="Note 11 2 5 6 2 3" xfId="53728"/>
    <cellStyle name="Note 11 2 5 6 2 4" xfId="53729"/>
    <cellStyle name="Note 11 2 5 6 2 5" xfId="53730"/>
    <cellStyle name="Note 11 2 5 6 2 6" xfId="53731"/>
    <cellStyle name="Note 11 2 5 6 3" xfId="53732"/>
    <cellStyle name="Note 11 2 5 6 4" xfId="53733"/>
    <cellStyle name="Note 11 2 5 6 5" xfId="53734"/>
    <cellStyle name="Note 11 2 5 6 6" xfId="53735"/>
    <cellStyle name="Note 11 2 5 6 7" xfId="53736"/>
    <cellStyle name="Note 11 2 5 6 8" xfId="53737"/>
    <cellStyle name="Note 11 2 5 7" xfId="3593"/>
    <cellStyle name="Note 11 2 5 7 2" xfId="3594"/>
    <cellStyle name="Note 11 2 5 7 2 2" xfId="53738"/>
    <cellStyle name="Note 11 2 5 7 2 3" xfId="53739"/>
    <cellStyle name="Note 11 2 5 7 2 4" xfId="53740"/>
    <cellStyle name="Note 11 2 5 7 2 5" xfId="53741"/>
    <cellStyle name="Note 11 2 5 7 2 6" xfId="53742"/>
    <cellStyle name="Note 11 2 5 7 3" xfId="53743"/>
    <cellStyle name="Note 11 2 5 7 4" xfId="53744"/>
    <cellStyle name="Note 11 2 5 7 5" xfId="53745"/>
    <cellStyle name="Note 11 2 5 7 6" xfId="53746"/>
    <cellStyle name="Note 11 2 5 7 7" xfId="53747"/>
    <cellStyle name="Note 11 2 5 7 8" xfId="53748"/>
    <cellStyle name="Note 11 2 5 8" xfId="3595"/>
    <cellStyle name="Note 11 2 5 8 2" xfId="3596"/>
    <cellStyle name="Note 11 2 5 8 2 2" xfId="53749"/>
    <cellStyle name="Note 11 2 5 8 2 3" xfId="53750"/>
    <cellStyle name="Note 11 2 5 8 2 4" xfId="53751"/>
    <cellStyle name="Note 11 2 5 8 2 5" xfId="53752"/>
    <cellStyle name="Note 11 2 5 8 2 6" xfId="53753"/>
    <cellStyle name="Note 11 2 5 8 3" xfId="53754"/>
    <cellStyle name="Note 11 2 5 8 4" xfId="53755"/>
    <cellStyle name="Note 11 2 5 8 5" xfId="53756"/>
    <cellStyle name="Note 11 2 5 8 6" xfId="53757"/>
    <cellStyle name="Note 11 2 5 8 7" xfId="53758"/>
    <cellStyle name="Note 11 2 5 8 8" xfId="53759"/>
    <cellStyle name="Note 11 2 5 9" xfId="3597"/>
    <cellStyle name="Note 11 2 5 9 2" xfId="3598"/>
    <cellStyle name="Note 11 2 5 9 2 2" xfId="53760"/>
    <cellStyle name="Note 11 2 5 9 2 3" xfId="53761"/>
    <cellStyle name="Note 11 2 5 9 2 4" xfId="53762"/>
    <cellStyle name="Note 11 2 5 9 2 5" xfId="53763"/>
    <cellStyle name="Note 11 2 5 9 2 6" xfId="53764"/>
    <cellStyle name="Note 11 2 5 9 3" xfId="53765"/>
    <cellStyle name="Note 11 2 5 9 4" xfId="53766"/>
    <cellStyle name="Note 11 2 5 9 5" xfId="53767"/>
    <cellStyle name="Note 11 2 5 9 6" xfId="53768"/>
    <cellStyle name="Note 11 2 5 9 7" xfId="53769"/>
    <cellStyle name="Note 11 2 5 9 8" xfId="53770"/>
    <cellStyle name="Note 11 2 6" xfId="3599"/>
    <cellStyle name="Note 11 2 6 10" xfId="3600"/>
    <cellStyle name="Note 11 2 6 10 2" xfId="3601"/>
    <cellStyle name="Note 11 2 6 10 2 2" xfId="53771"/>
    <cellStyle name="Note 11 2 6 10 2 3" xfId="53772"/>
    <cellStyle name="Note 11 2 6 10 2 4" xfId="53773"/>
    <cellStyle name="Note 11 2 6 10 2 5" xfId="53774"/>
    <cellStyle name="Note 11 2 6 10 3" xfId="53775"/>
    <cellStyle name="Note 11 2 6 10 4" xfId="53776"/>
    <cellStyle name="Note 11 2 6 10 5" xfId="53777"/>
    <cellStyle name="Note 11 2 6 10 6" xfId="53778"/>
    <cellStyle name="Note 11 2 6 10 7" xfId="53779"/>
    <cellStyle name="Note 11 2 6 11" xfId="3602"/>
    <cellStyle name="Note 11 2 6 11 2" xfId="53780"/>
    <cellStyle name="Note 11 2 6 11 3" xfId="53781"/>
    <cellStyle name="Note 11 2 6 11 4" xfId="53782"/>
    <cellStyle name="Note 11 2 6 11 5" xfId="53783"/>
    <cellStyle name="Note 11 2 6 12" xfId="53784"/>
    <cellStyle name="Note 11 2 6 13" xfId="53785"/>
    <cellStyle name="Note 11 2 6 2" xfId="3603"/>
    <cellStyle name="Note 11 2 6 2 2" xfId="3604"/>
    <cellStyle name="Note 11 2 6 2 2 2" xfId="3605"/>
    <cellStyle name="Note 11 2 6 2 2 2 2" xfId="53786"/>
    <cellStyle name="Note 11 2 6 2 2 2 3" xfId="53787"/>
    <cellStyle name="Note 11 2 6 2 2 2 4" xfId="53788"/>
    <cellStyle name="Note 11 2 6 2 2 2 5" xfId="53789"/>
    <cellStyle name="Note 11 2 6 2 2 3" xfId="53790"/>
    <cellStyle name="Note 11 2 6 2 2 4" xfId="53791"/>
    <cellStyle name="Note 11 2 6 2 2 5" xfId="53792"/>
    <cellStyle name="Note 11 2 6 2 2 6" xfId="53793"/>
    <cellStyle name="Note 11 2 6 2 2 7" xfId="53794"/>
    <cellStyle name="Note 11 2 6 2 3" xfId="3606"/>
    <cellStyle name="Note 11 2 6 2 3 2" xfId="53795"/>
    <cellStyle name="Note 11 2 6 2 3 3" xfId="53796"/>
    <cellStyle name="Note 11 2 6 2 3 4" xfId="53797"/>
    <cellStyle name="Note 11 2 6 2 3 5" xfId="53798"/>
    <cellStyle name="Note 11 2 6 2 3 6" xfId="53799"/>
    <cellStyle name="Note 11 2 6 2 4" xfId="53800"/>
    <cellStyle name="Note 11 2 6 2 5" xfId="53801"/>
    <cellStyle name="Note 11 2 6 3" xfId="3607"/>
    <cellStyle name="Note 11 2 6 3 2" xfId="3608"/>
    <cellStyle name="Note 11 2 6 3 2 2" xfId="53802"/>
    <cellStyle name="Note 11 2 6 3 2 3" xfId="53803"/>
    <cellStyle name="Note 11 2 6 3 2 4" xfId="53804"/>
    <cellStyle name="Note 11 2 6 3 2 5" xfId="53805"/>
    <cellStyle name="Note 11 2 6 3 2 6" xfId="53806"/>
    <cellStyle name="Note 11 2 6 3 3" xfId="53807"/>
    <cellStyle name="Note 11 2 6 3 4" xfId="53808"/>
    <cellStyle name="Note 11 2 6 3 5" xfId="53809"/>
    <cellStyle name="Note 11 2 6 3 6" xfId="53810"/>
    <cellStyle name="Note 11 2 6 3 7" xfId="53811"/>
    <cellStyle name="Note 11 2 6 3 8" xfId="53812"/>
    <cellStyle name="Note 11 2 6 4" xfId="3609"/>
    <cellStyle name="Note 11 2 6 4 2" xfId="3610"/>
    <cellStyle name="Note 11 2 6 4 2 2" xfId="53813"/>
    <cellStyle name="Note 11 2 6 4 2 3" xfId="53814"/>
    <cellStyle name="Note 11 2 6 4 2 4" xfId="53815"/>
    <cellStyle name="Note 11 2 6 4 2 5" xfId="53816"/>
    <cellStyle name="Note 11 2 6 4 2 6" xfId="53817"/>
    <cellStyle name="Note 11 2 6 4 3" xfId="53818"/>
    <cellStyle name="Note 11 2 6 4 4" xfId="53819"/>
    <cellStyle name="Note 11 2 6 4 5" xfId="53820"/>
    <cellStyle name="Note 11 2 6 4 6" xfId="53821"/>
    <cellStyle name="Note 11 2 6 4 7" xfId="53822"/>
    <cellStyle name="Note 11 2 6 4 8" xfId="53823"/>
    <cellStyle name="Note 11 2 6 5" xfId="3611"/>
    <cellStyle name="Note 11 2 6 5 2" xfId="3612"/>
    <cellStyle name="Note 11 2 6 5 2 2" xfId="53824"/>
    <cellStyle name="Note 11 2 6 5 2 3" xfId="53825"/>
    <cellStyle name="Note 11 2 6 5 2 4" xfId="53826"/>
    <cellStyle name="Note 11 2 6 5 2 5" xfId="53827"/>
    <cellStyle name="Note 11 2 6 5 2 6" xfId="53828"/>
    <cellStyle name="Note 11 2 6 5 3" xfId="53829"/>
    <cellStyle name="Note 11 2 6 5 4" xfId="53830"/>
    <cellStyle name="Note 11 2 6 5 5" xfId="53831"/>
    <cellStyle name="Note 11 2 6 5 6" xfId="53832"/>
    <cellStyle name="Note 11 2 6 5 7" xfId="53833"/>
    <cellStyle name="Note 11 2 6 5 8" xfId="53834"/>
    <cellStyle name="Note 11 2 6 6" xfId="3613"/>
    <cellStyle name="Note 11 2 6 6 2" xfId="3614"/>
    <cellStyle name="Note 11 2 6 6 2 2" xfId="53835"/>
    <cellStyle name="Note 11 2 6 6 2 3" xfId="53836"/>
    <cellStyle name="Note 11 2 6 6 2 4" xfId="53837"/>
    <cellStyle name="Note 11 2 6 6 2 5" xfId="53838"/>
    <cellStyle name="Note 11 2 6 6 2 6" xfId="53839"/>
    <cellStyle name="Note 11 2 6 6 3" xfId="53840"/>
    <cellStyle name="Note 11 2 6 6 4" xfId="53841"/>
    <cellStyle name="Note 11 2 6 6 5" xfId="53842"/>
    <cellStyle name="Note 11 2 6 6 6" xfId="53843"/>
    <cellStyle name="Note 11 2 6 6 7" xfId="53844"/>
    <cellStyle name="Note 11 2 6 6 8" xfId="53845"/>
    <cellStyle name="Note 11 2 6 7" xfId="3615"/>
    <cellStyle name="Note 11 2 6 7 2" xfId="3616"/>
    <cellStyle name="Note 11 2 6 7 2 2" xfId="53846"/>
    <cellStyle name="Note 11 2 6 7 2 3" xfId="53847"/>
    <cellStyle name="Note 11 2 6 7 2 4" xfId="53848"/>
    <cellStyle name="Note 11 2 6 7 2 5" xfId="53849"/>
    <cellStyle name="Note 11 2 6 7 2 6" xfId="53850"/>
    <cellStyle name="Note 11 2 6 7 3" xfId="53851"/>
    <cellStyle name="Note 11 2 6 7 4" xfId="53852"/>
    <cellStyle name="Note 11 2 6 7 5" xfId="53853"/>
    <cellStyle name="Note 11 2 6 7 6" xfId="53854"/>
    <cellStyle name="Note 11 2 6 7 7" xfId="53855"/>
    <cellStyle name="Note 11 2 6 7 8" xfId="53856"/>
    <cellStyle name="Note 11 2 6 8" xfId="3617"/>
    <cellStyle name="Note 11 2 6 8 2" xfId="3618"/>
    <cellStyle name="Note 11 2 6 8 2 2" xfId="53857"/>
    <cellStyle name="Note 11 2 6 8 2 3" xfId="53858"/>
    <cellStyle name="Note 11 2 6 8 2 4" xfId="53859"/>
    <cellStyle name="Note 11 2 6 8 2 5" xfId="53860"/>
    <cellStyle name="Note 11 2 6 8 2 6" xfId="53861"/>
    <cellStyle name="Note 11 2 6 8 3" xfId="53862"/>
    <cellStyle name="Note 11 2 6 8 4" xfId="53863"/>
    <cellStyle name="Note 11 2 6 8 5" xfId="53864"/>
    <cellStyle name="Note 11 2 6 8 6" xfId="53865"/>
    <cellStyle name="Note 11 2 6 8 7" xfId="53866"/>
    <cellStyle name="Note 11 2 6 8 8" xfId="53867"/>
    <cellStyle name="Note 11 2 6 9" xfId="3619"/>
    <cellStyle name="Note 11 2 6 9 2" xfId="3620"/>
    <cellStyle name="Note 11 2 6 9 2 2" xfId="53868"/>
    <cellStyle name="Note 11 2 6 9 2 3" xfId="53869"/>
    <cellStyle name="Note 11 2 6 9 2 4" xfId="53870"/>
    <cellStyle name="Note 11 2 6 9 2 5" xfId="53871"/>
    <cellStyle name="Note 11 2 6 9 2 6" xfId="53872"/>
    <cellStyle name="Note 11 2 6 9 3" xfId="53873"/>
    <cellStyle name="Note 11 2 6 9 4" xfId="53874"/>
    <cellStyle name="Note 11 2 6 9 5" xfId="53875"/>
    <cellStyle name="Note 11 2 6 9 6" xfId="53876"/>
    <cellStyle name="Note 11 2 6 9 7" xfId="53877"/>
    <cellStyle name="Note 11 2 6 9 8" xfId="53878"/>
    <cellStyle name="Note 11 2 7" xfId="3621"/>
    <cellStyle name="Note 11 2 7 2" xfId="3622"/>
    <cellStyle name="Note 11 2 7 2 2" xfId="3623"/>
    <cellStyle name="Note 11 2 7 2 2 2" xfId="53879"/>
    <cellStyle name="Note 11 2 7 2 2 3" xfId="53880"/>
    <cellStyle name="Note 11 2 7 2 2 4" xfId="53881"/>
    <cellStyle name="Note 11 2 7 2 2 5" xfId="53882"/>
    <cellStyle name="Note 11 2 7 2 3" xfId="53883"/>
    <cellStyle name="Note 11 2 7 2 4" xfId="53884"/>
    <cellStyle name="Note 11 2 7 2 5" xfId="53885"/>
    <cellStyle name="Note 11 2 7 2 6" xfId="53886"/>
    <cellStyle name="Note 11 2 7 2 7" xfId="53887"/>
    <cellStyle name="Note 11 2 7 3" xfId="3624"/>
    <cellStyle name="Note 11 2 7 3 2" xfId="53888"/>
    <cellStyle name="Note 11 2 7 3 3" xfId="53889"/>
    <cellStyle name="Note 11 2 7 3 4" xfId="53890"/>
    <cellStyle name="Note 11 2 7 3 5" xfId="53891"/>
    <cellStyle name="Note 11 2 7 3 6" xfId="53892"/>
    <cellStyle name="Note 11 2 7 4" xfId="53893"/>
    <cellStyle name="Note 11 2 7 5" xfId="53894"/>
    <cellStyle name="Note 11 2 8" xfId="3625"/>
    <cellStyle name="Note 11 2 8 2" xfId="3626"/>
    <cellStyle name="Note 11 2 8 2 2" xfId="53895"/>
    <cellStyle name="Note 11 2 8 2 3" xfId="53896"/>
    <cellStyle name="Note 11 2 8 2 4" xfId="53897"/>
    <cellStyle name="Note 11 2 8 2 5" xfId="53898"/>
    <cellStyle name="Note 11 2 8 2 6" xfId="53899"/>
    <cellStyle name="Note 11 2 8 3" xfId="53900"/>
    <cellStyle name="Note 11 2 8 4" xfId="53901"/>
    <cellStyle name="Note 11 2 8 5" xfId="53902"/>
    <cellStyle name="Note 11 2 8 6" xfId="53903"/>
    <cellStyle name="Note 11 2 8 7" xfId="53904"/>
    <cellStyle name="Note 11 2 8 8" xfId="53905"/>
    <cellStyle name="Note 11 2 9" xfId="3627"/>
    <cellStyle name="Note 11 2 9 2" xfId="3628"/>
    <cellStyle name="Note 11 2 9 2 2" xfId="53906"/>
    <cellStyle name="Note 11 2 9 2 3" xfId="53907"/>
    <cellStyle name="Note 11 2 9 2 4" xfId="53908"/>
    <cellStyle name="Note 11 2 9 2 5" xfId="53909"/>
    <cellStyle name="Note 11 2 9 2 6" xfId="53910"/>
    <cellStyle name="Note 11 2 9 3" xfId="53911"/>
    <cellStyle name="Note 11 2 9 4" xfId="53912"/>
    <cellStyle name="Note 11 2 9 5" xfId="53913"/>
    <cellStyle name="Note 11 2 9 6" xfId="53914"/>
    <cellStyle name="Note 11 2 9 7" xfId="53915"/>
    <cellStyle name="Note 11 2 9 8" xfId="53916"/>
    <cellStyle name="Note 11 3" xfId="3629"/>
    <cellStyle name="Note 11 3 10" xfId="53917"/>
    <cellStyle name="Note 11 3 11" xfId="53918"/>
    <cellStyle name="Note 11 3 2" xfId="3630"/>
    <cellStyle name="Note 11 3 2 2" xfId="3631"/>
    <cellStyle name="Note 11 3 2 2 2" xfId="3632"/>
    <cellStyle name="Note 11 3 2 2 2 2" xfId="53919"/>
    <cellStyle name="Note 11 3 2 2 2 3" xfId="53920"/>
    <cellStyle name="Note 11 3 2 2 2 4" xfId="53921"/>
    <cellStyle name="Note 11 3 2 2 2 5" xfId="53922"/>
    <cellStyle name="Note 11 3 2 2 3" xfId="53923"/>
    <cellStyle name="Note 11 3 2 2 4" xfId="53924"/>
    <cellStyle name="Note 11 3 2 2 5" xfId="53925"/>
    <cellStyle name="Note 11 3 2 2 6" xfId="53926"/>
    <cellStyle name="Note 11 3 2 2 7" xfId="53927"/>
    <cellStyle name="Note 11 3 2 3" xfId="3633"/>
    <cellStyle name="Note 11 3 2 3 2" xfId="53928"/>
    <cellStyle name="Note 11 3 2 3 3" xfId="53929"/>
    <cellStyle name="Note 11 3 2 3 4" xfId="53930"/>
    <cellStyle name="Note 11 3 2 3 5" xfId="53931"/>
    <cellStyle name="Note 11 3 2 3 6" xfId="53932"/>
    <cellStyle name="Note 11 3 2 4" xfId="53933"/>
    <cellStyle name="Note 11 3 2 5" xfId="53934"/>
    <cellStyle name="Note 11 3 3" xfId="3634"/>
    <cellStyle name="Note 11 3 3 2" xfId="3635"/>
    <cellStyle name="Note 11 3 3 2 2" xfId="3636"/>
    <cellStyle name="Note 11 3 3 2 2 2" xfId="53935"/>
    <cellStyle name="Note 11 3 3 2 2 3" xfId="53936"/>
    <cellStyle name="Note 11 3 3 2 2 4" xfId="53937"/>
    <cellStyle name="Note 11 3 3 2 2 5" xfId="53938"/>
    <cellStyle name="Note 11 3 3 2 3" xfId="53939"/>
    <cellStyle name="Note 11 3 3 2 4" xfId="53940"/>
    <cellStyle name="Note 11 3 3 2 5" xfId="53941"/>
    <cellStyle name="Note 11 3 3 2 6" xfId="53942"/>
    <cellStyle name="Note 11 3 3 2 7" xfId="53943"/>
    <cellStyle name="Note 11 3 3 3" xfId="3637"/>
    <cellStyle name="Note 11 3 3 3 2" xfId="53944"/>
    <cellStyle name="Note 11 3 3 3 3" xfId="53945"/>
    <cellStyle name="Note 11 3 3 3 4" xfId="53946"/>
    <cellStyle name="Note 11 3 3 3 5" xfId="53947"/>
    <cellStyle name="Note 11 3 3 3 6" xfId="53948"/>
    <cellStyle name="Note 11 3 3 4" xfId="53949"/>
    <cellStyle name="Note 11 3 3 5" xfId="53950"/>
    <cellStyle name="Note 11 3 4" xfId="3638"/>
    <cellStyle name="Note 11 3 4 2" xfId="3639"/>
    <cellStyle name="Note 11 3 4 2 2" xfId="53951"/>
    <cellStyle name="Note 11 3 4 2 3" xfId="53952"/>
    <cellStyle name="Note 11 3 4 2 4" xfId="53953"/>
    <cellStyle name="Note 11 3 4 2 5" xfId="53954"/>
    <cellStyle name="Note 11 3 4 2 6" xfId="53955"/>
    <cellStyle name="Note 11 3 4 3" xfId="53956"/>
    <cellStyle name="Note 11 3 4 4" xfId="53957"/>
    <cellStyle name="Note 11 3 4 5" xfId="53958"/>
    <cellStyle name="Note 11 3 4 6" xfId="53959"/>
    <cellStyle name="Note 11 3 4 7" xfId="53960"/>
    <cellStyle name="Note 11 3 4 8" xfId="53961"/>
    <cellStyle name="Note 11 3 5" xfId="3640"/>
    <cellStyle name="Note 11 3 5 2" xfId="3641"/>
    <cellStyle name="Note 11 3 5 2 2" xfId="53962"/>
    <cellStyle name="Note 11 3 5 2 3" xfId="53963"/>
    <cellStyle name="Note 11 3 5 2 4" xfId="53964"/>
    <cellStyle name="Note 11 3 5 2 5" xfId="53965"/>
    <cellStyle name="Note 11 3 5 2 6" xfId="53966"/>
    <cellStyle name="Note 11 3 5 3" xfId="53967"/>
    <cellStyle name="Note 11 3 5 4" xfId="53968"/>
    <cellStyle name="Note 11 3 5 5" xfId="53969"/>
    <cellStyle name="Note 11 3 5 6" xfId="53970"/>
    <cellStyle name="Note 11 3 5 7" xfId="53971"/>
    <cellStyle name="Note 11 3 5 8" xfId="53972"/>
    <cellStyle name="Note 11 3 6" xfId="3642"/>
    <cellStyle name="Note 11 3 6 2" xfId="3643"/>
    <cellStyle name="Note 11 3 6 2 2" xfId="53973"/>
    <cellStyle name="Note 11 3 6 2 3" xfId="53974"/>
    <cellStyle name="Note 11 3 6 2 4" xfId="53975"/>
    <cellStyle name="Note 11 3 6 2 5" xfId="53976"/>
    <cellStyle name="Note 11 3 6 2 6" xfId="53977"/>
    <cellStyle name="Note 11 3 6 3" xfId="53978"/>
    <cellStyle name="Note 11 3 6 4" xfId="53979"/>
    <cellStyle name="Note 11 3 6 5" xfId="53980"/>
    <cellStyle name="Note 11 3 6 6" xfId="53981"/>
    <cellStyle name="Note 11 3 6 7" xfId="53982"/>
    <cellStyle name="Note 11 3 6 8" xfId="53983"/>
    <cellStyle name="Note 11 3 7" xfId="3644"/>
    <cellStyle name="Note 11 3 7 2" xfId="3645"/>
    <cellStyle name="Note 11 3 7 2 2" xfId="53984"/>
    <cellStyle name="Note 11 3 7 2 3" xfId="53985"/>
    <cellStyle name="Note 11 3 7 2 4" xfId="53986"/>
    <cellStyle name="Note 11 3 7 2 5" xfId="53987"/>
    <cellStyle name="Note 11 3 7 2 6" xfId="53988"/>
    <cellStyle name="Note 11 3 7 3" xfId="53989"/>
    <cellStyle name="Note 11 3 7 4" xfId="53990"/>
    <cellStyle name="Note 11 3 7 5" xfId="53991"/>
    <cellStyle name="Note 11 3 7 6" xfId="53992"/>
    <cellStyle name="Note 11 3 7 7" xfId="53993"/>
    <cellStyle name="Note 11 3 7 8" xfId="53994"/>
    <cellStyle name="Note 11 3 8" xfId="3646"/>
    <cellStyle name="Note 11 3 8 2" xfId="53995"/>
    <cellStyle name="Note 11 3 8 3" xfId="53996"/>
    <cellStyle name="Note 11 3 8 4" xfId="53997"/>
    <cellStyle name="Note 11 3 8 5" xfId="53998"/>
    <cellStyle name="Note 11 3 8 6" xfId="53999"/>
    <cellStyle name="Note 11 3 9" xfId="54000"/>
    <cellStyle name="Note 11 3 9 2" xfId="54001"/>
    <cellStyle name="Note 11 4" xfId="3647"/>
    <cellStyle name="Note 11 4 10" xfId="3648"/>
    <cellStyle name="Note 11 4 10 2" xfId="3649"/>
    <cellStyle name="Note 11 4 10 2 2" xfId="54002"/>
    <cellStyle name="Note 11 4 10 2 3" xfId="54003"/>
    <cellStyle name="Note 11 4 10 2 4" xfId="54004"/>
    <cellStyle name="Note 11 4 10 2 5" xfId="54005"/>
    <cellStyle name="Note 11 4 10 3" xfId="54006"/>
    <cellStyle name="Note 11 4 10 4" xfId="54007"/>
    <cellStyle name="Note 11 4 10 5" xfId="54008"/>
    <cellStyle name="Note 11 4 10 6" xfId="54009"/>
    <cellStyle name="Note 11 4 10 7" xfId="54010"/>
    <cellStyle name="Note 11 4 11" xfId="3650"/>
    <cellStyle name="Note 11 4 11 2" xfId="54011"/>
    <cellStyle name="Note 11 4 11 3" xfId="54012"/>
    <cellStyle name="Note 11 4 11 4" xfId="54013"/>
    <cellStyle name="Note 11 4 11 5" xfId="54014"/>
    <cellStyle name="Note 11 4 12" xfId="54015"/>
    <cellStyle name="Note 11 4 13" xfId="54016"/>
    <cellStyle name="Note 11 4 2" xfId="3651"/>
    <cellStyle name="Note 11 4 2 2" xfId="3652"/>
    <cellStyle name="Note 11 4 2 2 2" xfId="3653"/>
    <cellStyle name="Note 11 4 2 2 2 2" xfId="54017"/>
    <cellStyle name="Note 11 4 2 2 2 3" xfId="54018"/>
    <cellStyle name="Note 11 4 2 2 2 4" xfId="54019"/>
    <cellStyle name="Note 11 4 2 2 2 5" xfId="54020"/>
    <cellStyle name="Note 11 4 2 2 3" xfId="54021"/>
    <cellStyle name="Note 11 4 2 2 4" xfId="54022"/>
    <cellStyle name="Note 11 4 2 2 5" xfId="54023"/>
    <cellStyle name="Note 11 4 2 2 6" xfId="54024"/>
    <cellStyle name="Note 11 4 2 2 7" xfId="54025"/>
    <cellStyle name="Note 11 4 2 3" xfId="3654"/>
    <cellStyle name="Note 11 4 2 3 2" xfId="54026"/>
    <cellStyle name="Note 11 4 2 3 3" xfId="54027"/>
    <cellStyle name="Note 11 4 2 3 4" xfId="54028"/>
    <cellStyle name="Note 11 4 2 3 5" xfId="54029"/>
    <cellStyle name="Note 11 4 2 3 6" xfId="54030"/>
    <cellStyle name="Note 11 4 2 4" xfId="54031"/>
    <cellStyle name="Note 11 4 2 5" xfId="54032"/>
    <cellStyle name="Note 11 4 3" xfId="3655"/>
    <cellStyle name="Note 11 4 3 2" xfId="3656"/>
    <cellStyle name="Note 11 4 3 2 2" xfId="54033"/>
    <cellStyle name="Note 11 4 3 2 3" xfId="54034"/>
    <cellStyle name="Note 11 4 3 2 4" xfId="54035"/>
    <cellStyle name="Note 11 4 3 2 5" xfId="54036"/>
    <cellStyle name="Note 11 4 3 2 6" xfId="54037"/>
    <cellStyle name="Note 11 4 3 3" xfId="54038"/>
    <cellStyle name="Note 11 4 3 4" xfId="54039"/>
    <cellStyle name="Note 11 4 3 5" xfId="54040"/>
    <cellStyle name="Note 11 4 3 6" xfId="54041"/>
    <cellStyle name="Note 11 4 3 7" xfId="54042"/>
    <cellStyle name="Note 11 4 3 8" xfId="54043"/>
    <cellStyle name="Note 11 4 4" xfId="3657"/>
    <cellStyle name="Note 11 4 4 2" xfId="3658"/>
    <cellStyle name="Note 11 4 4 2 2" xfId="54044"/>
    <cellStyle name="Note 11 4 4 2 3" xfId="54045"/>
    <cellStyle name="Note 11 4 4 2 4" xfId="54046"/>
    <cellStyle name="Note 11 4 4 2 5" xfId="54047"/>
    <cellStyle name="Note 11 4 4 2 6" xfId="54048"/>
    <cellStyle name="Note 11 4 4 3" xfId="54049"/>
    <cellStyle name="Note 11 4 4 4" xfId="54050"/>
    <cellStyle name="Note 11 4 4 5" xfId="54051"/>
    <cellStyle name="Note 11 4 4 6" xfId="54052"/>
    <cellStyle name="Note 11 4 4 7" xfId="54053"/>
    <cellStyle name="Note 11 4 4 8" xfId="54054"/>
    <cellStyle name="Note 11 4 5" xfId="3659"/>
    <cellStyle name="Note 11 4 5 2" xfId="3660"/>
    <cellStyle name="Note 11 4 5 2 2" xfId="54055"/>
    <cellStyle name="Note 11 4 5 2 3" xfId="54056"/>
    <cellStyle name="Note 11 4 5 2 4" xfId="54057"/>
    <cellStyle name="Note 11 4 5 2 5" xfId="54058"/>
    <cellStyle name="Note 11 4 5 2 6" xfId="54059"/>
    <cellStyle name="Note 11 4 5 3" xfId="54060"/>
    <cellStyle name="Note 11 4 5 4" xfId="54061"/>
    <cellStyle name="Note 11 4 5 5" xfId="54062"/>
    <cellStyle name="Note 11 4 5 6" xfId="54063"/>
    <cellStyle name="Note 11 4 5 7" xfId="54064"/>
    <cellStyle name="Note 11 4 5 8" xfId="54065"/>
    <cellStyle name="Note 11 4 6" xfId="3661"/>
    <cellStyle name="Note 11 4 6 2" xfId="3662"/>
    <cellStyle name="Note 11 4 6 2 2" xfId="54066"/>
    <cellStyle name="Note 11 4 6 2 3" xfId="54067"/>
    <cellStyle name="Note 11 4 6 2 4" xfId="54068"/>
    <cellStyle name="Note 11 4 6 2 5" xfId="54069"/>
    <cellStyle name="Note 11 4 6 2 6" xfId="54070"/>
    <cellStyle name="Note 11 4 6 3" xfId="54071"/>
    <cellStyle name="Note 11 4 6 4" xfId="54072"/>
    <cellStyle name="Note 11 4 6 5" xfId="54073"/>
    <cellStyle name="Note 11 4 6 6" xfId="54074"/>
    <cellStyle name="Note 11 4 6 7" xfId="54075"/>
    <cellStyle name="Note 11 4 6 8" xfId="54076"/>
    <cellStyle name="Note 11 4 7" xfId="3663"/>
    <cellStyle name="Note 11 4 7 2" xfId="3664"/>
    <cellStyle name="Note 11 4 7 2 2" xfId="54077"/>
    <cellStyle name="Note 11 4 7 2 3" xfId="54078"/>
    <cellStyle name="Note 11 4 7 2 4" xfId="54079"/>
    <cellStyle name="Note 11 4 7 2 5" xfId="54080"/>
    <cellStyle name="Note 11 4 7 2 6" xfId="54081"/>
    <cellStyle name="Note 11 4 7 3" xfId="54082"/>
    <cellStyle name="Note 11 4 7 4" xfId="54083"/>
    <cellStyle name="Note 11 4 7 5" xfId="54084"/>
    <cellStyle name="Note 11 4 7 6" xfId="54085"/>
    <cellStyle name="Note 11 4 7 7" xfId="54086"/>
    <cellStyle name="Note 11 4 7 8" xfId="54087"/>
    <cellStyle name="Note 11 4 8" xfId="3665"/>
    <cellStyle name="Note 11 4 8 2" xfId="3666"/>
    <cellStyle name="Note 11 4 8 2 2" xfId="54088"/>
    <cellStyle name="Note 11 4 8 2 3" xfId="54089"/>
    <cellStyle name="Note 11 4 8 2 4" xfId="54090"/>
    <cellStyle name="Note 11 4 8 2 5" xfId="54091"/>
    <cellStyle name="Note 11 4 8 2 6" xfId="54092"/>
    <cellStyle name="Note 11 4 8 3" xfId="54093"/>
    <cellStyle name="Note 11 4 8 4" xfId="54094"/>
    <cellStyle name="Note 11 4 8 5" xfId="54095"/>
    <cellStyle name="Note 11 4 8 6" xfId="54096"/>
    <cellStyle name="Note 11 4 8 7" xfId="54097"/>
    <cellStyle name="Note 11 4 8 8" xfId="54098"/>
    <cellStyle name="Note 11 4 9" xfId="3667"/>
    <cellStyle name="Note 11 4 9 2" xfId="3668"/>
    <cellStyle name="Note 11 4 9 2 2" xfId="54099"/>
    <cellStyle name="Note 11 4 9 2 3" xfId="54100"/>
    <cellStyle name="Note 11 4 9 2 4" xfId="54101"/>
    <cellStyle name="Note 11 4 9 2 5" xfId="54102"/>
    <cellStyle name="Note 11 4 9 2 6" xfId="54103"/>
    <cellStyle name="Note 11 4 9 3" xfId="54104"/>
    <cellStyle name="Note 11 4 9 4" xfId="54105"/>
    <cellStyle name="Note 11 4 9 5" xfId="54106"/>
    <cellStyle name="Note 11 4 9 6" xfId="54107"/>
    <cellStyle name="Note 11 4 9 7" xfId="54108"/>
    <cellStyle name="Note 11 4 9 8" xfId="54109"/>
    <cellStyle name="Note 11 5" xfId="3669"/>
    <cellStyle name="Note 11 5 10" xfId="3670"/>
    <cellStyle name="Note 11 5 10 2" xfId="3671"/>
    <cellStyle name="Note 11 5 10 2 2" xfId="54110"/>
    <cellStyle name="Note 11 5 10 2 3" xfId="54111"/>
    <cellStyle name="Note 11 5 10 2 4" xfId="54112"/>
    <cellStyle name="Note 11 5 10 2 5" xfId="54113"/>
    <cellStyle name="Note 11 5 10 3" xfId="54114"/>
    <cellStyle name="Note 11 5 10 4" xfId="54115"/>
    <cellStyle name="Note 11 5 10 5" xfId="54116"/>
    <cellStyle name="Note 11 5 10 6" xfId="54117"/>
    <cellStyle name="Note 11 5 10 7" xfId="54118"/>
    <cellStyle name="Note 11 5 11" xfId="3672"/>
    <cellStyle name="Note 11 5 11 2" xfId="54119"/>
    <cellStyle name="Note 11 5 11 3" xfId="54120"/>
    <cellStyle name="Note 11 5 11 4" xfId="54121"/>
    <cellStyle name="Note 11 5 11 5" xfId="54122"/>
    <cellStyle name="Note 11 5 12" xfId="54123"/>
    <cellStyle name="Note 11 5 13" xfId="54124"/>
    <cellStyle name="Note 11 5 2" xfId="3673"/>
    <cellStyle name="Note 11 5 2 2" xfId="3674"/>
    <cellStyle name="Note 11 5 2 2 2" xfId="3675"/>
    <cellStyle name="Note 11 5 2 2 2 2" xfId="54125"/>
    <cellStyle name="Note 11 5 2 2 2 3" xfId="54126"/>
    <cellStyle name="Note 11 5 2 2 2 4" xfId="54127"/>
    <cellStyle name="Note 11 5 2 2 2 5" xfId="54128"/>
    <cellStyle name="Note 11 5 2 2 3" xfId="54129"/>
    <cellStyle name="Note 11 5 2 2 4" xfId="54130"/>
    <cellStyle name="Note 11 5 2 2 5" xfId="54131"/>
    <cellStyle name="Note 11 5 2 2 6" xfId="54132"/>
    <cellStyle name="Note 11 5 2 2 7" xfId="54133"/>
    <cellStyle name="Note 11 5 2 3" xfId="3676"/>
    <cellStyle name="Note 11 5 2 3 2" xfId="54134"/>
    <cellStyle name="Note 11 5 2 3 3" xfId="54135"/>
    <cellStyle name="Note 11 5 2 3 4" xfId="54136"/>
    <cellStyle name="Note 11 5 2 3 5" xfId="54137"/>
    <cellStyle name="Note 11 5 2 3 6" xfId="54138"/>
    <cellStyle name="Note 11 5 2 4" xfId="54139"/>
    <cellStyle name="Note 11 5 2 5" xfId="54140"/>
    <cellStyle name="Note 11 5 3" xfId="3677"/>
    <cellStyle name="Note 11 5 3 2" xfId="3678"/>
    <cellStyle name="Note 11 5 3 2 2" xfId="54141"/>
    <cellStyle name="Note 11 5 3 2 3" xfId="54142"/>
    <cellStyle name="Note 11 5 3 2 4" xfId="54143"/>
    <cellStyle name="Note 11 5 3 2 5" xfId="54144"/>
    <cellStyle name="Note 11 5 3 2 6" xfId="54145"/>
    <cellStyle name="Note 11 5 3 3" xfId="54146"/>
    <cellStyle name="Note 11 5 3 4" xfId="54147"/>
    <cellStyle name="Note 11 5 3 5" xfId="54148"/>
    <cellStyle name="Note 11 5 3 6" xfId="54149"/>
    <cellStyle name="Note 11 5 3 7" xfId="54150"/>
    <cellStyle name="Note 11 5 3 8" xfId="54151"/>
    <cellStyle name="Note 11 5 4" xfId="3679"/>
    <cellStyle name="Note 11 5 4 2" xfId="3680"/>
    <cellStyle name="Note 11 5 4 2 2" xfId="54152"/>
    <cellStyle name="Note 11 5 4 2 3" xfId="54153"/>
    <cellStyle name="Note 11 5 4 2 4" xfId="54154"/>
    <cellStyle name="Note 11 5 4 2 5" xfId="54155"/>
    <cellStyle name="Note 11 5 4 2 6" xfId="54156"/>
    <cellStyle name="Note 11 5 4 3" xfId="54157"/>
    <cellStyle name="Note 11 5 4 4" xfId="54158"/>
    <cellStyle name="Note 11 5 4 5" xfId="54159"/>
    <cellStyle name="Note 11 5 4 6" xfId="54160"/>
    <cellStyle name="Note 11 5 4 7" xfId="54161"/>
    <cellStyle name="Note 11 5 4 8" xfId="54162"/>
    <cellStyle name="Note 11 5 5" xfId="3681"/>
    <cellStyle name="Note 11 5 5 2" xfId="3682"/>
    <cellStyle name="Note 11 5 5 2 2" xfId="54163"/>
    <cellStyle name="Note 11 5 5 2 3" xfId="54164"/>
    <cellStyle name="Note 11 5 5 2 4" xfId="54165"/>
    <cellStyle name="Note 11 5 5 2 5" xfId="54166"/>
    <cellStyle name="Note 11 5 5 2 6" xfId="54167"/>
    <cellStyle name="Note 11 5 5 3" xfId="54168"/>
    <cellStyle name="Note 11 5 5 4" xfId="54169"/>
    <cellStyle name="Note 11 5 5 5" xfId="54170"/>
    <cellStyle name="Note 11 5 5 6" xfId="54171"/>
    <cellStyle name="Note 11 5 5 7" xfId="54172"/>
    <cellStyle name="Note 11 5 5 8" xfId="54173"/>
    <cellStyle name="Note 11 5 6" xfId="3683"/>
    <cellStyle name="Note 11 5 6 2" xfId="3684"/>
    <cellStyle name="Note 11 5 6 2 2" xfId="54174"/>
    <cellStyle name="Note 11 5 6 2 3" xfId="54175"/>
    <cellStyle name="Note 11 5 6 2 4" xfId="54176"/>
    <cellStyle name="Note 11 5 6 2 5" xfId="54177"/>
    <cellStyle name="Note 11 5 6 2 6" xfId="54178"/>
    <cellStyle name="Note 11 5 6 3" xfId="54179"/>
    <cellStyle name="Note 11 5 6 4" xfId="54180"/>
    <cellStyle name="Note 11 5 6 5" xfId="54181"/>
    <cellStyle name="Note 11 5 6 6" xfId="54182"/>
    <cellStyle name="Note 11 5 6 7" xfId="54183"/>
    <cellStyle name="Note 11 5 6 8" xfId="54184"/>
    <cellStyle name="Note 11 5 7" xfId="3685"/>
    <cellStyle name="Note 11 5 7 2" xfId="3686"/>
    <cellStyle name="Note 11 5 7 2 2" xfId="54185"/>
    <cellStyle name="Note 11 5 7 2 3" xfId="54186"/>
    <cellStyle name="Note 11 5 7 2 4" xfId="54187"/>
    <cellStyle name="Note 11 5 7 2 5" xfId="54188"/>
    <cellStyle name="Note 11 5 7 2 6" xfId="54189"/>
    <cellStyle name="Note 11 5 7 3" xfId="54190"/>
    <cellStyle name="Note 11 5 7 4" xfId="54191"/>
    <cellStyle name="Note 11 5 7 5" xfId="54192"/>
    <cellStyle name="Note 11 5 7 6" xfId="54193"/>
    <cellStyle name="Note 11 5 7 7" xfId="54194"/>
    <cellStyle name="Note 11 5 7 8" xfId="54195"/>
    <cellStyle name="Note 11 5 8" xfId="3687"/>
    <cellStyle name="Note 11 5 8 2" xfId="3688"/>
    <cellStyle name="Note 11 5 8 2 2" xfId="54196"/>
    <cellStyle name="Note 11 5 8 2 3" xfId="54197"/>
    <cellStyle name="Note 11 5 8 2 4" xfId="54198"/>
    <cellStyle name="Note 11 5 8 2 5" xfId="54199"/>
    <cellStyle name="Note 11 5 8 2 6" xfId="54200"/>
    <cellStyle name="Note 11 5 8 3" xfId="54201"/>
    <cellStyle name="Note 11 5 8 4" xfId="54202"/>
    <cellStyle name="Note 11 5 8 5" xfId="54203"/>
    <cellStyle name="Note 11 5 8 6" xfId="54204"/>
    <cellStyle name="Note 11 5 8 7" xfId="54205"/>
    <cellStyle name="Note 11 5 8 8" xfId="54206"/>
    <cellStyle name="Note 11 5 9" xfId="3689"/>
    <cellStyle name="Note 11 5 9 2" xfId="3690"/>
    <cellStyle name="Note 11 5 9 2 2" xfId="54207"/>
    <cellStyle name="Note 11 5 9 2 3" xfId="54208"/>
    <cellStyle name="Note 11 5 9 2 4" xfId="54209"/>
    <cellStyle name="Note 11 5 9 2 5" xfId="54210"/>
    <cellStyle name="Note 11 5 9 2 6" xfId="54211"/>
    <cellStyle name="Note 11 5 9 3" xfId="54212"/>
    <cellStyle name="Note 11 5 9 4" xfId="54213"/>
    <cellStyle name="Note 11 5 9 5" xfId="54214"/>
    <cellStyle name="Note 11 5 9 6" xfId="54215"/>
    <cellStyle name="Note 11 5 9 7" xfId="54216"/>
    <cellStyle name="Note 11 5 9 8" xfId="54217"/>
    <cellStyle name="Note 11 6" xfId="3691"/>
    <cellStyle name="Note 11 6 10" xfId="3692"/>
    <cellStyle name="Note 11 6 10 2" xfId="3693"/>
    <cellStyle name="Note 11 6 10 2 2" xfId="54218"/>
    <cellStyle name="Note 11 6 10 2 3" xfId="54219"/>
    <cellStyle name="Note 11 6 10 2 4" xfId="54220"/>
    <cellStyle name="Note 11 6 10 2 5" xfId="54221"/>
    <cellStyle name="Note 11 6 10 3" xfId="54222"/>
    <cellStyle name="Note 11 6 10 4" xfId="54223"/>
    <cellStyle name="Note 11 6 10 5" xfId="54224"/>
    <cellStyle name="Note 11 6 10 6" xfId="54225"/>
    <cellStyle name="Note 11 6 10 7" xfId="54226"/>
    <cellStyle name="Note 11 6 11" xfId="3694"/>
    <cellStyle name="Note 11 6 11 2" xfId="54227"/>
    <cellStyle name="Note 11 6 11 3" xfId="54228"/>
    <cellStyle name="Note 11 6 11 4" xfId="54229"/>
    <cellStyle name="Note 11 6 11 5" xfId="54230"/>
    <cellStyle name="Note 11 6 12" xfId="54231"/>
    <cellStyle name="Note 11 6 13" xfId="54232"/>
    <cellStyle name="Note 11 6 2" xfId="3695"/>
    <cellStyle name="Note 11 6 2 2" xfId="3696"/>
    <cellStyle name="Note 11 6 2 2 2" xfId="3697"/>
    <cellStyle name="Note 11 6 2 2 2 2" xfId="54233"/>
    <cellStyle name="Note 11 6 2 2 2 3" xfId="54234"/>
    <cellStyle name="Note 11 6 2 2 2 4" xfId="54235"/>
    <cellStyle name="Note 11 6 2 2 2 5" xfId="54236"/>
    <cellStyle name="Note 11 6 2 2 3" xfId="54237"/>
    <cellStyle name="Note 11 6 2 2 4" xfId="54238"/>
    <cellStyle name="Note 11 6 2 2 5" xfId="54239"/>
    <cellStyle name="Note 11 6 2 2 6" xfId="54240"/>
    <cellStyle name="Note 11 6 2 2 7" xfId="54241"/>
    <cellStyle name="Note 11 6 2 3" xfId="3698"/>
    <cellStyle name="Note 11 6 2 3 2" xfId="54242"/>
    <cellStyle name="Note 11 6 2 3 3" xfId="54243"/>
    <cellStyle name="Note 11 6 2 3 4" xfId="54244"/>
    <cellStyle name="Note 11 6 2 3 5" xfId="54245"/>
    <cellStyle name="Note 11 6 2 3 6" xfId="54246"/>
    <cellStyle name="Note 11 6 2 4" xfId="54247"/>
    <cellStyle name="Note 11 6 2 5" xfId="54248"/>
    <cellStyle name="Note 11 6 3" xfId="3699"/>
    <cellStyle name="Note 11 6 3 2" xfId="3700"/>
    <cellStyle name="Note 11 6 3 2 2" xfId="54249"/>
    <cellStyle name="Note 11 6 3 2 3" xfId="54250"/>
    <cellStyle name="Note 11 6 3 2 4" xfId="54251"/>
    <cellStyle name="Note 11 6 3 2 5" xfId="54252"/>
    <cellStyle name="Note 11 6 3 2 6" xfId="54253"/>
    <cellStyle name="Note 11 6 3 3" xfId="54254"/>
    <cellStyle name="Note 11 6 3 4" xfId="54255"/>
    <cellStyle name="Note 11 6 3 5" xfId="54256"/>
    <cellStyle name="Note 11 6 3 6" xfId="54257"/>
    <cellStyle name="Note 11 6 3 7" xfId="54258"/>
    <cellStyle name="Note 11 6 3 8" xfId="54259"/>
    <cellStyle name="Note 11 6 4" xfId="3701"/>
    <cellStyle name="Note 11 6 4 2" xfId="3702"/>
    <cellStyle name="Note 11 6 4 2 2" xfId="54260"/>
    <cellStyle name="Note 11 6 4 2 3" xfId="54261"/>
    <cellStyle name="Note 11 6 4 2 4" xfId="54262"/>
    <cellStyle name="Note 11 6 4 2 5" xfId="54263"/>
    <cellStyle name="Note 11 6 4 2 6" xfId="54264"/>
    <cellStyle name="Note 11 6 4 3" xfId="54265"/>
    <cellStyle name="Note 11 6 4 4" xfId="54266"/>
    <cellStyle name="Note 11 6 4 5" xfId="54267"/>
    <cellStyle name="Note 11 6 4 6" xfId="54268"/>
    <cellStyle name="Note 11 6 4 7" xfId="54269"/>
    <cellStyle name="Note 11 6 4 8" xfId="54270"/>
    <cellStyle name="Note 11 6 5" xfId="3703"/>
    <cellStyle name="Note 11 6 5 2" xfId="3704"/>
    <cellStyle name="Note 11 6 5 2 2" xfId="54271"/>
    <cellStyle name="Note 11 6 5 2 3" xfId="54272"/>
    <cellStyle name="Note 11 6 5 2 4" xfId="54273"/>
    <cellStyle name="Note 11 6 5 2 5" xfId="54274"/>
    <cellStyle name="Note 11 6 5 2 6" xfId="54275"/>
    <cellStyle name="Note 11 6 5 3" xfId="54276"/>
    <cellStyle name="Note 11 6 5 4" xfId="54277"/>
    <cellStyle name="Note 11 6 5 5" xfId="54278"/>
    <cellStyle name="Note 11 6 5 6" xfId="54279"/>
    <cellStyle name="Note 11 6 5 7" xfId="54280"/>
    <cellStyle name="Note 11 6 5 8" xfId="54281"/>
    <cellStyle name="Note 11 6 6" xfId="3705"/>
    <cellStyle name="Note 11 6 6 2" xfId="3706"/>
    <cellStyle name="Note 11 6 6 2 2" xfId="54282"/>
    <cellStyle name="Note 11 6 6 2 3" xfId="54283"/>
    <cellStyle name="Note 11 6 6 2 4" xfId="54284"/>
    <cellStyle name="Note 11 6 6 2 5" xfId="54285"/>
    <cellStyle name="Note 11 6 6 2 6" xfId="54286"/>
    <cellStyle name="Note 11 6 6 3" xfId="54287"/>
    <cellStyle name="Note 11 6 6 4" xfId="54288"/>
    <cellStyle name="Note 11 6 6 5" xfId="54289"/>
    <cellStyle name="Note 11 6 6 6" xfId="54290"/>
    <cellStyle name="Note 11 6 6 7" xfId="54291"/>
    <cellStyle name="Note 11 6 6 8" xfId="54292"/>
    <cellStyle name="Note 11 6 7" xfId="3707"/>
    <cellStyle name="Note 11 6 7 2" xfId="3708"/>
    <cellStyle name="Note 11 6 7 2 2" xfId="54293"/>
    <cellStyle name="Note 11 6 7 2 3" xfId="54294"/>
    <cellStyle name="Note 11 6 7 2 4" xfId="54295"/>
    <cellStyle name="Note 11 6 7 2 5" xfId="54296"/>
    <cellStyle name="Note 11 6 7 2 6" xfId="54297"/>
    <cellStyle name="Note 11 6 7 3" xfId="54298"/>
    <cellStyle name="Note 11 6 7 4" xfId="54299"/>
    <cellStyle name="Note 11 6 7 5" xfId="54300"/>
    <cellStyle name="Note 11 6 7 6" xfId="54301"/>
    <cellStyle name="Note 11 6 7 7" xfId="54302"/>
    <cellStyle name="Note 11 6 7 8" xfId="54303"/>
    <cellStyle name="Note 11 6 8" xfId="3709"/>
    <cellStyle name="Note 11 6 8 2" xfId="3710"/>
    <cellStyle name="Note 11 6 8 2 2" xfId="54304"/>
    <cellStyle name="Note 11 6 8 2 3" xfId="54305"/>
    <cellStyle name="Note 11 6 8 2 4" xfId="54306"/>
    <cellStyle name="Note 11 6 8 2 5" xfId="54307"/>
    <cellStyle name="Note 11 6 8 2 6" xfId="54308"/>
    <cellStyle name="Note 11 6 8 3" xfId="54309"/>
    <cellStyle name="Note 11 6 8 4" xfId="54310"/>
    <cellStyle name="Note 11 6 8 5" xfId="54311"/>
    <cellStyle name="Note 11 6 8 6" xfId="54312"/>
    <cellStyle name="Note 11 6 8 7" xfId="54313"/>
    <cellStyle name="Note 11 6 8 8" xfId="54314"/>
    <cellStyle name="Note 11 6 9" xfId="3711"/>
    <cellStyle name="Note 11 6 9 2" xfId="3712"/>
    <cellStyle name="Note 11 6 9 2 2" xfId="54315"/>
    <cellStyle name="Note 11 6 9 2 3" xfId="54316"/>
    <cellStyle name="Note 11 6 9 2 4" xfId="54317"/>
    <cellStyle name="Note 11 6 9 2 5" xfId="54318"/>
    <cellStyle name="Note 11 6 9 2 6" xfId="54319"/>
    <cellStyle name="Note 11 6 9 3" xfId="54320"/>
    <cellStyle name="Note 11 6 9 4" xfId="54321"/>
    <cellStyle name="Note 11 6 9 5" xfId="54322"/>
    <cellStyle name="Note 11 6 9 6" xfId="54323"/>
    <cellStyle name="Note 11 6 9 7" xfId="54324"/>
    <cellStyle name="Note 11 6 9 8" xfId="54325"/>
    <cellStyle name="Note 11 7" xfId="3713"/>
    <cellStyle name="Note 11 7 10" xfId="3714"/>
    <cellStyle name="Note 11 7 10 2" xfId="3715"/>
    <cellStyle name="Note 11 7 10 2 2" xfId="54326"/>
    <cellStyle name="Note 11 7 10 2 3" xfId="54327"/>
    <cellStyle name="Note 11 7 10 2 4" xfId="54328"/>
    <cellStyle name="Note 11 7 10 2 5" xfId="54329"/>
    <cellStyle name="Note 11 7 10 3" xfId="54330"/>
    <cellStyle name="Note 11 7 10 4" xfId="54331"/>
    <cellStyle name="Note 11 7 10 5" xfId="54332"/>
    <cellStyle name="Note 11 7 10 6" xfId="54333"/>
    <cellStyle name="Note 11 7 10 7" xfId="54334"/>
    <cellStyle name="Note 11 7 11" xfId="3716"/>
    <cellStyle name="Note 11 7 11 2" xfId="54335"/>
    <cellStyle name="Note 11 7 11 3" xfId="54336"/>
    <cellStyle name="Note 11 7 11 4" xfId="54337"/>
    <cellStyle name="Note 11 7 11 5" xfId="54338"/>
    <cellStyle name="Note 11 7 12" xfId="54339"/>
    <cellStyle name="Note 11 7 13" xfId="54340"/>
    <cellStyle name="Note 11 7 2" xfId="3717"/>
    <cellStyle name="Note 11 7 2 2" xfId="3718"/>
    <cellStyle name="Note 11 7 2 2 2" xfId="3719"/>
    <cellStyle name="Note 11 7 2 2 2 2" xfId="54341"/>
    <cellStyle name="Note 11 7 2 2 2 3" xfId="54342"/>
    <cellStyle name="Note 11 7 2 2 2 4" xfId="54343"/>
    <cellStyle name="Note 11 7 2 2 2 5" xfId="54344"/>
    <cellStyle name="Note 11 7 2 2 3" xfId="54345"/>
    <cellStyle name="Note 11 7 2 2 4" xfId="54346"/>
    <cellStyle name="Note 11 7 2 2 5" xfId="54347"/>
    <cellStyle name="Note 11 7 2 2 6" xfId="54348"/>
    <cellStyle name="Note 11 7 2 2 7" xfId="54349"/>
    <cellStyle name="Note 11 7 2 3" xfId="3720"/>
    <cellStyle name="Note 11 7 2 3 2" xfId="54350"/>
    <cellStyle name="Note 11 7 2 3 3" xfId="54351"/>
    <cellStyle name="Note 11 7 2 3 4" xfId="54352"/>
    <cellStyle name="Note 11 7 2 3 5" xfId="54353"/>
    <cellStyle name="Note 11 7 2 3 6" xfId="54354"/>
    <cellStyle name="Note 11 7 2 4" xfId="54355"/>
    <cellStyle name="Note 11 7 2 5" xfId="54356"/>
    <cellStyle name="Note 11 7 3" xfId="3721"/>
    <cellStyle name="Note 11 7 3 2" xfId="3722"/>
    <cellStyle name="Note 11 7 3 2 2" xfId="54357"/>
    <cellStyle name="Note 11 7 3 2 3" xfId="54358"/>
    <cellStyle name="Note 11 7 3 2 4" xfId="54359"/>
    <cellStyle name="Note 11 7 3 2 5" xfId="54360"/>
    <cellStyle name="Note 11 7 3 2 6" xfId="54361"/>
    <cellStyle name="Note 11 7 3 3" xfId="54362"/>
    <cellStyle name="Note 11 7 3 4" xfId="54363"/>
    <cellStyle name="Note 11 7 3 5" xfId="54364"/>
    <cellStyle name="Note 11 7 3 6" xfId="54365"/>
    <cellStyle name="Note 11 7 3 7" xfId="54366"/>
    <cellStyle name="Note 11 7 3 8" xfId="54367"/>
    <cellStyle name="Note 11 7 4" xfId="3723"/>
    <cellStyle name="Note 11 7 4 2" xfId="3724"/>
    <cellStyle name="Note 11 7 4 2 2" xfId="54368"/>
    <cellStyle name="Note 11 7 4 2 3" xfId="54369"/>
    <cellStyle name="Note 11 7 4 2 4" xfId="54370"/>
    <cellStyle name="Note 11 7 4 2 5" xfId="54371"/>
    <cellStyle name="Note 11 7 4 2 6" xfId="54372"/>
    <cellStyle name="Note 11 7 4 3" xfId="54373"/>
    <cellStyle name="Note 11 7 4 4" xfId="54374"/>
    <cellStyle name="Note 11 7 4 5" xfId="54375"/>
    <cellStyle name="Note 11 7 4 6" xfId="54376"/>
    <cellStyle name="Note 11 7 4 7" xfId="54377"/>
    <cellStyle name="Note 11 7 4 8" xfId="54378"/>
    <cellStyle name="Note 11 7 5" xfId="3725"/>
    <cellStyle name="Note 11 7 5 2" xfId="3726"/>
    <cellStyle name="Note 11 7 5 2 2" xfId="54379"/>
    <cellStyle name="Note 11 7 5 2 3" xfId="54380"/>
    <cellStyle name="Note 11 7 5 2 4" xfId="54381"/>
    <cellStyle name="Note 11 7 5 2 5" xfId="54382"/>
    <cellStyle name="Note 11 7 5 2 6" xfId="54383"/>
    <cellStyle name="Note 11 7 5 3" xfId="54384"/>
    <cellStyle name="Note 11 7 5 4" xfId="54385"/>
    <cellStyle name="Note 11 7 5 5" xfId="54386"/>
    <cellStyle name="Note 11 7 5 6" xfId="54387"/>
    <cellStyle name="Note 11 7 5 7" xfId="54388"/>
    <cellStyle name="Note 11 7 5 8" xfId="54389"/>
    <cellStyle name="Note 11 7 6" xfId="3727"/>
    <cellStyle name="Note 11 7 6 2" xfId="3728"/>
    <cellStyle name="Note 11 7 6 2 2" xfId="54390"/>
    <cellStyle name="Note 11 7 6 2 3" xfId="54391"/>
    <cellStyle name="Note 11 7 6 2 4" xfId="54392"/>
    <cellStyle name="Note 11 7 6 2 5" xfId="54393"/>
    <cellStyle name="Note 11 7 6 2 6" xfId="54394"/>
    <cellStyle name="Note 11 7 6 3" xfId="54395"/>
    <cellStyle name="Note 11 7 6 4" xfId="54396"/>
    <cellStyle name="Note 11 7 6 5" xfId="54397"/>
    <cellStyle name="Note 11 7 6 6" xfId="54398"/>
    <cellStyle name="Note 11 7 6 7" xfId="54399"/>
    <cellStyle name="Note 11 7 6 8" xfId="54400"/>
    <cellStyle name="Note 11 7 7" xfId="3729"/>
    <cellStyle name="Note 11 7 7 2" xfId="3730"/>
    <cellStyle name="Note 11 7 7 2 2" xfId="54401"/>
    <cellStyle name="Note 11 7 7 2 3" xfId="54402"/>
    <cellStyle name="Note 11 7 7 2 4" xfId="54403"/>
    <cellStyle name="Note 11 7 7 2 5" xfId="54404"/>
    <cellStyle name="Note 11 7 7 2 6" xfId="54405"/>
    <cellStyle name="Note 11 7 7 3" xfId="54406"/>
    <cellStyle name="Note 11 7 7 4" xfId="54407"/>
    <cellStyle name="Note 11 7 7 5" xfId="54408"/>
    <cellStyle name="Note 11 7 7 6" xfId="54409"/>
    <cellStyle name="Note 11 7 7 7" xfId="54410"/>
    <cellStyle name="Note 11 7 7 8" xfId="54411"/>
    <cellStyle name="Note 11 7 8" xfId="3731"/>
    <cellStyle name="Note 11 7 8 2" xfId="3732"/>
    <cellStyle name="Note 11 7 8 2 2" xfId="54412"/>
    <cellStyle name="Note 11 7 8 2 3" xfId="54413"/>
    <cellStyle name="Note 11 7 8 2 4" xfId="54414"/>
    <cellStyle name="Note 11 7 8 2 5" xfId="54415"/>
    <cellStyle name="Note 11 7 8 2 6" xfId="54416"/>
    <cellStyle name="Note 11 7 8 3" xfId="54417"/>
    <cellStyle name="Note 11 7 8 4" xfId="54418"/>
    <cellStyle name="Note 11 7 8 5" xfId="54419"/>
    <cellStyle name="Note 11 7 8 6" xfId="54420"/>
    <cellStyle name="Note 11 7 8 7" xfId="54421"/>
    <cellStyle name="Note 11 7 8 8" xfId="54422"/>
    <cellStyle name="Note 11 7 9" xfId="3733"/>
    <cellStyle name="Note 11 7 9 2" xfId="3734"/>
    <cellStyle name="Note 11 7 9 2 2" xfId="54423"/>
    <cellStyle name="Note 11 7 9 2 3" xfId="54424"/>
    <cellStyle name="Note 11 7 9 2 4" xfId="54425"/>
    <cellStyle name="Note 11 7 9 2 5" xfId="54426"/>
    <cellStyle name="Note 11 7 9 2 6" xfId="54427"/>
    <cellStyle name="Note 11 7 9 3" xfId="54428"/>
    <cellStyle name="Note 11 7 9 4" xfId="54429"/>
    <cellStyle name="Note 11 7 9 5" xfId="54430"/>
    <cellStyle name="Note 11 7 9 6" xfId="54431"/>
    <cellStyle name="Note 11 7 9 7" xfId="54432"/>
    <cellStyle name="Note 11 7 9 8" xfId="54433"/>
    <cellStyle name="Note 11 8" xfId="3735"/>
    <cellStyle name="Note 11 8 2" xfId="3736"/>
    <cellStyle name="Note 11 8 2 2" xfId="3737"/>
    <cellStyle name="Note 11 8 2 2 2" xfId="54434"/>
    <cellStyle name="Note 11 8 2 2 3" xfId="54435"/>
    <cellStyle name="Note 11 8 2 2 4" xfId="54436"/>
    <cellStyle name="Note 11 8 2 2 5" xfId="54437"/>
    <cellStyle name="Note 11 8 2 3" xfId="54438"/>
    <cellStyle name="Note 11 8 2 4" xfId="54439"/>
    <cellStyle name="Note 11 8 2 5" xfId="54440"/>
    <cellStyle name="Note 11 8 2 6" xfId="54441"/>
    <cellStyle name="Note 11 8 2 7" xfId="54442"/>
    <cellStyle name="Note 11 8 3" xfId="3738"/>
    <cellStyle name="Note 11 8 3 2" xfId="54443"/>
    <cellStyle name="Note 11 8 3 3" xfId="54444"/>
    <cellStyle name="Note 11 8 3 4" xfId="54445"/>
    <cellStyle name="Note 11 8 3 5" xfId="54446"/>
    <cellStyle name="Note 11 8 3 6" xfId="54447"/>
    <cellStyle name="Note 11 8 4" xfId="54448"/>
    <cellStyle name="Note 11 8 5" xfId="54449"/>
    <cellStyle name="Note 11 9" xfId="3739"/>
    <cellStyle name="Note 11 9 2" xfId="3740"/>
    <cellStyle name="Note 11 9 2 2" xfId="54450"/>
    <cellStyle name="Note 11 9 2 3" xfId="54451"/>
    <cellStyle name="Note 11 9 2 4" xfId="54452"/>
    <cellStyle name="Note 11 9 2 5" xfId="54453"/>
    <cellStyle name="Note 11 9 2 6" xfId="54454"/>
    <cellStyle name="Note 11 9 3" xfId="54455"/>
    <cellStyle name="Note 11 9 4" xfId="54456"/>
    <cellStyle name="Note 11 9 5" xfId="54457"/>
    <cellStyle name="Note 11 9 6" xfId="54458"/>
    <cellStyle name="Note 11 9 7" xfId="54459"/>
    <cellStyle name="Note 11 9 8" xfId="54460"/>
    <cellStyle name="Note 12" xfId="3741"/>
    <cellStyle name="Note 12 10" xfId="3742"/>
    <cellStyle name="Note 12 10 2" xfId="3743"/>
    <cellStyle name="Note 12 10 2 2" xfId="54461"/>
    <cellStyle name="Note 12 10 2 3" xfId="54462"/>
    <cellStyle name="Note 12 10 2 4" xfId="54463"/>
    <cellStyle name="Note 12 10 2 5" xfId="54464"/>
    <cellStyle name="Note 12 10 2 6" xfId="54465"/>
    <cellStyle name="Note 12 10 3" xfId="54466"/>
    <cellStyle name="Note 12 10 4" xfId="54467"/>
    <cellStyle name="Note 12 10 5" xfId="54468"/>
    <cellStyle name="Note 12 10 6" xfId="54469"/>
    <cellStyle name="Note 12 10 7" xfId="54470"/>
    <cellStyle name="Note 12 10 8" xfId="54471"/>
    <cellStyle name="Note 12 11" xfId="3744"/>
    <cellStyle name="Note 12 11 2" xfId="3745"/>
    <cellStyle name="Note 12 11 2 2" xfId="54472"/>
    <cellStyle name="Note 12 11 2 3" xfId="54473"/>
    <cellStyle name="Note 12 11 2 4" xfId="54474"/>
    <cellStyle name="Note 12 11 2 5" xfId="54475"/>
    <cellStyle name="Note 12 11 2 6" xfId="54476"/>
    <cellStyle name="Note 12 11 3" xfId="54477"/>
    <cellStyle name="Note 12 11 4" xfId="54478"/>
    <cellStyle name="Note 12 11 5" xfId="54479"/>
    <cellStyle name="Note 12 11 6" xfId="54480"/>
    <cellStyle name="Note 12 11 7" xfId="54481"/>
    <cellStyle name="Note 12 11 8" xfId="54482"/>
    <cellStyle name="Note 12 12" xfId="3746"/>
    <cellStyle name="Note 12 12 2" xfId="3747"/>
    <cellStyle name="Note 12 12 2 2" xfId="54483"/>
    <cellStyle name="Note 12 12 2 3" xfId="54484"/>
    <cellStyle name="Note 12 12 2 4" xfId="54485"/>
    <cellStyle name="Note 12 12 2 5" xfId="54486"/>
    <cellStyle name="Note 12 12 2 6" xfId="54487"/>
    <cellStyle name="Note 12 12 3" xfId="54488"/>
    <cellStyle name="Note 12 12 4" xfId="54489"/>
    <cellStyle name="Note 12 12 5" xfId="54490"/>
    <cellStyle name="Note 12 12 6" xfId="54491"/>
    <cellStyle name="Note 12 12 7" xfId="54492"/>
    <cellStyle name="Note 12 12 8" xfId="54493"/>
    <cellStyle name="Note 12 13" xfId="3748"/>
    <cellStyle name="Note 12 13 2" xfId="3749"/>
    <cellStyle name="Note 12 13 2 2" xfId="54494"/>
    <cellStyle name="Note 12 13 2 3" xfId="54495"/>
    <cellStyle name="Note 12 13 2 4" xfId="54496"/>
    <cellStyle name="Note 12 13 2 5" xfId="54497"/>
    <cellStyle name="Note 12 13 3" xfId="54498"/>
    <cellStyle name="Note 12 13 4" xfId="54499"/>
    <cellStyle name="Note 12 13 5" xfId="54500"/>
    <cellStyle name="Note 12 13 6" xfId="54501"/>
    <cellStyle name="Note 12 14" xfId="3750"/>
    <cellStyle name="Note 12 14 2" xfId="54502"/>
    <cellStyle name="Note 12 14 3" xfId="54503"/>
    <cellStyle name="Note 12 14 4" xfId="54504"/>
    <cellStyle name="Note 12 14 5" xfId="54505"/>
    <cellStyle name="Note 12 15" xfId="54506"/>
    <cellStyle name="Note 12 16" xfId="54507"/>
    <cellStyle name="Note 12 2" xfId="3751"/>
    <cellStyle name="Note 12 2 10" xfId="3752"/>
    <cellStyle name="Note 12 2 10 2" xfId="3753"/>
    <cellStyle name="Note 12 2 10 2 2" xfId="54508"/>
    <cellStyle name="Note 12 2 10 2 3" xfId="54509"/>
    <cellStyle name="Note 12 2 10 2 4" xfId="54510"/>
    <cellStyle name="Note 12 2 10 2 5" xfId="54511"/>
    <cellStyle name="Note 12 2 10 2 6" xfId="54512"/>
    <cellStyle name="Note 12 2 10 3" xfId="54513"/>
    <cellStyle name="Note 12 2 10 4" xfId="54514"/>
    <cellStyle name="Note 12 2 10 5" xfId="54515"/>
    <cellStyle name="Note 12 2 10 6" xfId="54516"/>
    <cellStyle name="Note 12 2 10 7" xfId="54517"/>
    <cellStyle name="Note 12 2 10 8" xfId="54518"/>
    <cellStyle name="Note 12 2 11" xfId="3754"/>
    <cellStyle name="Note 12 2 11 2" xfId="3755"/>
    <cellStyle name="Note 12 2 11 2 2" xfId="54519"/>
    <cellStyle name="Note 12 2 11 2 3" xfId="54520"/>
    <cellStyle name="Note 12 2 11 2 4" xfId="54521"/>
    <cellStyle name="Note 12 2 11 2 5" xfId="54522"/>
    <cellStyle name="Note 12 2 11 2 6" xfId="54523"/>
    <cellStyle name="Note 12 2 11 3" xfId="54524"/>
    <cellStyle name="Note 12 2 11 4" xfId="54525"/>
    <cellStyle name="Note 12 2 11 5" xfId="54526"/>
    <cellStyle name="Note 12 2 11 6" xfId="54527"/>
    <cellStyle name="Note 12 2 11 7" xfId="54528"/>
    <cellStyle name="Note 12 2 11 8" xfId="54529"/>
    <cellStyle name="Note 12 2 12" xfId="3756"/>
    <cellStyle name="Note 12 2 12 2" xfId="3757"/>
    <cellStyle name="Note 12 2 12 2 2" xfId="54530"/>
    <cellStyle name="Note 12 2 12 2 3" xfId="54531"/>
    <cellStyle name="Note 12 2 12 2 4" xfId="54532"/>
    <cellStyle name="Note 12 2 12 2 5" xfId="54533"/>
    <cellStyle name="Note 12 2 12 3" xfId="54534"/>
    <cellStyle name="Note 12 2 12 4" xfId="54535"/>
    <cellStyle name="Note 12 2 12 5" xfId="54536"/>
    <cellStyle name="Note 12 2 12 6" xfId="54537"/>
    <cellStyle name="Note 12 2 13" xfId="3758"/>
    <cellStyle name="Note 12 2 13 2" xfId="54538"/>
    <cellStyle name="Note 12 2 13 3" xfId="54539"/>
    <cellStyle name="Note 12 2 13 4" xfId="54540"/>
    <cellStyle name="Note 12 2 13 5" xfId="54541"/>
    <cellStyle name="Note 12 2 14" xfId="54542"/>
    <cellStyle name="Note 12 2 15" xfId="54543"/>
    <cellStyle name="Note 12 2 2" xfId="3759"/>
    <cellStyle name="Note 12 2 2 10" xfId="54544"/>
    <cellStyle name="Note 12 2 2 11" xfId="54545"/>
    <cellStyle name="Note 12 2 2 2" xfId="3760"/>
    <cellStyle name="Note 12 2 2 2 2" xfId="3761"/>
    <cellStyle name="Note 12 2 2 2 2 2" xfId="3762"/>
    <cellStyle name="Note 12 2 2 2 2 2 2" xfId="54546"/>
    <cellStyle name="Note 12 2 2 2 2 2 3" xfId="54547"/>
    <cellStyle name="Note 12 2 2 2 2 2 4" xfId="54548"/>
    <cellStyle name="Note 12 2 2 2 2 2 5" xfId="54549"/>
    <cellStyle name="Note 12 2 2 2 2 3" xfId="54550"/>
    <cellStyle name="Note 12 2 2 2 2 4" xfId="54551"/>
    <cellStyle name="Note 12 2 2 2 2 5" xfId="54552"/>
    <cellStyle name="Note 12 2 2 2 2 6" xfId="54553"/>
    <cellStyle name="Note 12 2 2 2 2 7" xfId="54554"/>
    <cellStyle name="Note 12 2 2 2 3" xfId="3763"/>
    <cellStyle name="Note 12 2 2 2 3 2" xfId="54555"/>
    <cellStyle name="Note 12 2 2 2 3 3" xfId="54556"/>
    <cellStyle name="Note 12 2 2 2 3 4" xfId="54557"/>
    <cellStyle name="Note 12 2 2 2 3 5" xfId="54558"/>
    <cellStyle name="Note 12 2 2 2 3 6" xfId="54559"/>
    <cellStyle name="Note 12 2 2 2 4" xfId="54560"/>
    <cellStyle name="Note 12 2 2 2 5" xfId="54561"/>
    <cellStyle name="Note 12 2 2 3" xfId="3764"/>
    <cellStyle name="Note 12 2 2 3 2" xfId="3765"/>
    <cellStyle name="Note 12 2 2 3 2 2" xfId="3766"/>
    <cellStyle name="Note 12 2 2 3 2 2 2" xfId="54562"/>
    <cellStyle name="Note 12 2 2 3 2 2 3" xfId="54563"/>
    <cellStyle name="Note 12 2 2 3 2 2 4" xfId="54564"/>
    <cellStyle name="Note 12 2 2 3 2 2 5" xfId="54565"/>
    <cellStyle name="Note 12 2 2 3 2 3" xfId="54566"/>
    <cellStyle name="Note 12 2 2 3 2 4" xfId="54567"/>
    <cellStyle name="Note 12 2 2 3 2 5" xfId="54568"/>
    <cellStyle name="Note 12 2 2 3 2 6" xfId="54569"/>
    <cellStyle name="Note 12 2 2 3 2 7" xfId="54570"/>
    <cellStyle name="Note 12 2 2 3 3" xfId="3767"/>
    <cellStyle name="Note 12 2 2 3 3 2" xfId="54571"/>
    <cellStyle name="Note 12 2 2 3 3 3" xfId="54572"/>
    <cellStyle name="Note 12 2 2 3 3 4" xfId="54573"/>
    <cellStyle name="Note 12 2 2 3 3 5" xfId="54574"/>
    <cellStyle name="Note 12 2 2 3 3 6" xfId="54575"/>
    <cellStyle name="Note 12 2 2 3 4" xfId="54576"/>
    <cellStyle name="Note 12 2 2 3 5" xfId="54577"/>
    <cellStyle name="Note 12 2 2 4" xfId="3768"/>
    <cellStyle name="Note 12 2 2 4 2" xfId="3769"/>
    <cellStyle name="Note 12 2 2 4 2 2" xfId="54578"/>
    <cellStyle name="Note 12 2 2 4 2 3" xfId="54579"/>
    <cellStyle name="Note 12 2 2 4 2 4" xfId="54580"/>
    <cellStyle name="Note 12 2 2 4 2 5" xfId="54581"/>
    <cellStyle name="Note 12 2 2 4 2 6" xfId="54582"/>
    <cellStyle name="Note 12 2 2 4 3" xfId="54583"/>
    <cellStyle name="Note 12 2 2 4 4" xfId="54584"/>
    <cellStyle name="Note 12 2 2 4 5" xfId="54585"/>
    <cellStyle name="Note 12 2 2 4 6" xfId="54586"/>
    <cellStyle name="Note 12 2 2 4 7" xfId="54587"/>
    <cellStyle name="Note 12 2 2 4 8" xfId="54588"/>
    <cellStyle name="Note 12 2 2 5" xfId="3770"/>
    <cellStyle name="Note 12 2 2 5 2" xfId="3771"/>
    <cellStyle name="Note 12 2 2 5 2 2" xfId="54589"/>
    <cellStyle name="Note 12 2 2 5 2 3" xfId="54590"/>
    <cellStyle name="Note 12 2 2 5 2 4" xfId="54591"/>
    <cellStyle name="Note 12 2 2 5 2 5" xfId="54592"/>
    <cellStyle name="Note 12 2 2 5 2 6" xfId="54593"/>
    <cellStyle name="Note 12 2 2 5 3" xfId="54594"/>
    <cellStyle name="Note 12 2 2 5 4" xfId="54595"/>
    <cellStyle name="Note 12 2 2 5 5" xfId="54596"/>
    <cellStyle name="Note 12 2 2 5 6" xfId="54597"/>
    <cellStyle name="Note 12 2 2 5 7" xfId="54598"/>
    <cellStyle name="Note 12 2 2 5 8" xfId="54599"/>
    <cellStyle name="Note 12 2 2 6" xfId="3772"/>
    <cellStyle name="Note 12 2 2 6 2" xfId="3773"/>
    <cellStyle name="Note 12 2 2 6 2 2" xfId="54600"/>
    <cellStyle name="Note 12 2 2 6 2 3" xfId="54601"/>
    <cellStyle name="Note 12 2 2 6 2 4" xfId="54602"/>
    <cellStyle name="Note 12 2 2 6 2 5" xfId="54603"/>
    <cellStyle name="Note 12 2 2 6 2 6" xfId="54604"/>
    <cellStyle name="Note 12 2 2 6 3" xfId="54605"/>
    <cellStyle name="Note 12 2 2 6 4" xfId="54606"/>
    <cellStyle name="Note 12 2 2 6 5" xfId="54607"/>
    <cellStyle name="Note 12 2 2 6 6" xfId="54608"/>
    <cellStyle name="Note 12 2 2 6 7" xfId="54609"/>
    <cellStyle name="Note 12 2 2 6 8" xfId="54610"/>
    <cellStyle name="Note 12 2 2 7" xfId="3774"/>
    <cellStyle name="Note 12 2 2 7 2" xfId="3775"/>
    <cellStyle name="Note 12 2 2 7 2 2" xfId="54611"/>
    <cellStyle name="Note 12 2 2 7 2 3" xfId="54612"/>
    <cellStyle name="Note 12 2 2 7 2 4" xfId="54613"/>
    <cellStyle name="Note 12 2 2 7 2 5" xfId="54614"/>
    <cellStyle name="Note 12 2 2 7 2 6" xfId="54615"/>
    <cellStyle name="Note 12 2 2 7 3" xfId="54616"/>
    <cellStyle name="Note 12 2 2 7 4" xfId="54617"/>
    <cellStyle name="Note 12 2 2 7 5" xfId="54618"/>
    <cellStyle name="Note 12 2 2 7 6" xfId="54619"/>
    <cellStyle name="Note 12 2 2 7 7" xfId="54620"/>
    <cellStyle name="Note 12 2 2 7 8" xfId="54621"/>
    <cellStyle name="Note 12 2 2 8" xfId="3776"/>
    <cellStyle name="Note 12 2 2 8 2" xfId="54622"/>
    <cellStyle name="Note 12 2 2 8 3" xfId="54623"/>
    <cellStyle name="Note 12 2 2 8 4" xfId="54624"/>
    <cellStyle name="Note 12 2 2 8 5" xfId="54625"/>
    <cellStyle name="Note 12 2 2 8 6" xfId="54626"/>
    <cellStyle name="Note 12 2 2 9" xfId="54627"/>
    <cellStyle name="Note 12 2 2 9 2" xfId="54628"/>
    <cellStyle name="Note 12 2 3" xfId="3777"/>
    <cellStyle name="Note 12 2 3 10" xfId="3778"/>
    <cellStyle name="Note 12 2 3 10 2" xfId="3779"/>
    <cellStyle name="Note 12 2 3 10 2 2" xfId="54629"/>
    <cellStyle name="Note 12 2 3 10 2 3" xfId="54630"/>
    <cellStyle name="Note 12 2 3 10 2 4" xfId="54631"/>
    <cellStyle name="Note 12 2 3 10 2 5" xfId="54632"/>
    <cellStyle name="Note 12 2 3 10 3" xfId="54633"/>
    <cellStyle name="Note 12 2 3 10 4" xfId="54634"/>
    <cellStyle name="Note 12 2 3 10 5" xfId="54635"/>
    <cellStyle name="Note 12 2 3 10 6" xfId="54636"/>
    <cellStyle name="Note 12 2 3 10 7" xfId="54637"/>
    <cellStyle name="Note 12 2 3 11" xfId="3780"/>
    <cellStyle name="Note 12 2 3 11 2" xfId="54638"/>
    <cellStyle name="Note 12 2 3 11 3" xfId="54639"/>
    <cellStyle name="Note 12 2 3 11 4" xfId="54640"/>
    <cellStyle name="Note 12 2 3 11 5" xfId="54641"/>
    <cellStyle name="Note 12 2 3 12" xfId="54642"/>
    <cellStyle name="Note 12 2 3 13" xfId="54643"/>
    <cellStyle name="Note 12 2 3 2" xfId="3781"/>
    <cellStyle name="Note 12 2 3 2 2" xfId="3782"/>
    <cellStyle name="Note 12 2 3 2 2 2" xfId="3783"/>
    <cellStyle name="Note 12 2 3 2 2 2 2" xfId="54644"/>
    <cellStyle name="Note 12 2 3 2 2 2 3" xfId="54645"/>
    <cellStyle name="Note 12 2 3 2 2 2 4" xfId="54646"/>
    <cellStyle name="Note 12 2 3 2 2 2 5" xfId="54647"/>
    <cellStyle name="Note 12 2 3 2 2 3" xfId="54648"/>
    <cellStyle name="Note 12 2 3 2 2 4" xfId="54649"/>
    <cellStyle name="Note 12 2 3 2 2 5" xfId="54650"/>
    <cellStyle name="Note 12 2 3 2 2 6" xfId="54651"/>
    <cellStyle name="Note 12 2 3 2 2 7" xfId="54652"/>
    <cellStyle name="Note 12 2 3 2 3" xfId="3784"/>
    <cellStyle name="Note 12 2 3 2 3 2" xfId="54653"/>
    <cellStyle name="Note 12 2 3 2 3 3" xfId="54654"/>
    <cellStyle name="Note 12 2 3 2 3 4" xfId="54655"/>
    <cellStyle name="Note 12 2 3 2 3 5" xfId="54656"/>
    <cellStyle name="Note 12 2 3 2 3 6" xfId="54657"/>
    <cellStyle name="Note 12 2 3 2 4" xfId="54658"/>
    <cellStyle name="Note 12 2 3 2 5" xfId="54659"/>
    <cellStyle name="Note 12 2 3 3" xfId="3785"/>
    <cellStyle name="Note 12 2 3 3 2" xfId="3786"/>
    <cellStyle name="Note 12 2 3 3 2 2" xfId="54660"/>
    <cellStyle name="Note 12 2 3 3 2 3" xfId="54661"/>
    <cellStyle name="Note 12 2 3 3 2 4" xfId="54662"/>
    <cellStyle name="Note 12 2 3 3 2 5" xfId="54663"/>
    <cellStyle name="Note 12 2 3 3 2 6" xfId="54664"/>
    <cellStyle name="Note 12 2 3 3 3" xfId="54665"/>
    <cellStyle name="Note 12 2 3 3 4" xfId="54666"/>
    <cellStyle name="Note 12 2 3 3 5" xfId="54667"/>
    <cellStyle name="Note 12 2 3 3 6" xfId="54668"/>
    <cellStyle name="Note 12 2 3 3 7" xfId="54669"/>
    <cellStyle name="Note 12 2 3 3 8" xfId="54670"/>
    <cellStyle name="Note 12 2 3 4" xfId="3787"/>
    <cellStyle name="Note 12 2 3 4 2" xfId="3788"/>
    <cellStyle name="Note 12 2 3 4 2 2" xfId="54671"/>
    <cellStyle name="Note 12 2 3 4 2 3" xfId="54672"/>
    <cellStyle name="Note 12 2 3 4 2 4" xfId="54673"/>
    <cellStyle name="Note 12 2 3 4 2 5" xfId="54674"/>
    <cellStyle name="Note 12 2 3 4 2 6" xfId="54675"/>
    <cellStyle name="Note 12 2 3 4 3" xfId="54676"/>
    <cellStyle name="Note 12 2 3 4 4" xfId="54677"/>
    <cellStyle name="Note 12 2 3 4 5" xfId="54678"/>
    <cellStyle name="Note 12 2 3 4 6" xfId="54679"/>
    <cellStyle name="Note 12 2 3 4 7" xfId="54680"/>
    <cellStyle name="Note 12 2 3 4 8" xfId="54681"/>
    <cellStyle name="Note 12 2 3 5" xfId="3789"/>
    <cellStyle name="Note 12 2 3 5 2" xfId="3790"/>
    <cellStyle name="Note 12 2 3 5 2 2" xfId="54682"/>
    <cellStyle name="Note 12 2 3 5 2 3" xfId="54683"/>
    <cellStyle name="Note 12 2 3 5 2 4" xfId="54684"/>
    <cellStyle name="Note 12 2 3 5 2 5" xfId="54685"/>
    <cellStyle name="Note 12 2 3 5 2 6" xfId="54686"/>
    <cellStyle name="Note 12 2 3 5 3" xfId="54687"/>
    <cellStyle name="Note 12 2 3 5 4" xfId="54688"/>
    <cellStyle name="Note 12 2 3 5 5" xfId="54689"/>
    <cellStyle name="Note 12 2 3 5 6" xfId="54690"/>
    <cellStyle name="Note 12 2 3 5 7" xfId="54691"/>
    <cellStyle name="Note 12 2 3 5 8" xfId="54692"/>
    <cellStyle name="Note 12 2 3 6" xfId="3791"/>
    <cellStyle name="Note 12 2 3 6 2" xfId="3792"/>
    <cellStyle name="Note 12 2 3 6 2 2" xfId="54693"/>
    <cellStyle name="Note 12 2 3 6 2 3" xfId="54694"/>
    <cellStyle name="Note 12 2 3 6 2 4" xfId="54695"/>
    <cellStyle name="Note 12 2 3 6 2 5" xfId="54696"/>
    <cellStyle name="Note 12 2 3 6 2 6" xfId="54697"/>
    <cellStyle name="Note 12 2 3 6 3" xfId="54698"/>
    <cellStyle name="Note 12 2 3 6 4" xfId="54699"/>
    <cellStyle name="Note 12 2 3 6 5" xfId="54700"/>
    <cellStyle name="Note 12 2 3 6 6" xfId="54701"/>
    <cellStyle name="Note 12 2 3 6 7" xfId="54702"/>
    <cellStyle name="Note 12 2 3 6 8" xfId="54703"/>
    <cellStyle name="Note 12 2 3 7" xfId="3793"/>
    <cellStyle name="Note 12 2 3 7 2" xfId="3794"/>
    <cellStyle name="Note 12 2 3 7 2 2" xfId="54704"/>
    <cellStyle name="Note 12 2 3 7 2 3" xfId="54705"/>
    <cellStyle name="Note 12 2 3 7 2 4" xfId="54706"/>
    <cellStyle name="Note 12 2 3 7 2 5" xfId="54707"/>
    <cellStyle name="Note 12 2 3 7 2 6" xfId="54708"/>
    <cellStyle name="Note 12 2 3 7 3" xfId="54709"/>
    <cellStyle name="Note 12 2 3 7 4" xfId="54710"/>
    <cellStyle name="Note 12 2 3 7 5" xfId="54711"/>
    <cellStyle name="Note 12 2 3 7 6" xfId="54712"/>
    <cellStyle name="Note 12 2 3 7 7" xfId="54713"/>
    <cellStyle name="Note 12 2 3 7 8" xfId="54714"/>
    <cellStyle name="Note 12 2 3 8" xfId="3795"/>
    <cellStyle name="Note 12 2 3 8 2" xfId="3796"/>
    <cellStyle name="Note 12 2 3 8 2 2" xfId="54715"/>
    <cellStyle name="Note 12 2 3 8 2 3" xfId="54716"/>
    <cellStyle name="Note 12 2 3 8 2 4" xfId="54717"/>
    <cellStyle name="Note 12 2 3 8 2 5" xfId="54718"/>
    <cellStyle name="Note 12 2 3 8 2 6" xfId="54719"/>
    <cellStyle name="Note 12 2 3 8 3" xfId="54720"/>
    <cellStyle name="Note 12 2 3 8 4" xfId="54721"/>
    <cellStyle name="Note 12 2 3 8 5" xfId="54722"/>
    <cellStyle name="Note 12 2 3 8 6" xfId="54723"/>
    <cellStyle name="Note 12 2 3 8 7" xfId="54724"/>
    <cellStyle name="Note 12 2 3 8 8" xfId="54725"/>
    <cellStyle name="Note 12 2 3 9" xfId="3797"/>
    <cellStyle name="Note 12 2 3 9 2" xfId="3798"/>
    <cellStyle name="Note 12 2 3 9 2 2" xfId="54726"/>
    <cellStyle name="Note 12 2 3 9 2 3" xfId="54727"/>
    <cellStyle name="Note 12 2 3 9 2 4" xfId="54728"/>
    <cellStyle name="Note 12 2 3 9 2 5" xfId="54729"/>
    <cellStyle name="Note 12 2 3 9 2 6" xfId="54730"/>
    <cellStyle name="Note 12 2 3 9 3" xfId="54731"/>
    <cellStyle name="Note 12 2 3 9 4" xfId="54732"/>
    <cellStyle name="Note 12 2 3 9 5" xfId="54733"/>
    <cellStyle name="Note 12 2 3 9 6" xfId="54734"/>
    <cellStyle name="Note 12 2 3 9 7" xfId="54735"/>
    <cellStyle name="Note 12 2 3 9 8" xfId="54736"/>
    <cellStyle name="Note 12 2 4" xfId="3799"/>
    <cellStyle name="Note 12 2 4 10" xfId="3800"/>
    <cellStyle name="Note 12 2 4 10 2" xfId="3801"/>
    <cellStyle name="Note 12 2 4 10 2 2" xfId="54737"/>
    <cellStyle name="Note 12 2 4 10 2 3" xfId="54738"/>
    <cellStyle name="Note 12 2 4 10 2 4" xfId="54739"/>
    <cellStyle name="Note 12 2 4 10 2 5" xfId="54740"/>
    <cellStyle name="Note 12 2 4 10 3" xfId="54741"/>
    <cellStyle name="Note 12 2 4 10 4" xfId="54742"/>
    <cellStyle name="Note 12 2 4 10 5" xfId="54743"/>
    <cellStyle name="Note 12 2 4 10 6" xfId="54744"/>
    <cellStyle name="Note 12 2 4 10 7" xfId="54745"/>
    <cellStyle name="Note 12 2 4 11" xfId="3802"/>
    <cellStyle name="Note 12 2 4 11 2" xfId="54746"/>
    <cellStyle name="Note 12 2 4 11 3" xfId="54747"/>
    <cellStyle name="Note 12 2 4 11 4" xfId="54748"/>
    <cellStyle name="Note 12 2 4 11 5" xfId="54749"/>
    <cellStyle name="Note 12 2 4 12" xfId="54750"/>
    <cellStyle name="Note 12 2 4 13" xfId="54751"/>
    <cellStyle name="Note 12 2 4 2" xfId="3803"/>
    <cellStyle name="Note 12 2 4 2 2" xfId="3804"/>
    <cellStyle name="Note 12 2 4 2 2 2" xfId="3805"/>
    <cellStyle name="Note 12 2 4 2 2 2 2" xfId="54752"/>
    <cellStyle name="Note 12 2 4 2 2 2 3" xfId="54753"/>
    <cellStyle name="Note 12 2 4 2 2 2 4" xfId="54754"/>
    <cellStyle name="Note 12 2 4 2 2 2 5" xfId="54755"/>
    <cellStyle name="Note 12 2 4 2 2 3" xfId="54756"/>
    <cellStyle name="Note 12 2 4 2 2 4" xfId="54757"/>
    <cellStyle name="Note 12 2 4 2 2 5" xfId="54758"/>
    <cellStyle name="Note 12 2 4 2 2 6" xfId="54759"/>
    <cellStyle name="Note 12 2 4 2 2 7" xfId="54760"/>
    <cellStyle name="Note 12 2 4 2 3" xfId="3806"/>
    <cellStyle name="Note 12 2 4 2 3 2" xfId="54761"/>
    <cellStyle name="Note 12 2 4 2 3 3" xfId="54762"/>
    <cellStyle name="Note 12 2 4 2 3 4" xfId="54763"/>
    <cellStyle name="Note 12 2 4 2 3 5" xfId="54764"/>
    <cellStyle name="Note 12 2 4 2 3 6" xfId="54765"/>
    <cellStyle name="Note 12 2 4 2 4" xfId="54766"/>
    <cellStyle name="Note 12 2 4 2 5" xfId="54767"/>
    <cellStyle name="Note 12 2 4 3" xfId="3807"/>
    <cellStyle name="Note 12 2 4 3 2" xfId="3808"/>
    <cellStyle name="Note 12 2 4 3 2 2" xfId="54768"/>
    <cellStyle name="Note 12 2 4 3 2 3" xfId="54769"/>
    <cellStyle name="Note 12 2 4 3 2 4" xfId="54770"/>
    <cellStyle name="Note 12 2 4 3 2 5" xfId="54771"/>
    <cellStyle name="Note 12 2 4 3 2 6" xfId="54772"/>
    <cellStyle name="Note 12 2 4 3 3" xfId="54773"/>
    <cellStyle name="Note 12 2 4 3 4" xfId="54774"/>
    <cellStyle name="Note 12 2 4 3 5" xfId="54775"/>
    <cellStyle name="Note 12 2 4 3 6" xfId="54776"/>
    <cellStyle name="Note 12 2 4 3 7" xfId="54777"/>
    <cellStyle name="Note 12 2 4 3 8" xfId="54778"/>
    <cellStyle name="Note 12 2 4 4" xfId="3809"/>
    <cellStyle name="Note 12 2 4 4 2" xfId="3810"/>
    <cellStyle name="Note 12 2 4 4 2 2" xfId="54779"/>
    <cellStyle name="Note 12 2 4 4 2 3" xfId="54780"/>
    <cellStyle name="Note 12 2 4 4 2 4" xfId="54781"/>
    <cellStyle name="Note 12 2 4 4 2 5" xfId="54782"/>
    <cellStyle name="Note 12 2 4 4 2 6" xfId="54783"/>
    <cellStyle name="Note 12 2 4 4 3" xfId="54784"/>
    <cellStyle name="Note 12 2 4 4 4" xfId="54785"/>
    <cellStyle name="Note 12 2 4 4 5" xfId="54786"/>
    <cellStyle name="Note 12 2 4 4 6" xfId="54787"/>
    <cellStyle name="Note 12 2 4 4 7" xfId="54788"/>
    <cellStyle name="Note 12 2 4 4 8" xfId="54789"/>
    <cellStyle name="Note 12 2 4 5" xfId="3811"/>
    <cellStyle name="Note 12 2 4 5 2" xfId="3812"/>
    <cellStyle name="Note 12 2 4 5 2 2" xfId="54790"/>
    <cellStyle name="Note 12 2 4 5 2 3" xfId="54791"/>
    <cellStyle name="Note 12 2 4 5 2 4" xfId="54792"/>
    <cellStyle name="Note 12 2 4 5 2 5" xfId="54793"/>
    <cellStyle name="Note 12 2 4 5 2 6" xfId="54794"/>
    <cellStyle name="Note 12 2 4 5 3" xfId="54795"/>
    <cellStyle name="Note 12 2 4 5 4" xfId="54796"/>
    <cellStyle name="Note 12 2 4 5 5" xfId="54797"/>
    <cellStyle name="Note 12 2 4 5 6" xfId="54798"/>
    <cellStyle name="Note 12 2 4 5 7" xfId="54799"/>
    <cellStyle name="Note 12 2 4 5 8" xfId="54800"/>
    <cellStyle name="Note 12 2 4 6" xfId="3813"/>
    <cellStyle name="Note 12 2 4 6 2" xfId="3814"/>
    <cellStyle name="Note 12 2 4 6 2 2" xfId="54801"/>
    <cellStyle name="Note 12 2 4 6 2 3" xfId="54802"/>
    <cellStyle name="Note 12 2 4 6 2 4" xfId="54803"/>
    <cellStyle name="Note 12 2 4 6 2 5" xfId="54804"/>
    <cellStyle name="Note 12 2 4 6 2 6" xfId="54805"/>
    <cellStyle name="Note 12 2 4 6 3" xfId="54806"/>
    <cellStyle name="Note 12 2 4 6 4" xfId="54807"/>
    <cellStyle name="Note 12 2 4 6 5" xfId="54808"/>
    <cellStyle name="Note 12 2 4 6 6" xfId="54809"/>
    <cellStyle name="Note 12 2 4 6 7" xfId="54810"/>
    <cellStyle name="Note 12 2 4 6 8" xfId="54811"/>
    <cellStyle name="Note 12 2 4 7" xfId="3815"/>
    <cellStyle name="Note 12 2 4 7 2" xfId="3816"/>
    <cellStyle name="Note 12 2 4 7 2 2" xfId="54812"/>
    <cellStyle name="Note 12 2 4 7 2 3" xfId="54813"/>
    <cellStyle name="Note 12 2 4 7 2 4" xfId="54814"/>
    <cellStyle name="Note 12 2 4 7 2 5" xfId="54815"/>
    <cellStyle name="Note 12 2 4 7 2 6" xfId="54816"/>
    <cellStyle name="Note 12 2 4 7 3" xfId="54817"/>
    <cellStyle name="Note 12 2 4 7 4" xfId="54818"/>
    <cellStyle name="Note 12 2 4 7 5" xfId="54819"/>
    <cellStyle name="Note 12 2 4 7 6" xfId="54820"/>
    <cellStyle name="Note 12 2 4 7 7" xfId="54821"/>
    <cellStyle name="Note 12 2 4 7 8" xfId="54822"/>
    <cellStyle name="Note 12 2 4 8" xfId="3817"/>
    <cellStyle name="Note 12 2 4 8 2" xfId="3818"/>
    <cellStyle name="Note 12 2 4 8 2 2" xfId="54823"/>
    <cellStyle name="Note 12 2 4 8 2 3" xfId="54824"/>
    <cellStyle name="Note 12 2 4 8 2 4" xfId="54825"/>
    <cellStyle name="Note 12 2 4 8 2 5" xfId="54826"/>
    <cellStyle name="Note 12 2 4 8 2 6" xfId="54827"/>
    <cellStyle name="Note 12 2 4 8 3" xfId="54828"/>
    <cellStyle name="Note 12 2 4 8 4" xfId="54829"/>
    <cellStyle name="Note 12 2 4 8 5" xfId="54830"/>
    <cellStyle name="Note 12 2 4 8 6" xfId="54831"/>
    <cellStyle name="Note 12 2 4 8 7" xfId="54832"/>
    <cellStyle name="Note 12 2 4 8 8" xfId="54833"/>
    <cellStyle name="Note 12 2 4 9" xfId="3819"/>
    <cellStyle name="Note 12 2 4 9 2" xfId="3820"/>
    <cellStyle name="Note 12 2 4 9 2 2" xfId="54834"/>
    <cellStyle name="Note 12 2 4 9 2 3" xfId="54835"/>
    <cellStyle name="Note 12 2 4 9 2 4" xfId="54836"/>
    <cellStyle name="Note 12 2 4 9 2 5" xfId="54837"/>
    <cellStyle name="Note 12 2 4 9 2 6" xfId="54838"/>
    <cellStyle name="Note 12 2 4 9 3" xfId="54839"/>
    <cellStyle name="Note 12 2 4 9 4" xfId="54840"/>
    <cellStyle name="Note 12 2 4 9 5" xfId="54841"/>
    <cellStyle name="Note 12 2 4 9 6" xfId="54842"/>
    <cellStyle name="Note 12 2 4 9 7" xfId="54843"/>
    <cellStyle name="Note 12 2 4 9 8" xfId="54844"/>
    <cellStyle name="Note 12 2 5" xfId="3821"/>
    <cellStyle name="Note 12 2 5 10" xfId="3822"/>
    <cellStyle name="Note 12 2 5 10 2" xfId="3823"/>
    <cellStyle name="Note 12 2 5 10 2 2" xfId="54845"/>
    <cellStyle name="Note 12 2 5 10 2 3" xfId="54846"/>
    <cellStyle name="Note 12 2 5 10 2 4" xfId="54847"/>
    <cellStyle name="Note 12 2 5 10 2 5" xfId="54848"/>
    <cellStyle name="Note 12 2 5 10 3" xfId="54849"/>
    <cellStyle name="Note 12 2 5 10 4" xfId="54850"/>
    <cellStyle name="Note 12 2 5 10 5" xfId="54851"/>
    <cellStyle name="Note 12 2 5 10 6" xfId="54852"/>
    <cellStyle name="Note 12 2 5 10 7" xfId="54853"/>
    <cellStyle name="Note 12 2 5 11" xfId="3824"/>
    <cellStyle name="Note 12 2 5 11 2" xfId="54854"/>
    <cellStyle name="Note 12 2 5 11 3" xfId="54855"/>
    <cellStyle name="Note 12 2 5 11 4" xfId="54856"/>
    <cellStyle name="Note 12 2 5 11 5" xfId="54857"/>
    <cellStyle name="Note 12 2 5 12" xfId="54858"/>
    <cellStyle name="Note 12 2 5 13" xfId="54859"/>
    <cellStyle name="Note 12 2 5 2" xfId="3825"/>
    <cellStyle name="Note 12 2 5 2 2" xfId="3826"/>
    <cellStyle name="Note 12 2 5 2 2 2" xfId="3827"/>
    <cellStyle name="Note 12 2 5 2 2 2 2" xfId="54860"/>
    <cellStyle name="Note 12 2 5 2 2 2 3" xfId="54861"/>
    <cellStyle name="Note 12 2 5 2 2 2 4" xfId="54862"/>
    <cellStyle name="Note 12 2 5 2 2 2 5" xfId="54863"/>
    <cellStyle name="Note 12 2 5 2 2 3" xfId="54864"/>
    <cellStyle name="Note 12 2 5 2 2 4" xfId="54865"/>
    <cellStyle name="Note 12 2 5 2 2 5" xfId="54866"/>
    <cellStyle name="Note 12 2 5 2 2 6" xfId="54867"/>
    <cellStyle name="Note 12 2 5 2 2 7" xfId="54868"/>
    <cellStyle name="Note 12 2 5 2 3" xfId="3828"/>
    <cellStyle name="Note 12 2 5 2 3 2" xfId="54869"/>
    <cellStyle name="Note 12 2 5 2 3 3" xfId="54870"/>
    <cellStyle name="Note 12 2 5 2 3 4" xfId="54871"/>
    <cellStyle name="Note 12 2 5 2 3 5" xfId="54872"/>
    <cellStyle name="Note 12 2 5 2 3 6" xfId="54873"/>
    <cellStyle name="Note 12 2 5 2 4" xfId="54874"/>
    <cellStyle name="Note 12 2 5 2 5" xfId="54875"/>
    <cellStyle name="Note 12 2 5 3" xfId="3829"/>
    <cellStyle name="Note 12 2 5 3 2" xfId="3830"/>
    <cellStyle name="Note 12 2 5 3 2 2" xfId="54876"/>
    <cellStyle name="Note 12 2 5 3 2 3" xfId="54877"/>
    <cellStyle name="Note 12 2 5 3 2 4" xfId="54878"/>
    <cellStyle name="Note 12 2 5 3 2 5" xfId="54879"/>
    <cellStyle name="Note 12 2 5 3 2 6" xfId="54880"/>
    <cellStyle name="Note 12 2 5 3 3" xfId="54881"/>
    <cellStyle name="Note 12 2 5 3 4" xfId="54882"/>
    <cellStyle name="Note 12 2 5 3 5" xfId="54883"/>
    <cellStyle name="Note 12 2 5 3 6" xfId="54884"/>
    <cellStyle name="Note 12 2 5 3 7" xfId="54885"/>
    <cellStyle name="Note 12 2 5 3 8" xfId="54886"/>
    <cellStyle name="Note 12 2 5 4" xfId="3831"/>
    <cellStyle name="Note 12 2 5 4 2" xfId="3832"/>
    <cellStyle name="Note 12 2 5 4 2 2" xfId="54887"/>
    <cellStyle name="Note 12 2 5 4 2 3" xfId="54888"/>
    <cellStyle name="Note 12 2 5 4 2 4" xfId="54889"/>
    <cellStyle name="Note 12 2 5 4 2 5" xfId="54890"/>
    <cellStyle name="Note 12 2 5 4 2 6" xfId="54891"/>
    <cellStyle name="Note 12 2 5 4 3" xfId="54892"/>
    <cellStyle name="Note 12 2 5 4 4" xfId="54893"/>
    <cellStyle name="Note 12 2 5 4 5" xfId="54894"/>
    <cellStyle name="Note 12 2 5 4 6" xfId="54895"/>
    <cellStyle name="Note 12 2 5 4 7" xfId="54896"/>
    <cellStyle name="Note 12 2 5 4 8" xfId="54897"/>
    <cellStyle name="Note 12 2 5 5" xfId="3833"/>
    <cellStyle name="Note 12 2 5 5 2" xfId="3834"/>
    <cellStyle name="Note 12 2 5 5 2 2" xfId="54898"/>
    <cellStyle name="Note 12 2 5 5 2 3" xfId="54899"/>
    <cellStyle name="Note 12 2 5 5 2 4" xfId="54900"/>
    <cellStyle name="Note 12 2 5 5 2 5" xfId="54901"/>
    <cellStyle name="Note 12 2 5 5 2 6" xfId="54902"/>
    <cellStyle name="Note 12 2 5 5 3" xfId="54903"/>
    <cellStyle name="Note 12 2 5 5 4" xfId="54904"/>
    <cellStyle name="Note 12 2 5 5 5" xfId="54905"/>
    <cellStyle name="Note 12 2 5 5 6" xfId="54906"/>
    <cellStyle name="Note 12 2 5 5 7" xfId="54907"/>
    <cellStyle name="Note 12 2 5 5 8" xfId="54908"/>
    <cellStyle name="Note 12 2 5 6" xfId="3835"/>
    <cellStyle name="Note 12 2 5 6 2" xfId="3836"/>
    <cellStyle name="Note 12 2 5 6 2 2" xfId="54909"/>
    <cellStyle name="Note 12 2 5 6 2 3" xfId="54910"/>
    <cellStyle name="Note 12 2 5 6 2 4" xfId="54911"/>
    <cellStyle name="Note 12 2 5 6 2 5" xfId="54912"/>
    <cellStyle name="Note 12 2 5 6 2 6" xfId="54913"/>
    <cellStyle name="Note 12 2 5 6 3" xfId="54914"/>
    <cellStyle name="Note 12 2 5 6 4" xfId="54915"/>
    <cellStyle name="Note 12 2 5 6 5" xfId="54916"/>
    <cellStyle name="Note 12 2 5 6 6" xfId="54917"/>
    <cellStyle name="Note 12 2 5 6 7" xfId="54918"/>
    <cellStyle name="Note 12 2 5 6 8" xfId="54919"/>
    <cellStyle name="Note 12 2 5 7" xfId="3837"/>
    <cellStyle name="Note 12 2 5 7 2" xfId="3838"/>
    <cellStyle name="Note 12 2 5 7 2 2" xfId="54920"/>
    <cellStyle name="Note 12 2 5 7 2 3" xfId="54921"/>
    <cellStyle name="Note 12 2 5 7 2 4" xfId="54922"/>
    <cellStyle name="Note 12 2 5 7 2 5" xfId="54923"/>
    <cellStyle name="Note 12 2 5 7 2 6" xfId="54924"/>
    <cellStyle name="Note 12 2 5 7 3" xfId="54925"/>
    <cellStyle name="Note 12 2 5 7 4" xfId="54926"/>
    <cellStyle name="Note 12 2 5 7 5" xfId="54927"/>
    <cellStyle name="Note 12 2 5 7 6" xfId="54928"/>
    <cellStyle name="Note 12 2 5 7 7" xfId="54929"/>
    <cellStyle name="Note 12 2 5 7 8" xfId="54930"/>
    <cellStyle name="Note 12 2 5 8" xfId="3839"/>
    <cellStyle name="Note 12 2 5 8 2" xfId="3840"/>
    <cellStyle name="Note 12 2 5 8 2 2" xfId="54931"/>
    <cellStyle name="Note 12 2 5 8 2 3" xfId="54932"/>
    <cellStyle name="Note 12 2 5 8 2 4" xfId="54933"/>
    <cellStyle name="Note 12 2 5 8 2 5" xfId="54934"/>
    <cellStyle name="Note 12 2 5 8 2 6" xfId="54935"/>
    <cellStyle name="Note 12 2 5 8 3" xfId="54936"/>
    <cellStyle name="Note 12 2 5 8 4" xfId="54937"/>
    <cellStyle name="Note 12 2 5 8 5" xfId="54938"/>
    <cellStyle name="Note 12 2 5 8 6" xfId="54939"/>
    <cellStyle name="Note 12 2 5 8 7" xfId="54940"/>
    <cellStyle name="Note 12 2 5 8 8" xfId="54941"/>
    <cellStyle name="Note 12 2 5 9" xfId="3841"/>
    <cellStyle name="Note 12 2 5 9 2" xfId="3842"/>
    <cellStyle name="Note 12 2 5 9 2 2" xfId="54942"/>
    <cellStyle name="Note 12 2 5 9 2 3" xfId="54943"/>
    <cellStyle name="Note 12 2 5 9 2 4" xfId="54944"/>
    <cellStyle name="Note 12 2 5 9 2 5" xfId="54945"/>
    <cellStyle name="Note 12 2 5 9 2 6" xfId="54946"/>
    <cellStyle name="Note 12 2 5 9 3" xfId="54947"/>
    <cellStyle name="Note 12 2 5 9 4" xfId="54948"/>
    <cellStyle name="Note 12 2 5 9 5" xfId="54949"/>
    <cellStyle name="Note 12 2 5 9 6" xfId="54950"/>
    <cellStyle name="Note 12 2 5 9 7" xfId="54951"/>
    <cellStyle name="Note 12 2 5 9 8" xfId="54952"/>
    <cellStyle name="Note 12 2 6" xfId="3843"/>
    <cellStyle name="Note 12 2 6 10" xfId="3844"/>
    <cellStyle name="Note 12 2 6 10 2" xfId="3845"/>
    <cellStyle name="Note 12 2 6 10 2 2" xfId="54953"/>
    <cellStyle name="Note 12 2 6 10 2 3" xfId="54954"/>
    <cellStyle name="Note 12 2 6 10 2 4" xfId="54955"/>
    <cellStyle name="Note 12 2 6 10 2 5" xfId="54956"/>
    <cellStyle name="Note 12 2 6 10 3" xfId="54957"/>
    <cellStyle name="Note 12 2 6 10 4" xfId="54958"/>
    <cellStyle name="Note 12 2 6 10 5" xfId="54959"/>
    <cellStyle name="Note 12 2 6 10 6" xfId="54960"/>
    <cellStyle name="Note 12 2 6 10 7" xfId="54961"/>
    <cellStyle name="Note 12 2 6 11" xfId="3846"/>
    <cellStyle name="Note 12 2 6 11 2" xfId="54962"/>
    <cellStyle name="Note 12 2 6 11 3" xfId="54963"/>
    <cellStyle name="Note 12 2 6 11 4" xfId="54964"/>
    <cellStyle name="Note 12 2 6 11 5" xfId="54965"/>
    <cellStyle name="Note 12 2 6 12" xfId="54966"/>
    <cellStyle name="Note 12 2 6 13" xfId="54967"/>
    <cellStyle name="Note 12 2 6 2" xfId="3847"/>
    <cellStyle name="Note 12 2 6 2 2" xfId="3848"/>
    <cellStyle name="Note 12 2 6 2 2 2" xfId="3849"/>
    <cellStyle name="Note 12 2 6 2 2 2 2" xfId="54968"/>
    <cellStyle name="Note 12 2 6 2 2 2 3" xfId="54969"/>
    <cellStyle name="Note 12 2 6 2 2 2 4" xfId="54970"/>
    <cellStyle name="Note 12 2 6 2 2 2 5" xfId="54971"/>
    <cellStyle name="Note 12 2 6 2 2 3" xfId="54972"/>
    <cellStyle name="Note 12 2 6 2 2 4" xfId="54973"/>
    <cellStyle name="Note 12 2 6 2 2 5" xfId="54974"/>
    <cellStyle name="Note 12 2 6 2 2 6" xfId="54975"/>
    <cellStyle name="Note 12 2 6 2 2 7" xfId="54976"/>
    <cellStyle name="Note 12 2 6 2 3" xfId="3850"/>
    <cellStyle name="Note 12 2 6 2 3 2" xfId="54977"/>
    <cellStyle name="Note 12 2 6 2 3 3" xfId="54978"/>
    <cellStyle name="Note 12 2 6 2 3 4" xfId="54979"/>
    <cellStyle name="Note 12 2 6 2 3 5" xfId="54980"/>
    <cellStyle name="Note 12 2 6 2 3 6" xfId="54981"/>
    <cellStyle name="Note 12 2 6 2 4" xfId="54982"/>
    <cellStyle name="Note 12 2 6 2 5" xfId="54983"/>
    <cellStyle name="Note 12 2 6 3" xfId="3851"/>
    <cellStyle name="Note 12 2 6 3 2" xfId="3852"/>
    <cellStyle name="Note 12 2 6 3 2 2" xfId="54984"/>
    <cellStyle name="Note 12 2 6 3 2 3" xfId="54985"/>
    <cellStyle name="Note 12 2 6 3 2 4" xfId="54986"/>
    <cellStyle name="Note 12 2 6 3 2 5" xfId="54987"/>
    <cellStyle name="Note 12 2 6 3 2 6" xfId="54988"/>
    <cellStyle name="Note 12 2 6 3 3" xfId="54989"/>
    <cellStyle name="Note 12 2 6 3 4" xfId="54990"/>
    <cellStyle name="Note 12 2 6 3 5" xfId="54991"/>
    <cellStyle name="Note 12 2 6 3 6" xfId="54992"/>
    <cellStyle name="Note 12 2 6 3 7" xfId="54993"/>
    <cellStyle name="Note 12 2 6 3 8" xfId="54994"/>
    <cellStyle name="Note 12 2 6 4" xfId="3853"/>
    <cellStyle name="Note 12 2 6 4 2" xfId="3854"/>
    <cellStyle name="Note 12 2 6 4 2 2" xfId="54995"/>
    <cellStyle name="Note 12 2 6 4 2 3" xfId="54996"/>
    <cellStyle name="Note 12 2 6 4 2 4" xfId="54997"/>
    <cellStyle name="Note 12 2 6 4 2 5" xfId="54998"/>
    <cellStyle name="Note 12 2 6 4 2 6" xfId="54999"/>
    <cellStyle name="Note 12 2 6 4 3" xfId="55000"/>
    <cellStyle name="Note 12 2 6 4 4" xfId="55001"/>
    <cellStyle name="Note 12 2 6 4 5" xfId="55002"/>
    <cellStyle name="Note 12 2 6 4 6" xfId="55003"/>
    <cellStyle name="Note 12 2 6 4 7" xfId="55004"/>
    <cellStyle name="Note 12 2 6 4 8" xfId="55005"/>
    <cellStyle name="Note 12 2 6 5" xfId="3855"/>
    <cellStyle name="Note 12 2 6 5 2" xfId="3856"/>
    <cellStyle name="Note 12 2 6 5 2 2" xfId="55006"/>
    <cellStyle name="Note 12 2 6 5 2 3" xfId="55007"/>
    <cellStyle name="Note 12 2 6 5 2 4" xfId="55008"/>
    <cellStyle name="Note 12 2 6 5 2 5" xfId="55009"/>
    <cellStyle name="Note 12 2 6 5 2 6" xfId="55010"/>
    <cellStyle name="Note 12 2 6 5 3" xfId="55011"/>
    <cellStyle name="Note 12 2 6 5 4" xfId="55012"/>
    <cellStyle name="Note 12 2 6 5 5" xfId="55013"/>
    <cellStyle name="Note 12 2 6 5 6" xfId="55014"/>
    <cellStyle name="Note 12 2 6 5 7" xfId="55015"/>
    <cellStyle name="Note 12 2 6 5 8" xfId="55016"/>
    <cellStyle name="Note 12 2 6 6" xfId="3857"/>
    <cellStyle name="Note 12 2 6 6 2" xfId="3858"/>
    <cellStyle name="Note 12 2 6 6 2 2" xfId="55017"/>
    <cellStyle name="Note 12 2 6 6 2 3" xfId="55018"/>
    <cellStyle name="Note 12 2 6 6 2 4" xfId="55019"/>
    <cellStyle name="Note 12 2 6 6 2 5" xfId="55020"/>
    <cellStyle name="Note 12 2 6 6 2 6" xfId="55021"/>
    <cellStyle name="Note 12 2 6 6 3" xfId="55022"/>
    <cellStyle name="Note 12 2 6 6 4" xfId="55023"/>
    <cellStyle name="Note 12 2 6 6 5" xfId="55024"/>
    <cellStyle name="Note 12 2 6 6 6" xfId="55025"/>
    <cellStyle name="Note 12 2 6 6 7" xfId="55026"/>
    <cellStyle name="Note 12 2 6 6 8" xfId="55027"/>
    <cellStyle name="Note 12 2 6 7" xfId="3859"/>
    <cellStyle name="Note 12 2 6 7 2" xfId="3860"/>
    <cellStyle name="Note 12 2 6 7 2 2" xfId="55028"/>
    <cellStyle name="Note 12 2 6 7 2 3" xfId="55029"/>
    <cellStyle name="Note 12 2 6 7 2 4" xfId="55030"/>
    <cellStyle name="Note 12 2 6 7 2 5" xfId="55031"/>
    <cellStyle name="Note 12 2 6 7 2 6" xfId="55032"/>
    <cellStyle name="Note 12 2 6 7 3" xfId="55033"/>
    <cellStyle name="Note 12 2 6 7 4" xfId="55034"/>
    <cellStyle name="Note 12 2 6 7 5" xfId="55035"/>
    <cellStyle name="Note 12 2 6 7 6" xfId="55036"/>
    <cellStyle name="Note 12 2 6 7 7" xfId="55037"/>
    <cellStyle name="Note 12 2 6 7 8" xfId="55038"/>
    <cellStyle name="Note 12 2 6 8" xfId="3861"/>
    <cellStyle name="Note 12 2 6 8 2" xfId="3862"/>
    <cellStyle name="Note 12 2 6 8 2 2" xfId="55039"/>
    <cellStyle name="Note 12 2 6 8 2 3" xfId="55040"/>
    <cellStyle name="Note 12 2 6 8 2 4" xfId="55041"/>
    <cellStyle name="Note 12 2 6 8 2 5" xfId="55042"/>
    <cellStyle name="Note 12 2 6 8 2 6" xfId="55043"/>
    <cellStyle name="Note 12 2 6 8 3" xfId="55044"/>
    <cellStyle name="Note 12 2 6 8 4" xfId="55045"/>
    <cellStyle name="Note 12 2 6 8 5" xfId="55046"/>
    <cellStyle name="Note 12 2 6 8 6" xfId="55047"/>
    <cellStyle name="Note 12 2 6 8 7" xfId="55048"/>
    <cellStyle name="Note 12 2 6 8 8" xfId="55049"/>
    <cellStyle name="Note 12 2 6 9" xfId="3863"/>
    <cellStyle name="Note 12 2 6 9 2" xfId="3864"/>
    <cellStyle name="Note 12 2 6 9 2 2" xfId="55050"/>
    <cellStyle name="Note 12 2 6 9 2 3" xfId="55051"/>
    <cellStyle name="Note 12 2 6 9 2 4" xfId="55052"/>
    <cellStyle name="Note 12 2 6 9 2 5" xfId="55053"/>
    <cellStyle name="Note 12 2 6 9 2 6" xfId="55054"/>
    <cellStyle name="Note 12 2 6 9 3" xfId="55055"/>
    <cellStyle name="Note 12 2 6 9 4" xfId="55056"/>
    <cellStyle name="Note 12 2 6 9 5" xfId="55057"/>
    <cellStyle name="Note 12 2 6 9 6" xfId="55058"/>
    <cellStyle name="Note 12 2 6 9 7" xfId="55059"/>
    <cellStyle name="Note 12 2 6 9 8" xfId="55060"/>
    <cellStyle name="Note 12 2 7" xfId="3865"/>
    <cellStyle name="Note 12 2 7 2" xfId="3866"/>
    <cellStyle name="Note 12 2 7 2 2" xfId="3867"/>
    <cellStyle name="Note 12 2 7 2 2 2" xfId="55061"/>
    <cellStyle name="Note 12 2 7 2 2 3" xfId="55062"/>
    <cellStyle name="Note 12 2 7 2 2 4" xfId="55063"/>
    <cellStyle name="Note 12 2 7 2 2 5" xfId="55064"/>
    <cellStyle name="Note 12 2 7 2 3" xfId="55065"/>
    <cellStyle name="Note 12 2 7 2 4" xfId="55066"/>
    <cellStyle name="Note 12 2 7 2 5" xfId="55067"/>
    <cellStyle name="Note 12 2 7 2 6" xfId="55068"/>
    <cellStyle name="Note 12 2 7 2 7" xfId="55069"/>
    <cellStyle name="Note 12 2 7 3" xfId="3868"/>
    <cellStyle name="Note 12 2 7 3 2" xfId="55070"/>
    <cellStyle name="Note 12 2 7 3 3" xfId="55071"/>
    <cellStyle name="Note 12 2 7 3 4" xfId="55072"/>
    <cellStyle name="Note 12 2 7 3 5" xfId="55073"/>
    <cellStyle name="Note 12 2 7 3 6" xfId="55074"/>
    <cellStyle name="Note 12 2 7 4" xfId="55075"/>
    <cellStyle name="Note 12 2 7 5" xfId="55076"/>
    <cellStyle name="Note 12 2 8" xfId="3869"/>
    <cellStyle name="Note 12 2 8 2" xfId="3870"/>
    <cellStyle name="Note 12 2 8 2 2" xfId="55077"/>
    <cellStyle name="Note 12 2 8 2 3" xfId="55078"/>
    <cellStyle name="Note 12 2 8 2 4" xfId="55079"/>
    <cellStyle name="Note 12 2 8 2 5" xfId="55080"/>
    <cellStyle name="Note 12 2 8 2 6" xfId="55081"/>
    <cellStyle name="Note 12 2 8 3" xfId="55082"/>
    <cellStyle name="Note 12 2 8 4" xfId="55083"/>
    <cellStyle name="Note 12 2 8 5" xfId="55084"/>
    <cellStyle name="Note 12 2 8 6" xfId="55085"/>
    <cellStyle name="Note 12 2 8 7" xfId="55086"/>
    <cellStyle name="Note 12 2 8 8" xfId="55087"/>
    <cellStyle name="Note 12 2 9" xfId="3871"/>
    <cellStyle name="Note 12 2 9 2" xfId="3872"/>
    <cellStyle name="Note 12 2 9 2 2" xfId="55088"/>
    <cellStyle name="Note 12 2 9 2 3" xfId="55089"/>
    <cellStyle name="Note 12 2 9 2 4" xfId="55090"/>
    <cellStyle name="Note 12 2 9 2 5" xfId="55091"/>
    <cellStyle name="Note 12 2 9 2 6" xfId="55092"/>
    <cellStyle name="Note 12 2 9 3" xfId="55093"/>
    <cellStyle name="Note 12 2 9 4" xfId="55094"/>
    <cellStyle name="Note 12 2 9 5" xfId="55095"/>
    <cellStyle name="Note 12 2 9 6" xfId="55096"/>
    <cellStyle name="Note 12 2 9 7" xfId="55097"/>
    <cellStyle name="Note 12 2 9 8" xfId="55098"/>
    <cellStyle name="Note 12 3" xfId="3873"/>
    <cellStyle name="Note 12 3 10" xfId="55099"/>
    <cellStyle name="Note 12 3 11" xfId="55100"/>
    <cellStyle name="Note 12 3 2" xfId="3874"/>
    <cellStyle name="Note 12 3 2 2" xfId="3875"/>
    <cellStyle name="Note 12 3 2 2 2" xfId="3876"/>
    <cellStyle name="Note 12 3 2 2 2 2" xfId="55101"/>
    <cellStyle name="Note 12 3 2 2 2 3" xfId="55102"/>
    <cellStyle name="Note 12 3 2 2 2 4" xfId="55103"/>
    <cellStyle name="Note 12 3 2 2 2 5" xfId="55104"/>
    <cellStyle name="Note 12 3 2 2 3" xfId="55105"/>
    <cellStyle name="Note 12 3 2 2 4" xfId="55106"/>
    <cellStyle name="Note 12 3 2 2 5" xfId="55107"/>
    <cellStyle name="Note 12 3 2 2 6" xfId="55108"/>
    <cellStyle name="Note 12 3 2 2 7" xfId="55109"/>
    <cellStyle name="Note 12 3 2 3" xfId="3877"/>
    <cellStyle name="Note 12 3 2 3 2" xfId="55110"/>
    <cellStyle name="Note 12 3 2 3 3" xfId="55111"/>
    <cellStyle name="Note 12 3 2 3 4" xfId="55112"/>
    <cellStyle name="Note 12 3 2 3 5" xfId="55113"/>
    <cellStyle name="Note 12 3 2 3 6" xfId="55114"/>
    <cellStyle name="Note 12 3 2 4" xfId="55115"/>
    <cellStyle name="Note 12 3 2 5" xfId="55116"/>
    <cellStyle name="Note 12 3 3" xfId="3878"/>
    <cellStyle name="Note 12 3 3 2" xfId="3879"/>
    <cellStyle name="Note 12 3 3 2 2" xfId="3880"/>
    <cellStyle name="Note 12 3 3 2 2 2" xfId="55117"/>
    <cellStyle name="Note 12 3 3 2 2 3" xfId="55118"/>
    <cellStyle name="Note 12 3 3 2 2 4" xfId="55119"/>
    <cellStyle name="Note 12 3 3 2 2 5" xfId="55120"/>
    <cellStyle name="Note 12 3 3 2 3" xfId="55121"/>
    <cellStyle name="Note 12 3 3 2 4" xfId="55122"/>
    <cellStyle name="Note 12 3 3 2 5" xfId="55123"/>
    <cellStyle name="Note 12 3 3 2 6" xfId="55124"/>
    <cellStyle name="Note 12 3 3 2 7" xfId="55125"/>
    <cellStyle name="Note 12 3 3 3" xfId="3881"/>
    <cellStyle name="Note 12 3 3 3 2" xfId="55126"/>
    <cellStyle name="Note 12 3 3 3 3" xfId="55127"/>
    <cellStyle name="Note 12 3 3 3 4" xfId="55128"/>
    <cellStyle name="Note 12 3 3 3 5" xfId="55129"/>
    <cellStyle name="Note 12 3 3 3 6" xfId="55130"/>
    <cellStyle name="Note 12 3 3 4" xfId="55131"/>
    <cellStyle name="Note 12 3 3 5" xfId="55132"/>
    <cellStyle name="Note 12 3 4" xfId="3882"/>
    <cellStyle name="Note 12 3 4 2" xfId="3883"/>
    <cellStyle name="Note 12 3 4 2 2" xfId="55133"/>
    <cellStyle name="Note 12 3 4 2 3" xfId="55134"/>
    <cellStyle name="Note 12 3 4 2 4" xfId="55135"/>
    <cellStyle name="Note 12 3 4 2 5" xfId="55136"/>
    <cellStyle name="Note 12 3 4 2 6" xfId="55137"/>
    <cellStyle name="Note 12 3 4 3" xfId="55138"/>
    <cellStyle name="Note 12 3 4 4" xfId="55139"/>
    <cellStyle name="Note 12 3 4 5" xfId="55140"/>
    <cellStyle name="Note 12 3 4 6" xfId="55141"/>
    <cellStyle name="Note 12 3 4 7" xfId="55142"/>
    <cellStyle name="Note 12 3 4 8" xfId="55143"/>
    <cellStyle name="Note 12 3 5" xfId="3884"/>
    <cellStyle name="Note 12 3 5 2" xfId="3885"/>
    <cellStyle name="Note 12 3 5 2 2" xfId="55144"/>
    <cellStyle name="Note 12 3 5 2 3" xfId="55145"/>
    <cellStyle name="Note 12 3 5 2 4" xfId="55146"/>
    <cellStyle name="Note 12 3 5 2 5" xfId="55147"/>
    <cellStyle name="Note 12 3 5 2 6" xfId="55148"/>
    <cellStyle name="Note 12 3 5 3" xfId="55149"/>
    <cellStyle name="Note 12 3 5 4" xfId="55150"/>
    <cellStyle name="Note 12 3 5 5" xfId="55151"/>
    <cellStyle name="Note 12 3 5 6" xfId="55152"/>
    <cellStyle name="Note 12 3 5 7" xfId="55153"/>
    <cellStyle name="Note 12 3 5 8" xfId="55154"/>
    <cellStyle name="Note 12 3 6" xfId="3886"/>
    <cellStyle name="Note 12 3 6 2" xfId="3887"/>
    <cellStyle name="Note 12 3 6 2 2" xfId="55155"/>
    <cellStyle name="Note 12 3 6 2 3" xfId="55156"/>
    <cellStyle name="Note 12 3 6 2 4" xfId="55157"/>
    <cellStyle name="Note 12 3 6 2 5" xfId="55158"/>
    <cellStyle name="Note 12 3 6 2 6" xfId="55159"/>
    <cellStyle name="Note 12 3 6 3" xfId="55160"/>
    <cellStyle name="Note 12 3 6 4" xfId="55161"/>
    <cellStyle name="Note 12 3 6 5" xfId="55162"/>
    <cellStyle name="Note 12 3 6 6" xfId="55163"/>
    <cellStyle name="Note 12 3 6 7" xfId="55164"/>
    <cellStyle name="Note 12 3 6 8" xfId="55165"/>
    <cellStyle name="Note 12 3 7" xfId="3888"/>
    <cellStyle name="Note 12 3 7 2" xfId="3889"/>
    <cellStyle name="Note 12 3 7 2 2" xfId="55166"/>
    <cellStyle name="Note 12 3 7 2 3" xfId="55167"/>
    <cellStyle name="Note 12 3 7 2 4" xfId="55168"/>
    <cellStyle name="Note 12 3 7 2 5" xfId="55169"/>
    <cellStyle name="Note 12 3 7 2 6" xfId="55170"/>
    <cellStyle name="Note 12 3 7 3" xfId="55171"/>
    <cellStyle name="Note 12 3 7 4" xfId="55172"/>
    <cellStyle name="Note 12 3 7 5" xfId="55173"/>
    <cellStyle name="Note 12 3 7 6" xfId="55174"/>
    <cellStyle name="Note 12 3 7 7" xfId="55175"/>
    <cellStyle name="Note 12 3 7 8" xfId="55176"/>
    <cellStyle name="Note 12 3 8" xfId="3890"/>
    <cellStyle name="Note 12 3 8 2" xfId="55177"/>
    <cellStyle name="Note 12 3 8 3" xfId="55178"/>
    <cellStyle name="Note 12 3 8 4" xfId="55179"/>
    <cellStyle name="Note 12 3 8 5" xfId="55180"/>
    <cellStyle name="Note 12 3 8 6" xfId="55181"/>
    <cellStyle name="Note 12 3 9" xfId="55182"/>
    <cellStyle name="Note 12 3 9 2" xfId="55183"/>
    <cellStyle name="Note 12 4" xfId="3891"/>
    <cellStyle name="Note 12 4 10" xfId="3892"/>
    <cellStyle name="Note 12 4 10 2" xfId="3893"/>
    <cellStyle name="Note 12 4 10 2 2" xfId="55184"/>
    <cellStyle name="Note 12 4 10 2 3" xfId="55185"/>
    <cellStyle name="Note 12 4 10 2 4" xfId="55186"/>
    <cellStyle name="Note 12 4 10 2 5" xfId="55187"/>
    <cellStyle name="Note 12 4 10 3" xfId="55188"/>
    <cellStyle name="Note 12 4 10 4" xfId="55189"/>
    <cellStyle name="Note 12 4 10 5" xfId="55190"/>
    <cellStyle name="Note 12 4 10 6" xfId="55191"/>
    <cellStyle name="Note 12 4 10 7" xfId="55192"/>
    <cellStyle name="Note 12 4 11" xfId="3894"/>
    <cellStyle name="Note 12 4 11 2" xfId="55193"/>
    <cellStyle name="Note 12 4 11 3" xfId="55194"/>
    <cellStyle name="Note 12 4 11 4" xfId="55195"/>
    <cellStyle name="Note 12 4 11 5" xfId="55196"/>
    <cellStyle name="Note 12 4 12" xfId="55197"/>
    <cellStyle name="Note 12 4 13" xfId="55198"/>
    <cellStyle name="Note 12 4 2" xfId="3895"/>
    <cellStyle name="Note 12 4 2 2" xfId="3896"/>
    <cellStyle name="Note 12 4 2 2 2" xfId="3897"/>
    <cellStyle name="Note 12 4 2 2 2 2" xfId="55199"/>
    <cellStyle name="Note 12 4 2 2 2 3" xfId="55200"/>
    <cellStyle name="Note 12 4 2 2 2 4" xfId="55201"/>
    <cellStyle name="Note 12 4 2 2 2 5" xfId="55202"/>
    <cellStyle name="Note 12 4 2 2 3" xfId="55203"/>
    <cellStyle name="Note 12 4 2 2 4" xfId="55204"/>
    <cellStyle name="Note 12 4 2 2 5" xfId="55205"/>
    <cellStyle name="Note 12 4 2 2 6" xfId="55206"/>
    <cellStyle name="Note 12 4 2 2 7" xfId="55207"/>
    <cellStyle name="Note 12 4 2 3" xfId="3898"/>
    <cellStyle name="Note 12 4 2 3 2" xfId="55208"/>
    <cellStyle name="Note 12 4 2 3 3" xfId="55209"/>
    <cellStyle name="Note 12 4 2 3 4" xfId="55210"/>
    <cellStyle name="Note 12 4 2 3 5" xfId="55211"/>
    <cellStyle name="Note 12 4 2 3 6" xfId="55212"/>
    <cellStyle name="Note 12 4 2 4" xfId="55213"/>
    <cellStyle name="Note 12 4 2 5" xfId="55214"/>
    <cellStyle name="Note 12 4 3" xfId="3899"/>
    <cellStyle name="Note 12 4 3 2" xfId="3900"/>
    <cellStyle name="Note 12 4 3 2 2" xfId="55215"/>
    <cellStyle name="Note 12 4 3 2 3" xfId="55216"/>
    <cellStyle name="Note 12 4 3 2 4" xfId="55217"/>
    <cellStyle name="Note 12 4 3 2 5" xfId="55218"/>
    <cellStyle name="Note 12 4 3 2 6" xfId="55219"/>
    <cellStyle name="Note 12 4 3 3" xfId="55220"/>
    <cellStyle name="Note 12 4 3 4" xfId="55221"/>
    <cellStyle name="Note 12 4 3 5" xfId="55222"/>
    <cellStyle name="Note 12 4 3 6" xfId="55223"/>
    <cellStyle name="Note 12 4 3 7" xfId="55224"/>
    <cellStyle name="Note 12 4 3 8" xfId="55225"/>
    <cellStyle name="Note 12 4 4" xfId="3901"/>
    <cellStyle name="Note 12 4 4 2" xfId="3902"/>
    <cellStyle name="Note 12 4 4 2 2" xfId="55226"/>
    <cellStyle name="Note 12 4 4 2 3" xfId="55227"/>
    <cellStyle name="Note 12 4 4 2 4" xfId="55228"/>
    <cellStyle name="Note 12 4 4 2 5" xfId="55229"/>
    <cellStyle name="Note 12 4 4 2 6" xfId="55230"/>
    <cellStyle name="Note 12 4 4 3" xfId="55231"/>
    <cellStyle name="Note 12 4 4 4" xfId="55232"/>
    <cellStyle name="Note 12 4 4 5" xfId="55233"/>
    <cellStyle name="Note 12 4 4 6" xfId="55234"/>
    <cellStyle name="Note 12 4 4 7" xfId="55235"/>
    <cellStyle name="Note 12 4 4 8" xfId="55236"/>
    <cellStyle name="Note 12 4 5" xfId="3903"/>
    <cellStyle name="Note 12 4 5 2" xfId="3904"/>
    <cellStyle name="Note 12 4 5 2 2" xfId="55237"/>
    <cellStyle name="Note 12 4 5 2 3" xfId="55238"/>
    <cellStyle name="Note 12 4 5 2 4" xfId="55239"/>
    <cellStyle name="Note 12 4 5 2 5" xfId="55240"/>
    <cellStyle name="Note 12 4 5 2 6" xfId="55241"/>
    <cellStyle name="Note 12 4 5 3" xfId="55242"/>
    <cellStyle name="Note 12 4 5 4" xfId="55243"/>
    <cellStyle name="Note 12 4 5 5" xfId="55244"/>
    <cellStyle name="Note 12 4 5 6" xfId="55245"/>
    <cellStyle name="Note 12 4 5 7" xfId="55246"/>
    <cellStyle name="Note 12 4 5 8" xfId="55247"/>
    <cellStyle name="Note 12 4 6" xfId="3905"/>
    <cellStyle name="Note 12 4 6 2" xfId="3906"/>
    <cellStyle name="Note 12 4 6 2 2" xfId="55248"/>
    <cellStyle name="Note 12 4 6 2 3" xfId="55249"/>
    <cellStyle name="Note 12 4 6 2 4" xfId="55250"/>
    <cellStyle name="Note 12 4 6 2 5" xfId="55251"/>
    <cellStyle name="Note 12 4 6 2 6" xfId="55252"/>
    <cellStyle name="Note 12 4 6 3" xfId="55253"/>
    <cellStyle name="Note 12 4 6 4" xfId="55254"/>
    <cellStyle name="Note 12 4 6 5" xfId="55255"/>
    <cellStyle name="Note 12 4 6 6" xfId="55256"/>
    <cellStyle name="Note 12 4 6 7" xfId="55257"/>
    <cellStyle name="Note 12 4 6 8" xfId="55258"/>
    <cellStyle name="Note 12 4 7" xfId="3907"/>
    <cellStyle name="Note 12 4 7 2" xfId="3908"/>
    <cellStyle name="Note 12 4 7 2 2" xfId="55259"/>
    <cellStyle name="Note 12 4 7 2 3" xfId="55260"/>
    <cellStyle name="Note 12 4 7 2 4" xfId="55261"/>
    <cellStyle name="Note 12 4 7 2 5" xfId="55262"/>
    <cellStyle name="Note 12 4 7 2 6" xfId="55263"/>
    <cellStyle name="Note 12 4 7 3" xfId="55264"/>
    <cellStyle name="Note 12 4 7 4" xfId="55265"/>
    <cellStyle name="Note 12 4 7 5" xfId="55266"/>
    <cellStyle name="Note 12 4 7 6" xfId="55267"/>
    <cellStyle name="Note 12 4 7 7" xfId="55268"/>
    <cellStyle name="Note 12 4 7 8" xfId="55269"/>
    <cellStyle name="Note 12 4 8" xfId="3909"/>
    <cellStyle name="Note 12 4 8 2" xfId="3910"/>
    <cellStyle name="Note 12 4 8 2 2" xfId="55270"/>
    <cellStyle name="Note 12 4 8 2 3" xfId="55271"/>
    <cellStyle name="Note 12 4 8 2 4" xfId="55272"/>
    <cellStyle name="Note 12 4 8 2 5" xfId="55273"/>
    <cellStyle name="Note 12 4 8 2 6" xfId="55274"/>
    <cellStyle name="Note 12 4 8 3" xfId="55275"/>
    <cellStyle name="Note 12 4 8 4" xfId="55276"/>
    <cellStyle name="Note 12 4 8 5" xfId="55277"/>
    <cellStyle name="Note 12 4 8 6" xfId="55278"/>
    <cellStyle name="Note 12 4 8 7" xfId="55279"/>
    <cellStyle name="Note 12 4 8 8" xfId="55280"/>
    <cellStyle name="Note 12 4 9" xfId="3911"/>
    <cellStyle name="Note 12 4 9 2" xfId="3912"/>
    <cellStyle name="Note 12 4 9 2 2" xfId="55281"/>
    <cellStyle name="Note 12 4 9 2 3" xfId="55282"/>
    <cellStyle name="Note 12 4 9 2 4" xfId="55283"/>
    <cellStyle name="Note 12 4 9 2 5" xfId="55284"/>
    <cellStyle name="Note 12 4 9 2 6" xfId="55285"/>
    <cellStyle name="Note 12 4 9 3" xfId="55286"/>
    <cellStyle name="Note 12 4 9 4" xfId="55287"/>
    <cellStyle name="Note 12 4 9 5" xfId="55288"/>
    <cellStyle name="Note 12 4 9 6" xfId="55289"/>
    <cellStyle name="Note 12 4 9 7" xfId="55290"/>
    <cellStyle name="Note 12 4 9 8" xfId="55291"/>
    <cellStyle name="Note 12 5" xfId="3913"/>
    <cellStyle name="Note 12 5 10" xfId="3914"/>
    <cellStyle name="Note 12 5 10 2" xfId="3915"/>
    <cellStyle name="Note 12 5 10 2 2" xfId="55292"/>
    <cellStyle name="Note 12 5 10 2 3" xfId="55293"/>
    <cellStyle name="Note 12 5 10 2 4" xfId="55294"/>
    <cellStyle name="Note 12 5 10 2 5" xfId="55295"/>
    <cellStyle name="Note 12 5 10 3" xfId="55296"/>
    <cellStyle name="Note 12 5 10 4" xfId="55297"/>
    <cellStyle name="Note 12 5 10 5" xfId="55298"/>
    <cellStyle name="Note 12 5 10 6" xfId="55299"/>
    <cellStyle name="Note 12 5 10 7" xfId="55300"/>
    <cellStyle name="Note 12 5 11" xfId="3916"/>
    <cellStyle name="Note 12 5 11 2" xfId="55301"/>
    <cellStyle name="Note 12 5 11 3" xfId="55302"/>
    <cellStyle name="Note 12 5 11 4" xfId="55303"/>
    <cellStyle name="Note 12 5 11 5" xfId="55304"/>
    <cellStyle name="Note 12 5 12" xfId="55305"/>
    <cellStyle name="Note 12 5 13" xfId="55306"/>
    <cellStyle name="Note 12 5 2" xfId="3917"/>
    <cellStyle name="Note 12 5 2 2" xfId="3918"/>
    <cellStyle name="Note 12 5 2 2 2" xfId="3919"/>
    <cellStyle name="Note 12 5 2 2 2 2" xfId="55307"/>
    <cellStyle name="Note 12 5 2 2 2 3" xfId="55308"/>
    <cellStyle name="Note 12 5 2 2 2 4" xfId="55309"/>
    <cellStyle name="Note 12 5 2 2 2 5" xfId="55310"/>
    <cellStyle name="Note 12 5 2 2 3" xfId="55311"/>
    <cellStyle name="Note 12 5 2 2 4" xfId="55312"/>
    <cellStyle name="Note 12 5 2 2 5" xfId="55313"/>
    <cellStyle name="Note 12 5 2 2 6" xfId="55314"/>
    <cellStyle name="Note 12 5 2 2 7" xfId="55315"/>
    <cellStyle name="Note 12 5 2 3" xfId="3920"/>
    <cellStyle name="Note 12 5 2 3 2" xfId="55316"/>
    <cellStyle name="Note 12 5 2 3 3" xfId="55317"/>
    <cellStyle name="Note 12 5 2 3 4" xfId="55318"/>
    <cellStyle name="Note 12 5 2 3 5" xfId="55319"/>
    <cellStyle name="Note 12 5 2 3 6" xfId="55320"/>
    <cellStyle name="Note 12 5 2 4" xfId="55321"/>
    <cellStyle name="Note 12 5 2 5" xfId="55322"/>
    <cellStyle name="Note 12 5 3" xfId="3921"/>
    <cellStyle name="Note 12 5 3 2" xfId="3922"/>
    <cellStyle name="Note 12 5 3 2 2" xfId="55323"/>
    <cellStyle name="Note 12 5 3 2 3" xfId="55324"/>
    <cellStyle name="Note 12 5 3 2 4" xfId="55325"/>
    <cellStyle name="Note 12 5 3 2 5" xfId="55326"/>
    <cellStyle name="Note 12 5 3 2 6" xfId="55327"/>
    <cellStyle name="Note 12 5 3 3" xfId="55328"/>
    <cellStyle name="Note 12 5 3 4" xfId="55329"/>
    <cellStyle name="Note 12 5 3 5" xfId="55330"/>
    <cellStyle name="Note 12 5 3 6" xfId="55331"/>
    <cellStyle name="Note 12 5 3 7" xfId="55332"/>
    <cellStyle name="Note 12 5 3 8" xfId="55333"/>
    <cellStyle name="Note 12 5 4" xfId="3923"/>
    <cellStyle name="Note 12 5 4 2" xfId="3924"/>
    <cellStyle name="Note 12 5 4 2 2" xfId="55334"/>
    <cellStyle name="Note 12 5 4 2 3" xfId="55335"/>
    <cellStyle name="Note 12 5 4 2 4" xfId="55336"/>
    <cellStyle name="Note 12 5 4 2 5" xfId="55337"/>
    <cellStyle name="Note 12 5 4 2 6" xfId="55338"/>
    <cellStyle name="Note 12 5 4 3" xfId="55339"/>
    <cellStyle name="Note 12 5 4 4" xfId="55340"/>
    <cellStyle name="Note 12 5 4 5" xfId="55341"/>
    <cellStyle name="Note 12 5 4 6" xfId="55342"/>
    <cellStyle name="Note 12 5 4 7" xfId="55343"/>
    <cellStyle name="Note 12 5 4 8" xfId="55344"/>
    <cellStyle name="Note 12 5 5" xfId="3925"/>
    <cellStyle name="Note 12 5 5 2" xfId="3926"/>
    <cellStyle name="Note 12 5 5 2 2" xfId="55345"/>
    <cellStyle name="Note 12 5 5 2 3" xfId="55346"/>
    <cellStyle name="Note 12 5 5 2 4" xfId="55347"/>
    <cellStyle name="Note 12 5 5 2 5" xfId="55348"/>
    <cellStyle name="Note 12 5 5 2 6" xfId="55349"/>
    <cellStyle name="Note 12 5 5 3" xfId="55350"/>
    <cellStyle name="Note 12 5 5 4" xfId="55351"/>
    <cellStyle name="Note 12 5 5 5" xfId="55352"/>
    <cellStyle name="Note 12 5 5 6" xfId="55353"/>
    <cellStyle name="Note 12 5 5 7" xfId="55354"/>
    <cellStyle name="Note 12 5 5 8" xfId="55355"/>
    <cellStyle name="Note 12 5 6" xfId="3927"/>
    <cellStyle name="Note 12 5 6 2" xfId="3928"/>
    <cellStyle name="Note 12 5 6 2 2" xfId="55356"/>
    <cellStyle name="Note 12 5 6 2 3" xfId="55357"/>
    <cellStyle name="Note 12 5 6 2 4" xfId="55358"/>
    <cellStyle name="Note 12 5 6 2 5" xfId="55359"/>
    <cellStyle name="Note 12 5 6 2 6" xfId="55360"/>
    <cellStyle name="Note 12 5 6 3" xfId="55361"/>
    <cellStyle name="Note 12 5 6 4" xfId="55362"/>
    <cellStyle name="Note 12 5 6 5" xfId="55363"/>
    <cellStyle name="Note 12 5 6 6" xfId="55364"/>
    <cellStyle name="Note 12 5 6 7" xfId="55365"/>
    <cellStyle name="Note 12 5 6 8" xfId="55366"/>
    <cellStyle name="Note 12 5 7" xfId="3929"/>
    <cellStyle name="Note 12 5 7 2" xfId="3930"/>
    <cellStyle name="Note 12 5 7 2 2" xfId="55367"/>
    <cellStyle name="Note 12 5 7 2 3" xfId="55368"/>
    <cellStyle name="Note 12 5 7 2 4" xfId="55369"/>
    <cellStyle name="Note 12 5 7 2 5" xfId="55370"/>
    <cellStyle name="Note 12 5 7 2 6" xfId="55371"/>
    <cellStyle name="Note 12 5 7 3" xfId="55372"/>
    <cellStyle name="Note 12 5 7 4" xfId="55373"/>
    <cellStyle name="Note 12 5 7 5" xfId="55374"/>
    <cellStyle name="Note 12 5 7 6" xfId="55375"/>
    <cellStyle name="Note 12 5 7 7" xfId="55376"/>
    <cellStyle name="Note 12 5 7 8" xfId="55377"/>
    <cellStyle name="Note 12 5 8" xfId="3931"/>
    <cellStyle name="Note 12 5 8 2" xfId="3932"/>
    <cellStyle name="Note 12 5 8 2 2" xfId="55378"/>
    <cellStyle name="Note 12 5 8 2 3" xfId="55379"/>
    <cellStyle name="Note 12 5 8 2 4" xfId="55380"/>
    <cellStyle name="Note 12 5 8 2 5" xfId="55381"/>
    <cellStyle name="Note 12 5 8 2 6" xfId="55382"/>
    <cellStyle name="Note 12 5 8 3" xfId="55383"/>
    <cellStyle name="Note 12 5 8 4" xfId="55384"/>
    <cellStyle name="Note 12 5 8 5" xfId="55385"/>
    <cellStyle name="Note 12 5 8 6" xfId="55386"/>
    <cellStyle name="Note 12 5 8 7" xfId="55387"/>
    <cellStyle name="Note 12 5 8 8" xfId="55388"/>
    <cellStyle name="Note 12 5 9" xfId="3933"/>
    <cellStyle name="Note 12 5 9 2" xfId="3934"/>
    <cellStyle name="Note 12 5 9 2 2" xfId="55389"/>
    <cellStyle name="Note 12 5 9 2 3" xfId="55390"/>
    <cellStyle name="Note 12 5 9 2 4" xfId="55391"/>
    <cellStyle name="Note 12 5 9 2 5" xfId="55392"/>
    <cellStyle name="Note 12 5 9 2 6" xfId="55393"/>
    <cellStyle name="Note 12 5 9 3" xfId="55394"/>
    <cellStyle name="Note 12 5 9 4" xfId="55395"/>
    <cellStyle name="Note 12 5 9 5" xfId="55396"/>
    <cellStyle name="Note 12 5 9 6" xfId="55397"/>
    <cellStyle name="Note 12 5 9 7" xfId="55398"/>
    <cellStyle name="Note 12 5 9 8" xfId="55399"/>
    <cellStyle name="Note 12 6" xfId="3935"/>
    <cellStyle name="Note 12 6 10" xfId="3936"/>
    <cellStyle name="Note 12 6 10 2" xfId="3937"/>
    <cellStyle name="Note 12 6 10 2 2" xfId="55400"/>
    <cellStyle name="Note 12 6 10 2 3" xfId="55401"/>
    <cellStyle name="Note 12 6 10 2 4" xfId="55402"/>
    <cellStyle name="Note 12 6 10 2 5" xfId="55403"/>
    <cellStyle name="Note 12 6 10 3" xfId="55404"/>
    <cellStyle name="Note 12 6 10 4" xfId="55405"/>
    <cellStyle name="Note 12 6 10 5" xfId="55406"/>
    <cellStyle name="Note 12 6 10 6" xfId="55407"/>
    <cellStyle name="Note 12 6 10 7" xfId="55408"/>
    <cellStyle name="Note 12 6 11" xfId="3938"/>
    <cellStyle name="Note 12 6 11 2" xfId="55409"/>
    <cellStyle name="Note 12 6 11 3" xfId="55410"/>
    <cellStyle name="Note 12 6 11 4" xfId="55411"/>
    <cellStyle name="Note 12 6 11 5" xfId="55412"/>
    <cellStyle name="Note 12 6 12" xfId="55413"/>
    <cellStyle name="Note 12 6 13" xfId="55414"/>
    <cellStyle name="Note 12 6 2" xfId="3939"/>
    <cellStyle name="Note 12 6 2 2" xfId="3940"/>
    <cellStyle name="Note 12 6 2 2 2" xfId="3941"/>
    <cellStyle name="Note 12 6 2 2 2 2" xfId="55415"/>
    <cellStyle name="Note 12 6 2 2 2 3" xfId="55416"/>
    <cellStyle name="Note 12 6 2 2 2 4" xfId="55417"/>
    <cellStyle name="Note 12 6 2 2 2 5" xfId="55418"/>
    <cellStyle name="Note 12 6 2 2 3" xfId="55419"/>
    <cellStyle name="Note 12 6 2 2 4" xfId="55420"/>
    <cellStyle name="Note 12 6 2 2 5" xfId="55421"/>
    <cellStyle name="Note 12 6 2 2 6" xfId="55422"/>
    <cellStyle name="Note 12 6 2 2 7" xfId="55423"/>
    <cellStyle name="Note 12 6 2 3" xfId="3942"/>
    <cellStyle name="Note 12 6 2 3 2" xfId="55424"/>
    <cellStyle name="Note 12 6 2 3 3" xfId="55425"/>
    <cellStyle name="Note 12 6 2 3 4" xfId="55426"/>
    <cellStyle name="Note 12 6 2 3 5" xfId="55427"/>
    <cellStyle name="Note 12 6 2 3 6" xfId="55428"/>
    <cellStyle name="Note 12 6 2 4" xfId="55429"/>
    <cellStyle name="Note 12 6 2 5" xfId="55430"/>
    <cellStyle name="Note 12 6 3" xfId="3943"/>
    <cellStyle name="Note 12 6 3 2" xfId="3944"/>
    <cellStyle name="Note 12 6 3 2 2" xfId="55431"/>
    <cellStyle name="Note 12 6 3 2 3" xfId="55432"/>
    <cellStyle name="Note 12 6 3 2 4" xfId="55433"/>
    <cellStyle name="Note 12 6 3 2 5" xfId="55434"/>
    <cellStyle name="Note 12 6 3 2 6" xfId="55435"/>
    <cellStyle name="Note 12 6 3 3" xfId="55436"/>
    <cellStyle name="Note 12 6 3 4" xfId="55437"/>
    <cellStyle name="Note 12 6 3 5" xfId="55438"/>
    <cellStyle name="Note 12 6 3 6" xfId="55439"/>
    <cellStyle name="Note 12 6 3 7" xfId="55440"/>
    <cellStyle name="Note 12 6 3 8" xfId="55441"/>
    <cellStyle name="Note 12 6 4" xfId="3945"/>
    <cellStyle name="Note 12 6 4 2" xfId="3946"/>
    <cellStyle name="Note 12 6 4 2 2" xfId="55442"/>
    <cellStyle name="Note 12 6 4 2 3" xfId="55443"/>
    <cellStyle name="Note 12 6 4 2 4" xfId="55444"/>
    <cellStyle name="Note 12 6 4 2 5" xfId="55445"/>
    <cellStyle name="Note 12 6 4 2 6" xfId="55446"/>
    <cellStyle name="Note 12 6 4 3" xfId="55447"/>
    <cellStyle name="Note 12 6 4 4" xfId="55448"/>
    <cellStyle name="Note 12 6 4 5" xfId="55449"/>
    <cellStyle name="Note 12 6 4 6" xfId="55450"/>
    <cellStyle name="Note 12 6 4 7" xfId="55451"/>
    <cellStyle name="Note 12 6 4 8" xfId="55452"/>
    <cellStyle name="Note 12 6 5" xfId="3947"/>
    <cellStyle name="Note 12 6 5 2" xfId="3948"/>
    <cellStyle name="Note 12 6 5 2 2" xfId="55453"/>
    <cellStyle name="Note 12 6 5 2 3" xfId="55454"/>
    <cellStyle name="Note 12 6 5 2 4" xfId="55455"/>
    <cellStyle name="Note 12 6 5 2 5" xfId="55456"/>
    <cellStyle name="Note 12 6 5 2 6" xfId="55457"/>
    <cellStyle name="Note 12 6 5 3" xfId="55458"/>
    <cellStyle name="Note 12 6 5 4" xfId="55459"/>
    <cellStyle name="Note 12 6 5 5" xfId="55460"/>
    <cellStyle name="Note 12 6 5 6" xfId="55461"/>
    <cellStyle name="Note 12 6 5 7" xfId="55462"/>
    <cellStyle name="Note 12 6 5 8" xfId="55463"/>
    <cellStyle name="Note 12 6 6" xfId="3949"/>
    <cellStyle name="Note 12 6 6 2" xfId="3950"/>
    <cellStyle name="Note 12 6 6 2 2" xfId="55464"/>
    <cellStyle name="Note 12 6 6 2 3" xfId="55465"/>
    <cellStyle name="Note 12 6 6 2 4" xfId="55466"/>
    <cellStyle name="Note 12 6 6 2 5" xfId="55467"/>
    <cellStyle name="Note 12 6 6 2 6" xfId="55468"/>
    <cellStyle name="Note 12 6 6 3" xfId="55469"/>
    <cellStyle name="Note 12 6 6 4" xfId="55470"/>
    <cellStyle name="Note 12 6 6 5" xfId="55471"/>
    <cellStyle name="Note 12 6 6 6" xfId="55472"/>
    <cellStyle name="Note 12 6 6 7" xfId="55473"/>
    <cellStyle name="Note 12 6 6 8" xfId="55474"/>
    <cellStyle name="Note 12 6 7" xfId="3951"/>
    <cellStyle name="Note 12 6 7 2" xfId="3952"/>
    <cellStyle name="Note 12 6 7 2 2" xfId="55475"/>
    <cellStyle name="Note 12 6 7 2 3" xfId="55476"/>
    <cellStyle name="Note 12 6 7 2 4" xfId="55477"/>
    <cellStyle name="Note 12 6 7 2 5" xfId="55478"/>
    <cellStyle name="Note 12 6 7 2 6" xfId="55479"/>
    <cellStyle name="Note 12 6 7 3" xfId="55480"/>
    <cellStyle name="Note 12 6 7 4" xfId="55481"/>
    <cellStyle name="Note 12 6 7 5" xfId="55482"/>
    <cellStyle name="Note 12 6 7 6" xfId="55483"/>
    <cellStyle name="Note 12 6 7 7" xfId="55484"/>
    <cellStyle name="Note 12 6 7 8" xfId="55485"/>
    <cellStyle name="Note 12 6 8" xfId="3953"/>
    <cellStyle name="Note 12 6 8 2" xfId="3954"/>
    <cellStyle name="Note 12 6 8 2 2" xfId="55486"/>
    <cellStyle name="Note 12 6 8 2 3" xfId="55487"/>
    <cellStyle name="Note 12 6 8 2 4" xfId="55488"/>
    <cellStyle name="Note 12 6 8 2 5" xfId="55489"/>
    <cellStyle name="Note 12 6 8 2 6" xfId="55490"/>
    <cellStyle name="Note 12 6 8 3" xfId="55491"/>
    <cellStyle name="Note 12 6 8 4" xfId="55492"/>
    <cellStyle name="Note 12 6 8 5" xfId="55493"/>
    <cellStyle name="Note 12 6 8 6" xfId="55494"/>
    <cellStyle name="Note 12 6 8 7" xfId="55495"/>
    <cellStyle name="Note 12 6 8 8" xfId="55496"/>
    <cellStyle name="Note 12 6 9" xfId="3955"/>
    <cellStyle name="Note 12 6 9 2" xfId="3956"/>
    <cellStyle name="Note 12 6 9 2 2" xfId="55497"/>
    <cellStyle name="Note 12 6 9 2 3" xfId="55498"/>
    <cellStyle name="Note 12 6 9 2 4" xfId="55499"/>
    <cellStyle name="Note 12 6 9 2 5" xfId="55500"/>
    <cellStyle name="Note 12 6 9 2 6" xfId="55501"/>
    <cellStyle name="Note 12 6 9 3" xfId="55502"/>
    <cellStyle name="Note 12 6 9 4" xfId="55503"/>
    <cellStyle name="Note 12 6 9 5" xfId="55504"/>
    <cellStyle name="Note 12 6 9 6" xfId="55505"/>
    <cellStyle name="Note 12 6 9 7" xfId="55506"/>
    <cellStyle name="Note 12 6 9 8" xfId="55507"/>
    <cellStyle name="Note 12 7" xfId="3957"/>
    <cellStyle name="Note 12 7 10" xfId="3958"/>
    <cellStyle name="Note 12 7 10 2" xfId="3959"/>
    <cellStyle name="Note 12 7 10 2 2" xfId="55508"/>
    <cellStyle name="Note 12 7 10 2 3" xfId="55509"/>
    <cellStyle name="Note 12 7 10 2 4" xfId="55510"/>
    <cellStyle name="Note 12 7 10 2 5" xfId="55511"/>
    <cellStyle name="Note 12 7 10 3" xfId="55512"/>
    <cellStyle name="Note 12 7 10 4" xfId="55513"/>
    <cellStyle name="Note 12 7 10 5" xfId="55514"/>
    <cellStyle name="Note 12 7 10 6" xfId="55515"/>
    <cellStyle name="Note 12 7 10 7" xfId="55516"/>
    <cellStyle name="Note 12 7 11" xfId="3960"/>
    <cellStyle name="Note 12 7 11 2" xfId="55517"/>
    <cellStyle name="Note 12 7 11 3" xfId="55518"/>
    <cellStyle name="Note 12 7 11 4" xfId="55519"/>
    <cellStyle name="Note 12 7 11 5" xfId="55520"/>
    <cellStyle name="Note 12 7 12" xfId="55521"/>
    <cellStyle name="Note 12 7 13" xfId="55522"/>
    <cellStyle name="Note 12 7 2" xfId="3961"/>
    <cellStyle name="Note 12 7 2 2" xfId="3962"/>
    <cellStyle name="Note 12 7 2 2 2" xfId="3963"/>
    <cellStyle name="Note 12 7 2 2 2 2" xfId="55523"/>
    <cellStyle name="Note 12 7 2 2 2 3" xfId="55524"/>
    <cellStyle name="Note 12 7 2 2 2 4" xfId="55525"/>
    <cellStyle name="Note 12 7 2 2 2 5" xfId="55526"/>
    <cellStyle name="Note 12 7 2 2 3" xfId="55527"/>
    <cellStyle name="Note 12 7 2 2 4" xfId="55528"/>
    <cellStyle name="Note 12 7 2 2 5" xfId="55529"/>
    <cellStyle name="Note 12 7 2 2 6" xfId="55530"/>
    <cellStyle name="Note 12 7 2 2 7" xfId="55531"/>
    <cellStyle name="Note 12 7 2 3" xfId="3964"/>
    <cellStyle name="Note 12 7 2 3 2" xfId="55532"/>
    <cellStyle name="Note 12 7 2 3 3" xfId="55533"/>
    <cellStyle name="Note 12 7 2 3 4" xfId="55534"/>
    <cellStyle name="Note 12 7 2 3 5" xfId="55535"/>
    <cellStyle name="Note 12 7 2 3 6" xfId="55536"/>
    <cellStyle name="Note 12 7 2 4" xfId="55537"/>
    <cellStyle name="Note 12 7 2 5" xfId="55538"/>
    <cellStyle name="Note 12 7 3" xfId="3965"/>
    <cellStyle name="Note 12 7 3 2" xfId="3966"/>
    <cellStyle name="Note 12 7 3 2 2" xfId="55539"/>
    <cellStyle name="Note 12 7 3 2 3" xfId="55540"/>
    <cellStyle name="Note 12 7 3 2 4" xfId="55541"/>
    <cellStyle name="Note 12 7 3 2 5" xfId="55542"/>
    <cellStyle name="Note 12 7 3 2 6" xfId="55543"/>
    <cellStyle name="Note 12 7 3 3" xfId="55544"/>
    <cellStyle name="Note 12 7 3 4" xfId="55545"/>
    <cellStyle name="Note 12 7 3 5" xfId="55546"/>
    <cellStyle name="Note 12 7 3 6" xfId="55547"/>
    <cellStyle name="Note 12 7 3 7" xfId="55548"/>
    <cellStyle name="Note 12 7 3 8" xfId="55549"/>
    <cellStyle name="Note 12 7 4" xfId="3967"/>
    <cellStyle name="Note 12 7 4 2" xfId="3968"/>
    <cellStyle name="Note 12 7 4 2 2" xfId="55550"/>
    <cellStyle name="Note 12 7 4 2 3" xfId="55551"/>
    <cellStyle name="Note 12 7 4 2 4" xfId="55552"/>
    <cellStyle name="Note 12 7 4 2 5" xfId="55553"/>
    <cellStyle name="Note 12 7 4 2 6" xfId="55554"/>
    <cellStyle name="Note 12 7 4 3" xfId="55555"/>
    <cellStyle name="Note 12 7 4 4" xfId="55556"/>
    <cellStyle name="Note 12 7 4 5" xfId="55557"/>
    <cellStyle name="Note 12 7 4 6" xfId="55558"/>
    <cellStyle name="Note 12 7 4 7" xfId="55559"/>
    <cellStyle name="Note 12 7 4 8" xfId="55560"/>
    <cellStyle name="Note 12 7 5" xfId="3969"/>
    <cellStyle name="Note 12 7 5 2" xfId="3970"/>
    <cellStyle name="Note 12 7 5 2 2" xfId="55561"/>
    <cellStyle name="Note 12 7 5 2 3" xfId="55562"/>
    <cellStyle name="Note 12 7 5 2 4" xfId="55563"/>
    <cellStyle name="Note 12 7 5 2 5" xfId="55564"/>
    <cellStyle name="Note 12 7 5 2 6" xfId="55565"/>
    <cellStyle name="Note 12 7 5 3" xfId="55566"/>
    <cellStyle name="Note 12 7 5 4" xfId="55567"/>
    <cellStyle name="Note 12 7 5 5" xfId="55568"/>
    <cellStyle name="Note 12 7 5 6" xfId="55569"/>
    <cellStyle name="Note 12 7 5 7" xfId="55570"/>
    <cellStyle name="Note 12 7 5 8" xfId="55571"/>
    <cellStyle name="Note 12 7 6" xfId="3971"/>
    <cellStyle name="Note 12 7 6 2" xfId="3972"/>
    <cellStyle name="Note 12 7 6 2 2" xfId="55572"/>
    <cellStyle name="Note 12 7 6 2 3" xfId="55573"/>
    <cellStyle name="Note 12 7 6 2 4" xfId="55574"/>
    <cellStyle name="Note 12 7 6 2 5" xfId="55575"/>
    <cellStyle name="Note 12 7 6 2 6" xfId="55576"/>
    <cellStyle name="Note 12 7 6 3" xfId="55577"/>
    <cellStyle name="Note 12 7 6 4" xfId="55578"/>
    <cellStyle name="Note 12 7 6 5" xfId="55579"/>
    <cellStyle name="Note 12 7 6 6" xfId="55580"/>
    <cellStyle name="Note 12 7 6 7" xfId="55581"/>
    <cellStyle name="Note 12 7 6 8" xfId="55582"/>
    <cellStyle name="Note 12 7 7" xfId="3973"/>
    <cellStyle name="Note 12 7 7 2" xfId="3974"/>
    <cellStyle name="Note 12 7 7 2 2" xfId="55583"/>
    <cellStyle name="Note 12 7 7 2 3" xfId="55584"/>
    <cellStyle name="Note 12 7 7 2 4" xfId="55585"/>
    <cellStyle name="Note 12 7 7 2 5" xfId="55586"/>
    <cellStyle name="Note 12 7 7 2 6" xfId="55587"/>
    <cellStyle name="Note 12 7 7 3" xfId="55588"/>
    <cellStyle name="Note 12 7 7 4" xfId="55589"/>
    <cellStyle name="Note 12 7 7 5" xfId="55590"/>
    <cellStyle name="Note 12 7 7 6" xfId="55591"/>
    <cellStyle name="Note 12 7 7 7" xfId="55592"/>
    <cellStyle name="Note 12 7 7 8" xfId="55593"/>
    <cellStyle name="Note 12 7 8" xfId="3975"/>
    <cellStyle name="Note 12 7 8 2" xfId="3976"/>
    <cellStyle name="Note 12 7 8 2 2" xfId="55594"/>
    <cellStyle name="Note 12 7 8 2 3" xfId="55595"/>
    <cellStyle name="Note 12 7 8 2 4" xfId="55596"/>
    <cellStyle name="Note 12 7 8 2 5" xfId="55597"/>
    <cellStyle name="Note 12 7 8 2 6" xfId="55598"/>
    <cellStyle name="Note 12 7 8 3" xfId="55599"/>
    <cellStyle name="Note 12 7 8 4" xfId="55600"/>
    <cellStyle name="Note 12 7 8 5" xfId="55601"/>
    <cellStyle name="Note 12 7 8 6" xfId="55602"/>
    <cellStyle name="Note 12 7 8 7" xfId="55603"/>
    <cellStyle name="Note 12 7 8 8" xfId="55604"/>
    <cellStyle name="Note 12 7 9" xfId="3977"/>
    <cellStyle name="Note 12 7 9 2" xfId="3978"/>
    <cellStyle name="Note 12 7 9 2 2" xfId="55605"/>
    <cellStyle name="Note 12 7 9 2 3" xfId="55606"/>
    <cellStyle name="Note 12 7 9 2 4" xfId="55607"/>
    <cellStyle name="Note 12 7 9 2 5" xfId="55608"/>
    <cellStyle name="Note 12 7 9 2 6" xfId="55609"/>
    <cellStyle name="Note 12 7 9 3" xfId="55610"/>
    <cellStyle name="Note 12 7 9 4" xfId="55611"/>
    <cellStyle name="Note 12 7 9 5" xfId="55612"/>
    <cellStyle name="Note 12 7 9 6" xfId="55613"/>
    <cellStyle name="Note 12 7 9 7" xfId="55614"/>
    <cellStyle name="Note 12 7 9 8" xfId="55615"/>
    <cellStyle name="Note 12 8" xfId="3979"/>
    <cellStyle name="Note 12 8 2" xfId="3980"/>
    <cellStyle name="Note 12 8 2 2" xfId="3981"/>
    <cellStyle name="Note 12 8 2 2 2" xfId="55616"/>
    <cellStyle name="Note 12 8 2 2 3" xfId="55617"/>
    <cellStyle name="Note 12 8 2 2 4" xfId="55618"/>
    <cellStyle name="Note 12 8 2 2 5" xfId="55619"/>
    <cellStyle name="Note 12 8 2 3" xfId="55620"/>
    <cellStyle name="Note 12 8 2 4" xfId="55621"/>
    <cellStyle name="Note 12 8 2 5" xfId="55622"/>
    <cellStyle name="Note 12 8 2 6" xfId="55623"/>
    <cellStyle name="Note 12 8 2 7" xfId="55624"/>
    <cellStyle name="Note 12 8 3" xfId="3982"/>
    <cellStyle name="Note 12 8 3 2" xfId="55625"/>
    <cellStyle name="Note 12 8 3 3" xfId="55626"/>
    <cellStyle name="Note 12 8 3 4" xfId="55627"/>
    <cellStyle name="Note 12 8 3 5" xfId="55628"/>
    <cellStyle name="Note 12 8 3 6" xfId="55629"/>
    <cellStyle name="Note 12 8 4" xfId="55630"/>
    <cellStyle name="Note 12 8 5" xfId="55631"/>
    <cellStyle name="Note 12 9" xfId="3983"/>
    <cellStyle name="Note 12 9 2" xfId="3984"/>
    <cellStyle name="Note 12 9 2 2" xfId="55632"/>
    <cellStyle name="Note 12 9 2 3" xfId="55633"/>
    <cellStyle name="Note 12 9 2 4" xfId="55634"/>
    <cellStyle name="Note 12 9 2 5" xfId="55635"/>
    <cellStyle name="Note 12 9 2 6" xfId="55636"/>
    <cellStyle name="Note 12 9 3" xfId="55637"/>
    <cellStyle name="Note 12 9 4" xfId="55638"/>
    <cellStyle name="Note 12 9 5" xfId="55639"/>
    <cellStyle name="Note 12 9 6" xfId="55640"/>
    <cellStyle name="Note 12 9 7" xfId="55641"/>
    <cellStyle name="Note 12 9 8" xfId="55642"/>
    <cellStyle name="Note 13" xfId="3985"/>
    <cellStyle name="Note 13 10" xfId="3986"/>
    <cellStyle name="Note 13 10 2" xfId="3987"/>
    <cellStyle name="Note 13 10 2 2" xfId="55643"/>
    <cellStyle name="Note 13 10 2 3" xfId="55644"/>
    <cellStyle name="Note 13 10 2 4" xfId="55645"/>
    <cellStyle name="Note 13 10 2 5" xfId="55646"/>
    <cellStyle name="Note 13 10 2 6" xfId="55647"/>
    <cellStyle name="Note 13 10 3" xfId="55648"/>
    <cellStyle name="Note 13 10 4" xfId="55649"/>
    <cellStyle name="Note 13 10 5" xfId="55650"/>
    <cellStyle name="Note 13 10 6" xfId="55651"/>
    <cellStyle name="Note 13 10 7" xfId="55652"/>
    <cellStyle name="Note 13 10 8" xfId="55653"/>
    <cellStyle name="Note 13 11" xfId="3988"/>
    <cellStyle name="Note 13 11 2" xfId="3989"/>
    <cellStyle name="Note 13 11 2 2" xfId="55654"/>
    <cellStyle name="Note 13 11 2 3" xfId="55655"/>
    <cellStyle name="Note 13 11 2 4" xfId="55656"/>
    <cellStyle name="Note 13 11 2 5" xfId="55657"/>
    <cellStyle name="Note 13 11 2 6" xfId="55658"/>
    <cellStyle name="Note 13 11 3" xfId="55659"/>
    <cellStyle name="Note 13 11 4" xfId="55660"/>
    <cellStyle name="Note 13 11 5" xfId="55661"/>
    <cellStyle name="Note 13 11 6" xfId="55662"/>
    <cellStyle name="Note 13 11 7" xfId="55663"/>
    <cellStyle name="Note 13 11 8" xfId="55664"/>
    <cellStyle name="Note 13 12" xfId="3990"/>
    <cellStyle name="Note 13 12 2" xfId="3991"/>
    <cellStyle name="Note 13 12 2 2" xfId="55665"/>
    <cellStyle name="Note 13 12 2 3" xfId="55666"/>
    <cellStyle name="Note 13 12 2 4" xfId="55667"/>
    <cellStyle name="Note 13 12 2 5" xfId="55668"/>
    <cellStyle name="Note 13 12 2 6" xfId="55669"/>
    <cellStyle name="Note 13 12 3" xfId="55670"/>
    <cellStyle name="Note 13 12 4" xfId="55671"/>
    <cellStyle name="Note 13 12 5" xfId="55672"/>
    <cellStyle name="Note 13 12 6" xfId="55673"/>
    <cellStyle name="Note 13 12 7" xfId="55674"/>
    <cellStyle name="Note 13 12 8" xfId="55675"/>
    <cellStyle name="Note 13 13" xfId="3992"/>
    <cellStyle name="Note 13 13 2" xfId="3993"/>
    <cellStyle name="Note 13 13 2 2" xfId="55676"/>
    <cellStyle name="Note 13 13 2 3" xfId="55677"/>
    <cellStyle name="Note 13 13 2 4" xfId="55678"/>
    <cellStyle name="Note 13 13 2 5" xfId="55679"/>
    <cellStyle name="Note 13 13 3" xfId="55680"/>
    <cellStyle name="Note 13 13 4" xfId="55681"/>
    <cellStyle name="Note 13 13 5" xfId="55682"/>
    <cellStyle name="Note 13 13 6" xfId="55683"/>
    <cellStyle name="Note 13 14" xfId="3994"/>
    <cellStyle name="Note 13 14 2" xfId="55684"/>
    <cellStyle name="Note 13 14 3" xfId="55685"/>
    <cellStyle name="Note 13 14 4" xfId="55686"/>
    <cellStyle name="Note 13 14 5" xfId="55687"/>
    <cellStyle name="Note 13 15" xfId="55688"/>
    <cellStyle name="Note 13 16" xfId="55689"/>
    <cellStyle name="Note 13 2" xfId="3995"/>
    <cellStyle name="Note 13 2 10" xfId="3996"/>
    <cellStyle name="Note 13 2 10 2" xfId="3997"/>
    <cellStyle name="Note 13 2 10 2 2" xfId="55690"/>
    <cellStyle name="Note 13 2 10 2 3" xfId="55691"/>
    <cellStyle name="Note 13 2 10 2 4" xfId="55692"/>
    <cellStyle name="Note 13 2 10 2 5" xfId="55693"/>
    <cellStyle name="Note 13 2 10 2 6" xfId="55694"/>
    <cellStyle name="Note 13 2 10 3" xfId="55695"/>
    <cellStyle name="Note 13 2 10 4" xfId="55696"/>
    <cellStyle name="Note 13 2 10 5" xfId="55697"/>
    <cellStyle name="Note 13 2 10 6" xfId="55698"/>
    <cellStyle name="Note 13 2 10 7" xfId="55699"/>
    <cellStyle name="Note 13 2 10 8" xfId="55700"/>
    <cellStyle name="Note 13 2 11" xfId="3998"/>
    <cellStyle name="Note 13 2 11 2" xfId="3999"/>
    <cellStyle name="Note 13 2 11 2 2" xfId="55701"/>
    <cellStyle name="Note 13 2 11 2 3" xfId="55702"/>
    <cellStyle name="Note 13 2 11 2 4" xfId="55703"/>
    <cellStyle name="Note 13 2 11 2 5" xfId="55704"/>
    <cellStyle name="Note 13 2 11 2 6" xfId="55705"/>
    <cellStyle name="Note 13 2 11 3" xfId="55706"/>
    <cellStyle name="Note 13 2 11 4" xfId="55707"/>
    <cellStyle name="Note 13 2 11 5" xfId="55708"/>
    <cellStyle name="Note 13 2 11 6" xfId="55709"/>
    <cellStyle name="Note 13 2 11 7" xfId="55710"/>
    <cellStyle name="Note 13 2 11 8" xfId="55711"/>
    <cellStyle name="Note 13 2 12" xfId="4000"/>
    <cellStyle name="Note 13 2 12 2" xfId="4001"/>
    <cellStyle name="Note 13 2 12 2 2" xfId="55712"/>
    <cellStyle name="Note 13 2 12 2 3" xfId="55713"/>
    <cellStyle name="Note 13 2 12 2 4" xfId="55714"/>
    <cellStyle name="Note 13 2 12 2 5" xfId="55715"/>
    <cellStyle name="Note 13 2 12 3" xfId="55716"/>
    <cellStyle name="Note 13 2 12 4" xfId="55717"/>
    <cellStyle name="Note 13 2 12 5" xfId="55718"/>
    <cellStyle name="Note 13 2 12 6" xfId="55719"/>
    <cellStyle name="Note 13 2 13" xfId="4002"/>
    <cellStyle name="Note 13 2 13 2" xfId="55720"/>
    <cellStyle name="Note 13 2 13 3" xfId="55721"/>
    <cellStyle name="Note 13 2 13 4" xfId="55722"/>
    <cellStyle name="Note 13 2 13 5" xfId="55723"/>
    <cellStyle name="Note 13 2 14" xfId="55724"/>
    <cellStyle name="Note 13 2 15" xfId="55725"/>
    <cellStyle name="Note 13 2 2" xfId="4003"/>
    <cellStyle name="Note 13 2 2 10" xfId="55726"/>
    <cellStyle name="Note 13 2 2 11" xfId="55727"/>
    <cellStyle name="Note 13 2 2 2" xfId="4004"/>
    <cellStyle name="Note 13 2 2 2 2" xfId="4005"/>
    <cellStyle name="Note 13 2 2 2 2 2" xfId="4006"/>
    <cellStyle name="Note 13 2 2 2 2 2 2" xfId="55728"/>
    <cellStyle name="Note 13 2 2 2 2 2 3" xfId="55729"/>
    <cellStyle name="Note 13 2 2 2 2 2 4" xfId="55730"/>
    <cellStyle name="Note 13 2 2 2 2 2 5" xfId="55731"/>
    <cellStyle name="Note 13 2 2 2 2 3" xfId="55732"/>
    <cellStyle name="Note 13 2 2 2 2 4" xfId="55733"/>
    <cellStyle name="Note 13 2 2 2 2 5" xfId="55734"/>
    <cellStyle name="Note 13 2 2 2 2 6" xfId="55735"/>
    <cellStyle name="Note 13 2 2 2 2 7" xfId="55736"/>
    <cellStyle name="Note 13 2 2 2 3" xfId="4007"/>
    <cellStyle name="Note 13 2 2 2 3 2" xfId="55737"/>
    <cellStyle name="Note 13 2 2 2 3 3" xfId="55738"/>
    <cellStyle name="Note 13 2 2 2 3 4" xfId="55739"/>
    <cellStyle name="Note 13 2 2 2 3 5" xfId="55740"/>
    <cellStyle name="Note 13 2 2 2 3 6" xfId="55741"/>
    <cellStyle name="Note 13 2 2 2 4" xfId="55742"/>
    <cellStyle name="Note 13 2 2 2 5" xfId="55743"/>
    <cellStyle name="Note 13 2 2 3" xfId="4008"/>
    <cellStyle name="Note 13 2 2 3 2" xfId="4009"/>
    <cellStyle name="Note 13 2 2 3 2 2" xfId="4010"/>
    <cellStyle name="Note 13 2 2 3 2 2 2" xfId="55744"/>
    <cellStyle name="Note 13 2 2 3 2 2 3" xfId="55745"/>
    <cellStyle name="Note 13 2 2 3 2 2 4" xfId="55746"/>
    <cellStyle name="Note 13 2 2 3 2 2 5" xfId="55747"/>
    <cellStyle name="Note 13 2 2 3 2 3" xfId="55748"/>
    <cellStyle name="Note 13 2 2 3 2 4" xfId="55749"/>
    <cellStyle name="Note 13 2 2 3 2 5" xfId="55750"/>
    <cellStyle name="Note 13 2 2 3 2 6" xfId="55751"/>
    <cellStyle name="Note 13 2 2 3 2 7" xfId="55752"/>
    <cellStyle name="Note 13 2 2 3 3" xfId="4011"/>
    <cellStyle name="Note 13 2 2 3 3 2" xfId="55753"/>
    <cellStyle name="Note 13 2 2 3 3 3" xfId="55754"/>
    <cellStyle name="Note 13 2 2 3 3 4" xfId="55755"/>
    <cellStyle name="Note 13 2 2 3 3 5" xfId="55756"/>
    <cellStyle name="Note 13 2 2 3 3 6" xfId="55757"/>
    <cellStyle name="Note 13 2 2 3 4" xfId="55758"/>
    <cellStyle name="Note 13 2 2 3 5" xfId="55759"/>
    <cellStyle name="Note 13 2 2 4" xfId="4012"/>
    <cellStyle name="Note 13 2 2 4 2" xfId="4013"/>
    <cellStyle name="Note 13 2 2 4 2 2" xfId="55760"/>
    <cellStyle name="Note 13 2 2 4 2 3" xfId="55761"/>
    <cellStyle name="Note 13 2 2 4 2 4" xfId="55762"/>
    <cellStyle name="Note 13 2 2 4 2 5" xfId="55763"/>
    <cellStyle name="Note 13 2 2 4 2 6" xfId="55764"/>
    <cellStyle name="Note 13 2 2 4 3" xfId="55765"/>
    <cellStyle name="Note 13 2 2 4 4" xfId="55766"/>
    <cellStyle name="Note 13 2 2 4 5" xfId="55767"/>
    <cellStyle name="Note 13 2 2 4 6" xfId="55768"/>
    <cellStyle name="Note 13 2 2 4 7" xfId="55769"/>
    <cellStyle name="Note 13 2 2 4 8" xfId="55770"/>
    <cellStyle name="Note 13 2 2 5" xfId="4014"/>
    <cellStyle name="Note 13 2 2 5 2" xfId="4015"/>
    <cellStyle name="Note 13 2 2 5 2 2" xfId="55771"/>
    <cellStyle name="Note 13 2 2 5 2 3" xfId="55772"/>
    <cellStyle name="Note 13 2 2 5 2 4" xfId="55773"/>
    <cellStyle name="Note 13 2 2 5 2 5" xfId="55774"/>
    <cellStyle name="Note 13 2 2 5 2 6" xfId="55775"/>
    <cellStyle name="Note 13 2 2 5 3" xfId="55776"/>
    <cellStyle name="Note 13 2 2 5 4" xfId="55777"/>
    <cellStyle name="Note 13 2 2 5 5" xfId="55778"/>
    <cellStyle name="Note 13 2 2 5 6" xfId="55779"/>
    <cellStyle name="Note 13 2 2 5 7" xfId="55780"/>
    <cellStyle name="Note 13 2 2 5 8" xfId="55781"/>
    <cellStyle name="Note 13 2 2 6" xfId="4016"/>
    <cellStyle name="Note 13 2 2 6 2" xfId="4017"/>
    <cellStyle name="Note 13 2 2 6 2 2" xfId="55782"/>
    <cellStyle name="Note 13 2 2 6 2 3" xfId="55783"/>
    <cellStyle name="Note 13 2 2 6 2 4" xfId="55784"/>
    <cellStyle name="Note 13 2 2 6 2 5" xfId="55785"/>
    <cellStyle name="Note 13 2 2 6 2 6" xfId="55786"/>
    <cellStyle name="Note 13 2 2 6 3" xfId="55787"/>
    <cellStyle name="Note 13 2 2 6 4" xfId="55788"/>
    <cellStyle name="Note 13 2 2 6 5" xfId="55789"/>
    <cellStyle name="Note 13 2 2 6 6" xfId="55790"/>
    <cellStyle name="Note 13 2 2 6 7" xfId="55791"/>
    <cellStyle name="Note 13 2 2 6 8" xfId="55792"/>
    <cellStyle name="Note 13 2 2 7" xfId="4018"/>
    <cellStyle name="Note 13 2 2 7 2" xfId="4019"/>
    <cellStyle name="Note 13 2 2 7 2 2" xfId="55793"/>
    <cellStyle name="Note 13 2 2 7 2 3" xfId="55794"/>
    <cellStyle name="Note 13 2 2 7 2 4" xfId="55795"/>
    <cellStyle name="Note 13 2 2 7 2 5" xfId="55796"/>
    <cellStyle name="Note 13 2 2 7 2 6" xfId="55797"/>
    <cellStyle name="Note 13 2 2 7 3" xfId="55798"/>
    <cellStyle name="Note 13 2 2 7 4" xfId="55799"/>
    <cellStyle name="Note 13 2 2 7 5" xfId="55800"/>
    <cellStyle name="Note 13 2 2 7 6" xfId="55801"/>
    <cellStyle name="Note 13 2 2 7 7" xfId="55802"/>
    <cellStyle name="Note 13 2 2 7 8" xfId="55803"/>
    <cellStyle name="Note 13 2 2 8" xfId="4020"/>
    <cellStyle name="Note 13 2 2 8 2" xfId="55804"/>
    <cellStyle name="Note 13 2 2 8 3" xfId="55805"/>
    <cellStyle name="Note 13 2 2 8 4" xfId="55806"/>
    <cellStyle name="Note 13 2 2 8 5" xfId="55807"/>
    <cellStyle name="Note 13 2 2 8 6" xfId="55808"/>
    <cellStyle name="Note 13 2 2 9" xfId="55809"/>
    <cellStyle name="Note 13 2 2 9 2" xfId="55810"/>
    <cellStyle name="Note 13 2 3" xfId="4021"/>
    <cellStyle name="Note 13 2 3 10" xfId="4022"/>
    <cellStyle name="Note 13 2 3 10 2" xfId="4023"/>
    <cellStyle name="Note 13 2 3 10 2 2" xfId="55811"/>
    <cellStyle name="Note 13 2 3 10 2 3" xfId="55812"/>
    <cellStyle name="Note 13 2 3 10 2 4" xfId="55813"/>
    <cellStyle name="Note 13 2 3 10 2 5" xfId="55814"/>
    <cellStyle name="Note 13 2 3 10 3" xfId="55815"/>
    <cellStyle name="Note 13 2 3 10 4" xfId="55816"/>
    <cellStyle name="Note 13 2 3 10 5" xfId="55817"/>
    <cellStyle name="Note 13 2 3 10 6" xfId="55818"/>
    <cellStyle name="Note 13 2 3 10 7" xfId="55819"/>
    <cellStyle name="Note 13 2 3 11" xfId="4024"/>
    <cellStyle name="Note 13 2 3 11 2" xfId="55820"/>
    <cellStyle name="Note 13 2 3 11 3" xfId="55821"/>
    <cellStyle name="Note 13 2 3 11 4" xfId="55822"/>
    <cellStyle name="Note 13 2 3 11 5" xfId="55823"/>
    <cellStyle name="Note 13 2 3 12" xfId="55824"/>
    <cellStyle name="Note 13 2 3 13" xfId="55825"/>
    <cellStyle name="Note 13 2 3 2" xfId="4025"/>
    <cellStyle name="Note 13 2 3 2 2" xfId="4026"/>
    <cellStyle name="Note 13 2 3 2 2 2" xfId="4027"/>
    <cellStyle name="Note 13 2 3 2 2 2 2" xfId="55826"/>
    <cellStyle name="Note 13 2 3 2 2 2 3" xfId="55827"/>
    <cellStyle name="Note 13 2 3 2 2 2 4" xfId="55828"/>
    <cellStyle name="Note 13 2 3 2 2 2 5" xfId="55829"/>
    <cellStyle name="Note 13 2 3 2 2 3" xfId="55830"/>
    <cellStyle name="Note 13 2 3 2 2 4" xfId="55831"/>
    <cellStyle name="Note 13 2 3 2 2 5" xfId="55832"/>
    <cellStyle name="Note 13 2 3 2 2 6" xfId="55833"/>
    <cellStyle name="Note 13 2 3 2 2 7" xfId="55834"/>
    <cellStyle name="Note 13 2 3 2 3" xfId="4028"/>
    <cellStyle name="Note 13 2 3 2 3 2" xfId="55835"/>
    <cellStyle name="Note 13 2 3 2 3 3" xfId="55836"/>
    <cellStyle name="Note 13 2 3 2 3 4" xfId="55837"/>
    <cellStyle name="Note 13 2 3 2 3 5" xfId="55838"/>
    <cellStyle name="Note 13 2 3 2 3 6" xfId="55839"/>
    <cellStyle name="Note 13 2 3 2 4" xfId="55840"/>
    <cellStyle name="Note 13 2 3 2 5" xfId="55841"/>
    <cellStyle name="Note 13 2 3 3" xfId="4029"/>
    <cellStyle name="Note 13 2 3 3 2" xfId="4030"/>
    <cellStyle name="Note 13 2 3 3 2 2" xfId="55842"/>
    <cellStyle name="Note 13 2 3 3 2 3" xfId="55843"/>
    <cellStyle name="Note 13 2 3 3 2 4" xfId="55844"/>
    <cellStyle name="Note 13 2 3 3 2 5" xfId="55845"/>
    <cellStyle name="Note 13 2 3 3 2 6" xfId="55846"/>
    <cellStyle name="Note 13 2 3 3 3" xfId="55847"/>
    <cellStyle name="Note 13 2 3 3 4" xfId="55848"/>
    <cellStyle name="Note 13 2 3 3 5" xfId="55849"/>
    <cellStyle name="Note 13 2 3 3 6" xfId="55850"/>
    <cellStyle name="Note 13 2 3 3 7" xfId="55851"/>
    <cellStyle name="Note 13 2 3 3 8" xfId="55852"/>
    <cellStyle name="Note 13 2 3 4" xfId="4031"/>
    <cellStyle name="Note 13 2 3 4 2" xfId="4032"/>
    <cellStyle name="Note 13 2 3 4 2 2" xfId="55853"/>
    <cellStyle name="Note 13 2 3 4 2 3" xfId="55854"/>
    <cellStyle name="Note 13 2 3 4 2 4" xfId="55855"/>
    <cellStyle name="Note 13 2 3 4 2 5" xfId="55856"/>
    <cellStyle name="Note 13 2 3 4 2 6" xfId="55857"/>
    <cellStyle name="Note 13 2 3 4 3" xfId="55858"/>
    <cellStyle name="Note 13 2 3 4 4" xfId="55859"/>
    <cellStyle name="Note 13 2 3 4 5" xfId="55860"/>
    <cellStyle name="Note 13 2 3 4 6" xfId="55861"/>
    <cellStyle name="Note 13 2 3 4 7" xfId="55862"/>
    <cellStyle name="Note 13 2 3 4 8" xfId="55863"/>
    <cellStyle name="Note 13 2 3 5" xfId="4033"/>
    <cellStyle name="Note 13 2 3 5 2" xfId="4034"/>
    <cellStyle name="Note 13 2 3 5 2 2" xfId="55864"/>
    <cellStyle name="Note 13 2 3 5 2 3" xfId="55865"/>
    <cellStyle name="Note 13 2 3 5 2 4" xfId="55866"/>
    <cellStyle name="Note 13 2 3 5 2 5" xfId="55867"/>
    <cellStyle name="Note 13 2 3 5 2 6" xfId="55868"/>
    <cellStyle name="Note 13 2 3 5 3" xfId="55869"/>
    <cellStyle name="Note 13 2 3 5 4" xfId="55870"/>
    <cellStyle name="Note 13 2 3 5 5" xfId="55871"/>
    <cellStyle name="Note 13 2 3 5 6" xfId="55872"/>
    <cellStyle name="Note 13 2 3 5 7" xfId="55873"/>
    <cellStyle name="Note 13 2 3 5 8" xfId="55874"/>
    <cellStyle name="Note 13 2 3 6" xfId="4035"/>
    <cellStyle name="Note 13 2 3 6 2" xfId="4036"/>
    <cellStyle name="Note 13 2 3 6 2 2" xfId="55875"/>
    <cellStyle name="Note 13 2 3 6 2 3" xfId="55876"/>
    <cellStyle name="Note 13 2 3 6 2 4" xfId="55877"/>
    <cellStyle name="Note 13 2 3 6 2 5" xfId="55878"/>
    <cellStyle name="Note 13 2 3 6 2 6" xfId="55879"/>
    <cellStyle name="Note 13 2 3 6 3" xfId="55880"/>
    <cellStyle name="Note 13 2 3 6 4" xfId="55881"/>
    <cellStyle name="Note 13 2 3 6 5" xfId="55882"/>
    <cellStyle name="Note 13 2 3 6 6" xfId="55883"/>
    <cellStyle name="Note 13 2 3 6 7" xfId="55884"/>
    <cellStyle name="Note 13 2 3 6 8" xfId="55885"/>
    <cellStyle name="Note 13 2 3 7" xfId="4037"/>
    <cellStyle name="Note 13 2 3 7 2" xfId="4038"/>
    <cellStyle name="Note 13 2 3 7 2 2" xfId="55886"/>
    <cellStyle name="Note 13 2 3 7 2 3" xfId="55887"/>
    <cellStyle name="Note 13 2 3 7 2 4" xfId="55888"/>
    <cellStyle name="Note 13 2 3 7 2 5" xfId="55889"/>
    <cellStyle name="Note 13 2 3 7 2 6" xfId="55890"/>
    <cellStyle name="Note 13 2 3 7 3" xfId="55891"/>
    <cellStyle name="Note 13 2 3 7 4" xfId="55892"/>
    <cellStyle name="Note 13 2 3 7 5" xfId="55893"/>
    <cellStyle name="Note 13 2 3 7 6" xfId="55894"/>
    <cellStyle name="Note 13 2 3 7 7" xfId="55895"/>
    <cellStyle name="Note 13 2 3 7 8" xfId="55896"/>
    <cellStyle name="Note 13 2 3 8" xfId="4039"/>
    <cellStyle name="Note 13 2 3 8 2" xfId="4040"/>
    <cellStyle name="Note 13 2 3 8 2 2" xfId="55897"/>
    <cellStyle name="Note 13 2 3 8 2 3" xfId="55898"/>
    <cellStyle name="Note 13 2 3 8 2 4" xfId="55899"/>
    <cellStyle name="Note 13 2 3 8 2 5" xfId="55900"/>
    <cellStyle name="Note 13 2 3 8 2 6" xfId="55901"/>
    <cellStyle name="Note 13 2 3 8 3" xfId="55902"/>
    <cellStyle name="Note 13 2 3 8 4" xfId="55903"/>
    <cellStyle name="Note 13 2 3 8 5" xfId="55904"/>
    <cellStyle name="Note 13 2 3 8 6" xfId="55905"/>
    <cellStyle name="Note 13 2 3 8 7" xfId="55906"/>
    <cellStyle name="Note 13 2 3 8 8" xfId="55907"/>
    <cellStyle name="Note 13 2 3 9" xfId="4041"/>
    <cellStyle name="Note 13 2 3 9 2" xfId="4042"/>
    <cellStyle name="Note 13 2 3 9 2 2" xfId="55908"/>
    <cellStyle name="Note 13 2 3 9 2 3" xfId="55909"/>
    <cellStyle name="Note 13 2 3 9 2 4" xfId="55910"/>
    <cellStyle name="Note 13 2 3 9 2 5" xfId="55911"/>
    <cellStyle name="Note 13 2 3 9 2 6" xfId="55912"/>
    <cellStyle name="Note 13 2 3 9 3" xfId="55913"/>
    <cellStyle name="Note 13 2 3 9 4" xfId="55914"/>
    <cellStyle name="Note 13 2 3 9 5" xfId="55915"/>
    <cellStyle name="Note 13 2 3 9 6" xfId="55916"/>
    <cellStyle name="Note 13 2 3 9 7" xfId="55917"/>
    <cellStyle name="Note 13 2 3 9 8" xfId="55918"/>
    <cellStyle name="Note 13 2 4" xfId="4043"/>
    <cellStyle name="Note 13 2 4 10" xfId="4044"/>
    <cellStyle name="Note 13 2 4 10 2" xfId="4045"/>
    <cellStyle name="Note 13 2 4 10 2 2" xfId="55919"/>
    <cellStyle name="Note 13 2 4 10 2 3" xfId="55920"/>
    <cellStyle name="Note 13 2 4 10 2 4" xfId="55921"/>
    <cellStyle name="Note 13 2 4 10 2 5" xfId="55922"/>
    <cellStyle name="Note 13 2 4 10 3" xfId="55923"/>
    <cellStyle name="Note 13 2 4 10 4" xfId="55924"/>
    <cellStyle name="Note 13 2 4 10 5" xfId="55925"/>
    <cellStyle name="Note 13 2 4 10 6" xfId="55926"/>
    <cellStyle name="Note 13 2 4 10 7" xfId="55927"/>
    <cellStyle name="Note 13 2 4 11" xfId="4046"/>
    <cellStyle name="Note 13 2 4 11 2" xfId="55928"/>
    <cellStyle name="Note 13 2 4 11 3" xfId="55929"/>
    <cellStyle name="Note 13 2 4 11 4" xfId="55930"/>
    <cellStyle name="Note 13 2 4 11 5" xfId="55931"/>
    <cellStyle name="Note 13 2 4 12" xfId="55932"/>
    <cellStyle name="Note 13 2 4 13" xfId="55933"/>
    <cellStyle name="Note 13 2 4 2" xfId="4047"/>
    <cellStyle name="Note 13 2 4 2 2" xfId="4048"/>
    <cellStyle name="Note 13 2 4 2 2 2" xfId="4049"/>
    <cellStyle name="Note 13 2 4 2 2 2 2" xfId="55934"/>
    <cellStyle name="Note 13 2 4 2 2 2 3" xfId="55935"/>
    <cellStyle name="Note 13 2 4 2 2 2 4" xfId="55936"/>
    <cellStyle name="Note 13 2 4 2 2 2 5" xfId="55937"/>
    <cellStyle name="Note 13 2 4 2 2 3" xfId="55938"/>
    <cellStyle name="Note 13 2 4 2 2 4" xfId="55939"/>
    <cellStyle name="Note 13 2 4 2 2 5" xfId="55940"/>
    <cellStyle name="Note 13 2 4 2 2 6" xfId="55941"/>
    <cellStyle name="Note 13 2 4 2 2 7" xfId="55942"/>
    <cellStyle name="Note 13 2 4 2 3" xfId="4050"/>
    <cellStyle name="Note 13 2 4 2 3 2" xfId="55943"/>
    <cellStyle name="Note 13 2 4 2 3 3" xfId="55944"/>
    <cellStyle name="Note 13 2 4 2 3 4" xfId="55945"/>
    <cellStyle name="Note 13 2 4 2 3 5" xfId="55946"/>
    <cellStyle name="Note 13 2 4 2 3 6" xfId="55947"/>
    <cellStyle name="Note 13 2 4 2 4" xfId="55948"/>
    <cellStyle name="Note 13 2 4 2 5" xfId="55949"/>
    <cellStyle name="Note 13 2 4 3" xfId="4051"/>
    <cellStyle name="Note 13 2 4 3 2" xfId="4052"/>
    <cellStyle name="Note 13 2 4 3 2 2" xfId="55950"/>
    <cellStyle name="Note 13 2 4 3 2 3" xfId="55951"/>
    <cellStyle name="Note 13 2 4 3 2 4" xfId="55952"/>
    <cellStyle name="Note 13 2 4 3 2 5" xfId="55953"/>
    <cellStyle name="Note 13 2 4 3 2 6" xfId="55954"/>
    <cellStyle name="Note 13 2 4 3 3" xfId="55955"/>
    <cellStyle name="Note 13 2 4 3 4" xfId="55956"/>
    <cellStyle name="Note 13 2 4 3 5" xfId="55957"/>
    <cellStyle name="Note 13 2 4 3 6" xfId="55958"/>
    <cellStyle name="Note 13 2 4 3 7" xfId="55959"/>
    <cellStyle name="Note 13 2 4 3 8" xfId="55960"/>
    <cellStyle name="Note 13 2 4 4" xfId="4053"/>
    <cellStyle name="Note 13 2 4 4 2" xfId="4054"/>
    <cellStyle name="Note 13 2 4 4 2 2" xfId="55961"/>
    <cellStyle name="Note 13 2 4 4 2 3" xfId="55962"/>
    <cellStyle name="Note 13 2 4 4 2 4" xfId="55963"/>
    <cellStyle name="Note 13 2 4 4 2 5" xfId="55964"/>
    <cellStyle name="Note 13 2 4 4 2 6" xfId="55965"/>
    <cellStyle name="Note 13 2 4 4 3" xfId="55966"/>
    <cellStyle name="Note 13 2 4 4 4" xfId="55967"/>
    <cellStyle name="Note 13 2 4 4 5" xfId="55968"/>
    <cellStyle name="Note 13 2 4 4 6" xfId="55969"/>
    <cellStyle name="Note 13 2 4 4 7" xfId="55970"/>
    <cellStyle name="Note 13 2 4 4 8" xfId="55971"/>
    <cellStyle name="Note 13 2 4 5" xfId="4055"/>
    <cellStyle name="Note 13 2 4 5 2" xfId="4056"/>
    <cellStyle name="Note 13 2 4 5 2 2" xfId="55972"/>
    <cellStyle name="Note 13 2 4 5 2 3" xfId="55973"/>
    <cellStyle name="Note 13 2 4 5 2 4" xfId="55974"/>
    <cellStyle name="Note 13 2 4 5 2 5" xfId="55975"/>
    <cellStyle name="Note 13 2 4 5 2 6" xfId="55976"/>
    <cellStyle name="Note 13 2 4 5 3" xfId="55977"/>
    <cellStyle name="Note 13 2 4 5 4" xfId="55978"/>
    <cellStyle name="Note 13 2 4 5 5" xfId="55979"/>
    <cellStyle name="Note 13 2 4 5 6" xfId="55980"/>
    <cellStyle name="Note 13 2 4 5 7" xfId="55981"/>
    <cellStyle name="Note 13 2 4 5 8" xfId="55982"/>
    <cellStyle name="Note 13 2 4 6" xfId="4057"/>
    <cellStyle name="Note 13 2 4 6 2" xfId="4058"/>
    <cellStyle name="Note 13 2 4 6 2 2" xfId="55983"/>
    <cellStyle name="Note 13 2 4 6 2 3" xfId="55984"/>
    <cellStyle name="Note 13 2 4 6 2 4" xfId="55985"/>
    <cellStyle name="Note 13 2 4 6 2 5" xfId="55986"/>
    <cellStyle name="Note 13 2 4 6 2 6" xfId="55987"/>
    <cellStyle name="Note 13 2 4 6 3" xfId="55988"/>
    <cellStyle name="Note 13 2 4 6 4" xfId="55989"/>
    <cellStyle name="Note 13 2 4 6 5" xfId="55990"/>
    <cellStyle name="Note 13 2 4 6 6" xfId="55991"/>
    <cellStyle name="Note 13 2 4 6 7" xfId="55992"/>
    <cellStyle name="Note 13 2 4 6 8" xfId="55993"/>
    <cellStyle name="Note 13 2 4 7" xfId="4059"/>
    <cellStyle name="Note 13 2 4 7 2" xfId="4060"/>
    <cellStyle name="Note 13 2 4 7 2 2" xfId="55994"/>
    <cellStyle name="Note 13 2 4 7 2 3" xfId="55995"/>
    <cellStyle name="Note 13 2 4 7 2 4" xfId="55996"/>
    <cellStyle name="Note 13 2 4 7 2 5" xfId="55997"/>
    <cellStyle name="Note 13 2 4 7 2 6" xfId="55998"/>
    <cellStyle name="Note 13 2 4 7 3" xfId="55999"/>
    <cellStyle name="Note 13 2 4 7 4" xfId="56000"/>
    <cellStyle name="Note 13 2 4 7 5" xfId="56001"/>
    <cellStyle name="Note 13 2 4 7 6" xfId="56002"/>
    <cellStyle name="Note 13 2 4 7 7" xfId="56003"/>
    <cellStyle name="Note 13 2 4 7 8" xfId="56004"/>
    <cellStyle name="Note 13 2 4 8" xfId="4061"/>
    <cellStyle name="Note 13 2 4 8 2" xfId="4062"/>
    <cellStyle name="Note 13 2 4 8 2 2" xfId="56005"/>
    <cellStyle name="Note 13 2 4 8 2 3" xfId="56006"/>
    <cellStyle name="Note 13 2 4 8 2 4" xfId="56007"/>
    <cellStyle name="Note 13 2 4 8 2 5" xfId="56008"/>
    <cellStyle name="Note 13 2 4 8 2 6" xfId="56009"/>
    <cellStyle name="Note 13 2 4 8 3" xfId="56010"/>
    <cellStyle name="Note 13 2 4 8 4" xfId="56011"/>
    <cellStyle name="Note 13 2 4 8 5" xfId="56012"/>
    <cellStyle name="Note 13 2 4 8 6" xfId="56013"/>
    <cellStyle name="Note 13 2 4 8 7" xfId="56014"/>
    <cellStyle name="Note 13 2 4 8 8" xfId="56015"/>
    <cellStyle name="Note 13 2 4 9" xfId="4063"/>
    <cellStyle name="Note 13 2 4 9 2" xfId="4064"/>
    <cellStyle name="Note 13 2 4 9 2 2" xfId="56016"/>
    <cellStyle name="Note 13 2 4 9 2 3" xfId="56017"/>
    <cellStyle name="Note 13 2 4 9 2 4" xfId="56018"/>
    <cellStyle name="Note 13 2 4 9 2 5" xfId="56019"/>
    <cellStyle name="Note 13 2 4 9 2 6" xfId="56020"/>
    <cellStyle name="Note 13 2 4 9 3" xfId="56021"/>
    <cellStyle name="Note 13 2 4 9 4" xfId="56022"/>
    <cellStyle name="Note 13 2 4 9 5" xfId="56023"/>
    <cellStyle name="Note 13 2 4 9 6" xfId="56024"/>
    <cellStyle name="Note 13 2 4 9 7" xfId="56025"/>
    <cellStyle name="Note 13 2 4 9 8" xfId="56026"/>
    <cellStyle name="Note 13 2 5" xfId="4065"/>
    <cellStyle name="Note 13 2 5 10" xfId="4066"/>
    <cellStyle name="Note 13 2 5 10 2" xfId="4067"/>
    <cellStyle name="Note 13 2 5 10 2 2" xfId="56027"/>
    <cellStyle name="Note 13 2 5 10 2 3" xfId="56028"/>
    <cellStyle name="Note 13 2 5 10 2 4" xfId="56029"/>
    <cellStyle name="Note 13 2 5 10 2 5" xfId="56030"/>
    <cellStyle name="Note 13 2 5 10 3" xfId="56031"/>
    <cellStyle name="Note 13 2 5 10 4" xfId="56032"/>
    <cellStyle name="Note 13 2 5 10 5" xfId="56033"/>
    <cellStyle name="Note 13 2 5 10 6" xfId="56034"/>
    <cellStyle name="Note 13 2 5 10 7" xfId="56035"/>
    <cellStyle name="Note 13 2 5 11" xfId="4068"/>
    <cellStyle name="Note 13 2 5 11 2" xfId="56036"/>
    <cellStyle name="Note 13 2 5 11 3" xfId="56037"/>
    <cellStyle name="Note 13 2 5 11 4" xfId="56038"/>
    <cellStyle name="Note 13 2 5 11 5" xfId="56039"/>
    <cellStyle name="Note 13 2 5 12" xfId="56040"/>
    <cellStyle name="Note 13 2 5 13" xfId="56041"/>
    <cellStyle name="Note 13 2 5 2" xfId="4069"/>
    <cellStyle name="Note 13 2 5 2 2" xfId="4070"/>
    <cellStyle name="Note 13 2 5 2 2 2" xfId="4071"/>
    <cellStyle name="Note 13 2 5 2 2 2 2" xfId="56042"/>
    <cellStyle name="Note 13 2 5 2 2 2 3" xfId="56043"/>
    <cellStyle name="Note 13 2 5 2 2 2 4" xfId="56044"/>
    <cellStyle name="Note 13 2 5 2 2 2 5" xfId="56045"/>
    <cellStyle name="Note 13 2 5 2 2 3" xfId="56046"/>
    <cellStyle name="Note 13 2 5 2 2 4" xfId="56047"/>
    <cellStyle name="Note 13 2 5 2 2 5" xfId="56048"/>
    <cellStyle name="Note 13 2 5 2 2 6" xfId="56049"/>
    <cellStyle name="Note 13 2 5 2 2 7" xfId="56050"/>
    <cellStyle name="Note 13 2 5 2 3" xfId="4072"/>
    <cellStyle name="Note 13 2 5 2 3 2" xfId="56051"/>
    <cellStyle name="Note 13 2 5 2 3 3" xfId="56052"/>
    <cellStyle name="Note 13 2 5 2 3 4" xfId="56053"/>
    <cellStyle name="Note 13 2 5 2 3 5" xfId="56054"/>
    <cellStyle name="Note 13 2 5 2 3 6" xfId="56055"/>
    <cellStyle name="Note 13 2 5 2 4" xfId="56056"/>
    <cellStyle name="Note 13 2 5 2 5" xfId="56057"/>
    <cellStyle name="Note 13 2 5 3" xfId="4073"/>
    <cellStyle name="Note 13 2 5 3 2" xfId="4074"/>
    <cellStyle name="Note 13 2 5 3 2 2" xfId="56058"/>
    <cellStyle name="Note 13 2 5 3 2 3" xfId="56059"/>
    <cellStyle name="Note 13 2 5 3 2 4" xfId="56060"/>
    <cellStyle name="Note 13 2 5 3 2 5" xfId="56061"/>
    <cellStyle name="Note 13 2 5 3 2 6" xfId="56062"/>
    <cellStyle name="Note 13 2 5 3 3" xfId="56063"/>
    <cellStyle name="Note 13 2 5 3 4" xfId="56064"/>
    <cellStyle name="Note 13 2 5 3 5" xfId="56065"/>
    <cellStyle name="Note 13 2 5 3 6" xfId="56066"/>
    <cellStyle name="Note 13 2 5 3 7" xfId="56067"/>
    <cellStyle name="Note 13 2 5 3 8" xfId="56068"/>
    <cellStyle name="Note 13 2 5 4" xfId="4075"/>
    <cellStyle name="Note 13 2 5 4 2" xfId="4076"/>
    <cellStyle name="Note 13 2 5 4 2 2" xfId="56069"/>
    <cellStyle name="Note 13 2 5 4 2 3" xfId="56070"/>
    <cellStyle name="Note 13 2 5 4 2 4" xfId="56071"/>
    <cellStyle name="Note 13 2 5 4 2 5" xfId="56072"/>
    <cellStyle name="Note 13 2 5 4 2 6" xfId="56073"/>
    <cellStyle name="Note 13 2 5 4 3" xfId="56074"/>
    <cellStyle name="Note 13 2 5 4 4" xfId="56075"/>
    <cellStyle name="Note 13 2 5 4 5" xfId="56076"/>
    <cellStyle name="Note 13 2 5 4 6" xfId="56077"/>
    <cellStyle name="Note 13 2 5 4 7" xfId="56078"/>
    <cellStyle name="Note 13 2 5 4 8" xfId="56079"/>
    <cellStyle name="Note 13 2 5 5" xfId="4077"/>
    <cellStyle name="Note 13 2 5 5 2" xfId="4078"/>
    <cellStyle name="Note 13 2 5 5 2 2" xfId="56080"/>
    <cellStyle name="Note 13 2 5 5 2 3" xfId="56081"/>
    <cellStyle name="Note 13 2 5 5 2 4" xfId="56082"/>
    <cellStyle name="Note 13 2 5 5 2 5" xfId="56083"/>
    <cellStyle name="Note 13 2 5 5 2 6" xfId="56084"/>
    <cellStyle name="Note 13 2 5 5 3" xfId="56085"/>
    <cellStyle name="Note 13 2 5 5 4" xfId="56086"/>
    <cellStyle name="Note 13 2 5 5 5" xfId="56087"/>
    <cellStyle name="Note 13 2 5 5 6" xfId="56088"/>
    <cellStyle name="Note 13 2 5 5 7" xfId="56089"/>
    <cellStyle name="Note 13 2 5 5 8" xfId="56090"/>
    <cellStyle name="Note 13 2 5 6" xfId="4079"/>
    <cellStyle name="Note 13 2 5 6 2" xfId="4080"/>
    <cellStyle name="Note 13 2 5 6 2 2" xfId="56091"/>
    <cellStyle name="Note 13 2 5 6 2 3" xfId="56092"/>
    <cellStyle name="Note 13 2 5 6 2 4" xfId="56093"/>
    <cellStyle name="Note 13 2 5 6 2 5" xfId="56094"/>
    <cellStyle name="Note 13 2 5 6 2 6" xfId="56095"/>
    <cellStyle name="Note 13 2 5 6 3" xfId="56096"/>
    <cellStyle name="Note 13 2 5 6 4" xfId="56097"/>
    <cellStyle name="Note 13 2 5 6 5" xfId="56098"/>
    <cellStyle name="Note 13 2 5 6 6" xfId="56099"/>
    <cellStyle name="Note 13 2 5 6 7" xfId="56100"/>
    <cellStyle name="Note 13 2 5 6 8" xfId="56101"/>
    <cellStyle name="Note 13 2 5 7" xfId="4081"/>
    <cellStyle name="Note 13 2 5 7 2" xfId="4082"/>
    <cellStyle name="Note 13 2 5 7 2 2" xfId="56102"/>
    <cellStyle name="Note 13 2 5 7 2 3" xfId="56103"/>
    <cellStyle name="Note 13 2 5 7 2 4" xfId="56104"/>
    <cellStyle name="Note 13 2 5 7 2 5" xfId="56105"/>
    <cellStyle name="Note 13 2 5 7 2 6" xfId="56106"/>
    <cellStyle name="Note 13 2 5 7 3" xfId="56107"/>
    <cellStyle name="Note 13 2 5 7 4" xfId="56108"/>
    <cellStyle name="Note 13 2 5 7 5" xfId="56109"/>
    <cellStyle name="Note 13 2 5 7 6" xfId="56110"/>
    <cellStyle name="Note 13 2 5 7 7" xfId="56111"/>
    <cellStyle name="Note 13 2 5 7 8" xfId="56112"/>
    <cellStyle name="Note 13 2 5 8" xfId="4083"/>
    <cellStyle name="Note 13 2 5 8 2" xfId="4084"/>
    <cellStyle name="Note 13 2 5 8 2 2" xfId="56113"/>
    <cellStyle name="Note 13 2 5 8 2 3" xfId="56114"/>
    <cellStyle name="Note 13 2 5 8 2 4" xfId="56115"/>
    <cellStyle name="Note 13 2 5 8 2 5" xfId="56116"/>
    <cellStyle name="Note 13 2 5 8 2 6" xfId="56117"/>
    <cellStyle name="Note 13 2 5 8 3" xfId="56118"/>
    <cellStyle name="Note 13 2 5 8 4" xfId="56119"/>
    <cellStyle name="Note 13 2 5 8 5" xfId="56120"/>
    <cellStyle name="Note 13 2 5 8 6" xfId="56121"/>
    <cellStyle name="Note 13 2 5 8 7" xfId="56122"/>
    <cellStyle name="Note 13 2 5 8 8" xfId="56123"/>
    <cellStyle name="Note 13 2 5 9" xfId="4085"/>
    <cellStyle name="Note 13 2 5 9 2" xfId="4086"/>
    <cellStyle name="Note 13 2 5 9 2 2" xfId="56124"/>
    <cellStyle name="Note 13 2 5 9 2 3" xfId="56125"/>
    <cellStyle name="Note 13 2 5 9 2 4" xfId="56126"/>
    <cellStyle name="Note 13 2 5 9 2 5" xfId="56127"/>
    <cellStyle name="Note 13 2 5 9 2 6" xfId="56128"/>
    <cellStyle name="Note 13 2 5 9 3" xfId="56129"/>
    <cellStyle name="Note 13 2 5 9 4" xfId="56130"/>
    <cellStyle name="Note 13 2 5 9 5" xfId="56131"/>
    <cellStyle name="Note 13 2 5 9 6" xfId="56132"/>
    <cellStyle name="Note 13 2 5 9 7" xfId="56133"/>
    <cellStyle name="Note 13 2 5 9 8" xfId="56134"/>
    <cellStyle name="Note 13 2 6" xfId="4087"/>
    <cellStyle name="Note 13 2 6 10" xfId="4088"/>
    <cellStyle name="Note 13 2 6 10 2" xfId="4089"/>
    <cellStyle name="Note 13 2 6 10 2 2" xfId="56135"/>
    <cellStyle name="Note 13 2 6 10 2 3" xfId="56136"/>
    <cellStyle name="Note 13 2 6 10 2 4" xfId="56137"/>
    <cellStyle name="Note 13 2 6 10 2 5" xfId="56138"/>
    <cellStyle name="Note 13 2 6 10 3" xfId="56139"/>
    <cellStyle name="Note 13 2 6 10 4" xfId="56140"/>
    <cellStyle name="Note 13 2 6 10 5" xfId="56141"/>
    <cellStyle name="Note 13 2 6 10 6" xfId="56142"/>
    <cellStyle name="Note 13 2 6 10 7" xfId="56143"/>
    <cellStyle name="Note 13 2 6 11" xfId="4090"/>
    <cellStyle name="Note 13 2 6 11 2" xfId="56144"/>
    <cellStyle name="Note 13 2 6 11 3" xfId="56145"/>
    <cellStyle name="Note 13 2 6 11 4" xfId="56146"/>
    <cellStyle name="Note 13 2 6 11 5" xfId="56147"/>
    <cellStyle name="Note 13 2 6 12" xfId="56148"/>
    <cellStyle name="Note 13 2 6 13" xfId="56149"/>
    <cellStyle name="Note 13 2 6 2" xfId="4091"/>
    <cellStyle name="Note 13 2 6 2 2" xfId="4092"/>
    <cellStyle name="Note 13 2 6 2 2 2" xfId="4093"/>
    <cellStyle name="Note 13 2 6 2 2 2 2" xfId="56150"/>
    <cellStyle name="Note 13 2 6 2 2 2 3" xfId="56151"/>
    <cellStyle name="Note 13 2 6 2 2 2 4" xfId="56152"/>
    <cellStyle name="Note 13 2 6 2 2 2 5" xfId="56153"/>
    <cellStyle name="Note 13 2 6 2 2 3" xfId="56154"/>
    <cellStyle name="Note 13 2 6 2 2 4" xfId="56155"/>
    <cellStyle name="Note 13 2 6 2 2 5" xfId="56156"/>
    <cellStyle name="Note 13 2 6 2 2 6" xfId="56157"/>
    <cellStyle name="Note 13 2 6 2 2 7" xfId="56158"/>
    <cellStyle name="Note 13 2 6 2 3" xfId="4094"/>
    <cellStyle name="Note 13 2 6 2 3 2" xfId="56159"/>
    <cellStyle name="Note 13 2 6 2 3 3" xfId="56160"/>
    <cellStyle name="Note 13 2 6 2 3 4" xfId="56161"/>
    <cellStyle name="Note 13 2 6 2 3 5" xfId="56162"/>
    <cellStyle name="Note 13 2 6 2 3 6" xfId="56163"/>
    <cellStyle name="Note 13 2 6 2 4" xfId="56164"/>
    <cellStyle name="Note 13 2 6 2 5" xfId="56165"/>
    <cellStyle name="Note 13 2 6 3" xfId="4095"/>
    <cellStyle name="Note 13 2 6 3 2" xfId="4096"/>
    <cellStyle name="Note 13 2 6 3 2 2" xfId="56166"/>
    <cellStyle name="Note 13 2 6 3 2 3" xfId="56167"/>
    <cellStyle name="Note 13 2 6 3 2 4" xfId="56168"/>
    <cellStyle name="Note 13 2 6 3 2 5" xfId="56169"/>
    <cellStyle name="Note 13 2 6 3 2 6" xfId="56170"/>
    <cellStyle name="Note 13 2 6 3 3" xfId="56171"/>
    <cellStyle name="Note 13 2 6 3 4" xfId="56172"/>
    <cellStyle name="Note 13 2 6 3 5" xfId="56173"/>
    <cellStyle name="Note 13 2 6 3 6" xfId="56174"/>
    <cellStyle name="Note 13 2 6 3 7" xfId="56175"/>
    <cellStyle name="Note 13 2 6 3 8" xfId="56176"/>
    <cellStyle name="Note 13 2 6 4" xfId="4097"/>
    <cellStyle name="Note 13 2 6 4 2" xfId="4098"/>
    <cellStyle name="Note 13 2 6 4 2 2" xfId="56177"/>
    <cellStyle name="Note 13 2 6 4 2 3" xfId="56178"/>
    <cellStyle name="Note 13 2 6 4 2 4" xfId="56179"/>
    <cellStyle name="Note 13 2 6 4 2 5" xfId="56180"/>
    <cellStyle name="Note 13 2 6 4 2 6" xfId="56181"/>
    <cellStyle name="Note 13 2 6 4 3" xfId="56182"/>
    <cellStyle name="Note 13 2 6 4 4" xfId="56183"/>
    <cellStyle name="Note 13 2 6 4 5" xfId="56184"/>
    <cellStyle name="Note 13 2 6 4 6" xfId="56185"/>
    <cellStyle name="Note 13 2 6 4 7" xfId="56186"/>
    <cellStyle name="Note 13 2 6 4 8" xfId="56187"/>
    <cellStyle name="Note 13 2 6 5" xfId="4099"/>
    <cellStyle name="Note 13 2 6 5 2" xfId="4100"/>
    <cellStyle name="Note 13 2 6 5 2 2" xfId="56188"/>
    <cellStyle name="Note 13 2 6 5 2 3" xfId="56189"/>
    <cellStyle name="Note 13 2 6 5 2 4" xfId="56190"/>
    <cellStyle name="Note 13 2 6 5 2 5" xfId="56191"/>
    <cellStyle name="Note 13 2 6 5 2 6" xfId="56192"/>
    <cellStyle name="Note 13 2 6 5 3" xfId="56193"/>
    <cellStyle name="Note 13 2 6 5 4" xfId="56194"/>
    <cellStyle name="Note 13 2 6 5 5" xfId="56195"/>
    <cellStyle name="Note 13 2 6 5 6" xfId="56196"/>
    <cellStyle name="Note 13 2 6 5 7" xfId="56197"/>
    <cellStyle name="Note 13 2 6 5 8" xfId="56198"/>
    <cellStyle name="Note 13 2 6 6" xfId="4101"/>
    <cellStyle name="Note 13 2 6 6 2" xfId="4102"/>
    <cellStyle name="Note 13 2 6 6 2 2" xfId="56199"/>
    <cellStyle name="Note 13 2 6 6 2 3" xfId="56200"/>
    <cellStyle name="Note 13 2 6 6 2 4" xfId="56201"/>
    <cellStyle name="Note 13 2 6 6 2 5" xfId="56202"/>
    <cellStyle name="Note 13 2 6 6 2 6" xfId="56203"/>
    <cellStyle name="Note 13 2 6 6 3" xfId="56204"/>
    <cellStyle name="Note 13 2 6 6 4" xfId="56205"/>
    <cellStyle name="Note 13 2 6 6 5" xfId="56206"/>
    <cellStyle name="Note 13 2 6 6 6" xfId="56207"/>
    <cellStyle name="Note 13 2 6 6 7" xfId="56208"/>
    <cellStyle name="Note 13 2 6 6 8" xfId="56209"/>
    <cellStyle name="Note 13 2 6 7" xfId="4103"/>
    <cellStyle name="Note 13 2 6 7 2" xfId="4104"/>
    <cellStyle name="Note 13 2 6 7 2 2" xfId="56210"/>
    <cellStyle name="Note 13 2 6 7 2 3" xfId="56211"/>
    <cellStyle name="Note 13 2 6 7 2 4" xfId="56212"/>
    <cellStyle name="Note 13 2 6 7 2 5" xfId="56213"/>
    <cellStyle name="Note 13 2 6 7 2 6" xfId="56214"/>
    <cellStyle name="Note 13 2 6 7 3" xfId="56215"/>
    <cellStyle name="Note 13 2 6 7 4" xfId="56216"/>
    <cellStyle name="Note 13 2 6 7 5" xfId="56217"/>
    <cellStyle name="Note 13 2 6 7 6" xfId="56218"/>
    <cellStyle name="Note 13 2 6 7 7" xfId="56219"/>
    <cellStyle name="Note 13 2 6 7 8" xfId="56220"/>
    <cellStyle name="Note 13 2 6 8" xfId="4105"/>
    <cellStyle name="Note 13 2 6 8 2" xfId="4106"/>
    <cellStyle name="Note 13 2 6 8 2 2" xfId="56221"/>
    <cellStyle name="Note 13 2 6 8 2 3" xfId="56222"/>
    <cellStyle name="Note 13 2 6 8 2 4" xfId="56223"/>
    <cellStyle name="Note 13 2 6 8 2 5" xfId="56224"/>
    <cellStyle name="Note 13 2 6 8 2 6" xfId="56225"/>
    <cellStyle name="Note 13 2 6 8 3" xfId="56226"/>
    <cellStyle name="Note 13 2 6 8 4" xfId="56227"/>
    <cellStyle name="Note 13 2 6 8 5" xfId="56228"/>
    <cellStyle name="Note 13 2 6 8 6" xfId="56229"/>
    <cellStyle name="Note 13 2 6 8 7" xfId="56230"/>
    <cellStyle name="Note 13 2 6 8 8" xfId="56231"/>
    <cellStyle name="Note 13 2 6 9" xfId="4107"/>
    <cellStyle name="Note 13 2 6 9 2" xfId="4108"/>
    <cellStyle name="Note 13 2 6 9 2 2" xfId="56232"/>
    <cellStyle name="Note 13 2 6 9 2 3" xfId="56233"/>
    <cellStyle name="Note 13 2 6 9 2 4" xfId="56234"/>
    <cellStyle name="Note 13 2 6 9 2 5" xfId="56235"/>
    <cellStyle name="Note 13 2 6 9 2 6" xfId="56236"/>
    <cellStyle name="Note 13 2 6 9 3" xfId="56237"/>
    <cellStyle name="Note 13 2 6 9 4" xfId="56238"/>
    <cellStyle name="Note 13 2 6 9 5" xfId="56239"/>
    <cellStyle name="Note 13 2 6 9 6" xfId="56240"/>
    <cellStyle name="Note 13 2 6 9 7" xfId="56241"/>
    <cellStyle name="Note 13 2 6 9 8" xfId="56242"/>
    <cellStyle name="Note 13 2 7" xfId="4109"/>
    <cellStyle name="Note 13 2 7 2" xfId="4110"/>
    <cellStyle name="Note 13 2 7 2 2" xfId="4111"/>
    <cellStyle name="Note 13 2 7 2 2 2" xfId="56243"/>
    <cellStyle name="Note 13 2 7 2 2 3" xfId="56244"/>
    <cellStyle name="Note 13 2 7 2 2 4" xfId="56245"/>
    <cellStyle name="Note 13 2 7 2 2 5" xfId="56246"/>
    <cellStyle name="Note 13 2 7 2 3" xfId="56247"/>
    <cellStyle name="Note 13 2 7 2 4" xfId="56248"/>
    <cellStyle name="Note 13 2 7 2 5" xfId="56249"/>
    <cellStyle name="Note 13 2 7 2 6" xfId="56250"/>
    <cellStyle name="Note 13 2 7 2 7" xfId="56251"/>
    <cellStyle name="Note 13 2 7 3" xfId="4112"/>
    <cellStyle name="Note 13 2 7 3 2" xfId="56252"/>
    <cellStyle name="Note 13 2 7 3 3" xfId="56253"/>
    <cellStyle name="Note 13 2 7 3 4" xfId="56254"/>
    <cellStyle name="Note 13 2 7 3 5" xfId="56255"/>
    <cellStyle name="Note 13 2 7 3 6" xfId="56256"/>
    <cellStyle name="Note 13 2 7 4" xfId="56257"/>
    <cellStyle name="Note 13 2 7 5" xfId="56258"/>
    <cellStyle name="Note 13 2 8" xfId="4113"/>
    <cellStyle name="Note 13 2 8 2" xfId="4114"/>
    <cellStyle name="Note 13 2 8 2 2" xfId="56259"/>
    <cellStyle name="Note 13 2 8 2 3" xfId="56260"/>
    <cellStyle name="Note 13 2 8 2 4" xfId="56261"/>
    <cellStyle name="Note 13 2 8 2 5" xfId="56262"/>
    <cellStyle name="Note 13 2 8 2 6" xfId="56263"/>
    <cellStyle name="Note 13 2 8 3" xfId="56264"/>
    <cellStyle name="Note 13 2 8 4" xfId="56265"/>
    <cellStyle name="Note 13 2 8 5" xfId="56266"/>
    <cellStyle name="Note 13 2 8 6" xfId="56267"/>
    <cellStyle name="Note 13 2 8 7" xfId="56268"/>
    <cellStyle name="Note 13 2 8 8" xfId="56269"/>
    <cellStyle name="Note 13 2 9" xfId="4115"/>
    <cellStyle name="Note 13 2 9 2" xfId="4116"/>
    <cellStyle name="Note 13 2 9 2 2" xfId="56270"/>
    <cellStyle name="Note 13 2 9 2 3" xfId="56271"/>
    <cellStyle name="Note 13 2 9 2 4" xfId="56272"/>
    <cellStyle name="Note 13 2 9 2 5" xfId="56273"/>
    <cellStyle name="Note 13 2 9 2 6" xfId="56274"/>
    <cellStyle name="Note 13 2 9 3" xfId="56275"/>
    <cellStyle name="Note 13 2 9 4" xfId="56276"/>
    <cellStyle name="Note 13 2 9 5" xfId="56277"/>
    <cellStyle name="Note 13 2 9 6" xfId="56278"/>
    <cellStyle name="Note 13 2 9 7" xfId="56279"/>
    <cellStyle name="Note 13 2 9 8" xfId="56280"/>
    <cellStyle name="Note 13 3" xfId="4117"/>
    <cellStyle name="Note 13 3 10" xfId="56281"/>
    <cellStyle name="Note 13 3 11" xfId="56282"/>
    <cellStyle name="Note 13 3 2" xfId="4118"/>
    <cellStyle name="Note 13 3 2 2" xfId="4119"/>
    <cellStyle name="Note 13 3 2 2 2" xfId="4120"/>
    <cellStyle name="Note 13 3 2 2 2 2" xfId="56283"/>
    <cellStyle name="Note 13 3 2 2 2 3" xfId="56284"/>
    <cellStyle name="Note 13 3 2 2 2 4" xfId="56285"/>
    <cellStyle name="Note 13 3 2 2 2 5" xfId="56286"/>
    <cellStyle name="Note 13 3 2 2 3" xfId="56287"/>
    <cellStyle name="Note 13 3 2 2 4" xfId="56288"/>
    <cellStyle name="Note 13 3 2 2 5" xfId="56289"/>
    <cellStyle name="Note 13 3 2 2 6" xfId="56290"/>
    <cellStyle name="Note 13 3 2 2 7" xfId="56291"/>
    <cellStyle name="Note 13 3 2 3" xfId="4121"/>
    <cellStyle name="Note 13 3 2 3 2" xfId="56292"/>
    <cellStyle name="Note 13 3 2 3 3" xfId="56293"/>
    <cellStyle name="Note 13 3 2 3 4" xfId="56294"/>
    <cellStyle name="Note 13 3 2 3 5" xfId="56295"/>
    <cellStyle name="Note 13 3 2 3 6" xfId="56296"/>
    <cellStyle name="Note 13 3 2 4" xfId="56297"/>
    <cellStyle name="Note 13 3 2 5" xfId="56298"/>
    <cellStyle name="Note 13 3 3" xfId="4122"/>
    <cellStyle name="Note 13 3 3 2" xfId="4123"/>
    <cellStyle name="Note 13 3 3 2 2" xfId="4124"/>
    <cellStyle name="Note 13 3 3 2 2 2" xfId="56299"/>
    <cellStyle name="Note 13 3 3 2 2 3" xfId="56300"/>
    <cellStyle name="Note 13 3 3 2 2 4" xfId="56301"/>
    <cellStyle name="Note 13 3 3 2 2 5" xfId="56302"/>
    <cellStyle name="Note 13 3 3 2 3" xfId="56303"/>
    <cellStyle name="Note 13 3 3 2 4" xfId="56304"/>
    <cellStyle name="Note 13 3 3 2 5" xfId="56305"/>
    <cellStyle name="Note 13 3 3 2 6" xfId="56306"/>
    <cellStyle name="Note 13 3 3 2 7" xfId="56307"/>
    <cellStyle name="Note 13 3 3 3" xfId="4125"/>
    <cellStyle name="Note 13 3 3 3 2" xfId="56308"/>
    <cellStyle name="Note 13 3 3 3 3" xfId="56309"/>
    <cellStyle name="Note 13 3 3 3 4" xfId="56310"/>
    <cellStyle name="Note 13 3 3 3 5" xfId="56311"/>
    <cellStyle name="Note 13 3 3 3 6" xfId="56312"/>
    <cellStyle name="Note 13 3 3 4" xfId="56313"/>
    <cellStyle name="Note 13 3 3 5" xfId="56314"/>
    <cellStyle name="Note 13 3 4" xfId="4126"/>
    <cellStyle name="Note 13 3 4 2" xfId="4127"/>
    <cellStyle name="Note 13 3 4 2 2" xfId="56315"/>
    <cellStyle name="Note 13 3 4 2 3" xfId="56316"/>
    <cellStyle name="Note 13 3 4 2 4" xfId="56317"/>
    <cellStyle name="Note 13 3 4 2 5" xfId="56318"/>
    <cellStyle name="Note 13 3 4 2 6" xfId="56319"/>
    <cellStyle name="Note 13 3 4 3" xfId="56320"/>
    <cellStyle name="Note 13 3 4 4" xfId="56321"/>
    <cellStyle name="Note 13 3 4 5" xfId="56322"/>
    <cellStyle name="Note 13 3 4 6" xfId="56323"/>
    <cellStyle name="Note 13 3 4 7" xfId="56324"/>
    <cellStyle name="Note 13 3 4 8" xfId="56325"/>
    <cellStyle name="Note 13 3 5" xfId="4128"/>
    <cellStyle name="Note 13 3 5 2" xfId="4129"/>
    <cellStyle name="Note 13 3 5 2 2" xfId="56326"/>
    <cellStyle name="Note 13 3 5 2 3" xfId="56327"/>
    <cellStyle name="Note 13 3 5 2 4" xfId="56328"/>
    <cellStyle name="Note 13 3 5 2 5" xfId="56329"/>
    <cellStyle name="Note 13 3 5 2 6" xfId="56330"/>
    <cellStyle name="Note 13 3 5 3" xfId="56331"/>
    <cellStyle name="Note 13 3 5 4" xfId="56332"/>
    <cellStyle name="Note 13 3 5 5" xfId="56333"/>
    <cellStyle name="Note 13 3 5 6" xfId="56334"/>
    <cellStyle name="Note 13 3 5 7" xfId="56335"/>
    <cellStyle name="Note 13 3 5 8" xfId="56336"/>
    <cellStyle name="Note 13 3 6" xfId="4130"/>
    <cellStyle name="Note 13 3 6 2" xfId="4131"/>
    <cellStyle name="Note 13 3 6 2 2" xfId="56337"/>
    <cellStyle name="Note 13 3 6 2 3" xfId="56338"/>
    <cellStyle name="Note 13 3 6 2 4" xfId="56339"/>
    <cellStyle name="Note 13 3 6 2 5" xfId="56340"/>
    <cellStyle name="Note 13 3 6 2 6" xfId="56341"/>
    <cellStyle name="Note 13 3 6 3" xfId="56342"/>
    <cellStyle name="Note 13 3 6 4" xfId="56343"/>
    <cellStyle name="Note 13 3 6 5" xfId="56344"/>
    <cellStyle name="Note 13 3 6 6" xfId="56345"/>
    <cellStyle name="Note 13 3 6 7" xfId="56346"/>
    <cellStyle name="Note 13 3 6 8" xfId="56347"/>
    <cellStyle name="Note 13 3 7" xfId="4132"/>
    <cellStyle name="Note 13 3 7 2" xfId="4133"/>
    <cellStyle name="Note 13 3 7 2 2" xfId="56348"/>
    <cellStyle name="Note 13 3 7 2 3" xfId="56349"/>
    <cellStyle name="Note 13 3 7 2 4" xfId="56350"/>
    <cellStyle name="Note 13 3 7 2 5" xfId="56351"/>
    <cellStyle name="Note 13 3 7 2 6" xfId="56352"/>
    <cellStyle name="Note 13 3 7 3" xfId="56353"/>
    <cellStyle name="Note 13 3 7 4" xfId="56354"/>
    <cellStyle name="Note 13 3 7 5" xfId="56355"/>
    <cellStyle name="Note 13 3 7 6" xfId="56356"/>
    <cellStyle name="Note 13 3 7 7" xfId="56357"/>
    <cellStyle name="Note 13 3 7 8" xfId="56358"/>
    <cellStyle name="Note 13 3 8" xfId="4134"/>
    <cellStyle name="Note 13 3 8 2" xfId="56359"/>
    <cellStyle name="Note 13 3 8 3" xfId="56360"/>
    <cellStyle name="Note 13 3 8 4" xfId="56361"/>
    <cellStyle name="Note 13 3 8 5" xfId="56362"/>
    <cellStyle name="Note 13 3 8 6" xfId="56363"/>
    <cellStyle name="Note 13 3 9" xfId="56364"/>
    <cellStyle name="Note 13 3 9 2" xfId="56365"/>
    <cellStyle name="Note 13 4" xfId="4135"/>
    <cellStyle name="Note 13 4 10" xfId="4136"/>
    <cellStyle name="Note 13 4 10 2" xfId="4137"/>
    <cellStyle name="Note 13 4 10 2 2" xfId="56366"/>
    <cellStyle name="Note 13 4 10 2 3" xfId="56367"/>
    <cellStyle name="Note 13 4 10 2 4" xfId="56368"/>
    <cellStyle name="Note 13 4 10 2 5" xfId="56369"/>
    <cellStyle name="Note 13 4 10 3" xfId="56370"/>
    <cellStyle name="Note 13 4 10 4" xfId="56371"/>
    <cellStyle name="Note 13 4 10 5" xfId="56372"/>
    <cellStyle name="Note 13 4 10 6" xfId="56373"/>
    <cellStyle name="Note 13 4 10 7" xfId="56374"/>
    <cellStyle name="Note 13 4 11" xfId="4138"/>
    <cellStyle name="Note 13 4 11 2" xfId="56375"/>
    <cellStyle name="Note 13 4 11 3" xfId="56376"/>
    <cellStyle name="Note 13 4 11 4" xfId="56377"/>
    <cellStyle name="Note 13 4 11 5" xfId="56378"/>
    <cellStyle name="Note 13 4 12" xfId="56379"/>
    <cellStyle name="Note 13 4 13" xfId="56380"/>
    <cellStyle name="Note 13 4 2" xfId="4139"/>
    <cellStyle name="Note 13 4 2 2" xfId="4140"/>
    <cellStyle name="Note 13 4 2 2 2" xfId="4141"/>
    <cellStyle name="Note 13 4 2 2 2 2" xfId="56381"/>
    <cellStyle name="Note 13 4 2 2 2 3" xfId="56382"/>
    <cellStyle name="Note 13 4 2 2 2 4" xfId="56383"/>
    <cellStyle name="Note 13 4 2 2 2 5" xfId="56384"/>
    <cellStyle name="Note 13 4 2 2 3" xfId="56385"/>
    <cellStyle name="Note 13 4 2 2 4" xfId="56386"/>
    <cellStyle name="Note 13 4 2 2 5" xfId="56387"/>
    <cellStyle name="Note 13 4 2 2 6" xfId="56388"/>
    <cellStyle name="Note 13 4 2 2 7" xfId="56389"/>
    <cellStyle name="Note 13 4 2 3" xfId="4142"/>
    <cellStyle name="Note 13 4 2 3 2" xfId="56390"/>
    <cellStyle name="Note 13 4 2 3 3" xfId="56391"/>
    <cellStyle name="Note 13 4 2 3 4" xfId="56392"/>
    <cellStyle name="Note 13 4 2 3 5" xfId="56393"/>
    <cellStyle name="Note 13 4 2 3 6" xfId="56394"/>
    <cellStyle name="Note 13 4 2 4" xfId="56395"/>
    <cellStyle name="Note 13 4 2 5" xfId="56396"/>
    <cellStyle name="Note 13 4 3" xfId="4143"/>
    <cellStyle name="Note 13 4 3 2" xfId="4144"/>
    <cellStyle name="Note 13 4 3 2 2" xfId="56397"/>
    <cellStyle name="Note 13 4 3 2 3" xfId="56398"/>
    <cellStyle name="Note 13 4 3 2 4" xfId="56399"/>
    <cellStyle name="Note 13 4 3 2 5" xfId="56400"/>
    <cellStyle name="Note 13 4 3 2 6" xfId="56401"/>
    <cellStyle name="Note 13 4 3 3" xfId="56402"/>
    <cellStyle name="Note 13 4 3 4" xfId="56403"/>
    <cellStyle name="Note 13 4 3 5" xfId="56404"/>
    <cellStyle name="Note 13 4 3 6" xfId="56405"/>
    <cellStyle name="Note 13 4 3 7" xfId="56406"/>
    <cellStyle name="Note 13 4 3 8" xfId="56407"/>
    <cellStyle name="Note 13 4 4" xfId="4145"/>
    <cellStyle name="Note 13 4 4 2" xfId="4146"/>
    <cellStyle name="Note 13 4 4 2 2" xfId="56408"/>
    <cellStyle name="Note 13 4 4 2 3" xfId="56409"/>
    <cellStyle name="Note 13 4 4 2 4" xfId="56410"/>
    <cellStyle name="Note 13 4 4 2 5" xfId="56411"/>
    <cellStyle name="Note 13 4 4 2 6" xfId="56412"/>
    <cellStyle name="Note 13 4 4 3" xfId="56413"/>
    <cellStyle name="Note 13 4 4 4" xfId="56414"/>
    <cellStyle name="Note 13 4 4 5" xfId="56415"/>
    <cellStyle name="Note 13 4 4 6" xfId="56416"/>
    <cellStyle name="Note 13 4 4 7" xfId="56417"/>
    <cellStyle name="Note 13 4 4 8" xfId="56418"/>
    <cellStyle name="Note 13 4 5" xfId="4147"/>
    <cellStyle name="Note 13 4 5 2" xfId="4148"/>
    <cellStyle name="Note 13 4 5 2 2" xfId="56419"/>
    <cellStyle name="Note 13 4 5 2 3" xfId="56420"/>
    <cellStyle name="Note 13 4 5 2 4" xfId="56421"/>
    <cellStyle name="Note 13 4 5 2 5" xfId="56422"/>
    <cellStyle name="Note 13 4 5 2 6" xfId="56423"/>
    <cellStyle name="Note 13 4 5 3" xfId="56424"/>
    <cellStyle name="Note 13 4 5 4" xfId="56425"/>
    <cellStyle name="Note 13 4 5 5" xfId="56426"/>
    <cellStyle name="Note 13 4 5 6" xfId="56427"/>
    <cellStyle name="Note 13 4 5 7" xfId="56428"/>
    <cellStyle name="Note 13 4 5 8" xfId="56429"/>
    <cellStyle name="Note 13 4 6" xfId="4149"/>
    <cellStyle name="Note 13 4 6 2" xfId="4150"/>
    <cellStyle name="Note 13 4 6 2 2" xfId="56430"/>
    <cellStyle name="Note 13 4 6 2 3" xfId="56431"/>
    <cellStyle name="Note 13 4 6 2 4" xfId="56432"/>
    <cellStyle name="Note 13 4 6 2 5" xfId="56433"/>
    <cellStyle name="Note 13 4 6 2 6" xfId="56434"/>
    <cellStyle name="Note 13 4 6 3" xfId="56435"/>
    <cellStyle name="Note 13 4 6 4" xfId="56436"/>
    <cellStyle name="Note 13 4 6 5" xfId="56437"/>
    <cellStyle name="Note 13 4 6 6" xfId="56438"/>
    <cellStyle name="Note 13 4 6 7" xfId="56439"/>
    <cellStyle name="Note 13 4 6 8" xfId="56440"/>
    <cellStyle name="Note 13 4 7" xfId="4151"/>
    <cellStyle name="Note 13 4 7 2" xfId="4152"/>
    <cellStyle name="Note 13 4 7 2 2" xfId="56441"/>
    <cellStyle name="Note 13 4 7 2 3" xfId="56442"/>
    <cellStyle name="Note 13 4 7 2 4" xfId="56443"/>
    <cellStyle name="Note 13 4 7 2 5" xfId="56444"/>
    <cellStyle name="Note 13 4 7 2 6" xfId="56445"/>
    <cellStyle name="Note 13 4 7 3" xfId="56446"/>
    <cellStyle name="Note 13 4 7 4" xfId="56447"/>
    <cellStyle name="Note 13 4 7 5" xfId="56448"/>
    <cellStyle name="Note 13 4 7 6" xfId="56449"/>
    <cellStyle name="Note 13 4 7 7" xfId="56450"/>
    <cellStyle name="Note 13 4 7 8" xfId="56451"/>
    <cellStyle name="Note 13 4 8" xfId="4153"/>
    <cellStyle name="Note 13 4 8 2" xfId="4154"/>
    <cellStyle name="Note 13 4 8 2 2" xfId="56452"/>
    <cellStyle name="Note 13 4 8 2 3" xfId="56453"/>
    <cellStyle name="Note 13 4 8 2 4" xfId="56454"/>
    <cellStyle name="Note 13 4 8 2 5" xfId="56455"/>
    <cellStyle name="Note 13 4 8 2 6" xfId="56456"/>
    <cellStyle name="Note 13 4 8 3" xfId="56457"/>
    <cellStyle name="Note 13 4 8 4" xfId="56458"/>
    <cellStyle name="Note 13 4 8 5" xfId="56459"/>
    <cellStyle name="Note 13 4 8 6" xfId="56460"/>
    <cellStyle name="Note 13 4 8 7" xfId="56461"/>
    <cellStyle name="Note 13 4 8 8" xfId="56462"/>
    <cellStyle name="Note 13 4 9" xfId="4155"/>
    <cellStyle name="Note 13 4 9 2" xfId="4156"/>
    <cellStyle name="Note 13 4 9 2 2" xfId="56463"/>
    <cellStyle name="Note 13 4 9 2 3" xfId="56464"/>
    <cellStyle name="Note 13 4 9 2 4" xfId="56465"/>
    <cellStyle name="Note 13 4 9 2 5" xfId="56466"/>
    <cellStyle name="Note 13 4 9 2 6" xfId="56467"/>
    <cellStyle name="Note 13 4 9 3" xfId="56468"/>
    <cellStyle name="Note 13 4 9 4" xfId="56469"/>
    <cellStyle name="Note 13 4 9 5" xfId="56470"/>
    <cellStyle name="Note 13 4 9 6" xfId="56471"/>
    <cellStyle name="Note 13 4 9 7" xfId="56472"/>
    <cellStyle name="Note 13 4 9 8" xfId="56473"/>
    <cellStyle name="Note 13 5" xfId="4157"/>
    <cellStyle name="Note 13 5 10" xfId="4158"/>
    <cellStyle name="Note 13 5 10 2" xfId="4159"/>
    <cellStyle name="Note 13 5 10 2 2" xfId="56474"/>
    <cellStyle name="Note 13 5 10 2 3" xfId="56475"/>
    <cellStyle name="Note 13 5 10 2 4" xfId="56476"/>
    <cellStyle name="Note 13 5 10 2 5" xfId="56477"/>
    <cellStyle name="Note 13 5 10 3" xfId="56478"/>
    <cellStyle name="Note 13 5 10 4" xfId="56479"/>
    <cellStyle name="Note 13 5 10 5" xfId="56480"/>
    <cellStyle name="Note 13 5 10 6" xfId="56481"/>
    <cellStyle name="Note 13 5 10 7" xfId="56482"/>
    <cellStyle name="Note 13 5 11" xfId="4160"/>
    <cellStyle name="Note 13 5 11 2" xfId="56483"/>
    <cellStyle name="Note 13 5 11 3" xfId="56484"/>
    <cellStyle name="Note 13 5 11 4" xfId="56485"/>
    <cellStyle name="Note 13 5 11 5" xfId="56486"/>
    <cellStyle name="Note 13 5 12" xfId="56487"/>
    <cellStyle name="Note 13 5 13" xfId="56488"/>
    <cellStyle name="Note 13 5 2" xfId="4161"/>
    <cellStyle name="Note 13 5 2 2" xfId="4162"/>
    <cellStyle name="Note 13 5 2 2 2" xfId="4163"/>
    <cellStyle name="Note 13 5 2 2 2 2" xfId="56489"/>
    <cellStyle name="Note 13 5 2 2 2 3" xfId="56490"/>
    <cellStyle name="Note 13 5 2 2 2 4" xfId="56491"/>
    <cellStyle name="Note 13 5 2 2 2 5" xfId="56492"/>
    <cellStyle name="Note 13 5 2 2 3" xfId="56493"/>
    <cellStyle name="Note 13 5 2 2 4" xfId="56494"/>
    <cellStyle name="Note 13 5 2 2 5" xfId="56495"/>
    <cellStyle name="Note 13 5 2 2 6" xfId="56496"/>
    <cellStyle name="Note 13 5 2 2 7" xfId="56497"/>
    <cellStyle name="Note 13 5 2 3" xfId="4164"/>
    <cellStyle name="Note 13 5 2 3 2" xfId="56498"/>
    <cellStyle name="Note 13 5 2 3 3" xfId="56499"/>
    <cellStyle name="Note 13 5 2 3 4" xfId="56500"/>
    <cellStyle name="Note 13 5 2 3 5" xfId="56501"/>
    <cellStyle name="Note 13 5 2 3 6" xfId="56502"/>
    <cellStyle name="Note 13 5 2 4" xfId="56503"/>
    <cellStyle name="Note 13 5 2 5" xfId="56504"/>
    <cellStyle name="Note 13 5 3" xfId="4165"/>
    <cellStyle name="Note 13 5 3 2" xfId="4166"/>
    <cellStyle name="Note 13 5 3 2 2" xfId="56505"/>
    <cellStyle name="Note 13 5 3 2 3" xfId="56506"/>
    <cellStyle name="Note 13 5 3 2 4" xfId="56507"/>
    <cellStyle name="Note 13 5 3 2 5" xfId="56508"/>
    <cellStyle name="Note 13 5 3 2 6" xfId="56509"/>
    <cellStyle name="Note 13 5 3 3" xfId="56510"/>
    <cellStyle name="Note 13 5 3 4" xfId="56511"/>
    <cellStyle name="Note 13 5 3 5" xfId="56512"/>
    <cellStyle name="Note 13 5 3 6" xfId="56513"/>
    <cellStyle name="Note 13 5 3 7" xfId="56514"/>
    <cellStyle name="Note 13 5 3 8" xfId="56515"/>
    <cellStyle name="Note 13 5 4" xfId="4167"/>
    <cellStyle name="Note 13 5 4 2" xfId="4168"/>
    <cellStyle name="Note 13 5 4 2 2" xfId="56516"/>
    <cellStyle name="Note 13 5 4 2 3" xfId="56517"/>
    <cellStyle name="Note 13 5 4 2 4" xfId="56518"/>
    <cellStyle name="Note 13 5 4 2 5" xfId="56519"/>
    <cellStyle name="Note 13 5 4 2 6" xfId="56520"/>
    <cellStyle name="Note 13 5 4 3" xfId="56521"/>
    <cellStyle name="Note 13 5 4 4" xfId="56522"/>
    <cellStyle name="Note 13 5 4 5" xfId="56523"/>
    <cellStyle name="Note 13 5 4 6" xfId="56524"/>
    <cellStyle name="Note 13 5 4 7" xfId="56525"/>
    <cellStyle name="Note 13 5 4 8" xfId="56526"/>
    <cellStyle name="Note 13 5 5" xfId="4169"/>
    <cellStyle name="Note 13 5 5 2" xfId="4170"/>
    <cellStyle name="Note 13 5 5 2 2" xfId="56527"/>
    <cellStyle name="Note 13 5 5 2 3" xfId="56528"/>
    <cellStyle name="Note 13 5 5 2 4" xfId="56529"/>
    <cellStyle name="Note 13 5 5 2 5" xfId="56530"/>
    <cellStyle name="Note 13 5 5 2 6" xfId="56531"/>
    <cellStyle name="Note 13 5 5 3" xfId="56532"/>
    <cellStyle name="Note 13 5 5 4" xfId="56533"/>
    <cellStyle name="Note 13 5 5 5" xfId="56534"/>
    <cellStyle name="Note 13 5 5 6" xfId="56535"/>
    <cellStyle name="Note 13 5 5 7" xfId="56536"/>
    <cellStyle name="Note 13 5 5 8" xfId="56537"/>
    <cellStyle name="Note 13 5 6" xfId="4171"/>
    <cellStyle name="Note 13 5 6 2" xfId="4172"/>
    <cellStyle name="Note 13 5 6 2 2" xfId="56538"/>
    <cellStyle name="Note 13 5 6 2 3" xfId="56539"/>
    <cellStyle name="Note 13 5 6 2 4" xfId="56540"/>
    <cellStyle name="Note 13 5 6 2 5" xfId="56541"/>
    <cellStyle name="Note 13 5 6 2 6" xfId="56542"/>
    <cellStyle name="Note 13 5 6 3" xfId="56543"/>
    <cellStyle name="Note 13 5 6 4" xfId="56544"/>
    <cellStyle name="Note 13 5 6 5" xfId="56545"/>
    <cellStyle name="Note 13 5 6 6" xfId="56546"/>
    <cellStyle name="Note 13 5 6 7" xfId="56547"/>
    <cellStyle name="Note 13 5 6 8" xfId="56548"/>
    <cellStyle name="Note 13 5 7" xfId="4173"/>
    <cellStyle name="Note 13 5 7 2" xfId="4174"/>
    <cellStyle name="Note 13 5 7 2 2" xfId="56549"/>
    <cellStyle name="Note 13 5 7 2 3" xfId="56550"/>
    <cellStyle name="Note 13 5 7 2 4" xfId="56551"/>
    <cellStyle name="Note 13 5 7 2 5" xfId="56552"/>
    <cellStyle name="Note 13 5 7 2 6" xfId="56553"/>
    <cellStyle name="Note 13 5 7 3" xfId="56554"/>
    <cellStyle name="Note 13 5 7 4" xfId="56555"/>
    <cellStyle name="Note 13 5 7 5" xfId="56556"/>
    <cellStyle name="Note 13 5 7 6" xfId="56557"/>
    <cellStyle name="Note 13 5 7 7" xfId="56558"/>
    <cellStyle name="Note 13 5 7 8" xfId="56559"/>
    <cellStyle name="Note 13 5 8" xfId="4175"/>
    <cellStyle name="Note 13 5 8 2" xfId="4176"/>
    <cellStyle name="Note 13 5 8 2 2" xfId="56560"/>
    <cellStyle name="Note 13 5 8 2 3" xfId="56561"/>
    <cellStyle name="Note 13 5 8 2 4" xfId="56562"/>
    <cellStyle name="Note 13 5 8 2 5" xfId="56563"/>
    <cellStyle name="Note 13 5 8 2 6" xfId="56564"/>
    <cellStyle name="Note 13 5 8 3" xfId="56565"/>
    <cellStyle name="Note 13 5 8 4" xfId="56566"/>
    <cellStyle name="Note 13 5 8 5" xfId="56567"/>
    <cellStyle name="Note 13 5 8 6" xfId="56568"/>
    <cellStyle name="Note 13 5 8 7" xfId="56569"/>
    <cellStyle name="Note 13 5 8 8" xfId="56570"/>
    <cellStyle name="Note 13 5 9" xfId="4177"/>
    <cellStyle name="Note 13 5 9 2" xfId="4178"/>
    <cellStyle name="Note 13 5 9 2 2" xfId="56571"/>
    <cellStyle name="Note 13 5 9 2 3" xfId="56572"/>
    <cellStyle name="Note 13 5 9 2 4" xfId="56573"/>
    <cellStyle name="Note 13 5 9 2 5" xfId="56574"/>
    <cellStyle name="Note 13 5 9 2 6" xfId="56575"/>
    <cellStyle name="Note 13 5 9 3" xfId="56576"/>
    <cellStyle name="Note 13 5 9 4" xfId="56577"/>
    <cellStyle name="Note 13 5 9 5" xfId="56578"/>
    <cellStyle name="Note 13 5 9 6" xfId="56579"/>
    <cellStyle name="Note 13 5 9 7" xfId="56580"/>
    <cellStyle name="Note 13 5 9 8" xfId="56581"/>
    <cellStyle name="Note 13 6" xfId="4179"/>
    <cellStyle name="Note 13 6 10" xfId="4180"/>
    <cellStyle name="Note 13 6 10 2" xfId="4181"/>
    <cellStyle name="Note 13 6 10 2 2" xfId="56582"/>
    <cellStyle name="Note 13 6 10 2 3" xfId="56583"/>
    <cellStyle name="Note 13 6 10 2 4" xfId="56584"/>
    <cellStyle name="Note 13 6 10 2 5" xfId="56585"/>
    <cellStyle name="Note 13 6 10 3" xfId="56586"/>
    <cellStyle name="Note 13 6 10 4" xfId="56587"/>
    <cellStyle name="Note 13 6 10 5" xfId="56588"/>
    <cellStyle name="Note 13 6 10 6" xfId="56589"/>
    <cellStyle name="Note 13 6 10 7" xfId="56590"/>
    <cellStyle name="Note 13 6 11" xfId="4182"/>
    <cellStyle name="Note 13 6 11 2" xfId="56591"/>
    <cellStyle name="Note 13 6 11 3" xfId="56592"/>
    <cellStyle name="Note 13 6 11 4" xfId="56593"/>
    <cellStyle name="Note 13 6 11 5" xfId="56594"/>
    <cellStyle name="Note 13 6 12" xfId="56595"/>
    <cellStyle name="Note 13 6 13" xfId="56596"/>
    <cellStyle name="Note 13 6 2" xfId="4183"/>
    <cellStyle name="Note 13 6 2 2" xfId="4184"/>
    <cellStyle name="Note 13 6 2 2 2" xfId="4185"/>
    <cellStyle name="Note 13 6 2 2 2 2" xfId="56597"/>
    <cellStyle name="Note 13 6 2 2 2 3" xfId="56598"/>
    <cellStyle name="Note 13 6 2 2 2 4" xfId="56599"/>
    <cellStyle name="Note 13 6 2 2 2 5" xfId="56600"/>
    <cellStyle name="Note 13 6 2 2 3" xfId="56601"/>
    <cellStyle name="Note 13 6 2 2 4" xfId="56602"/>
    <cellStyle name="Note 13 6 2 2 5" xfId="56603"/>
    <cellStyle name="Note 13 6 2 2 6" xfId="56604"/>
    <cellStyle name="Note 13 6 2 2 7" xfId="56605"/>
    <cellStyle name="Note 13 6 2 3" xfId="4186"/>
    <cellStyle name="Note 13 6 2 3 2" xfId="56606"/>
    <cellStyle name="Note 13 6 2 3 3" xfId="56607"/>
    <cellStyle name="Note 13 6 2 3 4" xfId="56608"/>
    <cellStyle name="Note 13 6 2 3 5" xfId="56609"/>
    <cellStyle name="Note 13 6 2 3 6" xfId="56610"/>
    <cellStyle name="Note 13 6 2 4" xfId="56611"/>
    <cellStyle name="Note 13 6 2 5" xfId="56612"/>
    <cellStyle name="Note 13 6 3" xfId="4187"/>
    <cellStyle name="Note 13 6 3 2" xfId="4188"/>
    <cellStyle name="Note 13 6 3 2 2" xfId="56613"/>
    <cellStyle name="Note 13 6 3 2 3" xfId="56614"/>
    <cellStyle name="Note 13 6 3 2 4" xfId="56615"/>
    <cellStyle name="Note 13 6 3 2 5" xfId="56616"/>
    <cellStyle name="Note 13 6 3 2 6" xfId="56617"/>
    <cellStyle name="Note 13 6 3 3" xfId="56618"/>
    <cellStyle name="Note 13 6 3 4" xfId="56619"/>
    <cellStyle name="Note 13 6 3 5" xfId="56620"/>
    <cellStyle name="Note 13 6 3 6" xfId="56621"/>
    <cellStyle name="Note 13 6 3 7" xfId="56622"/>
    <cellStyle name="Note 13 6 3 8" xfId="56623"/>
    <cellStyle name="Note 13 6 4" xfId="4189"/>
    <cellStyle name="Note 13 6 4 2" xfId="4190"/>
    <cellStyle name="Note 13 6 4 2 2" xfId="56624"/>
    <cellStyle name="Note 13 6 4 2 3" xfId="56625"/>
    <cellStyle name="Note 13 6 4 2 4" xfId="56626"/>
    <cellStyle name="Note 13 6 4 2 5" xfId="56627"/>
    <cellStyle name="Note 13 6 4 2 6" xfId="56628"/>
    <cellStyle name="Note 13 6 4 3" xfId="56629"/>
    <cellStyle name="Note 13 6 4 4" xfId="56630"/>
    <cellStyle name="Note 13 6 4 5" xfId="56631"/>
    <cellStyle name="Note 13 6 4 6" xfId="56632"/>
    <cellStyle name="Note 13 6 4 7" xfId="56633"/>
    <cellStyle name="Note 13 6 4 8" xfId="56634"/>
    <cellStyle name="Note 13 6 5" xfId="4191"/>
    <cellStyle name="Note 13 6 5 2" xfId="4192"/>
    <cellStyle name="Note 13 6 5 2 2" xfId="56635"/>
    <cellStyle name="Note 13 6 5 2 3" xfId="56636"/>
    <cellStyle name="Note 13 6 5 2 4" xfId="56637"/>
    <cellStyle name="Note 13 6 5 2 5" xfId="56638"/>
    <cellStyle name="Note 13 6 5 2 6" xfId="56639"/>
    <cellStyle name="Note 13 6 5 3" xfId="56640"/>
    <cellStyle name="Note 13 6 5 4" xfId="56641"/>
    <cellStyle name="Note 13 6 5 5" xfId="56642"/>
    <cellStyle name="Note 13 6 5 6" xfId="56643"/>
    <cellStyle name="Note 13 6 5 7" xfId="56644"/>
    <cellStyle name="Note 13 6 5 8" xfId="56645"/>
    <cellStyle name="Note 13 6 6" xfId="4193"/>
    <cellStyle name="Note 13 6 6 2" xfId="4194"/>
    <cellStyle name="Note 13 6 6 2 2" xfId="56646"/>
    <cellStyle name="Note 13 6 6 2 3" xfId="56647"/>
    <cellStyle name="Note 13 6 6 2 4" xfId="56648"/>
    <cellStyle name="Note 13 6 6 2 5" xfId="56649"/>
    <cellStyle name="Note 13 6 6 2 6" xfId="56650"/>
    <cellStyle name="Note 13 6 6 3" xfId="56651"/>
    <cellStyle name="Note 13 6 6 4" xfId="56652"/>
    <cellStyle name="Note 13 6 6 5" xfId="56653"/>
    <cellStyle name="Note 13 6 6 6" xfId="56654"/>
    <cellStyle name="Note 13 6 6 7" xfId="56655"/>
    <cellStyle name="Note 13 6 6 8" xfId="56656"/>
    <cellStyle name="Note 13 6 7" xfId="4195"/>
    <cellStyle name="Note 13 6 7 2" xfId="4196"/>
    <cellStyle name="Note 13 6 7 2 2" xfId="56657"/>
    <cellStyle name="Note 13 6 7 2 3" xfId="56658"/>
    <cellStyle name="Note 13 6 7 2 4" xfId="56659"/>
    <cellStyle name="Note 13 6 7 2 5" xfId="56660"/>
    <cellStyle name="Note 13 6 7 2 6" xfId="56661"/>
    <cellStyle name="Note 13 6 7 3" xfId="56662"/>
    <cellStyle name="Note 13 6 7 4" xfId="56663"/>
    <cellStyle name="Note 13 6 7 5" xfId="56664"/>
    <cellStyle name="Note 13 6 7 6" xfId="56665"/>
    <cellStyle name="Note 13 6 7 7" xfId="56666"/>
    <cellStyle name="Note 13 6 7 8" xfId="56667"/>
    <cellStyle name="Note 13 6 8" xfId="4197"/>
    <cellStyle name="Note 13 6 8 2" xfId="4198"/>
    <cellStyle name="Note 13 6 8 2 2" xfId="56668"/>
    <cellStyle name="Note 13 6 8 2 3" xfId="56669"/>
    <cellStyle name="Note 13 6 8 2 4" xfId="56670"/>
    <cellStyle name="Note 13 6 8 2 5" xfId="56671"/>
    <cellStyle name="Note 13 6 8 2 6" xfId="56672"/>
    <cellStyle name="Note 13 6 8 3" xfId="56673"/>
    <cellStyle name="Note 13 6 8 4" xfId="56674"/>
    <cellStyle name="Note 13 6 8 5" xfId="56675"/>
    <cellStyle name="Note 13 6 8 6" xfId="56676"/>
    <cellStyle name="Note 13 6 8 7" xfId="56677"/>
    <cellStyle name="Note 13 6 8 8" xfId="56678"/>
    <cellStyle name="Note 13 6 9" xfId="4199"/>
    <cellStyle name="Note 13 6 9 2" xfId="4200"/>
    <cellStyle name="Note 13 6 9 2 2" xfId="56679"/>
    <cellStyle name="Note 13 6 9 2 3" xfId="56680"/>
    <cellStyle name="Note 13 6 9 2 4" xfId="56681"/>
    <cellStyle name="Note 13 6 9 2 5" xfId="56682"/>
    <cellStyle name="Note 13 6 9 2 6" xfId="56683"/>
    <cellStyle name="Note 13 6 9 3" xfId="56684"/>
    <cellStyle name="Note 13 6 9 4" xfId="56685"/>
    <cellStyle name="Note 13 6 9 5" xfId="56686"/>
    <cellStyle name="Note 13 6 9 6" xfId="56687"/>
    <cellStyle name="Note 13 6 9 7" xfId="56688"/>
    <cellStyle name="Note 13 6 9 8" xfId="56689"/>
    <cellStyle name="Note 13 7" xfId="4201"/>
    <cellStyle name="Note 13 7 10" xfId="4202"/>
    <cellStyle name="Note 13 7 10 2" xfId="4203"/>
    <cellStyle name="Note 13 7 10 2 2" xfId="56690"/>
    <cellStyle name="Note 13 7 10 2 3" xfId="56691"/>
    <cellStyle name="Note 13 7 10 2 4" xfId="56692"/>
    <cellStyle name="Note 13 7 10 2 5" xfId="56693"/>
    <cellStyle name="Note 13 7 10 3" xfId="56694"/>
    <cellStyle name="Note 13 7 10 4" xfId="56695"/>
    <cellStyle name="Note 13 7 10 5" xfId="56696"/>
    <cellStyle name="Note 13 7 10 6" xfId="56697"/>
    <cellStyle name="Note 13 7 10 7" xfId="56698"/>
    <cellStyle name="Note 13 7 11" xfId="4204"/>
    <cellStyle name="Note 13 7 11 2" xfId="56699"/>
    <cellStyle name="Note 13 7 11 3" xfId="56700"/>
    <cellStyle name="Note 13 7 11 4" xfId="56701"/>
    <cellStyle name="Note 13 7 11 5" xfId="56702"/>
    <cellStyle name="Note 13 7 12" xfId="56703"/>
    <cellStyle name="Note 13 7 13" xfId="56704"/>
    <cellStyle name="Note 13 7 2" xfId="4205"/>
    <cellStyle name="Note 13 7 2 2" xfId="4206"/>
    <cellStyle name="Note 13 7 2 2 2" xfId="4207"/>
    <cellStyle name="Note 13 7 2 2 2 2" xfId="56705"/>
    <cellStyle name="Note 13 7 2 2 2 3" xfId="56706"/>
    <cellStyle name="Note 13 7 2 2 2 4" xfId="56707"/>
    <cellStyle name="Note 13 7 2 2 2 5" xfId="56708"/>
    <cellStyle name="Note 13 7 2 2 3" xfId="56709"/>
    <cellStyle name="Note 13 7 2 2 4" xfId="56710"/>
    <cellStyle name="Note 13 7 2 2 5" xfId="56711"/>
    <cellStyle name="Note 13 7 2 2 6" xfId="56712"/>
    <cellStyle name="Note 13 7 2 2 7" xfId="56713"/>
    <cellStyle name="Note 13 7 2 3" xfId="4208"/>
    <cellStyle name="Note 13 7 2 3 2" xfId="56714"/>
    <cellStyle name="Note 13 7 2 3 3" xfId="56715"/>
    <cellStyle name="Note 13 7 2 3 4" xfId="56716"/>
    <cellStyle name="Note 13 7 2 3 5" xfId="56717"/>
    <cellStyle name="Note 13 7 2 3 6" xfId="56718"/>
    <cellStyle name="Note 13 7 2 4" xfId="56719"/>
    <cellStyle name="Note 13 7 2 5" xfId="56720"/>
    <cellStyle name="Note 13 7 3" xfId="4209"/>
    <cellStyle name="Note 13 7 3 2" xfId="4210"/>
    <cellStyle name="Note 13 7 3 2 2" xfId="56721"/>
    <cellStyle name="Note 13 7 3 2 3" xfId="56722"/>
    <cellStyle name="Note 13 7 3 2 4" xfId="56723"/>
    <cellStyle name="Note 13 7 3 2 5" xfId="56724"/>
    <cellStyle name="Note 13 7 3 2 6" xfId="56725"/>
    <cellStyle name="Note 13 7 3 3" xfId="56726"/>
    <cellStyle name="Note 13 7 3 4" xfId="56727"/>
    <cellStyle name="Note 13 7 3 5" xfId="56728"/>
    <cellStyle name="Note 13 7 3 6" xfId="56729"/>
    <cellStyle name="Note 13 7 3 7" xfId="56730"/>
    <cellStyle name="Note 13 7 3 8" xfId="56731"/>
    <cellStyle name="Note 13 7 4" xfId="4211"/>
    <cellStyle name="Note 13 7 4 2" xfId="4212"/>
    <cellStyle name="Note 13 7 4 2 2" xfId="56732"/>
    <cellStyle name="Note 13 7 4 2 3" xfId="56733"/>
    <cellStyle name="Note 13 7 4 2 4" xfId="56734"/>
    <cellStyle name="Note 13 7 4 2 5" xfId="56735"/>
    <cellStyle name="Note 13 7 4 2 6" xfId="56736"/>
    <cellStyle name="Note 13 7 4 3" xfId="56737"/>
    <cellStyle name="Note 13 7 4 4" xfId="56738"/>
    <cellStyle name="Note 13 7 4 5" xfId="56739"/>
    <cellStyle name="Note 13 7 4 6" xfId="56740"/>
    <cellStyle name="Note 13 7 4 7" xfId="56741"/>
    <cellStyle name="Note 13 7 4 8" xfId="56742"/>
    <cellStyle name="Note 13 7 5" xfId="4213"/>
    <cellStyle name="Note 13 7 5 2" xfId="4214"/>
    <cellStyle name="Note 13 7 5 2 2" xfId="56743"/>
    <cellStyle name="Note 13 7 5 2 3" xfId="56744"/>
    <cellStyle name="Note 13 7 5 2 4" xfId="56745"/>
    <cellStyle name="Note 13 7 5 2 5" xfId="56746"/>
    <cellStyle name="Note 13 7 5 2 6" xfId="56747"/>
    <cellStyle name="Note 13 7 5 3" xfId="56748"/>
    <cellStyle name="Note 13 7 5 4" xfId="56749"/>
    <cellStyle name="Note 13 7 5 5" xfId="56750"/>
    <cellStyle name="Note 13 7 5 6" xfId="56751"/>
    <cellStyle name="Note 13 7 5 7" xfId="56752"/>
    <cellStyle name="Note 13 7 5 8" xfId="56753"/>
    <cellStyle name="Note 13 7 6" xfId="4215"/>
    <cellStyle name="Note 13 7 6 2" xfId="4216"/>
    <cellStyle name="Note 13 7 6 2 2" xfId="56754"/>
    <cellStyle name="Note 13 7 6 2 3" xfId="56755"/>
    <cellStyle name="Note 13 7 6 2 4" xfId="56756"/>
    <cellStyle name="Note 13 7 6 2 5" xfId="56757"/>
    <cellStyle name="Note 13 7 6 2 6" xfId="56758"/>
    <cellStyle name="Note 13 7 6 3" xfId="56759"/>
    <cellStyle name="Note 13 7 6 4" xfId="56760"/>
    <cellStyle name="Note 13 7 6 5" xfId="56761"/>
    <cellStyle name="Note 13 7 6 6" xfId="56762"/>
    <cellStyle name="Note 13 7 6 7" xfId="56763"/>
    <cellStyle name="Note 13 7 6 8" xfId="56764"/>
    <cellStyle name="Note 13 7 7" xfId="4217"/>
    <cellStyle name="Note 13 7 7 2" xfId="4218"/>
    <cellStyle name="Note 13 7 7 2 2" xfId="56765"/>
    <cellStyle name="Note 13 7 7 2 3" xfId="56766"/>
    <cellStyle name="Note 13 7 7 2 4" xfId="56767"/>
    <cellStyle name="Note 13 7 7 2 5" xfId="56768"/>
    <cellStyle name="Note 13 7 7 2 6" xfId="56769"/>
    <cellStyle name="Note 13 7 7 3" xfId="56770"/>
    <cellStyle name="Note 13 7 7 4" xfId="56771"/>
    <cellStyle name="Note 13 7 7 5" xfId="56772"/>
    <cellStyle name="Note 13 7 7 6" xfId="56773"/>
    <cellStyle name="Note 13 7 7 7" xfId="56774"/>
    <cellStyle name="Note 13 7 7 8" xfId="56775"/>
    <cellStyle name="Note 13 7 8" xfId="4219"/>
    <cellStyle name="Note 13 7 8 2" xfId="4220"/>
    <cellStyle name="Note 13 7 8 2 2" xfId="56776"/>
    <cellStyle name="Note 13 7 8 2 3" xfId="56777"/>
    <cellStyle name="Note 13 7 8 2 4" xfId="56778"/>
    <cellStyle name="Note 13 7 8 2 5" xfId="56779"/>
    <cellStyle name="Note 13 7 8 2 6" xfId="56780"/>
    <cellStyle name="Note 13 7 8 3" xfId="56781"/>
    <cellStyle name="Note 13 7 8 4" xfId="56782"/>
    <cellStyle name="Note 13 7 8 5" xfId="56783"/>
    <cellStyle name="Note 13 7 8 6" xfId="56784"/>
    <cellStyle name="Note 13 7 8 7" xfId="56785"/>
    <cellStyle name="Note 13 7 8 8" xfId="56786"/>
    <cellStyle name="Note 13 7 9" xfId="4221"/>
    <cellStyle name="Note 13 7 9 2" xfId="4222"/>
    <cellStyle name="Note 13 7 9 2 2" xfId="56787"/>
    <cellStyle name="Note 13 7 9 2 3" xfId="56788"/>
    <cellStyle name="Note 13 7 9 2 4" xfId="56789"/>
    <cellStyle name="Note 13 7 9 2 5" xfId="56790"/>
    <cellStyle name="Note 13 7 9 2 6" xfId="56791"/>
    <cellStyle name="Note 13 7 9 3" xfId="56792"/>
    <cellStyle name="Note 13 7 9 4" xfId="56793"/>
    <cellStyle name="Note 13 7 9 5" xfId="56794"/>
    <cellStyle name="Note 13 7 9 6" xfId="56795"/>
    <cellStyle name="Note 13 7 9 7" xfId="56796"/>
    <cellStyle name="Note 13 7 9 8" xfId="56797"/>
    <cellStyle name="Note 13 8" xfId="4223"/>
    <cellStyle name="Note 13 8 2" xfId="4224"/>
    <cellStyle name="Note 13 8 2 2" xfId="4225"/>
    <cellStyle name="Note 13 8 2 2 2" xfId="56798"/>
    <cellStyle name="Note 13 8 2 2 3" xfId="56799"/>
    <cellStyle name="Note 13 8 2 2 4" xfId="56800"/>
    <cellStyle name="Note 13 8 2 2 5" xfId="56801"/>
    <cellStyle name="Note 13 8 2 3" xfId="56802"/>
    <cellStyle name="Note 13 8 2 4" xfId="56803"/>
    <cellStyle name="Note 13 8 2 5" xfId="56804"/>
    <cellStyle name="Note 13 8 2 6" xfId="56805"/>
    <cellStyle name="Note 13 8 2 7" xfId="56806"/>
    <cellStyle name="Note 13 8 3" xfId="4226"/>
    <cellStyle name="Note 13 8 3 2" xfId="56807"/>
    <cellStyle name="Note 13 8 3 3" xfId="56808"/>
    <cellStyle name="Note 13 8 3 4" xfId="56809"/>
    <cellStyle name="Note 13 8 3 5" xfId="56810"/>
    <cellStyle name="Note 13 8 3 6" xfId="56811"/>
    <cellStyle name="Note 13 8 4" xfId="56812"/>
    <cellStyle name="Note 13 8 5" xfId="56813"/>
    <cellStyle name="Note 13 9" xfId="4227"/>
    <cellStyle name="Note 13 9 2" xfId="4228"/>
    <cellStyle name="Note 13 9 2 2" xfId="56814"/>
    <cellStyle name="Note 13 9 2 3" xfId="56815"/>
    <cellStyle name="Note 13 9 2 4" xfId="56816"/>
    <cellStyle name="Note 13 9 2 5" xfId="56817"/>
    <cellStyle name="Note 13 9 2 6" xfId="56818"/>
    <cellStyle name="Note 13 9 3" xfId="56819"/>
    <cellStyle name="Note 13 9 4" xfId="56820"/>
    <cellStyle name="Note 13 9 5" xfId="56821"/>
    <cellStyle name="Note 13 9 6" xfId="56822"/>
    <cellStyle name="Note 13 9 7" xfId="56823"/>
    <cellStyle name="Note 13 9 8" xfId="56824"/>
    <cellStyle name="Note 14" xfId="4229"/>
    <cellStyle name="Note 14 10" xfId="4230"/>
    <cellStyle name="Note 14 10 2" xfId="4231"/>
    <cellStyle name="Note 14 10 2 2" xfId="56825"/>
    <cellStyle name="Note 14 10 2 3" xfId="56826"/>
    <cellStyle name="Note 14 10 2 4" xfId="56827"/>
    <cellStyle name="Note 14 10 2 5" xfId="56828"/>
    <cellStyle name="Note 14 10 2 6" xfId="56829"/>
    <cellStyle name="Note 14 10 3" xfId="56830"/>
    <cellStyle name="Note 14 10 4" xfId="56831"/>
    <cellStyle name="Note 14 10 5" xfId="56832"/>
    <cellStyle name="Note 14 10 6" xfId="56833"/>
    <cellStyle name="Note 14 10 7" xfId="56834"/>
    <cellStyle name="Note 14 10 8" xfId="56835"/>
    <cellStyle name="Note 14 11" xfId="4232"/>
    <cellStyle name="Note 14 11 2" xfId="4233"/>
    <cellStyle name="Note 14 11 2 2" xfId="56836"/>
    <cellStyle name="Note 14 11 2 3" xfId="56837"/>
    <cellStyle name="Note 14 11 2 4" xfId="56838"/>
    <cellStyle name="Note 14 11 2 5" xfId="56839"/>
    <cellStyle name="Note 14 11 2 6" xfId="56840"/>
    <cellStyle name="Note 14 11 3" xfId="56841"/>
    <cellStyle name="Note 14 11 4" xfId="56842"/>
    <cellStyle name="Note 14 11 5" xfId="56843"/>
    <cellStyle name="Note 14 11 6" xfId="56844"/>
    <cellStyle name="Note 14 11 7" xfId="56845"/>
    <cellStyle name="Note 14 11 8" xfId="56846"/>
    <cellStyle name="Note 14 12" xfId="4234"/>
    <cellStyle name="Note 14 12 2" xfId="4235"/>
    <cellStyle name="Note 14 12 2 2" xfId="56847"/>
    <cellStyle name="Note 14 12 2 3" xfId="56848"/>
    <cellStyle name="Note 14 12 2 4" xfId="56849"/>
    <cellStyle name="Note 14 12 2 5" xfId="56850"/>
    <cellStyle name="Note 14 12 2 6" xfId="56851"/>
    <cellStyle name="Note 14 12 3" xfId="56852"/>
    <cellStyle name="Note 14 12 4" xfId="56853"/>
    <cellStyle name="Note 14 12 5" xfId="56854"/>
    <cellStyle name="Note 14 12 6" xfId="56855"/>
    <cellStyle name="Note 14 12 7" xfId="56856"/>
    <cellStyle name="Note 14 12 8" xfId="56857"/>
    <cellStyle name="Note 14 13" xfId="4236"/>
    <cellStyle name="Note 14 13 2" xfId="4237"/>
    <cellStyle name="Note 14 13 2 2" xfId="56858"/>
    <cellStyle name="Note 14 13 2 3" xfId="56859"/>
    <cellStyle name="Note 14 13 2 4" xfId="56860"/>
    <cellStyle name="Note 14 13 2 5" xfId="56861"/>
    <cellStyle name="Note 14 13 3" xfId="56862"/>
    <cellStyle name="Note 14 13 4" xfId="56863"/>
    <cellStyle name="Note 14 13 5" xfId="56864"/>
    <cellStyle name="Note 14 13 6" xfId="56865"/>
    <cellStyle name="Note 14 14" xfId="4238"/>
    <cellStyle name="Note 14 14 2" xfId="56866"/>
    <cellStyle name="Note 14 14 3" xfId="56867"/>
    <cellStyle name="Note 14 14 4" xfId="56868"/>
    <cellStyle name="Note 14 14 5" xfId="56869"/>
    <cellStyle name="Note 14 15" xfId="56870"/>
    <cellStyle name="Note 14 16" xfId="56871"/>
    <cellStyle name="Note 14 2" xfId="4239"/>
    <cellStyle name="Note 14 2 10" xfId="4240"/>
    <cellStyle name="Note 14 2 10 2" xfId="4241"/>
    <cellStyle name="Note 14 2 10 2 2" xfId="56872"/>
    <cellStyle name="Note 14 2 10 2 3" xfId="56873"/>
    <cellStyle name="Note 14 2 10 2 4" xfId="56874"/>
    <cellStyle name="Note 14 2 10 2 5" xfId="56875"/>
    <cellStyle name="Note 14 2 10 2 6" xfId="56876"/>
    <cellStyle name="Note 14 2 10 3" xfId="56877"/>
    <cellStyle name="Note 14 2 10 4" xfId="56878"/>
    <cellStyle name="Note 14 2 10 5" xfId="56879"/>
    <cellStyle name="Note 14 2 10 6" xfId="56880"/>
    <cellStyle name="Note 14 2 10 7" xfId="56881"/>
    <cellStyle name="Note 14 2 10 8" xfId="56882"/>
    <cellStyle name="Note 14 2 11" xfId="4242"/>
    <cellStyle name="Note 14 2 11 2" xfId="4243"/>
    <cellStyle name="Note 14 2 11 2 2" xfId="56883"/>
    <cellStyle name="Note 14 2 11 2 3" xfId="56884"/>
    <cellStyle name="Note 14 2 11 2 4" xfId="56885"/>
    <cellStyle name="Note 14 2 11 2 5" xfId="56886"/>
    <cellStyle name="Note 14 2 11 2 6" xfId="56887"/>
    <cellStyle name="Note 14 2 11 3" xfId="56888"/>
    <cellStyle name="Note 14 2 11 4" xfId="56889"/>
    <cellStyle name="Note 14 2 11 5" xfId="56890"/>
    <cellStyle name="Note 14 2 11 6" xfId="56891"/>
    <cellStyle name="Note 14 2 11 7" xfId="56892"/>
    <cellStyle name="Note 14 2 11 8" xfId="56893"/>
    <cellStyle name="Note 14 2 12" xfId="4244"/>
    <cellStyle name="Note 14 2 12 2" xfId="4245"/>
    <cellStyle name="Note 14 2 12 2 2" xfId="56894"/>
    <cellStyle name="Note 14 2 12 2 3" xfId="56895"/>
    <cellStyle name="Note 14 2 12 2 4" xfId="56896"/>
    <cellStyle name="Note 14 2 12 2 5" xfId="56897"/>
    <cellStyle name="Note 14 2 12 3" xfId="56898"/>
    <cellStyle name="Note 14 2 12 4" xfId="56899"/>
    <cellStyle name="Note 14 2 12 5" xfId="56900"/>
    <cellStyle name="Note 14 2 12 6" xfId="56901"/>
    <cellStyle name="Note 14 2 13" xfId="4246"/>
    <cellStyle name="Note 14 2 13 2" xfId="56902"/>
    <cellStyle name="Note 14 2 13 3" xfId="56903"/>
    <cellStyle name="Note 14 2 13 4" xfId="56904"/>
    <cellStyle name="Note 14 2 13 5" xfId="56905"/>
    <cellStyle name="Note 14 2 14" xfId="56906"/>
    <cellStyle name="Note 14 2 15" xfId="56907"/>
    <cellStyle name="Note 14 2 2" xfId="4247"/>
    <cellStyle name="Note 14 2 2 10" xfId="56908"/>
    <cellStyle name="Note 14 2 2 11" xfId="56909"/>
    <cellStyle name="Note 14 2 2 2" xfId="4248"/>
    <cellStyle name="Note 14 2 2 2 2" xfId="4249"/>
    <cellStyle name="Note 14 2 2 2 2 2" xfId="4250"/>
    <cellStyle name="Note 14 2 2 2 2 2 2" xfId="56910"/>
    <cellStyle name="Note 14 2 2 2 2 2 3" xfId="56911"/>
    <cellStyle name="Note 14 2 2 2 2 2 4" xfId="56912"/>
    <cellStyle name="Note 14 2 2 2 2 2 5" xfId="56913"/>
    <cellStyle name="Note 14 2 2 2 2 3" xfId="56914"/>
    <cellStyle name="Note 14 2 2 2 2 4" xfId="56915"/>
    <cellStyle name="Note 14 2 2 2 2 5" xfId="56916"/>
    <cellStyle name="Note 14 2 2 2 2 6" xfId="56917"/>
    <cellStyle name="Note 14 2 2 2 2 7" xfId="56918"/>
    <cellStyle name="Note 14 2 2 2 3" xfId="4251"/>
    <cellStyle name="Note 14 2 2 2 3 2" xfId="56919"/>
    <cellStyle name="Note 14 2 2 2 3 3" xfId="56920"/>
    <cellStyle name="Note 14 2 2 2 3 4" xfId="56921"/>
    <cellStyle name="Note 14 2 2 2 3 5" xfId="56922"/>
    <cellStyle name="Note 14 2 2 2 3 6" xfId="56923"/>
    <cellStyle name="Note 14 2 2 2 4" xfId="56924"/>
    <cellStyle name="Note 14 2 2 2 5" xfId="56925"/>
    <cellStyle name="Note 14 2 2 3" xfId="4252"/>
    <cellStyle name="Note 14 2 2 3 2" xfId="4253"/>
    <cellStyle name="Note 14 2 2 3 2 2" xfId="4254"/>
    <cellStyle name="Note 14 2 2 3 2 2 2" xfId="56926"/>
    <cellStyle name="Note 14 2 2 3 2 2 3" xfId="56927"/>
    <cellStyle name="Note 14 2 2 3 2 2 4" xfId="56928"/>
    <cellStyle name="Note 14 2 2 3 2 2 5" xfId="56929"/>
    <cellStyle name="Note 14 2 2 3 2 3" xfId="56930"/>
    <cellStyle name="Note 14 2 2 3 2 4" xfId="56931"/>
    <cellStyle name="Note 14 2 2 3 2 5" xfId="56932"/>
    <cellStyle name="Note 14 2 2 3 2 6" xfId="56933"/>
    <cellStyle name="Note 14 2 2 3 2 7" xfId="56934"/>
    <cellStyle name="Note 14 2 2 3 3" xfId="4255"/>
    <cellStyle name="Note 14 2 2 3 3 2" xfId="56935"/>
    <cellStyle name="Note 14 2 2 3 3 3" xfId="56936"/>
    <cellStyle name="Note 14 2 2 3 3 4" xfId="56937"/>
    <cellStyle name="Note 14 2 2 3 3 5" xfId="56938"/>
    <cellStyle name="Note 14 2 2 3 3 6" xfId="56939"/>
    <cellStyle name="Note 14 2 2 3 4" xfId="56940"/>
    <cellStyle name="Note 14 2 2 3 5" xfId="56941"/>
    <cellStyle name="Note 14 2 2 4" xfId="4256"/>
    <cellStyle name="Note 14 2 2 4 2" xfId="4257"/>
    <cellStyle name="Note 14 2 2 4 2 2" xfId="56942"/>
    <cellStyle name="Note 14 2 2 4 2 3" xfId="56943"/>
    <cellStyle name="Note 14 2 2 4 2 4" xfId="56944"/>
    <cellStyle name="Note 14 2 2 4 2 5" xfId="56945"/>
    <cellStyle name="Note 14 2 2 4 2 6" xfId="56946"/>
    <cellStyle name="Note 14 2 2 4 3" xfId="56947"/>
    <cellStyle name="Note 14 2 2 4 4" xfId="56948"/>
    <cellStyle name="Note 14 2 2 4 5" xfId="56949"/>
    <cellStyle name="Note 14 2 2 4 6" xfId="56950"/>
    <cellStyle name="Note 14 2 2 4 7" xfId="56951"/>
    <cellStyle name="Note 14 2 2 4 8" xfId="56952"/>
    <cellStyle name="Note 14 2 2 5" xfId="4258"/>
    <cellStyle name="Note 14 2 2 5 2" xfId="4259"/>
    <cellStyle name="Note 14 2 2 5 2 2" xfId="56953"/>
    <cellStyle name="Note 14 2 2 5 2 3" xfId="56954"/>
    <cellStyle name="Note 14 2 2 5 2 4" xfId="56955"/>
    <cellStyle name="Note 14 2 2 5 2 5" xfId="56956"/>
    <cellStyle name="Note 14 2 2 5 2 6" xfId="56957"/>
    <cellStyle name="Note 14 2 2 5 3" xfId="56958"/>
    <cellStyle name="Note 14 2 2 5 4" xfId="56959"/>
    <cellStyle name="Note 14 2 2 5 5" xfId="56960"/>
    <cellStyle name="Note 14 2 2 5 6" xfId="56961"/>
    <cellStyle name="Note 14 2 2 5 7" xfId="56962"/>
    <cellStyle name="Note 14 2 2 5 8" xfId="56963"/>
    <cellStyle name="Note 14 2 2 6" xfId="4260"/>
    <cellStyle name="Note 14 2 2 6 2" xfId="4261"/>
    <cellStyle name="Note 14 2 2 6 2 2" xfId="56964"/>
    <cellStyle name="Note 14 2 2 6 2 3" xfId="56965"/>
    <cellStyle name="Note 14 2 2 6 2 4" xfId="56966"/>
    <cellStyle name="Note 14 2 2 6 2 5" xfId="56967"/>
    <cellStyle name="Note 14 2 2 6 2 6" xfId="56968"/>
    <cellStyle name="Note 14 2 2 6 3" xfId="56969"/>
    <cellStyle name="Note 14 2 2 6 4" xfId="56970"/>
    <cellStyle name="Note 14 2 2 6 5" xfId="56971"/>
    <cellStyle name="Note 14 2 2 6 6" xfId="56972"/>
    <cellStyle name="Note 14 2 2 6 7" xfId="56973"/>
    <cellStyle name="Note 14 2 2 6 8" xfId="56974"/>
    <cellStyle name="Note 14 2 2 7" xfId="4262"/>
    <cellStyle name="Note 14 2 2 7 2" xfId="4263"/>
    <cellStyle name="Note 14 2 2 7 2 2" xfId="56975"/>
    <cellStyle name="Note 14 2 2 7 2 3" xfId="56976"/>
    <cellStyle name="Note 14 2 2 7 2 4" xfId="56977"/>
    <cellStyle name="Note 14 2 2 7 2 5" xfId="56978"/>
    <cellStyle name="Note 14 2 2 7 2 6" xfId="56979"/>
    <cellStyle name="Note 14 2 2 7 3" xfId="56980"/>
    <cellStyle name="Note 14 2 2 7 4" xfId="56981"/>
    <cellStyle name="Note 14 2 2 7 5" xfId="56982"/>
    <cellStyle name="Note 14 2 2 7 6" xfId="56983"/>
    <cellStyle name="Note 14 2 2 7 7" xfId="56984"/>
    <cellStyle name="Note 14 2 2 7 8" xfId="56985"/>
    <cellStyle name="Note 14 2 2 8" xfId="4264"/>
    <cellStyle name="Note 14 2 2 8 2" xfId="56986"/>
    <cellStyle name="Note 14 2 2 8 3" xfId="56987"/>
    <cellStyle name="Note 14 2 2 8 4" xfId="56988"/>
    <cellStyle name="Note 14 2 2 8 5" xfId="56989"/>
    <cellStyle name="Note 14 2 2 8 6" xfId="56990"/>
    <cellStyle name="Note 14 2 2 9" xfId="56991"/>
    <cellStyle name="Note 14 2 2 9 2" xfId="56992"/>
    <cellStyle name="Note 14 2 3" xfId="4265"/>
    <cellStyle name="Note 14 2 3 10" xfId="4266"/>
    <cellStyle name="Note 14 2 3 10 2" xfId="4267"/>
    <cellStyle name="Note 14 2 3 10 2 2" xfId="56993"/>
    <cellStyle name="Note 14 2 3 10 2 3" xfId="56994"/>
    <cellStyle name="Note 14 2 3 10 2 4" xfId="56995"/>
    <cellStyle name="Note 14 2 3 10 2 5" xfId="56996"/>
    <cellStyle name="Note 14 2 3 10 3" xfId="56997"/>
    <cellStyle name="Note 14 2 3 10 4" xfId="56998"/>
    <cellStyle name="Note 14 2 3 10 5" xfId="56999"/>
    <cellStyle name="Note 14 2 3 10 6" xfId="57000"/>
    <cellStyle name="Note 14 2 3 10 7" xfId="57001"/>
    <cellStyle name="Note 14 2 3 11" xfId="4268"/>
    <cellStyle name="Note 14 2 3 11 2" xfId="57002"/>
    <cellStyle name="Note 14 2 3 11 3" xfId="57003"/>
    <cellStyle name="Note 14 2 3 11 4" xfId="57004"/>
    <cellStyle name="Note 14 2 3 11 5" xfId="57005"/>
    <cellStyle name="Note 14 2 3 12" xfId="57006"/>
    <cellStyle name="Note 14 2 3 13" xfId="57007"/>
    <cellStyle name="Note 14 2 3 2" xfId="4269"/>
    <cellStyle name="Note 14 2 3 2 2" xfId="4270"/>
    <cellStyle name="Note 14 2 3 2 2 2" xfId="4271"/>
    <cellStyle name="Note 14 2 3 2 2 2 2" xfId="57008"/>
    <cellStyle name="Note 14 2 3 2 2 2 3" xfId="57009"/>
    <cellStyle name="Note 14 2 3 2 2 2 4" xfId="57010"/>
    <cellStyle name="Note 14 2 3 2 2 2 5" xfId="57011"/>
    <cellStyle name="Note 14 2 3 2 2 3" xfId="57012"/>
    <cellStyle name="Note 14 2 3 2 2 4" xfId="57013"/>
    <cellStyle name="Note 14 2 3 2 2 5" xfId="57014"/>
    <cellStyle name="Note 14 2 3 2 2 6" xfId="57015"/>
    <cellStyle name="Note 14 2 3 2 2 7" xfId="57016"/>
    <cellStyle name="Note 14 2 3 2 3" xfId="4272"/>
    <cellStyle name="Note 14 2 3 2 3 2" xfId="57017"/>
    <cellStyle name="Note 14 2 3 2 3 3" xfId="57018"/>
    <cellStyle name="Note 14 2 3 2 3 4" xfId="57019"/>
    <cellStyle name="Note 14 2 3 2 3 5" xfId="57020"/>
    <cellStyle name="Note 14 2 3 2 3 6" xfId="57021"/>
    <cellStyle name="Note 14 2 3 2 4" xfId="57022"/>
    <cellStyle name="Note 14 2 3 2 5" xfId="57023"/>
    <cellStyle name="Note 14 2 3 3" xfId="4273"/>
    <cellStyle name="Note 14 2 3 3 2" xfId="4274"/>
    <cellStyle name="Note 14 2 3 3 2 2" xfId="57024"/>
    <cellStyle name="Note 14 2 3 3 2 3" xfId="57025"/>
    <cellStyle name="Note 14 2 3 3 2 4" xfId="57026"/>
    <cellStyle name="Note 14 2 3 3 2 5" xfId="57027"/>
    <cellStyle name="Note 14 2 3 3 2 6" xfId="57028"/>
    <cellStyle name="Note 14 2 3 3 3" xfId="57029"/>
    <cellStyle name="Note 14 2 3 3 4" xfId="57030"/>
    <cellStyle name="Note 14 2 3 3 5" xfId="57031"/>
    <cellStyle name="Note 14 2 3 3 6" xfId="57032"/>
    <cellStyle name="Note 14 2 3 3 7" xfId="57033"/>
    <cellStyle name="Note 14 2 3 3 8" xfId="57034"/>
    <cellStyle name="Note 14 2 3 4" xfId="4275"/>
    <cellStyle name="Note 14 2 3 4 2" xfId="4276"/>
    <cellStyle name="Note 14 2 3 4 2 2" xfId="57035"/>
    <cellStyle name="Note 14 2 3 4 2 3" xfId="57036"/>
    <cellStyle name="Note 14 2 3 4 2 4" xfId="57037"/>
    <cellStyle name="Note 14 2 3 4 2 5" xfId="57038"/>
    <cellStyle name="Note 14 2 3 4 2 6" xfId="57039"/>
    <cellStyle name="Note 14 2 3 4 3" xfId="57040"/>
    <cellStyle name="Note 14 2 3 4 4" xfId="57041"/>
    <cellStyle name="Note 14 2 3 4 5" xfId="57042"/>
    <cellStyle name="Note 14 2 3 4 6" xfId="57043"/>
    <cellStyle name="Note 14 2 3 4 7" xfId="57044"/>
    <cellStyle name="Note 14 2 3 4 8" xfId="57045"/>
    <cellStyle name="Note 14 2 3 5" xfId="4277"/>
    <cellStyle name="Note 14 2 3 5 2" xfId="4278"/>
    <cellStyle name="Note 14 2 3 5 2 2" xfId="57046"/>
    <cellStyle name="Note 14 2 3 5 2 3" xfId="57047"/>
    <cellStyle name="Note 14 2 3 5 2 4" xfId="57048"/>
    <cellStyle name="Note 14 2 3 5 2 5" xfId="57049"/>
    <cellStyle name="Note 14 2 3 5 2 6" xfId="57050"/>
    <cellStyle name="Note 14 2 3 5 3" xfId="57051"/>
    <cellStyle name="Note 14 2 3 5 4" xfId="57052"/>
    <cellStyle name="Note 14 2 3 5 5" xfId="57053"/>
    <cellStyle name="Note 14 2 3 5 6" xfId="57054"/>
    <cellStyle name="Note 14 2 3 5 7" xfId="57055"/>
    <cellStyle name="Note 14 2 3 5 8" xfId="57056"/>
    <cellStyle name="Note 14 2 3 6" xfId="4279"/>
    <cellStyle name="Note 14 2 3 6 2" xfId="4280"/>
    <cellStyle name="Note 14 2 3 6 2 2" xfId="57057"/>
    <cellStyle name="Note 14 2 3 6 2 3" xfId="57058"/>
    <cellStyle name="Note 14 2 3 6 2 4" xfId="57059"/>
    <cellStyle name="Note 14 2 3 6 2 5" xfId="57060"/>
    <cellStyle name="Note 14 2 3 6 2 6" xfId="57061"/>
    <cellStyle name="Note 14 2 3 6 3" xfId="57062"/>
    <cellStyle name="Note 14 2 3 6 4" xfId="57063"/>
    <cellStyle name="Note 14 2 3 6 5" xfId="57064"/>
    <cellStyle name="Note 14 2 3 6 6" xfId="57065"/>
    <cellStyle name="Note 14 2 3 6 7" xfId="57066"/>
    <cellStyle name="Note 14 2 3 6 8" xfId="57067"/>
    <cellStyle name="Note 14 2 3 7" xfId="4281"/>
    <cellStyle name="Note 14 2 3 7 2" xfId="4282"/>
    <cellStyle name="Note 14 2 3 7 2 2" xfId="57068"/>
    <cellStyle name="Note 14 2 3 7 2 3" xfId="57069"/>
    <cellStyle name="Note 14 2 3 7 2 4" xfId="57070"/>
    <cellStyle name="Note 14 2 3 7 2 5" xfId="57071"/>
    <cellStyle name="Note 14 2 3 7 2 6" xfId="57072"/>
    <cellStyle name="Note 14 2 3 7 3" xfId="57073"/>
    <cellStyle name="Note 14 2 3 7 4" xfId="57074"/>
    <cellStyle name="Note 14 2 3 7 5" xfId="57075"/>
    <cellStyle name="Note 14 2 3 7 6" xfId="57076"/>
    <cellStyle name="Note 14 2 3 7 7" xfId="57077"/>
    <cellStyle name="Note 14 2 3 7 8" xfId="57078"/>
    <cellStyle name="Note 14 2 3 8" xfId="4283"/>
    <cellStyle name="Note 14 2 3 8 2" xfId="4284"/>
    <cellStyle name="Note 14 2 3 8 2 2" xfId="57079"/>
    <cellStyle name="Note 14 2 3 8 2 3" xfId="57080"/>
    <cellStyle name="Note 14 2 3 8 2 4" xfId="57081"/>
    <cellStyle name="Note 14 2 3 8 2 5" xfId="57082"/>
    <cellStyle name="Note 14 2 3 8 2 6" xfId="57083"/>
    <cellStyle name="Note 14 2 3 8 3" xfId="57084"/>
    <cellStyle name="Note 14 2 3 8 4" xfId="57085"/>
    <cellStyle name="Note 14 2 3 8 5" xfId="57086"/>
    <cellStyle name="Note 14 2 3 8 6" xfId="57087"/>
    <cellStyle name="Note 14 2 3 8 7" xfId="57088"/>
    <cellStyle name="Note 14 2 3 8 8" xfId="57089"/>
    <cellStyle name="Note 14 2 3 9" xfId="4285"/>
    <cellStyle name="Note 14 2 3 9 2" xfId="4286"/>
    <cellStyle name="Note 14 2 3 9 2 2" xfId="57090"/>
    <cellStyle name="Note 14 2 3 9 2 3" xfId="57091"/>
    <cellStyle name="Note 14 2 3 9 2 4" xfId="57092"/>
    <cellStyle name="Note 14 2 3 9 2 5" xfId="57093"/>
    <cellStyle name="Note 14 2 3 9 2 6" xfId="57094"/>
    <cellStyle name="Note 14 2 3 9 3" xfId="57095"/>
    <cellStyle name="Note 14 2 3 9 4" xfId="57096"/>
    <cellStyle name="Note 14 2 3 9 5" xfId="57097"/>
    <cellStyle name="Note 14 2 3 9 6" xfId="57098"/>
    <cellStyle name="Note 14 2 3 9 7" xfId="57099"/>
    <cellStyle name="Note 14 2 3 9 8" xfId="57100"/>
    <cellStyle name="Note 14 2 4" xfId="4287"/>
    <cellStyle name="Note 14 2 4 10" xfId="4288"/>
    <cellStyle name="Note 14 2 4 10 2" xfId="4289"/>
    <cellStyle name="Note 14 2 4 10 2 2" xfId="57101"/>
    <cellStyle name="Note 14 2 4 10 2 3" xfId="57102"/>
    <cellStyle name="Note 14 2 4 10 2 4" xfId="57103"/>
    <cellStyle name="Note 14 2 4 10 2 5" xfId="57104"/>
    <cellStyle name="Note 14 2 4 10 3" xfId="57105"/>
    <cellStyle name="Note 14 2 4 10 4" xfId="57106"/>
    <cellStyle name="Note 14 2 4 10 5" xfId="57107"/>
    <cellStyle name="Note 14 2 4 10 6" xfId="57108"/>
    <cellStyle name="Note 14 2 4 10 7" xfId="57109"/>
    <cellStyle name="Note 14 2 4 11" xfId="4290"/>
    <cellStyle name="Note 14 2 4 11 2" xfId="57110"/>
    <cellStyle name="Note 14 2 4 11 3" xfId="57111"/>
    <cellStyle name="Note 14 2 4 11 4" xfId="57112"/>
    <cellStyle name="Note 14 2 4 11 5" xfId="57113"/>
    <cellStyle name="Note 14 2 4 12" xfId="57114"/>
    <cellStyle name="Note 14 2 4 13" xfId="57115"/>
    <cellStyle name="Note 14 2 4 2" xfId="4291"/>
    <cellStyle name="Note 14 2 4 2 2" xfId="4292"/>
    <cellStyle name="Note 14 2 4 2 2 2" xfId="4293"/>
    <cellStyle name="Note 14 2 4 2 2 2 2" xfId="57116"/>
    <cellStyle name="Note 14 2 4 2 2 2 3" xfId="57117"/>
    <cellStyle name="Note 14 2 4 2 2 2 4" xfId="57118"/>
    <cellStyle name="Note 14 2 4 2 2 2 5" xfId="57119"/>
    <cellStyle name="Note 14 2 4 2 2 3" xfId="57120"/>
    <cellStyle name="Note 14 2 4 2 2 4" xfId="57121"/>
    <cellStyle name="Note 14 2 4 2 2 5" xfId="57122"/>
    <cellStyle name="Note 14 2 4 2 2 6" xfId="57123"/>
    <cellStyle name="Note 14 2 4 2 2 7" xfId="57124"/>
    <cellStyle name="Note 14 2 4 2 3" xfId="4294"/>
    <cellStyle name="Note 14 2 4 2 3 2" xfId="57125"/>
    <cellStyle name="Note 14 2 4 2 3 3" xfId="57126"/>
    <cellStyle name="Note 14 2 4 2 3 4" xfId="57127"/>
    <cellStyle name="Note 14 2 4 2 3 5" xfId="57128"/>
    <cellStyle name="Note 14 2 4 2 3 6" xfId="57129"/>
    <cellStyle name="Note 14 2 4 2 4" xfId="57130"/>
    <cellStyle name="Note 14 2 4 2 5" xfId="57131"/>
    <cellStyle name="Note 14 2 4 3" xfId="4295"/>
    <cellStyle name="Note 14 2 4 3 2" xfId="4296"/>
    <cellStyle name="Note 14 2 4 3 2 2" xfId="57132"/>
    <cellStyle name="Note 14 2 4 3 2 3" xfId="57133"/>
    <cellStyle name="Note 14 2 4 3 2 4" xfId="57134"/>
    <cellStyle name="Note 14 2 4 3 2 5" xfId="57135"/>
    <cellStyle name="Note 14 2 4 3 2 6" xfId="57136"/>
    <cellStyle name="Note 14 2 4 3 3" xfId="57137"/>
    <cellStyle name="Note 14 2 4 3 4" xfId="57138"/>
    <cellStyle name="Note 14 2 4 3 5" xfId="57139"/>
    <cellStyle name="Note 14 2 4 3 6" xfId="57140"/>
    <cellStyle name="Note 14 2 4 3 7" xfId="57141"/>
    <cellStyle name="Note 14 2 4 3 8" xfId="57142"/>
    <cellStyle name="Note 14 2 4 4" xfId="4297"/>
    <cellStyle name="Note 14 2 4 4 2" xfId="4298"/>
    <cellStyle name="Note 14 2 4 4 2 2" xfId="57143"/>
    <cellStyle name="Note 14 2 4 4 2 3" xfId="57144"/>
    <cellStyle name="Note 14 2 4 4 2 4" xfId="57145"/>
    <cellStyle name="Note 14 2 4 4 2 5" xfId="57146"/>
    <cellStyle name="Note 14 2 4 4 2 6" xfId="57147"/>
    <cellStyle name="Note 14 2 4 4 3" xfId="57148"/>
    <cellStyle name="Note 14 2 4 4 4" xfId="57149"/>
    <cellStyle name="Note 14 2 4 4 5" xfId="57150"/>
    <cellStyle name="Note 14 2 4 4 6" xfId="57151"/>
    <cellStyle name="Note 14 2 4 4 7" xfId="57152"/>
    <cellStyle name="Note 14 2 4 4 8" xfId="57153"/>
    <cellStyle name="Note 14 2 4 5" xfId="4299"/>
    <cellStyle name="Note 14 2 4 5 2" xfId="4300"/>
    <cellStyle name="Note 14 2 4 5 2 2" xfId="57154"/>
    <cellStyle name="Note 14 2 4 5 2 3" xfId="57155"/>
    <cellStyle name="Note 14 2 4 5 2 4" xfId="57156"/>
    <cellStyle name="Note 14 2 4 5 2 5" xfId="57157"/>
    <cellStyle name="Note 14 2 4 5 2 6" xfId="57158"/>
    <cellStyle name="Note 14 2 4 5 3" xfId="57159"/>
    <cellStyle name="Note 14 2 4 5 4" xfId="57160"/>
    <cellStyle name="Note 14 2 4 5 5" xfId="57161"/>
    <cellStyle name="Note 14 2 4 5 6" xfId="57162"/>
    <cellStyle name="Note 14 2 4 5 7" xfId="57163"/>
    <cellStyle name="Note 14 2 4 5 8" xfId="57164"/>
    <cellStyle name="Note 14 2 4 6" xfId="4301"/>
    <cellStyle name="Note 14 2 4 6 2" xfId="4302"/>
    <cellStyle name="Note 14 2 4 6 2 2" xfId="57165"/>
    <cellStyle name="Note 14 2 4 6 2 3" xfId="57166"/>
    <cellStyle name="Note 14 2 4 6 2 4" xfId="57167"/>
    <cellStyle name="Note 14 2 4 6 2 5" xfId="57168"/>
    <cellStyle name="Note 14 2 4 6 2 6" xfId="57169"/>
    <cellStyle name="Note 14 2 4 6 3" xfId="57170"/>
    <cellStyle name="Note 14 2 4 6 4" xfId="57171"/>
    <cellStyle name="Note 14 2 4 6 5" xfId="57172"/>
    <cellStyle name="Note 14 2 4 6 6" xfId="57173"/>
    <cellStyle name="Note 14 2 4 6 7" xfId="57174"/>
    <cellStyle name="Note 14 2 4 6 8" xfId="57175"/>
    <cellStyle name="Note 14 2 4 7" xfId="4303"/>
    <cellStyle name="Note 14 2 4 7 2" xfId="4304"/>
    <cellStyle name="Note 14 2 4 7 2 2" xfId="57176"/>
    <cellStyle name="Note 14 2 4 7 2 3" xfId="57177"/>
    <cellStyle name="Note 14 2 4 7 2 4" xfId="57178"/>
    <cellStyle name="Note 14 2 4 7 2 5" xfId="57179"/>
    <cellStyle name="Note 14 2 4 7 2 6" xfId="57180"/>
    <cellStyle name="Note 14 2 4 7 3" xfId="57181"/>
    <cellStyle name="Note 14 2 4 7 4" xfId="57182"/>
    <cellStyle name="Note 14 2 4 7 5" xfId="57183"/>
    <cellStyle name="Note 14 2 4 7 6" xfId="57184"/>
    <cellStyle name="Note 14 2 4 7 7" xfId="57185"/>
    <cellStyle name="Note 14 2 4 7 8" xfId="57186"/>
    <cellStyle name="Note 14 2 4 8" xfId="4305"/>
    <cellStyle name="Note 14 2 4 8 2" xfId="4306"/>
    <cellStyle name="Note 14 2 4 8 2 2" xfId="57187"/>
    <cellStyle name="Note 14 2 4 8 2 3" xfId="57188"/>
    <cellStyle name="Note 14 2 4 8 2 4" xfId="57189"/>
    <cellStyle name="Note 14 2 4 8 2 5" xfId="57190"/>
    <cellStyle name="Note 14 2 4 8 2 6" xfId="57191"/>
    <cellStyle name="Note 14 2 4 8 3" xfId="57192"/>
    <cellStyle name="Note 14 2 4 8 4" xfId="57193"/>
    <cellStyle name="Note 14 2 4 8 5" xfId="57194"/>
    <cellStyle name="Note 14 2 4 8 6" xfId="57195"/>
    <cellStyle name="Note 14 2 4 8 7" xfId="57196"/>
    <cellStyle name="Note 14 2 4 8 8" xfId="57197"/>
    <cellStyle name="Note 14 2 4 9" xfId="4307"/>
    <cellStyle name="Note 14 2 4 9 2" xfId="4308"/>
    <cellStyle name="Note 14 2 4 9 2 2" xfId="57198"/>
    <cellStyle name="Note 14 2 4 9 2 3" xfId="57199"/>
    <cellStyle name="Note 14 2 4 9 2 4" xfId="57200"/>
    <cellStyle name="Note 14 2 4 9 2 5" xfId="57201"/>
    <cellStyle name="Note 14 2 4 9 2 6" xfId="57202"/>
    <cellStyle name="Note 14 2 4 9 3" xfId="57203"/>
    <cellStyle name="Note 14 2 4 9 4" xfId="57204"/>
    <cellStyle name="Note 14 2 4 9 5" xfId="57205"/>
    <cellStyle name="Note 14 2 4 9 6" xfId="57206"/>
    <cellStyle name="Note 14 2 4 9 7" xfId="57207"/>
    <cellStyle name="Note 14 2 4 9 8" xfId="57208"/>
    <cellStyle name="Note 14 2 5" xfId="4309"/>
    <cellStyle name="Note 14 2 5 10" xfId="4310"/>
    <cellStyle name="Note 14 2 5 10 2" xfId="4311"/>
    <cellStyle name="Note 14 2 5 10 2 2" xfId="57209"/>
    <cellStyle name="Note 14 2 5 10 2 3" xfId="57210"/>
    <cellStyle name="Note 14 2 5 10 2 4" xfId="57211"/>
    <cellStyle name="Note 14 2 5 10 2 5" xfId="57212"/>
    <cellStyle name="Note 14 2 5 10 3" xfId="57213"/>
    <cellStyle name="Note 14 2 5 10 4" xfId="57214"/>
    <cellStyle name="Note 14 2 5 10 5" xfId="57215"/>
    <cellStyle name="Note 14 2 5 10 6" xfId="57216"/>
    <cellStyle name="Note 14 2 5 10 7" xfId="57217"/>
    <cellStyle name="Note 14 2 5 11" xfId="4312"/>
    <cellStyle name="Note 14 2 5 11 2" xfId="57218"/>
    <cellStyle name="Note 14 2 5 11 3" xfId="57219"/>
    <cellStyle name="Note 14 2 5 11 4" xfId="57220"/>
    <cellStyle name="Note 14 2 5 11 5" xfId="57221"/>
    <cellStyle name="Note 14 2 5 12" xfId="57222"/>
    <cellStyle name="Note 14 2 5 13" xfId="57223"/>
    <cellStyle name="Note 14 2 5 2" xfId="4313"/>
    <cellStyle name="Note 14 2 5 2 2" xfId="4314"/>
    <cellStyle name="Note 14 2 5 2 2 2" xfId="4315"/>
    <cellStyle name="Note 14 2 5 2 2 2 2" xfId="57224"/>
    <cellStyle name="Note 14 2 5 2 2 2 3" xfId="57225"/>
    <cellStyle name="Note 14 2 5 2 2 2 4" xfId="57226"/>
    <cellStyle name="Note 14 2 5 2 2 2 5" xfId="57227"/>
    <cellStyle name="Note 14 2 5 2 2 3" xfId="57228"/>
    <cellStyle name="Note 14 2 5 2 2 4" xfId="57229"/>
    <cellStyle name="Note 14 2 5 2 2 5" xfId="57230"/>
    <cellStyle name="Note 14 2 5 2 2 6" xfId="57231"/>
    <cellStyle name="Note 14 2 5 2 2 7" xfId="57232"/>
    <cellStyle name="Note 14 2 5 2 3" xfId="4316"/>
    <cellStyle name="Note 14 2 5 2 3 2" xfId="57233"/>
    <cellStyle name="Note 14 2 5 2 3 3" xfId="57234"/>
    <cellStyle name="Note 14 2 5 2 3 4" xfId="57235"/>
    <cellStyle name="Note 14 2 5 2 3 5" xfId="57236"/>
    <cellStyle name="Note 14 2 5 2 3 6" xfId="57237"/>
    <cellStyle name="Note 14 2 5 2 4" xfId="57238"/>
    <cellStyle name="Note 14 2 5 2 5" xfId="57239"/>
    <cellStyle name="Note 14 2 5 3" xfId="4317"/>
    <cellStyle name="Note 14 2 5 3 2" xfId="4318"/>
    <cellStyle name="Note 14 2 5 3 2 2" xfId="57240"/>
    <cellStyle name="Note 14 2 5 3 2 3" xfId="57241"/>
    <cellStyle name="Note 14 2 5 3 2 4" xfId="57242"/>
    <cellStyle name="Note 14 2 5 3 2 5" xfId="57243"/>
    <cellStyle name="Note 14 2 5 3 2 6" xfId="57244"/>
    <cellStyle name="Note 14 2 5 3 3" xfId="57245"/>
    <cellStyle name="Note 14 2 5 3 4" xfId="57246"/>
    <cellStyle name="Note 14 2 5 3 5" xfId="57247"/>
    <cellStyle name="Note 14 2 5 3 6" xfId="57248"/>
    <cellStyle name="Note 14 2 5 3 7" xfId="57249"/>
    <cellStyle name="Note 14 2 5 3 8" xfId="57250"/>
    <cellStyle name="Note 14 2 5 4" xfId="4319"/>
    <cellStyle name="Note 14 2 5 4 2" xfId="4320"/>
    <cellStyle name="Note 14 2 5 4 2 2" xfId="57251"/>
    <cellStyle name="Note 14 2 5 4 2 3" xfId="57252"/>
    <cellStyle name="Note 14 2 5 4 2 4" xfId="57253"/>
    <cellStyle name="Note 14 2 5 4 2 5" xfId="57254"/>
    <cellStyle name="Note 14 2 5 4 2 6" xfId="57255"/>
    <cellStyle name="Note 14 2 5 4 3" xfId="57256"/>
    <cellStyle name="Note 14 2 5 4 4" xfId="57257"/>
    <cellStyle name="Note 14 2 5 4 5" xfId="57258"/>
    <cellStyle name="Note 14 2 5 4 6" xfId="57259"/>
    <cellStyle name="Note 14 2 5 4 7" xfId="57260"/>
    <cellStyle name="Note 14 2 5 4 8" xfId="57261"/>
    <cellStyle name="Note 14 2 5 5" xfId="4321"/>
    <cellStyle name="Note 14 2 5 5 2" xfId="4322"/>
    <cellStyle name="Note 14 2 5 5 2 2" xfId="57262"/>
    <cellStyle name="Note 14 2 5 5 2 3" xfId="57263"/>
    <cellStyle name="Note 14 2 5 5 2 4" xfId="57264"/>
    <cellStyle name="Note 14 2 5 5 2 5" xfId="57265"/>
    <cellStyle name="Note 14 2 5 5 2 6" xfId="57266"/>
    <cellStyle name="Note 14 2 5 5 3" xfId="57267"/>
    <cellStyle name="Note 14 2 5 5 4" xfId="57268"/>
    <cellStyle name="Note 14 2 5 5 5" xfId="57269"/>
    <cellStyle name="Note 14 2 5 5 6" xfId="57270"/>
    <cellStyle name="Note 14 2 5 5 7" xfId="57271"/>
    <cellStyle name="Note 14 2 5 5 8" xfId="57272"/>
    <cellStyle name="Note 14 2 5 6" xfId="4323"/>
    <cellStyle name="Note 14 2 5 6 2" xfId="4324"/>
    <cellStyle name="Note 14 2 5 6 2 2" xfId="57273"/>
    <cellStyle name="Note 14 2 5 6 2 3" xfId="57274"/>
    <cellStyle name="Note 14 2 5 6 2 4" xfId="57275"/>
    <cellStyle name="Note 14 2 5 6 2 5" xfId="57276"/>
    <cellStyle name="Note 14 2 5 6 2 6" xfId="57277"/>
    <cellStyle name="Note 14 2 5 6 3" xfId="57278"/>
    <cellStyle name="Note 14 2 5 6 4" xfId="57279"/>
    <cellStyle name="Note 14 2 5 6 5" xfId="57280"/>
    <cellStyle name="Note 14 2 5 6 6" xfId="57281"/>
    <cellStyle name="Note 14 2 5 6 7" xfId="57282"/>
    <cellStyle name="Note 14 2 5 6 8" xfId="57283"/>
    <cellStyle name="Note 14 2 5 7" xfId="4325"/>
    <cellStyle name="Note 14 2 5 7 2" xfId="4326"/>
    <cellStyle name="Note 14 2 5 7 2 2" xfId="57284"/>
    <cellStyle name="Note 14 2 5 7 2 3" xfId="57285"/>
    <cellStyle name="Note 14 2 5 7 2 4" xfId="57286"/>
    <cellStyle name="Note 14 2 5 7 2 5" xfId="57287"/>
    <cellStyle name="Note 14 2 5 7 2 6" xfId="57288"/>
    <cellStyle name="Note 14 2 5 7 3" xfId="57289"/>
    <cellStyle name="Note 14 2 5 7 4" xfId="57290"/>
    <cellStyle name="Note 14 2 5 7 5" xfId="57291"/>
    <cellStyle name="Note 14 2 5 7 6" xfId="57292"/>
    <cellStyle name="Note 14 2 5 7 7" xfId="57293"/>
    <cellStyle name="Note 14 2 5 7 8" xfId="57294"/>
    <cellStyle name="Note 14 2 5 8" xfId="4327"/>
    <cellStyle name="Note 14 2 5 8 2" xfId="4328"/>
    <cellStyle name="Note 14 2 5 8 2 2" xfId="57295"/>
    <cellStyle name="Note 14 2 5 8 2 3" xfId="57296"/>
    <cellStyle name="Note 14 2 5 8 2 4" xfId="57297"/>
    <cellStyle name="Note 14 2 5 8 2 5" xfId="57298"/>
    <cellStyle name="Note 14 2 5 8 2 6" xfId="57299"/>
    <cellStyle name="Note 14 2 5 8 3" xfId="57300"/>
    <cellStyle name="Note 14 2 5 8 4" xfId="57301"/>
    <cellStyle name="Note 14 2 5 8 5" xfId="57302"/>
    <cellStyle name="Note 14 2 5 8 6" xfId="57303"/>
    <cellStyle name="Note 14 2 5 8 7" xfId="57304"/>
    <cellStyle name="Note 14 2 5 8 8" xfId="57305"/>
    <cellStyle name="Note 14 2 5 9" xfId="4329"/>
    <cellStyle name="Note 14 2 5 9 2" xfId="4330"/>
    <cellStyle name="Note 14 2 5 9 2 2" xfId="57306"/>
    <cellStyle name="Note 14 2 5 9 2 3" xfId="57307"/>
    <cellStyle name="Note 14 2 5 9 2 4" xfId="57308"/>
    <cellStyle name="Note 14 2 5 9 2 5" xfId="57309"/>
    <cellStyle name="Note 14 2 5 9 2 6" xfId="57310"/>
    <cellStyle name="Note 14 2 5 9 3" xfId="57311"/>
    <cellStyle name="Note 14 2 5 9 4" xfId="57312"/>
    <cellStyle name="Note 14 2 5 9 5" xfId="57313"/>
    <cellStyle name="Note 14 2 5 9 6" xfId="57314"/>
    <cellStyle name="Note 14 2 5 9 7" xfId="57315"/>
    <cellStyle name="Note 14 2 5 9 8" xfId="57316"/>
    <cellStyle name="Note 14 2 6" xfId="4331"/>
    <cellStyle name="Note 14 2 6 10" xfId="4332"/>
    <cellStyle name="Note 14 2 6 10 2" xfId="4333"/>
    <cellStyle name="Note 14 2 6 10 2 2" xfId="57317"/>
    <cellStyle name="Note 14 2 6 10 2 3" xfId="57318"/>
    <cellStyle name="Note 14 2 6 10 2 4" xfId="57319"/>
    <cellStyle name="Note 14 2 6 10 2 5" xfId="57320"/>
    <cellStyle name="Note 14 2 6 10 3" xfId="57321"/>
    <cellStyle name="Note 14 2 6 10 4" xfId="57322"/>
    <cellStyle name="Note 14 2 6 10 5" xfId="57323"/>
    <cellStyle name="Note 14 2 6 10 6" xfId="57324"/>
    <cellStyle name="Note 14 2 6 10 7" xfId="57325"/>
    <cellStyle name="Note 14 2 6 11" xfId="4334"/>
    <cellStyle name="Note 14 2 6 11 2" xfId="57326"/>
    <cellStyle name="Note 14 2 6 11 3" xfId="57327"/>
    <cellStyle name="Note 14 2 6 11 4" xfId="57328"/>
    <cellStyle name="Note 14 2 6 11 5" xfId="57329"/>
    <cellStyle name="Note 14 2 6 12" xfId="57330"/>
    <cellStyle name="Note 14 2 6 13" xfId="57331"/>
    <cellStyle name="Note 14 2 6 2" xfId="4335"/>
    <cellStyle name="Note 14 2 6 2 2" xfId="4336"/>
    <cellStyle name="Note 14 2 6 2 2 2" xfId="4337"/>
    <cellStyle name="Note 14 2 6 2 2 2 2" xfId="57332"/>
    <cellStyle name="Note 14 2 6 2 2 2 3" xfId="57333"/>
    <cellStyle name="Note 14 2 6 2 2 2 4" xfId="57334"/>
    <cellStyle name="Note 14 2 6 2 2 2 5" xfId="57335"/>
    <cellStyle name="Note 14 2 6 2 2 3" xfId="57336"/>
    <cellStyle name="Note 14 2 6 2 2 4" xfId="57337"/>
    <cellStyle name="Note 14 2 6 2 2 5" xfId="57338"/>
    <cellStyle name="Note 14 2 6 2 2 6" xfId="57339"/>
    <cellStyle name="Note 14 2 6 2 2 7" xfId="57340"/>
    <cellStyle name="Note 14 2 6 2 3" xfId="4338"/>
    <cellStyle name="Note 14 2 6 2 3 2" xfId="57341"/>
    <cellStyle name="Note 14 2 6 2 3 3" xfId="57342"/>
    <cellStyle name="Note 14 2 6 2 3 4" xfId="57343"/>
    <cellStyle name="Note 14 2 6 2 3 5" xfId="57344"/>
    <cellStyle name="Note 14 2 6 2 3 6" xfId="57345"/>
    <cellStyle name="Note 14 2 6 2 4" xfId="57346"/>
    <cellStyle name="Note 14 2 6 2 5" xfId="57347"/>
    <cellStyle name="Note 14 2 6 3" xfId="4339"/>
    <cellStyle name="Note 14 2 6 3 2" xfId="4340"/>
    <cellStyle name="Note 14 2 6 3 2 2" xfId="57348"/>
    <cellStyle name="Note 14 2 6 3 2 3" xfId="57349"/>
    <cellStyle name="Note 14 2 6 3 2 4" xfId="57350"/>
    <cellStyle name="Note 14 2 6 3 2 5" xfId="57351"/>
    <cellStyle name="Note 14 2 6 3 2 6" xfId="57352"/>
    <cellStyle name="Note 14 2 6 3 3" xfId="57353"/>
    <cellStyle name="Note 14 2 6 3 4" xfId="57354"/>
    <cellStyle name="Note 14 2 6 3 5" xfId="57355"/>
    <cellStyle name="Note 14 2 6 3 6" xfId="57356"/>
    <cellStyle name="Note 14 2 6 3 7" xfId="57357"/>
    <cellStyle name="Note 14 2 6 3 8" xfId="57358"/>
    <cellStyle name="Note 14 2 6 4" xfId="4341"/>
    <cellStyle name="Note 14 2 6 4 2" xfId="4342"/>
    <cellStyle name="Note 14 2 6 4 2 2" xfId="57359"/>
    <cellStyle name="Note 14 2 6 4 2 3" xfId="57360"/>
    <cellStyle name="Note 14 2 6 4 2 4" xfId="57361"/>
    <cellStyle name="Note 14 2 6 4 2 5" xfId="57362"/>
    <cellStyle name="Note 14 2 6 4 2 6" xfId="57363"/>
    <cellStyle name="Note 14 2 6 4 3" xfId="57364"/>
    <cellStyle name="Note 14 2 6 4 4" xfId="57365"/>
    <cellStyle name="Note 14 2 6 4 5" xfId="57366"/>
    <cellStyle name="Note 14 2 6 4 6" xfId="57367"/>
    <cellStyle name="Note 14 2 6 4 7" xfId="57368"/>
    <cellStyle name="Note 14 2 6 4 8" xfId="57369"/>
    <cellStyle name="Note 14 2 6 5" xfId="4343"/>
    <cellStyle name="Note 14 2 6 5 2" xfId="4344"/>
    <cellStyle name="Note 14 2 6 5 2 2" xfId="57370"/>
    <cellStyle name="Note 14 2 6 5 2 3" xfId="57371"/>
    <cellStyle name="Note 14 2 6 5 2 4" xfId="57372"/>
    <cellStyle name="Note 14 2 6 5 2 5" xfId="57373"/>
    <cellStyle name="Note 14 2 6 5 2 6" xfId="57374"/>
    <cellStyle name="Note 14 2 6 5 3" xfId="57375"/>
    <cellStyle name="Note 14 2 6 5 4" xfId="57376"/>
    <cellStyle name="Note 14 2 6 5 5" xfId="57377"/>
    <cellStyle name="Note 14 2 6 5 6" xfId="57378"/>
    <cellStyle name="Note 14 2 6 5 7" xfId="57379"/>
    <cellStyle name="Note 14 2 6 5 8" xfId="57380"/>
    <cellStyle name="Note 14 2 6 6" xfId="4345"/>
    <cellStyle name="Note 14 2 6 6 2" xfId="4346"/>
    <cellStyle name="Note 14 2 6 6 2 2" xfId="57381"/>
    <cellStyle name="Note 14 2 6 6 2 3" xfId="57382"/>
    <cellStyle name="Note 14 2 6 6 2 4" xfId="57383"/>
    <cellStyle name="Note 14 2 6 6 2 5" xfId="57384"/>
    <cellStyle name="Note 14 2 6 6 2 6" xfId="57385"/>
    <cellStyle name="Note 14 2 6 6 3" xfId="57386"/>
    <cellStyle name="Note 14 2 6 6 4" xfId="57387"/>
    <cellStyle name="Note 14 2 6 6 5" xfId="57388"/>
    <cellStyle name="Note 14 2 6 6 6" xfId="57389"/>
    <cellStyle name="Note 14 2 6 6 7" xfId="57390"/>
    <cellStyle name="Note 14 2 6 6 8" xfId="57391"/>
    <cellStyle name="Note 14 2 6 7" xfId="4347"/>
    <cellStyle name="Note 14 2 6 7 2" xfId="4348"/>
    <cellStyle name="Note 14 2 6 7 2 2" xfId="57392"/>
    <cellStyle name="Note 14 2 6 7 2 3" xfId="57393"/>
    <cellStyle name="Note 14 2 6 7 2 4" xfId="57394"/>
    <cellStyle name="Note 14 2 6 7 2 5" xfId="57395"/>
    <cellStyle name="Note 14 2 6 7 2 6" xfId="57396"/>
    <cellStyle name="Note 14 2 6 7 3" xfId="57397"/>
    <cellStyle name="Note 14 2 6 7 4" xfId="57398"/>
    <cellStyle name="Note 14 2 6 7 5" xfId="57399"/>
    <cellStyle name="Note 14 2 6 7 6" xfId="57400"/>
    <cellStyle name="Note 14 2 6 7 7" xfId="57401"/>
    <cellStyle name="Note 14 2 6 7 8" xfId="57402"/>
    <cellStyle name="Note 14 2 6 8" xfId="4349"/>
    <cellStyle name="Note 14 2 6 8 2" xfId="4350"/>
    <cellStyle name="Note 14 2 6 8 2 2" xfId="57403"/>
    <cellStyle name="Note 14 2 6 8 2 3" xfId="57404"/>
    <cellStyle name="Note 14 2 6 8 2 4" xfId="57405"/>
    <cellStyle name="Note 14 2 6 8 2 5" xfId="57406"/>
    <cellStyle name="Note 14 2 6 8 2 6" xfId="57407"/>
    <cellStyle name="Note 14 2 6 8 3" xfId="57408"/>
    <cellStyle name="Note 14 2 6 8 4" xfId="57409"/>
    <cellStyle name="Note 14 2 6 8 5" xfId="57410"/>
    <cellStyle name="Note 14 2 6 8 6" xfId="57411"/>
    <cellStyle name="Note 14 2 6 8 7" xfId="57412"/>
    <cellStyle name="Note 14 2 6 8 8" xfId="57413"/>
    <cellStyle name="Note 14 2 6 9" xfId="4351"/>
    <cellStyle name="Note 14 2 6 9 2" xfId="4352"/>
    <cellStyle name="Note 14 2 6 9 2 2" xfId="57414"/>
    <cellStyle name="Note 14 2 6 9 2 3" xfId="57415"/>
    <cellStyle name="Note 14 2 6 9 2 4" xfId="57416"/>
    <cellStyle name="Note 14 2 6 9 2 5" xfId="57417"/>
    <cellStyle name="Note 14 2 6 9 2 6" xfId="57418"/>
    <cellStyle name="Note 14 2 6 9 3" xfId="57419"/>
    <cellStyle name="Note 14 2 6 9 4" xfId="57420"/>
    <cellStyle name="Note 14 2 6 9 5" xfId="57421"/>
    <cellStyle name="Note 14 2 6 9 6" xfId="57422"/>
    <cellStyle name="Note 14 2 6 9 7" xfId="57423"/>
    <cellStyle name="Note 14 2 6 9 8" xfId="57424"/>
    <cellStyle name="Note 14 2 7" xfId="4353"/>
    <cellStyle name="Note 14 2 7 2" xfId="4354"/>
    <cellStyle name="Note 14 2 7 2 2" xfId="4355"/>
    <cellStyle name="Note 14 2 7 2 2 2" xfId="57425"/>
    <cellStyle name="Note 14 2 7 2 2 3" xfId="57426"/>
    <cellStyle name="Note 14 2 7 2 2 4" xfId="57427"/>
    <cellStyle name="Note 14 2 7 2 2 5" xfId="57428"/>
    <cellStyle name="Note 14 2 7 2 3" xfId="57429"/>
    <cellStyle name="Note 14 2 7 2 4" xfId="57430"/>
    <cellStyle name="Note 14 2 7 2 5" xfId="57431"/>
    <cellStyle name="Note 14 2 7 2 6" xfId="57432"/>
    <cellStyle name="Note 14 2 7 2 7" xfId="57433"/>
    <cellStyle name="Note 14 2 7 3" xfId="4356"/>
    <cellStyle name="Note 14 2 7 3 2" xfId="57434"/>
    <cellStyle name="Note 14 2 7 3 3" xfId="57435"/>
    <cellStyle name="Note 14 2 7 3 4" xfId="57436"/>
    <cellStyle name="Note 14 2 7 3 5" xfId="57437"/>
    <cellStyle name="Note 14 2 7 3 6" xfId="57438"/>
    <cellStyle name="Note 14 2 7 4" xfId="57439"/>
    <cellStyle name="Note 14 2 7 5" xfId="57440"/>
    <cellStyle name="Note 14 2 8" xfId="4357"/>
    <cellStyle name="Note 14 2 8 2" xfId="4358"/>
    <cellStyle name="Note 14 2 8 2 2" xfId="57441"/>
    <cellStyle name="Note 14 2 8 2 3" xfId="57442"/>
    <cellStyle name="Note 14 2 8 2 4" xfId="57443"/>
    <cellStyle name="Note 14 2 8 2 5" xfId="57444"/>
    <cellStyle name="Note 14 2 8 2 6" xfId="57445"/>
    <cellStyle name="Note 14 2 8 3" xfId="57446"/>
    <cellStyle name="Note 14 2 8 4" xfId="57447"/>
    <cellStyle name="Note 14 2 8 5" xfId="57448"/>
    <cellStyle name="Note 14 2 8 6" xfId="57449"/>
    <cellStyle name="Note 14 2 8 7" xfId="57450"/>
    <cellStyle name="Note 14 2 8 8" xfId="57451"/>
    <cellStyle name="Note 14 2 9" xfId="4359"/>
    <cellStyle name="Note 14 2 9 2" xfId="4360"/>
    <cellStyle name="Note 14 2 9 2 2" xfId="57452"/>
    <cellStyle name="Note 14 2 9 2 3" xfId="57453"/>
    <cellStyle name="Note 14 2 9 2 4" xfId="57454"/>
    <cellStyle name="Note 14 2 9 2 5" xfId="57455"/>
    <cellStyle name="Note 14 2 9 2 6" xfId="57456"/>
    <cellStyle name="Note 14 2 9 3" xfId="57457"/>
    <cellStyle name="Note 14 2 9 4" xfId="57458"/>
    <cellStyle name="Note 14 2 9 5" xfId="57459"/>
    <cellStyle name="Note 14 2 9 6" xfId="57460"/>
    <cellStyle name="Note 14 2 9 7" xfId="57461"/>
    <cellStyle name="Note 14 2 9 8" xfId="57462"/>
    <cellStyle name="Note 14 3" xfId="4361"/>
    <cellStyle name="Note 14 3 10" xfId="57463"/>
    <cellStyle name="Note 14 3 11" xfId="57464"/>
    <cellStyle name="Note 14 3 2" xfId="4362"/>
    <cellStyle name="Note 14 3 2 2" xfId="4363"/>
    <cellStyle name="Note 14 3 2 2 2" xfId="4364"/>
    <cellStyle name="Note 14 3 2 2 2 2" xfId="57465"/>
    <cellStyle name="Note 14 3 2 2 2 3" xfId="57466"/>
    <cellStyle name="Note 14 3 2 2 2 4" xfId="57467"/>
    <cellStyle name="Note 14 3 2 2 2 5" xfId="57468"/>
    <cellStyle name="Note 14 3 2 2 3" xfId="57469"/>
    <cellStyle name="Note 14 3 2 2 4" xfId="57470"/>
    <cellStyle name="Note 14 3 2 2 5" xfId="57471"/>
    <cellStyle name="Note 14 3 2 2 6" xfId="57472"/>
    <cellStyle name="Note 14 3 2 2 7" xfId="57473"/>
    <cellStyle name="Note 14 3 2 3" xfId="4365"/>
    <cellStyle name="Note 14 3 2 3 2" xfId="57474"/>
    <cellStyle name="Note 14 3 2 3 3" xfId="57475"/>
    <cellStyle name="Note 14 3 2 3 4" xfId="57476"/>
    <cellStyle name="Note 14 3 2 3 5" xfId="57477"/>
    <cellStyle name="Note 14 3 2 3 6" xfId="57478"/>
    <cellStyle name="Note 14 3 2 4" xfId="57479"/>
    <cellStyle name="Note 14 3 2 5" xfId="57480"/>
    <cellStyle name="Note 14 3 3" xfId="4366"/>
    <cellStyle name="Note 14 3 3 2" xfId="4367"/>
    <cellStyle name="Note 14 3 3 2 2" xfId="4368"/>
    <cellStyle name="Note 14 3 3 2 2 2" xfId="57481"/>
    <cellStyle name="Note 14 3 3 2 2 3" xfId="57482"/>
    <cellStyle name="Note 14 3 3 2 2 4" xfId="57483"/>
    <cellStyle name="Note 14 3 3 2 2 5" xfId="57484"/>
    <cellStyle name="Note 14 3 3 2 3" xfId="57485"/>
    <cellStyle name="Note 14 3 3 2 4" xfId="57486"/>
    <cellStyle name="Note 14 3 3 2 5" xfId="57487"/>
    <cellStyle name="Note 14 3 3 2 6" xfId="57488"/>
    <cellStyle name="Note 14 3 3 2 7" xfId="57489"/>
    <cellStyle name="Note 14 3 3 3" xfId="4369"/>
    <cellStyle name="Note 14 3 3 3 2" xfId="57490"/>
    <cellStyle name="Note 14 3 3 3 3" xfId="57491"/>
    <cellStyle name="Note 14 3 3 3 4" xfId="57492"/>
    <cellStyle name="Note 14 3 3 3 5" xfId="57493"/>
    <cellStyle name="Note 14 3 3 3 6" xfId="57494"/>
    <cellStyle name="Note 14 3 3 4" xfId="57495"/>
    <cellStyle name="Note 14 3 3 5" xfId="57496"/>
    <cellStyle name="Note 14 3 4" xfId="4370"/>
    <cellStyle name="Note 14 3 4 2" xfId="4371"/>
    <cellStyle name="Note 14 3 4 2 2" xfId="57497"/>
    <cellStyle name="Note 14 3 4 2 3" xfId="57498"/>
    <cellStyle name="Note 14 3 4 2 4" xfId="57499"/>
    <cellStyle name="Note 14 3 4 2 5" xfId="57500"/>
    <cellStyle name="Note 14 3 4 2 6" xfId="57501"/>
    <cellStyle name="Note 14 3 4 3" xfId="57502"/>
    <cellStyle name="Note 14 3 4 4" xfId="57503"/>
    <cellStyle name="Note 14 3 4 5" xfId="57504"/>
    <cellStyle name="Note 14 3 4 6" xfId="57505"/>
    <cellStyle name="Note 14 3 4 7" xfId="57506"/>
    <cellStyle name="Note 14 3 4 8" xfId="57507"/>
    <cellStyle name="Note 14 3 5" xfId="4372"/>
    <cellStyle name="Note 14 3 5 2" xfId="4373"/>
    <cellStyle name="Note 14 3 5 2 2" xfId="57508"/>
    <cellStyle name="Note 14 3 5 2 3" xfId="57509"/>
    <cellStyle name="Note 14 3 5 2 4" xfId="57510"/>
    <cellStyle name="Note 14 3 5 2 5" xfId="57511"/>
    <cellStyle name="Note 14 3 5 2 6" xfId="57512"/>
    <cellStyle name="Note 14 3 5 3" xfId="57513"/>
    <cellStyle name="Note 14 3 5 4" xfId="57514"/>
    <cellStyle name="Note 14 3 5 5" xfId="57515"/>
    <cellStyle name="Note 14 3 5 6" xfId="57516"/>
    <cellStyle name="Note 14 3 5 7" xfId="57517"/>
    <cellStyle name="Note 14 3 5 8" xfId="57518"/>
    <cellStyle name="Note 14 3 6" xfId="4374"/>
    <cellStyle name="Note 14 3 6 2" xfId="4375"/>
    <cellStyle name="Note 14 3 6 2 2" xfId="57519"/>
    <cellStyle name="Note 14 3 6 2 3" xfId="57520"/>
    <cellStyle name="Note 14 3 6 2 4" xfId="57521"/>
    <cellStyle name="Note 14 3 6 2 5" xfId="57522"/>
    <cellStyle name="Note 14 3 6 2 6" xfId="57523"/>
    <cellStyle name="Note 14 3 6 3" xfId="57524"/>
    <cellStyle name="Note 14 3 6 4" xfId="57525"/>
    <cellStyle name="Note 14 3 6 5" xfId="57526"/>
    <cellStyle name="Note 14 3 6 6" xfId="57527"/>
    <cellStyle name="Note 14 3 6 7" xfId="57528"/>
    <cellStyle name="Note 14 3 6 8" xfId="57529"/>
    <cellStyle name="Note 14 3 7" xfId="4376"/>
    <cellStyle name="Note 14 3 7 2" xfId="4377"/>
    <cellStyle name="Note 14 3 7 2 2" xfId="57530"/>
    <cellStyle name="Note 14 3 7 2 3" xfId="57531"/>
    <cellStyle name="Note 14 3 7 2 4" xfId="57532"/>
    <cellStyle name="Note 14 3 7 2 5" xfId="57533"/>
    <cellStyle name="Note 14 3 7 2 6" xfId="57534"/>
    <cellStyle name="Note 14 3 7 3" xfId="57535"/>
    <cellStyle name="Note 14 3 7 4" xfId="57536"/>
    <cellStyle name="Note 14 3 7 5" xfId="57537"/>
    <cellStyle name="Note 14 3 7 6" xfId="57538"/>
    <cellStyle name="Note 14 3 7 7" xfId="57539"/>
    <cellStyle name="Note 14 3 7 8" xfId="57540"/>
    <cellStyle name="Note 14 3 8" xfId="4378"/>
    <cellStyle name="Note 14 3 8 2" xfId="57541"/>
    <cellStyle name="Note 14 3 8 3" xfId="57542"/>
    <cellStyle name="Note 14 3 8 4" xfId="57543"/>
    <cellStyle name="Note 14 3 8 5" xfId="57544"/>
    <cellStyle name="Note 14 3 8 6" xfId="57545"/>
    <cellStyle name="Note 14 3 9" xfId="57546"/>
    <cellStyle name="Note 14 3 9 2" xfId="57547"/>
    <cellStyle name="Note 14 4" xfId="4379"/>
    <cellStyle name="Note 14 4 10" xfId="4380"/>
    <cellStyle name="Note 14 4 10 2" xfId="4381"/>
    <cellStyle name="Note 14 4 10 2 2" xfId="57548"/>
    <cellStyle name="Note 14 4 10 2 3" xfId="57549"/>
    <cellStyle name="Note 14 4 10 2 4" xfId="57550"/>
    <cellStyle name="Note 14 4 10 2 5" xfId="57551"/>
    <cellStyle name="Note 14 4 10 3" xfId="57552"/>
    <cellStyle name="Note 14 4 10 4" xfId="57553"/>
    <cellStyle name="Note 14 4 10 5" xfId="57554"/>
    <cellStyle name="Note 14 4 10 6" xfId="57555"/>
    <cellStyle name="Note 14 4 10 7" xfId="57556"/>
    <cellStyle name="Note 14 4 11" xfId="4382"/>
    <cellStyle name="Note 14 4 11 2" xfId="57557"/>
    <cellStyle name="Note 14 4 11 3" xfId="57558"/>
    <cellStyle name="Note 14 4 11 4" xfId="57559"/>
    <cellStyle name="Note 14 4 11 5" xfId="57560"/>
    <cellStyle name="Note 14 4 12" xfId="57561"/>
    <cellStyle name="Note 14 4 13" xfId="57562"/>
    <cellStyle name="Note 14 4 2" xfId="4383"/>
    <cellStyle name="Note 14 4 2 2" xfId="4384"/>
    <cellStyle name="Note 14 4 2 2 2" xfId="4385"/>
    <cellStyle name="Note 14 4 2 2 2 2" xfId="57563"/>
    <cellStyle name="Note 14 4 2 2 2 3" xfId="57564"/>
    <cellStyle name="Note 14 4 2 2 2 4" xfId="57565"/>
    <cellStyle name="Note 14 4 2 2 2 5" xfId="57566"/>
    <cellStyle name="Note 14 4 2 2 3" xfId="57567"/>
    <cellStyle name="Note 14 4 2 2 4" xfId="57568"/>
    <cellStyle name="Note 14 4 2 2 5" xfId="57569"/>
    <cellStyle name="Note 14 4 2 2 6" xfId="57570"/>
    <cellStyle name="Note 14 4 2 2 7" xfId="57571"/>
    <cellStyle name="Note 14 4 2 3" xfId="4386"/>
    <cellStyle name="Note 14 4 2 3 2" xfId="57572"/>
    <cellStyle name="Note 14 4 2 3 3" xfId="57573"/>
    <cellStyle name="Note 14 4 2 3 4" xfId="57574"/>
    <cellStyle name="Note 14 4 2 3 5" xfId="57575"/>
    <cellStyle name="Note 14 4 2 3 6" xfId="57576"/>
    <cellStyle name="Note 14 4 2 4" xfId="57577"/>
    <cellStyle name="Note 14 4 2 5" xfId="57578"/>
    <cellStyle name="Note 14 4 3" xfId="4387"/>
    <cellStyle name="Note 14 4 3 2" xfId="4388"/>
    <cellStyle name="Note 14 4 3 2 2" xfId="57579"/>
    <cellStyle name="Note 14 4 3 2 3" xfId="57580"/>
    <cellStyle name="Note 14 4 3 2 4" xfId="57581"/>
    <cellStyle name="Note 14 4 3 2 5" xfId="57582"/>
    <cellStyle name="Note 14 4 3 2 6" xfId="57583"/>
    <cellStyle name="Note 14 4 3 3" xfId="57584"/>
    <cellStyle name="Note 14 4 3 4" xfId="57585"/>
    <cellStyle name="Note 14 4 3 5" xfId="57586"/>
    <cellStyle name="Note 14 4 3 6" xfId="57587"/>
    <cellStyle name="Note 14 4 3 7" xfId="57588"/>
    <cellStyle name="Note 14 4 3 8" xfId="57589"/>
    <cellStyle name="Note 14 4 4" xfId="4389"/>
    <cellStyle name="Note 14 4 4 2" xfId="4390"/>
    <cellStyle name="Note 14 4 4 2 2" xfId="57590"/>
    <cellStyle name="Note 14 4 4 2 3" xfId="57591"/>
    <cellStyle name="Note 14 4 4 2 4" xfId="57592"/>
    <cellStyle name="Note 14 4 4 2 5" xfId="57593"/>
    <cellStyle name="Note 14 4 4 2 6" xfId="57594"/>
    <cellStyle name="Note 14 4 4 3" xfId="57595"/>
    <cellStyle name="Note 14 4 4 4" xfId="57596"/>
    <cellStyle name="Note 14 4 4 5" xfId="57597"/>
    <cellStyle name="Note 14 4 4 6" xfId="57598"/>
    <cellStyle name="Note 14 4 4 7" xfId="57599"/>
    <cellStyle name="Note 14 4 4 8" xfId="57600"/>
    <cellStyle name="Note 14 4 5" xfId="4391"/>
    <cellStyle name="Note 14 4 5 2" xfId="4392"/>
    <cellStyle name="Note 14 4 5 2 2" xfId="57601"/>
    <cellStyle name="Note 14 4 5 2 3" xfId="57602"/>
    <cellStyle name="Note 14 4 5 2 4" xfId="57603"/>
    <cellStyle name="Note 14 4 5 2 5" xfId="57604"/>
    <cellStyle name="Note 14 4 5 2 6" xfId="57605"/>
    <cellStyle name="Note 14 4 5 3" xfId="57606"/>
    <cellStyle name="Note 14 4 5 4" xfId="57607"/>
    <cellStyle name="Note 14 4 5 5" xfId="57608"/>
    <cellStyle name="Note 14 4 5 6" xfId="57609"/>
    <cellStyle name="Note 14 4 5 7" xfId="57610"/>
    <cellStyle name="Note 14 4 5 8" xfId="57611"/>
    <cellStyle name="Note 14 4 6" xfId="4393"/>
    <cellStyle name="Note 14 4 6 2" xfId="4394"/>
    <cellStyle name="Note 14 4 6 2 2" xfId="57612"/>
    <cellStyle name="Note 14 4 6 2 3" xfId="57613"/>
    <cellStyle name="Note 14 4 6 2 4" xfId="57614"/>
    <cellStyle name="Note 14 4 6 2 5" xfId="57615"/>
    <cellStyle name="Note 14 4 6 2 6" xfId="57616"/>
    <cellStyle name="Note 14 4 6 3" xfId="57617"/>
    <cellStyle name="Note 14 4 6 4" xfId="57618"/>
    <cellStyle name="Note 14 4 6 5" xfId="57619"/>
    <cellStyle name="Note 14 4 6 6" xfId="57620"/>
    <cellStyle name="Note 14 4 6 7" xfId="57621"/>
    <cellStyle name="Note 14 4 6 8" xfId="57622"/>
    <cellStyle name="Note 14 4 7" xfId="4395"/>
    <cellStyle name="Note 14 4 7 2" xfId="4396"/>
    <cellStyle name="Note 14 4 7 2 2" xfId="57623"/>
    <cellStyle name="Note 14 4 7 2 3" xfId="57624"/>
    <cellStyle name="Note 14 4 7 2 4" xfId="57625"/>
    <cellStyle name="Note 14 4 7 2 5" xfId="57626"/>
    <cellStyle name="Note 14 4 7 2 6" xfId="57627"/>
    <cellStyle name="Note 14 4 7 3" xfId="57628"/>
    <cellStyle name="Note 14 4 7 4" xfId="57629"/>
    <cellStyle name="Note 14 4 7 5" xfId="57630"/>
    <cellStyle name="Note 14 4 7 6" xfId="57631"/>
    <cellStyle name="Note 14 4 7 7" xfId="57632"/>
    <cellStyle name="Note 14 4 7 8" xfId="57633"/>
    <cellStyle name="Note 14 4 8" xfId="4397"/>
    <cellStyle name="Note 14 4 8 2" xfId="4398"/>
    <cellStyle name="Note 14 4 8 2 2" xfId="57634"/>
    <cellStyle name="Note 14 4 8 2 3" xfId="57635"/>
    <cellStyle name="Note 14 4 8 2 4" xfId="57636"/>
    <cellStyle name="Note 14 4 8 2 5" xfId="57637"/>
    <cellStyle name="Note 14 4 8 2 6" xfId="57638"/>
    <cellStyle name="Note 14 4 8 3" xfId="57639"/>
    <cellStyle name="Note 14 4 8 4" xfId="57640"/>
    <cellStyle name="Note 14 4 8 5" xfId="57641"/>
    <cellStyle name="Note 14 4 8 6" xfId="57642"/>
    <cellStyle name="Note 14 4 8 7" xfId="57643"/>
    <cellStyle name="Note 14 4 8 8" xfId="57644"/>
    <cellStyle name="Note 14 4 9" xfId="4399"/>
    <cellStyle name="Note 14 4 9 2" xfId="4400"/>
    <cellStyle name="Note 14 4 9 2 2" xfId="57645"/>
    <cellStyle name="Note 14 4 9 2 3" xfId="57646"/>
    <cellStyle name="Note 14 4 9 2 4" xfId="57647"/>
    <cellStyle name="Note 14 4 9 2 5" xfId="57648"/>
    <cellStyle name="Note 14 4 9 2 6" xfId="57649"/>
    <cellStyle name="Note 14 4 9 3" xfId="57650"/>
    <cellStyle name="Note 14 4 9 4" xfId="57651"/>
    <cellStyle name="Note 14 4 9 5" xfId="57652"/>
    <cellStyle name="Note 14 4 9 6" xfId="57653"/>
    <cellStyle name="Note 14 4 9 7" xfId="57654"/>
    <cellStyle name="Note 14 4 9 8" xfId="57655"/>
    <cellStyle name="Note 14 5" xfId="4401"/>
    <cellStyle name="Note 14 5 10" xfId="4402"/>
    <cellStyle name="Note 14 5 10 2" xfId="4403"/>
    <cellStyle name="Note 14 5 10 2 2" xfId="57656"/>
    <cellStyle name="Note 14 5 10 2 3" xfId="57657"/>
    <cellStyle name="Note 14 5 10 2 4" xfId="57658"/>
    <cellStyle name="Note 14 5 10 2 5" xfId="57659"/>
    <cellStyle name="Note 14 5 10 3" xfId="57660"/>
    <cellStyle name="Note 14 5 10 4" xfId="57661"/>
    <cellStyle name="Note 14 5 10 5" xfId="57662"/>
    <cellStyle name="Note 14 5 10 6" xfId="57663"/>
    <cellStyle name="Note 14 5 10 7" xfId="57664"/>
    <cellStyle name="Note 14 5 11" xfId="4404"/>
    <cellStyle name="Note 14 5 11 2" xfId="57665"/>
    <cellStyle name="Note 14 5 11 3" xfId="57666"/>
    <cellStyle name="Note 14 5 11 4" xfId="57667"/>
    <cellStyle name="Note 14 5 11 5" xfId="57668"/>
    <cellStyle name="Note 14 5 12" xfId="57669"/>
    <cellStyle name="Note 14 5 13" xfId="57670"/>
    <cellStyle name="Note 14 5 2" xfId="4405"/>
    <cellStyle name="Note 14 5 2 2" xfId="4406"/>
    <cellStyle name="Note 14 5 2 2 2" xfId="4407"/>
    <cellStyle name="Note 14 5 2 2 2 2" xfId="57671"/>
    <cellStyle name="Note 14 5 2 2 2 3" xfId="57672"/>
    <cellStyle name="Note 14 5 2 2 2 4" xfId="57673"/>
    <cellStyle name="Note 14 5 2 2 2 5" xfId="57674"/>
    <cellStyle name="Note 14 5 2 2 3" xfId="57675"/>
    <cellStyle name="Note 14 5 2 2 4" xfId="57676"/>
    <cellStyle name="Note 14 5 2 2 5" xfId="57677"/>
    <cellStyle name="Note 14 5 2 2 6" xfId="57678"/>
    <cellStyle name="Note 14 5 2 2 7" xfId="57679"/>
    <cellStyle name="Note 14 5 2 3" xfId="4408"/>
    <cellStyle name="Note 14 5 2 3 2" xfId="57680"/>
    <cellStyle name="Note 14 5 2 3 3" xfId="57681"/>
    <cellStyle name="Note 14 5 2 3 4" xfId="57682"/>
    <cellStyle name="Note 14 5 2 3 5" xfId="57683"/>
    <cellStyle name="Note 14 5 2 3 6" xfId="57684"/>
    <cellStyle name="Note 14 5 2 4" xfId="57685"/>
    <cellStyle name="Note 14 5 2 5" xfId="57686"/>
    <cellStyle name="Note 14 5 3" xfId="4409"/>
    <cellStyle name="Note 14 5 3 2" xfId="4410"/>
    <cellStyle name="Note 14 5 3 2 2" xfId="57687"/>
    <cellStyle name="Note 14 5 3 2 3" xfId="57688"/>
    <cellStyle name="Note 14 5 3 2 4" xfId="57689"/>
    <cellStyle name="Note 14 5 3 2 5" xfId="57690"/>
    <cellStyle name="Note 14 5 3 2 6" xfId="57691"/>
    <cellStyle name="Note 14 5 3 3" xfId="57692"/>
    <cellStyle name="Note 14 5 3 4" xfId="57693"/>
    <cellStyle name="Note 14 5 3 5" xfId="57694"/>
    <cellStyle name="Note 14 5 3 6" xfId="57695"/>
    <cellStyle name="Note 14 5 3 7" xfId="57696"/>
    <cellStyle name="Note 14 5 3 8" xfId="57697"/>
    <cellStyle name="Note 14 5 4" xfId="4411"/>
    <cellStyle name="Note 14 5 4 2" xfId="4412"/>
    <cellStyle name="Note 14 5 4 2 2" xfId="57698"/>
    <cellStyle name="Note 14 5 4 2 3" xfId="57699"/>
    <cellStyle name="Note 14 5 4 2 4" xfId="57700"/>
    <cellStyle name="Note 14 5 4 2 5" xfId="57701"/>
    <cellStyle name="Note 14 5 4 2 6" xfId="57702"/>
    <cellStyle name="Note 14 5 4 3" xfId="57703"/>
    <cellStyle name="Note 14 5 4 4" xfId="57704"/>
    <cellStyle name="Note 14 5 4 5" xfId="57705"/>
    <cellStyle name="Note 14 5 4 6" xfId="57706"/>
    <cellStyle name="Note 14 5 4 7" xfId="57707"/>
    <cellStyle name="Note 14 5 4 8" xfId="57708"/>
    <cellStyle name="Note 14 5 5" xfId="4413"/>
    <cellStyle name="Note 14 5 5 2" xfId="4414"/>
    <cellStyle name="Note 14 5 5 2 2" xfId="57709"/>
    <cellStyle name="Note 14 5 5 2 3" xfId="57710"/>
    <cellStyle name="Note 14 5 5 2 4" xfId="57711"/>
    <cellStyle name="Note 14 5 5 2 5" xfId="57712"/>
    <cellStyle name="Note 14 5 5 2 6" xfId="57713"/>
    <cellStyle name="Note 14 5 5 3" xfId="57714"/>
    <cellStyle name="Note 14 5 5 4" xfId="57715"/>
    <cellStyle name="Note 14 5 5 5" xfId="57716"/>
    <cellStyle name="Note 14 5 5 6" xfId="57717"/>
    <cellStyle name="Note 14 5 5 7" xfId="57718"/>
    <cellStyle name="Note 14 5 5 8" xfId="57719"/>
    <cellStyle name="Note 14 5 6" xfId="4415"/>
    <cellStyle name="Note 14 5 6 2" xfId="4416"/>
    <cellStyle name="Note 14 5 6 2 2" xfId="57720"/>
    <cellStyle name="Note 14 5 6 2 3" xfId="57721"/>
    <cellStyle name="Note 14 5 6 2 4" xfId="57722"/>
    <cellStyle name="Note 14 5 6 2 5" xfId="57723"/>
    <cellStyle name="Note 14 5 6 2 6" xfId="57724"/>
    <cellStyle name="Note 14 5 6 3" xfId="57725"/>
    <cellStyle name="Note 14 5 6 4" xfId="57726"/>
    <cellStyle name="Note 14 5 6 5" xfId="57727"/>
    <cellStyle name="Note 14 5 6 6" xfId="57728"/>
    <cellStyle name="Note 14 5 6 7" xfId="57729"/>
    <cellStyle name="Note 14 5 6 8" xfId="57730"/>
    <cellStyle name="Note 14 5 7" xfId="4417"/>
    <cellStyle name="Note 14 5 7 2" xfId="4418"/>
    <cellStyle name="Note 14 5 7 2 2" xfId="57731"/>
    <cellStyle name="Note 14 5 7 2 3" xfId="57732"/>
    <cellStyle name="Note 14 5 7 2 4" xfId="57733"/>
    <cellStyle name="Note 14 5 7 2 5" xfId="57734"/>
    <cellStyle name="Note 14 5 7 2 6" xfId="57735"/>
    <cellStyle name="Note 14 5 7 3" xfId="57736"/>
    <cellStyle name="Note 14 5 7 4" xfId="57737"/>
    <cellStyle name="Note 14 5 7 5" xfId="57738"/>
    <cellStyle name="Note 14 5 7 6" xfId="57739"/>
    <cellStyle name="Note 14 5 7 7" xfId="57740"/>
    <cellStyle name="Note 14 5 7 8" xfId="57741"/>
    <cellStyle name="Note 14 5 8" xfId="4419"/>
    <cellStyle name="Note 14 5 8 2" xfId="4420"/>
    <cellStyle name="Note 14 5 8 2 2" xfId="57742"/>
    <cellStyle name="Note 14 5 8 2 3" xfId="57743"/>
    <cellStyle name="Note 14 5 8 2 4" xfId="57744"/>
    <cellStyle name="Note 14 5 8 2 5" xfId="57745"/>
    <cellStyle name="Note 14 5 8 2 6" xfId="57746"/>
    <cellStyle name="Note 14 5 8 3" xfId="57747"/>
    <cellStyle name="Note 14 5 8 4" xfId="57748"/>
    <cellStyle name="Note 14 5 8 5" xfId="57749"/>
    <cellStyle name="Note 14 5 8 6" xfId="57750"/>
    <cellStyle name="Note 14 5 8 7" xfId="57751"/>
    <cellStyle name="Note 14 5 8 8" xfId="57752"/>
    <cellStyle name="Note 14 5 9" xfId="4421"/>
    <cellStyle name="Note 14 5 9 2" xfId="4422"/>
    <cellStyle name="Note 14 5 9 2 2" xfId="57753"/>
    <cellStyle name="Note 14 5 9 2 3" xfId="57754"/>
    <cellStyle name="Note 14 5 9 2 4" xfId="57755"/>
    <cellStyle name="Note 14 5 9 2 5" xfId="57756"/>
    <cellStyle name="Note 14 5 9 2 6" xfId="57757"/>
    <cellStyle name="Note 14 5 9 3" xfId="57758"/>
    <cellStyle name="Note 14 5 9 4" xfId="57759"/>
    <cellStyle name="Note 14 5 9 5" xfId="57760"/>
    <cellStyle name="Note 14 5 9 6" xfId="57761"/>
    <cellStyle name="Note 14 5 9 7" xfId="57762"/>
    <cellStyle name="Note 14 5 9 8" xfId="57763"/>
    <cellStyle name="Note 14 6" xfId="4423"/>
    <cellStyle name="Note 14 6 10" xfId="4424"/>
    <cellStyle name="Note 14 6 10 2" xfId="4425"/>
    <cellStyle name="Note 14 6 10 2 2" xfId="57764"/>
    <cellStyle name="Note 14 6 10 2 3" xfId="57765"/>
    <cellStyle name="Note 14 6 10 2 4" xfId="57766"/>
    <cellStyle name="Note 14 6 10 2 5" xfId="57767"/>
    <cellStyle name="Note 14 6 10 3" xfId="57768"/>
    <cellStyle name="Note 14 6 10 4" xfId="57769"/>
    <cellStyle name="Note 14 6 10 5" xfId="57770"/>
    <cellStyle name="Note 14 6 10 6" xfId="57771"/>
    <cellStyle name="Note 14 6 10 7" xfId="57772"/>
    <cellStyle name="Note 14 6 11" xfId="4426"/>
    <cellStyle name="Note 14 6 11 2" xfId="57773"/>
    <cellStyle name="Note 14 6 11 3" xfId="57774"/>
    <cellStyle name="Note 14 6 11 4" xfId="57775"/>
    <cellStyle name="Note 14 6 11 5" xfId="57776"/>
    <cellStyle name="Note 14 6 12" xfId="57777"/>
    <cellStyle name="Note 14 6 13" xfId="57778"/>
    <cellStyle name="Note 14 6 2" xfId="4427"/>
    <cellStyle name="Note 14 6 2 2" xfId="4428"/>
    <cellStyle name="Note 14 6 2 2 2" xfId="4429"/>
    <cellStyle name="Note 14 6 2 2 2 2" xfId="57779"/>
    <cellStyle name="Note 14 6 2 2 2 3" xfId="57780"/>
    <cellStyle name="Note 14 6 2 2 2 4" xfId="57781"/>
    <cellStyle name="Note 14 6 2 2 2 5" xfId="57782"/>
    <cellStyle name="Note 14 6 2 2 3" xfId="57783"/>
    <cellStyle name="Note 14 6 2 2 4" xfId="57784"/>
    <cellStyle name="Note 14 6 2 2 5" xfId="57785"/>
    <cellStyle name="Note 14 6 2 2 6" xfId="57786"/>
    <cellStyle name="Note 14 6 2 2 7" xfId="57787"/>
    <cellStyle name="Note 14 6 2 3" xfId="4430"/>
    <cellStyle name="Note 14 6 2 3 2" xfId="57788"/>
    <cellStyle name="Note 14 6 2 3 3" xfId="57789"/>
    <cellStyle name="Note 14 6 2 3 4" xfId="57790"/>
    <cellStyle name="Note 14 6 2 3 5" xfId="57791"/>
    <cellStyle name="Note 14 6 2 3 6" xfId="57792"/>
    <cellStyle name="Note 14 6 2 4" xfId="57793"/>
    <cellStyle name="Note 14 6 2 5" xfId="57794"/>
    <cellStyle name="Note 14 6 3" xfId="4431"/>
    <cellStyle name="Note 14 6 3 2" xfId="4432"/>
    <cellStyle name="Note 14 6 3 2 2" xfId="57795"/>
    <cellStyle name="Note 14 6 3 2 3" xfId="57796"/>
    <cellStyle name="Note 14 6 3 2 4" xfId="57797"/>
    <cellStyle name="Note 14 6 3 2 5" xfId="57798"/>
    <cellStyle name="Note 14 6 3 2 6" xfId="57799"/>
    <cellStyle name="Note 14 6 3 3" xfId="57800"/>
    <cellStyle name="Note 14 6 3 4" xfId="57801"/>
    <cellStyle name="Note 14 6 3 5" xfId="57802"/>
    <cellStyle name="Note 14 6 3 6" xfId="57803"/>
    <cellStyle name="Note 14 6 3 7" xfId="57804"/>
    <cellStyle name="Note 14 6 3 8" xfId="57805"/>
    <cellStyle name="Note 14 6 4" xfId="4433"/>
    <cellStyle name="Note 14 6 4 2" xfId="4434"/>
    <cellStyle name="Note 14 6 4 2 2" xfId="57806"/>
    <cellStyle name="Note 14 6 4 2 3" xfId="57807"/>
    <cellStyle name="Note 14 6 4 2 4" xfId="57808"/>
    <cellStyle name="Note 14 6 4 2 5" xfId="57809"/>
    <cellStyle name="Note 14 6 4 2 6" xfId="57810"/>
    <cellStyle name="Note 14 6 4 3" xfId="57811"/>
    <cellStyle name="Note 14 6 4 4" xfId="57812"/>
    <cellStyle name="Note 14 6 4 5" xfId="57813"/>
    <cellStyle name="Note 14 6 4 6" xfId="57814"/>
    <cellStyle name="Note 14 6 4 7" xfId="57815"/>
    <cellStyle name="Note 14 6 4 8" xfId="57816"/>
    <cellStyle name="Note 14 6 5" xfId="4435"/>
    <cellStyle name="Note 14 6 5 2" xfId="4436"/>
    <cellStyle name="Note 14 6 5 2 2" xfId="57817"/>
    <cellStyle name="Note 14 6 5 2 3" xfId="57818"/>
    <cellStyle name="Note 14 6 5 2 4" xfId="57819"/>
    <cellStyle name="Note 14 6 5 2 5" xfId="57820"/>
    <cellStyle name="Note 14 6 5 2 6" xfId="57821"/>
    <cellStyle name="Note 14 6 5 3" xfId="57822"/>
    <cellStyle name="Note 14 6 5 4" xfId="57823"/>
    <cellStyle name="Note 14 6 5 5" xfId="57824"/>
    <cellStyle name="Note 14 6 5 6" xfId="57825"/>
    <cellStyle name="Note 14 6 5 7" xfId="57826"/>
    <cellStyle name="Note 14 6 5 8" xfId="57827"/>
    <cellStyle name="Note 14 6 6" xfId="4437"/>
    <cellStyle name="Note 14 6 6 2" xfId="4438"/>
    <cellStyle name="Note 14 6 6 2 2" xfId="57828"/>
    <cellStyle name="Note 14 6 6 2 3" xfId="57829"/>
    <cellStyle name="Note 14 6 6 2 4" xfId="57830"/>
    <cellStyle name="Note 14 6 6 2 5" xfId="57831"/>
    <cellStyle name="Note 14 6 6 2 6" xfId="57832"/>
    <cellStyle name="Note 14 6 6 3" xfId="57833"/>
    <cellStyle name="Note 14 6 6 4" xfId="57834"/>
    <cellStyle name="Note 14 6 6 5" xfId="57835"/>
    <cellStyle name="Note 14 6 6 6" xfId="57836"/>
    <cellStyle name="Note 14 6 6 7" xfId="57837"/>
    <cellStyle name="Note 14 6 6 8" xfId="57838"/>
    <cellStyle name="Note 14 6 7" xfId="4439"/>
    <cellStyle name="Note 14 6 7 2" xfId="4440"/>
    <cellStyle name="Note 14 6 7 2 2" xfId="57839"/>
    <cellStyle name="Note 14 6 7 2 3" xfId="57840"/>
    <cellStyle name="Note 14 6 7 2 4" xfId="57841"/>
    <cellStyle name="Note 14 6 7 2 5" xfId="57842"/>
    <cellStyle name="Note 14 6 7 2 6" xfId="57843"/>
    <cellStyle name="Note 14 6 7 3" xfId="57844"/>
    <cellStyle name="Note 14 6 7 4" xfId="57845"/>
    <cellStyle name="Note 14 6 7 5" xfId="57846"/>
    <cellStyle name="Note 14 6 7 6" xfId="57847"/>
    <cellStyle name="Note 14 6 7 7" xfId="57848"/>
    <cellStyle name="Note 14 6 7 8" xfId="57849"/>
    <cellStyle name="Note 14 6 8" xfId="4441"/>
    <cellStyle name="Note 14 6 8 2" xfId="4442"/>
    <cellStyle name="Note 14 6 8 2 2" xfId="57850"/>
    <cellStyle name="Note 14 6 8 2 3" xfId="57851"/>
    <cellStyle name="Note 14 6 8 2 4" xfId="57852"/>
    <cellStyle name="Note 14 6 8 2 5" xfId="57853"/>
    <cellStyle name="Note 14 6 8 2 6" xfId="57854"/>
    <cellStyle name="Note 14 6 8 3" xfId="57855"/>
    <cellStyle name="Note 14 6 8 4" xfId="57856"/>
    <cellStyle name="Note 14 6 8 5" xfId="57857"/>
    <cellStyle name="Note 14 6 8 6" xfId="57858"/>
    <cellStyle name="Note 14 6 8 7" xfId="57859"/>
    <cellStyle name="Note 14 6 8 8" xfId="57860"/>
    <cellStyle name="Note 14 6 9" xfId="4443"/>
    <cellStyle name="Note 14 6 9 2" xfId="4444"/>
    <cellStyle name="Note 14 6 9 2 2" xfId="57861"/>
    <cellStyle name="Note 14 6 9 2 3" xfId="57862"/>
    <cellStyle name="Note 14 6 9 2 4" xfId="57863"/>
    <cellStyle name="Note 14 6 9 2 5" xfId="57864"/>
    <cellStyle name="Note 14 6 9 2 6" xfId="57865"/>
    <cellStyle name="Note 14 6 9 3" xfId="57866"/>
    <cellStyle name="Note 14 6 9 4" xfId="57867"/>
    <cellStyle name="Note 14 6 9 5" xfId="57868"/>
    <cellStyle name="Note 14 6 9 6" xfId="57869"/>
    <cellStyle name="Note 14 6 9 7" xfId="57870"/>
    <cellStyle name="Note 14 6 9 8" xfId="57871"/>
    <cellStyle name="Note 14 7" xfId="4445"/>
    <cellStyle name="Note 14 7 10" xfId="4446"/>
    <cellStyle name="Note 14 7 10 2" xfId="4447"/>
    <cellStyle name="Note 14 7 10 2 2" xfId="57872"/>
    <cellStyle name="Note 14 7 10 2 3" xfId="57873"/>
    <cellStyle name="Note 14 7 10 2 4" xfId="57874"/>
    <cellStyle name="Note 14 7 10 2 5" xfId="57875"/>
    <cellStyle name="Note 14 7 10 3" xfId="57876"/>
    <cellStyle name="Note 14 7 10 4" xfId="57877"/>
    <cellStyle name="Note 14 7 10 5" xfId="57878"/>
    <cellStyle name="Note 14 7 10 6" xfId="57879"/>
    <cellStyle name="Note 14 7 10 7" xfId="57880"/>
    <cellStyle name="Note 14 7 11" xfId="4448"/>
    <cellStyle name="Note 14 7 11 2" xfId="57881"/>
    <cellStyle name="Note 14 7 11 3" xfId="57882"/>
    <cellStyle name="Note 14 7 11 4" xfId="57883"/>
    <cellStyle name="Note 14 7 11 5" xfId="57884"/>
    <cellStyle name="Note 14 7 12" xfId="57885"/>
    <cellStyle name="Note 14 7 13" xfId="57886"/>
    <cellStyle name="Note 14 7 2" xfId="4449"/>
    <cellStyle name="Note 14 7 2 2" xfId="4450"/>
    <cellStyle name="Note 14 7 2 2 2" xfId="4451"/>
    <cellStyle name="Note 14 7 2 2 2 2" xfId="57887"/>
    <cellStyle name="Note 14 7 2 2 2 3" xfId="57888"/>
    <cellStyle name="Note 14 7 2 2 2 4" xfId="57889"/>
    <cellStyle name="Note 14 7 2 2 2 5" xfId="57890"/>
    <cellStyle name="Note 14 7 2 2 3" xfId="57891"/>
    <cellStyle name="Note 14 7 2 2 4" xfId="57892"/>
    <cellStyle name="Note 14 7 2 2 5" xfId="57893"/>
    <cellStyle name="Note 14 7 2 2 6" xfId="57894"/>
    <cellStyle name="Note 14 7 2 2 7" xfId="57895"/>
    <cellStyle name="Note 14 7 2 3" xfId="4452"/>
    <cellStyle name="Note 14 7 2 3 2" xfId="57896"/>
    <cellStyle name="Note 14 7 2 3 3" xfId="57897"/>
    <cellStyle name="Note 14 7 2 3 4" xfId="57898"/>
    <cellStyle name="Note 14 7 2 3 5" xfId="57899"/>
    <cellStyle name="Note 14 7 2 3 6" xfId="57900"/>
    <cellStyle name="Note 14 7 2 4" xfId="57901"/>
    <cellStyle name="Note 14 7 2 5" xfId="57902"/>
    <cellStyle name="Note 14 7 3" xfId="4453"/>
    <cellStyle name="Note 14 7 3 2" xfId="4454"/>
    <cellStyle name="Note 14 7 3 2 2" xfId="57903"/>
    <cellStyle name="Note 14 7 3 2 3" xfId="57904"/>
    <cellStyle name="Note 14 7 3 2 4" xfId="57905"/>
    <cellStyle name="Note 14 7 3 2 5" xfId="57906"/>
    <cellStyle name="Note 14 7 3 2 6" xfId="57907"/>
    <cellStyle name="Note 14 7 3 3" xfId="57908"/>
    <cellStyle name="Note 14 7 3 4" xfId="57909"/>
    <cellStyle name="Note 14 7 3 5" xfId="57910"/>
    <cellStyle name="Note 14 7 3 6" xfId="57911"/>
    <cellStyle name="Note 14 7 3 7" xfId="57912"/>
    <cellStyle name="Note 14 7 3 8" xfId="57913"/>
    <cellStyle name="Note 14 7 4" xfId="4455"/>
    <cellStyle name="Note 14 7 4 2" xfId="4456"/>
    <cellStyle name="Note 14 7 4 2 2" xfId="57914"/>
    <cellStyle name="Note 14 7 4 2 3" xfId="57915"/>
    <cellStyle name="Note 14 7 4 2 4" xfId="57916"/>
    <cellStyle name="Note 14 7 4 2 5" xfId="57917"/>
    <cellStyle name="Note 14 7 4 2 6" xfId="57918"/>
    <cellStyle name="Note 14 7 4 3" xfId="57919"/>
    <cellStyle name="Note 14 7 4 4" xfId="57920"/>
    <cellStyle name="Note 14 7 4 5" xfId="57921"/>
    <cellStyle name="Note 14 7 4 6" xfId="57922"/>
    <cellStyle name="Note 14 7 4 7" xfId="57923"/>
    <cellStyle name="Note 14 7 4 8" xfId="57924"/>
    <cellStyle name="Note 14 7 5" xfId="4457"/>
    <cellStyle name="Note 14 7 5 2" xfId="4458"/>
    <cellStyle name="Note 14 7 5 2 2" xfId="57925"/>
    <cellStyle name="Note 14 7 5 2 3" xfId="57926"/>
    <cellStyle name="Note 14 7 5 2 4" xfId="57927"/>
    <cellStyle name="Note 14 7 5 2 5" xfId="57928"/>
    <cellStyle name="Note 14 7 5 2 6" xfId="57929"/>
    <cellStyle name="Note 14 7 5 3" xfId="57930"/>
    <cellStyle name="Note 14 7 5 4" xfId="57931"/>
    <cellStyle name="Note 14 7 5 5" xfId="57932"/>
    <cellStyle name="Note 14 7 5 6" xfId="57933"/>
    <cellStyle name="Note 14 7 5 7" xfId="57934"/>
    <cellStyle name="Note 14 7 5 8" xfId="57935"/>
    <cellStyle name="Note 14 7 6" xfId="4459"/>
    <cellStyle name="Note 14 7 6 2" xfId="4460"/>
    <cellStyle name="Note 14 7 6 2 2" xfId="57936"/>
    <cellStyle name="Note 14 7 6 2 3" xfId="57937"/>
    <cellStyle name="Note 14 7 6 2 4" xfId="57938"/>
    <cellStyle name="Note 14 7 6 2 5" xfId="57939"/>
    <cellStyle name="Note 14 7 6 2 6" xfId="57940"/>
    <cellStyle name="Note 14 7 6 3" xfId="57941"/>
    <cellStyle name="Note 14 7 6 4" xfId="57942"/>
    <cellStyle name="Note 14 7 6 5" xfId="57943"/>
    <cellStyle name="Note 14 7 6 6" xfId="57944"/>
    <cellStyle name="Note 14 7 6 7" xfId="57945"/>
    <cellStyle name="Note 14 7 6 8" xfId="57946"/>
    <cellStyle name="Note 14 7 7" xfId="4461"/>
    <cellStyle name="Note 14 7 7 2" xfId="4462"/>
    <cellStyle name="Note 14 7 7 2 2" xfId="57947"/>
    <cellStyle name="Note 14 7 7 2 3" xfId="57948"/>
    <cellStyle name="Note 14 7 7 2 4" xfId="57949"/>
    <cellStyle name="Note 14 7 7 2 5" xfId="57950"/>
    <cellStyle name="Note 14 7 7 2 6" xfId="57951"/>
    <cellStyle name="Note 14 7 7 3" xfId="57952"/>
    <cellStyle name="Note 14 7 7 4" xfId="57953"/>
    <cellStyle name="Note 14 7 7 5" xfId="57954"/>
    <cellStyle name="Note 14 7 7 6" xfId="57955"/>
    <cellStyle name="Note 14 7 7 7" xfId="57956"/>
    <cellStyle name="Note 14 7 7 8" xfId="57957"/>
    <cellStyle name="Note 14 7 8" xfId="4463"/>
    <cellStyle name="Note 14 7 8 2" xfId="4464"/>
    <cellStyle name="Note 14 7 8 2 2" xfId="57958"/>
    <cellStyle name="Note 14 7 8 2 3" xfId="57959"/>
    <cellStyle name="Note 14 7 8 2 4" xfId="57960"/>
    <cellStyle name="Note 14 7 8 2 5" xfId="57961"/>
    <cellStyle name="Note 14 7 8 2 6" xfId="57962"/>
    <cellStyle name="Note 14 7 8 3" xfId="57963"/>
    <cellStyle name="Note 14 7 8 4" xfId="57964"/>
    <cellStyle name="Note 14 7 8 5" xfId="57965"/>
    <cellStyle name="Note 14 7 8 6" xfId="57966"/>
    <cellStyle name="Note 14 7 8 7" xfId="57967"/>
    <cellStyle name="Note 14 7 8 8" xfId="57968"/>
    <cellStyle name="Note 14 7 9" xfId="4465"/>
    <cellStyle name="Note 14 7 9 2" xfId="4466"/>
    <cellStyle name="Note 14 7 9 2 2" xfId="57969"/>
    <cellStyle name="Note 14 7 9 2 3" xfId="57970"/>
    <cellStyle name="Note 14 7 9 2 4" xfId="57971"/>
    <cellStyle name="Note 14 7 9 2 5" xfId="57972"/>
    <cellStyle name="Note 14 7 9 2 6" xfId="57973"/>
    <cellStyle name="Note 14 7 9 3" xfId="57974"/>
    <cellStyle name="Note 14 7 9 4" xfId="57975"/>
    <cellStyle name="Note 14 7 9 5" xfId="57976"/>
    <cellStyle name="Note 14 7 9 6" xfId="57977"/>
    <cellStyle name="Note 14 7 9 7" xfId="57978"/>
    <cellStyle name="Note 14 7 9 8" xfId="57979"/>
    <cellStyle name="Note 14 8" xfId="4467"/>
    <cellStyle name="Note 14 8 2" xfId="4468"/>
    <cellStyle name="Note 14 8 2 2" xfId="4469"/>
    <cellStyle name="Note 14 8 2 2 2" xfId="57980"/>
    <cellStyle name="Note 14 8 2 2 3" xfId="57981"/>
    <cellStyle name="Note 14 8 2 2 4" xfId="57982"/>
    <cellStyle name="Note 14 8 2 2 5" xfId="57983"/>
    <cellStyle name="Note 14 8 2 3" xfId="57984"/>
    <cellStyle name="Note 14 8 2 4" xfId="57985"/>
    <cellStyle name="Note 14 8 2 5" xfId="57986"/>
    <cellStyle name="Note 14 8 2 6" xfId="57987"/>
    <cellStyle name="Note 14 8 2 7" xfId="57988"/>
    <cellStyle name="Note 14 8 3" xfId="4470"/>
    <cellStyle name="Note 14 8 3 2" xfId="57989"/>
    <cellStyle name="Note 14 8 3 3" xfId="57990"/>
    <cellStyle name="Note 14 8 3 4" xfId="57991"/>
    <cellStyle name="Note 14 8 3 5" xfId="57992"/>
    <cellStyle name="Note 14 8 3 6" xfId="57993"/>
    <cellStyle name="Note 14 8 4" xfId="57994"/>
    <cellStyle name="Note 14 8 5" xfId="57995"/>
    <cellStyle name="Note 14 9" xfId="4471"/>
    <cellStyle name="Note 14 9 2" xfId="4472"/>
    <cellStyle name="Note 14 9 2 2" xfId="57996"/>
    <cellStyle name="Note 14 9 2 3" xfId="57997"/>
    <cellStyle name="Note 14 9 2 4" xfId="57998"/>
    <cellStyle name="Note 14 9 2 5" xfId="57999"/>
    <cellStyle name="Note 14 9 2 6" xfId="58000"/>
    <cellStyle name="Note 14 9 3" xfId="58001"/>
    <cellStyle name="Note 14 9 4" xfId="58002"/>
    <cellStyle name="Note 14 9 5" xfId="58003"/>
    <cellStyle name="Note 14 9 6" xfId="58004"/>
    <cellStyle name="Note 14 9 7" xfId="58005"/>
    <cellStyle name="Note 14 9 8" xfId="58006"/>
    <cellStyle name="Note 15" xfId="4473"/>
    <cellStyle name="Note 15 10" xfId="4474"/>
    <cellStyle name="Note 15 10 2" xfId="4475"/>
    <cellStyle name="Note 15 10 2 2" xfId="58007"/>
    <cellStyle name="Note 15 10 2 3" xfId="58008"/>
    <cellStyle name="Note 15 10 2 4" xfId="58009"/>
    <cellStyle name="Note 15 10 2 5" xfId="58010"/>
    <cellStyle name="Note 15 10 2 6" xfId="58011"/>
    <cellStyle name="Note 15 10 3" xfId="58012"/>
    <cellStyle name="Note 15 10 4" xfId="58013"/>
    <cellStyle name="Note 15 10 5" xfId="58014"/>
    <cellStyle name="Note 15 10 6" xfId="58015"/>
    <cellStyle name="Note 15 10 7" xfId="58016"/>
    <cellStyle name="Note 15 10 8" xfId="58017"/>
    <cellStyle name="Note 15 11" xfId="4476"/>
    <cellStyle name="Note 15 11 2" xfId="4477"/>
    <cellStyle name="Note 15 11 2 2" xfId="58018"/>
    <cellStyle name="Note 15 11 2 3" xfId="58019"/>
    <cellStyle name="Note 15 11 2 4" xfId="58020"/>
    <cellStyle name="Note 15 11 2 5" xfId="58021"/>
    <cellStyle name="Note 15 11 2 6" xfId="58022"/>
    <cellStyle name="Note 15 11 3" xfId="58023"/>
    <cellStyle name="Note 15 11 4" xfId="58024"/>
    <cellStyle name="Note 15 11 5" xfId="58025"/>
    <cellStyle name="Note 15 11 6" xfId="58026"/>
    <cellStyle name="Note 15 11 7" xfId="58027"/>
    <cellStyle name="Note 15 11 8" xfId="58028"/>
    <cellStyle name="Note 15 12" xfId="4478"/>
    <cellStyle name="Note 15 12 2" xfId="4479"/>
    <cellStyle name="Note 15 12 2 2" xfId="58029"/>
    <cellStyle name="Note 15 12 2 3" xfId="58030"/>
    <cellStyle name="Note 15 12 2 4" xfId="58031"/>
    <cellStyle name="Note 15 12 2 5" xfId="58032"/>
    <cellStyle name="Note 15 12 2 6" xfId="58033"/>
    <cellStyle name="Note 15 12 3" xfId="58034"/>
    <cellStyle name="Note 15 12 4" xfId="58035"/>
    <cellStyle name="Note 15 12 5" xfId="58036"/>
    <cellStyle name="Note 15 12 6" xfId="58037"/>
    <cellStyle name="Note 15 12 7" xfId="58038"/>
    <cellStyle name="Note 15 12 8" xfId="58039"/>
    <cellStyle name="Note 15 13" xfId="4480"/>
    <cellStyle name="Note 15 13 2" xfId="4481"/>
    <cellStyle name="Note 15 13 2 2" xfId="58040"/>
    <cellStyle name="Note 15 13 2 3" xfId="58041"/>
    <cellStyle name="Note 15 13 2 4" xfId="58042"/>
    <cellStyle name="Note 15 13 2 5" xfId="58043"/>
    <cellStyle name="Note 15 13 3" xfId="58044"/>
    <cellStyle name="Note 15 13 4" xfId="58045"/>
    <cellStyle name="Note 15 13 5" xfId="58046"/>
    <cellStyle name="Note 15 13 6" xfId="58047"/>
    <cellStyle name="Note 15 14" xfId="4482"/>
    <cellStyle name="Note 15 14 2" xfId="58048"/>
    <cellStyle name="Note 15 14 3" xfId="58049"/>
    <cellStyle name="Note 15 14 4" xfId="58050"/>
    <cellStyle name="Note 15 14 5" xfId="58051"/>
    <cellStyle name="Note 15 15" xfId="58052"/>
    <cellStyle name="Note 15 16" xfId="58053"/>
    <cellStyle name="Note 15 2" xfId="4483"/>
    <cellStyle name="Note 15 2 10" xfId="4484"/>
    <cellStyle name="Note 15 2 10 2" xfId="4485"/>
    <cellStyle name="Note 15 2 10 2 2" xfId="58054"/>
    <cellStyle name="Note 15 2 10 2 3" xfId="58055"/>
    <cellStyle name="Note 15 2 10 2 4" xfId="58056"/>
    <cellStyle name="Note 15 2 10 2 5" xfId="58057"/>
    <cellStyle name="Note 15 2 10 2 6" xfId="58058"/>
    <cellStyle name="Note 15 2 10 3" xfId="58059"/>
    <cellStyle name="Note 15 2 10 4" xfId="58060"/>
    <cellStyle name="Note 15 2 10 5" xfId="58061"/>
    <cellStyle name="Note 15 2 10 6" xfId="58062"/>
    <cellStyle name="Note 15 2 10 7" xfId="58063"/>
    <cellStyle name="Note 15 2 10 8" xfId="58064"/>
    <cellStyle name="Note 15 2 11" xfId="4486"/>
    <cellStyle name="Note 15 2 11 2" xfId="4487"/>
    <cellStyle name="Note 15 2 11 2 2" xfId="58065"/>
    <cellStyle name="Note 15 2 11 2 3" xfId="58066"/>
    <cellStyle name="Note 15 2 11 2 4" xfId="58067"/>
    <cellStyle name="Note 15 2 11 2 5" xfId="58068"/>
    <cellStyle name="Note 15 2 11 2 6" xfId="58069"/>
    <cellStyle name="Note 15 2 11 3" xfId="58070"/>
    <cellStyle name="Note 15 2 11 4" xfId="58071"/>
    <cellStyle name="Note 15 2 11 5" xfId="58072"/>
    <cellStyle name="Note 15 2 11 6" xfId="58073"/>
    <cellStyle name="Note 15 2 11 7" xfId="58074"/>
    <cellStyle name="Note 15 2 11 8" xfId="58075"/>
    <cellStyle name="Note 15 2 12" xfId="4488"/>
    <cellStyle name="Note 15 2 12 2" xfId="4489"/>
    <cellStyle name="Note 15 2 12 2 2" xfId="58076"/>
    <cellStyle name="Note 15 2 12 2 3" xfId="58077"/>
    <cellStyle name="Note 15 2 12 2 4" xfId="58078"/>
    <cellStyle name="Note 15 2 12 2 5" xfId="58079"/>
    <cellStyle name="Note 15 2 12 3" xfId="58080"/>
    <cellStyle name="Note 15 2 12 4" xfId="58081"/>
    <cellStyle name="Note 15 2 12 5" xfId="58082"/>
    <cellStyle name="Note 15 2 12 6" xfId="58083"/>
    <cellStyle name="Note 15 2 13" xfId="4490"/>
    <cellStyle name="Note 15 2 13 2" xfId="58084"/>
    <cellStyle name="Note 15 2 13 3" xfId="58085"/>
    <cellStyle name="Note 15 2 13 4" xfId="58086"/>
    <cellStyle name="Note 15 2 13 5" xfId="58087"/>
    <cellStyle name="Note 15 2 14" xfId="58088"/>
    <cellStyle name="Note 15 2 15" xfId="58089"/>
    <cellStyle name="Note 15 2 2" xfId="4491"/>
    <cellStyle name="Note 15 2 2 10" xfId="58090"/>
    <cellStyle name="Note 15 2 2 11" xfId="58091"/>
    <cellStyle name="Note 15 2 2 2" xfId="4492"/>
    <cellStyle name="Note 15 2 2 2 2" xfId="4493"/>
    <cellStyle name="Note 15 2 2 2 2 2" xfId="4494"/>
    <cellStyle name="Note 15 2 2 2 2 2 2" xfId="58092"/>
    <cellStyle name="Note 15 2 2 2 2 2 3" xfId="58093"/>
    <cellStyle name="Note 15 2 2 2 2 2 4" xfId="58094"/>
    <cellStyle name="Note 15 2 2 2 2 2 5" xfId="58095"/>
    <cellStyle name="Note 15 2 2 2 2 3" xfId="58096"/>
    <cellStyle name="Note 15 2 2 2 2 4" xfId="58097"/>
    <cellStyle name="Note 15 2 2 2 2 5" xfId="58098"/>
    <cellStyle name="Note 15 2 2 2 2 6" xfId="58099"/>
    <cellStyle name="Note 15 2 2 2 2 7" xfId="58100"/>
    <cellStyle name="Note 15 2 2 2 3" xfId="4495"/>
    <cellStyle name="Note 15 2 2 2 3 2" xfId="58101"/>
    <cellStyle name="Note 15 2 2 2 3 3" xfId="58102"/>
    <cellStyle name="Note 15 2 2 2 3 4" xfId="58103"/>
    <cellStyle name="Note 15 2 2 2 3 5" xfId="58104"/>
    <cellStyle name="Note 15 2 2 2 3 6" xfId="58105"/>
    <cellStyle name="Note 15 2 2 2 4" xfId="58106"/>
    <cellStyle name="Note 15 2 2 2 5" xfId="58107"/>
    <cellStyle name="Note 15 2 2 3" xfId="4496"/>
    <cellStyle name="Note 15 2 2 3 2" xfId="4497"/>
    <cellStyle name="Note 15 2 2 3 2 2" xfId="4498"/>
    <cellStyle name="Note 15 2 2 3 2 2 2" xfId="58108"/>
    <cellStyle name="Note 15 2 2 3 2 2 3" xfId="58109"/>
    <cellStyle name="Note 15 2 2 3 2 2 4" xfId="58110"/>
    <cellStyle name="Note 15 2 2 3 2 2 5" xfId="58111"/>
    <cellStyle name="Note 15 2 2 3 2 3" xfId="58112"/>
    <cellStyle name="Note 15 2 2 3 2 4" xfId="58113"/>
    <cellStyle name="Note 15 2 2 3 2 5" xfId="58114"/>
    <cellStyle name="Note 15 2 2 3 2 6" xfId="58115"/>
    <cellStyle name="Note 15 2 2 3 2 7" xfId="58116"/>
    <cellStyle name="Note 15 2 2 3 3" xfId="4499"/>
    <cellStyle name="Note 15 2 2 3 3 2" xfId="58117"/>
    <cellStyle name="Note 15 2 2 3 3 3" xfId="58118"/>
    <cellStyle name="Note 15 2 2 3 3 4" xfId="58119"/>
    <cellStyle name="Note 15 2 2 3 3 5" xfId="58120"/>
    <cellStyle name="Note 15 2 2 3 3 6" xfId="58121"/>
    <cellStyle name="Note 15 2 2 3 4" xfId="58122"/>
    <cellStyle name="Note 15 2 2 3 5" xfId="58123"/>
    <cellStyle name="Note 15 2 2 4" xfId="4500"/>
    <cellStyle name="Note 15 2 2 4 2" xfId="4501"/>
    <cellStyle name="Note 15 2 2 4 2 2" xfId="58124"/>
    <cellStyle name="Note 15 2 2 4 2 3" xfId="58125"/>
    <cellStyle name="Note 15 2 2 4 2 4" xfId="58126"/>
    <cellStyle name="Note 15 2 2 4 2 5" xfId="58127"/>
    <cellStyle name="Note 15 2 2 4 2 6" xfId="58128"/>
    <cellStyle name="Note 15 2 2 4 3" xfId="58129"/>
    <cellStyle name="Note 15 2 2 4 4" xfId="58130"/>
    <cellStyle name="Note 15 2 2 4 5" xfId="58131"/>
    <cellStyle name="Note 15 2 2 4 6" xfId="58132"/>
    <cellStyle name="Note 15 2 2 4 7" xfId="58133"/>
    <cellStyle name="Note 15 2 2 4 8" xfId="58134"/>
    <cellStyle name="Note 15 2 2 5" xfId="4502"/>
    <cellStyle name="Note 15 2 2 5 2" xfId="4503"/>
    <cellStyle name="Note 15 2 2 5 2 2" xfId="58135"/>
    <cellStyle name="Note 15 2 2 5 2 3" xfId="58136"/>
    <cellStyle name="Note 15 2 2 5 2 4" xfId="58137"/>
    <cellStyle name="Note 15 2 2 5 2 5" xfId="58138"/>
    <cellStyle name="Note 15 2 2 5 2 6" xfId="58139"/>
    <cellStyle name="Note 15 2 2 5 3" xfId="58140"/>
    <cellStyle name="Note 15 2 2 5 4" xfId="58141"/>
    <cellStyle name="Note 15 2 2 5 5" xfId="58142"/>
    <cellStyle name="Note 15 2 2 5 6" xfId="58143"/>
    <cellStyle name="Note 15 2 2 5 7" xfId="58144"/>
    <cellStyle name="Note 15 2 2 5 8" xfId="58145"/>
    <cellStyle name="Note 15 2 2 6" xfId="4504"/>
    <cellStyle name="Note 15 2 2 6 2" xfId="4505"/>
    <cellStyle name="Note 15 2 2 6 2 2" xfId="58146"/>
    <cellStyle name="Note 15 2 2 6 2 3" xfId="58147"/>
    <cellStyle name="Note 15 2 2 6 2 4" xfId="58148"/>
    <cellStyle name="Note 15 2 2 6 2 5" xfId="58149"/>
    <cellStyle name="Note 15 2 2 6 2 6" xfId="58150"/>
    <cellStyle name="Note 15 2 2 6 3" xfId="58151"/>
    <cellStyle name="Note 15 2 2 6 4" xfId="58152"/>
    <cellStyle name="Note 15 2 2 6 5" xfId="58153"/>
    <cellStyle name="Note 15 2 2 6 6" xfId="58154"/>
    <cellStyle name="Note 15 2 2 6 7" xfId="58155"/>
    <cellStyle name="Note 15 2 2 6 8" xfId="58156"/>
    <cellStyle name="Note 15 2 2 7" xfId="4506"/>
    <cellStyle name="Note 15 2 2 7 2" xfId="4507"/>
    <cellStyle name="Note 15 2 2 7 2 2" xfId="58157"/>
    <cellStyle name="Note 15 2 2 7 2 3" xfId="58158"/>
    <cellStyle name="Note 15 2 2 7 2 4" xfId="58159"/>
    <cellStyle name="Note 15 2 2 7 2 5" xfId="58160"/>
    <cellStyle name="Note 15 2 2 7 2 6" xfId="58161"/>
    <cellStyle name="Note 15 2 2 7 3" xfId="58162"/>
    <cellStyle name="Note 15 2 2 7 4" xfId="58163"/>
    <cellStyle name="Note 15 2 2 7 5" xfId="58164"/>
    <cellStyle name="Note 15 2 2 7 6" xfId="58165"/>
    <cellStyle name="Note 15 2 2 7 7" xfId="58166"/>
    <cellStyle name="Note 15 2 2 7 8" xfId="58167"/>
    <cellStyle name="Note 15 2 2 8" xfId="4508"/>
    <cellStyle name="Note 15 2 2 8 2" xfId="58168"/>
    <cellStyle name="Note 15 2 2 8 3" xfId="58169"/>
    <cellStyle name="Note 15 2 2 8 4" xfId="58170"/>
    <cellStyle name="Note 15 2 2 8 5" xfId="58171"/>
    <cellStyle name="Note 15 2 2 8 6" xfId="58172"/>
    <cellStyle name="Note 15 2 2 9" xfId="58173"/>
    <cellStyle name="Note 15 2 2 9 2" xfId="58174"/>
    <cellStyle name="Note 15 2 3" xfId="4509"/>
    <cellStyle name="Note 15 2 3 10" xfId="4510"/>
    <cellStyle name="Note 15 2 3 10 2" xfId="4511"/>
    <cellStyle name="Note 15 2 3 10 2 2" xfId="58175"/>
    <cellStyle name="Note 15 2 3 10 2 3" xfId="58176"/>
    <cellStyle name="Note 15 2 3 10 2 4" xfId="58177"/>
    <cellStyle name="Note 15 2 3 10 2 5" xfId="58178"/>
    <cellStyle name="Note 15 2 3 10 3" xfId="58179"/>
    <cellStyle name="Note 15 2 3 10 4" xfId="58180"/>
    <cellStyle name="Note 15 2 3 10 5" xfId="58181"/>
    <cellStyle name="Note 15 2 3 10 6" xfId="58182"/>
    <cellStyle name="Note 15 2 3 10 7" xfId="58183"/>
    <cellStyle name="Note 15 2 3 11" xfId="4512"/>
    <cellStyle name="Note 15 2 3 11 2" xfId="58184"/>
    <cellStyle name="Note 15 2 3 11 3" xfId="58185"/>
    <cellStyle name="Note 15 2 3 11 4" xfId="58186"/>
    <cellStyle name="Note 15 2 3 11 5" xfId="58187"/>
    <cellStyle name="Note 15 2 3 12" xfId="58188"/>
    <cellStyle name="Note 15 2 3 13" xfId="58189"/>
    <cellStyle name="Note 15 2 3 2" xfId="4513"/>
    <cellStyle name="Note 15 2 3 2 2" xfId="4514"/>
    <cellStyle name="Note 15 2 3 2 2 2" xfId="4515"/>
    <cellStyle name="Note 15 2 3 2 2 2 2" xfId="58190"/>
    <cellStyle name="Note 15 2 3 2 2 2 3" xfId="58191"/>
    <cellStyle name="Note 15 2 3 2 2 2 4" xfId="58192"/>
    <cellStyle name="Note 15 2 3 2 2 2 5" xfId="58193"/>
    <cellStyle name="Note 15 2 3 2 2 3" xfId="58194"/>
    <cellStyle name="Note 15 2 3 2 2 4" xfId="58195"/>
    <cellStyle name="Note 15 2 3 2 2 5" xfId="58196"/>
    <cellStyle name="Note 15 2 3 2 2 6" xfId="58197"/>
    <cellStyle name="Note 15 2 3 2 2 7" xfId="58198"/>
    <cellStyle name="Note 15 2 3 2 3" xfId="4516"/>
    <cellStyle name="Note 15 2 3 2 3 2" xfId="58199"/>
    <cellStyle name="Note 15 2 3 2 3 3" xfId="58200"/>
    <cellStyle name="Note 15 2 3 2 3 4" xfId="58201"/>
    <cellStyle name="Note 15 2 3 2 3 5" xfId="58202"/>
    <cellStyle name="Note 15 2 3 2 3 6" xfId="58203"/>
    <cellStyle name="Note 15 2 3 2 4" xfId="58204"/>
    <cellStyle name="Note 15 2 3 2 5" xfId="58205"/>
    <cellStyle name="Note 15 2 3 3" xfId="4517"/>
    <cellStyle name="Note 15 2 3 3 2" xfId="4518"/>
    <cellStyle name="Note 15 2 3 3 2 2" xfId="58206"/>
    <cellStyle name="Note 15 2 3 3 2 3" xfId="58207"/>
    <cellStyle name="Note 15 2 3 3 2 4" xfId="58208"/>
    <cellStyle name="Note 15 2 3 3 2 5" xfId="58209"/>
    <cellStyle name="Note 15 2 3 3 2 6" xfId="58210"/>
    <cellStyle name="Note 15 2 3 3 3" xfId="58211"/>
    <cellStyle name="Note 15 2 3 3 4" xfId="58212"/>
    <cellStyle name="Note 15 2 3 3 5" xfId="58213"/>
    <cellStyle name="Note 15 2 3 3 6" xfId="58214"/>
    <cellStyle name="Note 15 2 3 3 7" xfId="58215"/>
    <cellStyle name="Note 15 2 3 3 8" xfId="58216"/>
    <cellStyle name="Note 15 2 3 4" xfId="4519"/>
    <cellStyle name="Note 15 2 3 4 2" xfId="4520"/>
    <cellStyle name="Note 15 2 3 4 2 2" xfId="58217"/>
    <cellStyle name="Note 15 2 3 4 2 3" xfId="58218"/>
    <cellStyle name="Note 15 2 3 4 2 4" xfId="58219"/>
    <cellStyle name="Note 15 2 3 4 2 5" xfId="58220"/>
    <cellStyle name="Note 15 2 3 4 2 6" xfId="58221"/>
    <cellStyle name="Note 15 2 3 4 3" xfId="58222"/>
    <cellStyle name="Note 15 2 3 4 4" xfId="58223"/>
    <cellStyle name="Note 15 2 3 4 5" xfId="58224"/>
    <cellStyle name="Note 15 2 3 4 6" xfId="58225"/>
    <cellStyle name="Note 15 2 3 4 7" xfId="58226"/>
    <cellStyle name="Note 15 2 3 4 8" xfId="58227"/>
    <cellStyle name="Note 15 2 3 5" xfId="4521"/>
    <cellStyle name="Note 15 2 3 5 2" xfId="4522"/>
    <cellStyle name="Note 15 2 3 5 2 2" xfId="58228"/>
    <cellStyle name="Note 15 2 3 5 2 3" xfId="58229"/>
    <cellStyle name="Note 15 2 3 5 2 4" xfId="58230"/>
    <cellStyle name="Note 15 2 3 5 2 5" xfId="58231"/>
    <cellStyle name="Note 15 2 3 5 2 6" xfId="58232"/>
    <cellStyle name="Note 15 2 3 5 3" xfId="58233"/>
    <cellStyle name="Note 15 2 3 5 4" xfId="58234"/>
    <cellStyle name="Note 15 2 3 5 5" xfId="58235"/>
    <cellStyle name="Note 15 2 3 5 6" xfId="58236"/>
    <cellStyle name="Note 15 2 3 5 7" xfId="58237"/>
    <cellStyle name="Note 15 2 3 5 8" xfId="58238"/>
    <cellStyle name="Note 15 2 3 6" xfId="4523"/>
    <cellStyle name="Note 15 2 3 6 2" xfId="4524"/>
    <cellStyle name="Note 15 2 3 6 2 2" xfId="58239"/>
    <cellStyle name="Note 15 2 3 6 2 3" xfId="58240"/>
    <cellStyle name="Note 15 2 3 6 2 4" xfId="58241"/>
    <cellStyle name="Note 15 2 3 6 2 5" xfId="58242"/>
    <cellStyle name="Note 15 2 3 6 2 6" xfId="58243"/>
    <cellStyle name="Note 15 2 3 6 3" xfId="58244"/>
    <cellStyle name="Note 15 2 3 6 4" xfId="58245"/>
    <cellStyle name="Note 15 2 3 6 5" xfId="58246"/>
    <cellStyle name="Note 15 2 3 6 6" xfId="58247"/>
    <cellStyle name="Note 15 2 3 6 7" xfId="58248"/>
    <cellStyle name="Note 15 2 3 6 8" xfId="58249"/>
    <cellStyle name="Note 15 2 3 7" xfId="4525"/>
    <cellStyle name="Note 15 2 3 7 2" xfId="4526"/>
    <cellStyle name="Note 15 2 3 7 2 2" xfId="58250"/>
    <cellStyle name="Note 15 2 3 7 2 3" xfId="58251"/>
    <cellStyle name="Note 15 2 3 7 2 4" xfId="58252"/>
    <cellStyle name="Note 15 2 3 7 2 5" xfId="58253"/>
    <cellStyle name="Note 15 2 3 7 2 6" xfId="58254"/>
    <cellStyle name="Note 15 2 3 7 3" xfId="58255"/>
    <cellStyle name="Note 15 2 3 7 4" xfId="58256"/>
    <cellStyle name="Note 15 2 3 7 5" xfId="58257"/>
    <cellStyle name="Note 15 2 3 7 6" xfId="58258"/>
    <cellStyle name="Note 15 2 3 7 7" xfId="58259"/>
    <cellStyle name="Note 15 2 3 7 8" xfId="58260"/>
    <cellStyle name="Note 15 2 3 8" xfId="4527"/>
    <cellStyle name="Note 15 2 3 8 2" xfId="4528"/>
    <cellStyle name="Note 15 2 3 8 2 2" xfId="58261"/>
    <cellStyle name="Note 15 2 3 8 2 3" xfId="58262"/>
    <cellStyle name="Note 15 2 3 8 2 4" xfId="58263"/>
    <cellStyle name="Note 15 2 3 8 2 5" xfId="58264"/>
    <cellStyle name="Note 15 2 3 8 2 6" xfId="58265"/>
    <cellStyle name="Note 15 2 3 8 3" xfId="58266"/>
    <cellStyle name="Note 15 2 3 8 4" xfId="58267"/>
    <cellStyle name="Note 15 2 3 8 5" xfId="58268"/>
    <cellStyle name="Note 15 2 3 8 6" xfId="58269"/>
    <cellStyle name="Note 15 2 3 8 7" xfId="58270"/>
    <cellStyle name="Note 15 2 3 8 8" xfId="58271"/>
    <cellStyle name="Note 15 2 3 9" xfId="4529"/>
    <cellStyle name="Note 15 2 3 9 2" xfId="4530"/>
    <cellStyle name="Note 15 2 3 9 2 2" xfId="58272"/>
    <cellStyle name="Note 15 2 3 9 2 3" xfId="58273"/>
    <cellStyle name="Note 15 2 3 9 2 4" xfId="58274"/>
    <cellStyle name="Note 15 2 3 9 2 5" xfId="58275"/>
    <cellStyle name="Note 15 2 3 9 2 6" xfId="58276"/>
    <cellStyle name="Note 15 2 3 9 3" xfId="58277"/>
    <cellStyle name="Note 15 2 3 9 4" xfId="58278"/>
    <cellStyle name="Note 15 2 3 9 5" xfId="58279"/>
    <cellStyle name="Note 15 2 3 9 6" xfId="58280"/>
    <cellStyle name="Note 15 2 3 9 7" xfId="58281"/>
    <cellStyle name="Note 15 2 3 9 8" xfId="58282"/>
    <cellStyle name="Note 15 2 4" xfId="4531"/>
    <cellStyle name="Note 15 2 4 10" xfId="4532"/>
    <cellStyle name="Note 15 2 4 10 2" xfId="4533"/>
    <cellStyle name="Note 15 2 4 10 2 2" xfId="58283"/>
    <cellStyle name="Note 15 2 4 10 2 3" xfId="58284"/>
    <cellStyle name="Note 15 2 4 10 2 4" xfId="58285"/>
    <cellStyle name="Note 15 2 4 10 2 5" xfId="58286"/>
    <cellStyle name="Note 15 2 4 10 3" xfId="58287"/>
    <cellStyle name="Note 15 2 4 10 4" xfId="58288"/>
    <cellStyle name="Note 15 2 4 10 5" xfId="58289"/>
    <cellStyle name="Note 15 2 4 10 6" xfId="58290"/>
    <cellStyle name="Note 15 2 4 10 7" xfId="58291"/>
    <cellStyle name="Note 15 2 4 11" xfId="4534"/>
    <cellStyle name="Note 15 2 4 11 2" xfId="58292"/>
    <cellStyle name="Note 15 2 4 11 3" xfId="58293"/>
    <cellStyle name="Note 15 2 4 11 4" xfId="58294"/>
    <cellStyle name="Note 15 2 4 11 5" xfId="58295"/>
    <cellStyle name="Note 15 2 4 12" xfId="58296"/>
    <cellStyle name="Note 15 2 4 13" xfId="58297"/>
    <cellStyle name="Note 15 2 4 2" xfId="4535"/>
    <cellStyle name="Note 15 2 4 2 2" xfId="4536"/>
    <cellStyle name="Note 15 2 4 2 2 2" xfId="4537"/>
    <cellStyle name="Note 15 2 4 2 2 2 2" xfId="58298"/>
    <cellStyle name="Note 15 2 4 2 2 2 3" xfId="58299"/>
    <cellStyle name="Note 15 2 4 2 2 2 4" xfId="58300"/>
    <cellStyle name="Note 15 2 4 2 2 2 5" xfId="58301"/>
    <cellStyle name="Note 15 2 4 2 2 3" xfId="58302"/>
    <cellStyle name="Note 15 2 4 2 2 4" xfId="58303"/>
    <cellStyle name="Note 15 2 4 2 2 5" xfId="58304"/>
    <cellStyle name="Note 15 2 4 2 2 6" xfId="58305"/>
    <cellStyle name="Note 15 2 4 2 2 7" xfId="58306"/>
    <cellStyle name="Note 15 2 4 2 3" xfId="4538"/>
    <cellStyle name="Note 15 2 4 2 3 2" xfId="58307"/>
    <cellStyle name="Note 15 2 4 2 3 3" xfId="58308"/>
    <cellStyle name="Note 15 2 4 2 3 4" xfId="58309"/>
    <cellStyle name="Note 15 2 4 2 3 5" xfId="58310"/>
    <cellStyle name="Note 15 2 4 2 3 6" xfId="58311"/>
    <cellStyle name="Note 15 2 4 2 4" xfId="58312"/>
    <cellStyle name="Note 15 2 4 2 5" xfId="58313"/>
    <cellStyle name="Note 15 2 4 3" xfId="4539"/>
    <cellStyle name="Note 15 2 4 3 2" xfId="4540"/>
    <cellStyle name="Note 15 2 4 3 2 2" xfId="58314"/>
    <cellStyle name="Note 15 2 4 3 2 3" xfId="58315"/>
    <cellStyle name="Note 15 2 4 3 2 4" xfId="58316"/>
    <cellStyle name="Note 15 2 4 3 2 5" xfId="58317"/>
    <cellStyle name="Note 15 2 4 3 2 6" xfId="58318"/>
    <cellStyle name="Note 15 2 4 3 3" xfId="58319"/>
    <cellStyle name="Note 15 2 4 3 4" xfId="58320"/>
    <cellStyle name="Note 15 2 4 3 5" xfId="58321"/>
    <cellStyle name="Note 15 2 4 3 6" xfId="58322"/>
    <cellStyle name="Note 15 2 4 3 7" xfId="58323"/>
    <cellStyle name="Note 15 2 4 3 8" xfId="58324"/>
    <cellStyle name="Note 15 2 4 4" xfId="4541"/>
    <cellStyle name="Note 15 2 4 4 2" xfId="4542"/>
    <cellStyle name="Note 15 2 4 4 2 2" xfId="58325"/>
    <cellStyle name="Note 15 2 4 4 2 3" xfId="58326"/>
    <cellStyle name="Note 15 2 4 4 2 4" xfId="58327"/>
    <cellStyle name="Note 15 2 4 4 2 5" xfId="58328"/>
    <cellStyle name="Note 15 2 4 4 2 6" xfId="58329"/>
    <cellStyle name="Note 15 2 4 4 3" xfId="58330"/>
    <cellStyle name="Note 15 2 4 4 4" xfId="58331"/>
    <cellStyle name="Note 15 2 4 4 5" xfId="58332"/>
    <cellStyle name="Note 15 2 4 4 6" xfId="58333"/>
    <cellStyle name="Note 15 2 4 4 7" xfId="58334"/>
    <cellStyle name="Note 15 2 4 4 8" xfId="58335"/>
    <cellStyle name="Note 15 2 4 5" xfId="4543"/>
    <cellStyle name="Note 15 2 4 5 2" xfId="4544"/>
    <cellStyle name="Note 15 2 4 5 2 2" xfId="58336"/>
    <cellStyle name="Note 15 2 4 5 2 3" xfId="58337"/>
    <cellStyle name="Note 15 2 4 5 2 4" xfId="58338"/>
    <cellStyle name="Note 15 2 4 5 2 5" xfId="58339"/>
    <cellStyle name="Note 15 2 4 5 2 6" xfId="58340"/>
    <cellStyle name="Note 15 2 4 5 3" xfId="58341"/>
    <cellStyle name="Note 15 2 4 5 4" xfId="58342"/>
    <cellStyle name="Note 15 2 4 5 5" xfId="58343"/>
    <cellStyle name="Note 15 2 4 5 6" xfId="58344"/>
    <cellStyle name="Note 15 2 4 5 7" xfId="58345"/>
    <cellStyle name="Note 15 2 4 5 8" xfId="58346"/>
    <cellStyle name="Note 15 2 4 6" xfId="4545"/>
    <cellStyle name="Note 15 2 4 6 2" xfId="4546"/>
    <cellStyle name="Note 15 2 4 6 2 2" xfId="58347"/>
    <cellStyle name="Note 15 2 4 6 2 3" xfId="58348"/>
    <cellStyle name="Note 15 2 4 6 2 4" xfId="58349"/>
    <cellStyle name="Note 15 2 4 6 2 5" xfId="58350"/>
    <cellStyle name="Note 15 2 4 6 2 6" xfId="58351"/>
    <cellStyle name="Note 15 2 4 6 3" xfId="58352"/>
    <cellStyle name="Note 15 2 4 6 4" xfId="58353"/>
    <cellStyle name="Note 15 2 4 6 5" xfId="58354"/>
    <cellStyle name="Note 15 2 4 6 6" xfId="58355"/>
    <cellStyle name="Note 15 2 4 6 7" xfId="58356"/>
    <cellStyle name="Note 15 2 4 6 8" xfId="58357"/>
    <cellStyle name="Note 15 2 4 7" xfId="4547"/>
    <cellStyle name="Note 15 2 4 7 2" xfId="4548"/>
    <cellStyle name="Note 15 2 4 7 2 2" xfId="58358"/>
    <cellStyle name="Note 15 2 4 7 2 3" xfId="58359"/>
    <cellStyle name="Note 15 2 4 7 2 4" xfId="58360"/>
    <cellStyle name="Note 15 2 4 7 2 5" xfId="58361"/>
    <cellStyle name="Note 15 2 4 7 2 6" xfId="58362"/>
    <cellStyle name="Note 15 2 4 7 3" xfId="58363"/>
    <cellStyle name="Note 15 2 4 7 4" xfId="58364"/>
    <cellStyle name="Note 15 2 4 7 5" xfId="58365"/>
    <cellStyle name="Note 15 2 4 7 6" xfId="58366"/>
    <cellStyle name="Note 15 2 4 7 7" xfId="58367"/>
    <cellStyle name="Note 15 2 4 7 8" xfId="58368"/>
    <cellStyle name="Note 15 2 4 8" xfId="4549"/>
    <cellStyle name="Note 15 2 4 8 2" xfId="4550"/>
    <cellStyle name="Note 15 2 4 8 2 2" xfId="58369"/>
    <cellStyle name="Note 15 2 4 8 2 3" xfId="58370"/>
    <cellStyle name="Note 15 2 4 8 2 4" xfId="58371"/>
    <cellStyle name="Note 15 2 4 8 2 5" xfId="58372"/>
    <cellStyle name="Note 15 2 4 8 2 6" xfId="58373"/>
    <cellStyle name="Note 15 2 4 8 3" xfId="58374"/>
    <cellStyle name="Note 15 2 4 8 4" xfId="58375"/>
    <cellStyle name="Note 15 2 4 8 5" xfId="58376"/>
    <cellStyle name="Note 15 2 4 8 6" xfId="58377"/>
    <cellStyle name="Note 15 2 4 8 7" xfId="58378"/>
    <cellStyle name="Note 15 2 4 8 8" xfId="58379"/>
    <cellStyle name="Note 15 2 4 9" xfId="4551"/>
    <cellStyle name="Note 15 2 4 9 2" xfId="4552"/>
    <cellStyle name="Note 15 2 4 9 2 2" xfId="58380"/>
    <cellStyle name="Note 15 2 4 9 2 3" xfId="58381"/>
    <cellStyle name="Note 15 2 4 9 2 4" xfId="58382"/>
    <cellStyle name="Note 15 2 4 9 2 5" xfId="58383"/>
    <cellStyle name="Note 15 2 4 9 2 6" xfId="58384"/>
    <cellStyle name="Note 15 2 4 9 3" xfId="58385"/>
    <cellStyle name="Note 15 2 4 9 4" xfId="58386"/>
    <cellStyle name="Note 15 2 4 9 5" xfId="58387"/>
    <cellStyle name="Note 15 2 4 9 6" xfId="58388"/>
    <cellStyle name="Note 15 2 4 9 7" xfId="58389"/>
    <cellStyle name="Note 15 2 4 9 8" xfId="58390"/>
    <cellStyle name="Note 15 2 5" xfId="4553"/>
    <cellStyle name="Note 15 2 5 10" xfId="4554"/>
    <cellStyle name="Note 15 2 5 10 2" xfId="4555"/>
    <cellStyle name="Note 15 2 5 10 2 2" xfId="58391"/>
    <cellStyle name="Note 15 2 5 10 2 3" xfId="58392"/>
    <cellStyle name="Note 15 2 5 10 2 4" xfId="58393"/>
    <cellStyle name="Note 15 2 5 10 2 5" xfId="58394"/>
    <cellStyle name="Note 15 2 5 10 3" xfId="58395"/>
    <cellStyle name="Note 15 2 5 10 4" xfId="58396"/>
    <cellStyle name="Note 15 2 5 10 5" xfId="58397"/>
    <cellStyle name="Note 15 2 5 10 6" xfId="58398"/>
    <cellStyle name="Note 15 2 5 10 7" xfId="58399"/>
    <cellStyle name="Note 15 2 5 11" xfId="4556"/>
    <cellStyle name="Note 15 2 5 11 2" xfId="58400"/>
    <cellStyle name="Note 15 2 5 11 3" xfId="58401"/>
    <cellStyle name="Note 15 2 5 11 4" xfId="58402"/>
    <cellStyle name="Note 15 2 5 11 5" xfId="58403"/>
    <cellStyle name="Note 15 2 5 12" xfId="58404"/>
    <cellStyle name="Note 15 2 5 13" xfId="58405"/>
    <cellStyle name="Note 15 2 5 2" xfId="4557"/>
    <cellStyle name="Note 15 2 5 2 2" xfId="4558"/>
    <cellStyle name="Note 15 2 5 2 2 2" xfId="4559"/>
    <cellStyle name="Note 15 2 5 2 2 2 2" xfId="58406"/>
    <cellStyle name="Note 15 2 5 2 2 2 3" xfId="58407"/>
    <cellStyle name="Note 15 2 5 2 2 2 4" xfId="58408"/>
    <cellStyle name="Note 15 2 5 2 2 2 5" xfId="58409"/>
    <cellStyle name="Note 15 2 5 2 2 3" xfId="58410"/>
    <cellStyle name="Note 15 2 5 2 2 4" xfId="58411"/>
    <cellStyle name="Note 15 2 5 2 2 5" xfId="58412"/>
    <cellStyle name="Note 15 2 5 2 2 6" xfId="58413"/>
    <cellStyle name="Note 15 2 5 2 2 7" xfId="58414"/>
    <cellStyle name="Note 15 2 5 2 3" xfId="4560"/>
    <cellStyle name="Note 15 2 5 2 3 2" xfId="58415"/>
    <cellStyle name="Note 15 2 5 2 3 3" xfId="58416"/>
    <cellStyle name="Note 15 2 5 2 3 4" xfId="58417"/>
    <cellStyle name="Note 15 2 5 2 3 5" xfId="58418"/>
    <cellStyle name="Note 15 2 5 2 3 6" xfId="58419"/>
    <cellStyle name="Note 15 2 5 2 4" xfId="58420"/>
    <cellStyle name="Note 15 2 5 2 5" xfId="58421"/>
    <cellStyle name="Note 15 2 5 3" xfId="4561"/>
    <cellStyle name="Note 15 2 5 3 2" xfId="4562"/>
    <cellStyle name="Note 15 2 5 3 2 2" xfId="58422"/>
    <cellStyle name="Note 15 2 5 3 2 3" xfId="58423"/>
    <cellStyle name="Note 15 2 5 3 2 4" xfId="58424"/>
    <cellStyle name="Note 15 2 5 3 2 5" xfId="58425"/>
    <cellStyle name="Note 15 2 5 3 2 6" xfId="58426"/>
    <cellStyle name="Note 15 2 5 3 3" xfId="58427"/>
    <cellStyle name="Note 15 2 5 3 4" xfId="58428"/>
    <cellStyle name="Note 15 2 5 3 5" xfId="58429"/>
    <cellStyle name="Note 15 2 5 3 6" xfId="58430"/>
    <cellStyle name="Note 15 2 5 3 7" xfId="58431"/>
    <cellStyle name="Note 15 2 5 3 8" xfId="58432"/>
    <cellStyle name="Note 15 2 5 4" xfId="4563"/>
    <cellStyle name="Note 15 2 5 4 2" xfId="4564"/>
    <cellStyle name="Note 15 2 5 4 2 2" xfId="58433"/>
    <cellStyle name="Note 15 2 5 4 2 3" xfId="58434"/>
    <cellStyle name="Note 15 2 5 4 2 4" xfId="58435"/>
    <cellStyle name="Note 15 2 5 4 2 5" xfId="58436"/>
    <cellStyle name="Note 15 2 5 4 2 6" xfId="58437"/>
    <cellStyle name="Note 15 2 5 4 3" xfId="58438"/>
    <cellStyle name="Note 15 2 5 4 4" xfId="58439"/>
    <cellStyle name="Note 15 2 5 4 5" xfId="58440"/>
    <cellStyle name="Note 15 2 5 4 6" xfId="58441"/>
    <cellStyle name="Note 15 2 5 4 7" xfId="58442"/>
    <cellStyle name="Note 15 2 5 4 8" xfId="58443"/>
    <cellStyle name="Note 15 2 5 5" xfId="4565"/>
    <cellStyle name="Note 15 2 5 5 2" xfId="4566"/>
    <cellStyle name="Note 15 2 5 5 2 2" xfId="58444"/>
    <cellStyle name="Note 15 2 5 5 2 3" xfId="58445"/>
    <cellStyle name="Note 15 2 5 5 2 4" xfId="58446"/>
    <cellStyle name="Note 15 2 5 5 2 5" xfId="58447"/>
    <cellStyle name="Note 15 2 5 5 2 6" xfId="58448"/>
    <cellStyle name="Note 15 2 5 5 3" xfId="58449"/>
    <cellStyle name="Note 15 2 5 5 4" xfId="58450"/>
    <cellStyle name="Note 15 2 5 5 5" xfId="58451"/>
    <cellStyle name="Note 15 2 5 5 6" xfId="58452"/>
    <cellStyle name="Note 15 2 5 5 7" xfId="58453"/>
    <cellStyle name="Note 15 2 5 5 8" xfId="58454"/>
    <cellStyle name="Note 15 2 5 6" xfId="4567"/>
    <cellStyle name="Note 15 2 5 6 2" xfId="4568"/>
    <cellStyle name="Note 15 2 5 6 2 2" xfId="58455"/>
    <cellStyle name="Note 15 2 5 6 2 3" xfId="58456"/>
    <cellStyle name="Note 15 2 5 6 2 4" xfId="58457"/>
    <cellStyle name="Note 15 2 5 6 2 5" xfId="58458"/>
    <cellStyle name="Note 15 2 5 6 2 6" xfId="58459"/>
    <cellStyle name="Note 15 2 5 6 3" xfId="58460"/>
    <cellStyle name="Note 15 2 5 6 4" xfId="58461"/>
    <cellStyle name="Note 15 2 5 6 5" xfId="58462"/>
    <cellStyle name="Note 15 2 5 6 6" xfId="58463"/>
    <cellStyle name="Note 15 2 5 6 7" xfId="58464"/>
    <cellStyle name="Note 15 2 5 6 8" xfId="58465"/>
    <cellStyle name="Note 15 2 5 7" xfId="4569"/>
    <cellStyle name="Note 15 2 5 7 2" xfId="4570"/>
    <cellStyle name="Note 15 2 5 7 2 2" xfId="58466"/>
    <cellStyle name="Note 15 2 5 7 2 3" xfId="58467"/>
    <cellStyle name="Note 15 2 5 7 2 4" xfId="58468"/>
    <cellStyle name="Note 15 2 5 7 2 5" xfId="58469"/>
    <cellStyle name="Note 15 2 5 7 2 6" xfId="58470"/>
    <cellStyle name="Note 15 2 5 7 3" xfId="58471"/>
    <cellStyle name="Note 15 2 5 7 4" xfId="58472"/>
    <cellStyle name="Note 15 2 5 7 5" xfId="58473"/>
    <cellStyle name="Note 15 2 5 7 6" xfId="58474"/>
    <cellStyle name="Note 15 2 5 7 7" xfId="58475"/>
    <cellStyle name="Note 15 2 5 7 8" xfId="58476"/>
    <cellStyle name="Note 15 2 5 8" xfId="4571"/>
    <cellStyle name="Note 15 2 5 8 2" xfId="4572"/>
    <cellStyle name="Note 15 2 5 8 2 2" xfId="58477"/>
    <cellStyle name="Note 15 2 5 8 2 3" xfId="58478"/>
    <cellStyle name="Note 15 2 5 8 2 4" xfId="58479"/>
    <cellStyle name="Note 15 2 5 8 2 5" xfId="58480"/>
    <cellStyle name="Note 15 2 5 8 2 6" xfId="58481"/>
    <cellStyle name="Note 15 2 5 8 3" xfId="58482"/>
    <cellStyle name="Note 15 2 5 8 4" xfId="58483"/>
    <cellStyle name="Note 15 2 5 8 5" xfId="58484"/>
    <cellStyle name="Note 15 2 5 8 6" xfId="58485"/>
    <cellStyle name="Note 15 2 5 8 7" xfId="58486"/>
    <cellStyle name="Note 15 2 5 8 8" xfId="58487"/>
    <cellStyle name="Note 15 2 5 9" xfId="4573"/>
    <cellStyle name="Note 15 2 5 9 2" xfId="4574"/>
    <cellStyle name="Note 15 2 5 9 2 2" xfId="58488"/>
    <cellStyle name="Note 15 2 5 9 2 3" xfId="58489"/>
    <cellStyle name="Note 15 2 5 9 2 4" xfId="58490"/>
    <cellStyle name="Note 15 2 5 9 2 5" xfId="58491"/>
    <cellStyle name="Note 15 2 5 9 2 6" xfId="58492"/>
    <cellStyle name="Note 15 2 5 9 3" xfId="58493"/>
    <cellStyle name="Note 15 2 5 9 4" xfId="58494"/>
    <cellStyle name="Note 15 2 5 9 5" xfId="58495"/>
    <cellStyle name="Note 15 2 5 9 6" xfId="58496"/>
    <cellStyle name="Note 15 2 5 9 7" xfId="58497"/>
    <cellStyle name="Note 15 2 5 9 8" xfId="58498"/>
    <cellStyle name="Note 15 2 6" xfId="4575"/>
    <cellStyle name="Note 15 2 6 10" xfId="4576"/>
    <cellStyle name="Note 15 2 6 10 2" xfId="4577"/>
    <cellStyle name="Note 15 2 6 10 2 2" xfId="58499"/>
    <cellStyle name="Note 15 2 6 10 2 3" xfId="58500"/>
    <cellStyle name="Note 15 2 6 10 2 4" xfId="58501"/>
    <cellStyle name="Note 15 2 6 10 2 5" xfId="58502"/>
    <cellStyle name="Note 15 2 6 10 3" xfId="58503"/>
    <cellStyle name="Note 15 2 6 10 4" xfId="58504"/>
    <cellStyle name="Note 15 2 6 10 5" xfId="58505"/>
    <cellStyle name="Note 15 2 6 10 6" xfId="58506"/>
    <cellStyle name="Note 15 2 6 10 7" xfId="58507"/>
    <cellStyle name="Note 15 2 6 11" xfId="4578"/>
    <cellStyle name="Note 15 2 6 11 2" xfId="58508"/>
    <cellStyle name="Note 15 2 6 11 3" xfId="58509"/>
    <cellStyle name="Note 15 2 6 11 4" xfId="58510"/>
    <cellStyle name="Note 15 2 6 11 5" xfId="58511"/>
    <cellStyle name="Note 15 2 6 12" xfId="58512"/>
    <cellStyle name="Note 15 2 6 13" xfId="58513"/>
    <cellStyle name="Note 15 2 6 2" xfId="4579"/>
    <cellStyle name="Note 15 2 6 2 2" xfId="4580"/>
    <cellStyle name="Note 15 2 6 2 2 2" xfId="4581"/>
    <cellStyle name="Note 15 2 6 2 2 2 2" xfId="58514"/>
    <cellStyle name="Note 15 2 6 2 2 2 3" xfId="58515"/>
    <cellStyle name="Note 15 2 6 2 2 2 4" xfId="58516"/>
    <cellStyle name="Note 15 2 6 2 2 2 5" xfId="58517"/>
    <cellStyle name="Note 15 2 6 2 2 3" xfId="58518"/>
    <cellStyle name="Note 15 2 6 2 2 4" xfId="58519"/>
    <cellStyle name="Note 15 2 6 2 2 5" xfId="58520"/>
    <cellStyle name="Note 15 2 6 2 2 6" xfId="58521"/>
    <cellStyle name="Note 15 2 6 2 2 7" xfId="58522"/>
    <cellStyle name="Note 15 2 6 2 3" xfId="4582"/>
    <cellStyle name="Note 15 2 6 2 3 2" xfId="58523"/>
    <cellStyle name="Note 15 2 6 2 3 3" xfId="58524"/>
    <cellStyle name="Note 15 2 6 2 3 4" xfId="58525"/>
    <cellStyle name="Note 15 2 6 2 3 5" xfId="58526"/>
    <cellStyle name="Note 15 2 6 2 3 6" xfId="58527"/>
    <cellStyle name="Note 15 2 6 2 4" xfId="58528"/>
    <cellStyle name="Note 15 2 6 2 5" xfId="58529"/>
    <cellStyle name="Note 15 2 6 3" xfId="4583"/>
    <cellStyle name="Note 15 2 6 3 2" xfId="4584"/>
    <cellStyle name="Note 15 2 6 3 2 2" xfId="58530"/>
    <cellStyle name="Note 15 2 6 3 2 3" xfId="58531"/>
    <cellStyle name="Note 15 2 6 3 2 4" xfId="58532"/>
    <cellStyle name="Note 15 2 6 3 2 5" xfId="58533"/>
    <cellStyle name="Note 15 2 6 3 2 6" xfId="58534"/>
    <cellStyle name="Note 15 2 6 3 3" xfId="58535"/>
    <cellStyle name="Note 15 2 6 3 4" xfId="58536"/>
    <cellStyle name="Note 15 2 6 3 5" xfId="58537"/>
    <cellStyle name="Note 15 2 6 3 6" xfId="58538"/>
    <cellStyle name="Note 15 2 6 3 7" xfId="58539"/>
    <cellStyle name="Note 15 2 6 3 8" xfId="58540"/>
    <cellStyle name="Note 15 2 6 4" xfId="4585"/>
    <cellStyle name="Note 15 2 6 4 2" xfId="4586"/>
    <cellStyle name="Note 15 2 6 4 2 2" xfId="58541"/>
    <cellStyle name="Note 15 2 6 4 2 3" xfId="58542"/>
    <cellStyle name="Note 15 2 6 4 2 4" xfId="58543"/>
    <cellStyle name="Note 15 2 6 4 2 5" xfId="58544"/>
    <cellStyle name="Note 15 2 6 4 2 6" xfId="58545"/>
    <cellStyle name="Note 15 2 6 4 3" xfId="58546"/>
    <cellStyle name="Note 15 2 6 4 4" xfId="58547"/>
    <cellStyle name="Note 15 2 6 4 5" xfId="58548"/>
    <cellStyle name="Note 15 2 6 4 6" xfId="58549"/>
    <cellStyle name="Note 15 2 6 4 7" xfId="58550"/>
    <cellStyle name="Note 15 2 6 4 8" xfId="58551"/>
    <cellStyle name="Note 15 2 6 5" xfId="4587"/>
    <cellStyle name="Note 15 2 6 5 2" xfId="4588"/>
    <cellStyle name="Note 15 2 6 5 2 2" xfId="58552"/>
    <cellStyle name="Note 15 2 6 5 2 3" xfId="58553"/>
    <cellStyle name="Note 15 2 6 5 2 4" xfId="58554"/>
    <cellStyle name="Note 15 2 6 5 2 5" xfId="58555"/>
    <cellStyle name="Note 15 2 6 5 2 6" xfId="58556"/>
    <cellStyle name="Note 15 2 6 5 3" xfId="58557"/>
    <cellStyle name="Note 15 2 6 5 4" xfId="58558"/>
    <cellStyle name="Note 15 2 6 5 5" xfId="58559"/>
    <cellStyle name="Note 15 2 6 5 6" xfId="58560"/>
    <cellStyle name="Note 15 2 6 5 7" xfId="58561"/>
    <cellStyle name="Note 15 2 6 5 8" xfId="58562"/>
    <cellStyle name="Note 15 2 6 6" xfId="4589"/>
    <cellStyle name="Note 15 2 6 6 2" xfId="4590"/>
    <cellStyle name="Note 15 2 6 6 2 2" xfId="58563"/>
    <cellStyle name="Note 15 2 6 6 2 3" xfId="58564"/>
    <cellStyle name="Note 15 2 6 6 2 4" xfId="58565"/>
    <cellStyle name="Note 15 2 6 6 2 5" xfId="58566"/>
    <cellStyle name="Note 15 2 6 6 2 6" xfId="58567"/>
    <cellStyle name="Note 15 2 6 6 3" xfId="58568"/>
    <cellStyle name="Note 15 2 6 6 4" xfId="58569"/>
    <cellStyle name="Note 15 2 6 6 5" xfId="58570"/>
    <cellStyle name="Note 15 2 6 6 6" xfId="58571"/>
    <cellStyle name="Note 15 2 6 6 7" xfId="58572"/>
    <cellStyle name="Note 15 2 6 6 8" xfId="58573"/>
    <cellStyle name="Note 15 2 6 7" xfId="4591"/>
    <cellStyle name="Note 15 2 6 7 2" xfId="4592"/>
    <cellStyle name="Note 15 2 6 7 2 2" xfId="58574"/>
    <cellStyle name="Note 15 2 6 7 2 3" xfId="58575"/>
    <cellStyle name="Note 15 2 6 7 2 4" xfId="58576"/>
    <cellStyle name="Note 15 2 6 7 2 5" xfId="58577"/>
    <cellStyle name="Note 15 2 6 7 2 6" xfId="58578"/>
    <cellStyle name="Note 15 2 6 7 3" xfId="58579"/>
    <cellStyle name="Note 15 2 6 7 4" xfId="58580"/>
    <cellStyle name="Note 15 2 6 7 5" xfId="58581"/>
    <cellStyle name="Note 15 2 6 7 6" xfId="58582"/>
    <cellStyle name="Note 15 2 6 7 7" xfId="58583"/>
    <cellStyle name="Note 15 2 6 7 8" xfId="58584"/>
    <cellStyle name="Note 15 2 6 8" xfId="4593"/>
    <cellStyle name="Note 15 2 6 8 2" xfId="4594"/>
    <cellStyle name="Note 15 2 6 8 2 2" xfId="58585"/>
    <cellStyle name="Note 15 2 6 8 2 3" xfId="58586"/>
    <cellStyle name="Note 15 2 6 8 2 4" xfId="58587"/>
    <cellStyle name="Note 15 2 6 8 2 5" xfId="58588"/>
    <cellStyle name="Note 15 2 6 8 2 6" xfId="58589"/>
    <cellStyle name="Note 15 2 6 8 3" xfId="58590"/>
    <cellStyle name="Note 15 2 6 8 4" xfId="58591"/>
    <cellStyle name="Note 15 2 6 8 5" xfId="58592"/>
    <cellStyle name="Note 15 2 6 8 6" xfId="58593"/>
    <cellStyle name="Note 15 2 6 8 7" xfId="58594"/>
    <cellStyle name="Note 15 2 6 8 8" xfId="58595"/>
    <cellStyle name="Note 15 2 6 9" xfId="4595"/>
    <cellStyle name="Note 15 2 6 9 2" xfId="4596"/>
    <cellStyle name="Note 15 2 6 9 2 2" xfId="58596"/>
    <cellStyle name="Note 15 2 6 9 2 3" xfId="58597"/>
    <cellStyle name="Note 15 2 6 9 2 4" xfId="58598"/>
    <cellStyle name="Note 15 2 6 9 2 5" xfId="58599"/>
    <cellStyle name="Note 15 2 6 9 2 6" xfId="58600"/>
    <cellStyle name="Note 15 2 6 9 3" xfId="58601"/>
    <cellStyle name="Note 15 2 6 9 4" xfId="58602"/>
    <cellStyle name="Note 15 2 6 9 5" xfId="58603"/>
    <cellStyle name="Note 15 2 6 9 6" xfId="58604"/>
    <cellStyle name="Note 15 2 6 9 7" xfId="58605"/>
    <cellStyle name="Note 15 2 6 9 8" xfId="58606"/>
    <cellStyle name="Note 15 2 7" xfId="4597"/>
    <cellStyle name="Note 15 2 7 2" xfId="4598"/>
    <cellStyle name="Note 15 2 7 2 2" xfId="4599"/>
    <cellStyle name="Note 15 2 7 2 2 2" xfId="58607"/>
    <cellStyle name="Note 15 2 7 2 2 3" xfId="58608"/>
    <cellStyle name="Note 15 2 7 2 2 4" xfId="58609"/>
    <cellStyle name="Note 15 2 7 2 2 5" xfId="58610"/>
    <cellStyle name="Note 15 2 7 2 3" xfId="58611"/>
    <cellStyle name="Note 15 2 7 2 4" xfId="58612"/>
    <cellStyle name="Note 15 2 7 2 5" xfId="58613"/>
    <cellStyle name="Note 15 2 7 2 6" xfId="58614"/>
    <cellStyle name="Note 15 2 7 2 7" xfId="58615"/>
    <cellStyle name="Note 15 2 7 3" xfId="4600"/>
    <cellStyle name="Note 15 2 7 3 2" xfId="58616"/>
    <cellStyle name="Note 15 2 7 3 3" xfId="58617"/>
    <cellStyle name="Note 15 2 7 3 4" xfId="58618"/>
    <cellStyle name="Note 15 2 7 3 5" xfId="58619"/>
    <cellStyle name="Note 15 2 7 3 6" xfId="58620"/>
    <cellStyle name="Note 15 2 7 4" xfId="58621"/>
    <cellStyle name="Note 15 2 7 5" xfId="58622"/>
    <cellStyle name="Note 15 2 8" xfId="4601"/>
    <cellStyle name="Note 15 2 8 2" xfId="4602"/>
    <cellStyle name="Note 15 2 8 2 2" xfId="58623"/>
    <cellStyle name="Note 15 2 8 2 3" xfId="58624"/>
    <cellStyle name="Note 15 2 8 2 4" xfId="58625"/>
    <cellStyle name="Note 15 2 8 2 5" xfId="58626"/>
    <cellStyle name="Note 15 2 8 2 6" xfId="58627"/>
    <cellStyle name="Note 15 2 8 3" xfId="58628"/>
    <cellStyle name="Note 15 2 8 4" xfId="58629"/>
    <cellStyle name="Note 15 2 8 5" xfId="58630"/>
    <cellStyle name="Note 15 2 8 6" xfId="58631"/>
    <cellStyle name="Note 15 2 8 7" xfId="58632"/>
    <cellStyle name="Note 15 2 8 8" xfId="58633"/>
    <cellStyle name="Note 15 2 9" xfId="4603"/>
    <cellStyle name="Note 15 2 9 2" xfId="4604"/>
    <cellStyle name="Note 15 2 9 2 2" xfId="58634"/>
    <cellStyle name="Note 15 2 9 2 3" xfId="58635"/>
    <cellStyle name="Note 15 2 9 2 4" xfId="58636"/>
    <cellStyle name="Note 15 2 9 2 5" xfId="58637"/>
    <cellStyle name="Note 15 2 9 2 6" xfId="58638"/>
    <cellStyle name="Note 15 2 9 3" xfId="58639"/>
    <cellStyle name="Note 15 2 9 4" xfId="58640"/>
    <cellStyle name="Note 15 2 9 5" xfId="58641"/>
    <cellStyle name="Note 15 2 9 6" xfId="58642"/>
    <cellStyle name="Note 15 2 9 7" xfId="58643"/>
    <cellStyle name="Note 15 2 9 8" xfId="58644"/>
    <cellStyle name="Note 15 3" xfId="4605"/>
    <cellStyle name="Note 15 3 10" xfId="58645"/>
    <cellStyle name="Note 15 3 11" xfId="58646"/>
    <cellStyle name="Note 15 3 2" xfId="4606"/>
    <cellStyle name="Note 15 3 2 2" xfId="4607"/>
    <cellStyle name="Note 15 3 2 2 2" xfId="4608"/>
    <cellStyle name="Note 15 3 2 2 2 2" xfId="58647"/>
    <cellStyle name="Note 15 3 2 2 2 3" xfId="58648"/>
    <cellStyle name="Note 15 3 2 2 2 4" xfId="58649"/>
    <cellStyle name="Note 15 3 2 2 2 5" xfId="58650"/>
    <cellStyle name="Note 15 3 2 2 3" xfId="58651"/>
    <cellStyle name="Note 15 3 2 2 4" xfId="58652"/>
    <cellStyle name="Note 15 3 2 2 5" xfId="58653"/>
    <cellStyle name="Note 15 3 2 2 6" xfId="58654"/>
    <cellStyle name="Note 15 3 2 2 7" xfId="58655"/>
    <cellStyle name="Note 15 3 2 3" xfId="4609"/>
    <cellStyle name="Note 15 3 2 3 2" xfId="58656"/>
    <cellStyle name="Note 15 3 2 3 3" xfId="58657"/>
    <cellStyle name="Note 15 3 2 3 4" xfId="58658"/>
    <cellStyle name="Note 15 3 2 3 5" xfId="58659"/>
    <cellStyle name="Note 15 3 2 3 6" xfId="58660"/>
    <cellStyle name="Note 15 3 2 4" xfId="58661"/>
    <cellStyle name="Note 15 3 2 5" xfId="58662"/>
    <cellStyle name="Note 15 3 3" xfId="4610"/>
    <cellStyle name="Note 15 3 3 2" xfId="4611"/>
    <cellStyle name="Note 15 3 3 2 2" xfId="4612"/>
    <cellStyle name="Note 15 3 3 2 2 2" xfId="58663"/>
    <cellStyle name="Note 15 3 3 2 2 3" xfId="58664"/>
    <cellStyle name="Note 15 3 3 2 2 4" xfId="58665"/>
    <cellStyle name="Note 15 3 3 2 2 5" xfId="58666"/>
    <cellStyle name="Note 15 3 3 2 3" xfId="58667"/>
    <cellStyle name="Note 15 3 3 2 4" xfId="58668"/>
    <cellStyle name="Note 15 3 3 2 5" xfId="58669"/>
    <cellStyle name="Note 15 3 3 2 6" xfId="58670"/>
    <cellStyle name="Note 15 3 3 2 7" xfId="58671"/>
    <cellStyle name="Note 15 3 3 3" xfId="4613"/>
    <cellStyle name="Note 15 3 3 3 2" xfId="58672"/>
    <cellStyle name="Note 15 3 3 3 3" xfId="58673"/>
    <cellStyle name="Note 15 3 3 3 4" xfId="58674"/>
    <cellStyle name="Note 15 3 3 3 5" xfId="58675"/>
    <cellStyle name="Note 15 3 3 3 6" xfId="58676"/>
    <cellStyle name="Note 15 3 3 4" xfId="58677"/>
    <cellStyle name="Note 15 3 3 5" xfId="58678"/>
    <cellStyle name="Note 15 3 4" xfId="4614"/>
    <cellStyle name="Note 15 3 4 2" xfId="4615"/>
    <cellStyle name="Note 15 3 4 2 2" xfId="58679"/>
    <cellStyle name="Note 15 3 4 2 3" xfId="58680"/>
    <cellStyle name="Note 15 3 4 2 4" xfId="58681"/>
    <cellStyle name="Note 15 3 4 2 5" xfId="58682"/>
    <cellStyle name="Note 15 3 4 2 6" xfId="58683"/>
    <cellStyle name="Note 15 3 4 3" xfId="58684"/>
    <cellStyle name="Note 15 3 4 4" xfId="58685"/>
    <cellStyle name="Note 15 3 4 5" xfId="58686"/>
    <cellStyle name="Note 15 3 4 6" xfId="58687"/>
    <cellStyle name="Note 15 3 4 7" xfId="58688"/>
    <cellStyle name="Note 15 3 4 8" xfId="58689"/>
    <cellStyle name="Note 15 3 5" xfId="4616"/>
    <cellStyle name="Note 15 3 5 2" xfId="4617"/>
    <cellStyle name="Note 15 3 5 2 2" xfId="58690"/>
    <cellStyle name="Note 15 3 5 2 3" xfId="58691"/>
    <cellStyle name="Note 15 3 5 2 4" xfId="58692"/>
    <cellStyle name="Note 15 3 5 2 5" xfId="58693"/>
    <cellStyle name="Note 15 3 5 2 6" xfId="58694"/>
    <cellStyle name="Note 15 3 5 3" xfId="58695"/>
    <cellStyle name="Note 15 3 5 4" xfId="58696"/>
    <cellStyle name="Note 15 3 5 5" xfId="58697"/>
    <cellStyle name="Note 15 3 5 6" xfId="58698"/>
    <cellStyle name="Note 15 3 5 7" xfId="58699"/>
    <cellStyle name="Note 15 3 5 8" xfId="58700"/>
    <cellStyle name="Note 15 3 6" xfId="4618"/>
    <cellStyle name="Note 15 3 6 2" xfId="4619"/>
    <cellStyle name="Note 15 3 6 2 2" xfId="58701"/>
    <cellStyle name="Note 15 3 6 2 3" xfId="58702"/>
    <cellStyle name="Note 15 3 6 2 4" xfId="58703"/>
    <cellStyle name="Note 15 3 6 2 5" xfId="58704"/>
    <cellStyle name="Note 15 3 6 2 6" xfId="58705"/>
    <cellStyle name="Note 15 3 6 3" xfId="58706"/>
    <cellStyle name="Note 15 3 6 4" xfId="58707"/>
    <cellStyle name="Note 15 3 6 5" xfId="58708"/>
    <cellStyle name="Note 15 3 6 6" xfId="58709"/>
    <cellStyle name="Note 15 3 6 7" xfId="58710"/>
    <cellStyle name="Note 15 3 6 8" xfId="58711"/>
    <cellStyle name="Note 15 3 7" xfId="4620"/>
    <cellStyle name="Note 15 3 7 2" xfId="4621"/>
    <cellStyle name="Note 15 3 7 2 2" xfId="58712"/>
    <cellStyle name="Note 15 3 7 2 3" xfId="58713"/>
    <cellStyle name="Note 15 3 7 2 4" xfId="58714"/>
    <cellStyle name="Note 15 3 7 2 5" xfId="58715"/>
    <cellStyle name="Note 15 3 7 2 6" xfId="58716"/>
    <cellStyle name="Note 15 3 7 3" xfId="58717"/>
    <cellStyle name="Note 15 3 7 4" xfId="58718"/>
    <cellStyle name="Note 15 3 7 5" xfId="58719"/>
    <cellStyle name="Note 15 3 7 6" xfId="58720"/>
    <cellStyle name="Note 15 3 7 7" xfId="58721"/>
    <cellStyle name="Note 15 3 7 8" xfId="58722"/>
    <cellStyle name="Note 15 3 8" xfId="4622"/>
    <cellStyle name="Note 15 3 8 2" xfId="58723"/>
    <cellStyle name="Note 15 3 8 3" xfId="58724"/>
    <cellStyle name="Note 15 3 8 4" xfId="58725"/>
    <cellStyle name="Note 15 3 8 5" xfId="58726"/>
    <cellStyle name="Note 15 3 8 6" xfId="58727"/>
    <cellStyle name="Note 15 3 9" xfId="58728"/>
    <cellStyle name="Note 15 3 9 2" xfId="58729"/>
    <cellStyle name="Note 15 4" xfId="4623"/>
    <cellStyle name="Note 15 4 10" xfId="4624"/>
    <cellStyle name="Note 15 4 10 2" xfId="4625"/>
    <cellStyle name="Note 15 4 10 2 2" xfId="58730"/>
    <cellStyle name="Note 15 4 10 2 3" xfId="58731"/>
    <cellStyle name="Note 15 4 10 2 4" xfId="58732"/>
    <cellStyle name="Note 15 4 10 2 5" xfId="58733"/>
    <cellStyle name="Note 15 4 10 3" xfId="58734"/>
    <cellStyle name="Note 15 4 10 4" xfId="58735"/>
    <cellStyle name="Note 15 4 10 5" xfId="58736"/>
    <cellStyle name="Note 15 4 10 6" xfId="58737"/>
    <cellStyle name="Note 15 4 10 7" xfId="58738"/>
    <cellStyle name="Note 15 4 11" xfId="4626"/>
    <cellStyle name="Note 15 4 11 2" xfId="58739"/>
    <cellStyle name="Note 15 4 11 3" xfId="58740"/>
    <cellStyle name="Note 15 4 11 4" xfId="58741"/>
    <cellStyle name="Note 15 4 11 5" xfId="58742"/>
    <cellStyle name="Note 15 4 12" xfId="58743"/>
    <cellStyle name="Note 15 4 13" xfId="58744"/>
    <cellStyle name="Note 15 4 2" xfId="4627"/>
    <cellStyle name="Note 15 4 2 2" xfId="4628"/>
    <cellStyle name="Note 15 4 2 2 2" xfId="4629"/>
    <cellStyle name="Note 15 4 2 2 2 2" xfId="58745"/>
    <cellStyle name="Note 15 4 2 2 2 3" xfId="58746"/>
    <cellStyle name="Note 15 4 2 2 2 4" xfId="58747"/>
    <cellStyle name="Note 15 4 2 2 2 5" xfId="58748"/>
    <cellStyle name="Note 15 4 2 2 3" xfId="58749"/>
    <cellStyle name="Note 15 4 2 2 4" xfId="58750"/>
    <cellStyle name="Note 15 4 2 2 5" xfId="58751"/>
    <cellStyle name="Note 15 4 2 2 6" xfId="58752"/>
    <cellStyle name="Note 15 4 2 2 7" xfId="58753"/>
    <cellStyle name="Note 15 4 2 3" xfId="4630"/>
    <cellStyle name="Note 15 4 2 3 2" xfId="58754"/>
    <cellStyle name="Note 15 4 2 3 3" xfId="58755"/>
    <cellStyle name="Note 15 4 2 3 4" xfId="58756"/>
    <cellStyle name="Note 15 4 2 3 5" xfId="58757"/>
    <cellStyle name="Note 15 4 2 3 6" xfId="58758"/>
    <cellStyle name="Note 15 4 2 4" xfId="58759"/>
    <cellStyle name="Note 15 4 2 5" xfId="58760"/>
    <cellStyle name="Note 15 4 3" xfId="4631"/>
    <cellStyle name="Note 15 4 3 2" xfId="4632"/>
    <cellStyle name="Note 15 4 3 2 2" xfId="58761"/>
    <cellStyle name="Note 15 4 3 2 3" xfId="58762"/>
    <cellStyle name="Note 15 4 3 2 4" xfId="58763"/>
    <cellStyle name="Note 15 4 3 2 5" xfId="58764"/>
    <cellStyle name="Note 15 4 3 2 6" xfId="58765"/>
    <cellStyle name="Note 15 4 3 3" xfId="58766"/>
    <cellStyle name="Note 15 4 3 4" xfId="58767"/>
    <cellStyle name="Note 15 4 3 5" xfId="58768"/>
    <cellStyle name="Note 15 4 3 6" xfId="58769"/>
    <cellStyle name="Note 15 4 3 7" xfId="58770"/>
    <cellStyle name="Note 15 4 3 8" xfId="58771"/>
    <cellStyle name="Note 15 4 4" xfId="4633"/>
    <cellStyle name="Note 15 4 4 2" xfId="4634"/>
    <cellStyle name="Note 15 4 4 2 2" xfId="58772"/>
    <cellStyle name="Note 15 4 4 2 3" xfId="58773"/>
    <cellStyle name="Note 15 4 4 2 4" xfId="58774"/>
    <cellStyle name="Note 15 4 4 2 5" xfId="58775"/>
    <cellStyle name="Note 15 4 4 2 6" xfId="58776"/>
    <cellStyle name="Note 15 4 4 3" xfId="58777"/>
    <cellStyle name="Note 15 4 4 4" xfId="58778"/>
    <cellStyle name="Note 15 4 4 5" xfId="58779"/>
    <cellStyle name="Note 15 4 4 6" xfId="58780"/>
    <cellStyle name="Note 15 4 4 7" xfId="58781"/>
    <cellStyle name="Note 15 4 4 8" xfId="58782"/>
    <cellStyle name="Note 15 4 5" xfId="4635"/>
    <cellStyle name="Note 15 4 5 2" xfId="4636"/>
    <cellStyle name="Note 15 4 5 2 2" xfId="58783"/>
    <cellStyle name="Note 15 4 5 2 3" xfId="58784"/>
    <cellStyle name="Note 15 4 5 2 4" xfId="58785"/>
    <cellStyle name="Note 15 4 5 2 5" xfId="58786"/>
    <cellStyle name="Note 15 4 5 2 6" xfId="58787"/>
    <cellStyle name="Note 15 4 5 3" xfId="58788"/>
    <cellStyle name="Note 15 4 5 4" xfId="58789"/>
    <cellStyle name="Note 15 4 5 5" xfId="58790"/>
    <cellStyle name="Note 15 4 5 6" xfId="58791"/>
    <cellStyle name="Note 15 4 5 7" xfId="58792"/>
    <cellStyle name="Note 15 4 5 8" xfId="58793"/>
    <cellStyle name="Note 15 4 6" xfId="4637"/>
    <cellStyle name="Note 15 4 6 2" xfId="4638"/>
    <cellStyle name="Note 15 4 6 2 2" xfId="58794"/>
    <cellStyle name="Note 15 4 6 2 3" xfId="58795"/>
    <cellStyle name="Note 15 4 6 2 4" xfId="58796"/>
    <cellStyle name="Note 15 4 6 2 5" xfId="58797"/>
    <cellStyle name="Note 15 4 6 2 6" xfId="58798"/>
    <cellStyle name="Note 15 4 6 3" xfId="58799"/>
    <cellStyle name="Note 15 4 6 4" xfId="58800"/>
    <cellStyle name="Note 15 4 6 5" xfId="58801"/>
    <cellStyle name="Note 15 4 6 6" xfId="58802"/>
    <cellStyle name="Note 15 4 6 7" xfId="58803"/>
    <cellStyle name="Note 15 4 6 8" xfId="58804"/>
    <cellStyle name="Note 15 4 7" xfId="4639"/>
    <cellStyle name="Note 15 4 7 2" xfId="4640"/>
    <cellStyle name="Note 15 4 7 2 2" xfId="58805"/>
    <cellStyle name="Note 15 4 7 2 3" xfId="58806"/>
    <cellStyle name="Note 15 4 7 2 4" xfId="58807"/>
    <cellStyle name="Note 15 4 7 2 5" xfId="58808"/>
    <cellStyle name="Note 15 4 7 2 6" xfId="58809"/>
    <cellStyle name="Note 15 4 7 3" xfId="58810"/>
    <cellStyle name="Note 15 4 7 4" xfId="58811"/>
    <cellStyle name="Note 15 4 7 5" xfId="58812"/>
    <cellStyle name="Note 15 4 7 6" xfId="58813"/>
    <cellStyle name="Note 15 4 7 7" xfId="58814"/>
    <cellStyle name="Note 15 4 7 8" xfId="58815"/>
    <cellStyle name="Note 15 4 8" xfId="4641"/>
    <cellStyle name="Note 15 4 8 2" xfId="4642"/>
    <cellStyle name="Note 15 4 8 2 2" xfId="58816"/>
    <cellStyle name="Note 15 4 8 2 3" xfId="58817"/>
    <cellStyle name="Note 15 4 8 2 4" xfId="58818"/>
    <cellStyle name="Note 15 4 8 2 5" xfId="58819"/>
    <cellStyle name="Note 15 4 8 2 6" xfId="58820"/>
    <cellStyle name="Note 15 4 8 3" xfId="58821"/>
    <cellStyle name="Note 15 4 8 4" xfId="58822"/>
    <cellStyle name="Note 15 4 8 5" xfId="58823"/>
    <cellStyle name="Note 15 4 8 6" xfId="58824"/>
    <cellStyle name="Note 15 4 8 7" xfId="58825"/>
    <cellStyle name="Note 15 4 8 8" xfId="58826"/>
    <cellStyle name="Note 15 4 9" xfId="4643"/>
    <cellStyle name="Note 15 4 9 2" xfId="4644"/>
    <cellStyle name="Note 15 4 9 2 2" xfId="58827"/>
    <cellStyle name="Note 15 4 9 2 3" xfId="58828"/>
    <cellStyle name="Note 15 4 9 2 4" xfId="58829"/>
    <cellStyle name="Note 15 4 9 2 5" xfId="58830"/>
    <cellStyle name="Note 15 4 9 2 6" xfId="58831"/>
    <cellStyle name="Note 15 4 9 3" xfId="58832"/>
    <cellStyle name="Note 15 4 9 4" xfId="58833"/>
    <cellStyle name="Note 15 4 9 5" xfId="58834"/>
    <cellStyle name="Note 15 4 9 6" xfId="58835"/>
    <cellStyle name="Note 15 4 9 7" xfId="58836"/>
    <cellStyle name="Note 15 4 9 8" xfId="58837"/>
    <cellStyle name="Note 15 5" xfId="4645"/>
    <cellStyle name="Note 15 5 10" xfId="4646"/>
    <cellStyle name="Note 15 5 10 2" xfId="4647"/>
    <cellStyle name="Note 15 5 10 2 2" xfId="58838"/>
    <cellStyle name="Note 15 5 10 2 3" xfId="58839"/>
    <cellStyle name="Note 15 5 10 2 4" xfId="58840"/>
    <cellStyle name="Note 15 5 10 2 5" xfId="58841"/>
    <cellStyle name="Note 15 5 10 3" xfId="58842"/>
    <cellStyle name="Note 15 5 10 4" xfId="58843"/>
    <cellStyle name="Note 15 5 10 5" xfId="58844"/>
    <cellStyle name="Note 15 5 10 6" xfId="58845"/>
    <cellStyle name="Note 15 5 10 7" xfId="58846"/>
    <cellStyle name="Note 15 5 11" xfId="4648"/>
    <cellStyle name="Note 15 5 11 2" xfId="58847"/>
    <cellStyle name="Note 15 5 11 3" xfId="58848"/>
    <cellStyle name="Note 15 5 11 4" xfId="58849"/>
    <cellStyle name="Note 15 5 11 5" xfId="58850"/>
    <cellStyle name="Note 15 5 12" xfId="58851"/>
    <cellStyle name="Note 15 5 13" xfId="58852"/>
    <cellStyle name="Note 15 5 2" xfId="4649"/>
    <cellStyle name="Note 15 5 2 2" xfId="4650"/>
    <cellStyle name="Note 15 5 2 2 2" xfId="4651"/>
    <cellStyle name="Note 15 5 2 2 2 2" xfId="58853"/>
    <cellStyle name="Note 15 5 2 2 2 3" xfId="58854"/>
    <cellStyle name="Note 15 5 2 2 2 4" xfId="58855"/>
    <cellStyle name="Note 15 5 2 2 2 5" xfId="58856"/>
    <cellStyle name="Note 15 5 2 2 3" xfId="58857"/>
    <cellStyle name="Note 15 5 2 2 4" xfId="58858"/>
    <cellStyle name="Note 15 5 2 2 5" xfId="58859"/>
    <cellStyle name="Note 15 5 2 2 6" xfId="58860"/>
    <cellStyle name="Note 15 5 2 2 7" xfId="58861"/>
    <cellStyle name="Note 15 5 2 3" xfId="4652"/>
    <cellStyle name="Note 15 5 2 3 2" xfId="58862"/>
    <cellStyle name="Note 15 5 2 3 3" xfId="58863"/>
    <cellStyle name="Note 15 5 2 3 4" xfId="58864"/>
    <cellStyle name="Note 15 5 2 3 5" xfId="58865"/>
    <cellStyle name="Note 15 5 2 3 6" xfId="58866"/>
    <cellStyle name="Note 15 5 2 4" xfId="58867"/>
    <cellStyle name="Note 15 5 2 5" xfId="58868"/>
    <cellStyle name="Note 15 5 3" xfId="4653"/>
    <cellStyle name="Note 15 5 3 2" xfId="4654"/>
    <cellStyle name="Note 15 5 3 2 2" xfId="58869"/>
    <cellStyle name="Note 15 5 3 2 3" xfId="58870"/>
    <cellStyle name="Note 15 5 3 2 4" xfId="58871"/>
    <cellStyle name="Note 15 5 3 2 5" xfId="58872"/>
    <cellStyle name="Note 15 5 3 2 6" xfId="58873"/>
    <cellStyle name="Note 15 5 3 3" xfId="58874"/>
    <cellStyle name="Note 15 5 3 4" xfId="58875"/>
    <cellStyle name="Note 15 5 3 5" xfId="58876"/>
    <cellStyle name="Note 15 5 3 6" xfId="58877"/>
    <cellStyle name="Note 15 5 3 7" xfId="58878"/>
    <cellStyle name="Note 15 5 3 8" xfId="58879"/>
    <cellStyle name="Note 15 5 4" xfId="4655"/>
    <cellStyle name="Note 15 5 4 2" xfId="4656"/>
    <cellStyle name="Note 15 5 4 2 2" xfId="58880"/>
    <cellStyle name="Note 15 5 4 2 3" xfId="58881"/>
    <cellStyle name="Note 15 5 4 2 4" xfId="58882"/>
    <cellStyle name="Note 15 5 4 2 5" xfId="58883"/>
    <cellStyle name="Note 15 5 4 2 6" xfId="58884"/>
    <cellStyle name="Note 15 5 4 3" xfId="58885"/>
    <cellStyle name="Note 15 5 4 4" xfId="58886"/>
    <cellStyle name="Note 15 5 4 5" xfId="58887"/>
    <cellStyle name="Note 15 5 4 6" xfId="58888"/>
    <cellStyle name="Note 15 5 4 7" xfId="58889"/>
    <cellStyle name="Note 15 5 4 8" xfId="58890"/>
    <cellStyle name="Note 15 5 5" xfId="4657"/>
    <cellStyle name="Note 15 5 5 2" xfId="4658"/>
    <cellStyle name="Note 15 5 5 2 2" xfId="58891"/>
    <cellStyle name="Note 15 5 5 2 3" xfId="58892"/>
    <cellStyle name="Note 15 5 5 2 4" xfId="58893"/>
    <cellStyle name="Note 15 5 5 2 5" xfId="58894"/>
    <cellStyle name="Note 15 5 5 2 6" xfId="58895"/>
    <cellStyle name="Note 15 5 5 3" xfId="58896"/>
    <cellStyle name="Note 15 5 5 4" xfId="58897"/>
    <cellStyle name="Note 15 5 5 5" xfId="58898"/>
    <cellStyle name="Note 15 5 5 6" xfId="58899"/>
    <cellStyle name="Note 15 5 5 7" xfId="58900"/>
    <cellStyle name="Note 15 5 5 8" xfId="58901"/>
    <cellStyle name="Note 15 5 6" xfId="4659"/>
    <cellStyle name="Note 15 5 6 2" xfId="4660"/>
    <cellStyle name="Note 15 5 6 2 2" xfId="58902"/>
    <cellStyle name="Note 15 5 6 2 3" xfId="58903"/>
    <cellStyle name="Note 15 5 6 2 4" xfId="58904"/>
    <cellStyle name="Note 15 5 6 2 5" xfId="58905"/>
    <cellStyle name="Note 15 5 6 2 6" xfId="58906"/>
    <cellStyle name="Note 15 5 6 3" xfId="58907"/>
    <cellStyle name="Note 15 5 6 4" xfId="58908"/>
    <cellStyle name="Note 15 5 6 5" xfId="58909"/>
    <cellStyle name="Note 15 5 6 6" xfId="58910"/>
    <cellStyle name="Note 15 5 6 7" xfId="58911"/>
    <cellStyle name="Note 15 5 6 8" xfId="58912"/>
    <cellStyle name="Note 15 5 7" xfId="4661"/>
    <cellStyle name="Note 15 5 7 2" xfId="4662"/>
    <cellStyle name="Note 15 5 7 2 2" xfId="58913"/>
    <cellStyle name="Note 15 5 7 2 3" xfId="58914"/>
    <cellStyle name="Note 15 5 7 2 4" xfId="58915"/>
    <cellStyle name="Note 15 5 7 2 5" xfId="58916"/>
    <cellStyle name="Note 15 5 7 2 6" xfId="58917"/>
    <cellStyle name="Note 15 5 7 3" xfId="58918"/>
    <cellStyle name="Note 15 5 7 4" xfId="58919"/>
    <cellStyle name="Note 15 5 7 5" xfId="58920"/>
    <cellStyle name="Note 15 5 7 6" xfId="58921"/>
    <cellStyle name="Note 15 5 7 7" xfId="58922"/>
    <cellStyle name="Note 15 5 7 8" xfId="58923"/>
    <cellStyle name="Note 15 5 8" xfId="4663"/>
    <cellStyle name="Note 15 5 8 2" xfId="4664"/>
    <cellStyle name="Note 15 5 8 2 2" xfId="58924"/>
    <cellStyle name="Note 15 5 8 2 3" xfId="58925"/>
    <cellStyle name="Note 15 5 8 2 4" xfId="58926"/>
    <cellStyle name="Note 15 5 8 2 5" xfId="58927"/>
    <cellStyle name="Note 15 5 8 2 6" xfId="58928"/>
    <cellStyle name="Note 15 5 8 3" xfId="58929"/>
    <cellStyle name="Note 15 5 8 4" xfId="58930"/>
    <cellStyle name="Note 15 5 8 5" xfId="58931"/>
    <cellStyle name="Note 15 5 8 6" xfId="58932"/>
    <cellStyle name="Note 15 5 8 7" xfId="58933"/>
    <cellStyle name="Note 15 5 8 8" xfId="58934"/>
    <cellStyle name="Note 15 5 9" xfId="4665"/>
    <cellStyle name="Note 15 5 9 2" xfId="4666"/>
    <cellStyle name="Note 15 5 9 2 2" xfId="58935"/>
    <cellStyle name="Note 15 5 9 2 3" xfId="58936"/>
    <cellStyle name="Note 15 5 9 2 4" xfId="58937"/>
    <cellStyle name="Note 15 5 9 2 5" xfId="58938"/>
    <cellStyle name="Note 15 5 9 2 6" xfId="58939"/>
    <cellStyle name="Note 15 5 9 3" xfId="58940"/>
    <cellStyle name="Note 15 5 9 4" xfId="58941"/>
    <cellStyle name="Note 15 5 9 5" xfId="58942"/>
    <cellStyle name="Note 15 5 9 6" xfId="58943"/>
    <cellStyle name="Note 15 5 9 7" xfId="58944"/>
    <cellStyle name="Note 15 5 9 8" xfId="58945"/>
    <cellStyle name="Note 15 6" xfId="4667"/>
    <cellStyle name="Note 15 6 10" xfId="4668"/>
    <cellStyle name="Note 15 6 10 2" xfId="4669"/>
    <cellStyle name="Note 15 6 10 2 2" xfId="58946"/>
    <cellStyle name="Note 15 6 10 2 3" xfId="58947"/>
    <cellStyle name="Note 15 6 10 2 4" xfId="58948"/>
    <cellStyle name="Note 15 6 10 2 5" xfId="58949"/>
    <cellStyle name="Note 15 6 10 3" xfId="58950"/>
    <cellStyle name="Note 15 6 10 4" xfId="58951"/>
    <cellStyle name="Note 15 6 10 5" xfId="58952"/>
    <cellStyle name="Note 15 6 10 6" xfId="58953"/>
    <cellStyle name="Note 15 6 10 7" xfId="58954"/>
    <cellStyle name="Note 15 6 11" xfId="4670"/>
    <cellStyle name="Note 15 6 11 2" xfId="58955"/>
    <cellStyle name="Note 15 6 11 3" xfId="58956"/>
    <cellStyle name="Note 15 6 11 4" xfId="58957"/>
    <cellStyle name="Note 15 6 11 5" xfId="58958"/>
    <cellStyle name="Note 15 6 12" xfId="58959"/>
    <cellStyle name="Note 15 6 13" xfId="58960"/>
    <cellStyle name="Note 15 6 2" xfId="4671"/>
    <cellStyle name="Note 15 6 2 2" xfId="4672"/>
    <cellStyle name="Note 15 6 2 2 2" xfId="4673"/>
    <cellStyle name="Note 15 6 2 2 2 2" xfId="58961"/>
    <cellStyle name="Note 15 6 2 2 2 3" xfId="58962"/>
    <cellStyle name="Note 15 6 2 2 3" xfId="58963"/>
    <cellStyle name="Note 15 6 2 3" xfId="4674"/>
    <cellStyle name="Note 15 6 2 4" xfId="58964"/>
    <cellStyle name="Note 15 6 3" xfId="4675"/>
    <cellStyle name="Note 15 6 3 2" xfId="4676"/>
    <cellStyle name="Note 15 6 3 3" xfId="58965"/>
    <cellStyle name="Note 15 6 4" xfId="4677"/>
    <cellStyle name="Note 15 6 4 2" xfId="4678"/>
    <cellStyle name="Note 15 6 4 3" xfId="58966"/>
    <cellStyle name="Note 15 6 5" xfId="4679"/>
    <cellStyle name="Note 15 6 5 2" xfId="4680"/>
    <cellStyle name="Note 15 6 5 3" xfId="58967"/>
    <cellStyle name="Note 15 6 6" xfId="4681"/>
    <cellStyle name="Note 15 6 6 2" xfId="4682"/>
    <cellStyle name="Note 15 6 6 3" xfId="58968"/>
    <cellStyle name="Note 15 6 7" xfId="4683"/>
    <cellStyle name="Note 15 6 7 2" xfId="4684"/>
    <cellStyle name="Note 15 6 7 3" xfId="58969"/>
    <cellStyle name="Note 15 6 8" xfId="4685"/>
    <cellStyle name="Note 15 6 8 2" xfId="4686"/>
    <cellStyle name="Note 15 6 8 3" xfId="58970"/>
    <cellStyle name="Note 15 6 9" xfId="4687"/>
    <cellStyle name="Note 15 6 9 2" xfId="4688"/>
    <cellStyle name="Note 15 6 9 3" xfId="58971"/>
    <cellStyle name="Note 15 7" xfId="4689"/>
    <cellStyle name="Note 15 7 10" xfId="4690"/>
    <cellStyle name="Note 15 7 10 2" xfId="4691"/>
    <cellStyle name="Note 15 7 10 3" xfId="58972"/>
    <cellStyle name="Note 15 7 11" xfId="4692"/>
    <cellStyle name="Note 15 7 2" xfId="4693"/>
    <cellStyle name="Note 15 7 2 2" xfId="4694"/>
    <cellStyle name="Note 15 7 2 2 2" xfId="4695"/>
    <cellStyle name="Note 15 7 2 2 3" xfId="58973"/>
    <cellStyle name="Note 15 7 2 3" xfId="4696"/>
    <cellStyle name="Note 15 7 2 4" xfId="58974"/>
    <cellStyle name="Note 15 7 3" xfId="4697"/>
    <cellStyle name="Note 15 7 3 2" xfId="4698"/>
    <cellStyle name="Note 15 7 3 3" xfId="58975"/>
    <cellStyle name="Note 15 7 4" xfId="4699"/>
    <cellStyle name="Note 15 7 4 2" xfId="4700"/>
    <cellStyle name="Note 15 7 4 3" xfId="58976"/>
    <cellStyle name="Note 15 7 5" xfId="4701"/>
    <cellStyle name="Note 15 7 5 2" xfId="4702"/>
    <cellStyle name="Note 15 7 5 3" xfId="58977"/>
    <cellStyle name="Note 15 7 6" xfId="4703"/>
    <cellStyle name="Note 15 7 6 2" xfId="4704"/>
    <cellStyle name="Note 15 7 6 3" xfId="58978"/>
    <cellStyle name="Note 15 7 7" xfId="4705"/>
    <cellStyle name="Note 15 7 7 2" xfId="4706"/>
    <cellStyle name="Note 15 7 7 3" xfId="58979"/>
    <cellStyle name="Note 15 7 8" xfId="4707"/>
    <cellStyle name="Note 15 7 8 2" xfId="4708"/>
    <cellStyle name="Note 15 7 8 3" xfId="58980"/>
    <cellStyle name="Note 15 7 9" xfId="4709"/>
    <cellStyle name="Note 15 7 9 2" xfId="4710"/>
    <cellStyle name="Note 15 7 9 3" xfId="58981"/>
    <cellStyle name="Note 15 8" xfId="4711"/>
    <cellStyle name="Note 15 8 2" xfId="4712"/>
    <cellStyle name="Note 15 8 2 2" xfId="4713"/>
    <cellStyle name="Note 15 8 2 3" xfId="58982"/>
    <cellStyle name="Note 15 8 3" xfId="4714"/>
    <cellStyle name="Note 15 8 4" xfId="58983"/>
    <cellStyle name="Note 15 9" xfId="4715"/>
    <cellStyle name="Note 15 9 2" xfId="4716"/>
    <cellStyle name="Note 15 9 3" xfId="58984"/>
    <cellStyle name="Note 16" xfId="4717"/>
    <cellStyle name="Note 16 10" xfId="4718"/>
    <cellStyle name="Note 16 10 2" xfId="4719"/>
    <cellStyle name="Note 16 10 3" xfId="58985"/>
    <cellStyle name="Note 16 11" xfId="4720"/>
    <cellStyle name="Note 16 11 2" xfId="4721"/>
    <cellStyle name="Note 16 11 3" xfId="58986"/>
    <cellStyle name="Note 16 12" xfId="4722"/>
    <cellStyle name="Note 16 12 2" xfId="4723"/>
    <cellStyle name="Note 16 12 3" xfId="58987"/>
    <cellStyle name="Note 16 13" xfId="4724"/>
    <cellStyle name="Note 16 2" xfId="4725"/>
    <cellStyle name="Note 16 2 2" xfId="4726"/>
    <cellStyle name="Note 16 2 2 2" xfId="4727"/>
    <cellStyle name="Note 16 2 2 2 2" xfId="4728"/>
    <cellStyle name="Note 16 2 2 2 3" xfId="58988"/>
    <cellStyle name="Note 16 2 2 3" xfId="4729"/>
    <cellStyle name="Note 16 2 2 4" xfId="58989"/>
    <cellStyle name="Note 16 2 3" xfId="4730"/>
    <cellStyle name="Note 16 2 3 2" xfId="4731"/>
    <cellStyle name="Note 16 2 3 2 2" xfId="4732"/>
    <cellStyle name="Note 16 2 3 2 3" xfId="58990"/>
    <cellStyle name="Note 16 2 3 3" xfId="4733"/>
    <cellStyle name="Note 16 2 3 4" xfId="58991"/>
    <cellStyle name="Note 16 2 4" xfId="4734"/>
    <cellStyle name="Note 16 2 4 2" xfId="4735"/>
    <cellStyle name="Note 16 2 4 3" xfId="58992"/>
    <cellStyle name="Note 16 2 5" xfId="4736"/>
    <cellStyle name="Note 16 2 5 2" xfId="4737"/>
    <cellStyle name="Note 16 2 5 3" xfId="58993"/>
    <cellStyle name="Note 16 2 6" xfId="4738"/>
    <cellStyle name="Note 16 2 6 2" xfId="4739"/>
    <cellStyle name="Note 16 2 6 3" xfId="58994"/>
    <cellStyle name="Note 16 2 7" xfId="4740"/>
    <cellStyle name="Note 16 2 7 2" xfId="4741"/>
    <cellStyle name="Note 16 2 7 3" xfId="58995"/>
    <cellStyle name="Note 16 2 8" xfId="4742"/>
    <cellStyle name="Note 16 2 9" xfId="58996"/>
    <cellStyle name="Note 16 3" xfId="4743"/>
    <cellStyle name="Note 16 3 10" xfId="4744"/>
    <cellStyle name="Note 16 3 10 2" xfId="4745"/>
    <cellStyle name="Note 16 3 10 3" xfId="58997"/>
    <cellStyle name="Note 16 3 11" xfId="4746"/>
    <cellStyle name="Note 16 3 2" xfId="4747"/>
    <cellStyle name="Note 16 3 2 2" xfId="4748"/>
    <cellStyle name="Note 16 3 2 2 2" xfId="4749"/>
    <cellStyle name="Note 16 3 2 2 3" xfId="58998"/>
    <cellStyle name="Note 16 3 2 3" xfId="4750"/>
    <cellStyle name="Note 16 3 2 4" xfId="58999"/>
    <cellStyle name="Note 16 3 3" xfId="4751"/>
    <cellStyle name="Note 16 3 3 2" xfId="4752"/>
    <cellStyle name="Note 16 3 3 3" xfId="59000"/>
    <cellStyle name="Note 16 3 4" xfId="4753"/>
    <cellStyle name="Note 16 3 4 2" xfId="4754"/>
    <cellStyle name="Note 16 3 4 3" xfId="59001"/>
    <cellStyle name="Note 16 3 5" xfId="4755"/>
    <cellStyle name="Note 16 3 5 2" xfId="4756"/>
    <cellStyle name="Note 16 3 5 3" xfId="59002"/>
    <cellStyle name="Note 16 3 6" xfId="4757"/>
    <cellStyle name="Note 16 3 6 2" xfId="4758"/>
    <cellStyle name="Note 16 3 6 3" xfId="59003"/>
    <cellStyle name="Note 16 3 7" xfId="4759"/>
    <cellStyle name="Note 16 3 7 2" xfId="4760"/>
    <cellStyle name="Note 16 3 7 3" xfId="59004"/>
    <cellStyle name="Note 16 3 8" xfId="4761"/>
    <cellStyle name="Note 16 3 8 2" xfId="4762"/>
    <cellStyle name="Note 16 3 8 3" xfId="59005"/>
    <cellStyle name="Note 16 3 9" xfId="4763"/>
    <cellStyle name="Note 16 3 9 2" xfId="4764"/>
    <cellStyle name="Note 16 3 9 3" xfId="59006"/>
    <cellStyle name="Note 16 4" xfId="4765"/>
    <cellStyle name="Note 16 4 10" xfId="4766"/>
    <cellStyle name="Note 16 4 10 2" xfId="4767"/>
    <cellStyle name="Note 16 4 10 3" xfId="59007"/>
    <cellStyle name="Note 16 4 11" xfId="4768"/>
    <cellStyle name="Note 16 4 2" xfId="4769"/>
    <cellStyle name="Note 16 4 2 2" xfId="4770"/>
    <cellStyle name="Note 16 4 2 2 2" xfId="4771"/>
    <cellStyle name="Note 16 4 2 2 3" xfId="59008"/>
    <cellStyle name="Note 16 4 2 3" xfId="4772"/>
    <cellStyle name="Note 16 4 2 4" xfId="59009"/>
    <cellStyle name="Note 16 4 3" xfId="4773"/>
    <cellStyle name="Note 16 4 3 2" xfId="4774"/>
    <cellStyle name="Note 16 4 3 3" xfId="59010"/>
    <cellStyle name="Note 16 4 4" xfId="4775"/>
    <cellStyle name="Note 16 4 4 2" xfId="4776"/>
    <cellStyle name="Note 16 4 4 3" xfId="59011"/>
    <cellStyle name="Note 16 4 5" xfId="4777"/>
    <cellStyle name="Note 16 4 5 2" xfId="4778"/>
    <cellStyle name="Note 16 4 5 3" xfId="59012"/>
    <cellStyle name="Note 16 4 6" xfId="4779"/>
    <cellStyle name="Note 16 4 6 2" xfId="4780"/>
    <cellStyle name="Note 16 4 6 3" xfId="59013"/>
    <cellStyle name="Note 16 4 7" xfId="4781"/>
    <cellStyle name="Note 16 4 7 2" xfId="4782"/>
    <cellStyle name="Note 16 4 7 3" xfId="59014"/>
    <cellStyle name="Note 16 4 8" xfId="4783"/>
    <cellStyle name="Note 16 4 8 2" xfId="4784"/>
    <cellStyle name="Note 16 4 8 3" xfId="59015"/>
    <cellStyle name="Note 16 4 9" xfId="4785"/>
    <cellStyle name="Note 16 4 9 2" xfId="4786"/>
    <cellStyle name="Note 16 4 9 3" xfId="59016"/>
    <cellStyle name="Note 16 5" xfId="4787"/>
    <cellStyle name="Note 16 5 10" xfId="4788"/>
    <cellStyle name="Note 16 5 10 2" xfId="4789"/>
    <cellStyle name="Note 16 5 10 3" xfId="59017"/>
    <cellStyle name="Note 16 5 11" xfId="4790"/>
    <cellStyle name="Note 16 5 2" xfId="4791"/>
    <cellStyle name="Note 16 5 2 2" xfId="4792"/>
    <cellStyle name="Note 16 5 2 2 2" xfId="4793"/>
    <cellStyle name="Note 16 5 2 2 3" xfId="59018"/>
    <cellStyle name="Note 16 5 2 3" xfId="4794"/>
    <cellStyle name="Note 16 5 2 4" xfId="59019"/>
    <cellStyle name="Note 16 5 3" xfId="4795"/>
    <cellStyle name="Note 16 5 3 2" xfId="4796"/>
    <cellStyle name="Note 16 5 3 3" xfId="59020"/>
    <cellStyle name="Note 16 5 4" xfId="4797"/>
    <cellStyle name="Note 16 5 4 2" xfId="4798"/>
    <cellStyle name="Note 16 5 4 3" xfId="59021"/>
    <cellStyle name="Note 16 5 5" xfId="4799"/>
    <cellStyle name="Note 16 5 5 2" xfId="4800"/>
    <cellStyle name="Note 16 5 5 3" xfId="59022"/>
    <cellStyle name="Note 16 5 6" xfId="4801"/>
    <cellStyle name="Note 16 5 6 2" xfId="4802"/>
    <cellStyle name="Note 16 5 6 3" xfId="59023"/>
    <cellStyle name="Note 16 5 7" xfId="4803"/>
    <cellStyle name="Note 16 5 7 2" xfId="4804"/>
    <cellStyle name="Note 16 5 7 3" xfId="59024"/>
    <cellStyle name="Note 16 5 8" xfId="4805"/>
    <cellStyle name="Note 16 5 8 2" xfId="4806"/>
    <cellStyle name="Note 16 5 8 3" xfId="59025"/>
    <cellStyle name="Note 16 5 9" xfId="4807"/>
    <cellStyle name="Note 16 5 9 2" xfId="4808"/>
    <cellStyle name="Note 16 5 9 3" xfId="59026"/>
    <cellStyle name="Note 16 6" xfId="4809"/>
    <cellStyle name="Note 16 6 10" xfId="4810"/>
    <cellStyle name="Note 16 6 10 2" xfId="4811"/>
    <cellStyle name="Note 16 6 10 3" xfId="59027"/>
    <cellStyle name="Note 16 6 11" xfId="4812"/>
    <cellStyle name="Note 16 6 2" xfId="4813"/>
    <cellStyle name="Note 16 6 2 2" xfId="4814"/>
    <cellStyle name="Note 16 6 2 2 2" xfId="4815"/>
    <cellStyle name="Note 16 6 2 2 3" xfId="59028"/>
    <cellStyle name="Note 16 6 2 3" xfId="4816"/>
    <cellStyle name="Note 16 6 2 4" xfId="59029"/>
    <cellStyle name="Note 16 6 3" xfId="4817"/>
    <cellStyle name="Note 16 6 3 2" xfId="4818"/>
    <cellStyle name="Note 16 6 3 3" xfId="59030"/>
    <cellStyle name="Note 16 6 4" xfId="4819"/>
    <cellStyle name="Note 16 6 4 2" xfId="4820"/>
    <cellStyle name="Note 16 6 4 3" xfId="59031"/>
    <cellStyle name="Note 16 6 5" xfId="4821"/>
    <cellStyle name="Note 16 6 5 2" xfId="4822"/>
    <cellStyle name="Note 16 6 5 3" xfId="59032"/>
    <cellStyle name="Note 16 6 6" xfId="4823"/>
    <cellStyle name="Note 16 6 6 2" xfId="4824"/>
    <cellStyle name="Note 16 6 6 3" xfId="59033"/>
    <cellStyle name="Note 16 6 7" xfId="4825"/>
    <cellStyle name="Note 16 6 7 2" xfId="4826"/>
    <cellStyle name="Note 16 6 7 3" xfId="59034"/>
    <cellStyle name="Note 16 6 8" xfId="4827"/>
    <cellStyle name="Note 16 6 8 2" xfId="4828"/>
    <cellStyle name="Note 16 6 8 3" xfId="59035"/>
    <cellStyle name="Note 16 6 9" xfId="4829"/>
    <cellStyle name="Note 16 6 9 2" xfId="4830"/>
    <cellStyle name="Note 16 6 9 3" xfId="59036"/>
    <cellStyle name="Note 16 7" xfId="4831"/>
    <cellStyle name="Note 16 7 2" xfId="4832"/>
    <cellStyle name="Note 16 7 2 2" xfId="4833"/>
    <cellStyle name="Note 16 7 2 3" xfId="59037"/>
    <cellStyle name="Note 16 7 3" xfId="4834"/>
    <cellStyle name="Note 16 7 4" xfId="59038"/>
    <cellStyle name="Note 16 8" xfId="4835"/>
    <cellStyle name="Note 16 8 2" xfId="4836"/>
    <cellStyle name="Note 16 8 3" xfId="59039"/>
    <cellStyle name="Note 16 9" xfId="4837"/>
    <cellStyle name="Note 16 9 2" xfId="4838"/>
    <cellStyle name="Note 16 9 3" xfId="59040"/>
    <cellStyle name="Note 2" xfId="4839"/>
    <cellStyle name="Note 2 10" xfId="4840"/>
    <cellStyle name="Note 2 10 2" xfId="4841"/>
    <cellStyle name="Note 2 10 3" xfId="59041"/>
    <cellStyle name="Note 2 11" xfId="4842"/>
    <cellStyle name="Note 2 11 2" xfId="4843"/>
    <cellStyle name="Note 2 11 3" xfId="59042"/>
    <cellStyle name="Note 2 12" xfId="4844"/>
    <cellStyle name="Note 2 12 2" xfId="4845"/>
    <cellStyle name="Note 2 12 3" xfId="59043"/>
    <cellStyle name="Note 2 13" xfId="4846"/>
    <cellStyle name="Note 2 13 2" xfId="4847"/>
    <cellStyle name="Note 2 13 3" xfId="59044"/>
    <cellStyle name="Note 2 14" xfId="4848"/>
    <cellStyle name="Note 2 15" xfId="59045"/>
    <cellStyle name="Note 2 16" xfId="59046"/>
    <cellStyle name="Note 2 17" xfId="59047"/>
    <cellStyle name="Note 2 18" xfId="59048"/>
    <cellStyle name="Note 2 2" xfId="4849"/>
    <cellStyle name="Note 2 2 10" xfId="4850"/>
    <cellStyle name="Note 2 2 10 2" xfId="4851"/>
    <cellStyle name="Note 2 2 10 3" xfId="59049"/>
    <cellStyle name="Note 2 2 11" xfId="4852"/>
    <cellStyle name="Note 2 2 11 2" xfId="4853"/>
    <cellStyle name="Note 2 2 11 3" xfId="59050"/>
    <cellStyle name="Note 2 2 12" xfId="4854"/>
    <cellStyle name="Note 2 2 12 2" xfId="4855"/>
    <cellStyle name="Note 2 2 12 3" xfId="59051"/>
    <cellStyle name="Note 2 2 13" xfId="4856"/>
    <cellStyle name="Note 2 2 2" xfId="4857"/>
    <cellStyle name="Note 2 2 2 2" xfId="4858"/>
    <cellStyle name="Note 2 2 2 2 2" xfId="4859"/>
    <cellStyle name="Note 2 2 2 2 2 2" xfId="4860"/>
    <cellStyle name="Note 2 2 2 2 2 3" xfId="59052"/>
    <cellStyle name="Note 2 2 2 2 3" xfId="4861"/>
    <cellStyle name="Note 2 2 2 2 4" xfId="59053"/>
    <cellStyle name="Note 2 2 2 3" xfId="4862"/>
    <cellStyle name="Note 2 2 2 3 2" xfId="4863"/>
    <cellStyle name="Note 2 2 2 3 2 2" xfId="4864"/>
    <cellStyle name="Note 2 2 2 3 2 3" xfId="59054"/>
    <cellStyle name="Note 2 2 2 3 3" xfId="4865"/>
    <cellStyle name="Note 2 2 2 3 4" xfId="59055"/>
    <cellStyle name="Note 2 2 2 4" xfId="4866"/>
    <cellStyle name="Note 2 2 2 4 2" xfId="4867"/>
    <cellStyle name="Note 2 2 2 4 3" xfId="59056"/>
    <cellStyle name="Note 2 2 2 5" xfId="4868"/>
    <cellStyle name="Note 2 2 2 5 2" xfId="4869"/>
    <cellStyle name="Note 2 2 2 5 3" xfId="59057"/>
    <cellStyle name="Note 2 2 2 6" xfId="4870"/>
    <cellStyle name="Note 2 2 2 6 2" xfId="4871"/>
    <cellStyle name="Note 2 2 2 6 3" xfId="59058"/>
    <cellStyle name="Note 2 2 2 7" xfId="4872"/>
    <cellStyle name="Note 2 2 2 7 2" xfId="4873"/>
    <cellStyle name="Note 2 2 2 7 3" xfId="59059"/>
    <cellStyle name="Note 2 2 2 8" xfId="4874"/>
    <cellStyle name="Note 2 2 2 9" xfId="59060"/>
    <cellStyle name="Note 2 2 3" xfId="4875"/>
    <cellStyle name="Note 2 2 3 10" xfId="4876"/>
    <cellStyle name="Note 2 2 3 10 2" xfId="4877"/>
    <cellStyle name="Note 2 2 3 10 3" xfId="59061"/>
    <cellStyle name="Note 2 2 3 11" xfId="4878"/>
    <cellStyle name="Note 2 2 3 2" xfId="4879"/>
    <cellStyle name="Note 2 2 3 2 2" xfId="4880"/>
    <cellStyle name="Note 2 2 3 2 2 2" xfId="4881"/>
    <cellStyle name="Note 2 2 3 2 2 3" xfId="59062"/>
    <cellStyle name="Note 2 2 3 2 3" xfId="4882"/>
    <cellStyle name="Note 2 2 3 2 4" xfId="59063"/>
    <cellStyle name="Note 2 2 3 3" xfId="4883"/>
    <cellStyle name="Note 2 2 3 3 2" xfId="4884"/>
    <cellStyle name="Note 2 2 3 3 3" xfId="59064"/>
    <cellStyle name="Note 2 2 3 4" xfId="4885"/>
    <cellStyle name="Note 2 2 3 4 2" xfId="4886"/>
    <cellStyle name="Note 2 2 3 4 3" xfId="59065"/>
    <cellStyle name="Note 2 2 3 5" xfId="4887"/>
    <cellStyle name="Note 2 2 3 5 2" xfId="4888"/>
    <cellStyle name="Note 2 2 3 5 3" xfId="59066"/>
    <cellStyle name="Note 2 2 3 6" xfId="4889"/>
    <cellStyle name="Note 2 2 3 6 2" xfId="4890"/>
    <cellStyle name="Note 2 2 3 6 3" xfId="59067"/>
    <cellStyle name="Note 2 2 3 7" xfId="4891"/>
    <cellStyle name="Note 2 2 3 7 2" xfId="4892"/>
    <cellStyle name="Note 2 2 3 7 3" xfId="59068"/>
    <cellStyle name="Note 2 2 3 8" xfId="4893"/>
    <cellStyle name="Note 2 2 3 8 2" xfId="4894"/>
    <cellStyle name="Note 2 2 3 8 3" xfId="59069"/>
    <cellStyle name="Note 2 2 3 9" xfId="4895"/>
    <cellStyle name="Note 2 2 3 9 2" xfId="4896"/>
    <cellStyle name="Note 2 2 3 9 3" xfId="59070"/>
    <cellStyle name="Note 2 2 4" xfId="4897"/>
    <cellStyle name="Note 2 2 4 10" xfId="4898"/>
    <cellStyle name="Note 2 2 4 10 2" xfId="4899"/>
    <cellStyle name="Note 2 2 4 10 3" xfId="59071"/>
    <cellStyle name="Note 2 2 4 11" xfId="4900"/>
    <cellStyle name="Note 2 2 4 2" xfId="4901"/>
    <cellStyle name="Note 2 2 4 2 2" xfId="4902"/>
    <cellStyle name="Note 2 2 4 2 2 2" xfId="4903"/>
    <cellStyle name="Note 2 2 4 2 2 3" xfId="59072"/>
    <cellStyle name="Note 2 2 4 2 3" xfId="4904"/>
    <cellStyle name="Note 2 2 4 2 4" xfId="59073"/>
    <cellStyle name="Note 2 2 4 3" xfId="4905"/>
    <cellStyle name="Note 2 2 4 3 2" xfId="4906"/>
    <cellStyle name="Note 2 2 4 3 3" xfId="59074"/>
    <cellStyle name="Note 2 2 4 4" xfId="4907"/>
    <cellStyle name="Note 2 2 4 4 2" xfId="4908"/>
    <cellStyle name="Note 2 2 4 4 3" xfId="59075"/>
    <cellStyle name="Note 2 2 4 5" xfId="4909"/>
    <cellStyle name="Note 2 2 4 5 2" xfId="4910"/>
    <cellStyle name="Note 2 2 4 5 3" xfId="59076"/>
    <cellStyle name="Note 2 2 4 6" xfId="4911"/>
    <cellStyle name="Note 2 2 4 6 2" xfId="4912"/>
    <cellStyle name="Note 2 2 4 6 3" xfId="59077"/>
    <cellStyle name="Note 2 2 4 7" xfId="4913"/>
    <cellStyle name="Note 2 2 4 7 2" xfId="4914"/>
    <cellStyle name="Note 2 2 4 7 3" xfId="59078"/>
    <cellStyle name="Note 2 2 4 8" xfId="4915"/>
    <cellStyle name="Note 2 2 4 8 2" xfId="4916"/>
    <cellStyle name="Note 2 2 4 8 3" xfId="59079"/>
    <cellStyle name="Note 2 2 4 9" xfId="4917"/>
    <cellStyle name="Note 2 2 4 9 2" xfId="4918"/>
    <cellStyle name="Note 2 2 4 9 3" xfId="59080"/>
    <cellStyle name="Note 2 2 5" xfId="4919"/>
    <cellStyle name="Note 2 2 5 10" xfId="4920"/>
    <cellStyle name="Note 2 2 5 10 2" xfId="4921"/>
    <cellStyle name="Note 2 2 5 10 3" xfId="59081"/>
    <cellStyle name="Note 2 2 5 11" xfId="4922"/>
    <cellStyle name="Note 2 2 5 2" xfId="4923"/>
    <cellStyle name="Note 2 2 5 2 2" xfId="4924"/>
    <cellStyle name="Note 2 2 5 2 2 2" xfId="4925"/>
    <cellStyle name="Note 2 2 5 2 2 3" xfId="59082"/>
    <cellStyle name="Note 2 2 5 2 3" xfId="4926"/>
    <cellStyle name="Note 2 2 5 2 4" xfId="59083"/>
    <cellStyle name="Note 2 2 5 3" xfId="4927"/>
    <cellStyle name="Note 2 2 5 3 2" xfId="4928"/>
    <cellStyle name="Note 2 2 5 3 3" xfId="59084"/>
    <cellStyle name="Note 2 2 5 4" xfId="4929"/>
    <cellStyle name="Note 2 2 5 4 2" xfId="4930"/>
    <cellStyle name="Note 2 2 5 4 3" xfId="59085"/>
    <cellStyle name="Note 2 2 5 5" xfId="4931"/>
    <cellStyle name="Note 2 2 5 5 2" xfId="4932"/>
    <cellStyle name="Note 2 2 5 5 3" xfId="59086"/>
    <cellStyle name="Note 2 2 5 6" xfId="4933"/>
    <cellStyle name="Note 2 2 5 6 2" xfId="4934"/>
    <cellStyle name="Note 2 2 5 6 3" xfId="59087"/>
    <cellStyle name="Note 2 2 5 7" xfId="4935"/>
    <cellStyle name="Note 2 2 5 7 2" xfId="4936"/>
    <cellStyle name="Note 2 2 5 7 3" xfId="59088"/>
    <cellStyle name="Note 2 2 5 8" xfId="4937"/>
    <cellStyle name="Note 2 2 5 8 2" xfId="4938"/>
    <cellStyle name="Note 2 2 5 8 3" xfId="59089"/>
    <cellStyle name="Note 2 2 5 9" xfId="4939"/>
    <cellStyle name="Note 2 2 5 9 2" xfId="4940"/>
    <cellStyle name="Note 2 2 5 9 3" xfId="59090"/>
    <cellStyle name="Note 2 2 6" xfId="4941"/>
    <cellStyle name="Note 2 2 6 10" xfId="4942"/>
    <cellStyle name="Note 2 2 6 10 2" xfId="4943"/>
    <cellStyle name="Note 2 2 6 10 3" xfId="59091"/>
    <cellStyle name="Note 2 2 6 11" xfId="4944"/>
    <cellStyle name="Note 2 2 6 2" xfId="4945"/>
    <cellStyle name="Note 2 2 6 2 2" xfId="4946"/>
    <cellStyle name="Note 2 2 6 2 2 2" xfId="4947"/>
    <cellStyle name="Note 2 2 6 2 2 3" xfId="59092"/>
    <cellStyle name="Note 2 2 6 2 3" xfId="4948"/>
    <cellStyle name="Note 2 2 6 2 4" xfId="59093"/>
    <cellStyle name="Note 2 2 6 3" xfId="4949"/>
    <cellStyle name="Note 2 2 6 3 2" xfId="4950"/>
    <cellStyle name="Note 2 2 6 3 3" xfId="59094"/>
    <cellStyle name="Note 2 2 6 4" xfId="4951"/>
    <cellStyle name="Note 2 2 6 4 2" xfId="4952"/>
    <cellStyle name="Note 2 2 6 4 3" xfId="59095"/>
    <cellStyle name="Note 2 2 6 5" xfId="4953"/>
    <cellStyle name="Note 2 2 6 5 2" xfId="4954"/>
    <cellStyle name="Note 2 2 6 5 3" xfId="59096"/>
    <cellStyle name="Note 2 2 6 6" xfId="4955"/>
    <cellStyle name="Note 2 2 6 6 2" xfId="4956"/>
    <cellStyle name="Note 2 2 6 6 3" xfId="59097"/>
    <cellStyle name="Note 2 2 6 7" xfId="4957"/>
    <cellStyle name="Note 2 2 6 7 2" xfId="4958"/>
    <cellStyle name="Note 2 2 6 7 3" xfId="59098"/>
    <cellStyle name="Note 2 2 6 8" xfId="4959"/>
    <cellStyle name="Note 2 2 6 8 2" xfId="4960"/>
    <cellStyle name="Note 2 2 6 8 3" xfId="59099"/>
    <cellStyle name="Note 2 2 6 9" xfId="4961"/>
    <cellStyle name="Note 2 2 6 9 2" xfId="4962"/>
    <cellStyle name="Note 2 2 6 9 3" xfId="59100"/>
    <cellStyle name="Note 2 2 7" xfId="4963"/>
    <cellStyle name="Note 2 2 7 2" xfId="4964"/>
    <cellStyle name="Note 2 2 7 2 2" xfId="4965"/>
    <cellStyle name="Note 2 2 7 2 3" xfId="59101"/>
    <cellStyle name="Note 2 2 7 3" xfId="4966"/>
    <cellStyle name="Note 2 2 7 4" xfId="59102"/>
    <cellStyle name="Note 2 2 8" xfId="4967"/>
    <cellStyle name="Note 2 2 8 2" xfId="4968"/>
    <cellStyle name="Note 2 2 8 3" xfId="59103"/>
    <cellStyle name="Note 2 2 9" xfId="4969"/>
    <cellStyle name="Note 2 2 9 2" xfId="4970"/>
    <cellStyle name="Note 2 2 9 3" xfId="59104"/>
    <cellStyle name="Note 2 3" xfId="4971"/>
    <cellStyle name="Note 2 3 2" xfId="4972"/>
    <cellStyle name="Note 2 3 2 2" xfId="4973"/>
    <cellStyle name="Note 2 3 2 2 2" xfId="4974"/>
    <cellStyle name="Note 2 3 2 2 3" xfId="59105"/>
    <cellStyle name="Note 2 3 2 3" xfId="4975"/>
    <cellStyle name="Note 2 3 2 4" xfId="59106"/>
    <cellStyle name="Note 2 3 3" xfId="4976"/>
    <cellStyle name="Note 2 3 3 2" xfId="4977"/>
    <cellStyle name="Note 2 3 3 2 2" xfId="4978"/>
    <cellStyle name="Note 2 3 3 2 3" xfId="59107"/>
    <cellStyle name="Note 2 3 3 3" xfId="4979"/>
    <cellStyle name="Note 2 3 3 4" xfId="59108"/>
    <cellStyle name="Note 2 3 4" xfId="4980"/>
    <cellStyle name="Note 2 3 4 2" xfId="4981"/>
    <cellStyle name="Note 2 3 4 3" xfId="59109"/>
    <cellStyle name="Note 2 3 5" xfId="4982"/>
    <cellStyle name="Note 2 3 5 2" xfId="4983"/>
    <cellStyle name="Note 2 3 5 3" xfId="59110"/>
    <cellStyle name="Note 2 3 6" xfId="4984"/>
    <cellStyle name="Note 2 3 6 2" xfId="4985"/>
    <cellStyle name="Note 2 3 6 3" xfId="59111"/>
    <cellStyle name="Note 2 3 7" xfId="4986"/>
    <cellStyle name="Note 2 3 7 2" xfId="4987"/>
    <cellStyle name="Note 2 3 7 3" xfId="59112"/>
    <cellStyle name="Note 2 3 8" xfId="4988"/>
    <cellStyle name="Note 2 3 9" xfId="59113"/>
    <cellStyle name="Note 2 4" xfId="4989"/>
    <cellStyle name="Note 2 4 10" xfId="4990"/>
    <cellStyle name="Note 2 4 10 2" xfId="4991"/>
    <cellStyle name="Note 2 4 10 3" xfId="59114"/>
    <cellStyle name="Note 2 4 11" xfId="4992"/>
    <cellStyle name="Note 2 4 2" xfId="4993"/>
    <cellStyle name="Note 2 4 2 2" xfId="4994"/>
    <cellStyle name="Note 2 4 2 2 2" xfId="4995"/>
    <cellStyle name="Note 2 4 2 2 3" xfId="59115"/>
    <cellStyle name="Note 2 4 2 3" xfId="4996"/>
    <cellStyle name="Note 2 4 2 4" xfId="59116"/>
    <cellStyle name="Note 2 4 3" xfId="4997"/>
    <cellStyle name="Note 2 4 3 2" xfId="4998"/>
    <cellStyle name="Note 2 4 3 3" xfId="59117"/>
    <cellStyle name="Note 2 4 4" xfId="4999"/>
    <cellStyle name="Note 2 4 4 2" xfId="5000"/>
    <cellStyle name="Note 2 4 4 3" xfId="59118"/>
    <cellStyle name="Note 2 4 5" xfId="5001"/>
    <cellStyle name="Note 2 4 5 2" xfId="5002"/>
    <cellStyle name="Note 2 4 5 3" xfId="59119"/>
    <cellStyle name="Note 2 4 6" xfId="5003"/>
    <cellStyle name="Note 2 4 6 2" xfId="5004"/>
    <cellStyle name="Note 2 4 6 3" xfId="59120"/>
    <cellStyle name="Note 2 4 7" xfId="5005"/>
    <cellStyle name="Note 2 4 7 2" xfId="5006"/>
    <cellStyle name="Note 2 4 7 3" xfId="59121"/>
    <cellStyle name="Note 2 4 8" xfId="5007"/>
    <cellStyle name="Note 2 4 8 2" xfId="5008"/>
    <cellStyle name="Note 2 4 8 3" xfId="59122"/>
    <cellStyle name="Note 2 4 9" xfId="5009"/>
    <cellStyle name="Note 2 4 9 2" xfId="5010"/>
    <cellStyle name="Note 2 4 9 3" xfId="59123"/>
    <cellStyle name="Note 2 5" xfId="5011"/>
    <cellStyle name="Note 2 5 10" xfId="5012"/>
    <cellStyle name="Note 2 5 10 2" xfId="5013"/>
    <cellStyle name="Note 2 5 10 3" xfId="59124"/>
    <cellStyle name="Note 2 5 11" xfId="5014"/>
    <cellStyle name="Note 2 5 2" xfId="5015"/>
    <cellStyle name="Note 2 5 2 2" xfId="5016"/>
    <cellStyle name="Note 2 5 2 2 2" xfId="5017"/>
    <cellStyle name="Note 2 5 2 2 3" xfId="59125"/>
    <cellStyle name="Note 2 5 2 3" xfId="5018"/>
    <cellStyle name="Note 2 5 2 4" xfId="59126"/>
    <cellStyle name="Note 2 5 3" xfId="5019"/>
    <cellStyle name="Note 2 5 3 2" xfId="5020"/>
    <cellStyle name="Note 2 5 3 3" xfId="59127"/>
    <cellStyle name="Note 2 5 4" xfId="5021"/>
    <cellStyle name="Note 2 5 4 2" xfId="5022"/>
    <cellStyle name="Note 2 5 4 3" xfId="59128"/>
    <cellStyle name="Note 2 5 5" xfId="5023"/>
    <cellStyle name="Note 2 5 5 2" xfId="5024"/>
    <cellStyle name="Note 2 5 5 3" xfId="59129"/>
    <cellStyle name="Note 2 5 6" xfId="5025"/>
    <cellStyle name="Note 2 5 6 2" xfId="5026"/>
    <cellStyle name="Note 2 5 6 3" xfId="59130"/>
    <cellStyle name="Note 2 5 7" xfId="5027"/>
    <cellStyle name="Note 2 5 7 2" xfId="5028"/>
    <cellStyle name="Note 2 5 7 3" xfId="59131"/>
    <cellStyle name="Note 2 5 8" xfId="5029"/>
    <cellStyle name="Note 2 5 8 2" xfId="5030"/>
    <cellStyle name="Note 2 5 8 3" xfId="59132"/>
    <cellStyle name="Note 2 5 9" xfId="5031"/>
    <cellStyle name="Note 2 5 9 2" xfId="5032"/>
    <cellStyle name="Note 2 5 9 3" xfId="59133"/>
    <cellStyle name="Note 2 6" xfId="5033"/>
    <cellStyle name="Note 2 6 10" xfId="5034"/>
    <cellStyle name="Note 2 6 10 2" xfId="5035"/>
    <cellStyle name="Note 2 6 10 3" xfId="59134"/>
    <cellStyle name="Note 2 6 11" xfId="5036"/>
    <cellStyle name="Note 2 6 2" xfId="5037"/>
    <cellStyle name="Note 2 6 2 2" xfId="5038"/>
    <cellStyle name="Note 2 6 2 2 2" xfId="5039"/>
    <cellStyle name="Note 2 6 2 2 3" xfId="59135"/>
    <cellStyle name="Note 2 6 2 3" xfId="5040"/>
    <cellStyle name="Note 2 6 2 4" xfId="59136"/>
    <cellStyle name="Note 2 6 3" xfId="5041"/>
    <cellStyle name="Note 2 6 3 2" xfId="5042"/>
    <cellStyle name="Note 2 6 3 3" xfId="59137"/>
    <cellStyle name="Note 2 6 4" xfId="5043"/>
    <cellStyle name="Note 2 6 4 2" xfId="5044"/>
    <cellStyle name="Note 2 6 4 3" xfId="59138"/>
    <cellStyle name="Note 2 6 5" xfId="5045"/>
    <cellStyle name="Note 2 6 5 2" xfId="5046"/>
    <cellStyle name="Note 2 6 5 3" xfId="59139"/>
    <cellStyle name="Note 2 6 6" xfId="5047"/>
    <cellStyle name="Note 2 6 6 2" xfId="5048"/>
    <cellStyle name="Note 2 6 6 3" xfId="59140"/>
    <cellStyle name="Note 2 6 7" xfId="5049"/>
    <cellStyle name="Note 2 6 7 2" xfId="5050"/>
    <cellStyle name="Note 2 6 7 3" xfId="59141"/>
    <cellStyle name="Note 2 6 8" xfId="5051"/>
    <cellStyle name="Note 2 6 8 2" xfId="5052"/>
    <cellStyle name="Note 2 6 8 3" xfId="59142"/>
    <cellStyle name="Note 2 6 9" xfId="5053"/>
    <cellStyle name="Note 2 6 9 2" xfId="5054"/>
    <cellStyle name="Note 2 6 9 3" xfId="59143"/>
    <cellStyle name="Note 2 7" xfId="5055"/>
    <cellStyle name="Note 2 7 10" xfId="5056"/>
    <cellStyle name="Note 2 7 10 2" xfId="5057"/>
    <cellStyle name="Note 2 7 10 3" xfId="59144"/>
    <cellStyle name="Note 2 7 11" xfId="5058"/>
    <cellStyle name="Note 2 7 2" xfId="5059"/>
    <cellStyle name="Note 2 7 2 2" xfId="5060"/>
    <cellStyle name="Note 2 7 2 2 2" xfId="5061"/>
    <cellStyle name="Note 2 7 2 2 3" xfId="59145"/>
    <cellStyle name="Note 2 7 2 3" xfId="5062"/>
    <cellStyle name="Note 2 7 2 4" xfId="59146"/>
    <cellStyle name="Note 2 7 3" xfId="5063"/>
    <cellStyle name="Note 2 7 3 2" xfId="5064"/>
    <cellStyle name="Note 2 7 3 3" xfId="59147"/>
    <cellStyle name="Note 2 7 4" xfId="5065"/>
    <cellStyle name="Note 2 7 4 2" xfId="5066"/>
    <cellStyle name="Note 2 7 4 3" xfId="59148"/>
    <cellStyle name="Note 2 7 5" xfId="5067"/>
    <cellStyle name="Note 2 7 5 2" xfId="5068"/>
    <cellStyle name="Note 2 7 5 3" xfId="59149"/>
    <cellStyle name="Note 2 7 6" xfId="5069"/>
    <cellStyle name="Note 2 7 6 2" xfId="5070"/>
    <cellStyle name="Note 2 7 6 3" xfId="59150"/>
    <cellStyle name="Note 2 7 7" xfId="5071"/>
    <cellStyle name="Note 2 7 7 2" xfId="5072"/>
    <cellStyle name="Note 2 7 7 3" xfId="59151"/>
    <cellStyle name="Note 2 7 8" xfId="5073"/>
    <cellStyle name="Note 2 7 8 2" xfId="5074"/>
    <cellStyle name="Note 2 7 8 3" xfId="59152"/>
    <cellStyle name="Note 2 7 9" xfId="5075"/>
    <cellStyle name="Note 2 7 9 2" xfId="5076"/>
    <cellStyle name="Note 2 7 9 3" xfId="59153"/>
    <cellStyle name="Note 2 8" xfId="5077"/>
    <cellStyle name="Note 2 8 2" xfId="5078"/>
    <cellStyle name="Note 2 8 2 2" xfId="5079"/>
    <cellStyle name="Note 2 8 2 3" xfId="59154"/>
    <cellStyle name="Note 2 8 3" xfId="5080"/>
    <cellStyle name="Note 2 8 4" xfId="59155"/>
    <cellStyle name="Note 2 9" xfId="5081"/>
    <cellStyle name="Note 2 9 2" xfId="5082"/>
    <cellStyle name="Note 2 9 3" xfId="59156"/>
    <cellStyle name="Note 3" xfId="5083"/>
    <cellStyle name="Note 3 10" xfId="5084"/>
    <cellStyle name="Note 3 10 2" xfId="5085"/>
    <cellStyle name="Note 3 10 3" xfId="59157"/>
    <cellStyle name="Note 3 11" xfId="5086"/>
    <cellStyle name="Note 3 11 2" xfId="5087"/>
    <cellStyle name="Note 3 11 3" xfId="59158"/>
    <cellStyle name="Note 3 12" xfId="5088"/>
    <cellStyle name="Note 3 12 2" xfId="5089"/>
    <cellStyle name="Note 3 12 3" xfId="59159"/>
    <cellStyle name="Note 3 13" xfId="5090"/>
    <cellStyle name="Note 3 13 2" xfId="5091"/>
    <cellStyle name="Note 3 13 3" xfId="59160"/>
    <cellStyle name="Note 3 14" xfId="5092"/>
    <cellStyle name="Note 3 15" xfId="59161"/>
    <cellStyle name="Note 3 16" xfId="59162"/>
    <cellStyle name="Note 3 17" xfId="59163"/>
    <cellStyle name="Note 3 18" xfId="59164"/>
    <cellStyle name="Note 3 2" xfId="5093"/>
    <cellStyle name="Note 3 2 10" xfId="5094"/>
    <cellStyle name="Note 3 2 10 2" xfId="5095"/>
    <cellStyle name="Note 3 2 10 3" xfId="59165"/>
    <cellStyle name="Note 3 2 11" xfId="5096"/>
    <cellStyle name="Note 3 2 11 2" xfId="5097"/>
    <cellStyle name="Note 3 2 11 3" xfId="59166"/>
    <cellStyle name="Note 3 2 12" xfId="5098"/>
    <cellStyle name="Note 3 2 12 2" xfId="5099"/>
    <cellStyle name="Note 3 2 12 3" xfId="59167"/>
    <cellStyle name="Note 3 2 13" xfId="5100"/>
    <cellStyle name="Note 3 2 2" xfId="5101"/>
    <cellStyle name="Note 3 2 2 2" xfId="5102"/>
    <cellStyle name="Note 3 2 2 2 2" xfId="5103"/>
    <cellStyle name="Note 3 2 2 2 2 2" xfId="5104"/>
    <cellStyle name="Note 3 2 2 2 2 3" xfId="59168"/>
    <cellStyle name="Note 3 2 2 2 3" xfId="5105"/>
    <cellStyle name="Note 3 2 2 2 4" xfId="59169"/>
    <cellStyle name="Note 3 2 2 3" xfId="5106"/>
    <cellStyle name="Note 3 2 2 3 2" xfId="5107"/>
    <cellStyle name="Note 3 2 2 3 2 2" xfId="5108"/>
    <cellStyle name="Note 3 2 2 3 2 3" xfId="59170"/>
    <cellStyle name="Note 3 2 2 3 3" xfId="5109"/>
    <cellStyle name="Note 3 2 2 3 4" xfId="59171"/>
    <cellStyle name="Note 3 2 2 4" xfId="5110"/>
    <cellStyle name="Note 3 2 2 4 2" xfId="5111"/>
    <cellStyle name="Note 3 2 2 4 3" xfId="59172"/>
    <cellStyle name="Note 3 2 2 5" xfId="5112"/>
    <cellStyle name="Note 3 2 2 5 2" xfId="5113"/>
    <cellStyle name="Note 3 2 2 5 3" xfId="59173"/>
    <cellStyle name="Note 3 2 2 6" xfId="5114"/>
    <cellStyle name="Note 3 2 2 6 2" xfId="5115"/>
    <cellStyle name="Note 3 2 2 6 3" xfId="59174"/>
    <cellStyle name="Note 3 2 2 7" xfId="5116"/>
    <cellStyle name="Note 3 2 2 7 2" xfId="5117"/>
    <cellStyle name="Note 3 2 2 7 3" xfId="59175"/>
    <cellStyle name="Note 3 2 2 8" xfId="5118"/>
    <cellStyle name="Note 3 2 2 9" xfId="59176"/>
    <cellStyle name="Note 3 2 3" xfId="5119"/>
    <cellStyle name="Note 3 2 3 10" xfId="5120"/>
    <cellStyle name="Note 3 2 3 10 2" xfId="5121"/>
    <cellStyle name="Note 3 2 3 10 3" xfId="59177"/>
    <cellStyle name="Note 3 2 3 11" xfId="5122"/>
    <cellStyle name="Note 3 2 3 2" xfId="5123"/>
    <cellStyle name="Note 3 2 3 2 2" xfId="5124"/>
    <cellStyle name="Note 3 2 3 2 2 2" xfId="5125"/>
    <cellStyle name="Note 3 2 3 2 2 3" xfId="59178"/>
    <cellStyle name="Note 3 2 3 2 3" xfId="5126"/>
    <cellStyle name="Note 3 2 3 2 4" xfId="59179"/>
    <cellStyle name="Note 3 2 3 3" xfId="5127"/>
    <cellStyle name="Note 3 2 3 3 2" xfId="5128"/>
    <cellStyle name="Note 3 2 3 3 3" xfId="59180"/>
    <cellStyle name="Note 3 2 3 4" xfId="5129"/>
    <cellStyle name="Note 3 2 3 4 2" xfId="5130"/>
    <cellStyle name="Note 3 2 3 4 3" xfId="59181"/>
    <cellStyle name="Note 3 2 3 5" xfId="5131"/>
    <cellStyle name="Note 3 2 3 5 2" xfId="5132"/>
    <cellStyle name="Note 3 2 3 5 3" xfId="59182"/>
    <cellStyle name="Note 3 2 3 6" xfId="5133"/>
    <cellStyle name="Note 3 2 3 6 2" xfId="5134"/>
    <cellStyle name="Note 3 2 3 6 3" xfId="59183"/>
    <cellStyle name="Note 3 2 3 7" xfId="5135"/>
    <cellStyle name="Note 3 2 3 7 2" xfId="5136"/>
    <cellStyle name="Note 3 2 3 7 3" xfId="59184"/>
    <cellStyle name="Note 3 2 3 8" xfId="5137"/>
    <cellStyle name="Note 3 2 3 8 2" xfId="5138"/>
    <cellStyle name="Note 3 2 3 8 3" xfId="59185"/>
    <cellStyle name="Note 3 2 3 9" xfId="5139"/>
    <cellStyle name="Note 3 2 3 9 2" xfId="5140"/>
    <cellStyle name="Note 3 2 3 9 3" xfId="59186"/>
    <cellStyle name="Note 3 2 4" xfId="5141"/>
    <cellStyle name="Note 3 2 4 10" xfId="5142"/>
    <cellStyle name="Note 3 2 4 10 2" xfId="5143"/>
    <cellStyle name="Note 3 2 4 10 3" xfId="59187"/>
    <cellStyle name="Note 3 2 4 11" xfId="5144"/>
    <cellStyle name="Note 3 2 4 2" xfId="5145"/>
    <cellStyle name="Note 3 2 4 2 2" xfId="5146"/>
    <cellStyle name="Note 3 2 4 2 2 2" xfId="5147"/>
    <cellStyle name="Note 3 2 4 2 2 3" xfId="59188"/>
    <cellStyle name="Note 3 2 4 2 3" xfId="5148"/>
    <cellStyle name="Note 3 2 4 2 4" xfId="59189"/>
    <cellStyle name="Note 3 2 4 3" xfId="5149"/>
    <cellStyle name="Note 3 2 4 3 2" xfId="5150"/>
    <cellStyle name="Note 3 2 4 3 3" xfId="59190"/>
    <cellStyle name="Note 3 2 4 4" xfId="5151"/>
    <cellStyle name="Note 3 2 4 4 2" xfId="5152"/>
    <cellStyle name="Note 3 2 4 4 3" xfId="59191"/>
    <cellStyle name="Note 3 2 4 5" xfId="5153"/>
    <cellStyle name="Note 3 2 4 5 2" xfId="5154"/>
    <cellStyle name="Note 3 2 4 5 3" xfId="59192"/>
    <cellStyle name="Note 3 2 4 6" xfId="5155"/>
    <cellStyle name="Note 3 2 4 6 2" xfId="5156"/>
    <cellStyle name="Note 3 2 4 6 3" xfId="59193"/>
    <cellStyle name="Note 3 2 4 7" xfId="5157"/>
    <cellStyle name="Note 3 2 4 7 2" xfId="5158"/>
    <cellStyle name="Note 3 2 4 7 3" xfId="59194"/>
    <cellStyle name="Note 3 2 4 8" xfId="5159"/>
    <cellStyle name="Note 3 2 4 8 2" xfId="5160"/>
    <cellStyle name="Note 3 2 4 8 3" xfId="59195"/>
    <cellStyle name="Note 3 2 4 9" xfId="5161"/>
    <cellStyle name="Note 3 2 4 9 2" xfId="5162"/>
    <cellStyle name="Note 3 2 4 9 3" xfId="59196"/>
    <cellStyle name="Note 3 2 5" xfId="5163"/>
    <cellStyle name="Note 3 2 5 10" xfId="5164"/>
    <cellStyle name="Note 3 2 5 10 2" xfId="5165"/>
    <cellStyle name="Note 3 2 5 10 3" xfId="59197"/>
    <cellStyle name="Note 3 2 5 11" xfId="5166"/>
    <cellStyle name="Note 3 2 5 2" xfId="5167"/>
    <cellStyle name="Note 3 2 5 2 2" xfId="5168"/>
    <cellStyle name="Note 3 2 5 2 2 2" xfId="5169"/>
    <cellStyle name="Note 3 2 5 2 2 3" xfId="59198"/>
    <cellStyle name="Note 3 2 5 2 3" xfId="5170"/>
    <cellStyle name="Note 3 2 5 2 4" xfId="59199"/>
    <cellStyle name="Note 3 2 5 3" xfId="5171"/>
    <cellStyle name="Note 3 2 5 3 2" xfId="5172"/>
    <cellStyle name="Note 3 2 5 3 3" xfId="59200"/>
    <cellStyle name="Note 3 2 5 4" xfId="5173"/>
    <cellStyle name="Note 3 2 5 4 2" xfId="5174"/>
    <cellStyle name="Note 3 2 5 4 3" xfId="59201"/>
    <cellStyle name="Note 3 2 5 5" xfId="5175"/>
    <cellStyle name="Note 3 2 5 5 2" xfId="5176"/>
    <cellStyle name="Note 3 2 5 5 3" xfId="59202"/>
    <cellStyle name="Note 3 2 5 6" xfId="5177"/>
    <cellStyle name="Note 3 2 5 6 2" xfId="5178"/>
    <cellStyle name="Note 3 2 5 6 3" xfId="59203"/>
    <cellStyle name="Note 3 2 5 7" xfId="5179"/>
    <cellStyle name="Note 3 2 5 7 2" xfId="5180"/>
    <cellStyle name="Note 3 2 5 7 3" xfId="59204"/>
    <cellStyle name="Note 3 2 5 8" xfId="5181"/>
    <cellStyle name="Note 3 2 5 8 2" xfId="5182"/>
    <cellStyle name="Note 3 2 5 8 3" xfId="59205"/>
    <cellStyle name="Note 3 2 5 9" xfId="5183"/>
    <cellStyle name="Note 3 2 5 9 2" xfId="5184"/>
    <cellStyle name="Note 3 2 5 9 3" xfId="59206"/>
    <cellStyle name="Note 3 2 6" xfId="5185"/>
    <cellStyle name="Note 3 2 6 10" xfId="5186"/>
    <cellStyle name="Note 3 2 6 10 2" xfId="5187"/>
    <cellStyle name="Note 3 2 6 10 3" xfId="59207"/>
    <cellStyle name="Note 3 2 6 11" xfId="5188"/>
    <cellStyle name="Note 3 2 6 2" xfId="5189"/>
    <cellStyle name="Note 3 2 6 2 2" xfId="5190"/>
    <cellStyle name="Note 3 2 6 2 2 2" xfId="5191"/>
    <cellStyle name="Note 3 2 6 2 2 3" xfId="59208"/>
    <cellStyle name="Note 3 2 6 2 3" xfId="5192"/>
    <cellStyle name="Note 3 2 6 2 4" xfId="59209"/>
    <cellStyle name="Note 3 2 6 3" xfId="5193"/>
    <cellStyle name="Note 3 2 6 3 2" xfId="5194"/>
    <cellStyle name="Note 3 2 6 3 3" xfId="59210"/>
    <cellStyle name="Note 3 2 6 4" xfId="5195"/>
    <cellStyle name="Note 3 2 6 4 2" xfId="5196"/>
    <cellStyle name="Note 3 2 6 4 3" xfId="59211"/>
    <cellStyle name="Note 3 2 6 5" xfId="5197"/>
    <cellStyle name="Note 3 2 6 5 2" xfId="5198"/>
    <cellStyle name="Note 3 2 6 5 3" xfId="59212"/>
    <cellStyle name="Note 3 2 6 6" xfId="5199"/>
    <cellStyle name="Note 3 2 6 6 2" xfId="5200"/>
    <cellStyle name="Note 3 2 6 6 3" xfId="59213"/>
    <cellStyle name="Note 3 2 6 7" xfId="5201"/>
    <cellStyle name="Note 3 2 6 7 2" xfId="5202"/>
    <cellStyle name="Note 3 2 6 7 3" xfId="59214"/>
    <cellStyle name="Note 3 2 6 8" xfId="5203"/>
    <cellStyle name="Note 3 2 6 8 2" xfId="5204"/>
    <cellStyle name="Note 3 2 6 8 3" xfId="59215"/>
    <cellStyle name="Note 3 2 6 9" xfId="5205"/>
    <cellStyle name="Note 3 2 6 9 2" xfId="5206"/>
    <cellStyle name="Note 3 2 6 9 3" xfId="59216"/>
    <cellStyle name="Note 3 2 7" xfId="5207"/>
    <cellStyle name="Note 3 2 7 2" xfId="5208"/>
    <cellStyle name="Note 3 2 7 2 2" xfId="5209"/>
    <cellStyle name="Note 3 2 7 2 3" xfId="59217"/>
    <cellStyle name="Note 3 2 7 3" xfId="5210"/>
    <cellStyle name="Note 3 2 7 4" xfId="59218"/>
    <cellStyle name="Note 3 2 8" xfId="5211"/>
    <cellStyle name="Note 3 2 8 2" xfId="5212"/>
    <cellStyle name="Note 3 2 8 3" xfId="59219"/>
    <cellStyle name="Note 3 2 9" xfId="5213"/>
    <cellStyle name="Note 3 2 9 2" xfId="5214"/>
    <cellStyle name="Note 3 2 9 3" xfId="59220"/>
    <cellStyle name="Note 3 3" xfId="5215"/>
    <cellStyle name="Note 3 3 2" xfId="5216"/>
    <cellStyle name="Note 3 3 2 2" xfId="5217"/>
    <cellStyle name="Note 3 3 2 2 2" xfId="5218"/>
    <cellStyle name="Note 3 3 2 2 3" xfId="59221"/>
    <cellStyle name="Note 3 3 2 3" xfId="5219"/>
    <cellStyle name="Note 3 3 2 4" xfId="59222"/>
    <cellStyle name="Note 3 3 3" xfId="5220"/>
    <cellStyle name="Note 3 3 3 2" xfId="5221"/>
    <cellStyle name="Note 3 3 3 2 2" xfId="5222"/>
    <cellStyle name="Note 3 3 3 2 3" xfId="59223"/>
    <cellStyle name="Note 3 3 3 3" xfId="5223"/>
    <cellStyle name="Note 3 3 3 4" xfId="59224"/>
    <cellStyle name="Note 3 3 4" xfId="5224"/>
    <cellStyle name="Note 3 3 4 2" xfId="5225"/>
    <cellStyle name="Note 3 3 4 3" xfId="59225"/>
    <cellStyle name="Note 3 3 5" xfId="5226"/>
    <cellStyle name="Note 3 3 5 2" xfId="5227"/>
    <cellStyle name="Note 3 3 5 3" xfId="59226"/>
    <cellStyle name="Note 3 3 6" xfId="5228"/>
    <cellStyle name="Note 3 3 6 2" xfId="5229"/>
    <cellStyle name="Note 3 3 6 3" xfId="59227"/>
    <cellStyle name="Note 3 3 7" xfId="5230"/>
    <cellStyle name="Note 3 3 7 2" xfId="5231"/>
    <cellStyle name="Note 3 3 7 3" xfId="59228"/>
    <cellStyle name="Note 3 3 8" xfId="5232"/>
    <cellStyle name="Note 3 3 9" xfId="59229"/>
    <cellStyle name="Note 3 4" xfId="5233"/>
    <cellStyle name="Note 3 4 10" xfId="5234"/>
    <cellStyle name="Note 3 4 10 2" xfId="5235"/>
    <cellStyle name="Note 3 4 10 3" xfId="59230"/>
    <cellStyle name="Note 3 4 11" xfId="5236"/>
    <cellStyle name="Note 3 4 2" xfId="5237"/>
    <cellStyle name="Note 3 4 2 2" xfId="5238"/>
    <cellStyle name="Note 3 4 2 2 2" xfId="5239"/>
    <cellStyle name="Note 3 4 2 2 3" xfId="59231"/>
    <cellStyle name="Note 3 4 2 3" xfId="5240"/>
    <cellStyle name="Note 3 4 2 4" xfId="59232"/>
    <cellStyle name="Note 3 4 3" xfId="5241"/>
    <cellStyle name="Note 3 4 3 2" xfId="5242"/>
    <cellStyle name="Note 3 4 3 3" xfId="59233"/>
    <cellStyle name="Note 3 4 4" xfId="5243"/>
    <cellStyle name="Note 3 4 4 2" xfId="5244"/>
    <cellStyle name="Note 3 4 4 3" xfId="59234"/>
    <cellStyle name="Note 3 4 5" xfId="5245"/>
    <cellStyle name="Note 3 4 5 2" xfId="5246"/>
    <cellStyle name="Note 3 4 5 3" xfId="59235"/>
    <cellStyle name="Note 3 4 6" xfId="5247"/>
    <cellStyle name="Note 3 4 6 2" xfId="5248"/>
    <cellStyle name="Note 3 4 6 3" xfId="59236"/>
    <cellStyle name="Note 3 4 7" xfId="5249"/>
    <cellStyle name="Note 3 4 7 2" xfId="5250"/>
    <cellStyle name="Note 3 4 7 3" xfId="59237"/>
    <cellStyle name="Note 3 4 8" xfId="5251"/>
    <cellStyle name="Note 3 4 8 2" xfId="5252"/>
    <cellStyle name="Note 3 4 8 3" xfId="59238"/>
    <cellStyle name="Note 3 4 9" xfId="5253"/>
    <cellStyle name="Note 3 4 9 2" xfId="5254"/>
    <cellStyle name="Note 3 4 9 3" xfId="59239"/>
    <cellStyle name="Note 3 5" xfId="5255"/>
    <cellStyle name="Note 3 5 10" xfId="5256"/>
    <cellStyle name="Note 3 5 10 2" xfId="5257"/>
    <cellStyle name="Note 3 5 10 3" xfId="59240"/>
    <cellStyle name="Note 3 5 11" xfId="5258"/>
    <cellStyle name="Note 3 5 2" xfId="5259"/>
    <cellStyle name="Note 3 5 2 2" xfId="5260"/>
    <cellStyle name="Note 3 5 2 2 2" xfId="5261"/>
    <cellStyle name="Note 3 5 2 2 3" xfId="59241"/>
    <cellStyle name="Note 3 5 2 3" xfId="5262"/>
    <cellStyle name="Note 3 5 2 4" xfId="59242"/>
    <cellStyle name="Note 3 5 3" xfId="5263"/>
    <cellStyle name="Note 3 5 3 2" xfId="5264"/>
    <cellStyle name="Note 3 5 3 3" xfId="59243"/>
    <cellStyle name="Note 3 5 4" xfId="5265"/>
    <cellStyle name="Note 3 5 4 2" xfId="5266"/>
    <cellStyle name="Note 3 5 4 3" xfId="59244"/>
    <cellStyle name="Note 3 5 5" xfId="5267"/>
    <cellStyle name="Note 3 5 5 2" xfId="5268"/>
    <cellStyle name="Note 3 5 5 3" xfId="59245"/>
    <cellStyle name="Note 3 5 6" xfId="5269"/>
    <cellStyle name="Note 3 5 6 2" xfId="5270"/>
    <cellStyle name="Note 3 5 6 3" xfId="59246"/>
    <cellStyle name="Note 3 5 7" xfId="5271"/>
    <cellStyle name="Note 3 5 7 2" xfId="5272"/>
    <cellStyle name="Note 3 5 7 3" xfId="59247"/>
    <cellStyle name="Note 3 5 8" xfId="5273"/>
    <cellStyle name="Note 3 5 8 2" xfId="5274"/>
    <cellStyle name="Note 3 5 8 3" xfId="59248"/>
    <cellStyle name="Note 3 5 9" xfId="5275"/>
    <cellStyle name="Note 3 5 9 2" xfId="5276"/>
    <cellStyle name="Note 3 5 9 3" xfId="59249"/>
    <cellStyle name="Note 3 6" xfId="5277"/>
    <cellStyle name="Note 3 6 10" xfId="5278"/>
    <cellStyle name="Note 3 6 10 2" xfId="5279"/>
    <cellStyle name="Note 3 6 10 3" xfId="59250"/>
    <cellStyle name="Note 3 6 11" xfId="5280"/>
    <cellStyle name="Note 3 6 2" xfId="5281"/>
    <cellStyle name="Note 3 6 2 2" xfId="5282"/>
    <cellStyle name="Note 3 6 2 2 2" xfId="5283"/>
    <cellStyle name="Note 3 6 2 2 3" xfId="59251"/>
    <cellStyle name="Note 3 6 2 3" xfId="5284"/>
    <cellStyle name="Note 3 6 2 4" xfId="59252"/>
    <cellStyle name="Note 3 6 3" xfId="5285"/>
    <cellStyle name="Note 3 6 3 2" xfId="5286"/>
    <cellStyle name="Note 3 6 3 3" xfId="59253"/>
    <cellStyle name="Note 3 6 4" xfId="5287"/>
    <cellStyle name="Note 3 6 4 2" xfId="5288"/>
    <cellStyle name="Note 3 6 4 3" xfId="59254"/>
    <cellStyle name="Note 3 6 5" xfId="5289"/>
    <cellStyle name="Note 3 6 5 2" xfId="5290"/>
    <cellStyle name="Note 3 6 5 3" xfId="59255"/>
    <cellStyle name="Note 3 6 6" xfId="5291"/>
    <cellStyle name="Note 3 6 6 2" xfId="5292"/>
    <cellStyle name="Note 3 6 6 3" xfId="59256"/>
    <cellStyle name="Note 3 6 7" xfId="5293"/>
    <cellStyle name="Note 3 6 7 2" xfId="5294"/>
    <cellStyle name="Note 3 6 7 3" xfId="59257"/>
    <cellStyle name="Note 3 6 8" xfId="5295"/>
    <cellStyle name="Note 3 6 8 2" xfId="5296"/>
    <cellStyle name="Note 3 6 8 3" xfId="59258"/>
    <cellStyle name="Note 3 6 9" xfId="5297"/>
    <cellStyle name="Note 3 6 9 2" xfId="5298"/>
    <cellStyle name="Note 3 6 9 3" xfId="59259"/>
    <cellStyle name="Note 3 7" xfId="5299"/>
    <cellStyle name="Note 3 7 10" xfId="5300"/>
    <cellStyle name="Note 3 7 10 2" xfId="5301"/>
    <cellStyle name="Note 3 7 10 3" xfId="59260"/>
    <cellStyle name="Note 3 7 11" xfId="5302"/>
    <cellStyle name="Note 3 7 2" xfId="5303"/>
    <cellStyle name="Note 3 7 2 2" xfId="5304"/>
    <cellStyle name="Note 3 7 2 2 2" xfId="5305"/>
    <cellStyle name="Note 3 7 2 2 3" xfId="59261"/>
    <cellStyle name="Note 3 7 2 3" xfId="5306"/>
    <cellStyle name="Note 3 7 2 4" xfId="59262"/>
    <cellStyle name="Note 3 7 3" xfId="5307"/>
    <cellStyle name="Note 3 7 3 2" xfId="5308"/>
    <cellStyle name="Note 3 7 3 3" xfId="59263"/>
    <cellStyle name="Note 3 7 4" xfId="5309"/>
    <cellStyle name="Note 3 7 4 2" xfId="5310"/>
    <cellStyle name="Note 3 7 4 3" xfId="59264"/>
    <cellStyle name="Note 3 7 5" xfId="5311"/>
    <cellStyle name="Note 3 7 5 2" xfId="5312"/>
    <cellStyle name="Note 3 7 5 3" xfId="59265"/>
    <cellStyle name="Note 3 7 6" xfId="5313"/>
    <cellStyle name="Note 3 7 6 2" xfId="5314"/>
    <cellStyle name="Note 3 7 6 3" xfId="59266"/>
    <cellStyle name="Note 3 7 7" xfId="5315"/>
    <cellStyle name="Note 3 7 7 2" xfId="5316"/>
    <cellStyle name="Note 3 7 7 3" xfId="59267"/>
    <cellStyle name="Note 3 7 8" xfId="5317"/>
    <cellStyle name="Note 3 7 8 2" xfId="5318"/>
    <cellStyle name="Note 3 7 8 3" xfId="59268"/>
    <cellStyle name="Note 3 7 9" xfId="5319"/>
    <cellStyle name="Note 3 7 9 2" xfId="5320"/>
    <cellStyle name="Note 3 7 9 3" xfId="59269"/>
    <cellStyle name="Note 3 8" xfId="5321"/>
    <cellStyle name="Note 3 8 2" xfId="5322"/>
    <cellStyle name="Note 3 8 2 2" xfId="5323"/>
    <cellStyle name="Note 3 8 2 3" xfId="59270"/>
    <cellStyle name="Note 3 8 3" xfId="5324"/>
    <cellStyle name="Note 3 8 4" xfId="59271"/>
    <cellStyle name="Note 3 9" xfId="5325"/>
    <cellStyle name="Note 3 9 2" xfId="5326"/>
    <cellStyle name="Note 3 9 3" xfId="59272"/>
    <cellStyle name="Note 4" xfId="5327"/>
    <cellStyle name="Note 4 10" xfId="5328"/>
    <cellStyle name="Note 4 10 2" xfId="5329"/>
    <cellStyle name="Note 4 10 3" xfId="59273"/>
    <cellStyle name="Note 4 11" xfId="5330"/>
    <cellStyle name="Note 4 11 2" xfId="5331"/>
    <cellStyle name="Note 4 11 3" xfId="59274"/>
    <cellStyle name="Note 4 12" xfId="5332"/>
    <cellStyle name="Note 4 12 2" xfId="5333"/>
    <cellStyle name="Note 4 12 3" xfId="59275"/>
    <cellStyle name="Note 4 13" xfId="5334"/>
    <cellStyle name="Note 4 13 2" xfId="5335"/>
    <cellStyle name="Note 4 13 3" xfId="59276"/>
    <cellStyle name="Note 4 14" xfId="5336"/>
    <cellStyle name="Note 4 2" xfId="5337"/>
    <cellStyle name="Note 4 2 10" xfId="5338"/>
    <cellStyle name="Note 4 2 10 2" xfId="5339"/>
    <cellStyle name="Note 4 2 10 3" xfId="59277"/>
    <cellStyle name="Note 4 2 11" xfId="5340"/>
    <cellStyle name="Note 4 2 11 2" xfId="5341"/>
    <cellStyle name="Note 4 2 11 3" xfId="59278"/>
    <cellStyle name="Note 4 2 12" xfId="5342"/>
    <cellStyle name="Note 4 2 12 2" xfId="5343"/>
    <cellStyle name="Note 4 2 12 3" xfId="59279"/>
    <cellStyle name="Note 4 2 13" xfId="5344"/>
    <cellStyle name="Note 4 2 2" xfId="5345"/>
    <cellStyle name="Note 4 2 2 2" xfId="5346"/>
    <cellStyle name="Note 4 2 2 2 2" xfId="5347"/>
    <cellStyle name="Note 4 2 2 2 2 2" xfId="5348"/>
    <cellStyle name="Note 4 2 2 2 2 3" xfId="59280"/>
    <cellStyle name="Note 4 2 2 2 3" xfId="5349"/>
    <cellStyle name="Note 4 2 2 2 4" xfId="59281"/>
    <cellStyle name="Note 4 2 2 3" xfId="5350"/>
    <cellStyle name="Note 4 2 2 3 2" xfId="5351"/>
    <cellStyle name="Note 4 2 2 3 2 2" xfId="5352"/>
    <cellStyle name="Note 4 2 2 3 2 3" xfId="59282"/>
    <cellStyle name="Note 4 2 2 3 3" xfId="5353"/>
    <cellStyle name="Note 4 2 2 3 4" xfId="59283"/>
    <cellStyle name="Note 4 2 2 4" xfId="5354"/>
    <cellStyle name="Note 4 2 2 4 2" xfId="5355"/>
    <cellStyle name="Note 4 2 2 4 3" xfId="59284"/>
    <cellStyle name="Note 4 2 2 5" xfId="5356"/>
    <cellStyle name="Note 4 2 2 5 2" xfId="5357"/>
    <cellStyle name="Note 4 2 2 5 3" xfId="59285"/>
    <cellStyle name="Note 4 2 2 6" xfId="5358"/>
    <cellStyle name="Note 4 2 2 6 2" xfId="5359"/>
    <cellStyle name="Note 4 2 2 6 3" xfId="59286"/>
    <cellStyle name="Note 4 2 2 7" xfId="5360"/>
    <cellStyle name="Note 4 2 2 7 2" xfId="5361"/>
    <cellStyle name="Note 4 2 2 7 3" xfId="59287"/>
    <cellStyle name="Note 4 2 2 8" xfId="5362"/>
    <cellStyle name="Note 4 2 2 9" xfId="59288"/>
    <cellStyle name="Note 4 2 3" xfId="5363"/>
    <cellStyle name="Note 4 2 3 10" xfId="5364"/>
    <cellStyle name="Note 4 2 3 10 2" xfId="5365"/>
    <cellStyle name="Note 4 2 3 10 3" xfId="59289"/>
    <cellStyle name="Note 4 2 3 11" xfId="5366"/>
    <cellStyle name="Note 4 2 3 2" xfId="5367"/>
    <cellStyle name="Note 4 2 3 2 2" xfId="5368"/>
    <cellStyle name="Note 4 2 3 2 2 2" xfId="5369"/>
    <cellStyle name="Note 4 2 3 2 2 3" xfId="59290"/>
    <cellStyle name="Note 4 2 3 2 3" xfId="5370"/>
    <cellStyle name="Note 4 2 3 2 4" xfId="59291"/>
    <cellStyle name="Note 4 2 3 3" xfId="5371"/>
    <cellStyle name="Note 4 2 3 3 2" xfId="5372"/>
    <cellStyle name="Note 4 2 3 3 3" xfId="59292"/>
    <cellStyle name="Note 4 2 3 4" xfId="5373"/>
    <cellStyle name="Note 4 2 3 4 2" xfId="5374"/>
    <cellStyle name="Note 4 2 3 4 3" xfId="59293"/>
    <cellStyle name="Note 4 2 3 5" xfId="5375"/>
    <cellStyle name="Note 4 2 3 5 2" xfId="5376"/>
    <cellStyle name="Note 4 2 3 5 3" xfId="59294"/>
    <cellStyle name="Note 4 2 3 6" xfId="5377"/>
    <cellStyle name="Note 4 2 3 6 2" xfId="5378"/>
    <cellStyle name="Note 4 2 3 6 3" xfId="59295"/>
    <cellStyle name="Note 4 2 3 7" xfId="5379"/>
    <cellStyle name="Note 4 2 3 7 2" xfId="5380"/>
    <cellStyle name="Note 4 2 3 7 3" xfId="59296"/>
    <cellStyle name="Note 4 2 3 8" xfId="5381"/>
    <cellStyle name="Note 4 2 3 8 2" xfId="5382"/>
    <cellStyle name="Note 4 2 3 8 3" xfId="59297"/>
    <cellStyle name="Note 4 2 3 9" xfId="5383"/>
    <cellStyle name="Note 4 2 3 9 2" xfId="5384"/>
    <cellStyle name="Note 4 2 3 9 3" xfId="59298"/>
    <cellStyle name="Note 4 2 4" xfId="5385"/>
    <cellStyle name="Note 4 2 4 10" xfId="5386"/>
    <cellStyle name="Note 4 2 4 10 2" xfId="5387"/>
    <cellStyle name="Note 4 2 4 10 3" xfId="59299"/>
    <cellStyle name="Note 4 2 4 11" xfId="5388"/>
    <cellStyle name="Note 4 2 4 2" xfId="5389"/>
    <cellStyle name="Note 4 2 4 2 2" xfId="5390"/>
    <cellStyle name="Note 4 2 4 2 2 2" xfId="5391"/>
    <cellStyle name="Note 4 2 4 2 2 3" xfId="59300"/>
    <cellStyle name="Note 4 2 4 2 3" xfId="5392"/>
    <cellStyle name="Note 4 2 4 2 4" xfId="59301"/>
    <cellStyle name="Note 4 2 4 3" xfId="5393"/>
    <cellStyle name="Note 4 2 4 3 2" xfId="5394"/>
    <cellStyle name="Note 4 2 4 3 3" xfId="59302"/>
    <cellStyle name="Note 4 2 4 4" xfId="5395"/>
    <cellStyle name="Note 4 2 4 4 2" xfId="5396"/>
    <cellStyle name="Note 4 2 4 4 3" xfId="59303"/>
    <cellStyle name="Note 4 2 4 5" xfId="5397"/>
    <cellStyle name="Note 4 2 4 5 2" xfId="5398"/>
    <cellStyle name="Note 4 2 4 5 3" xfId="59304"/>
    <cellStyle name="Note 4 2 4 6" xfId="5399"/>
    <cellStyle name="Note 4 2 4 6 2" xfId="5400"/>
    <cellStyle name="Note 4 2 4 6 3" xfId="59305"/>
    <cellStyle name="Note 4 2 4 7" xfId="5401"/>
    <cellStyle name="Note 4 2 4 7 2" xfId="5402"/>
    <cellStyle name="Note 4 2 4 7 3" xfId="59306"/>
    <cellStyle name="Note 4 2 4 8" xfId="5403"/>
    <cellStyle name="Note 4 2 4 8 2" xfId="5404"/>
    <cellStyle name="Note 4 2 4 8 3" xfId="59307"/>
    <cellStyle name="Note 4 2 4 9" xfId="5405"/>
    <cellStyle name="Note 4 2 4 9 2" xfId="5406"/>
    <cellStyle name="Note 4 2 4 9 3" xfId="59308"/>
    <cellStyle name="Note 4 2 5" xfId="5407"/>
    <cellStyle name="Note 4 2 5 10" xfId="5408"/>
    <cellStyle name="Note 4 2 5 10 2" xfId="5409"/>
    <cellStyle name="Note 4 2 5 10 3" xfId="59309"/>
    <cellStyle name="Note 4 2 5 11" xfId="5410"/>
    <cellStyle name="Note 4 2 5 2" xfId="5411"/>
    <cellStyle name="Note 4 2 5 2 2" xfId="5412"/>
    <cellStyle name="Note 4 2 5 2 2 2" xfId="5413"/>
    <cellStyle name="Note 4 2 5 2 2 3" xfId="59310"/>
    <cellStyle name="Note 4 2 5 2 3" xfId="5414"/>
    <cellStyle name="Note 4 2 5 2 4" xfId="59311"/>
    <cellStyle name="Note 4 2 5 3" xfId="5415"/>
    <cellStyle name="Note 4 2 5 3 2" xfId="5416"/>
    <cellStyle name="Note 4 2 5 3 3" xfId="59312"/>
    <cellStyle name="Note 4 2 5 4" xfId="5417"/>
    <cellStyle name="Note 4 2 5 4 2" xfId="5418"/>
    <cellStyle name="Note 4 2 5 4 3" xfId="59313"/>
    <cellStyle name="Note 4 2 5 5" xfId="5419"/>
    <cellStyle name="Note 4 2 5 5 2" xfId="5420"/>
    <cellStyle name="Note 4 2 5 5 3" xfId="59314"/>
    <cellStyle name="Note 4 2 5 6" xfId="5421"/>
    <cellStyle name="Note 4 2 5 6 2" xfId="5422"/>
    <cellStyle name="Note 4 2 5 6 3" xfId="59315"/>
    <cellStyle name="Note 4 2 5 7" xfId="5423"/>
    <cellStyle name="Note 4 2 5 7 2" xfId="5424"/>
    <cellStyle name="Note 4 2 5 7 3" xfId="59316"/>
    <cellStyle name="Note 4 2 5 8" xfId="5425"/>
    <cellStyle name="Note 4 2 5 8 2" xfId="5426"/>
    <cellStyle name="Note 4 2 5 8 3" xfId="59317"/>
    <cellStyle name="Note 4 2 5 9" xfId="5427"/>
    <cellStyle name="Note 4 2 5 9 2" xfId="5428"/>
    <cellStyle name="Note 4 2 5 9 3" xfId="59318"/>
    <cellStyle name="Note 4 2 6" xfId="5429"/>
    <cellStyle name="Note 4 2 6 10" xfId="5430"/>
    <cellStyle name="Note 4 2 6 10 2" xfId="5431"/>
    <cellStyle name="Note 4 2 6 10 3" xfId="59319"/>
    <cellStyle name="Note 4 2 6 11" xfId="5432"/>
    <cellStyle name="Note 4 2 6 2" xfId="5433"/>
    <cellStyle name="Note 4 2 6 2 2" xfId="5434"/>
    <cellStyle name="Note 4 2 6 2 2 2" xfId="5435"/>
    <cellStyle name="Note 4 2 6 2 2 3" xfId="59320"/>
    <cellStyle name="Note 4 2 6 2 3" xfId="5436"/>
    <cellStyle name="Note 4 2 6 2 4" xfId="59321"/>
    <cellStyle name="Note 4 2 6 3" xfId="5437"/>
    <cellStyle name="Note 4 2 6 3 2" xfId="5438"/>
    <cellStyle name="Note 4 2 6 3 3" xfId="59322"/>
    <cellStyle name="Note 4 2 6 4" xfId="5439"/>
    <cellStyle name="Note 4 2 6 4 2" xfId="5440"/>
    <cellStyle name="Note 4 2 6 4 3" xfId="59323"/>
    <cellStyle name="Note 4 2 6 5" xfId="5441"/>
    <cellStyle name="Note 4 2 6 5 2" xfId="5442"/>
    <cellStyle name="Note 4 2 6 5 3" xfId="59324"/>
    <cellStyle name="Note 4 2 6 6" xfId="5443"/>
    <cellStyle name="Note 4 2 6 6 2" xfId="5444"/>
    <cellStyle name="Note 4 2 6 6 3" xfId="59325"/>
    <cellStyle name="Note 4 2 6 7" xfId="5445"/>
    <cellStyle name="Note 4 2 6 7 2" xfId="5446"/>
    <cellStyle name="Note 4 2 6 7 3" xfId="59326"/>
    <cellStyle name="Note 4 2 6 8" xfId="5447"/>
    <cellStyle name="Note 4 2 6 8 2" xfId="5448"/>
    <cellStyle name="Note 4 2 6 8 3" xfId="59327"/>
    <cellStyle name="Note 4 2 6 9" xfId="5449"/>
    <cellStyle name="Note 4 2 6 9 2" xfId="5450"/>
    <cellStyle name="Note 4 2 6 9 3" xfId="59328"/>
    <cellStyle name="Note 4 2 7" xfId="5451"/>
    <cellStyle name="Note 4 2 7 2" xfId="5452"/>
    <cellStyle name="Note 4 2 7 2 2" xfId="5453"/>
    <cellStyle name="Note 4 2 7 2 3" xfId="59329"/>
    <cellStyle name="Note 4 2 7 3" xfId="5454"/>
    <cellStyle name="Note 4 2 7 4" xfId="59330"/>
    <cellStyle name="Note 4 2 8" xfId="5455"/>
    <cellStyle name="Note 4 2 8 2" xfId="5456"/>
    <cellStyle name="Note 4 2 8 3" xfId="59331"/>
    <cellStyle name="Note 4 2 9" xfId="5457"/>
    <cellStyle name="Note 4 2 9 2" xfId="5458"/>
    <cellStyle name="Note 4 2 9 3" xfId="59332"/>
    <cellStyle name="Note 4 3" xfId="5459"/>
    <cellStyle name="Note 4 3 2" xfId="5460"/>
    <cellStyle name="Note 4 3 2 2" xfId="5461"/>
    <cellStyle name="Note 4 3 2 2 2" xfId="5462"/>
    <cellStyle name="Note 4 3 2 2 3" xfId="59333"/>
    <cellStyle name="Note 4 3 2 3" xfId="5463"/>
    <cellStyle name="Note 4 3 2 4" xfId="59334"/>
    <cellStyle name="Note 4 3 3" xfId="5464"/>
    <cellStyle name="Note 4 3 3 2" xfId="5465"/>
    <cellStyle name="Note 4 3 3 2 2" xfId="5466"/>
    <cellStyle name="Note 4 3 3 2 3" xfId="59335"/>
    <cellStyle name="Note 4 3 3 3" xfId="5467"/>
    <cellStyle name="Note 4 3 3 4" xfId="59336"/>
    <cellStyle name="Note 4 3 4" xfId="5468"/>
    <cellStyle name="Note 4 3 4 2" xfId="5469"/>
    <cellStyle name="Note 4 3 4 3" xfId="59337"/>
    <cellStyle name="Note 4 3 5" xfId="5470"/>
    <cellStyle name="Note 4 3 5 2" xfId="5471"/>
    <cellStyle name="Note 4 3 5 3" xfId="59338"/>
    <cellStyle name="Note 4 3 6" xfId="5472"/>
    <cellStyle name="Note 4 3 6 2" xfId="5473"/>
    <cellStyle name="Note 4 3 6 3" xfId="59339"/>
    <cellStyle name="Note 4 3 7" xfId="5474"/>
    <cellStyle name="Note 4 3 7 2" xfId="5475"/>
    <cellStyle name="Note 4 3 7 3" xfId="59340"/>
    <cellStyle name="Note 4 3 8" xfId="5476"/>
    <cellStyle name="Note 4 3 9" xfId="59341"/>
    <cellStyle name="Note 4 4" xfId="5477"/>
    <cellStyle name="Note 4 4 10" xfId="5478"/>
    <cellStyle name="Note 4 4 10 2" xfId="5479"/>
    <cellStyle name="Note 4 4 10 3" xfId="59342"/>
    <cellStyle name="Note 4 4 11" xfId="5480"/>
    <cellStyle name="Note 4 4 2" xfId="5481"/>
    <cellStyle name="Note 4 4 2 2" xfId="5482"/>
    <cellStyle name="Note 4 4 2 2 2" xfId="5483"/>
    <cellStyle name="Note 4 4 2 2 3" xfId="59343"/>
    <cellStyle name="Note 4 4 2 3" xfId="5484"/>
    <cellStyle name="Note 4 4 2 4" xfId="59344"/>
    <cellStyle name="Note 4 4 3" xfId="5485"/>
    <cellStyle name="Note 4 4 3 2" xfId="5486"/>
    <cellStyle name="Note 4 4 3 3" xfId="59345"/>
    <cellStyle name="Note 4 4 4" xfId="5487"/>
    <cellStyle name="Note 4 4 4 2" xfId="5488"/>
    <cellStyle name="Note 4 4 4 3" xfId="59346"/>
    <cellStyle name="Note 4 4 5" xfId="5489"/>
    <cellStyle name="Note 4 4 5 2" xfId="5490"/>
    <cellStyle name="Note 4 4 5 3" xfId="59347"/>
    <cellStyle name="Note 4 4 6" xfId="5491"/>
    <cellStyle name="Note 4 4 6 2" xfId="5492"/>
    <cellStyle name="Note 4 4 6 3" xfId="59348"/>
    <cellStyle name="Note 4 4 7" xfId="5493"/>
    <cellStyle name="Note 4 4 7 2" xfId="5494"/>
    <cellStyle name="Note 4 4 7 3" xfId="59349"/>
    <cellStyle name="Note 4 4 8" xfId="5495"/>
    <cellStyle name="Note 4 4 8 2" xfId="5496"/>
    <cellStyle name="Note 4 4 8 3" xfId="59350"/>
    <cellStyle name="Note 4 4 9" xfId="5497"/>
    <cellStyle name="Note 4 4 9 2" xfId="5498"/>
    <cellStyle name="Note 4 4 9 3" xfId="59351"/>
    <cellStyle name="Note 4 5" xfId="5499"/>
    <cellStyle name="Note 4 5 10" xfId="5500"/>
    <cellStyle name="Note 4 5 10 2" xfId="5501"/>
    <cellStyle name="Note 4 5 10 3" xfId="59352"/>
    <cellStyle name="Note 4 5 11" xfId="5502"/>
    <cellStyle name="Note 4 5 2" xfId="5503"/>
    <cellStyle name="Note 4 5 2 2" xfId="5504"/>
    <cellStyle name="Note 4 5 2 2 2" xfId="5505"/>
    <cellStyle name="Note 4 5 2 2 3" xfId="59353"/>
    <cellStyle name="Note 4 5 2 3" xfId="5506"/>
    <cellStyle name="Note 4 5 2 4" xfId="59354"/>
    <cellStyle name="Note 4 5 3" xfId="5507"/>
    <cellStyle name="Note 4 5 3 2" xfId="5508"/>
    <cellStyle name="Note 4 5 3 3" xfId="59355"/>
    <cellStyle name="Note 4 5 4" xfId="5509"/>
    <cellStyle name="Note 4 5 4 2" xfId="5510"/>
    <cellStyle name="Note 4 5 4 3" xfId="59356"/>
    <cellStyle name="Note 4 5 5" xfId="5511"/>
    <cellStyle name="Note 4 5 5 2" xfId="5512"/>
    <cellStyle name="Note 4 5 5 3" xfId="59357"/>
    <cellStyle name="Note 4 5 6" xfId="5513"/>
    <cellStyle name="Note 4 5 6 2" xfId="5514"/>
    <cellStyle name="Note 4 5 6 3" xfId="59358"/>
    <cellStyle name="Note 4 5 7" xfId="5515"/>
    <cellStyle name="Note 4 5 7 2" xfId="5516"/>
    <cellStyle name="Note 4 5 7 3" xfId="59359"/>
    <cellStyle name="Note 4 5 8" xfId="5517"/>
    <cellStyle name="Note 4 5 8 2" xfId="5518"/>
    <cellStyle name="Note 4 5 8 3" xfId="59360"/>
    <cellStyle name="Note 4 5 9" xfId="5519"/>
    <cellStyle name="Note 4 5 9 2" xfId="5520"/>
    <cellStyle name="Note 4 5 9 3" xfId="59361"/>
    <cellStyle name="Note 4 6" xfId="5521"/>
    <cellStyle name="Note 4 6 10" xfId="5522"/>
    <cellStyle name="Note 4 6 10 2" xfId="5523"/>
    <cellStyle name="Note 4 6 10 3" xfId="59362"/>
    <cellStyle name="Note 4 6 11" xfId="5524"/>
    <cellStyle name="Note 4 6 2" xfId="5525"/>
    <cellStyle name="Note 4 6 2 2" xfId="5526"/>
    <cellStyle name="Note 4 6 2 2 2" xfId="5527"/>
    <cellStyle name="Note 4 6 2 2 3" xfId="59363"/>
    <cellStyle name="Note 4 6 2 3" xfId="5528"/>
    <cellStyle name="Note 4 6 2 4" xfId="59364"/>
    <cellStyle name="Note 4 6 3" xfId="5529"/>
    <cellStyle name="Note 4 6 3 2" xfId="5530"/>
    <cellStyle name="Note 4 6 3 3" xfId="59365"/>
    <cellStyle name="Note 4 6 4" xfId="5531"/>
    <cellStyle name="Note 4 6 4 2" xfId="5532"/>
    <cellStyle name="Note 4 6 4 3" xfId="59366"/>
    <cellStyle name="Note 4 6 5" xfId="5533"/>
    <cellStyle name="Note 4 6 5 2" xfId="5534"/>
    <cellStyle name="Note 4 6 5 3" xfId="59367"/>
    <cellStyle name="Note 4 6 6" xfId="5535"/>
    <cellStyle name="Note 4 6 6 2" xfId="5536"/>
    <cellStyle name="Note 4 6 6 3" xfId="59368"/>
    <cellStyle name="Note 4 6 7" xfId="5537"/>
    <cellStyle name="Note 4 6 7 2" xfId="5538"/>
    <cellStyle name="Note 4 6 7 3" xfId="59369"/>
    <cellStyle name="Note 4 6 8" xfId="5539"/>
    <cellStyle name="Note 4 6 8 2" xfId="5540"/>
    <cellStyle name="Note 4 6 8 3" xfId="59370"/>
    <cellStyle name="Note 4 6 9" xfId="5541"/>
    <cellStyle name="Note 4 6 9 2" xfId="5542"/>
    <cellStyle name="Note 4 6 9 3" xfId="59371"/>
    <cellStyle name="Note 4 7" xfId="5543"/>
    <cellStyle name="Note 4 7 10" xfId="5544"/>
    <cellStyle name="Note 4 7 10 2" xfId="5545"/>
    <cellStyle name="Note 4 7 10 3" xfId="59372"/>
    <cellStyle name="Note 4 7 11" xfId="5546"/>
    <cellStyle name="Note 4 7 2" xfId="5547"/>
    <cellStyle name="Note 4 7 2 2" xfId="5548"/>
    <cellStyle name="Note 4 7 2 2 2" xfId="5549"/>
    <cellStyle name="Note 4 7 2 2 3" xfId="59373"/>
    <cellStyle name="Note 4 7 2 3" xfId="5550"/>
    <cellStyle name="Note 4 7 2 4" xfId="59374"/>
    <cellStyle name="Note 4 7 3" xfId="5551"/>
    <cellStyle name="Note 4 7 3 2" xfId="5552"/>
    <cellStyle name="Note 4 7 3 3" xfId="59375"/>
    <cellStyle name="Note 4 7 4" xfId="5553"/>
    <cellStyle name="Note 4 7 4 2" xfId="5554"/>
    <cellStyle name="Note 4 7 4 3" xfId="59376"/>
    <cellStyle name="Note 4 7 5" xfId="5555"/>
    <cellStyle name="Note 4 7 5 2" xfId="5556"/>
    <cellStyle name="Note 4 7 5 3" xfId="59377"/>
    <cellStyle name="Note 4 7 6" xfId="5557"/>
    <cellStyle name="Note 4 7 6 2" xfId="5558"/>
    <cellStyle name="Note 4 7 6 3" xfId="59378"/>
    <cellStyle name="Note 4 7 7" xfId="5559"/>
    <cellStyle name="Note 4 7 7 2" xfId="5560"/>
    <cellStyle name="Note 4 7 7 3" xfId="59379"/>
    <cellStyle name="Note 4 7 8" xfId="5561"/>
    <cellStyle name="Note 4 7 8 2" xfId="5562"/>
    <cellStyle name="Note 4 7 8 3" xfId="59380"/>
    <cellStyle name="Note 4 7 9" xfId="5563"/>
    <cellStyle name="Note 4 7 9 2" xfId="5564"/>
    <cellStyle name="Note 4 7 9 3" xfId="59381"/>
    <cellStyle name="Note 4 8" xfId="5565"/>
    <cellStyle name="Note 4 8 2" xfId="5566"/>
    <cellStyle name="Note 4 8 2 2" xfId="5567"/>
    <cellStyle name="Note 4 8 2 3" xfId="59382"/>
    <cellStyle name="Note 4 8 3" xfId="5568"/>
    <cellStyle name="Note 4 8 4" xfId="59383"/>
    <cellStyle name="Note 4 9" xfId="5569"/>
    <cellStyle name="Note 4 9 2" xfId="5570"/>
    <cellStyle name="Note 4 9 3" xfId="59384"/>
    <cellStyle name="Note 5" xfId="5571"/>
    <cellStyle name="Note 5 10" xfId="5572"/>
    <cellStyle name="Note 5 10 2" xfId="5573"/>
    <cellStyle name="Note 5 10 2 2" xfId="5574"/>
    <cellStyle name="Note 5 10 2 3" xfId="59385"/>
    <cellStyle name="Note 5 10 3" xfId="5575"/>
    <cellStyle name="Note 5 10 4" xfId="59386"/>
    <cellStyle name="Note 5 11" xfId="5576"/>
    <cellStyle name="Note 5 11 2" xfId="5577"/>
    <cellStyle name="Note 5 11 3" xfId="59387"/>
    <cellStyle name="Note 5 12" xfId="5578"/>
    <cellStyle name="Note 5 12 2" xfId="5579"/>
    <cellStyle name="Note 5 12 3" xfId="59388"/>
    <cellStyle name="Note 5 13" xfId="5580"/>
    <cellStyle name="Note 5 13 2" xfId="5581"/>
    <cellStyle name="Note 5 13 3" xfId="59389"/>
    <cellStyle name="Note 5 14" xfId="5582"/>
    <cellStyle name="Note 5 14 2" xfId="5583"/>
    <cellStyle name="Note 5 14 3" xfId="59390"/>
    <cellStyle name="Note 5 15" xfId="5584"/>
    <cellStyle name="Note 5 15 2" xfId="5585"/>
    <cellStyle name="Note 5 15 3" xfId="59391"/>
    <cellStyle name="Note 5 16" xfId="5586"/>
    <cellStyle name="Note 5 2" xfId="5587"/>
    <cellStyle name="Note 5 2 10" xfId="5588"/>
    <cellStyle name="Note 5 2 10 2" xfId="5589"/>
    <cellStyle name="Note 5 2 10 3" xfId="59392"/>
    <cellStyle name="Note 5 2 11" xfId="5590"/>
    <cellStyle name="Note 5 2 11 2" xfId="5591"/>
    <cellStyle name="Note 5 2 11 3" xfId="59393"/>
    <cellStyle name="Note 5 2 12" xfId="5592"/>
    <cellStyle name="Note 5 2 12 2" xfId="5593"/>
    <cellStyle name="Note 5 2 12 3" xfId="59394"/>
    <cellStyle name="Note 5 2 13" xfId="5594"/>
    <cellStyle name="Note 5 2 13 2" xfId="5595"/>
    <cellStyle name="Note 5 2 13 3" xfId="59395"/>
    <cellStyle name="Note 5 2 14" xfId="5596"/>
    <cellStyle name="Note 5 2 2" xfId="5597"/>
    <cellStyle name="Note 5 2 2 10" xfId="5598"/>
    <cellStyle name="Note 5 2 2 10 2" xfId="5599"/>
    <cellStyle name="Note 5 2 2 10 3" xfId="59396"/>
    <cellStyle name="Note 5 2 2 11" xfId="5600"/>
    <cellStyle name="Note 5 2 2 11 2" xfId="5601"/>
    <cellStyle name="Note 5 2 2 11 3" xfId="59397"/>
    <cellStyle name="Note 5 2 2 12" xfId="5602"/>
    <cellStyle name="Note 5 2 2 12 2" xfId="5603"/>
    <cellStyle name="Note 5 2 2 12 3" xfId="59398"/>
    <cellStyle name="Note 5 2 2 13" xfId="5604"/>
    <cellStyle name="Note 5 2 2 2" xfId="5605"/>
    <cellStyle name="Note 5 2 2 2 2" xfId="5606"/>
    <cellStyle name="Note 5 2 2 2 2 2" xfId="5607"/>
    <cellStyle name="Note 5 2 2 2 2 2 2" xfId="5608"/>
    <cellStyle name="Note 5 2 2 2 2 2 3" xfId="59399"/>
    <cellStyle name="Note 5 2 2 2 2 3" xfId="5609"/>
    <cellStyle name="Note 5 2 2 2 2 4" xfId="59400"/>
    <cellStyle name="Note 5 2 2 2 3" xfId="5610"/>
    <cellStyle name="Note 5 2 2 2 3 2" xfId="5611"/>
    <cellStyle name="Note 5 2 2 2 3 2 2" xfId="5612"/>
    <cellStyle name="Note 5 2 2 2 3 2 3" xfId="59401"/>
    <cellStyle name="Note 5 2 2 2 3 3" xfId="5613"/>
    <cellStyle name="Note 5 2 2 2 3 4" xfId="59402"/>
    <cellStyle name="Note 5 2 2 2 4" xfId="5614"/>
    <cellStyle name="Note 5 2 2 2 4 2" xfId="5615"/>
    <cellStyle name="Note 5 2 2 2 4 3" xfId="59403"/>
    <cellStyle name="Note 5 2 2 2 5" xfId="5616"/>
    <cellStyle name="Note 5 2 2 2 5 2" xfId="5617"/>
    <cellStyle name="Note 5 2 2 2 5 3" xfId="59404"/>
    <cellStyle name="Note 5 2 2 2 6" xfId="5618"/>
    <cellStyle name="Note 5 2 2 2 6 2" xfId="5619"/>
    <cellStyle name="Note 5 2 2 2 6 3" xfId="59405"/>
    <cellStyle name="Note 5 2 2 2 7" xfId="5620"/>
    <cellStyle name="Note 5 2 2 2 7 2" xfId="5621"/>
    <cellStyle name="Note 5 2 2 2 7 3" xfId="59406"/>
    <cellStyle name="Note 5 2 2 2 8" xfId="5622"/>
    <cellStyle name="Note 5 2 2 2 9" xfId="59407"/>
    <cellStyle name="Note 5 2 2 3" xfId="5623"/>
    <cellStyle name="Note 5 2 2 3 10" xfId="5624"/>
    <cellStyle name="Note 5 2 2 3 10 2" xfId="5625"/>
    <cellStyle name="Note 5 2 2 3 10 3" xfId="59408"/>
    <cellStyle name="Note 5 2 2 3 11" xfId="5626"/>
    <cellStyle name="Note 5 2 2 3 2" xfId="5627"/>
    <cellStyle name="Note 5 2 2 3 2 2" xfId="5628"/>
    <cellStyle name="Note 5 2 2 3 2 2 2" xfId="5629"/>
    <cellStyle name="Note 5 2 2 3 2 2 3" xfId="59409"/>
    <cellStyle name="Note 5 2 2 3 2 3" xfId="5630"/>
    <cellStyle name="Note 5 2 2 3 2 4" xfId="59410"/>
    <cellStyle name="Note 5 2 2 3 3" xfId="5631"/>
    <cellStyle name="Note 5 2 2 3 3 2" xfId="5632"/>
    <cellStyle name="Note 5 2 2 3 3 3" xfId="59411"/>
    <cellStyle name="Note 5 2 2 3 4" xfId="5633"/>
    <cellStyle name="Note 5 2 2 3 4 2" xfId="5634"/>
    <cellStyle name="Note 5 2 2 3 4 3" xfId="59412"/>
    <cellStyle name="Note 5 2 2 3 5" xfId="5635"/>
    <cellStyle name="Note 5 2 2 3 5 2" xfId="5636"/>
    <cellStyle name="Note 5 2 2 3 5 3" xfId="59413"/>
    <cellStyle name="Note 5 2 2 3 6" xfId="5637"/>
    <cellStyle name="Note 5 2 2 3 6 2" xfId="5638"/>
    <cellStyle name="Note 5 2 2 3 6 3" xfId="59414"/>
    <cellStyle name="Note 5 2 2 3 7" xfId="5639"/>
    <cellStyle name="Note 5 2 2 3 7 2" xfId="5640"/>
    <cellStyle name="Note 5 2 2 3 7 3" xfId="59415"/>
    <cellStyle name="Note 5 2 2 3 8" xfId="5641"/>
    <cellStyle name="Note 5 2 2 3 8 2" xfId="5642"/>
    <cellStyle name="Note 5 2 2 3 8 3" xfId="59416"/>
    <cellStyle name="Note 5 2 2 3 9" xfId="5643"/>
    <cellStyle name="Note 5 2 2 3 9 2" xfId="5644"/>
    <cellStyle name="Note 5 2 2 3 9 3" xfId="59417"/>
    <cellStyle name="Note 5 2 2 4" xfId="5645"/>
    <cellStyle name="Note 5 2 2 4 10" xfId="5646"/>
    <cellStyle name="Note 5 2 2 4 10 2" xfId="5647"/>
    <cellStyle name="Note 5 2 2 4 10 3" xfId="59418"/>
    <cellStyle name="Note 5 2 2 4 11" xfId="5648"/>
    <cellStyle name="Note 5 2 2 4 2" xfId="5649"/>
    <cellStyle name="Note 5 2 2 4 2 2" xfId="5650"/>
    <cellStyle name="Note 5 2 2 4 2 2 2" xfId="5651"/>
    <cellStyle name="Note 5 2 2 4 2 2 3" xfId="59419"/>
    <cellStyle name="Note 5 2 2 4 2 3" xfId="5652"/>
    <cellStyle name="Note 5 2 2 4 2 4" xfId="59420"/>
    <cellStyle name="Note 5 2 2 4 3" xfId="5653"/>
    <cellStyle name="Note 5 2 2 4 3 2" xfId="5654"/>
    <cellStyle name="Note 5 2 2 4 3 3" xfId="59421"/>
    <cellStyle name="Note 5 2 2 4 4" xfId="5655"/>
    <cellStyle name="Note 5 2 2 4 4 2" xfId="5656"/>
    <cellStyle name="Note 5 2 2 4 4 3" xfId="59422"/>
    <cellStyle name="Note 5 2 2 4 5" xfId="5657"/>
    <cellStyle name="Note 5 2 2 4 5 2" xfId="5658"/>
    <cellStyle name="Note 5 2 2 4 5 3" xfId="59423"/>
    <cellStyle name="Note 5 2 2 4 6" xfId="5659"/>
    <cellStyle name="Note 5 2 2 4 6 2" xfId="5660"/>
    <cellStyle name="Note 5 2 2 4 6 3" xfId="59424"/>
    <cellStyle name="Note 5 2 2 4 7" xfId="5661"/>
    <cellStyle name="Note 5 2 2 4 7 2" xfId="5662"/>
    <cellStyle name="Note 5 2 2 4 7 3" xfId="59425"/>
    <cellStyle name="Note 5 2 2 4 8" xfId="5663"/>
    <cellStyle name="Note 5 2 2 4 8 2" xfId="5664"/>
    <cellStyle name="Note 5 2 2 4 8 3" xfId="59426"/>
    <cellStyle name="Note 5 2 2 4 9" xfId="5665"/>
    <cellStyle name="Note 5 2 2 4 9 2" xfId="5666"/>
    <cellStyle name="Note 5 2 2 4 9 3" xfId="59427"/>
    <cellStyle name="Note 5 2 2 5" xfId="5667"/>
    <cellStyle name="Note 5 2 2 5 10" xfId="5668"/>
    <cellStyle name="Note 5 2 2 5 10 2" xfId="5669"/>
    <cellStyle name="Note 5 2 2 5 10 3" xfId="59428"/>
    <cellStyle name="Note 5 2 2 5 11" xfId="5670"/>
    <cellStyle name="Note 5 2 2 5 2" xfId="5671"/>
    <cellStyle name="Note 5 2 2 5 2 2" xfId="5672"/>
    <cellStyle name="Note 5 2 2 5 2 2 2" xfId="5673"/>
    <cellStyle name="Note 5 2 2 5 2 2 3" xfId="59429"/>
    <cellStyle name="Note 5 2 2 5 2 3" xfId="5674"/>
    <cellStyle name="Note 5 2 2 5 2 4" xfId="59430"/>
    <cellStyle name="Note 5 2 2 5 3" xfId="5675"/>
    <cellStyle name="Note 5 2 2 5 3 2" xfId="5676"/>
    <cellStyle name="Note 5 2 2 5 3 3" xfId="59431"/>
    <cellStyle name="Note 5 2 2 5 4" xfId="5677"/>
    <cellStyle name="Note 5 2 2 5 4 2" xfId="5678"/>
    <cellStyle name="Note 5 2 2 5 4 3" xfId="59432"/>
    <cellStyle name="Note 5 2 2 5 5" xfId="5679"/>
    <cellStyle name="Note 5 2 2 5 5 2" xfId="5680"/>
    <cellStyle name="Note 5 2 2 5 5 3" xfId="59433"/>
    <cellStyle name="Note 5 2 2 5 6" xfId="5681"/>
    <cellStyle name="Note 5 2 2 5 6 2" xfId="5682"/>
    <cellStyle name="Note 5 2 2 5 6 3" xfId="59434"/>
    <cellStyle name="Note 5 2 2 5 7" xfId="5683"/>
    <cellStyle name="Note 5 2 2 5 7 2" xfId="5684"/>
    <cellStyle name="Note 5 2 2 5 7 3" xfId="59435"/>
    <cellStyle name="Note 5 2 2 5 8" xfId="5685"/>
    <cellStyle name="Note 5 2 2 5 8 2" xfId="5686"/>
    <cellStyle name="Note 5 2 2 5 8 3" xfId="59436"/>
    <cellStyle name="Note 5 2 2 5 9" xfId="5687"/>
    <cellStyle name="Note 5 2 2 5 9 2" xfId="5688"/>
    <cellStyle name="Note 5 2 2 5 9 3" xfId="59437"/>
    <cellStyle name="Note 5 2 2 6" xfId="5689"/>
    <cellStyle name="Note 5 2 2 6 10" xfId="5690"/>
    <cellStyle name="Note 5 2 2 6 10 2" xfId="5691"/>
    <cellStyle name="Note 5 2 2 6 10 3" xfId="59438"/>
    <cellStyle name="Note 5 2 2 6 11" xfId="5692"/>
    <cellStyle name="Note 5 2 2 6 2" xfId="5693"/>
    <cellStyle name="Note 5 2 2 6 2 2" xfId="5694"/>
    <cellStyle name="Note 5 2 2 6 2 2 2" xfId="5695"/>
    <cellStyle name="Note 5 2 2 6 2 2 3" xfId="59439"/>
    <cellStyle name="Note 5 2 2 6 2 3" xfId="5696"/>
    <cellStyle name="Note 5 2 2 6 2 4" xfId="59440"/>
    <cellStyle name="Note 5 2 2 6 3" xfId="5697"/>
    <cellStyle name="Note 5 2 2 6 3 2" xfId="5698"/>
    <cellStyle name="Note 5 2 2 6 3 3" xfId="59441"/>
    <cellStyle name="Note 5 2 2 6 4" xfId="5699"/>
    <cellStyle name="Note 5 2 2 6 4 2" xfId="5700"/>
    <cellStyle name="Note 5 2 2 6 4 3" xfId="59442"/>
    <cellStyle name="Note 5 2 2 6 5" xfId="5701"/>
    <cellStyle name="Note 5 2 2 6 5 2" xfId="5702"/>
    <cellStyle name="Note 5 2 2 6 5 3" xfId="59443"/>
    <cellStyle name="Note 5 2 2 6 6" xfId="5703"/>
    <cellStyle name="Note 5 2 2 6 6 2" xfId="5704"/>
    <cellStyle name="Note 5 2 2 6 6 3" xfId="59444"/>
    <cellStyle name="Note 5 2 2 6 7" xfId="5705"/>
    <cellStyle name="Note 5 2 2 6 7 2" xfId="5706"/>
    <cellStyle name="Note 5 2 2 6 7 3" xfId="59445"/>
    <cellStyle name="Note 5 2 2 6 8" xfId="5707"/>
    <cellStyle name="Note 5 2 2 6 8 2" xfId="5708"/>
    <cellStyle name="Note 5 2 2 6 8 3" xfId="59446"/>
    <cellStyle name="Note 5 2 2 6 9" xfId="5709"/>
    <cellStyle name="Note 5 2 2 6 9 2" xfId="5710"/>
    <cellStyle name="Note 5 2 2 6 9 3" xfId="59447"/>
    <cellStyle name="Note 5 2 2 7" xfId="5711"/>
    <cellStyle name="Note 5 2 2 7 2" xfId="5712"/>
    <cellStyle name="Note 5 2 2 7 2 2" xfId="5713"/>
    <cellStyle name="Note 5 2 2 7 2 3" xfId="59448"/>
    <cellStyle name="Note 5 2 2 7 3" xfId="5714"/>
    <cellStyle name="Note 5 2 2 7 4" xfId="59449"/>
    <cellStyle name="Note 5 2 2 8" xfId="5715"/>
    <cellStyle name="Note 5 2 2 8 2" xfId="5716"/>
    <cellStyle name="Note 5 2 2 8 3" xfId="59450"/>
    <cellStyle name="Note 5 2 2 9" xfId="5717"/>
    <cellStyle name="Note 5 2 2 9 2" xfId="5718"/>
    <cellStyle name="Note 5 2 2 9 3" xfId="59451"/>
    <cellStyle name="Note 5 2 3" xfId="5719"/>
    <cellStyle name="Note 5 2 3 2" xfId="5720"/>
    <cellStyle name="Note 5 2 3 2 2" xfId="5721"/>
    <cellStyle name="Note 5 2 3 2 2 2" xfId="5722"/>
    <cellStyle name="Note 5 2 3 2 2 3" xfId="59452"/>
    <cellStyle name="Note 5 2 3 2 3" xfId="5723"/>
    <cellStyle name="Note 5 2 3 2 4" xfId="59453"/>
    <cellStyle name="Note 5 2 3 3" xfId="5724"/>
    <cellStyle name="Note 5 2 3 3 2" xfId="5725"/>
    <cellStyle name="Note 5 2 3 3 2 2" xfId="5726"/>
    <cellStyle name="Note 5 2 3 3 2 3" xfId="59454"/>
    <cellStyle name="Note 5 2 3 3 3" xfId="5727"/>
    <cellStyle name="Note 5 2 3 3 4" xfId="59455"/>
    <cellStyle name="Note 5 2 3 4" xfId="5728"/>
    <cellStyle name="Note 5 2 3 4 2" xfId="5729"/>
    <cellStyle name="Note 5 2 3 4 3" xfId="59456"/>
    <cellStyle name="Note 5 2 3 5" xfId="5730"/>
    <cellStyle name="Note 5 2 3 5 2" xfId="5731"/>
    <cellStyle name="Note 5 2 3 5 3" xfId="59457"/>
    <cellStyle name="Note 5 2 3 6" xfId="5732"/>
    <cellStyle name="Note 5 2 3 6 2" xfId="5733"/>
    <cellStyle name="Note 5 2 3 6 3" xfId="59458"/>
    <cellStyle name="Note 5 2 3 7" xfId="5734"/>
    <cellStyle name="Note 5 2 3 7 2" xfId="5735"/>
    <cellStyle name="Note 5 2 3 7 3" xfId="59459"/>
    <cellStyle name="Note 5 2 3 8" xfId="5736"/>
    <cellStyle name="Note 5 2 3 9" xfId="59460"/>
    <cellStyle name="Note 5 2 4" xfId="5737"/>
    <cellStyle name="Note 5 2 4 10" xfId="5738"/>
    <cellStyle name="Note 5 2 4 10 2" xfId="5739"/>
    <cellStyle name="Note 5 2 4 10 3" xfId="59461"/>
    <cellStyle name="Note 5 2 4 11" xfId="5740"/>
    <cellStyle name="Note 5 2 4 2" xfId="5741"/>
    <cellStyle name="Note 5 2 4 2 2" xfId="5742"/>
    <cellStyle name="Note 5 2 4 2 2 2" xfId="5743"/>
    <cellStyle name="Note 5 2 4 2 2 3" xfId="59462"/>
    <cellStyle name="Note 5 2 4 2 3" xfId="5744"/>
    <cellStyle name="Note 5 2 4 2 4" xfId="59463"/>
    <cellStyle name="Note 5 2 4 3" xfId="5745"/>
    <cellStyle name="Note 5 2 4 3 2" xfId="5746"/>
    <cellStyle name="Note 5 2 4 3 3" xfId="59464"/>
    <cellStyle name="Note 5 2 4 4" xfId="5747"/>
    <cellStyle name="Note 5 2 4 4 2" xfId="5748"/>
    <cellStyle name="Note 5 2 4 4 3" xfId="59465"/>
    <cellStyle name="Note 5 2 4 5" xfId="5749"/>
    <cellStyle name="Note 5 2 4 5 2" xfId="5750"/>
    <cellStyle name="Note 5 2 4 5 3" xfId="59466"/>
    <cellStyle name="Note 5 2 4 6" xfId="5751"/>
    <cellStyle name="Note 5 2 4 6 2" xfId="5752"/>
    <cellStyle name="Note 5 2 4 6 3" xfId="59467"/>
    <cellStyle name="Note 5 2 4 7" xfId="5753"/>
    <cellStyle name="Note 5 2 4 7 2" xfId="5754"/>
    <cellStyle name="Note 5 2 4 7 3" xfId="59468"/>
    <cellStyle name="Note 5 2 4 8" xfId="5755"/>
    <cellStyle name="Note 5 2 4 8 2" xfId="5756"/>
    <cellStyle name="Note 5 2 4 8 3" xfId="59469"/>
    <cellStyle name="Note 5 2 4 9" xfId="5757"/>
    <cellStyle name="Note 5 2 4 9 2" xfId="5758"/>
    <cellStyle name="Note 5 2 4 9 3" xfId="59470"/>
    <cellStyle name="Note 5 2 5" xfId="5759"/>
    <cellStyle name="Note 5 2 5 10" xfId="5760"/>
    <cellStyle name="Note 5 2 5 10 2" xfId="5761"/>
    <cellStyle name="Note 5 2 5 10 3" xfId="59471"/>
    <cellStyle name="Note 5 2 5 11" xfId="5762"/>
    <cellStyle name="Note 5 2 5 2" xfId="5763"/>
    <cellStyle name="Note 5 2 5 2 2" xfId="5764"/>
    <cellStyle name="Note 5 2 5 2 2 2" xfId="5765"/>
    <cellStyle name="Note 5 2 5 2 2 3" xfId="59472"/>
    <cellStyle name="Note 5 2 5 2 3" xfId="5766"/>
    <cellStyle name="Note 5 2 5 2 4" xfId="59473"/>
    <cellStyle name="Note 5 2 5 3" xfId="5767"/>
    <cellStyle name="Note 5 2 5 3 2" xfId="5768"/>
    <cellStyle name="Note 5 2 5 3 3" xfId="59474"/>
    <cellStyle name="Note 5 2 5 4" xfId="5769"/>
    <cellStyle name="Note 5 2 5 4 2" xfId="5770"/>
    <cellStyle name="Note 5 2 5 4 3" xfId="59475"/>
    <cellStyle name="Note 5 2 5 5" xfId="5771"/>
    <cellStyle name="Note 5 2 5 5 2" xfId="5772"/>
    <cellStyle name="Note 5 2 5 5 3" xfId="59476"/>
    <cellStyle name="Note 5 2 5 6" xfId="5773"/>
    <cellStyle name="Note 5 2 5 6 2" xfId="5774"/>
    <cellStyle name="Note 5 2 5 6 3" xfId="59477"/>
    <cellStyle name="Note 5 2 5 7" xfId="5775"/>
    <cellStyle name="Note 5 2 5 7 2" xfId="5776"/>
    <cellStyle name="Note 5 2 5 7 3" xfId="59478"/>
    <cellStyle name="Note 5 2 5 8" xfId="5777"/>
    <cellStyle name="Note 5 2 5 8 2" xfId="5778"/>
    <cellStyle name="Note 5 2 5 8 3" xfId="59479"/>
    <cellStyle name="Note 5 2 5 9" xfId="5779"/>
    <cellStyle name="Note 5 2 5 9 2" xfId="5780"/>
    <cellStyle name="Note 5 2 5 9 3" xfId="59480"/>
    <cellStyle name="Note 5 2 6" xfId="5781"/>
    <cellStyle name="Note 5 2 6 10" xfId="5782"/>
    <cellStyle name="Note 5 2 6 10 2" xfId="5783"/>
    <cellStyle name="Note 5 2 6 10 3" xfId="59481"/>
    <cellStyle name="Note 5 2 6 11" xfId="5784"/>
    <cellStyle name="Note 5 2 6 2" xfId="5785"/>
    <cellStyle name="Note 5 2 6 2 2" xfId="5786"/>
    <cellStyle name="Note 5 2 6 2 2 2" xfId="5787"/>
    <cellStyle name="Note 5 2 6 2 2 3" xfId="59482"/>
    <cellStyle name="Note 5 2 6 2 3" xfId="5788"/>
    <cellStyle name="Note 5 2 6 2 4" xfId="59483"/>
    <cellStyle name="Note 5 2 6 3" xfId="5789"/>
    <cellStyle name="Note 5 2 6 3 2" xfId="5790"/>
    <cellStyle name="Note 5 2 6 3 3" xfId="59484"/>
    <cellStyle name="Note 5 2 6 4" xfId="5791"/>
    <cellStyle name="Note 5 2 6 4 2" xfId="5792"/>
    <cellStyle name="Note 5 2 6 4 3" xfId="59485"/>
    <cellStyle name="Note 5 2 6 5" xfId="5793"/>
    <cellStyle name="Note 5 2 6 5 2" xfId="5794"/>
    <cellStyle name="Note 5 2 6 5 3" xfId="59486"/>
    <cellStyle name="Note 5 2 6 6" xfId="5795"/>
    <cellStyle name="Note 5 2 6 6 2" xfId="5796"/>
    <cellStyle name="Note 5 2 6 6 3" xfId="59487"/>
    <cellStyle name="Note 5 2 6 7" xfId="5797"/>
    <cellStyle name="Note 5 2 6 7 2" xfId="5798"/>
    <cellStyle name="Note 5 2 6 7 3" xfId="59488"/>
    <cellStyle name="Note 5 2 6 8" xfId="5799"/>
    <cellStyle name="Note 5 2 6 8 2" xfId="5800"/>
    <cellStyle name="Note 5 2 6 8 3" xfId="59489"/>
    <cellStyle name="Note 5 2 6 9" xfId="5801"/>
    <cellStyle name="Note 5 2 6 9 2" xfId="5802"/>
    <cellStyle name="Note 5 2 6 9 3" xfId="59490"/>
    <cellStyle name="Note 5 2 7" xfId="5803"/>
    <cellStyle name="Note 5 2 7 10" xfId="5804"/>
    <cellStyle name="Note 5 2 7 10 2" xfId="5805"/>
    <cellStyle name="Note 5 2 7 10 3" xfId="59491"/>
    <cellStyle name="Note 5 2 7 11" xfId="5806"/>
    <cellStyle name="Note 5 2 7 2" xfId="5807"/>
    <cellStyle name="Note 5 2 7 2 2" xfId="5808"/>
    <cellStyle name="Note 5 2 7 2 2 2" xfId="5809"/>
    <cellStyle name="Note 5 2 7 2 2 3" xfId="59492"/>
    <cellStyle name="Note 5 2 7 2 3" xfId="5810"/>
    <cellStyle name="Note 5 2 7 2 4" xfId="59493"/>
    <cellStyle name="Note 5 2 7 3" xfId="5811"/>
    <cellStyle name="Note 5 2 7 3 2" xfId="5812"/>
    <cellStyle name="Note 5 2 7 3 3" xfId="59494"/>
    <cellStyle name="Note 5 2 7 4" xfId="5813"/>
    <cellStyle name="Note 5 2 7 4 2" xfId="5814"/>
    <cellStyle name="Note 5 2 7 4 3" xfId="59495"/>
    <cellStyle name="Note 5 2 7 5" xfId="5815"/>
    <cellStyle name="Note 5 2 7 5 2" xfId="5816"/>
    <cellStyle name="Note 5 2 7 5 3" xfId="59496"/>
    <cellStyle name="Note 5 2 7 6" xfId="5817"/>
    <cellStyle name="Note 5 2 7 6 2" xfId="5818"/>
    <cellStyle name="Note 5 2 7 6 3" xfId="59497"/>
    <cellStyle name="Note 5 2 7 7" xfId="5819"/>
    <cellStyle name="Note 5 2 7 7 2" xfId="5820"/>
    <cellStyle name="Note 5 2 7 7 3" xfId="59498"/>
    <cellStyle name="Note 5 2 7 8" xfId="5821"/>
    <cellStyle name="Note 5 2 7 8 2" xfId="5822"/>
    <cellStyle name="Note 5 2 7 8 3" xfId="59499"/>
    <cellStyle name="Note 5 2 7 9" xfId="5823"/>
    <cellStyle name="Note 5 2 7 9 2" xfId="5824"/>
    <cellStyle name="Note 5 2 7 9 3" xfId="59500"/>
    <cellStyle name="Note 5 2 8" xfId="5825"/>
    <cellStyle name="Note 5 2 8 2" xfId="5826"/>
    <cellStyle name="Note 5 2 8 2 2" xfId="5827"/>
    <cellStyle name="Note 5 2 8 2 3" xfId="59501"/>
    <cellStyle name="Note 5 2 8 3" xfId="5828"/>
    <cellStyle name="Note 5 2 8 4" xfId="59502"/>
    <cellStyle name="Note 5 2 9" xfId="5829"/>
    <cellStyle name="Note 5 2 9 2" xfId="5830"/>
    <cellStyle name="Note 5 2 9 3" xfId="59503"/>
    <cellStyle name="Note 5 3" xfId="5831"/>
    <cellStyle name="Note 5 3 10" xfId="5832"/>
    <cellStyle name="Note 5 3 10 2" xfId="5833"/>
    <cellStyle name="Note 5 3 10 3" xfId="59504"/>
    <cellStyle name="Note 5 3 11" xfId="5834"/>
    <cellStyle name="Note 5 3 11 2" xfId="5835"/>
    <cellStyle name="Note 5 3 11 3" xfId="59505"/>
    <cellStyle name="Note 5 3 12" xfId="5836"/>
    <cellStyle name="Note 5 3 12 2" xfId="5837"/>
    <cellStyle name="Note 5 3 12 3" xfId="59506"/>
    <cellStyle name="Note 5 3 13" xfId="5838"/>
    <cellStyle name="Note 5 3 13 2" xfId="5839"/>
    <cellStyle name="Note 5 3 13 3" xfId="59507"/>
    <cellStyle name="Note 5 3 14" xfId="5840"/>
    <cellStyle name="Note 5 3 2" xfId="5841"/>
    <cellStyle name="Note 5 3 2 10" xfId="5842"/>
    <cellStyle name="Note 5 3 2 10 2" xfId="5843"/>
    <cellStyle name="Note 5 3 2 10 3" xfId="59508"/>
    <cellStyle name="Note 5 3 2 11" xfId="5844"/>
    <cellStyle name="Note 5 3 2 11 2" xfId="5845"/>
    <cellStyle name="Note 5 3 2 11 3" xfId="59509"/>
    <cellStyle name="Note 5 3 2 12" xfId="5846"/>
    <cellStyle name="Note 5 3 2 12 2" xfId="5847"/>
    <cellStyle name="Note 5 3 2 12 3" xfId="59510"/>
    <cellStyle name="Note 5 3 2 13" xfId="5848"/>
    <cellStyle name="Note 5 3 2 2" xfId="5849"/>
    <cellStyle name="Note 5 3 2 2 2" xfId="5850"/>
    <cellStyle name="Note 5 3 2 2 2 2" xfId="5851"/>
    <cellStyle name="Note 5 3 2 2 2 2 2" xfId="5852"/>
    <cellStyle name="Note 5 3 2 2 2 2 3" xfId="59511"/>
    <cellStyle name="Note 5 3 2 2 2 3" xfId="5853"/>
    <cellStyle name="Note 5 3 2 2 2 4" xfId="59512"/>
    <cellStyle name="Note 5 3 2 2 3" xfId="5854"/>
    <cellStyle name="Note 5 3 2 2 3 2" xfId="5855"/>
    <cellStyle name="Note 5 3 2 2 3 2 2" xfId="5856"/>
    <cellStyle name="Note 5 3 2 2 3 2 3" xfId="59513"/>
    <cellStyle name="Note 5 3 2 2 3 3" xfId="5857"/>
    <cellStyle name="Note 5 3 2 2 3 4" xfId="59514"/>
    <cellStyle name="Note 5 3 2 2 4" xfId="5858"/>
    <cellStyle name="Note 5 3 2 2 4 2" xfId="5859"/>
    <cellStyle name="Note 5 3 2 2 4 3" xfId="59515"/>
    <cellStyle name="Note 5 3 2 2 5" xfId="5860"/>
    <cellStyle name="Note 5 3 2 2 5 2" xfId="5861"/>
    <cellStyle name="Note 5 3 2 2 5 3" xfId="59516"/>
    <cellStyle name="Note 5 3 2 2 6" xfId="5862"/>
    <cellStyle name="Note 5 3 2 2 6 2" xfId="5863"/>
    <cellStyle name="Note 5 3 2 2 6 3" xfId="59517"/>
    <cellStyle name="Note 5 3 2 2 7" xfId="5864"/>
    <cellStyle name="Note 5 3 2 2 7 2" xfId="5865"/>
    <cellStyle name="Note 5 3 2 2 7 3" xfId="59518"/>
    <cellStyle name="Note 5 3 2 2 8" xfId="5866"/>
    <cellStyle name="Note 5 3 2 2 9" xfId="59519"/>
    <cellStyle name="Note 5 3 2 3" xfId="5867"/>
    <cellStyle name="Note 5 3 2 3 10" xfId="5868"/>
    <cellStyle name="Note 5 3 2 3 10 2" xfId="5869"/>
    <cellStyle name="Note 5 3 2 3 10 3" xfId="59520"/>
    <cellStyle name="Note 5 3 2 3 11" xfId="5870"/>
    <cellStyle name="Note 5 3 2 3 2" xfId="5871"/>
    <cellStyle name="Note 5 3 2 3 2 2" xfId="5872"/>
    <cellStyle name="Note 5 3 2 3 2 2 2" xfId="5873"/>
    <cellStyle name="Note 5 3 2 3 2 2 3" xfId="59521"/>
    <cellStyle name="Note 5 3 2 3 2 3" xfId="5874"/>
    <cellStyle name="Note 5 3 2 3 2 4" xfId="59522"/>
    <cellStyle name="Note 5 3 2 3 3" xfId="5875"/>
    <cellStyle name="Note 5 3 2 3 3 2" xfId="5876"/>
    <cellStyle name="Note 5 3 2 3 3 3" xfId="59523"/>
    <cellStyle name="Note 5 3 2 3 4" xfId="5877"/>
    <cellStyle name="Note 5 3 2 3 4 2" xfId="5878"/>
    <cellStyle name="Note 5 3 2 3 4 3" xfId="59524"/>
    <cellStyle name="Note 5 3 2 3 5" xfId="5879"/>
    <cellStyle name="Note 5 3 2 3 5 2" xfId="5880"/>
    <cellStyle name="Note 5 3 2 3 5 3" xfId="59525"/>
    <cellStyle name="Note 5 3 2 3 6" xfId="5881"/>
    <cellStyle name="Note 5 3 2 3 6 2" xfId="5882"/>
    <cellStyle name="Note 5 3 2 3 6 3" xfId="59526"/>
    <cellStyle name="Note 5 3 2 3 7" xfId="5883"/>
    <cellStyle name="Note 5 3 2 3 7 2" xfId="5884"/>
    <cellStyle name="Note 5 3 2 3 7 3" xfId="59527"/>
    <cellStyle name="Note 5 3 2 3 8" xfId="5885"/>
    <cellStyle name="Note 5 3 2 3 8 2" xfId="5886"/>
    <cellStyle name="Note 5 3 2 3 8 3" xfId="59528"/>
    <cellStyle name="Note 5 3 2 3 9" xfId="5887"/>
    <cellStyle name="Note 5 3 2 3 9 2" xfId="5888"/>
    <cellStyle name="Note 5 3 2 3 9 3" xfId="59529"/>
    <cellStyle name="Note 5 3 2 4" xfId="5889"/>
    <cellStyle name="Note 5 3 2 4 10" xfId="5890"/>
    <cellStyle name="Note 5 3 2 4 10 2" xfId="5891"/>
    <cellStyle name="Note 5 3 2 4 10 3" xfId="59530"/>
    <cellStyle name="Note 5 3 2 4 11" xfId="5892"/>
    <cellStyle name="Note 5 3 2 4 2" xfId="5893"/>
    <cellStyle name="Note 5 3 2 4 2 2" xfId="5894"/>
    <cellStyle name="Note 5 3 2 4 2 2 2" xfId="5895"/>
    <cellStyle name="Note 5 3 2 4 2 2 3" xfId="59531"/>
    <cellStyle name="Note 5 3 2 4 2 3" xfId="5896"/>
    <cellStyle name="Note 5 3 2 4 2 4" xfId="59532"/>
    <cellStyle name="Note 5 3 2 4 3" xfId="5897"/>
    <cellStyle name="Note 5 3 2 4 3 2" xfId="5898"/>
    <cellStyle name="Note 5 3 2 4 3 3" xfId="59533"/>
    <cellStyle name="Note 5 3 2 4 4" xfId="5899"/>
    <cellStyle name="Note 5 3 2 4 4 2" xfId="5900"/>
    <cellStyle name="Note 5 3 2 4 4 3" xfId="59534"/>
    <cellStyle name="Note 5 3 2 4 5" xfId="5901"/>
    <cellStyle name="Note 5 3 2 4 5 2" xfId="5902"/>
    <cellStyle name="Note 5 3 2 4 5 3" xfId="59535"/>
    <cellStyle name="Note 5 3 2 4 6" xfId="5903"/>
    <cellStyle name="Note 5 3 2 4 6 2" xfId="5904"/>
    <cellStyle name="Note 5 3 2 4 6 3" xfId="59536"/>
    <cellStyle name="Note 5 3 2 4 7" xfId="5905"/>
    <cellStyle name="Note 5 3 2 4 7 2" xfId="5906"/>
    <cellStyle name="Note 5 3 2 4 7 3" xfId="59537"/>
    <cellStyle name="Note 5 3 2 4 8" xfId="5907"/>
    <cellStyle name="Note 5 3 2 4 8 2" xfId="5908"/>
    <cellStyle name="Note 5 3 2 4 8 3" xfId="59538"/>
    <cellStyle name="Note 5 3 2 4 9" xfId="5909"/>
    <cellStyle name="Note 5 3 2 4 9 2" xfId="5910"/>
    <cellStyle name="Note 5 3 2 4 9 3" xfId="59539"/>
    <cellStyle name="Note 5 3 2 5" xfId="5911"/>
    <cellStyle name="Note 5 3 2 5 10" xfId="5912"/>
    <cellStyle name="Note 5 3 2 5 10 2" xfId="5913"/>
    <cellStyle name="Note 5 3 2 5 10 3" xfId="59540"/>
    <cellStyle name="Note 5 3 2 5 11" xfId="5914"/>
    <cellStyle name="Note 5 3 2 5 2" xfId="5915"/>
    <cellStyle name="Note 5 3 2 5 2 2" xfId="5916"/>
    <cellStyle name="Note 5 3 2 5 2 2 2" xfId="5917"/>
    <cellStyle name="Note 5 3 2 5 2 2 3" xfId="59541"/>
    <cellStyle name="Note 5 3 2 5 2 3" xfId="5918"/>
    <cellStyle name="Note 5 3 2 5 2 4" xfId="59542"/>
    <cellStyle name="Note 5 3 2 5 3" xfId="5919"/>
    <cellStyle name="Note 5 3 2 5 3 2" xfId="5920"/>
    <cellStyle name="Note 5 3 2 5 3 3" xfId="59543"/>
    <cellStyle name="Note 5 3 2 5 4" xfId="5921"/>
    <cellStyle name="Note 5 3 2 5 4 2" xfId="5922"/>
    <cellStyle name="Note 5 3 2 5 4 3" xfId="59544"/>
    <cellStyle name="Note 5 3 2 5 5" xfId="5923"/>
    <cellStyle name="Note 5 3 2 5 5 2" xfId="5924"/>
    <cellStyle name="Note 5 3 2 5 5 3" xfId="59545"/>
    <cellStyle name="Note 5 3 2 5 6" xfId="5925"/>
    <cellStyle name="Note 5 3 2 5 6 2" xfId="5926"/>
    <cellStyle name="Note 5 3 2 5 6 3" xfId="59546"/>
    <cellStyle name="Note 5 3 2 5 7" xfId="5927"/>
    <cellStyle name="Note 5 3 2 5 7 2" xfId="5928"/>
    <cellStyle name="Note 5 3 2 5 7 3" xfId="59547"/>
    <cellStyle name="Note 5 3 2 5 8" xfId="5929"/>
    <cellStyle name="Note 5 3 2 5 8 2" xfId="5930"/>
    <cellStyle name="Note 5 3 2 5 8 3" xfId="59548"/>
    <cellStyle name="Note 5 3 2 5 9" xfId="5931"/>
    <cellStyle name="Note 5 3 2 5 9 2" xfId="5932"/>
    <cellStyle name="Note 5 3 2 5 9 3" xfId="59549"/>
    <cellStyle name="Note 5 3 2 6" xfId="5933"/>
    <cellStyle name="Note 5 3 2 6 10" xfId="5934"/>
    <cellStyle name="Note 5 3 2 6 10 2" xfId="5935"/>
    <cellStyle name="Note 5 3 2 6 10 3" xfId="59550"/>
    <cellStyle name="Note 5 3 2 6 11" xfId="5936"/>
    <cellStyle name="Note 5 3 2 6 2" xfId="5937"/>
    <cellStyle name="Note 5 3 2 6 2 2" xfId="5938"/>
    <cellStyle name="Note 5 3 2 6 2 2 2" xfId="5939"/>
    <cellStyle name="Note 5 3 2 6 2 2 3" xfId="59551"/>
    <cellStyle name="Note 5 3 2 6 2 3" xfId="5940"/>
    <cellStyle name="Note 5 3 2 6 2 4" xfId="59552"/>
    <cellStyle name="Note 5 3 2 6 3" xfId="5941"/>
    <cellStyle name="Note 5 3 2 6 3 2" xfId="5942"/>
    <cellStyle name="Note 5 3 2 6 3 3" xfId="59553"/>
    <cellStyle name="Note 5 3 2 6 4" xfId="5943"/>
    <cellStyle name="Note 5 3 2 6 4 2" xfId="5944"/>
    <cellStyle name="Note 5 3 2 6 4 3" xfId="59554"/>
    <cellStyle name="Note 5 3 2 6 5" xfId="5945"/>
    <cellStyle name="Note 5 3 2 6 5 2" xfId="5946"/>
    <cellStyle name="Note 5 3 2 6 5 3" xfId="59555"/>
    <cellStyle name="Note 5 3 2 6 6" xfId="5947"/>
    <cellStyle name="Note 5 3 2 6 6 2" xfId="5948"/>
    <cellStyle name="Note 5 3 2 6 6 3" xfId="59556"/>
    <cellStyle name="Note 5 3 2 6 7" xfId="5949"/>
    <cellStyle name="Note 5 3 2 6 7 2" xfId="5950"/>
    <cellStyle name="Note 5 3 2 6 7 3" xfId="59557"/>
    <cellStyle name="Note 5 3 2 6 8" xfId="5951"/>
    <cellStyle name="Note 5 3 2 6 8 2" xfId="5952"/>
    <cellStyle name="Note 5 3 2 6 8 3" xfId="59558"/>
    <cellStyle name="Note 5 3 2 6 9" xfId="5953"/>
    <cellStyle name="Note 5 3 2 6 9 2" xfId="5954"/>
    <cellStyle name="Note 5 3 2 6 9 3" xfId="59559"/>
    <cellStyle name="Note 5 3 2 7" xfId="5955"/>
    <cellStyle name="Note 5 3 2 7 2" xfId="5956"/>
    <cellStyle name="Note 5 3 2 7 2 2" xfId="5957"/>
    <cellStyle name="Note 5 3 2 7 2 3" xfId="59560"/>
    <cellStyle name="Note 5 3 2 7 3" xfId="5958"/>
    <cellStyle name="Note 5 3 2 7 4" xfId="59561"/>
    <cellStyle name="Note 5 3 2 8" xfId="5959"/>
    <cellStyle name="Note 5 3 2 8 2" xfId="5960"/>
    <cellStyle name="Note 5 3 2 8 3" xfId="59562"/>
    <cellStyle name="Note 5 3 2 9" xfId="5961"/>
    <cellStyle name="Note 5 3 2 9 2" xfId="5962"/>
    <cellStyle name="Note 5 3 2 9 3" xfId="59563"/>
    <cellStyle name="Note 5 3 3" xfId="5963"/>
    <cellStyle name="Note 5 3 3 2" xfId="5964"/>
    <cellStyle name="Note 5 3 3 2 2" xfId="5965"/>
    <cellStyle name="Note 5 3 3 2 2 2" xfId="5966"/>
    <cellStyle name="Note 5 3 3 2 2 3" xfId="59564"/>
    <cellStyle name="Note 5 3 3 2 3" xfId="5967"/>
    <cellStyle name="Note 5 3 3 2 4" xfId="59565"/>
    <cellStyle name="Note 5 3 3 3" xfId="5968"/>
    <cellStyle name="Note 5 3 3 3 2" xfId="5969"/>
    <cellStyle name="Note 5 3 3 3 2 2" xfId="5970"/>
    <cellStyle name="Note 5 3 3 3 2 3" xfId="59566"/>
    <cellStyle name="Note 5 3 3 3 3" xfId="5971"/>
    <cellStyle name="Note 5 3 3 3 4" xfId="59567"/>
    <cellStyle name="Note 5 3 3 4" xfId="5972"/>
    <cellStyle name="Note 5 3 3 4 2" xfId="5973"/>
    <cellStyle name="Note 5 3 3 4 3" xfId="59568"/>
    <cellStyle name="Note 5 3 3 5" xfId="5974"/>
    <cellStyle name="Note 5 3 3 5 2" xfId="5975"/>
    <cellStyle name="Note 5 3 3 5 3" xfId="59569"/>
    <cellStyle name="Note 5 3 3 6" xfId="5976"/>
    <cellStyle name="Note 5 3 3 6 2" xfId="5977"/>
    <cellStyle name="Note 5 3 3 6 3" xfId="59570"/>
    <cellStyle name="Note 5 3 3 7" xfId="5978"/>
    <cellStyle name="Note 5 3 3 7 2" xfId="5979"/>
    <cellStyle name="Note 5 3 3 7 3" xfId="59571"/>
    <cellStyle name="Note 5 3 3 8" xfId="5980"/>
    <cellStyle name="Note 5 3 3 9" xfId="59572"/>
    <cellStyle name="Note 5 3 4" xfId="5981"/>
    <cellStyle name="Note 5 3 4 10" xfId="5982"/>
    <cellStyle name="Note 5 3 4 10 2" xfId="5983"/>
    <cellStyle name="Note 5 3 4 10 3" xfId="59573"/>
    <cellStyle name="Note 5 3 4 11" xfId="5984"/>
    <cellStyle name="Note 5 3 4 2" xfId="5985"/>
    <cellStyle name="Note 5 3 4 2 2" xfId="5986"/>
    <cellStyle name="Note 5 3 4 2 2 2" xfId="5987"/>
    <cellStyle name="Note 5 3 4 2 2 3" xfId="59574"/>
    <cellStyle name="Note 5 3 4 2 3" xfId="5988"/>
    <cellStyle name="Note 5 3 4 2 4" xfId="59575"/>
    <cellStyle name="Note 5 3 4 3" xfId="5989"/>
    <cellStyle name="Note 5 3 4 3 2" xfId="5990"/>
    <cellStyle name="Note 5 3 4 3 3" xfId="59576"/>
    <cellStyle name="Note 5 3 4 4" xfId="5991"/>
    <cellStyle name="Note 5 3 4 4 2" xfId="5992"/>
    <cellStyle name="Note 5 3 4 4 3" xfId="59577"/>
    <cellStyle name="Note 5 3 4 5" xfId="5993"/>
    <cellStyle name="Note 5 3 4 5 2" xfId="5994"/>
    <cellStyle name="Note 5 3 4 5 3" xfId="59578"/>
    <cellStyle name="Note 5 3 4 6" xfId="5995"/>
    <cellStyle name="Note 5 3 4 6 2" xfId="5996"/>
    <cellStyle name="Note 5 3 4 6 3" xfId="59579"/>
    <cellStyle name="Note 5 3 4 7" xfId="5997"/>
    <cellStyle name="Note 5 3 4 7 2" xfId="5998"/>
    <cellStyle name="Note 5 3 4 7 3" xfId="59580"/>
    <cellStyle name="Note 5 3 4 8" xfId="5999"/>
    <cellStyle name="Note 5 3 4 8 2" xfId="6000"/>
    <cellStyle name="Note 5 3 4 8 3" xfId="59581"/>
    <cellStyle name="Note 5 3 4 9" xfId="6001"/>
    <cellStyle name="Note 5 3 4 9 2" xfId="6002"/>
    <cellStyle name="Note 5 3 4 9 3" xfId="59582"/>
    <cellStyle name="Note 5 3 5" xfId="6003"/>
    <cellStyle name="Note 5 3 5 10" xfId="6004"/>
    <cellStyle name="Note 5 3 5 10 2" xfId="6005"/>
    <cellStyle name="Note 5 3 5 10 3" xfId="59583"/>
    <cellStyle name="Note 5 3 5 11" xfId="6006"/>
    <cellStyle name="Note 5 3 5 2" xfId="6007"/>
    <cellStyle name="Note 5 3 5 2 2" xfId="6008"/>
    <cellStyle name="Note 5 3 5 2 2 2" xfId="6009"/>
    <cellStyle name="Note 5 3 5 2 2 3" xfId="59584"/>
    <cellStyle name="Note 5 3 5 2 3" xfId="6010"/>
    <cellStyle name="Note 5 3 5 2 4" xfId="59585"/>
    <cellStyle name="Note 5 3 5 3" xfId="6011"/>
    <cellStyle name="Note 5 3 5 3 2" xfId="6012"/>
    <cellStyle name="Note 5 3 5 3 3" xfId="59586"/>
    <cellStyle name="Note 5 3 5 4" xfId="6013"/>
    <cellStyle name="Note 5 3 5 4 2" xfId="6014"/>
    <cellStyle name="Note 5 3 5 4 3" xfId="59587"/>
    <cellStyle name="Note 5 3 5 5" xfId="6015"/>
    <cellStyle name="Note 5 3 5 5 2" xfId="6016"/>
    <cellStyle name="Note 5 3 5 5 3" xfId="59588"/>
    <cellStyle name="Note 5 3 5 6" xfId="6017"/>
    <cellStyle name="Note 5 3 5 6 2" xfId="6018"/>
    <cellStyle name="Note 5 3 5 6 3" xfId="59589"/>
    <cellStyle name="Note 5 3 5 7" xfId="6019"/>
    <cellStyle name="Note 5 3 5 7 2" xfId="6020"/>
    <cellStyle name="Note 5 3 5 7 3" xfId="59590"/>
    <cellStyle name="Note 5 3 5 8" xfId="6021"/>
    <cellStyle name="Note 5 3 5 8 2" xfId="6022"/>
    <cellStyle name="Note 5 3 5 8 3" xfId="59591"/>
    <cellStyle name="Note 5 3 5 9" xfId="6023"/>
    <cellStyle name="Note 5 3 5 9 2" xfId="6024"/>
    <cellStyle name="Note 5 3 5 9 3" xfId="59592"/>
    <cellStyle name="Note 5 3 6" xfId="6025"/>
    <cellStyle name="Note 5 3 6 10" xfId="6026"/>
    <cellStyle name="Note 5 3 6 10 2" xfId="6027"/>
    <cellStyle name="Note 5 3 6 10 3" xfId="59593"/>
    <cellStyle name="Note 5 3 6 11" xfId="6028"/>
    <cellStyle name="Note 5 3 6 2" xfId="6029"/>
    <cellStyle name="Note 5 3 6 2 2" xfId="6030"/>
    <cellStyle name="Note 5 3 6 2 2 2" xfId="6031"/>
    <cellStyle name="Note 5 3 6 2 2 3" xfId="59594"/>
    <cellStyle name="Note 5 3 6 2 3" xfId="6032"/>
    <cellStyle name="Note 5 3 6 2 4" xfId="59595"/>
    <cellStyle name="Note 5 3 6 3" xfId="6033"/>
    <cellStyle name="Note 5 3 6 3 2" xfId="6034"/>
    <cellStyle name="Note 5 3 6 3 3" xfId="59596"/>
    <cellStyle name="Note 5 3 6 4" xfId="6035"/>
    <cellStyle name="Note 5 3 6 4 2" xfId="6036"/>
    <cellStyle name="Note 5 3 6 4 3" xfId="59597"/>
    <cellStyle name="Note 5 3 6 5" xfId="6037"/>
    <cellStyle name="Note 5 3 6 5 2" xfId="6038"/>
    <cellStyle name="Note 5 3 6 5 3" xfId="59598"/>
    <cellStyle name="Note 5 3 6 6" xfId="6039"/>
    <cellStyle name="Note 5 3 6 6 2" xfId="6040"/>
    <cellStyle name="Note 5 3 6 6 3" xfId="59599"/>
    <cellStyle name="Note 5 3 6 7" xfId="6041"/>
    <cellStyle name="Note 5 3 6 7 2" xfId="6042"/>
    <cellStyle name="Note 5 3 6 7 3" xfId="59600"/>
    <cellStyle name="Note 5 3 6 8" xfId="6043"/>
    <cellStyle name="Note 5 3 6 8 2" xfId="6044"/>
    <cellStyle name="Note 5 3 6 8 3" xfId="59601"/>
    <cellStyle name="Note 5 3 6 9" xfId="6045"/>
    <cellStyle name="Note 5 3 6 9 2" xfId="6046"/>
    <cellStyle name="Note 5 3 6 9 3" xfId="59602"/>
    <cellStyle name="Note 5 3 7" xfId="6047"/>
    <cellStyle name="Note 5 3 7 10" xfId="6048"/>
    <cellStyle name="Note 5 3 7 10 2" xfId="6049"/>
    <cellStyle name="Note 5 3 7 10 3" xfId="59603"/>
    <cellStyle name="Note 5 3 7 11" xfId="6050"/>
    <cellStyle name="Note 5 3 7 2" xfId="6051"/>
    <cellStyle name="Note 5 3 7 2 2" xfId="6052"/>
    <cellStyle name="Note 5 3 7 2 2 2" xfId="6053"/>
    <cellStyle name="Note 5 3 7 2 2 3" xfId="59604"/>
    <cellStyle name="Note 5 3 7 2 3" xfId="6054"/>
    <cellStyle name="Note 5 3 7 2 4" xfId="59605"/>
    <cellStyle name="Note 5 3 7 3" xfId="6055"/>
    <cellStyle name="Note 5 3 7 3 2" xfId="6056"/>
    <cellStyle name="Note 5 3 7 3 3" xfId="59606"/>
    <cellStyle name="Note 5 3 7 4" xfId="6057"/>
    <cellStyle name="Note 5 3 7 4 2" xfId="6058"/>
    <cellStyle name="Note 5 3 7 4 3" xfId="59607"/>
    <cellStyle name="Note 5 3 7 5" xfId="6059"/>
    <cellStyle name="Note 5 3 7 5 2" xfId="6060"/>
    <cellStyle name="Note 5 3 7 5 3" xfId="59608"/>
    <cellStyle name="Note 5 3 7 6" xfId="6061"/>
    <cellStyle name="Note 5 3 7 6 2" xfId="6062"/>
    <cellStyle name="Note 5 3 7 6 3" xfId="59609"/>
    <cellStyle name="Note 5 3 7 7" xfId="6063"/>
    <cellStyle name="Note 5 3 7 7 2" xfId="6064"/>
    <cellStyle name="Note 5 3 7 7 3" xfId="59610"/>
    <cellStyle name="Note 5 3 7 8" xfId="6065"/>
    <cellStyle name="Note 5 3 7 8 2" xfId="6066"/>
    <cellStyle name="Note 5 3 7 8 3" xfId="59611"/>
    <cellStyle name="Note 5 3 7 9" xfId="6067"/>
    <cellStyle name="Note 5 3 7 9 2" xfId="6068"/>
    <cellStyle name="Note 5 3 7 9 3" xfId="59612"/>
    <cellStyle name="Note 5 3 8" xfId="6069"/>
    <cellStyle name="Note 5 3 8 2" xfId="6070"/>
    <cellStyle name="Note 5 3 8 2 2" xfId="6071"/>
    <cellStyle name="Note 5 3 8 2 3" xfId="59613"/>
    <cellStyle name="Note 5 3 8 3" xfId="6072"/>
    <cellStyle name="Note 5 3 8 4" xfId="59614"/>
    <cellStyle name="Note 5 3 9" xfId="6073"/>
    <cellStyle name="Note 5 3 9 2" xfId="6074"/>
    <cellStyle name="Note 5 3 9 3" xfId="59615"/>
    <cellStyle name="Note 5 4" xfId="6075"/>
    <cellStyle name="Note 5 4 10" xfId="6076"/>
    <cellStyle name="Note 5 4 10 2" xfId="6077"/>
    <cellStyle name="Note 5 4 10 3" xfId="59616"/>
    <cellStyle name="Note 5 4 11" xfId="6078"/>
    <cellStyle name="Note 5 4 11 2" xfId="6079"/>
    <cellStyle name="Note 5 4 11 3" xfId="59617"/>
    <cellStyle name="Note 5 4 12" xfId="6080"/>
    <cellStyle name="Note 5 4 12 2" xfId="6081"/>
    <cellStyle name="Note 5 4 12 3" xfId="59618"/>
    <cellStyle name="Note 5 4 13" xfId="6082"/>
    <cellStyle name="Note 5 4 2" xfId="6083"/>
    <cellStyle name="Note 5 4 2 2" xfId="6084"/>
    <cellStyle name="Note 5 4 2 2 2" xfId="6085"/>
    <cellStyle name="Note 5 4 2 2 2 2" xfId="6086"/>
    <cellStyle name="Note 5 4 2 2 2 3" xfId="59619"/>
    <cellStyle name="Note 5 4 2 2 3" xfId="6087"/>
    <cellStyle name="Note 5 4 2 2 4" xfId="59620"/>
    <cellStyle name="Note 5 4 2 3" xfId="6088"/>
    <cellStyle name="Note 5 4 2 3 2" xfId="6089"/>
    <cellStyle name="Note 5 4 2 3 2 2" xfId="6090"/>
    <cellStyle name="Note 5 4 2 3 2 3" xfId="59621"/>
    <cellStyle name="Note 5 4 2 3 3" xfId="6091"/>
    <cellStyle name="Note 5 4 2 3 4" xfId="59622"/>
    <cellStyle name="Note 5 4 2 4" xfId="6092"/>
    <cellStyle name="Note 5 4 2 4 2" xfId="6093"/>
    <cellStyle name="Note 5 4 2 4 3" xfId="59623"/>
    <cellStyle name="Note 5 4 2 5" xfId="6094"/>
    <cellStyle name="Note 5 4 2 5 2" xfId="6095"/>
    <cellStyle name="Note 5 4 2 5 3" xfId="59624"/>
    <cellStyle name="Note 5 4 2 6" xfId="6096"/>
    <cellStyle name="Note 5 4 2 6 2" xfId="6097"/>
    <cellStyle name="Note 5 4 2 6 3" xfId="59625"/>
    <cellStyle name="Note 5 4 2 7" xfId="6098"/>
    <cellStyle name="Note 5 4 2 7 2" xfId="6099"/>
    <cellStyle name="Note 5 4 2 7 3" xfId="59626"/>
    <cellStyle name="Note 5 4 2 8" xfId="6100"/>
    <cellStyle name="Note 5 4 2 9" xfId="59627"/>
    <cellStyle name="Note 5 4 3" xfId="6101"/>
    <cellStyle name="Note 5 4 3 10" xfId="6102"/>
    <cellStyle name="Note 5 4 3 10 2" xfId="6103"/>
    <cellStyle name="Note 5 4 3 10 3" xfId="59628"/>
    <cellStyle name="Note 5 4 3 11" xfId="6104"/>
    <cellStyle name="Note 5 4 3 2" xfId="6105"/>
    <cellStyle name="Note 5 4 3 2 2" xfId="6106"/>
    <cellStyle name="Note 5 4 3 2 2 2" xfId="6107"/>
    <cellStyle name="Note 5 4 3 2 2 3" xfId="59629"/>
    <cellStyle name="Note 5 4 3 2 3" xfId="6108"/>
    <cellStyle name="Note 5 4 3 2 4" xfId="59630"/>
    <cellStyle name="Note 5 4 3 3" xfId="6109"/>
    <cellStyle name="Note 5 4 3 3 2" xfId="6110"/>
    <cellStyle name="Note 5 4 3 3 3" xfId="59631"/>
    <cellStyle name="Note 5 4 3 4" xfId="6111"/>
    <cellStyle name="Note 5 4 3 4 2" xfId="6112"/>
    <cellStyle name="Note 5 4 3 4 3" xfId="59632"/>
    <cellStyle name="Note 5 4 3 5" xfId="6113"/>
    <cellStyle name="Note 5 4 3 5 2" xfId="6114"/>
    <cellStyle name="Note 5 4 3 5 3" xfId="59633"/>
    <cellStyle name="Note 5 4 3 6" xfId="6115"/>
    <cellStyle name="Note 5 4 3 6 2" xfId="6116"/>
    <cellStyle name="Note 5 4 3 6 3" xfId="59634"/>
    <cellStyle name="Note 5 4 3 7" xfId="6117"/>
    <cellStyle name="Note 5 4 3 7 2" xfId="6118"/>
    <cellStyle name="Note 5 4 3 7 3" xfId="59635"/>
    <cellStyle name="Note 5 4 3 8" xfId="6119"/>
    <cellStyle name="Note 5 4 3 8 2" xfId="6120"/>
    <cellStyle name="Note 5 4 3 8 3" xfId="59636"/>
    <cellStyle name="Note 5 4 3 9" xfId="6121"/>
    <cellStyle name="Note 5 4 3 9 2" xfId="6122"/>
    <cellStyle name="Note 5 4 3 9 3" xfId="59637"/>
    <cellStyle name="Note 5 4 4" xfId="6123"/>
    <cellStyle name="Note 5 4 4 10" xfId="6124"/>
    <cellStyle name="Note 5 4 4 10 2" xfId="6125"/>
    <cellStyle name="Note 5 4 4 10 3" xfId="59638"/>
    <cellStyle name="Note 5 4 4 11" xfId="6126"/>
    <cellStyle name="Note 5 4 4 2" xfId="6127"/>
    <cellStyle name="Note 5 4 4 2 2" xfId="6128"/>
    <cellStyle name="Note 5 4 4 2 2 2" xfId="6129"/>
    <cellStyle name="Note 5 4 4 2 2 3" xfId="59639"/>
    <cellStyle name="Note 5 4 4 2 3" xfId="6130"/>
    <cellStyle name="Note 5 4 4 2 4" xfId="59640"/>
    <cellStyle name="Note 5 4 4 3" xfId="6131"/>
    <cellStyle name="Note 5 4 4 3 2" xfId="6132"/>
    <cellStyle name="Note 5 4 4 3 3" xfId="59641"/>
    <cellStyle name="Note 5 4 4 4" xfId="6133"/>
    <cellStyle name="Note 5 4 4 4 2" xfId="6134"/>
    <cellStyle name="Note 5 4 4 4 3" xfId="59642"/>
    <cellStyle name="Note 5 4 4 5" xfId="6135"/>
    <cellStyle name="Note 5 4 4 5 2" xfId="6136"/>
    <cellStyle name="Note 5 4 4 5 3" xfId="59643"/>
    <cellStyle name="Note 5 4 4 6" xfId="6137"/>
    <cellStyle name="Note 5 4 4 6 2" xfId="6138"/>
    <cellStyle name="Note 5 4 4 6 3" xfId="59644"/>
    <cellStyle name="Note 5 4 4 7" xfId="6139"/>
    <cellStyle name="Note 5 4 4 7 2" xfId="6140"/>
    <cellStyle name="Note 5 4 4 7 3" xfId="59645"/>
    <cellStyle name="Note 5 4 4 8" xfId="6141"/>
    <cellStyle name="Note 5 4 4 8 2" xfId="6142"/>
    <cellStyle name="Note 5 4 4 8 3" xfId="59646"/>
    <cellStyle name="Note 5 4 4 9" xfId="6143"/>
    <cellStyle name="Note 5 4 4 9 2" xfId="6144"/>
    <cellStyle name="Note 5 4 4 9 3" xfId="59647"/>
    <cellStyle name="Note 5 4 5" xfId="6145"/>
    <cellStyle name="Note 5 4 5 10" xfId="6146"/>
    <cellStyle name="Note 5 4 5 10 2" xfId="6147"/>
    <cellStyle name="Note 5 4 5 10 3" xfId="59648"/>
    <cellStyle name="Note 5 4 5 11" xfId="6148"/>
    <cellStyle name="Note 5 4 5 2" xfId="6149"/>
    <cellStyle name="Note 5 4 5 2 2" xfId="6150"/>
    <cellStyle name="Note 5 4 5 2 2 2" xfId="6151"/>
    <cellStyle name="Note 5 4 5 2 2 3" xfId="59649"/>
    <cellStyle name="Note 5 4 5 2 3" xfId="6152"/>
    <cellStyle name="Note 5 4 5 2 4" xfId="59650"/>
    <cellStyle name="Note 5 4 5 3" xfId="6153"/>
    <cellStyle name="Note 5 4 5 3 2" xfId="6154"/>
    <cellStyle name="Note 5 4 5 3 3" xfId="59651"/>
    <cellStyle name="Note 5 4 5 4" xfId="6155"/>
    <cellStyle name="Note 5 4 5 4 2" xfId="6156"/>
    <cellStyle name="Note 5 4 5 4 3" xfId="59652"/>
    <cellStyle name="Note 5 4 5 5" xfId="6157"/>
    <cellStyle name="Note 5 4 5 5 2" xfId="6158"/>
    <cellStyle name="Note 5 4 5 5 3" xfId="59653"/>
    <cellStyle name="Note 5 4 5 6" xfId="6159"/>
    <cellStyle name="Note 5 4 5 6 2" xfId="6160"/>
    <cellStyle name="Note 5 4 5 6 3" xfId="59654"/>
    <cellStyle name="Note 5 4 5 7" xfId="6161"/>
    <cellStyle name="Note 5 4 5 7 2" xfId="6162"/>
    <cellStyle name="Note 5 4 5 7 3" xfId="59655"/>
    <cellStyle name="Note 5 4 5 8" xfId="6163"/>
    <cellStyle name="Note 5 4 5 8 2" xfId="6164"/>
    <cellStyle name="Note 5 4 5 8 3" xfId="59656"/>
    <cellStyle name="Note 5 4 5 9" xfId="6165"/>
    <cellStyle name="Note 5 4 5 9 2" xfId="6166"/>
    <cellStyle name="Note 5 4 5 9 3" xfId="59657"/>
    <cellStyle name="Note 5 4 6" xfId="6167"/>
    <cellStyle name="Note 5 4 6 10" xfId="6168"/>
    <cellStyle name="Note 5 4 6 10 2" xfId="6169"/>
    <cellStyle name="Note 5 4 6 10 3" xfId="59658"/>
    <cellStyle name="Note 5 4 6 11" xfId="6170"/>
    <cellStyle name="Note 5 4 6 2" xfId="6171"/>
    <cellStyle name="Note 5 4 6 2 2" xfId="6172"/>
    <cellStyle name="Note 5 4 6 2 2 2" xfId="6173"/>
    <cellStyle name="Note 5 4 6 2 2 3" xfId="59659"/>
    <cellStyle name="Note 5 4 6 2 3" xfId="6174"/>
    <cellStyle name="Note 5 4 6 2 4" xfId="59660"/>
    <cellStyle name="Note 5 4 6 3" xfId="6175"/>
    <cellStyle name="Note 5 4 6 3 2" xfId="6176"/>
    <cellStyle name="Note 5 4 6 3 3" xfId="59661"/>
    <cellStyle name="Note 5 4 6 4" xfId="6177"/>
    <cellStyle name="Note 5 4 6 4 2" xfId="6178"/>
    <cellStyle name="Note 5 4 6 4 3" xfId="59662"/>
    <cellStyle name="Note 5 4 6 5" xfId="6179"/>
    <cellStyle name="Note 5 4 6 5 2" xfId="6180"/>
    <cellStyle name="Note 5 4 6 5 3" xfId="59663"/>
    <cellStyle name="Note 5 4 6 6" xfId="6181"/>
    <cellStyle name="Note 5 4 6 6 2" xfId="6182"/>
    <cellStyle name="Note 5 4 6 6 3" xfId="59664"/>
    <cellStyle name="Note 5 4 6 7" xfId="6183"/>
    <cellStyle name="Note 5 4 6 7 2" xfId="6184"/>
    <cellStyle name="Note 5 4 6 7 3" xfId="59665"/>
    <cellStyle name="Note 5 4 6 8" xfId="6185"/>
    <cellStyle name="Note 5 4 6 8 2" xfId="6186"/>
    <cellStyle name="Note 5 4 6 8 3" xfId="59666"/>
    <cellStyle name="Note 5 4 6 9" xfId="6187"/>
    <cellStyle name="Note 5 4 6 9 2" xfId="6188"/>
    <cellStyle name="Note 5 4 6 9 3" xfId="59667"/>
    <cellStyle name="Note 5 4 7" xfId="6189"/>
    <cellStyle name="Note 5 4 7 2" xfId="6190"/>
    <cellStyle name="Note 5 4 7 2 2" xfId="6191"/>
    <cellStyle name="Note 5 4 7 2 3" xfId="59668"/>
    <cellStyle name="Note 5 4 7 3" xfId="6192"/>
    <cellStyle name="Note 5 4 7 4" xfId="59669"/>
    <cellStyle name="Note 5 4 8" xfId="6193"/>
    <cellStyle name="Note 5 4 8 2" xfId="6194"/>
    <cellStyle name="Note 5 4 8 3" xfId="59670"/>
    <cellStyle name="Note 5 4 9" xfId="6195"/>
    <cellStyle name="Note 5 4 9 2" xfId="6196"/>
    <cellStyle name="Note 5 4 9 3" xfId="59671"/>
    <cellStyle name="Note 5 5" xfId="6197"/>
    <cellStyle name="Note 5 5 2" xfId="6198"/>
    <cellStyle name="Note 5 5 2 2" xfId="6199"/>
    <cellStyle name="Note 5 5 2 2 2" xfId="6200"/>
    <cellStyle name="Note 5 5 2 2 3" xfId="59672"/>
    <cellStyle name="Note 5 5 2 3" xfId="6201"/>
    <cellStyle name="Note 5 5 2 4" xfId="59673"/>
    <cellStyle name="Note 5 5 3" xfId="6202"/>
    <cellStyle name="Note 5 5 3 2" xfId="6203"/>
    <cellStyle name="Note 5 5 3 2 2" xfId="6204"/>
    <cellStyle name="Note 5 5 3 2 3" xfId="59674"/>
    <cellStyle name="Note 5 5 3 3" xfId="6205"/>
    <cellStyle name="Note 5 5 3 4" xfId="59675"/>
    <cellStyle name="Note 5 5 4" xfId="6206"/>
    <cellStyle name="Note 5 5 4 2" xfId="6207"/>
    <cellStyle name="Note 5 5 4 3" xfId="59676"/>
    <cellStyle name="Note 5 5 5" xfId="6208"/>
    <cellStyle name="Note 5 5 5 2" xfId="6209"/>
    <cellStyle name="Note 5 5 5 3" xfId="59677"/>
    <cellStyle name="Note 5 5 6" xfId="6210"/>
    <cellStyle name="Note 5 5 6 2" xfId="6211"/>
    <cellStyle name="Note 5 5 6 3" xfId="59678"/>
    <cellStyle name="Note 5 5 7" xfId="6212"/>
    <cellStyle name="Note 5 5 7 2" xfId="6213"/>
    <cellStyle name="Note 5 5 7 3" xfId="59679"/>
    <cellStyle name="Note 5 5 8" xfId="6214"/>
    <cellStyle name="Note 5 5 9" xfId="59680"/>
    <cellStyle name="Note 5 6" xfId="6215"/>
    <cellStyle name="Note 5 6 10" xfId="6216"/>
    <cellStyle name="Note 5 6 10 2" xfId="6217"/>
    <cellStyle name="Note 5 6 10 3" xfId="59681"/>
    <cellStyle name="Note 5 6 11" xfId="6218"/>
    <cellStyle name="Note 5 6 2" xfId="6219"/>
    <cellStyle name="Note 5 6 2 2" xfId="6220"/>
    <cellStyle name="Note 5 6 2 2 2" xfId="6221"/>
    <cellStyle name="Note 5 6 2 2 3" xfId="59682"/>
    <cellStyle name="Note 5 6 2 3" xfId="6222"/>
    <cellStyle name="Note 5 6 2 4" xfId="59683"/>
    <cellStyle name="Note 5 6 3" xfId="6223"/>
    <cellStyle name="Note 5 6 3 2" xfId="6224"/>
    <cellStyle name="Note 5 6 3 3" xfId="59684"/>
    <cellStyle name="Note 5 6 4" xfId="6225"/>
    <cellStyle name="Note 5 6 4 2" xfId="6226"/>
    <cellStyle name="Note 5 6 4 3" xfId="59685"/>
    <cellStyle name="Note 5 6 5" xfId="6227"/>
    <cellStyle name="Note 5 6 5 2" xfId="6228"/>
    <cellStyle name="Note 5 6 5 3" xfId="59686"/>
    <cellStyle name="Note 5 6 6" xfId="6229"/>
    <cellStyle name="Note 5 6 6 2" xfId="6230"/>
    <cellStyle name="Note 5 6 6 3" xfId="59687"/>
    <cellStyle name="Note 5 6 7" xfId="6231"/>
    <cellStyle name="Note 5 6 7 2" xfId="6232"/>
    <cellStyle name="Note 5 6 7 3" xfId="59688"/>
    <cellStyle name="Note 5 6 8" xfId="6233"/>
    <cellStyle name="Note 5 6 8 2" xfId="6234"/>
    <cellStyle name="Note 5 6 8 3" xfId="59689"/>
    <cellStyle name="Note 5 6 9" xfId="6235"/>
    <cellStyle name="Note 5 6 9 2" xfId="6236"/>
    <cellStyle name="Note 5 6 9 3" xfId="59690"/>
    <cellStyle name="Note 5 7" xfId="6237"/>
    <cellStyle name="Note 5 7 10" xfId="6238"/>
    <cellStyle name="Note 5 7 10 2" xfId="6239"/>
    <cellStyle name="Note 5 7 10 3" xfId="59691"/>
    <cellStyle name="Note 5 7 11" xfId="6240"/>
    <cellStyle name="Note 5 7 2" xfId="6241"/>
    <cellStyle name="Note 5 7 2 2" xfId="6242"/>
    <cellStyle name="Note 5 7 2 2 2" xfId="6243"/>
    <cellStyle name="Note 5 7 2 2 3" xfId="59692"/>
    <cellStyle name="Note 5 7 2 3" xfId="6244"/>
    <cellStyle name="Note 5 7 2 4" xfId="59693"/>
    <cellStyle name="Note 5 7 3" xfId="6245"/>
    <cellStyle name="Note 5 7 3 2" xfId="6246"/>
    <cellStyle name="Note 5 7 3 3" xfId="59694"/>
    <cellStyle name="Note 5 7 4" xfId="6247"/>
    <cellStyle name="Note 5 7 4 2" xfId="6248"/>
    <cellStyle name="Note 5 7 4 3" xfId="59695"/>
    <cellStyle name="Note 5 7 5" xfId="6249"/>
    <cellStyle name="Note 5 7 5 2" xfId="6250"/>
    <cellStyle name="Note 5 7 5 3" xfId="59696"/>
    <cellStyle name="Note 5 7 6" xfId="6251"/>
    <cellStyle name="Note 5 7 6 2" xfId="6252"/>
    <cellStyle name="Note 5 7 6 3" xfId="59697"/>
    <cellStyle name="Note 5 7 7" xfId="6253"/>
    <cellStyle name="Note 5 7 7 2" xfId="6254"/>
    <cellStyle name="Note 5 7 7 3" xfId="59698"/>
    <cellStyle name="Note 5 7 8" xfId="6255"/>
    <cellStyle name="Note 5 7 8 2" xfId="6256"/>
    <cellStyle name="Note 5 7 8 3" xfId="59699"/>
    <cellStyle name="Note 5 7 9" xfId="6257"/>
    <cellStyle name="Note 5 7 9 2" xfId="6258"/>
    <cellStyle name="Note 5 7 9 3" xfId="59700"/>
    <cellStyle name="Note 5 8" xfId="6259"/>
    <cellStyle name="Note 5 8 10" xfId="6260"/>
    <cellStyle name="Note 5 8 10 2" xfId="6261"/>
    <cellStyle name="Note 5 8 10 3" xfId="59701"/>
    <cellStyle name="Note 5 8 11" xfId="6262"/>
    <cellStyle name="Note 5 8 2" xfId="6263"/>
    <cellStyle name="Note 5 8 2 2" xfId="6264"/>
    <cellStyle name="Note 5 8 2 2 2" xfId="6265"/>
    <cellStyle name="Note 5 8 2 2 3" xfId="59702"/>
    <cellStyle name="Note 5 8 2 3" xfId="6266"/>
    <cellStyle name="Note 5 8 2 4" xfId="59703"/>
    <cellStyle name="Note 5 8 3" xfId="6267"/>
    <cellStyle name="Note 5 8 3 2" xfId="6268"/>
    <cellStyle name="Note 5 8 3 3" xfId="59704"/>
    <cellStyle name="Note 5 8 4" xfId="6269"/>
    <cellStyle name="Note 5 8 4 2" xfId="6270"/>
    <cellStyle name="Note 5 8 4 3" xfId="59705"/>
    <cellStyle name="Note 5 8 5" xfId="6271"/>
    <cellStyle name="Note 5 8 5 2" xfId="6272"/>
    <cellStyle name="Note 5 8 5 3" xfId="59706"/>
    <cellStyle name="Note 5 8 6" xfId="6273"/>
    <cellStyle name="Note 5 8 6 2" xfId="6274"/>
    <cellStyle name="Note 5 8 6 3" xfId="59707"/>
    <cellStyle name="Note 5 8 7" xfId="6275"/>
    <cellStyle name="Note 5 8 7 2" xfId="6276"/>
    <cellStyle name="Note 5 8 7 3" xfId="59708"/>
    <cellStyle name="Note 5 8 8" xfId="6277"/>
    <cellStyle name="Note 5 8 8 2" xfId="6278"/>
    <cellStyle name="Note 5 8 8 3" xfId="59709"/>
    <cellStyle name="Note 5 8 9" xfId="6279"/>
    <cellStyle name="Note 5 8 9 2" xfId="6280"/>
    <cellStyle name="Note 5 8 9 3" xfId="59710"/>
    <cellStyle name="Note 5 9" xfId="6281"/>
    <cellStyle name="Note 5 9 10" xfId="6282"/>
    <cellStyle name="Note 5 9 10 2" xfId="6283"/>
    <cellStyle name="Note 5 9 10 3" xfId="59711"/>
    <cellStyle name="Note 5 9 11" xfId="6284"/>
    <cellStyle name="Note 5 9 2" xfId="6285"/>
    <cellStyle name="Note 5 9 2 2" xfId="6286"/>
    <cellStyle name="Note 5 9 2 2 2" xfId="6287"/>
    <cellStyle name="Note 5 9 2 2 3" xfId="59712"/>
    <cellStyle name="Note 5 9 2 3" xfId="6288"/>
    <cellStyle name="Note 5 9 2 4" xfId="59713"/>
    <cellStyle name="Note 5 9 3" xfId="6289"/>
    <cellStyle name="Note 5 9 3 2" xfId="6290"/>
    <cellStyle name="Note 5 9 3 3" xfId="59714"/>
    <cellStyle name="Note 5 9 4" xfId="6291"/>
    <cellStyle name="Note 5 9 4 2" xfId="6292"/>
    <cellStyle name="Note 5 9 4 3" xfId="59715"/>
    <cellStyle name="Note 5 9 5" xfId="6293"/>
    <cellStyle name="Note 5 9 5 2" xfId="6294"/>
    <cellStyle name="Note 5 9 5 3" xfId="59716"/>
    <cellStyle name="Note 5 9 6" xfId="6295"/>
    <cellStyle name="Note 5 9 6 2" xfId="6296"/>
    <cellStyle name="Note 5 9 6 3" xfId="59717"/>
    <cellStyle name="Note 5 9 7" xfId="6297"/>
    <cellStyle name="Note 5 9 7 2" xfId="6298"/>
    <cellStyle name="Note 5 9 7 3" xfId="59718"/>
    <cellStyle name="Note 5 9 8" xfId="6299"/>
    <cellStyle name="Note 5 9 8 2" xfId="6300"/>
    <cellStyle name="Note 5 9 8 3" xfId="59719"/>
    <cellStyle name="Note 5 9 9" xfId="6301"/>
    <cellStyle name="Note 5 9 9 2" xfId="6302"/>
    <cellStyle name="Note 5 9 9 3" xfId="59720"/>
    <cellStyle name="Note 6" xfId="6303"/>
    <cellStyle name="Note 6 10" xfId="6304"/>
    <cellStyle name="Note 6 10 2" xfId="6305"/>
    <cellStyle name="Note 6 10 2 2" xfId="6306"/>
    <cellStyle name="Note 6 10 2 3" xfId="59721"/>
    <cellStyle name="Note 6 10 3" xfId="6307"/>
    <cellStyle name="Note 6 10 4" xfId="59722"/>
    <cellStyle name="Note 6 11" xfId="6308"/>
    <cellStyle name="Note 6 11 2" xfId="6309"/>
    <cellStyle name="Note 6 11 3" xfId="59723"/>
    <cellStyle name="Note 6 12" xfId="6310"/>
    <cellStyle name="Note 6 12 2" xfId="6311"/>
    <cellStyle name="Note 6 12 3" xfId="59724"/>
    <cellStyle name="Note 6 13" xfId="6312"/>
    <cellStyle name="Note 6 13 2" xfId="6313"/>
    <cellStyle name="Note 6 13 3" xfId="59725"/>
    <cellStyle name="Note 6 14" xfId="6314"/>
    <cellStyle name="Note 6 14 2" xfId="6315"/>
    <cellStyle name="Note 6 14 3" xfId="59726"/>
    <cellStyle name="Note 6 15" xfId="6316"/>
    <cellStyle name="Note 6 15 2" xfId="6317"/>
    <cellStyle name="Note 6 15 3" xfId="59727"/>
    <cellStyle name="Note 6 16" xfId="6318"/>
    <cellStyle name="Note 6 2" xfId="6319"/>
    <cellStyle name="Note 6 2 10" xfId="6320"/>
    <cellStyle name="Note 6 2 10 2" xfId="6321"/>
    <cellStyle name="Note 6 2 10 3" xfId="59728"/>
    <cellStyle name="Note 6 2 11" xfId="6322"/>
    <cellStyle name="Note 6 2 11 2" xfId="6323"/>
    <cellStyle name="Note 6 2 11 3" xfId="59729"/>
    <cellStyle name="Note 6 2 12" xfId="6324"/>
    <cellStyle name="Note 6 2 12 2" xfId="6325"/>
    <cellStyle name="Note 6 2 12 3" xfId="59730"/>
    <cellStyle name="Note 6 2 13" xfId="6326"/>
    <cellStyle name="Note 6 2 13 2" xfId="6327"/>
    <cellStyle name="Note 6 2 13 3" xfId="59731"/>
    <cellStyle name="Note 6 2 14" xfId="6328"/>
    <cellStyle name="Note 6 2 2" xfId="6329"/>
    <cellStyle name="Note 6 2 2 10" xfId="6330"/>
    <cellStyle name="Note 6 2 2 10 2" xfId="6331"/>
    <cellStyle name="Note 6 2 2 10 3" xfId="59732"/>
    <cellStyle name="Note 6 2 2 11" xfId="6332"/>
    <cellStyle name="Note 6 2 2 11 2" xfId="6333"/>
    <cellStyle name="Note 6 2 2 11 3" xfId="59733"/>
    <cellStyle name="Note 6 2 2 12" xfId="6334"/>
    <cellStyle name="Note 6 2 2 12 2" xfId="6335"/>
    <cellStyle name="Note 6 2 2 12 3" xfId="59734"/>
    <cellStyle name="Note 6 2 2 13" xfId="6336"/>
    <cellStyle name="Note 6 2 2 2" xfId="6337"/>
    <cellStyle name="Note 6 2 2 2 2" xfId="6338"/>
    <cellStyle name="Note 6 2 2 2 2 2" xfId="6339"/>
    <cellStyle name="Note 6 2 2 2 2 2 2" xfId="6340"/>
    <cellStyle name="Note 6 2 2 2 2 2 3" xfId="59735"/>
    <cellStyle name="Note 6 2 2 2 2 3" xfId="6341"/>
    <cellStyle name="Note 6 2 2 2 2 4" xfId="59736"/>
    <cellStyle name="Note 6 2 2 2 3" xfId="6342"/>
    <cellStyle name="Note 6 2 2 2 3 2" xfId="6343"/>
    <cellStyle name="Note 6 2 2 2 3 2 2" xfId="6344"/>
    <cellStyle name="Note 6 2 2 2 3 2 3" xfId="59737"/>
    <cellStyle name="Note 6 2 2 2 3 3" xfId="6345"/>
    <cellStyle name="Note 6 2 2 2 3 4" xfId="59738"/>
    <cellStyle name="Note 6 2 2 2 4" xfId="6346"/>
    <cellStyle name="Note 6 2 2 2 4 2" xfId="6347"/>
    <cellStyle name="Note 6 2 2 2 4 3" xfId="59739"/>
    <cellStyle name="Note 6 2 2 2 5" xfId="6348"/>
    <cellStyle name="Note 6 2 2 2 5 2" xfId="6349"/>
    <cellStyle name="Note 6 2 2 2 5 3" xfId="59740"/>
    <cellStyle name="Note 6 2 2 2 6" xfId="6350"/>
    <cellStyle name="Note 6 2 2 2 6 2" xfId="6351"/>
    <cellStyle name="Note 6 2 2 2 6 3" xfId="59741"/>
    <cellStyle name="Note 6 2 2 2 7" xfId="6352"/>
    <cellStyle name="Note 6 2 2 2 7 2" xfId="6353"/>
    <cellStyle name="Note 6 2 2 2 7 3" xfId="59742"/>
    <cellStyle name="Note 6 2 2 2 8" xfId="6354"/>
    <cellStyle name="Note 6 2 2 2 9" xfId="59743"/>
    <cellStyle name="Note 6 2 2 3" xfId="6355"/>
    <cellStyle name="Note 6 2 2 3 10" xfId="6356"/>
    <cellStyle name="Note 6 2 2 3 10 2" xfId="6357"/>
    <cellStyle name="Note 6 2 2 3 10 3" xfId="59744"/>
    <cellStyle name="Note 6 2 2 3 11" xfId="6358"/>
    <cellStyle name="Note 6 2 2 3 2" xfId="6359"/>
    <cellStyle name="Note 6 2 2 3 2 2" xfId="6360"/>
    <cellStyle name="Note 6 2 2 3 2 2 2" xfId="6361"/>
    <cellStyle name="Note 6 2 2 3 2 2 3" xfId="59745"/>
    <cellStyle name="Note 6 2 2 3 2 3" xfId="6362"/>
    <cellStyle name="Note 6 2 2 3 2 4" xfId="59746"/>
    <cellStyle name="Note 6 2 2 3 3" xfId="6363"/>
    <cellStyle name="Note 6 2 2 3 3 2" xfId="6364"/>
    <cellStyle name="Note 6 2 2 3 3 3" xfId="59747"/>
    <cellStyle name="Note 6 2 2 3 4" xfId="6365"/>
    <cellStyle name="Note 6 2 2 3 4 2" xfId="6366"/>
    <cellStyle name="Note 6 2 2 3 4 3" xfId="59748"/>
    <cellStyle name="Note 6 2 2 3 5" xfId="6367"/>
    <cellStyle name="Note 6 2 2 3 5 2" xfId="6368"/>
    <cellStyle name="Note 6 2 2 3 5 3" xfId="59749"/>
    <cellStyle name="Note 6 2 2 3 6" xfId="6369"/>
    <cellStyle name="Note 6 2 2 3 6 2" xfId="6370"/>
    <cellStyle name="Note 6 2 2 3 6 3" xfId="59750"/>
    <cellStyle name="Note 6 2 2 3 7" xfId="6371"/>
    <cellStyle name="Note 6 2 2 3 7 2" xfId="6372"/>
    <cellStyle name="Note 6 2 2 3 7 3" xfId="59751"/>
    <cellStyle name="Note 6 2 2 3 8" xfId="6373"/>
    <cellStyle name="Note 6 2 2 3 8 2" xfId="6374"/>
    <cellStyle name="Note 6 2 2 3 8 3" xfId="59752"/>
    <cellStyle name="Note 6 2 2 3 9" xfId="6375"/>
    <cellStyle name="Note 6 2 2 3 9 2" xfId="6376"/>
    <cellStyle name="Note 6 2 2 3 9 3" xfId="59753"/>
    <cellStyle name="Note 6 2 2 4" xfId="6377"/>
    <cellStyle name="Note 6 2 2 4 10" xfId="6378"/>
    <cellStyle name="Note 6 2 2 4 10 2" xfId="6379"/>
    <cellStyle name="Note 6 2 2 4 10 3" xfId="59754"/>
    <cellStyle name="Note 6 2 2 4 11" xfId="6380"/>
    <cellStyle name="Note 6 2 2 4 2" xfId="6381"/>
    <cellStyle name="Note 6 2 2 4 2 2" xfId="6382"/>
    <cellStyle name="Note 6 2 2 4 2 2 2" xfId="6383"/>
    <cellStyle name="Note 6 2 2 4 2 2 3" xfId="59755"/>
    <cellStyle name="Note 6 2 2 4 2 3" xfId="6384"/>
    <cellStyle name="Note 6 2 2 4 2 4" xfId="59756"/>
    <cellStyle name="Note 6 2 2 4 3" xfId="6385"/>
    <cellStyle name="Note 6 2 2 4 3 2" xfId="6386"/>
    <cellStyle name="Note 6 2 2 4 3 3" xfId="59757"/>
    <cellStyle name="Note 6 2 2 4 4" xfId="6387"/>
    <cellStyle name="Note 6 2 2 4 4 2" xfId="6388"/>
    <cellStyle name="Note 6 2 2 4 4 3" xfId="59758"/>
    <cellStyle name="Note 6 2 2 4 5" xfId="6389"/>
    <cellStyle name="Note 6 2 2 4 5 2" xfId="6390"/>
    <cellStyle name="Note 6 2 2 4 5 3" xfId="59759"/>
    <cellStyle name="Note 6 2 2 4 6" xfId="6391"/>
    <cellStyle name="Note 6 2 2 4 6 2" xfId="6392"/>
    <cellStyle name="Note 6 2 2 4 6 3" xfId="59760"/>
    <cellStyle name="Note 6 2 2 4 7" xfId="6393"/>
    <cellStyle name="Note 6 2 2 4 7 2" xfId="6394"/>
    <cellStyle name="Note 6 2 2 4 7 3" xfId="59761"/>
    <cellStyle name="Note 6 2 2 4 8" xfId="6395"/>
    <cellStyle name="Note 6 2 2 4 8 2" xfId="6396"/>
    <cellStyle name="Note 6 2 2 4 8 3" xfId="59762"/>
    <cellStyle name="Note 6 2 2 4 9" xfId="6397"/>
    <cellStyle name="Note 6 2 2 4 9 2" xfId="6398"/>
    <cellStyle name="Note 6 2 2 4 9 3" xfId="59763"/>
    <cellStyle name="Note 6 2 2 5" xfId="6399"/>
    <cellStyle name="Note 6 2 2 5 10" xfId="6400"/>
    <cellStyle name="Note 6 2 2 5 10 2" xfId="6401"/>
    <cellStyle name="Note 6 2 2 5 10 3" xfId="59764"/>
    <cellStyle name="Note 6 2 2 5 11" xfId="6402"/>
    <cellStyle name="Note 6 2 2 5 2" xfId="6403"/>
    <cellStyle name="Note 6 2 2 5 2 2" xfId="6404"/>
    <cellStyle name="Note 6 2 2 5 2 2 2" xfId="6405"/>
    <cellStyle name="Note 6 2 2 5 2 2 3" xfId="59765"/>
    <cellStyle name="Note 6 2 2 5 2 3" xfId="6406"/>
    <cellStyle name="Note 6 2 2 5 2 4" xfId="59766"/>
    <cellStyle name="Note 6 2 2 5 3" xfId="6407"/>
    <cellStyle name="Note 6 2 2 5 3 2" xfId="6408"/>
    <cellStyle name="Note 6 2 2 5 3 3" xfId="59767"/>
    <cellStyle name="Note 6 2 2 5 4" xfId="6409"/>
    <cellStyle name="Note 6 2 2 5 4 2" xfId="6410"/>
    <cellStyle name="Note 6 2 2 5 4 3" xfId="59768"/>
    <cellStyle name="Note 6 2 2 5 5" xfId="6411"/>
    <cellStyle name="Note 6 2 2 5 5 2" xfId="6412"/>
    <cellStyle name="Note 6 2 2 5 5 3" xfId="59769"/>
    <cellStyle name="Note 6 2 2 5 6" xfId="6413"/>
    <cellStyle name="Note 6 2 2 5 6 2" xfId="6414"/>
    <cellStyle name="Note 6 2 2 5 6 3" xfId="59770"/>
    <cellStyle name="Note 6 2 2 5 7" xfId="6415"/>
    <cellStyle name="Note 6 2 2 5 7 2" xfId="6416"/>
    <cellStyle name="Note 6 2 2 5 7 3" xfId="59771"/>
    <cellStyle name="Note 6 2 2 5 8" xfId="6417"/>
    <cellStyle name="Note 6 2 2 5 8 2" xfId="6418"/>
    <cellStyle name="Note 6 2 2 5 8 3" xfId="59772"/>
    <cellStyle name="Note 6 2 2 5 9" xfId="6419"/>
    <cellStyle name="Note 6 2 2 5 9 2" xfId="6420"/>
    <cellStyle name="Note 6 2 2 5 9 3" xfId="59773"/>
    <cellStyle name="Note 6 2 2 6" xfId="6421"/>
    <cellStyle name="Note 6 2 2 6 10" xfId="6422"/>
    <cellStyle name="Note 6 2 2 6 10 2" xfId="6423"/>
    <cellStyle name="Note 6 2 2 6 10 3" xfId="59774"/>
    <cellStyle name="Note 6 2 2 6 11" xfId="6424"/>
    <cellStyle name="Note 6 2 2 6 2" xfId="6425"/>
    <cellStyle name="Note 6 2 2 6 2 2" xfId="6426"/>
    <cellStyle name="Note 6 2 2 6 2 2 2" xfId="6427"/>
    <cellStyle name="Note 6 2 2 6 2 2 3" xfId="59775"/>
    <cellStyle name="Note 6 2 2 6 2 3" xfId="6428"/>
    <cellStyle name="Note 6 2 2 6 2 4" xfId="59776"/>
    <cellStyle name="Note 6 2 2 6 3" xfId="6429"/>
    <cellStyle name="Note 6 2 2 6 3 2" xfId="6430"/>
    <cellStyle name="Note 6 2 2 6 3 3" xfId="59777"/>
    <cellStyle name="Note 6 2 2 6 4" xfId="6431"/>
    <cellStyle name="Note 6 2 2 6 4 2" xfId="6432"/>
    <cellStyle name="Note 6 2 2 6 4 3" xfId="59778"/>
    <cellStyle name="Note 6 2 2 6 5" xfId="6433"/>
    <cellStyle name="Note 6 2 2 6 5 2" xfId="6434"/>
    <cellStyle name="Note 6 2 2 6 5 3" xfId="59779"/>
    <cellStyle name="Note 6 2 2 6 6" xfId="6435"/>
    <cellStyle name="Note 6 2 2 6 6 2" xfId="6436"/>
    <cellStyle name="Note 6 2 2 6 6 3" xfId="59780"/>
    <cellStyle name="Note 6 2 2 6 7" xfId="6437"/>
    <cellStyle name="Note 6 2 2 6 7 2" xfId="6438"/>
    <cellStyle name="Note 6 2 2 6 7 3" xfId="59781"/>
    <cellStyle name="Note 6 2 2 6 8" xfId="6439"/>
    <cellStyle name="Note 6 2 2 6 8 2" xfId="6440"/>
    <cellStyle name="Note 6 2 2 6 8 3" xfId="59782"/>
    <cellStyle name="Note 6 2 2 6 9" xfId="6441"/>
    <cellStyle name="Note 6 2 2 6 9 2" xfId="6442"/>
    <cellStyle name="Note 6 2 2 6 9 3" xfId="59783"/>
    <cellStyle name="Note 6 2 2 7" xfId="6443"/>
    <cellStyle name="Note 6 2 2 7 2" xfId="6444"/>
    <cellStyle name="Note 6 2 2 7 2 2" xfId="6445"/>
    <cellStyle name="Note 6 2 2 7 2 3" xfId="59784"/>
    <cellStyle name="Note 6 2 2 7 3" xfId="6446"/>
    <cellStyle name="Note 6 2 2 7 4" xfId="59785"/>
    <cellStyle name="Note 6 2 2 8" xfId="6447"/>
    <cellStyle name="Note 6 2 2 8 2" xfId="6448"/>
    <cellStyle name="Note 6 2 2 8 3" xfId="59786"/>
    <cellStyle name="Note 6 2 2 9" xfId="6449"/>
    <cellStyle name="Note 6 2 2 9 2" xfId="6450"/>
    <cellStyle name="Note 6 2 2 9 3" xfId="59787"/>
    <cellStyle name="Note 6 2 3" xfId="6451"/>
    <cellStyle name="Note 6 2 3 2" xfId="6452"/>
    <cellStyle name="Note 6 2 3 2 2" xfId="6453"/>
    <cellStyle name="Note 6 2 3 2 2 2" xfId="6454"/>
    <cellStyle name="Note 6 2 3 2 2 3" xfId="59788"/>
    <cellStyle name="Note 6 2 3 2 3" xfId="6455"/>
    <cellStyle name="Note 6 2 3 2 4" xfId="59789"/>
    <cellStyle name="Note 6 2 3 3" xfId="6456"/>
    <cellStyle name="Note 6 2 3 3 2" xfId="6457"/>
    <cellStyle name="Note 6 2 3 3 2 2" xfId="6458"/>
    <cellStyle name="Note 6 2 3 3 2 3" xfId="59790"/>
    <cellStyle name="Note 6 2 3 3 3" xfId="6459"/>
    <cellStyle name="Note 6 2 3 3 4" xfId="59791"/>
    <cellStyle name="Note 6 2 3 4" xfId="6460"/>
    <cellStyle name="Note 6 2 3 4 2" xfId="6461"/>
    <cellStyle name="Note 6 2 3 4 3" xfId="59792"/>
    <cellStyle name="Note 6 2 3 5" xfId="6462"/>
    <cellStyle name="Note 6 2 3 5 2" xfId="6463"/>
    <cellStyle name="Note 6 2 3 5 3" xfId="59793"/>
    <cellStyle name="Note 6 2 3 6" xfId="6464"/>
    <cellStyle name="Note 6 2 3 6 2" xfId="6465"/>
    <cellStyle name="Note 6 2 3 6 3" xfId="59794"/>
    <cellStyle name="Note 6 2 3 7" xfId="6466"/>
    <cellStyle name="Note 6 2 3 7 2" xfId="6467"/>
    <cellStyle name="Note 6 2 3 7 3" xfId="59795"/>
    <cellStyle name="Note 6 2 3 8" xfId="6468"/>
    <cellStyle name="Note 6 2 3 9" xfId="59796"/>
    <cellStyle name="Note 6 2 4" xfId="6469"/>
    <cellStyle name="Note 6 2 4 10" xfId="6470"/>
    <cellStyle name="Note 6 2 4 10 2" xfId="6471"/>
    <cellStyle name="Note 6 2 4 10 3" xfId="59797"/>
    <cellStyle name="Note 6 2 4 11" xfId="6472"/>
    <cellStyle name="Note 6 2 4 2" xfId="6473"/>
    <cellStyle name="Note 6 2 4 2 2" xfId="6474"/>
    <cellStyle name="Note 6 2 4 2 2 2" xfId="6475"/>
    <cellStyle name="Note 6 2 4 2 2 3" xfId="59798"/>
    <cellStyle name="Note 6 2 4 2 3" xfId="6476"/>
    <cellStyle name="Note 6 2 4 2 4" xfId="59799"/>
    <cellStyle name="Note 6 2 4 3" xfId="6477"/>
    <cellStyle name="Note 6 2 4 3 2" xfId="6478"/>
    <cellStyle name="Note 6 2 4 3 3" xfId="59800"/>
    <cellStyle name="Note 6 2 4 4" xfId="6479"/>
    <cellStyle name="Note 6 2 4 4 2" xfId="6480"/>
    <cellStyle name="Note 6 2 4 4 3" xfId="59801"/>
    <cellStyle name="Note 6 2 4 5" xfId="6481"/>
    <cellStyle name="Note 6 2 4 5 2" xfId="6482"/>
    <cellStyle name="Note 6 2 4 5 3" xfId="59802"/>
    <cellStyle name="Note 6 2 4 6" xfId="6483"/>
    <cellStyle name="Note 6 2 4 6 2" xfId="6484"/>
    <cellStyle name="Note 6 2 4 6 3" xfId="59803"/>
    <cellStyle name="Note 6 2 4 7" xfId="6485"/>
    <cellStyle name="Note 6 2 4 7 2" xfId="6486"/>
    <cellStyle name="Note 6 2 4 7 3" xfId="59804"/>
    <cellStyle name="Note 6 2 4 8" xfId="6487"/>
    <cellStyle name="Note 6 2 4 8 2" xfId="6488"/>
    <cellStyle name="Note 6 2 4 8 3" xfId="59805"/>
    <cellStyle name="Note 6 2 4 9" xfId="6489"/>
    <cellStyle name="Note 6 2 4 9 2" xfId="6490"/>
    <cellStyle name="Note 6 2 4 9 3" xfId="59806"/>
    <cellStyle name="Note 6 2 5" xfId="6491"/>
    <cellStyle name="Note 6 2 5 10" xfId="6492"/>
    <cellStyle name="Note 6 2 5 10 2" xfId="6493"/>
    <cellStyle name="Note 6 2 5 10 3" xfId="59807"/>
    <cellStyle name="Note 6 2 5 11" xfId="6494"/>
    <cellStyle name="Note 6 2 5 2" xfId="6495"/>
    <cellStyle name="Note 6 2 5 2 2" xfId="6496"/>
    <cellStyle name="Note 6 2 5 2 2 2" xfId="6497"/>
    <cellStyle name="Note 6 2 5 2 2 3" xfId="59808"/>
    <cellStyle name="Note 6 2 5 2 3" xfId="6498"/>
    <cellStyle name="Note 6 2 5 2 4" xfId="59809"/>
    <cellStyle name="Note 6 2 5 3" xfId="6499"/>
    <cellStyle name="Note 6 2 5 3 2" xfId="6500"/>
    <cellStyle name="Note 6 2 5 3 3" xfId="59810"/>
    <cellStyle name="Note 6 2 5 4" xfId="6501"/>
    <cellStyle name="Note 6 2 5 4 2" xfId="6502"/>
    <cellStyle name="Note 6 2 5 4 3" xfId="59811"/>
    <cellStyle name="Note 6 2 5 5" xfId="6503"/>
    <cellStyle name="Note 6 2 5 5 2" xfId="6504"/>
    <cellStyle name="Note 6 2 5 5 3" xfId="59812"/>
    <cellStyle name="Note 6 2 5 6" xfId="6505"/>
    <cellStyle name="Note 6 2 5 6 2" xfId="6506"/>
    <cellStyle name="Note 6 2 5 6 3" xfId="59813"/>
    <cellStyle name="Note 6 2 5 7" xfId="6507"/>
    <cellStyle name="Note 6 2 5 7 2" xfId="6508"/>
    <cellStyle name="Note 6 2 5 7 3" xfId="59814"/>
    <cellStyle name="Note 6 2 5 8" xfId="6509"/>
    <cellStyle name="Note 6 2 5 8 2" xfId="6510"/>
    <cellStyle name="Note 6 2 5 8 3" xfId="59815"/>
    <cellStyle name="Note 6 2 5 9" xfId="6511"/>
    <cellStyle name="Note 6 2 5 9 2" xfId="6512"/>
    <cellStyle name="Note 6 2 5 9 3" xfId="59816"/>
    <cellStyle name="Note 6 2 6" xfId="6513"/>
    <cellStyle name="Note 6 2 6 10" xfId="6514"/>
    <cellStyle name="Note 6 2 6 10 2" xfId="6515"/>
    <cellStyle name="Note 6 2 6 10 3" xfId="59817"/>
    <cellStyle name="Note 6 2 6 11" xfId="6516"/>
    <cellStyle name="Note 6 2 6 2" xfId="6517"/>
    <cellStyle name="Note 6 2 6 2 2" xfId="6518"/>
    <cellStyle name="Note 6 2 6 2 2 2" xfId="6519"/>
    <cellStyle name="Note 6 2 6 2 2 3" xfId="59818"/>
    <cellStyle name="Note 6 2 6 2 3" xfId="6520"/>
    <cellStyle name="Note 6 2 6 2 4" xfId="59819"/>
    <cellStyle name="Note 6 2 6 3" xfId="6521"/>
    <cellStyle name="Note 6 2 6 3 2" xfId="6522"/>
    <cellStyle name="Note 6 2 6 3 3" xfId="59820"/>
    <cellStyle name="Note 6 2 6 4" xfId="6523"/>
    <cellStyle name="Note 6 2 6 4 2" xfId="6524"/>
    <cellStyle name="Note 6 2 6 4 3" xfId="59821"/>
    <cellStyle name="Note 6 2 6 5" xfId="6525"/>
    <cellStyle name="Note 6 2 6 5 2" xfId="6526"/>
    <cellStyle name="Note 6 2 6 5 3" xfId="59822"/>
    <cellStyle name="Note 6 2 6 6" xfId="6527"/>
    <cellStyle name="Note 6 2 6 6 2" xfId="6528"/>
    <cellStyle name="Note 6 2 6 6 3" xfId="59823"/>
    <cellStyle name="Note 6 2 6 7" xfId="6529"/>
    <cellStyle name="Note 6 2 6 7 2" xfId="6530"/>
    <cellStyle name="Note 6 2 6 7 3" xfId="59824"/>
    <cellStyle name="Note 6 2 6 8" xfId="6531"/>
    <cellStyle name="Note 6 2 6 8 2" xfId="6532"/>
    <cellStyle name="Note 6 2 6 8 3" xfId="59825"/>
    <cellStyle name="Note 6 2 6 9" xfId="6533"/>
    <cellStyle name="Note 6 2 6 9 2" xfId="6534"/>
    <cellStyle name="Note 6 2 6 9 3" xfId="59826"/>
    <cellStyle name="Note 6 2 7" xfId="6535"/>
    <cellStyle name="Note 6 2 7 10" xfId="6536"/>
    <cellStyle name="Note 6 2 7 10 2" xfId="6537"/>
    <cellStyle name="Note 6 2 7 10 3" xfId="59827"/>
    <cellStyle name="Note 6 2 7 11" xfId="6538"/>
    <cellStyle name="Note 6 2 7 2" xfId="6539"/>
    <cellStyle name="Note 6 2 7 2 2" xfId="6540"/>
    <cellStyle name="Note 6 2 7 2 2 2" xfId="6541"/>
    <cellStyle name="Note 6 2 7 2 2 3" xfId="59828"/>
    <cellStyle name="Note 6 2 7 2 3" xfId="6542"/>
    <cellStyle name="Note 6 2 7 2 4" xfId="59829"/>
    <cellStyle name="Note 6 2 7 3" xfId="6543"/>
    <cellStyle name="Note 6 2 7 3 2" xfId="6544"/>
    <cellStyle name="Note 6 2 7 3 3" xfId="59830"/>
    <cellStyle name="Note 6 2 7 4" xfId="6545"/>
    <cellStyle name="Note 6 2 7 4 2" xfId="6546"/>
    <cellStyle name="Note 6 2 7 4 3" xfId="59831"/>
    <cellStyle name="Note 6 2 7 5" xfId="6547"/>
    <cellStyle name="Note 6 2 7 5 2" xfId="6548"/>
    <cellStyle name="Note 6 2 7 5 3" xfId="59832"/>
    <cellStyle name="Note 6 2 7 6" xfId="6549"/>
    <cellStyle name="Note 6 2 7 6 2" xfId="6550"/>
    <cellStyle name="Note 6 2 7 6 3" xfId="59833"/>
    <cellStyle name="Note 6 2 7 7" xfId="6551"/>
    <cellStyle name="Note 6 2 7 7 2" xfId="6552"/>
    <cellStyle name="Note 6 2 7 7 3" xfId="59834"/>
    <cellStyle name="Note 6 2 7 8" xfId="6553"/>
    <cellStyle name="Note 6 2 7 8 2" xfId="6554"/>
    <cellStyle name="Note 6 2 7 8 3" xfId="59835"/>
    <cellStyle name="Note 6 2 7 9" xfId="6555"/>
    <cellStyle name="Note 6 2 7 9 2" xfId="6556"/>
    <cellStyle name="Note 6 2 7 9 3" xfId="59836"/>
    <cellStyle name="Note 6 2 8" xfId="6557"/>
    <cellStyle name="Note 6 2 8 2" xfId="6558"/>
    <cellStyle name="Note 6 2 8 2 2" xfId="6559"/>
    <cellStyle name="Note 6 2 8 2 3" xfId="59837"/>
    <cellStyle name="Note 6 2 8 3" xfId="6560"/>
    <cellStyle name="Note 6 2 8 4" xfId="59838"/>
    <cellStyle name="Note 6 2 9" xfId="6561"/>
    <cellStyle name="Note 6 2 9 2" xfId="6562"/>
    <cellStyle name="Note 6 2 9 3" xfId="59839"/>
    <cellStyle name="Note 6 3" xfId="6563"/>
    <cellStyle name="Note 6 3 10" xfId="6564"/>
    <cellStyle name="Note 6 3 10 2" xfId="6565"/>
    <cellStyle name="Note 6 3 10 3" xfId="59840"/>
    <cellStyle name="Note 6 3 11" xfId="6566"/>
    <cellStyle name="Note 6 3 11 2" xfId="6567"/>
    <cellStyle name="Note 6 3 11 3" xfId="59841"/>
    <cellStyle name="Note 6 3 12" xfId="6568"/>
    <cellStyle name="Note 6 3 12 2" xfId="6569"/>
    <cellStyle name="Note 6 3 12 3" xfId="59842"/>
    <cellStyle name="Note 6 3 13" xfId="6570"/>
    <cellStyle name="Note 6 3 13 2" xfId="6571"/>
    <cellStyle name="Note 6 3 13 3" xfId="59843"/>
    <cellStyle name="Note 6 3 14" xfId="6572"/>
    <cellStyle name="Note 6 3 2" xfId="6573"/>
    <cellStyle name="Note 6 3 2 10" xfId="6574"/>
    <cellStyle name="Note 6 3 2 10 2" xfId="6575"/>
    <cellStyle name="Note 6 3 2 10 3" xfId="59844"/>
    <cellStyle name="Note 6 3 2 11" xfId="6576"/>
    <cellStyle name="Note 6 3 2 11 2" xfId="6577"/>
    <cellStyle name="Note 6 3 2 11 3" xfId="59845"/>
    <cellStyle name="Note 6 3 2 12" xfId="6578"/>
    <cellStyle name="Note 6 3 2 12 2" xfId="6579"/>
    <cellStyle name="Note 6 3 2 12 3" xfId="59846"/>
    <cellStyle name="Note 6 3 2 13" xfId="6580"/>
    <cellStyle name="Note 6 3 2 2" xfId="6581"/>
    <cellStyle name="Note 6 3 2 2 2" xfId="6582"/>
    <cellStyle name="Note 6 3 2 2 2 2" xfId="6583"/>
    <cellStyle name="Note 6 3 2 2 2 2 2" xfId="6584"/>
    <cellStyle name="Note 6 3 2 2 2 2 3" xfId="59847"/>
    <cellStyle name="Note 6 3 2 2 2 3" xfId="6585"/>
    <cellStyle name="Note 6 3 2 2 2 4" xfId="59848"/>
    <cellStyle name="Note 6 3 2 2 3" xfId="6586"/>
    <cellStyle name="Note 6 3 2 2 3 2" xfId="6587"/>
    <cellStyle name="Note 6 3 2 2 3 2 2" xfId="6588"/>
    <cellStyle name="Note 6 3 2 2 3 2 3" xfId="59849"/>
    <cellStyle name="Note 6 3 2 2 3 3" xfId="6589"/>
    <cellStyle name="Note 6 3 2 2 3 4" xfId="59850"/>
    <cellStyle name="Note 6 3 2 2 4" xfId="6590"/>
    <cellStyle name="Note 6 3 2 2 4 2" xfId="6591"/>
    <cellStyle name="Note 6 3 2 2 4 3" xfId="59851"/>
    <cellStyle name="Note 6 3 2 2 5" xfId="6592"/>
    <cellStyle name="Note 6 3 2 2 5 2" xfId="6593"/>
    <cellStyle name="Note 6 3 2 2 5 3" xfId="59852"/>
    <cellStyle name="Note 6 3 2 2 6" xfId="6594"/>
    <cellStyle name="Note 6 3 2 2 6 2" xfId="6595"/>
    <cellStyle name="Note 6 3 2 2 6 3" xfId="59853"/>
    <cellStyle name="Note 6 3 2 2 7" xfId="6596"/>
    <cellStyle name="Note 6 3 2 2 7 2" xfId="6597"/>
    <cellStyle name="Note 6 3 2 2 7 3" xfId="59854"/>
    <cellStyle name="Note 6 3 2 2 8" xfId="6598"/>
    <cellStyle name="Note 6 3 2 2 9" xfId="59855"/>
    <cellStyle name="Note 6 3 2 3" xfId="6599"/>
    <cellStyle name="Note 6 3 2 3 10" xfId="6600"/>
    <cellStyle name="Note 6 3 2 3 10 2" xfId="6601"/>
    <cellStyle name="Note 6 3 2 3 10 3" xfId="59856"/>
    <cellStyle name="Note 6 3 2 3 11" xfId="6602"/>
    <cellStyle name="Note 6 3 2 3 2" xfId="6603"/>
    <cellStyle name="Note 6 3 2 3 2 2" xfId="6604"/>
    <cellStyle name="Note 6 3 2 3 2 2 2" xfId="6605"/>
    <cellStyle name="Note 6 3 2 3 2 2 3" xfId="59857"/>
    <cellStyle name="Note 6 3 2 3 2 3" xfId="6606"/>
    <cellStyle name="Note 6 3 2 3 2 4" xfId="59858"/>
    <cellStyle name="Note 6 3 2 3 3" xfId="6607"/>
    <cellStyle name="Note 6 3 2 3 3 2" xfId="6608"/>
    <cellStyle name="Note 6 3 2 3 3 3" xfId="59859"/>
    <cellStyle name="Note 6 3 2 3 4" xfId="6609"/>
    <cellStyle name="Note 6 3 2 3 4 2" xfId="6610"/>
    <cellStyle name="Note 6 3 2 3 4 3" xfId="59860"/>
    <cellStyle name="Note 6 3 2 3 5" xfId="6611"/>
    <cellStyle name="Note 6 3 2 3 5 2" xfId="6612"/>
    <cellStyle name="Note 6 3 2 3 5 3" xfId="59861"/>
    <cellStyle name="Note 6 3 2 3 6" xfId="6613"/>
    <cellStyle name="Note 6 3 2 3 6 2" xfId="6614"/>
    <cellStyle name="Note 6 3 2 3 6 3" xfId="59862"/>
    <cellStyle name="Note 6 3 2 3 7" xfId="6615"/>
    <cellStyle name="Note 6 3 2 3 7 2" xfId="6616"/>
    <cellStyle name="Note 6 3 2 3 7 3" xfId="59863"/>
    <cellStyle name="Note 6 3 2 3 8" xfId="6617"/>
    <cellStyle name="Note 6 3 2 3 8 2" xfId="6618"/>
    <cellStyle name="Note 6 3 2 3 8 3" xfId="59864"/>
    <cellStyle name="Note 6 3 2 3 9" xfId="6619"/>
    <cellStyle name="Note 6 3 2 3 9 2" xfId="6620"/>
    <cellStyle name="Note 6 3 2 3 9 3" xfId="59865"/>
    <cellStyle name="Note 6 3 2 4" xfId="6621"/>
    <cellStyle name="Note 6 3 2 4 10" xfId="6622"/>
    <cellStyle name="Note 6 3 2 4 10 2" xfId="6623"/>
    <cellStyle name="Note 6 3 2 4 10 3" xfId="59866"/>
    <cellStyle name="Note 6 3 2 4 11" xfId="6624"/>
    <cellStyle name="Note 6 3 2 4 2" xfId="6625"/>
    <cellStyle name="Note 6 3 2 4 2 2" xfId="6626"/>
    <cellStyle name="Note 6 3 2 4 2 2 2" xfId="6627"/>
    <cellStyle name="Note 6 3 2 4 2 2 3" xfId="59867"/>
    <cellStyle name="Note 6 3 2 4 2 3" xfId="6628"/>
    <cellStyle name="Note 6 3 2 4 2 4" xfId="59868"/>
    <cellStyle name="Note 6 3 2 4 3" xfId="6629"/>
    <cellStyle name="Note 6 3 2 4 3 2" xfId="6630"/>
    <cellStyle name="Note 6 3 2 4 3 3" xfId="59869"/>
    <cellStyle name="Note 6 3 2 4 4" xfId="6631"/>
    <cellStyle name="Note 6 3 2 4 4 2" xfId="6632"/>
    <cellStyle name="Note 6 3 2 4 4 3" xfId="59870"/>
    <cellStyle name="Note 6 3 2 4 5" xfId="6633"/>
    <cellStyle name="Note 6 3 2 4 5 2" xfId="6634"/>
    <cellStyle name="Note 6 3 2 4 5 3" xfId="59871"/>
    <cellStyle name="Note 6 3 2 4 6" xfId="6635"/>
    <cellStyle name="Note 6 3 2 4 6 2" xfId="6636"/>
    <cellStyle name="Note 6 3 2 4 6 3" xfId="59872"/>
    <cellStyle name="Note 6 3 2 4 7" xfId="6637"/>
    <cellStyle name="Note 6 3 2 4 7 2" xfId="6638"/>
    <cellStyle name="Note 6 3 2 4 7 3" xfId="59873"/>
    <cellStyle name="Note 6 3 2 4 8" xfId="6639"/>
    <cellStyle name="Note 6 3 2 4 8 2" xfId="6640"/>
    <cellStyle name="Note 6 3 2 4 8 3" xfId="59874"/>
    <cellStyle name="Note 6 3 2 4 9" xfId="6641"/>
    <cellStyle name="Note 6 3 2 4 9 2" xfId="6642"/>
    <cellStyle name="Note 6 3 2 4 9 3" xfId="59875"/>
    <cellStyle name="Note 6 3 2 5" xfId="6643"/>
    <cellStyle name="Note 6 3 2 5 10" xfId="6644"/>
    <cellStyle name="Note 6 3 2 5 10 2" xfId="6645"/>
    <cellStyle name="Note 6 3 2 5 10 3" xfId="59876"/>
    <cellStyle name="Note 6 3 2 5 11" xfId="6646"/>
    <cellStyle name="Note 6 3 2 5 2" xfId="6647"/>
    <cellStyle name="Note 6 3 2 5 2 2" xfId="6648"/>
    <cellStyle name="Note 6 3 2 5 2 2 2" xfId="6649"/>
    <cellStyle name="Note 6 3 2 5 2 2 3" xfId="59877"/>
    <cellStyle name="Note 6 3 2 5 2 3" xfId="6650"/>
    <cellStyle name="Note 6 3 2 5 2 4" xfId="59878"/>
    <cellStyle name="Note 6 3 2 5 3" xfId="6651"/>
    <cellStyle name="Note 6 3 2 5 3 2" xfId="6652"/>
    <cellStyle name="Note 6 3 2 5 3 3" xfId="59879"/>
    <cellStyle name="Note 6 3 2 5 4" xfId="6653"/>
    <cellStyle name="Note 6 3 2 5 4 2" xfId="6654"/>
    <cellStyle name="Note 6 3 2 5 4 3" xfId="59880"/>
    <cellStyle name="Note 6 3 2 5 5" xfId="6655"/>
    <cellStyle name="Note 6 3 2 5 5 2" xfId="6656"/>
    <cellStyle name="Note 6 3 2 5 5 3" xfId="59881"/>
    <cellStyle name="Note 6 3 2 5 6" xfId="6657"/>
    <cellStyle name="Note 6 3 2 5 6 2" xfId="6658"/>
    <cellStyle name="Note 6 3 2 5 6 3" xfId="59882"/>
    <cellStyle name="Note 6 3 2 5 7" xfId="6659"/>
    <cellStyle name="Note 6 3 2 5 7 2" xfId="6660"/>
    <cellStyle name="Note 6 3 2 5 7 3" xfId="59883"/>
    <cellStyle name="Note 6 3 2 5 8" xfId="6661"/>
    <cellStyle name="Note 6 3 2 5 8 2" xfId="6662"/>
    <cellStyle name="Note 6 3 2 5 8 3" xfId="59884"/>
    <cellStyle name="Note 6 3 2 5 9" xfId="6663"/>
    <cellStyle name="Note 6 3 2 5 9 2" xfId="6664"/>
    <cellStyle name="Note 6 3 2 5 9 3" xfId="59885"/>
    <cellStyle name="Note 6 3 2 6" xfId="6665"/>
    <cellStyle name="Note 6 3 2 6 10" xfId="6666"/>
    <cellStyle name="Note 6 3 2 6 10 2" xfId="6667"/>
    <cellStyle name="Note 6 3 2 6 10 3" xfId="59886"/>
    <cellStyle name="Note 6 3 2 6 11" xfId="6668"/>
    <cellStyle name="Note 6 3 2 6 2" xfId="6669"/>
    <cellStyle name="Note 6 3 2 6 2 2" xfId="6670"/>
    <cellStyle name="Note 6 3 2 6 2 2 2" xfId="6671"/>
    <cellStyle name="Note 6 3 2 6 2 2 3" xfId="59887"/>
    <cellStyle name="Note 6 3 2 6 2 3" xfId="6672"/>
    <cellStyle name="Note 6 3 2 6 2 4" xfId="59888"/>
    <cellStyle name="Note 6 3 2 6 3" xfId="6673"/>
    <cellStyle name="Note 6 3 2 6 3 2" xfId="6674"/>
    <cellStyle name="Note 6 3 2 6 3 3" xfId="59889"/>
    <cellStyle name="Note 6 3 2 6 4" xfId="6675"/>
    <cellStyle name="Note 6 3 2 6 4 2" xfId="6676"/>
    <cellStyle name="Note 6 3 2 6 4 3" xfId="59890"/>
    <cellStyle name="Note 6 3 2 6 5" xfId="6677"/>
    <cellStyle name="Note 6 3 2 6 5 2" xfId="6678"/>
    <cellStyle name="Note 6 3 2 6 5 3" xfId="59891"/>
    <cellStyle name="Note 6 3 2 6 6" xfId="6679"/>
    <cellStyle name="Note 6 3 2 6 6 2" xfId="6680"/>
    <cellStyle name="Note 6 3 2 6 6 3" xfId="59892"/>
    <cellStyle name="Note 6 3 2 6 7" xfId="6681"/>
    <cellStyle name="Note 6 3 2 6 7 2" xfId="6682"/>
    <cellStyle name="Note 6 3 2 6 7 3" xfId="59893"/>
    <cellStyle name="Note 6 3 2 6 8" xfId="6683"/>
    <cellStyle name="Note 6 3 2 6 8 2" xfId="6684"/>
    <cellStyle name="Note 6 3 2 6 8 3" xfId="59894"/>
    <cellStyle name="Note 6 3 2 6 9" xfId="6685"/>
    <cellStyle name="Note 6 3 2 6 9 2" xfId="6686"/>
    <cellStyle name="Note 6 3 2 6 9 3" xfId="59895"/>
    <cellStyle name="Note 6 3 2 7" xfId="6687"/>
    <cellStyle name="Note 6 3 2 7 2" xfId="6688"/>
    <cellStyle name="Note 6 3 2 7 2 2" xfId="6689"/>
    <cellStyle name="Note 6 3 2 7 2 3" xfId="59896"/>
    <cellStyle name="Note 6 3 2 7 3" xfId="6690"/>
    <cellStyle name="Note 6 3 2 7 4" xfId="59897"/>
    <cellStyle name="Note 6 3 2 8" xfId="6691"/>
    <cellStyle name="Note 6 3 2 8 2" xfId="6692"/>
    <cellStyle name="Note 6 3 2 8 3" xfId="59898"/>
    <cellStyle name="Note 6 3 2 9" xfId="6693"/>
    <cellStyle name="Note 6 3 2 9 2" xfId="6694"/>
    <cellStyle name="Note 6 3 2 9 3" xfId="59899"/>
    <cellStyle name="Note 6 3 3" xfId="6695"/>
    <cellStyle name="Note 6 3 3 2" xfId="6696"/>
    <cellStyle name="Note 6 3 3 2 2" xfId="6697"/>
    <cellStyle name="Note 6 3 3 2 2 2" xfId="6698"/>
    <cellStyle name="Note 6 3 3 2 2 3" xfId="59900"/>
    <cellStyle name="Note 6 3 3 2 3" xfId="6699"/>
    <cellStyle name="Note 6 3 3 2 4" xfId="59901"/>
    <cellStyle name="Note 6 3 3 3" xfId="6700"/>
    <cellStyle name="Note 6 3 3 3 2" xfId="6701"/>
    <cellStyle name="Note 6 3 3 3 2 2" xfId="6702"/>
    <cellStyle name="Note 6 3 3 3 2 3" xfId="59902"/>
    <cellStyle name="Note 6 3 3 3 3" xfId="6703"/>
    <cellStyle name="Note 6 3 3 3 4" xfId="59903"/>
    <cellStyle name="Note 6 3 3 4" xfId="6704"/>
    <cellStyle name="Note 6 3 3 4 2" xfId="6705"/>
    <cellStyle name="Note 6 3 3 4 3" xfId="59904"/>
    <cellStyle name="Note 6 3 3 5" xfId="6706"/>
    <cellStyle name="Note 6 3 3 5 2" xfId="6707"/>
    <cellStyle name="Note 6 3 3 5 3" xfId="59905"/>
    <cellStyle name="Note 6 3 3 6" xfId="6708"/>
    <cellStyle name="Note 6 3 3 6 2" xfId="6709"/>
    <cellStyle name="Note 6 3 3 6 3" xfId="59906"/>
    <cellStyle name="Note 6 3 3 7" xfId="6710"/>
    <cellStyle name="Note 6 3 3 7 2" xfId="6711"/>
    <cellStyle name="Note 6 3 3 7 3" xfId="59907"/>
    <cellStyle name="Note 6 3 3 8" xfId="6712"/>
    <cellStyle name="Note 6 3 3 9" xfId="59908"/>
    <cellStyle name="Note 6 3 4" xfId="6713"/>
    <cellStyle name="Note 6 3 4 10" xfId="6714"/>
    <cellStyle name="Note 6 3 4 10 2" xfId="6715"/>
    <cellStyle name="Note 6 3 4 10 3" xfId="59909"/>
    <cellStyle name="Note 6 3 4 11" xfId="6716"/>
    <cellStyle name="Note 6 3 4 2" xfId="6717"/>
    <cellStyle name="Note 6 3 4 2 2" xfId="6718"/>
    <cellStyle name="Note 6 3 4 2 2 2" xfId="6719"/>
    <cellStyle name="Note 6 3 4 2 2 3" xfId="59910"/>
    <cellStyle name="Note 6 3 4 2 3" xfId="6720"/>
    <cellStyle name="Note 6 3 4 2 4" xfId="59911"/>
    <cellStyle name="Note 6 3 4 3" xfId="6721"/>
    <cellStyle name="Note 6 3 4 3 2" xfId="6722"/>
    <cellStyle name="Note 6 3 4 3 3" xfId="59912"/>
    <cellStyle name="Note 6 3 4 4" xfId="6723"/>
    <cellStyle name="Note 6 3 4 4 2" xfId="6724"/>
    <cellStyle name="Note 6 3 4 4 3" xfId="59913"/>
    <cellStyle name="Note 6 3 4 5" xfId="6725"/>
    <cellStyle name="Note 6 3 4 5 2" xfId="6726"/>
    <cellStyle name="Note 6 3 4 5 3" xfId="59914"/>
    <cellStyle name="Note 6 3 4 6" xfId="6727"/>
    <cellStyle name="Note 6 3 4 6 2" xfId="6728"/>
    <cellStyle name="Note 6 3 4 6 3" xfId="59915"/>
    <cellStyle name="Note 6 3 4 7" xfId="6729"/>
    <cellStyle name="Note 6 3 4 7 2" xfId="6730"/>
    <cellStyle name="Note 6 3 4 7 3" xfId="59916"/>
    <cellStyle name="Note 6 3 4 8" xfId="6731"/>
    <cellStyle name="Note 6 3 4 8 2" xfId="6732"/>
    <cellStyle name="Note 6 3 4 8 3" xfId="59917"/>
    <cellStyle name="Note 6 3 4 9" xfId="6733"/>
    <cellStyle name="Note 6 3 4 9 2" xfId="6734"/>
    <cellStyle name="Note 6 3 4 9 3" xfId="59918"/>
    <cellStyle name="Note 6 3 5" xfId="6735"/>
    <cellStyle name="Note 6 3 5 10" xfId="6736"/>
    <cellStyle name="Note 6 3 5 10 2" xfId="6737"/>
    <cellStyle name="Note 6 3 5 10 3" xfId="59919"/>
    <cellStyle name="Note 6 3 5 11" xfId="6738"/>
    <cellStyle name="Note 6 3 5 2" xfId="6739"/>
    <cellStyle name="Note 6 3 5 2 2" xfId="6740"/>
    <cellStyle name="Note 6 3 5 2 2 2" xfId="6741"/>
    <cellStyle name="Note 6 3 5 2 2 3" xfId="59920"/>
    <cellStyle name="Note 6 3 5 2 3" xfId="6742"/>
    <cellStyle name="Note 6 3 5 2 4" xfId="59921"/>
    <cellStyle name="Note 6 3 5 3" xfId="6743"/>
    <cellStyle name="Note 6 3 5 3 2" xfId="6744"/>
    <cellStyle name="Note 6 3 5 3 3" xfId="59922"/>
    <cellStyle name="Note 6 3 5 4" xfId="6745"/>
    <cellStyle name="Note 6 3 5 4 2" xfId="6746"/>
    <cellStyle name="Note 6 3 5 4 3" xfId="59923"/>
    <cellStyle name="Note 6 3 5 5" xfId="6747"/>
    <cellStyle name="Note 6 3 5 5 2" xfId="6748"/>
    <cellStyle name="Note 6 3 5 5 3" xfId="59924"/>
    <cellStyle name="Note 6 3 5 6" xfId="6749"/>
    <cellStyle name="Note 6 3 5 6 2" xfId="6750"/>
    <cellStyle name="Note 6 3 5 6 3" xfId="59925"/>
    <cellStyle name="Note 6 3 5 7" xfId="6751"/>
    <cellStyle name="Note 6 3 5 7 2" xfId="6752"/>
    <cellStyle name="Note 6 3 5 7 3" xfId="59926"/>
    <cellStyle name="Note 6 3 5 8" xfId="6753"/>
    <cellStyle name="Note 6 3 5 8 2" xfId="6754"/>
    <cellStyle name="Note 6 3 5 8 3" xfId="59927"/>
    <cellStyle name="Note 6 3 5 9" xfId="6755"/>
    <cellStyle name="Note 6 3 5 9 2" xfId="6756"/>
    <cellStyle name="Note 6 3 5 9 3" xfId="59928"/>
    <cellStyle name="Note 6 3 6" xfId="6757"/>
    <cellStyle name="Note 6 3 6 10" xfId="6758"/>
    <cellStyle name="Note 6 3 6 10 2" xfId="6759"/>
    <cellStyle name="Note 6 3 6 10 3" xfId="59929"/>
    <cellStyle name="Note 6 3 6 11" xfId="6760"/>
    <cellStyle name="Note 6 3 6 2" xfId="6761"/>
    <cellStyle name="Note 6 3 6 2 2" xfId="6762"/>
    <cellStyle name="Note 6 3 6 2 2 2" xfId="6763"/>
    <cellStyle name="Note 6 3 6 2 2 3" xfId="59930"/>
    <cellStyle name="Note 6 3 6 2 3" xfId="6764"/>
    <cellStyle name="Note 6 3 6 2 4" xfId="59931"/>
    <cellStyle name="Note 6 3 6 3" xfId="6765"/>
    <cellStyle name="Note 6 3 6 3 2" xfId="6766"/>
    <cellStyle name="Note 6 3 6 3 3" xfId="59932"/>
    <cellStyle name="Note 6 3 6 4" xfId="6767"/>
    <cellStyle name="Note 6 3 6 4 2" xfId="6768"/>
    <cellStyle name="Note 6 3 6 4 3" xfId="59933"/>
    <cellStyle name="Note 6 3 6 5" xfId="6769"/>
    <cellStyle name="Note 6 3 6 5 2" xfId="6770"/>
    <cellStyle name="Note 6 3 6 5 3" xfId="59934"/>
    <cellStyle name="Note 6 3 6 6" xfId="6771"/>
    <cellStyle name="Note 6 3 6 6 2" xfId="6772"/>
    <cellStyle name="Note 6 3 6 6 3" xfId="59935"/>
    <cellStyle name="Note 6 3 6 7" xfId="6773"/>
    <cellStyle name="Note 6 3 6 7 2" xfId="6774"/>
    <cellStyle name="Note 6 3 6 7 3" xfId="59936"/>
    <cellStyle name="Note 6 3 6 8" xfId="6775"/>
    <cellStyle name="Note 6 3 6 8 2" xfId="6776"/>
    <cellStyle name="Note 6 3 6 8 3" xfId="59937"/>
    <cellStyle name="Note 6 3 6 9" xfId="6777"/>
    <cellStyle name="Note 6 3 6 9 2" xfId="6778"/>
    <cellStyle name="Note 6 3 6 9 3" xfId="59938"/>
    <cellStyle name="Note 6 3 7" xfId="6779"/>
    <cellStyle name="Note 6 3 7 10" xfId="6780"/>
    <cellStyle name="Note 6 3 7 10 2" xfId="6781"/>
    <cellStyle name="Note 6 3 7 10 3" xfId="59939"/>
    <cellStyle name="Note 6 3 7 11" xfId="6782"/>
    <cellStyle name="Note 6 3 7 2" xfId="6783"/>
    <cellStyle name="Note 6 3 7 2 2" xfId="6784"/>
    <cellStyle name="Note 6 3 7 2 2 2" xfId="6785"/>
    <cellStyle name="Note 6 3 7 2 2 3" xfId="59940"/>
    <cellStyle name="Note 6 3 7 2 3" xfId="6786"/>
    <cellStyle name="Note 6 3 7 2 4" xfId="59941"/>
    <cellStyle name="Note 6 3 7 3" xfId="6787"/>
    <cellStyle name="Note 6 3 7 3 2" xfId="6788"/>
    <cellStyle name="Note 6 3 7 3 3" xfId="59942"/>
    <cellStyle name="Note 6 3 7 4" xfId="6789"/>
    <cellStyle name="Note 6 3 7 4 2" xfId="6790"/>
    <cellStyle name="Note 6 3 7 4 3" xfId="59943"/>
    <cellStyle name="Note 6 3 7 5" xfId="6791"/>
    <cellStyle name="Note 6 3 7 5 2" xfId="6792"/>
    <cellStyle name="Note 6 3 7 5 3" xfId="59944"/>
    <cellStyle name="Note 6 3 7 6" xfId="6793"/>
    <cellStyle name="Note 6 3 7 6 2" xfId="6794"/>
    <cellStyle name="Note 6 3 7 6 3" xfId="59945"/>
    <cellStyle name="Note 6 3 7 7" xfId="6795"/>
    <cellStyle name="Note 6 3 7 7 2" xfId="6796"/>
    <cellStyle name="Note 6 3 7 7 3" xfId="59946"/>
    <cellStyle name="Note 6 3 7 8" xfId="6797"/>
    <cellStyle name="Note 6 3 7 8 2" xfId="6798"/>
    <cellStyle name="Note 6 3 7 8 3" xfId="59947"/>
    <cellStyle name="Note 6 3 7 9" xfId="6799"/>
    <cellStyle name="Note 6 3 7 9 2" xfId="6800"/>
    <cellStyle name="Note 6 3 7 9 3" xfId="59948"/>
    <cellStyle name="Note 6 3 8" xfId="6801"/>
    <cellStyle name="Note 6 3 8 2" xfId="6802"/>
    <cellStyle name="Note 6 3 8 2 2" xfId="6803"/>
    <cellStyle name="Note 6 3 8 2 3" xfId="59949"/>
    <cellStyle name="Note 6 3 8 3" xfId="6804"/>
    <cellStyle name="Note 6 3 8 4" xfId="59950"/>
    <cellStyle name="Note 6 3 9" xfId="6805"/>
    <cellStyle name="Note 6 3 9 2" xfId="6806"/>
    <cellStyle name="Note 6 3 9 3" xfId="59951"/>
    <cellStyle name="Note 6 4" xfId="6807"/>
    <cellStyle name="Note 6 4 10" xfId="6808"/>
    <cellStyle name="Note 6 4 10 2" xfId="6809"/>
    <cellStyle name="Note 6 4 10 3" xfId="59952"/>
    <cellStyle name="Note 6 4 11" xfId="6810"/>
    <cellStyle name="Note 6 4 11 2" xfId="6811"/>
    <cellStyle name="Note 6 4 11 3" xfId="59953"/>
    <cellStyle name="Note 6 4 12" xfId="6812"/>
    <cellStyle name="Note 6 4 12 2" xfId="6813"/>
    <cellStyle name="Note 6 4 12 3" xfId="59954"/>
    <cellStyle name="Note 6 4 13" xfId="6814"/>
    <cellStyle name="Note 6 4 2" xfId="6815"/>
    <cellStyle name="Note 6 4 2 2" xfId="6816"/>
    <cellStyle name="Note 6 4 2 2 2" xfId="6817"/>
    <cellStyle name="Note 6 4 2 2 2 2" xfId="6818"/>
    <cellStyle name="Note 6 4 2 2 2 3" xfId="59955"/>
    <cellStyle name="Note 6 4 2 2 3" xfId="6819"/>
    <cellStyle name="Note 6 4 2 2 4" xfId="59956"/>
    <cellStyle name="Note 6 4 2 3" xfId="6820"/>
    <cellStyle name="Note 6 4 2 3 2" xfId="6821"/>
    <cellStyle name="Note 6 4 2 3 2 2" xfId="6822"/>
    <cellStyle name="Note 6 4 2 3 2 3" xfId="59957"/>
    <cellStyle name="Note 6 4 2 3 3" xfId="6823"/>
    <cellStyle name="Note 6 4 2 3 4" xfId="59958"/>
    <cellStyle name="Note 6 4 2 4" xfId="6824"/>
    <cellStyle name="Note 6 4 2 4 2" xfId="6825"/>
    <cellStyle name="Note 6 4 2 4 3" xfId="59959"/>
    <cellStyle name="Note 6 4 2 5" xfId="6826"/>
    <cellStyle name="Note 6 4 2 5 2" xfId="6827"/>
    <cellStyle name="Note 6 4 2 5 3" xfId="59960"/>
    <cellStyle name="Note 6 4 2 6" xfId="6828"/>
    <cellStyle name="Note 6 4 2 6 2" xfId="6829"/>
    <cellStyle name="Note 6 4 2 6 3" xfId="59961"/>
    <cellStyle name="Note 6 4 2 7" xfId="6830"/>
    <cellStyle name="Note 6 4 2 7 2" xfId="6831"/>
    <cellStyle name="Note 6 4 2 7 3" xfId="59962"/>
    <cellStyle name="Note 6 4 2 8" xfId="6832"/>
    <cellStyle name="Note 6 4 2 9" xfId="59963"/>
    <cellStyle name="Note 6 4 3" xfId="6833"/>
    <cellStyle name="Note 6 4 3 10" xfId="6834"/>
    <cellStyle name="Note 6 4 3 10 2" xfId="6835"/>
    <cellStyle name="Note 6 4 3 10 3" xfId="59964"/>
    <cellStyle name="Note 6 4 3 11" xfId="6836"/>
    <cellStyle name="Note 6 4 3 2" xfId="6837"/>
    <cellStyle name="Note 6 4 3 2 2" xfId="6838"/>
    <cellStyle name="Note 6 4 3 2 2 2" xfId="6839"/>
    <cellStyle name="Note 6 4 3 2 2 3" xfId="59965"/>
    <cellStyle name="Note 6 4 3 2 3" xfId="6840"/>
    <cellStyle name="Note 6 4 3 2 4" xfId="59966"/>
    <cellStyle name="Note 6 4 3 3" xfId="6841"/>
    <cellStyle name="Note 6 4 3 3 2" xfId="6842"/>
    <cellStyle name="Note 6 4 3 3 3" xfId="59967"/>
    <cellStyle name="Note 6 4 3 4" xfId="6843"/>
    <cellStyle name="Note 6 4 3 4 2" xfId="6844"/>
    <cellStyle name="Note 6 4 3 4 3" xfId="59968"/>
    <cellStyle name="Note 6 4 3 5" xfId="6845"/>
    <cellStyle name="Note 6 4 3 5 2" xfId="6846"/>
    <cellStyle name="Note 6 4 3 5 3" xfId="59969"/>
    <cellStyle name="Note 6 4 3 6" xfId="6847"/>
    <cellStyle name="Note 6 4 3 6 2" xfId="6848"/>
    <cellStyle name="Note 6 4 3 6 3" xfId="59970"/>
    <cellStyle name="Note 6 4 3 7" xfId="6849"/>
    <cellStyle name="Note 6 4 3 7 2" xfId="6850"/>
    <cellStyle name="Note 6 4 3 7 3" xfId="59971"/>
    <cellStyle name="Note 6 4 3 8" xfId="6851"/>
    <cellStyle name="Note 6 4 3 8 2" xfId="6852"/>
    <cellStyle name="Note 6 4 3 8 3" xfId="59972"/>
    <cellStyle name="Note 6 4 3 9" xfId="6853"/>
    <cellStyle name="Note 6 4 3 9 2" xfId="6854"/>
    <cellStyle name="Note 6 4 3 9 3" xfId="59973"/>
    <cellStyle name="Note 6 4 4" xfId="6855"/>
    <cellStyle name="Note 6 4 4 10" xfId="6856"/>
    <cellStyle name="Note 6 4 4 10 2" xfId="6857"/>
    <cellStyle name="Note 6 4 4 10 3" xfId="59974"/>
    <cellStyle name="Note 6 4 4 11" xfId="6858"/>
    <cellStyle name="Note 6 4 4 2" xfId="6859"/>
    <cellStyle name="Note 6 4 4 2 2" xfId="6860"/>
    <cellStyle name="Note 6 4 4 2 2 2" xfId="6861"/>
    <cellStyle name="Note 6 4 4 2 2 3" xfId="59975"/>
    <cellStyle name="Note 6 4 4 2 3" xfId="6862"/>
    <cellStyle name="Note 6 4 4 2 4" xfId="59976"/>
    <cellStyle name="Note 6 4 4 3" xfId="6863"/>
    <cellStyle name="Note 6 4 4 3 2" xfId="6864"/>
    <cellStyle name="Note 6 4 4 3 3" xfId="59977"/>
    <cellStyle name="Note 6 4 4 4" xfId="6865"/>
    <cellStyle name="Note 6 4 4 4 2" xfId="6866"/>
    <cellStyle name="Note 6 4 4 4 3" xfId="59978"/>
    <cellStyle name="Note 6 4 4 5" xfId="6867"/>
    <cellStyle name="Note 6 4 4 5 2" xfId="6868"/>
    <cellStyle name="Note 6 4 4 5 3" xfId="59979"/>
    <cellStyle name="Note 6 4 4 6" xfId="6869"/>
    <cellStyle name="Note 6 4 4 6 2" xfId="6870"/>
    <cellStyle name="Note 6 4 4 6 3" xfId="59980"/>
    <cellStyle name="Note 6 4 4 7" xfId="6871"/>
    <cellStyle name="Note 6 4 4 7 2" xfId="6872"/>
    <cellStyle name="Note 6 4 4 7 3" xfId="59981"/>
    <cellStyle name="Note 6 4 4 8" xfId="6873"/>
    <cellStyle name="Note 6 4 4 8 2" xfId="6874"/>
    <cellStyle name="Note 6 4 4 8 3" xfId="59982"/>
    <cellStyle name="Note 6 4 4 9" xfId="6875"/>
    <cellStyle name="Note 6 4 4 9 2" xfId="6876"/>
    <cellStyle name="Note 6 4 4 9 3" xfId="59983"/>
    <cellStyle name="Note 6 4 5" xfId="6877"/>
    <cellStyle name="Note 6 4 5 10" xfId="6878"/>
    <cellStyle name="Note 6 4 5 10 2" xfId="6879"/>
    <cellStyle name="Note 6 4 5 10 3" xfId="59984"/>
    <cellStyle name="Note 6 4 5 11" xfId="6880"/>
    <cellStyle name="Note 6 4 5 2" xfId="6881"/>
    <cellStyle name="Note 6 4 5 2 2" xfId="6882"/>
    <cellStyle name="Note 6 4 5 2 2 2" xfId="6883"/>
    <cellStyle name="Note 6 4 5 2 2 3" xfId="59985"/>
    <cellStyle name="Note 6 4 5 2 3" xfId="6884"/>
    <cellStyle name="Note 6 4 5 2 4" xfId="59986"/>
    <cellStyle name="Note 6 4 5 3" xfId="6885"/>
    <cellStyle name="Note 6 4 5 3 2" xfId="6886"/>
    <cellStyle name="Note 6 4 5 3 3" xfId="59987"/>
    <cellStyle name="Note 6 4 5 4" xfId="6887"/>
    <cellStyle name="Note 6 4 5 4 2" xfId="6888"/>
    <cellStyle name="Note 6 4 5 4 3" xfId="59988"/>
    <cellStyle name="Note 6 4 5 5" xfId="6889"/>
    <cellStyle name="Note 6 4 5 5 2" xfId="6890"/>
    <cellStyle name="Note 6 4 5 5 3" xfId="59989"/>
    <cellStyle name="Note 6 4 5 6" xfId="6891"/>
    <cellStyle name="Note 6 4 5 6 2" xfId="6892"/>
    <cellStyle name="Note 6 4 5 6 3" xfId="59990"/>
    <cellStyle name="Note 6 4 5 7" xfId="6893"/>
    <cellStyle name="Note 6 4 5 7 2" xfId="6894"/>
    <cellStyle name="Note 6 4 5 7 3" xfId="59991"/>
    <cellStyle name="Note 6 4 5 8" xfId="6895"/>
    <cellStyle name="Note 6 4 5 8 2" xfId="6896"/>
    <cellStyle name="Note 6 4 5 8 3" xfId="59992"/>
    <cellStyle name="Note 6 4 5 9" xfId="6897"/>
    <cellStyle name="Note 6 4 5 9 2" xfId="6898"/>
    <cellStyle name="Note 6 4 5 9 3" xfId="59993"/>
    <cellStyle name="Note 6 4 6" xfId="6899"/>
    <cellStyle name="Note 6 4 6 10" xfId="6900"/>
    <cellStyle name="Note 6 4 6 10 2" xfId="6901"/>
    <cellStyle name="Note 6 4 6 10 3" xfId="59994"/>
    <cellStyle name="Note 6 4 6 11" xfId="6902"/>
    <cellStyle name="Note 6 4 6 2" xfId="6903"/>
    <cellStyle name="Note 6 4 6 2 2" xfId="6904"/>
    <cellStyle name="Note 6 4 6 2 2 2" xfId="6905"/>
    <cellStyle name="Note 6 4 6 2 2 3" xfId="59995"/>
    <cellStyle name="Note 6 4 6 2 3" xfId="6906"/>
    <cellStyle name="Note 6 4 6 2 4" xfId="59996"/>
    <cellStyle name="Note 6 4 6 3" xfId="6907"/>
    <cellStyle name="Note 6 4 6 3 2" xfId="6908"/>
    <cellStyle name="Note 6 4 6 3 3" xfId="59997"/>
    <cellStyle name="Note 6 4 6 4" xfId="6909"/>
    <cellStyle name="Note 6 4 6 4 2" xfId="6910"/>
    <cellStyle name="Note 6 4 6 4 3" xfId="59998"/>
    <cellStyle name="Note 6 4 6 5" xfId="6911"/>
    <cellStyle name="Note 6 4 6 5 2" xfId="6912"/>
    <cellStyle name="Note 6 4 6 5 3" xfId="59999"/>
    <cellStyle name="Note 6 4 6 6" xfId="6913"/>
    <cellStyle name="Note 6 4 6 6 2" xfId="6914"/>
    <cellStyle name="Note 6 4 6 6 3" xfId="60000"/>
    <cellStyle name="Note 6 4 6 7" xfId="6915"/>
    <cellStyle name="Note 6 4 6 7 2" xfId="6916"/>
    <cellStyle name="Note 6 4 6 7 3" xfId="60001"/>
    <cellStyle name="Note 6 4 6 8" xfId="6917"/>
    <cellStyle name="Note 6 4 6 8 2" xfId="6918"/>
    <cellStyle name="Note 6 4 6 8 3" xfId="60002"/>
    <cellStyle name="Note 6 4 6 9" xfId="6919"/>
    <cellStyle name="Note 6 4 6 9 2" xfId="6920"/>
    <cellStyle name="Note 6 4 6 9 3" xfId="60003"/>
    <cellStyle name="Note 6 4 7" xfId="6921"/>
    <cellStyle name="Note 6 4 7 2" xfId="6922"/>
    <cellStyle name="Note 6 4 7 2 2" xfId="6923"/>
    <cellStyle name="Note 6 4 7 2 3" xfId="60004"/>
    <cellStyle name="Note 6 4 7 3" xfId="6924"/>
    <cellStyle name="Note 6 4 7 4" xfId="60005"/>
    <cellStyle name="Note 6 4 8" xfId="6925"/>
    <cellStyle name="Note 6 4 8 2" xfId="6926"/>
    <cellStyle name="Note 6 4 8 3" xfId="60006"/>
    <cellStyle name="Note 6 4 9" xfId="6927"/>
    <cellStyle name="Note 6 4 9 2" xfId="6928"/>
    <cellStyle name="Note 6 4 9 3" xfId="60007"/>
    <cellStyle name="Note 6 5" xfId="6929"/>
    <cellStyle name="Note 6 5 2" xfId="6930"/>
    <cellStyle name="Note 6 5 2 2" xfId="6931"/>
    <cellStyle name="Note 6 5 2 2 2" xfId="6932"/>
    <cellStyle name="Note 6 5 2 2 3" xfId="60008"/>
    <cellStyle name="Note 6 5 2 3" xfId="6933"/>
    <cellStyle name="Note 6 5 2 4" xfId="60009"/>
    <cellStyle name="Note 6 5 3" xfId="6934"/>
    <cellStyle name="Note 6 5 3 2" xfId="6935"/>
    <cellStyle name="Note 6 5 3 2 2" xfId="6936"/>
    <cellStyle name="Note 6 5 3 2 3" xfId="60010"/>
    <cellStyle name="Note 6 5 3 3" xfId="6937"/>
    <cellStyle name="Note 6 5 3 4" xfId="60011"/>
    <cellStyle name="Note 6 5 4" xfId="6938"/>
    <cellStyle name="Note 6 5 4 2" xfId="6939"/>
    <cellStyle name="Note 6 5 4 3" xfId="60012"/>
    <cellStyle name="Note 6 5 5" xfId="6940"/>
    <cellStyle name="Note 6 5 5 2" xfId="6941"/>
    <cellStyle name="Note 6 5 5 3" xfId="60013"/>
    <cellStyle name="Note 6 5 6" xfId="6942"/>
    <cellStyle name="Note 6 5 6 2" xfId="6943"/>
    <cellStyle name="Note 6 5 6 3" xfId="60014"/>
    <cellStyle name="Note 6 5 7" xfId="6944"/>
    <cellStyle name="Note 6 5 7 2" xfId="6945"/>
    <cellStyle name="Note 6 5 7 3" xfId="60015"/>
    <cellStyle name="Note 6 5 8" xfId="6946"/>
    <cellStyle name="Note 6 5 9" xfId="60016"/>
    <cellStyle name="Note 6 6" xfId="6947"/>
    <cellStyle name="Note 6 6 10" xfId="6948"/>
    <cellStyle name="Note 6 6 10 2" xfId="6949"/>
    <cellStyle name="Note 6 6 10 3" xfId="60017"/>
    <cellStyle name="Note 6 6 11" xfId="6950"/>
    <cellStyle name="Note 6 6 2" xfId="6951"/>
    <cellStyle name="Note 6 6 2 2" xfId="6952"/>
    <cellStyle name="Note 6 6 2 2 2" xfId="6953"/>
    <cellStyle name="Note 6 6 2 2 3" xfId="60018"/>
    <cellStyle name="Note 6 6 2 3" xfId="6954"/>
    <cellStyle name="Note 6 6 2 4" xfId="60019"/>
    <cellStyle name="Note 6 6 3" xfId="6955"/>
    <cellStyle name="Note 6 6 3 2" xfId="6956"/>
    <cellStyle name="Note 6 6 3 3" xfId="60020"/>
    <cellStyle name="Note 6 6 4" xfId="6957"/>
    <cellStyle name="Note 6 6 4 2" xfId="6958"/>
    <cellStyle name="Note 6 6 4 3" xfId="60021"/>
    <cellStyle name="Note 6 6 5" xfId="6959"/>
    <cellStyle name="Note 6 6 5 2" xfId="6960"/>
    <cellStyle name="Note 6 6 5 3" xfId="60022"/>
    <cellStyle name="Note 6 6 6" xfId="6961"/>
    <cellStyle name="Note 6 6 6 2" xfId="6962"/>
    <cellStyle name="Note 6 6 6 3" xfId="60023"/>
    <cellStyle name="Note 6 6 7" xfId="6963"/>
    <cellStyle name="Note 6 6 7 2" xfId="6964"/>
    <cellStyle name="Note 6 6 7 3" xfId="60024"/>
    <cellStyle name="Note 6 6 8" xfId="6965"/>
    <cellStyle name="Note 6 6 8 2" xfId="6966"/>
    <cellStyle name="Note 6 6 8 3" xfId="60025"/>
    <cellStyle name="Note 6 6 9" xfId="6967"/>
    <cellStyle name="Note 6 6 9 2" xfId="6968"/>
    <cellStyle name="Note 6 6 9 3" xfId="60026"/>
    <cellStyle name="Note 6 7" xfId="6969"/>
    <cellStyle name="Note 6 7 10" xfId="6970"/>
    <cellStyle name="Note 6 7 10 2" xfId="6971"/>
    <cellStyle name="Note 6 7 10 3" xfId="60027"/>
    <cellStyle name="Note 6 7 11" xfId="6972"/>
    <cellStyle name="Note 6 7 2" xfId="6973"/>
    <cellStyle name="Note 6 7 2 2" xfId="6974"/>
    <cellStyle name="Note 6 7 2 2 2" xfId="6975"/>
    <cellStyle name="Note 6 7 2 2 3" xfId="60028"/>
    <cellStyle name="Note 6 7 2 3" xfId="6976"/>
    <cellStyle name="Note 6 7 2 4" xfId="60029"/>
    <cellStyle name="Note 6 7 3" xfId="6977"/>
    <cellStyle name="Note 6 7 3 2" xfId="6978"/>
    <cellStyle name="Note 6 7 3 3" xfId="60030"/>
    <cellStyle name="Note 6 7 4" xfId="6979"/>
    <cellStyle name="Note 6 7 4 2" xfId="6980"/>
    <cellStyle name="Note 6 7 4 3" xfId="60031"/>
    <cellStyle name="Note 6 7 5" xfId="6981"/>
    <cellStyle name="Note 6 7 5 2" xfId="6982"/>
    <cellStyle name="Note 6 7 5 3" xfId="60032"/>
    <cellStyle name="Note 6 7 6" xfId="6983"/>
    <cellStyle name="Note 6 7 6 2" xfId="6984"/>
    <cellStyle name="Note 6 7 6 3" xfId="60033"/>
    <cellStyle name="Note 6 7 7" xfId="6985"/>
    <cellStyle name="Note 6 7 7 2" xfId="6986"/>
    <cellStyle name="Note 6 7 7 3" xfId="60034"/>
    <cellStyle name="Note 6 7 8" xfId="6987"/>
    <cellStyle name="Note 6 7 8 2" xfId="6988"/>
    <cellStyle name="Note 6 7 8 3" xfId="60035"/>
    <cellStyle name="Note 6 7 9" xfId="6989"/>
    <cellStyle name="Note 6 7 9 2" xfId="6990"/>
    <cellStyle name="Note 6 7 9 3" xfId="60036"/>
    <cellStyle name="Note 6 8" xfId="6991"/>
    <cellStyle name="Note 6 8 10" xfId="6992"/>
    <cellStyle name="Note 6 8 10 2" xfId="6993"/>
    <cellStyle name="Note 6 8 10 3" xfId="60037"/>
    <cellStyle name="Note 6 8 11" xfId="6994"/>
    <cellStyle name="Note 6 8 2" xfId="6995"/>
    <cellStyle name="Note 6 8 2 2" xfId="6996"/>
    <cellStyle name="Note 6 8 2 2 2" xfId="6997"/>
    <cellStyle name="Note 6 8 2 2 3" xfId="60038"/>
    <cellStyle name="Note 6 8 2 3" xfId="6998"/>
    <cellStyle name="Note 6 8 2 4" xfId="60039"/>
    <cellStyle name="Note 6 8 3" xfId="6999"/>
    <cellStyle name="Note 6 8 3 2" xfId="7000"/>
    <cellStyle name="Note 6 8 3 3" xfId="60040"/>
    <cellStyle name="Note 6 8 4" xfId="7001"/>
    <cellStyle name="Note 6 8 4 2" xfId="7002"/>
    <cellStyle name="Note 6 8 4 3" xfId="60041"/>
    <cellStyle name="Note 6 8 5" xfId="7003"/>
    <cellStyle name="Note 6 8 5 2" xfId="7004"/>
    <cellStyle name="Note 6 8 5 3" xfId="60042"/>
    <cellStyle name="Note 6 8 6" xfId="7005"/>
    <cellStyle name="Note 6 8 6 2" xfId="7006"/>
    <cellStyle name="Note 6 8 6 3" xfId="60043"/>
    <cellStyle name="Note 6 8 7" xfId="7007"/>
    <cellStyle name="Note 6 8 7 2" xfId="7008"/>
    <cellStyle name="Note 6 8 7 3" xfId="60044"/>
    <cellStyle name="Note 6 8 8" xfId="7009"/>
    <cellStyle name="Note 6 8 8 2" xfId="7010"/>
    <cellStyle name="Note 6 8 8 3" xfId="60045"/>
    <cellStyle name="Note 6 8 9" xfId="7011"/>
    <cellStyle name="Note 6 8 9 2" xfId="7012"/>
    <cellStyle name="Note 6 8 9 3" xfId="60046"/>
    <cellStyle name="Note 6 9" xfId="7013"/>
    <cellStyle name="Note 6 9 10" xfId="7014"/>
    <cellStyle name="Note 6 9 10 2" xfId="7015"/>
    <cellStyle name="Note 6 9 10 3" xfId="60047"/>
    <cellStyle name="Note 6 9 11" xfId="7016"/>
    <cellStyle name="Note 6 9 2" xfId="7017"/>
    <cellStyle name="Note 6 9 2 2" xfId="7018"/>
    <cellStyle name="Note 6 9 2 2 2" xfId="7019"/>
    <cellStyle name="Note 6 9 2 2 3" xfId="60048"/>
    <cellStyle name="Note 6 9 2 3" xfId="7020"/>
    <cellStyle name="Note 6 9 2 4" xfId="60049"/>
    <cellStyle name="Note 6 9 3" xfId="7021"/>
    <cellStyle name="Note 6 9 3 2" xfId="7022"/>
    <cellStyle name="Note 6 9 3 3" xfId="60050"/>
    <cellStyle name="Note 6 9 4" xfId="7023"/>
    <cellStyle name="Note 6 9 4 2" xfId="7024"/>
    <cellStyle name="Note 6 9 4 3" xfId="60051"/>
    <cellStyle name="Note 6 9 5" xfId="7025"/>
    <cellStyle name="Note 6 9 5 2" xfId="7026"/>
    <cellStyle name="Note 6 9 5 3" xfId="60052"/>
    <cellStyle name="Note 6 9 6" xfId="7027"/>
    <cellStyle name="Note 6 9 6 2" xfId="7028"/>
    <cellStyle name="Note 6 9 6 3" xfId="60053"/>
    <cellStyle name="Note 6 9 7" xfId="7029"/>
    <cellStyle name="Note 6 9 7 2" xfId="7030"/>
    <cellStyle name="Note 6 9 7 3" xfId="60054"/>
    <cellStyle name="Note 6 9 8" xfId="7031"/>
    <cellStyle name="Note 6 9 8 2" xfId="7032"/>
    <cellStyle name="Note 6 9 8 3" xfId="60055"/>
    <cellStyle name="Note 6 9 9" xfId="7033"/>
    <cellStyle name="Note 6 9 9 2" xfId="7034"/>
    <cellStyle name="Note 6 9 9 3" xfId="60056"/>
    <cellStyle name="Note 7" xfId="7035"/>
    <cellStyle name="Note 7 10" xfId="7036"/>
    <cellStyle name="Note 7 10 2" xfId="7037"/>
    <cellStyle name="Note 7 10 2 2" xfId="7038"/>
    <cellStyle name="Note 7 10 2 3" xfId="60057"/>
    <cellStyle name="Note 7 10 3" xfId="7039"/>
    <cellStyle name="Note 7 10 4" xfId="60058"/>
    <cellStyle name="Note 7 11" xfId="7040"/>
    <cellStyle name="Note 7 11 2" xfId="7041"/>
    <cellStyle name="Note 7 11 3" xfId="60059"/>
    <cellStyle name="Note 7 12" xfId="7042"/>
    <cellStyle name="Note 7 12 2" xfId="7043"/>
    <cellStyle name="Note 7 12 3" xfId="60060"/>
    <cellStyle name="Note 7 13" xfId="7044"/>
    <cellStyle name="Note 7 13 2" xfId="7045"/>
    <cellStyle name="Note 7 13 3" xfId="60061"/>
    <cellStyle name="Note 7 14" xfId="7046"/>
    <cellStyle name="Note 7 14 2" xfId="7047"/>
    <cellStyle name="Note 7 14 3" xfId="60062"/>
    <cellStyle name="Note 7 15" xfId="7048"/>
    <cellStyle name="Note 7 15 2" xfId="7049"/>
    <cellStyle name="Note 7 15 3" xfId="60063"/>
    <cellStyle name="Note 7 16" xfId="7050"/>
    <cellStyle name="Note 7 2" xfId="7051"/>
    <cellStyle name="Note 7 2 10" xfId="7052"/>
    <cellStyle name="Note 7 2 10 2" xfId="7053"/>
    <cellStyle name="Note 7 2 10 3" xfId="60064"/>
    <cellStyle name="Note 7 2 11" xfId="7054"/>
    <cellStyle name="Note 7 2 11 2" xfId="7055"/>
    <cellStyle name="Note 7 2 11 3" xfId="60065"/>
    <cellStyle name="Note 7 2 12" xfId="7056"/>
    <cellStyle name="Note 7 2 12 2" xfId="7057"/>
    <cellStyle name="Note 7 2 12 3" xfId="60066"/>
    <cellStyle name="Note 7 2 13" xfId="7058"/>
    <cellStyle name="Note 7 2 13 2" xfId="7059"/>
    <cellStyle name="Note 7 2 13 3" xfId="60067"/>
    <cellStyle name="Note 7 2 14" xfId="7060"/>
    <cellStyle name="Note 7 2 2" xfId="7061"/>
    <cellStyle name="Note 7 2 2 10" xfId="7062"/>
    <cellStyle name="Note 7 2 2 10 2" xfId="7063"/>
    <cellStyle name="Note 7 2 2 10 3" xfId="60068"/>
    <cellStyle name="Note 7 2 2 11" xfId="7064"/>
    <cellStyle name="Note 7 2 2 11 2" xfId="7065"/>
    <cellStyle name="Note 7 2 2 11 3" xfId="60069"/>
    <cellStyle name="Note 7 2 2 12" xfId="7066"/>
    <cellStyle name="Note 7 2 2 12 2" xfId="7067"/>
    <cellStyle name="Note 7 2 2 12 3" xfId="60070"/>
    <cellStyle name="Note 7 2 2 13" xfId="7068"/>
    <cellStyle name="Note 7 2 2 2" xfId="7069"/>
    <cellStyle name="Note 7 2 2 2 2" xfId="7070"/>
    <cellStyle name="Note 7 2 2 2 2 2" xfId="7071"/>
    <cellStyle name="Note 7 2 2 2 2 2 2" xfId="7072"/>
    <cellStyle name="Note 7 2 2 2 2 2 3" xfId="60071"/>
    <cellStyle name="Note 7 2 2 2 2 3" xfId="7073"/>
    <cellStyle name="Note 7 2 2 2 2 4" xfId="60072"/>
    <cellStyle name="Note 7 2 2 2 3" xfId="7074"/>
    <cellStyle name="Note 7 2 2 2 3 2" xfId="7075"/>
    <cellStyle name="Note 7 2 2 2 3 2 2" xfId="7076"/>
    <cellStyle name="Note 7 2 2 2 3 2 3" xfId="60073"/>
    <cellStyle name="Note 7 2 2 2 3 3" xfId="7077"/>
    <cellStyle name="Note 7 2 2 2 3 4" xfId="60074"/>
    <cellStyle name="Note 7 2 2 2 4" xfId="7078"/>
    <cellStyle name="Note 7 2 2 2 4 2" xfId="7079"/>
    <cellStyle name="Note 7 2 2 2 4 3" xfId="60075"/>
    <cellStyle name="Note 7 2 2 2 5" xfId="7080"/>
    <cellStyle name="Note 7 2 2 2 5 2" xfId="7081"/>
    <cellStyle name="Note 7 2 2 2 5 3" xfId="60076"/>
    <cellStyle name="Note 7 2 2 2 6" xfId="7082"/>
    <cellStyle name="Note 7 2 2 2 6 2" xfId="7083"/>
    <cellStyle name="Note 7 2 2 2 6 3" xfId="60077"/>
    <cellStyle name="Note 7 2 2 2 7" xfId="7084"/>
    <cellStyle name="Note 7 2 2 2 7 2" xfId="7085"/>
    <cellStyle name="Note 7 2 2 2 7 3" xfId="60078"/>
    <cellStyle name="Note 7 2 2 2 8" xfId="7086"/>
    <cellStyle name="Note 7 2 2 2 9" xfId="60079"/>
    <cellStyle name="Note 7 2 2 3" xfId="7087"/>
    <cellStyle name="Note 7 2 2 3 10" xfId="7088"/>
    <cellStyle name="Note 7 2 2 3 10 2" xfId="7089"/>
    <cellStyle name="Note 7 2 2 3 10 3" xfId="60080"/>
    <cellStyle name="Note 7 2 2 3 11" xfId="7090"/>
    <cellStyle name="Note 7 2 2 3 2" xfId="7091"/>
    <cellStyle name="Note 7 2 2 3 2 2" xfId="7092"/>
    <cellStyle name="Note 7 2 2 3 2 2 2" xfId="7093"/>
    <cellStyle name="Note 7 2 2 3 2 2 3" xfId="60081"/>
    <cellStyle name="Note 7 2 2 3 2 3" xfId="7094"/>
    <cellStyle name="Note 7 2 2 3 2 4" xfId="60082"/>
    <cellStyle name="Note 7 2 2 3 3" xfId="7095"/>
    <cellStyle name="Note 7 2 2 3 3 2" xfId="7096"/>
    <cellStyle name="Note 7 2 2 3 3 3" xfId="60083"/>
    <cellStyle name="Note 7 2 2 3 4" xfId="7097"/>
    <cellStyle name="Note 7 2 2 3 4 2" xfId="7098"/>
    <cellStyle name="Note 7 2 2 3 4 3" xfId="60084"/>
    <cellStyle name="Note 7 2 2 3 5" xfId="7099"/>
    <cellStyle name="Note 7 2 2 3 5 2" xfId="7100"/>
    <cellStyle name="Note 7 2 2 3 5 3" xfId="60085"/>
    <cellStyle name="Note 7 2 2 3 6" xfId="7101"/>
    <cellStyle name="Note 7 2 2 3 6 2" xfId="7102"/>
    <cellStyle name="Note 7 2 2 3 6 3" xfId="60086"/>
    <cellStyle name="Note 7 2 2 3 7" xfId="7103"/>
    <cellStyle name="Note 7 2 2 3 7 2" xfId="7104"/>
    <cellStyle name="Note 7 2 2 3 7 3" xfId="60087"/>
    <cellStyle name="Note 7 2 2 3 8" xfId="7105"/>
    <cellStyle name="Note 7 2 2 3 8 2" xfId="7106"/>
    <cellStyle name="Note 7 2 2 3 8 3" xfId="60088"/>
    <cellStyle name="Note 7 2 2 3 9" xfId="7107"/>
    <cellStyle name="Note 7 2 2 3 9 2" xfId="7108"/>
    <cellStyle name="Note 7 2 2 3 9 3" xfId="60089"/>
    <cellStyle name="Note 7 2 2 4" xfId="7109"/>
    <cellStyle name="Note 7 2 2 4 10" xfId="7110"/>
    <cellStyle name="Note 7 2 2 4 10 2" xfId="7111"/>
    <cellStyle name="Note 7 2 2 4 10 3" xfId="60090"/>
    <cellStyle name="Note 7 2 2 4 11" xfId="7112"/>
    <cellStyle name="Note 7 2 2 4 2" xfId="7113"/>
    <cellStyle name="Note 7 2 2 4 2 2" xfId="7114"/>
    <cellStyle name="Note 7 2 2 4 2 2 2" xfId="7115"/>
    <cellStyle name="Note 7 2 2 4 2 2 3" xfId="60091"/>
    <cellStyle name="Note 7 2 2 4 2 3" xfId="7116"/>
    <cellStyle name="Note 7 2 2 4 2 4" xfId="60092"/>
    <cellStyle name="Note 7 2 2 4 3" xfId="7117"/>
    <cellStyle name="Note 7 2 2 4 3 2" xfId="7118"/>
    <cellStyle name="Note 7 2 2 4 3 3" xfId="60093"/>
    <cellStyle name="Note 7 2 2 4 4" xfId="7119"/>
    <cellStyle name="Note 7 2 2 4 4 2" xfId="7120"/>
    <cellStyle name="Note 7 2 2 4 4 3" xfId="60094"/>
    <cellStyle name="Note 7 2 2 4 5" xfId="7121"/>
    <cellStyle name="Note 7 2 2 4 5 2" xfId="7122"/>
    <cellStyle name="Note 7 2 2 4 5 3" xfId="60095"/>
    <cellStyle name="Note 7 2 2 4 6" xfId="7123"/>
    <cellStyle name="Note 7 2 2 4 6 2" xfId="7124"/>
    <cellStyle name="Note 7 2 2 4 6 3" xfId="60096"/>
    <cellStyle name="Note 7 2 2 4 7" xfId="7125"/>
    <cellStyle name="Note 7 2 2 4 7 2" xfId="7126"/>
    <cellStyle name="Note 7 2 2 4 7 3" xfId="60097"/>
    <cellStyle name="Note 7 2 2 4 8" xfId="7127"/>
    <cellStyle name="Note 7 2 2 4 8 2" xfId="7128"/>
    <cellStyle name="Note 7 2 2 4 8 3" xfId="60098"/>
    <cellStyle name="Note 7 2 2 4 9" xfId="7129"/>
    <cellStyle name="Note 7 2 2 4 9 2" xfId="7130"/>
    <cellStyle name="Note 7 2 2 4 9 3" xfId="60099"/>
    <cellStyle name="Note 7 2 2 5" xfId="7131"/>
    <cellStyle name="Note 7 2 2 5 10" xfId="7132"/>
    <cellStyle name="Note 7 2 2 5 10 2" xfId="7133"/>
    <cellStyle name="Note 7 2 2 5 10 3" xfId="60100"/>
    <cellStyle name="Note 7 2 2 5 11" xfId="7134"/>
    <cellStyle name="Note 7 2 2 5 2" xfId="7135"/>
    <cellStyle name="Note 7 2 2 5 2 2" xfId="7136"/>
    <cellStyle name="Note 7 2 2 5 2 2 2" xfId="7137"/>
    <cellStyle name="Note 7 2 2 5 2 2 3" xfId="60101"/>
    <cellStyle name="Note 7 2 2 5 2 3" xfId="7138"/>
    <cellStyle name="Note 7 2 2 5 2 4" xfId="60102"/>
    <cellStyle name="Note 7 2 2 5 3" xfId="7139"/>
    <cellStyle name="Note 7 2 2 5 3 2" xfId="7140"/>
    <cellStyle name="Note 7 2 2 5 3 3" xfId="60103"/>
    <cellStyle name="Note 7 2 2 5 4" xfId="7141"/>
    <cellStyle name="Note 7 2 2 5 4 2" xfId="7142"/>
    <cellStyle name="Note 7 2 2 5 4 3" xfId="60104"/>
    <cellStyle name="Note 7 2 2 5 5" xfId="7143"/>
    <cellStyle name="Note 7 2 2 5 5 2" xfId="7144"/>
    <cellStyle name="Note 7 2 2 5 5 3" xfId="60105"/>
    <cellStyle name="Note 7 2 2 5 6" xfId="7145"/>
    <cellStyle name="Note 7 2 2 5 6 2" xfId="7146"/>
    <cellStyle name="Note 7 2 2 5 6 3" xfId="60106"/>
    <cellStyle name="Note 7 2 2 5 7" xfId="7147"/>
    <cellStyle name="Note 7 2 2 5 7 2" xfId="7148"/>
    <cellStyle name="Note 7 2 2 5 7 3" xfId="60107"/>
    <cellStyle name="Note 7 2 2 5 8" xfId="7149"/>
    <cellStyle name="Note 7 2 2 5 8 2" xfId="7150"/>
    <cellStyle name="Note 7 2 2 5 8 3" xfId="60108"/>
    <cellStyle name="Note 7 2 2 5 9" xfId="7151"/>
    <cellStyle name="Note 7 2 2 5 9 2" xfId="7152"/>
    <cellStyle name="Note 7 2 2 5 9 3" xfId="60109"/>
    <cellStyle name="Note 7 2 2 6" xfId="7153"/>
    <cellStyle name="Note 7 2 2 6 10" xfId="7154"/>
    <cellStyle name="Note 7 2 2 6 10 2" xfId="7155"/>
    <cellStyle name="Note 7 2 2 6 10 3" xfId="60110"/>
    <cellStyle name="Note 7 2 2 6 11" xfId="7156"/>
    <cellStyle name="Note 7 2 2 6 2" xfId="7157"/>
    <cellStyle name="Note 7 2 2 6 2 2" xfId="7158"/>
    <cellStyle name="Note 7 2 2 6 2 2 2" xfId="7159"/>
    <cellStyle name="Note 7 2 2 6 2 2 3" xfId="60111"/>
    <cellStyle name="Note 7 2 2 6 2 3" xfId="7160"/>
    <cellStyle name="Note 7 2 2 6 2 4" xfId="60112"/>
    <cellStyle name="Note 7 2 2 6 3" xfId="7161"/>
    <cellStyle name="Note 7 2 2 6 3 2" xfId="7162"/>
    <cellStyle name="Note 7 2 2 6 3 3" xfId="60113"/>
    <cellStyle name="Note 7 2 2 6 4" xfId="7163"/>
    <cellStyle name="Note 7 2 2 6 4 2" xfId="7164"/>
    <cellStyle name="Note 7 2 2 6 4 3" xfId="60114"/>
    <cellStyle name="Note 7 2 2 6 5" xfId="7165"/>
    <cellStyle name="Note 7 2 2 6 5 2" xfId="7166"/>
    <cellStyle name="Note 7 2 2 6 5 3" xfId="60115"/>
    <cellStyle name="Note 7 2 2 6 6" xfId="7167"/>
    <cellStyle name="Note 7 2 2 6 6 2" xfId="7168"/>
    <cellStyle name="Note 7 2 2 6 6 3" xfId="60116"/>
    <cellStyle name="Note 7 2 2 6 7" xfId="7169"/>
    <cellStyle name="Note 7 2 2 6 7 2" xfId="7170"/>
    <cellStyle name="Note 7 2 2 6 7 3" xfId="60117"/>
    <cellStyle name="Note 7 2 2 6 8" xfId="7171"/>
    <cellStyle name="Note 7 2 2 6 8 2" xfId="7172"/>
    <cellStyle name="Note 7 2 2 6 8 3" xfId="60118"/>
    <cellStyle name="Note 7 2 2 6 9" xfId="7173"/>
    <cellStyle name="Note 7 2 2 6 9 2" xfId="7174"/>
    <cellStyle name="Note 7 2 2 6 9 3" xfId="60119"/>
    <cellStyle name="Note 7 2 2 7" xfId="7175"/>
    <cellStyle name="Note 7 2 2 7 2" xfId="7176"/>
    <cellStyle name="Note 7 2 2 7 2 2" xfId="7177"/>
    <cellStyle name="Note 7 2 2 7 2 3" xfId="60120"/>
    <cellStyle name="Note 7 2 2 7 3" xfId="7178"/>
    <cellStyle name="Note 7 2 2 7 4" xfId="60121"/>
    <cellStyle name="Note 7 2 2 8" xfId="7179"/>
    <cellStyle name="Note 7 2 2 8 2" xfId="7180"/>
    <cellStyle name="Note 7 2 2 8 3" xfId="60122"/>
    <cellStyle name="Note 7 2 2 9" xfId="7181"/>
    <cellStyle name="Note 7 2 2 9 2" xfId="7182"/>
    <cellStyle name="Note 7 2 2 9 3" xfId="60123"/>
    <cellStyle name="Note 7 2 3" xfId="7183"/>
    <cellStyle name="Note 7 2 3 2" xfId="7184"/>
    <cellStyle name="Note 7 2 3 2 2" xfId="7185"/>
    <cellStyle name="Note 7 2 3 2 2 2" xfId="7186"/>
    <cellStyle name="Note 7 2 3 2 2 3" xfId="60124"/>
    <cellStyle name="Note 7 2 3 2 3" xfId="7187"/>
    <cellStyle name="Note 7 2 3 2 4" xfId="60125"/>
    <cellStyle name="Note 7 2 3 3" xfId="7188"/>
    <cellStyle name="Note 7 2 3 3 2" xfId="7189"/>
    <cellStyle name="Note 7 2 3 3 2 2" xfId="7190"/>
    <cellStyle name="Note 7 2 3 3 2 3" xfId="60126"/>
    <cellStyle name="Note 7 2 3 3 3" xfId="7191"/>
    <cellStyle name="Note 7 2 3 3 4" xfId="60127"/>
    <cellStyle name="Note 7 2 3 4" xfId="7192"/>
    <cellStyle name="Note 7 2 3 4 2" xfId="7193"/>
    <cellStyle name="Note 7 2 3 4 3" xfId="60128"/>
    <cellStyle name="Note 7 2 3 5" xfId="7194"/>
    <cellStyle name="Note 7 2 3 5 2" xfId="7195"/>
    <cellStyle name="Note 7 2 3 5 3" xfId="60129"/>
    <cellStyle name="Note 7 2 3 6" xfId="7196"/>
    <cellStyle name="Note 7 2 3 6 2" xfId="7197"/>
    <cellStyle name="Note 7 2 3 6 3" xfId="60130"/>
    <cellStyle name="Note 7 2 3 7" xfId="7198"/>
    <cellStyle name="Note 7 2 3 7 2" xfId="7199"/>
    <cellStyle name="Note 7 2 3 7 3" xfId="60131"/>
    <cellStyle name="Note 7 2 3 8" xfId="7200"/>
    <cellStyle name="Note 7 2 3 9" xfId="60132"/>
    <cellStyle name="Note 7 2 4" xfId="7201"/>
    <cellStyle name="Note 7 2 4 10" xfId="7202"/>
    <cellStyle name="Note 7 2 4 10 2" xfId="7203"/>
    <cellStyle name="Note 7 2 4 10 3" xfId="60133"/>
    <cellStyle name="Note 7 2 4 11" xfId="7204"/>
    <cellStyle name="Note 7 2 4 2" xfId="7205"/>
    <cellStyle name="Note 7 2 4 2 2" xfId="7206"/>
    <cellStyle name="Note 7 2 4 2 2 2" xfId="7207"/>
    <cellStyle name="Note 7 2 4 2 2 3" xfId="60134"/>
    <cellStyle name="Note 7 2 4 2 3" xfId="7208"/>
    <cellStyle name="Note 7 2 4 2 4" xfId="60135"/>
    <cellStyle name="Note 7 2 4 3" xfId="7209"/>
    <cellStyle name="Note 7 2 4 3 2" xfId="7210"/>
    <cellStyle name="Note 7 2 4 3 3" xfId="60136"/>
    <cellStyle name="Note 7 2 4 4" xfId="7211"/>
    <cellStyle name="Note 7 2 4 4 2" xfId="7212"/>
    <cellStyle name="Note 7 2 4 4 3" xfId="60137"/>
    <cellStyle name="Note 7 2 4 5" xfId="7213"/>
    <cellStyle name="Note 7 2 4 5 2" xfId="7214"/>
    <cellStyle name="Note 7 2 4 5 3" xfId="60138"/>
    <cellStyle name="Note 7 2 4 6" xfId="7215"/>
    <cellStyle name="Note 7 2 4 6 2" xfId="7216"/>
    <cellStyle name="Note 7 2 4 6 3" xfId="60139"/>
    <cellStyle name="Note 7 2 4 7" xfId="7217"/>
    <cellStyle name="Note 7 2 4 7 2" xfId="7218"/>
    <cellStyle name="Note 7 2 4 7 3" xfId="60140"/>
    <cellStyle name="Note 7 2 4 8" xfId="7219"/>
    <cellStyle name="Note 7 2 4 8 2" xfId="7220"/>
    <cellStyle name="Note 7 2 4 8 3" xfId="60141"/>
    <cellStyle name="Note 7 2 4 9" xfId="7221"/>
    <cellStyle name="Note 7 2 4 9 2" xfId="7222"/>
    <cellStyle name="Note 7 2 4 9 3" xfId="60142"/>
    <cellStyle name="Note 7 2 5" xfId="7223"/>
    <cellStyle name="Note 7 2 5 10" xfId="7224"/>
    <cellStyle name="Note 7 2 5 10 2" xfId="7225"/>
    <cellStyle name="Note 7 2 5 10 3" xfId="60143"/>
    <cellStyle name="Note 7 2 5 11" xfId="7226"/>
    <cellStyle name="Note 7 2 5 2" xfId="7227"/>
    <cellStyle name="Note 7 2 5 2 2" xfId="7228"/>
    <cellStyle name="Note 7 2 5 2 2 2" xfId="7229"/>
    <cellStyle name="Note 7 2 5 2 2 3" xfId="60144"/>
    <cellStyle name="Note 7 2 5 2 3" xfId="7230"/>
    <cellStyle name="Note 7 2 5 2 4" xfId="60145"/>
    <cellStyle name="Note 7 2 5 3" xfId="7231"/>
    <cellStyle name="Note 7 2 5 3 2" xfId="7232"/>
    <cellStyle name="Note 7 2 5 3 3" xfId="60146"/>
    <cellStyle name="Note 7 2 5 4" xfId="7233"/>
    <cellStyle name="Note 7 2 5 4 2" xfId="7234"/>
    <cellStyle name="Note 7 2 5 4 3" xfId="60147"/>
    <cellStyle name="Note 7 2 5 5" xfId="7235"/>
    <cellStyle name="Note 7 2 5 5 2" xfId="7236"/>
    <cellStyle name="Note 7 2 5 5 3" xfId="60148"/>
    <cellStyle name="Note 7 2 5 6" xfId="7237"/>
    <cellStyle name="Note 7 2 5 6 2" xfId="7238"/>
    <cellStyle name="Note 7 2 5 6 3" xfId="60149"/>
    <cellStyle name="Note 7 2 5 7" xfId="7239"/>
    <cellStyle name="Note 7 2 5 7 2" xfId="7240"/>
    <cellStyle name="Note 7 2 5 7 3" xfId="60150"/>
    <cellStyle name="Note 7 2 5 8" xfId="7241"/>
    <cellStyle name="Note 7 2 5 8 2" xfId="7242"/>
    <cellStyle name="Note 7 2 5 8 3" xfId="60151"/>
    <cellStyle name="Note 7 2 5 9" xfId="7243"/>
    <cellStyle name="Note 7 2 5 9 2" xfId="7244"/>
    <cellStyle name="Note 7 2 5 9 3" xfId="60152"/>
    <cellStyle name="Note 7 2 6" xfId="7245"/>
    <cellStyle name="Note 7 2 6 10" xfId="7246"/>
    <cellStyle name="Note 7 2 6 10 2" xfId="7247"/>
    <cellStyle name="Note 7 2 6 10 3" xfId="60153"/>
    <cellStyle name="Note 7 2 6 11" xfId="7248"/>
    <cellStyle name="Note 7 2 6 2" xfId="7249"/>
    <cellStyle name="Note 7 2 6 2 2" xfId="7250"/>
    <cellStyle name="Note 7 2 6 2 2 2" xfId="7251"/>
    <cellStyle name="Note 7 2 6 2 2 3" xfId="60154"/>
    <cellStyle name="Note 7 2 6 2 3" xfId="7252"/>
    <cellStyle name="Note 7 2 6 2 4" xfId="60155"/>
    <cellStyle name="Note 7 2 6 3" xfId="7253"/>
    <cellStyle name="Note 7 2 6 3 2" xfId="7254"/>
    <cellStyle name="Note 7 2 6 3 3" xfId="60156"/>
    <cellStyle name="Note 7 2 6 4" xfId="7255"/>
    <cellStyle name="Note 7 2 6 4 2" xfId="7256"/>
    <cellStyle name="Note 7 2 6 4 3" xfId="60157"/>
    <cellStyle name="Note 7 2 6 5" xfId="7257"/>
    <cellStyle name="Note 7 2 6 5 2" xfId="7258"/>
    <cellStyle name="Note 7 2 6 5 3" xfId="60158"/>
    <cellStyle name="Note 7 2 6 6" xfId="7259"/>
    <cellStyle name="Note 7 2 6 6 2" xfId="7260"/>
    <cellStyle name="Note 7 2 6 6 3" xfId="60159"/>
    <cellStyle name="Note 7 2 6 7" xfId="7261"/>
    <cellStyle name="Note 7 2 6 7 2" xfId="7262"/>
    <cellStyle name="Note 7 2 6 7 3" xfId="60160"/>
    <cellStyle name="Note 7 2 6 8" xfId="7263"/>
    <cellStyle name="Note 7 2 6 8 2" xfId="7264"/>
    <cellStyle name="Note 7 2 6 8 3" xfId="60161"/>
    <cellStyle name="Note 7 2 6 9" xfId="7265"/>
    <cellStyle name="Note 7 2 6 9 2" xfId="7266"/>
    <cellStyle name="Note 7 2 6 9 3" xfId="60162"/>
    <cellStyle name="Note 7 2 7" xfId="7267"/>
    <cellStyle name="Note 7 2 7 10" xfId="7268"/>
    <cellStyle name="Note 7 2 7 10 2" xfId="7269"/>
    <cellStyle name="Note 7 2 7 10 3" xfId="60163"/>
    <cellStyle name="Note 7 2 7 11" xfId="7270"/>
    <cellStyle name="Note 7 2 7 2" xfId="7271"/>
    <cellStyle name="Note 7 2 7 2 2" xfId="7272"/>
    <cellStyle name="Note 7 2 7 2 2 2" xfId="7273"/>
    <cellStyle name="Note 7 2 7 2 2 3" xfId="60164"/>
    <cellStyle name="Note 7 2 7 2 3" xfId="7274"/>
    <cellStyle name="Note 7 2 7 2 4" xfId="60165"/>
    <cellStyle name="Note 7 2 7 3" xfId="7275"/>
    <cellStyle name="Note 7 2 7 3 2" xfId="7276"/>
    <cellStyle name="Note 7 2 7 3 3" xfId="60166"/>
    <cellStyle name="Note 7 2 7 4" xfId="7277"/>
    <cellStyle name="Note 7 2 7 4 2" xfId="7278"/>
    <cellStyle name="Note 7 2 7 4 3" xfId="60167"/>
    <cellStyle name="Note 7 2 7 5" xfId="7279"/>
    <cellStyle name="Note 7 2 7 5 2" xfId="7280"/>
    <cellStyle name="Note 7 2 7 5 3" xfId="60168"/>
    <cellStyle name="Note 7 2 7 6" xfId="7281"/>
    <cellStyle name="Note 7 2 7 6 2" xfId="7282"/>
    <cellStyle name="Note 7 2 7 6 3" xfId="60169"/>
    <cellStyle name="Note 7 2 7 7" xfId="7283"/>
    <cellStyle name="Note 7 2 7 7 2" xfId="7284"/>
    <cellStyle name="Note 7 2 7 7 3" xfId="60170"/>
    <cellStyle name="Note 7 2 7 8" xfId="7285"/>
    <cellStyle name="Note 7 2 7 8 2" xfId="7286"/>
    <cellStyle name="Note 7 2 7 8 3" xfId="60171"/>
    <cellStyle name="Note 7 2 7 9" xfId="7287"/>
    <cellStyle name="Note 7 2 7 9 2" xfId="7288"/>
    <cellStyle name="Note 7 2 7 9 3" xfId="60172"/>
    <cellStyle name="Note 7 2 8" xfId="7289"/>
    <cellStyle name="Note 7 2 8 2" xfId="7290"/>
    <cellStyle name="Note 7 2 8 2 2" xfId="7291"/>
    <cellStyle name="Note 7 2 8 2 3" xfId="60173"/>
    <cellStyle name="Note 7 2 8 3" xfId="7292"/>
    <cellStyle name="Note 7 2 8 4" xfId="60174"/>
    <cellStyle name="Note 7 2 9" xfId="7293"/>
    <cellStyle name="Note 7 2 9 2" xfId="7294"/>
    <cellStyle name="Note 7 2 9 3" xfId="60175"/>
    <cellStyle name="Note 7 3" xfId="7295"/>
    <cellStyle name="Note 7 3 10" xfId="7296"/>
    <cellStyle name="Note 7 3 10 2" xfId="7297"/>
    <cellStyle name="Note 7 3 10 3" xfId="60176"/>
    <cellStyle name="Note 7 3 11" xfId="7298"/>
    <cellStyle name="Note 7 3 11 2" xfId="7299"/>
    <cellStyle name="Note 7 3 11 3" xfId="60177"/>
    <cellStyle name="Note 7 3 12" xfId="7300"/>
    <cellStyle name="Note 7 3 12 2" xfId="7301"/>
    <cellStyle name="Note 7 3 12 3" xfId="60178"/>
    <cellStyle name="Note 7 3 13" xfId="7302"/>
    <cellStyle name="Note 7 3 13 2" xfId="7303"/>
    <cellStyle name="Note 7 3 13 3" xfId="60179"/>
    <cellStyle name="Note 7 3 14" xfId="7304"/>
    <cellStyle name="Note 7 3 2" xfId="7305"/>
    <cellStyle name="Note 7 3 2 10" xfId="7306"/>
    <cellStyle name="Note 7 3 2 10 2" xfId="7307"/>
    <cellStyle name="Note 7 3 2 10 3" xfId="60180"/>
    <cellStyle name="Note 7 3 2 11" xfId="7308"/>
    <cellStyle name="Note 7 3 2 11 2" xfId="7309"/>
    <cellStyle name="Note 7 3 2 11 3" xfId="60181"/>
    <cellStyle name="Note 7 3 2 12" xfId="7310"/>
    <cellStyle name="Note 7 3 2 12 2" xfId="7311"/>
    <cellStyle name="Note 7 3 2 12 3" xfId="60182"/>
    <cellStyle name="Note 7 3 2 13" xfId="7312"/>
    <cellStyle name="Note 7 3 2 2" xfId="7313"/>
    <cellStyle name="Note 7 3 2 2 2" xfId="7314"/>
    <cellStyle name="Note 7 3 2 2 2 2" xfId="7315"/>
    <cellStyle name="Note 7 3 2 2 2 2 2" xfId="7316"/>
    <cellStyle name="Note 7 3 2 2 2 2 3" xfId="60183"/>
    <cellStyle name="Note 7 3 2 2 2 3" xfId="7317"/>
    <cellStyle name="Note 7 3 2 2 2 4" xfId="60184"/>
    <cellStyle name="Note 7 3 2 2 3" xfId="7318"/>
    <cellStyle name="Note 7 3 2 2 3 2" xfId="7319"/>
    <cellStyle name="Note 7 3 2 2 3 2 2" xfId="7320"/>
    <cellStyle name="Note 7 3 2 2 3 2 3" xfId="60185"/>
    <cellStyle name="Note 7 3 2 2 3 3" xfId="7321"/>
    <cellStyle name="Note 7 3 2 2 3 4" xfId="60186"/>
    <cellStyle name="Note 7 3 2 2 4" xfId="7322"/>
    <cellStyle name="Note 7 3 2 2 4 2" xfId="7323"/>
    <cellStyle name="Note 7 3 2 2 4 3" xfId="60187"/>
    <cellStyle name="Note 7 3 2 2 5" xfId="7324"/>
    <cellStyle name="Note 7 3 2 2 5 2" xfId="7325"/>
    <cellStyle name="Note 7 3 2 2 5 3" xfId="60188"/>
    <cellStyle name="Note 7 3 2 2 6" xfId="7326"/>
    <cellStyle name="Note 7 3 2 2 6 2" xfId="7327"/>
    <cellStyle name="Note 7 3 2 2 6 3" xfId="60189"/>
    <cellStyle name="Note 7 3 2 2 7" xfId="7328"/>
    <cellStyle name="Note 7 3 2 2 7 2" xfId="7329"/>
    <cellStyle name="Note 7 3 2 2 7 3" xfId="60190"/>
    <cellStyle name="Note 7 3 2 2 8" xfId="7330"/>
    <cellStyle name="Note 7 3 2 2 9" xfId="60191"/>
    <cellStyle name="Note 7 3 2 3" xfId="7331"/>
    <cellStyle name="Note 7 3 2 3 10" xfId="7332"/>
    <cellStyle name="Note 7 3 2 3 10 2" xfId="7333"/>
    <cellStyle name="Note 7 3 2 3 10 3" xfId="60192"/>
    <cellStyle name="Note 7 3 2 3 11" xfId="7334"/>
    <cellStyle name="Note 7 3 2 3 2" xfId="7335"/>
    <cellStyle name="Note 7 3 2 3 2 2" xfId="7336"/>
    <cellStyle name="Note 7 3 2 3 2 2 2" xfId="7337"/>
    <cellStyle name="Note 7 3 2 3 2 2 3" xfId="60193"/>
    <cellStyle name="Note 7 3 2 3 2 3" xfId="7338"/>
    <cellStyle name="Note 7 3 2 3 2 4" xfId="60194"/>
    <cellStyle name="Note 7 3 2 3 3" xfId="7339"/>
    <cellStyle name="Note 7 3 2 3 3 2" xfId="7340"/>
    <cellStyle name="Note 7 3 2 3 3 3" xfId="60195"/>
    <cellStyle name="Note 7 3 2 3 4" xfId="7341"/>
    <cellStyle name="Note 7 3 2 3 4 2" xfId="7342"/>
    <cellStyle name="Note 7 3 2 3 4 3" xfId="60196"/>
    <cellStyle name="Note 7 3 2 3 5" xfId="7343"/>
    <cellStyle name="Note 7 3 2 3 5 2" xfId="7344"/>
    <cellStyle name="Note 7 3 2 3 5 3" xfId="60197"/>
    <cellStyle name="Note 7 3 2 3 6" xfId="7345"/>
    <cellStyle name="Note 7 3 2 3 6 2" xfId="7346"/>
    <cellStyle name="Note 7 3 2 3 6 3" xfId="60198"/>
    <cellStyle name="Note 7 3 2 3 7" xfId="7347"/>
    <cellStyle name="Note 7 3 2 3 7 2" xfId="7348"/>
    <cellStyle name="Note 7 3 2 3 7 3" xfId="60199"/>
    <cellStyle name="Note 7 3 2 3 8" xfId="7349"/>
    <cellStyle name="Note 7 3 2 3 8 2" xfId="7350"/>
    <cellStyle name="Note 7 3 2 3 8 3" xfId="60200"/>
    <cellStyle name="Note 7 3 2 3 9" xfId="7351"/>
    <cellStyle name="Note 7 3 2 3 9 2" xfId="7352"/>
    <cellStyle name="Note 7 3 2 3 9 3" xfId="60201"/>
    <cellStyle name="Note 7 3 2 4" xfId="7353"/>
    <cellStyle name="Note 7 3 2 4 10" xfId="7354"/>
    <cellStyle name="Note 7 3 2 4 10 2" xfId="7355"/>
    <cellStyle name="Note 7 3 2 4 10 3" xfId="60202"/>
    <cellStyle name="Note 7 3 2 4 11" xfId="7356"/>
    <cellStyle name="Note 7 3 2 4 2" xfId="7357"/>
    <cellStyle name="Note 7 3 2 4 2 2" xfId="7358"/>
    <cellStyle name="Note 7 3 2 4 2 2 2" xfId="7359"/>
    <cellStyle name="Note 7 3 2 4 2 2 3" xfId="60203"/>
    <cellStyle name="Note 7 3 2 4 2 3" xfId="7360"/>
    <cellStyle name="Note 7 3 2 4 2 4" xfId="60204"/>
    <cellStyle name="Note 7 3 2 4 3" xfId="7361"/>
    <cellStyle name="Note 7 3 2 4 3 2" xfId="7362"/>
    <cellStyle name="Note 7 3 2 4 3 3" xfId="60205"/>
    <cellStyle name="Note 7 3 2 4 4" xfId="7363"/>
    <cellStyle name="Note 7 3 2 4 4 2" xfId="7364"/>
    <cellStyle name="Note 7 3 2 4 4 3" xfId="60206"/>
    <cellStyle name="Note 7 3 2 4 5" xfId="7365"/>
    <cellStyle name="Note 7 3 2 4 5 2" xfId="7366"/>
    <cellStyle name="Note 7 3 2 4 5 3" xfId="60207"/>
    <cellStyle name="Note 7 3 2 4 6" xfId="7367"/>
    <cellStyle name="Note 7 3 2 4 6 2" xfId="7368"/>
    <cellStyle name="Note 7 3 2 4 6 3" xfId="60208"/>
    <cellStyle name="Note 7 3 2 4 7" xfId="7369"/>
    <cellStyle name="Note 7 3 2 4 7 2" xfId="7370"/>
    <cellStyle name="Note 7 3 2 4 7 3" xfId="60209"/>
    <cellStyle name="Note 7 3 2 4 8" xfId="7371"/>
    <cellStyle name="Note 7 3 2 4 8 2" xfId="7372"/>
    <cellStyle name="Note 7 3 2 4 8 3" xfId="60210"/>
    <cellStyle name="Note 7 3 2 4 9" xfId="7373"/>
    <cellStyle name="Note 7 3 2 4 9 2" xfId="7374"/>
    <cellStyle name="Note 7 3 2 4 9 3" xfId="60211"/>
    <cellStyle name="Note 7 3 2 5" xfId="7375"/>
    <cellStyle name="Note 7 3 2 5 10" xfId="7376"/>
    <cellStyle name="Note 7 3 2 5 10 2" xfId="7377"/>
    <cellStyle name="Note 7 3 2 5 10 3" xfId="60212"/>
    <cellStyle name="Note 7 3 2 5 11" xfId="7378"/>
    <cellStyle name="Note 7 3 2 5 2" xfId="7379"/>
    <cellStyle name="Note 7 3 2 5 2 2" xfId="7380"/>
    <cellStyle name="Note 7 3 2 5 2 2 2" xfId="7381"/>
    <cellStyle name="Note 7 3 2 5 2 2 3" xfId="60213"/>
    <cellStyle name="Note 7 3 2 5 2 3" xfId="7382"/>
    <cellStyle name="Note 7 3 2 5 2 4" xfId="60214"/>
    <cellStyle name="Note 7 3 2 5 3" xfId="7383"/>
    <cellStyle name="Note 7 3 2 5 3 2" xfId="7384"/>
    <cellStyle name="Note 7 3 2 5 3 3" xfId="60215"/>
    <cellStyle name="Note 7 3 2 5 4" xfId="7385"/>
    <cellStyle name="Note 7 3 2 5 4 2" xfId="7386"/>
    <cellStyle name="Note 7 3 2 5 4 3" xfId="60216"/>
    <cellStyle name="Note 7 3 2 5 5" xfId="7387"/>
    <cellStyle name="Note 7 3 2 5 5 2" xfId="7388"/>
    <cellStyle name="Note 7 3 2 5 5 3" xfId="60217"/>
    <cellStyle name="Note 7 3 2 5 6" xfId="7389"/>
    <cellStyle name="Note 7 3 2 5 6 2" xfId="7390"/>
    <cellStyle name="Note 7 3 2 5 6 3" xfId="60218"/>
    <cellStyle name="Note 7 3 2 5 7" xfId="7391"/>
    <cellStyle name="Note 7 3 2 5 7 2" xfId="7392"/>
    <cellStyle name="Note 7 3 2 5 7 3" xfId="60219"/>
    <cellStyle name="Note 7 3 2 5 8" xfId="7393"/>
    <cellStyle name="Note 7 3 2 5 8 2" xfId="7394"/>
    <cellStyle name="Note 7 3 2 5 8 3" xfId="60220"/>
    <cellStyle name="Note 7 3 2 5 9" xfId="7395"/>
    <cellStyle name="Note 7 3 2 5 9 2" xfId="7396"/>
    <cellStyle name="Note 7 3 2 5 9 3" xfId="60221"/>
    <cellStyle name="Note 7 3 2 6" xfId="7397"/>
    <cellStyle name="Note 7 3 2 6 10" xfId="7398"/>
    <cellStyle name="Note 7 3 2 6 10 2" xfId="7399"/>
    <cellStyle name="Note 7 3 2 6 10 3" xfId="60222"/>
    <cellStyle name="Note 7 3 2 6 11" xfId="7400"/>
    <cellStyle name="Note 7 3 2 6 2" xfId="7401"/>
    <cellStyle name="Note 7 3 2 6 2 2" xfId="7402"/>
    <cellStyle name="Note 7 3 2 6 2 2 2" xfId="7403"/>
    <cellStyle name="Note 7 3 2 6 2 2 3" xfId="60223"/>
    <cellStyle name="Note 7 3 2 6 2 3" xfId="7404"/>
    <cellStyle name="Note 7 3 2 6 2 4" xfId="60224"/>
    <cellStyle name="Note 7 3 2 6 3" xfId="7405"/>
    <cellStyle name="Note 7 3 2 6 3 2" xfId="7406"/>
    <cellStyle name="Note 7 3 2 6 3 3" xfId="60225"/>
    <cellStyle name="Note 7 3 2 6 4" xfId="7407"/>
    <cellStyle name="Note 7 3 2 6 4 2" xfId="7408"/>
    <cellStyle name="Note 7 3 2 6 4 3" xfId="60226"/>
    <cellStyle name="Note 7 3 2 6 5" xfId="7409"/>
    <cellStyle name="Note 7 3 2 6 5 2" xfId="7410"/>
    <cellStyle name="Note 7 3 2 6 5 3" xfId="60227"/>
    <cellStyle name="Note 7 3 2 6 6" xfId="7411"/>
    <cellStyle name="Note 7 3 2 6 6 2" xfId="7412"/>
    <cellStyle name="Note 7 3 2 6 6 3" xfId="60228"/>
    <cellStyle name="Note 7 3 2 6 7" xfId="7413"/>
    <cellStyle name="Note 7 3 2 6 7 2" xfId="7414"/>
    <cellStyle name="Note 7 3 2 6 7 3" xfId="60229"/>
    <cellStyle name="Note 7 3 2 6 8" xfId="7415"/>
    <cellStyle name="Note 7 3 2 6 8 2" xfId="7416"/>
    <cellStyle name="Note 7 3 2 6 8 3" xfId="60230"/>
    <cellStyle name="Note 7 3 2 6 9" xfId="7417"/>
    <cellStyle name="Note 7 3 2 6 9 2" xfId="7418"/>
    <cellStyle name="Note 7 3 2 6 9 3" xfId="60231"/>
    <cellStyle name="Note 7 3 2 7" xfId="7419"/>
    <cellStyle name="Note 7 3 2 7 2" xfId="7420"/>
    <cellStyle name="Note 7 3 2 7 2 2" xfId="7421"/>
    <cellStyle name="Note 7 3 2 7 2 3" xfId="60232"/>
    <cellStyle name="Note 7 3 2 7 3" xfId="7422"/>
    <cellStyle name="Note 7 3 2 7 4" xfId="60233"/>
    <cellStyle name="Note 7 3 2 8" xfId="7423"/>
    <cellStyle name="Note 7 3 2 8 2" xfId="7424"/>
    <cellStyle name="Note 7 3 2 8 3" xfId="60234"/>
    <cellStyle name="Note 7 3 2 9" xfId="7425"/>
    <cellStyle name="Note 7 3 2 9 2" xfId="7426"/>
    <cellStyle name="Note 7 3 2 9 3" xfId="60235"/>
    <cellStyle name="Note 7 3 3" xfId="7427"/>
    <cellStyle name="Note 7 3 3 2" xfId="7428"/>
    <cellStyle name="Note 7 3 3 2 2" xfId="7429"/>
    <cellStyle name="Note 7 3 3 2 2 2" xfId="7430"/>
    <cellStyle name="Note 7 3 3 2 2 3" xfId="60236"/>
    <cellStyle name="Note 7 3 3 2 3" xfId="7431"/>
    <cellStyle name="Note 7 3 3 2 4" xfId="60237"/>
    <cellStyle name="Note 7 3 3 3" xfId="7432"/>
    <cellStyle name="Note 7 3 3 3 2" xfId="7433"/>
    <cellStyle name="Note 7 3 3 3 2 2" xfId="7434"/>
    <cellStyle name="Note 7 3 3 3 2 3" xfId="60238"/>
    <cellStyle name="Note 7 3 3 3 3" xfId="7435"/>
    <cellStyle name="Note 7 3 3 3 4" xfId="60239"/>
    <cellStyle name="Note 7 3 3 4" xfId="7436"/>
    <cellStyle name="Note 7 3 3 4 2" xfId="7437"/>
    <cellStyle name="Note 7 3 3 4 3" xfId="60240"/>
    <cellStyle name="Note 7 3 3 5" xfId="7438"/>
    <cellStyle name="Note 7 3 3 5 2" xfId="7439"/>
    <cellStyle name="Note 7 3 3 5 3" xfId="60241"/>
    <cellStyle name="Note 7 3 3 6" xfId="7440"/>
    <cellStyle name="Note 7 3 3 6 2" xfId="7441"/>
    <cellStyle name="Note 7 3 3 6 3" xfId="60242"/>
    <cellStyle name="Note 7 3 3 7" xfId="7442"/>
    <cellStyle name="Note 7 3 3 7 2" xfId="7443"/>
    <cellStyle name="Note 7 3 3 7 3" xfId="60243"/>
    <cellStyle name="Note 7 3 3 8" xfId="7444"/>
    <cellStyle name="Note 7 3 3 9" xfId="60244"/>
    <cellStyle name="Note 7 3 4" xfId="7445"/>
    <cellStyle name="Note 7 3 4 10" xfId="7446"/>
    <cellStyle name="Note 7 3 4 10 2" xfId="7447"/>
    <cellStyle name="Note 7 3 4 10 3" xfId="60245"/>
    <cellStyle name="Note 7 3 4 11" xfId="7448"/>
    <cellStyle name="Note 7 3 4 2" xfId="7449"/>
    <cellStyle name="Note 7 3 4 2 2" xfId="7450"/>
    <cellStyle name="Note 7 3 4 2 2 2" xfId="7451"/>
    <cellStyle name="Note 7 3 4 2 2 3" xfId="60246"/>
    <cellStyle name="Note 7 3 4 2 3" xfId="7452"/>
    <cellStyle name="Note 7 3 4 2 4" xfId="60247"/>
    <cellStyle name="Note 7 3 4 3" xfId="7453"/>
    <cellStyle name="Note 7 3 4 3 2" xfId="7454"/>
    <cellStyle name="Note 7 3 4 3 3" xfId="60248"/>
    <cellStyle name="Note 7 3 4 4" xfId="7455"/>
    <cellStyle name="Note 7 3 4 4 2" xfId="7456"/>
    <cellStyle name="Note 7 3 4 4 3" xfId="60249"/>
    <cellStyle name="Note 7 3 4 5" xfId="7457"/>
    <cellStyle name="Note 7 3 4 5 2" xfId="7458"/>
    <cellStyle name="Note 7 3 4 5 3" xfId="60250"/>
    <cellStyle name="Note 7 3 4 6" xfId="7459"/>
    <cellStyle name="Note 7 3 4 6 2" xfId="7460"/>
    <cellStyle name="Note 7 3 4 6 3" xfId="60251"/>
    <cellStyle name="Note 7 3 4 7" xfId="7461"/>
    <cellStyle name="Note 7 3 4 7 2" xfId="7462"/>
    <cellStyle name="Note 7 3 4 7 3" xfId="60252"/>
    <cellStyle name="Note 7 3 4 8" xfId="7463"/>
    <cellStyle name="Note 7 3 4 8 2" xfId="7464"/>
    <cellStyle name="Note 7 3 4 8 3" xfId="60253"/>
    <cellStyle name="Note 7 3 4 9" xfId="7465"/>
    <cellStyle name="Note 7 3 4 9 2" xfId="7466"/>
    <cellStyle name="Note 7 3 4 9 3" xfId="60254"/>
    <cellStyle name="Note 7 3 5" xfId="7467"/>
    <cellStyle name="Note 7 3 5 10" xfId="7468"/>
    <cellStyle name="Note 7 3 5 10 2" xfId="7469"/>
    <cellStyle name="Note 7 3 5 10 3" xfId="60255"/>
    <cellStyle name="Note 7 3 5 11" xfId="7470"/>
    <cellStyle name="Note 7 3 5 2" xfId="7471"/>
    <cellStyle name="Note 7 3 5 2 2" xfId="7472"/>
    <cellStyle name="Note 7 3 5 2 2 2" xfId="7473"/>
    <cellStyle name="Note 7 3 5 2 2 3" xfId="60256"/>
    <cellStyle name="Note 7 3 5 2 3" xfId="7474"/>
    <cellStyle name="Note 7 3 5 2 4" xfId="60257"/>
    <cellStyle name="Note 7 3 5 3" xfId="7475"/>
    <cellStyle name="Note 7 3 5 3 2" xfId="7476"/>
    <cellStyle name="Note 7 3 5 3 3" xfId="60258"/>
    <cellStyle name="Note 7 3 5 4" xfId="7477"/>
    <cellStyle name="Note 7 3 5 4 2" xfId="7478"/>
    <cellStyle name="Note 7 3 5 4 3" xfId="60259"/>
    <cellStyle name="Note 7 3 5 5" xfId="7479"/>
    <cellStyle name="Note 7 3 5 5 2" xfId="7480"/>
    <cellStyle name="Note 7 3 5 5 3" xfId="60260"/>
    <cellStyle name="Note 7 3 5 6" xfId="7481"/>
    <cellStyle name="Note 7 3 5 6 2" xfId="7482"/>
    <cellStyle name="Note 7 3 5 6 3" xfId="60261"/>
    <cellStyle name="Note 7 3 5 7" xfId="7483"/>
    <cellStyle name="Note 7 3 5 7 2" xfId="7484"/>
    <cellStyle name="Note 7 3 5 7 3" xfId="60262"/>
    <cellStyle name="Note 7 3 5 8" xfId="7485"/>
    <cellStyle name="Note 7 3 5 8 2" xfId="7486"/>
    <cellStyle name="Note 7 3 5 8 3" xfId="60263"/>
    <cellStyle name="Note 7 3 5 9" xfId="7487"/>
    <cellStyle name="Note 7 3 5 9 2" xfId="7488"/>
    <cellStyle name="Note 7 3 5 9 3" xfId="60264"/>
    <cellStyle name="Note 7 3 6" xfId="7489"/>
    <cellStyle name="Note 7 3 6 10" xfId="7490"/>
    <cellStyle name="Note 7 3 6 10 2" xfId="7491"/>
    <cellStyle name="Note 7 3 6 10 3" xfId="60265"/>
    <cellStyle name="Note 7 3 6 11" xfId="7492"/>
    <cellStyle name="Note 7 3 6 2" xfId="7493"/>
    <cellStyle name="Note 7 3 6 2 2" xfId="7494"/>
    <cellStyle name="Note 7 3 6 2 2 2" xfId="7495"/>
    <cellStyle name="Note 7 3 6 2 2 3" xfId="60266"/>
    <cellStyle name="Note 7 3 6 2 3" xfId="7496"/>
    <cellStyle name="Note 7 3 6 2 4" xfId="60267"/>
    <cellStyle name="Note 7 3 6 3" xfId="7497"/>
    <cellStyle name="Note 7 3 6 3 2" xfId="7498"/>
    <cellStyle name="Note 7 3 6 3 3" xfId="60268"/>
    <cellStyle name="Note 7 3 6 4" xfId="7499"/>
    <cellStyle name="Note 7 3 6 4 2" xfId="7500"/>
    <cellStyle name="Note 7 3 6 4 3" xfId="60269"/>
    <cellStyle name="Note 7 3 6 5" xfId="7501"/>
    <cellStyle name="Note 7 3 6 5 2" xfId="7502"/>
    <cellStyle name="Note 7 3 6 5 3" xfId="60270"/>
    <cellStyle name="Note 7 3 6 6" xfId="7503"/>
    <cellStyle name="Note 7 3 6 6 2" xfId="7504"/>
    <cellStyle name="Note 7 3 6 6 3" xfId="60271"/>
    <cellStyle name="Note 7 3 6 7" xfId="7505"/>
    <cellStyle name="Note 7 3 6 7 2" xfId="7506"/>
    <cellStyle name="Note 7 3 6 7 3" xfId="60272"/>
    <cellStyle name="Note 7 3 6 8" xfId="7507"/>
    <cellStyle name="Note 7 3 6 8 2" xfId="7508"/>
    <cellStyle name="Note 7 3 6 8 3" xfId="60273"/>
    <cellStyle name="Note 7 3 6 9" xfId="7509"/>
    <cellStyle name="Note 7 3 6 9 2" xfId="7510"/>
    <cellStyle name="Note 7 3 6 9 3" xfId="60274"/>
    <cellStyle name="Note 7 3 7" xfId="7511"/>
    <cellStyle name="Note 7 3 7 10" xfId="7512"/>
    <cellStyle name="Note 7 3 7 10 2" xfId="7513"/>
    <cellStyle name="Note 7 3 7 10 3" xfId="60275"/>
    <cellStyle name="Note 7 3 7 11" xfId="7514"/>
    <cellStyle name="Note 7 3 7 2" xfId="7515"/>
    <cellStyle name="Note 7 3 7 2 2" xfId="7516"/>
    <cellStyle name="Note 7 3 7 2 2 2" xfId="7517"/>
    <cellStyle name="Note 7 3 7 2 2 3" xfId="60276"/>
    <cellStyle name="Note 7 3 7 2 3" xfId="7518"/>
    <cellStyle name="Note 7 3 7 2 4" xfId="60277"/>
    <cellStyle name="Note 7 3 7 3" xfId="7519"/>
    <cellStyle name="Note 7 3 7 3 2" xfId="7520"/>
    <cellStyle name="Note 7 3 7 3 3" xfId="60278"/>
    <cellStyle name="Note 7 3 7 4" xfId="7521"/>
    <cellStyle name="Note 7 3 7 4 2" xfId="7522"/>
    <cellStyle name="Note 7 3 7 4 3" xfId="60279"/>
    <cellStyle name="Note 7 3 7 5" xfId="7523"/>
    <cellStyle name="Note 7 3 7 5 2" xfId="7524"/>
    <cellStyle name="Note 7 3 7 5 3" xfId="60280"/>
    <cellStyle name="Note 7 3 7 6" xfId="7525"/>
    <cellStyle name="Note 7 3 7 6 2" xfId="7526"/>
    <cellStyle name="Note 7 3 7 6 3" xfId="60281"/>
    <cellStyle name="Note 7 3 7 7" xfId="7527"/>
    <cellStyle name="Note 7 3 7 7 2" xfId="7528"/>
    <cellStyle name="Note 7 3 7 7 3" xfId="60282"/>
    <cellStyle name="Note 7 3 7 8" xfId="7529"/>
    <cellStyle name="Note 7 3 7 8 2" xfId="7530"/>
    <cellStyle name="Note 7 3 7 8 3" xfId="60283"/>
    <cellStyle name="Note 7 3 7 9" xfId="7531"/>
    <cellStyle name="Note 7 3 7 9 2" xfId="7532"/>
    <cellStyle name="Note 7 3 7 9 3" xfId="60284"/>
    <cellStyle name="Note 7 3 8" xfId="7533"/>
    <cellStyle name="Note 7 3 8 2" xfId="7534"/>
    <cellStyle name="Note 7 3 8 2 2" xfId="7535"/>
    <cellStyle name="Note 7 3 8 2 3" xfId="60285"/>
    <cellStyle name="Note 7 3 8 3" xfId="7536"/>
    <cellStyle name="Note 7 3 8 4" xfId="60286"/>
    <cellStyle name="Note 7 3 9" xfId="7537"/>
    <cellStyle name="Note 7 3 9 2" xfId="7538"/>
    <cellStyle name="Note 7 3 9 3" xfId="60287"/>
    <cellStyle name="Note 7 4" xfId="7539"/>
    <cellStyle name="Note 7 4 10" xfId="7540"/>
    <cellStyle name="Note 7 4 10 2" xfId="7541"/>
    <cellStyle name="Note 7 4 10 3" xfId="60288"/>
    <cellStyle name="Note 7 4 11" xfId="7542"/>
    <cellStyle name="Note 7 4 11 2" xfId="7543"/>
    <cellStyle name="Note 7 4 11 3" xfId="60289"/>
    <cellStyle name="Note 7 4 12" xfId="7544"/>
    <cellStyle name="Note 7 4 12 2" xfId="7545"/>
    <cellStyle name="Note 7 4 12 3" xfId="60290"/>
    <cellStyle name="Note 7 4 13" xfId="7546"/>
    <cellStyle name="Note 7 4 2" xfId="7547"/>
    <cellStyle name="Note 7 4 2 2" xfId="7548"/>
    <cellStyle name="Note 7 4 2 2 2" xfId="7549"/>
    <cellStyle name="Note 7 4 2 2 2 2" xfId="7550"/>
    <cellStyle name="Note 7 4 2 2 2 3" xfId="60291"/>
    <cellStyle name="Note 7 4 2 2 3" xfId="7551"/>
    <cellStyle name="Note 7 4 2 2 4" xfId="60292"/>
    <cellStyle name="Note 7 4 2 3" xfId="7552"/>
    <cellStyle name="Note 7 4 2 3 2" xfId="7553"/>
    <cellStyle name="Note 7 4 2 3 2 2" xfId="7554"/>
    <cellStyle name="Note 7 4 2 3 2 3" xfId="60293"/>
    <cellStyle name="Note 7 4 2 3 3" xfId="7555"/>
    <cellStyle name="Note 7 4 2 3 4" xfId="60294"/>
    <cellStyle name="Note 7 4 2 4" xfId="7556"/>
    <cellStyle name="Note 7 4 2 4 2" xfId="7557"/>
    <cellStyle name="Note 7 4 2 4 3" xfId="60295"/>
    <cellStyle name="Note 7 4 2 5" xfId="7558"/>
    <cellStyle name="Note 7 4 2 5 2" xfId="7559"/>
    <cellStyle name="Note 7 4 2 5 3" xfId="60296"/>
    <cellStyle name="Note 7 4 2 6" xfId="7560"/>
    <cellStyle name="Note 7 4 2 6 2" xfId="7561"/>
    <cellStyle name="Note 7 4 2 6 3" xfId="60297"/>
    <cellStyle name="Note 7 4 2 7" xfId="7562"/>
    <cellStyle name="Note 7 4 2 7 2" xfId="7563"/>
    <cellStyle name="Note 7 4 2 7 3" xfId="60298"/>
    <cellStyle name="Note 7 4 2 8" xfId="7564"/>
    <cellStyle name="Note 7 4 2 9" xfId="60299"/>
    <cellStyle name="Note 7 4 3" xfId="7565"/>
    <cellStyle name="Note 7 4 3 10" xfId="7566"/>
    <cellStyle name="Note 7 4 3 10 2" xfId="7567"/>
    <cellStyle name="Note 7 4 3 10 3" xfId="60300"/>
    <cellStyle name="Note 7 4 3 11" xfId="7568"/>
    <cellStyle name="Note 7 4 3 2" xfId="7569"/>
    <cellStyle name="Note 7 4 3 2 2" xfId="7570"/>
    <cellStyle name="Note 7 4 3 2 2 2" xfId="7571"/>
    <cellStyle name="Note 7 4 3 2 2 3" xfId="60301"/>
    <cellStyle name="Note 7 4 3 2 3" xfId="7572"/>
    <cellStyle name="Note 7 4 3 2 4" xfId="60302"/>
    <cellStyle name="Note 7 4 3 3" xfId="7573"/>
    <cellStyle name="Note 7 4 3 3 2" xfId="7574"/>
    <cellStyle name="Note 7 4 3 3 3" xfId="60303"/>
    <cellStyle name="Note 7 4 3 4" xfId="7575"/>
    <cellStyle name="Note 7 4 3 4 2" xfId="7576"/>
    <cellStyle name="Note 7 4 3 4 3" xfId="60304"/>
    <cellStyle name="Note 7 4 3 5" xfId="7577"/>
    <cellStyle name="Note 7 4 3 5 2" xfId="7578"/>
    <cellStyle name="Note 7 4 3 5 3" xfId="60305"/>
    <cellStyle name="Note 7 4 3 6" xfId="7579"/>
    <cellStyle name="Note 7 4 3 6 2" xfId="7580"/>
    <cellStyle name="Note 7 4 3 6 3" xfId="60306"/>
    <cellStyle name="Note 7 4 3 7" xfId="7581"/>
    <cellStyle name="Note 7 4 3 7 2" xfId="7582"/>
    <cellStyle name="Note 7 4 3 7 3" xfId="60307"/>
    <cellStyle name="Note 7 4 3 8" xfId="7583"/>
    <cellStyle name="Note 7 4 3 8 2" xfId="7584"/>
    <cellStyle name="Note 7 4 3 8 3" xfId="60308"/>
    <cellStyle name="Note 7 4 3 9" xfId="7585"/>
    <cellStyle name="Note 7 4 3 9 2" xfId="7586"/>
    <cellStyle name="Note 7 4 3 9 3" xfId="60309"/>
    <cellStyle name="Note 7 4 4" xfId="7587"/>
    <cellStyle name="Note 7 4 4 10" xfId="7588"/>
    <cellStyle name="Note 7 4 4 10 2" xfId="7589"/>
    <cellStyle name="Note 7 4 4 10 3" xfId="60310"/>
    <cellStyle name="Note 7 4 4 11" xfId="7590"/>
    <cellStyle name="Note 7 4 4 2" xfId="7591"/>
    <cellStyle name="Note 7 4 4 2 2" xfId="7592"/>
    <cellStyle name="Note 7 4 4 2 2 2" xfId="7593"/>
    <cellStyle name="Note 7 4 4 2 2 3" xfId="60311"/>
    <cellStyle name="Note 7 4 4 2 3" xfId="7594"/>
    <cellStyle name="Note 7 4 4 2 4" xfId="60312"/>
    <cellStyle name="Note 7 4 4 3" xfId="7595"/>
    <cellStyle name="Note 7 4 4 3 2" xfId="7596"/>
    <cellStyle name="Note 7 4 4 3 3" xfId="60313"/>
    <cellStyle name="Note 7 4 4 4" xfId="7597"/>
    <cellStyle name="Note 7 4 4 4 2" xfId="7598"/>
    <cellStyle name="Note 7 4 4 4 3" xfId="60314"/>
    <cellStyle name="Note 7 4 4 5" xfId="7599"/>
    <cellStyle name="Note 7 4 4 5 2" xfId="7600"/>
    <cellStyle name="Note 7 4 4 5 3" xfId="60315"/>
    <cellStyle name="Note 7 4 4 6" xfId="7601"/>
    <cellStyle name="Note 7 4 4 6 2" xfId="7602"/>
    <cellStyle name="Note 7 4 4 6 3" xfId="60316"/>
    <cellStyle name="Note 7 4 4 7" xfId="7603"/>
    <cellStyle name="Note 7 4 4 7 2" xfId="7604"/>
    <cellStyle name="Note 7 4 4 7 3" xfId="60317"/>
    <cellStyle name="Note 7 4 4 8" xfId="7605"/>
    <cellStyle name="Note 7 4 4 8 2" xfId="7606"/>
    <cellStyle name="Note 7 4 4 8 3" xfId="60318"/>
    <cellStyle name="Note 7 4 4 9" xfId="7607"/>
    <cellStyle name="Note 7 4 4 9 2" xfId="7608"/>
    <cellStyle name="Note 7 4 4 9 3" xfId="60319"/>
    <cellStyle name="Note 7 4 5" xfId="7609"/>
    <cellStyle name="Note 7 4 5 10" xfId="7610"/>
    <cellStyle name="Note 7 4 5 10 2" xfId="7611"/>
    <cellStyle name="Note 7 4 5 10 3" xfId="60320"/>
    <cellStyle name="Note 7 4 5 11" xfId="7612"/>
    <cellStyle name="Note 7 4 5 2" xfId="7613"/>
    <cellStyle name="Note 7 4 5 2 2" xfId="7614"/>
    <cellStyle name="Note 7 4 5 2 2 2" xfId="7615"/>
    <cellStyle name="Note 7 4 5 2 2 3" xfId="60321"/>
    <cellStyle name="Note 7 4 5 2 3" xfId="7616"/>
    <cellStyle name="Note 7 4 5 2 4" xfId="60322"/>
    <cellStyle name="Note 7 4 5 3" xfId="7617"/>
    <cellStyle name="Note 7 4 5 3 2" xfId="7618"/>
    <cellStyle name="Note 7 4 5 3 3" xfId="60323"/>
    <cellStyle name="Note 7 4 5 4" xfId="7619"/>
    <cellStyle name="Note 7 4 5 4 2" xfId="7620"/>
    <cellStyle name="Note 7 4 5 4 3" xfId="60324"/>
    <cellStyle name="Note 7 4 5 5" xfId="7621"/>
    <cellStyle name="Note 7 4 5 5 2" xfId="7622"/>
    <cellStyle name="Note 7 4 5 5 3" xfId="60325"/>
    <cellStyle name="Note 7 4 5 6" xfId="7623"/>
    <cellStyle name="Note 7 4 5 6 2" xfId="7624"/>
    <cellStyle name="Note 7 4 5 6 3" xfId="60326"/>
    <cellStyle name="Note 7 4 5 7" xfId="7625"/>
    <cellStyle name="Note 7 4 5 7 2" xfId="7626"/>
    <cellStyle name="Note 7 4 5 7 3" xfId="60327"/>
    <cellStyle name="Note 7 4 5 8" xfId="7627"/>
    <cellStyle name="Note 7 4 5 8 2" xfId="7628"/>
    <cellStyle name="Note 7 4 5 8 3" xfId="60328"/>
    <cellStyle name="Note 7 4 5 9" xfId="7629"/>
    <cellStyle name="Note 7 4 5 9 2" xfId="7630"/>
    <cellStyle name="Note 7 4 5 9 3" xfId="60329"/>
    <cellStyle name="Note 7 4 6" xfId="7631"/>
    <cellStyle name="Note 7 4 6 10" xfId="7632"/>
    <cellStyle name="Note 7 4 6 10 2" xfId="7633"/>
    <cellStyle name="Note 7 4 6 10 3" xfId="60330"/>
    <cellStyle name="Note 7 4 6 11" xfId="7634"/>
    <cellStyle name="Note 7 4 6 2" xfId="7635"/>
    <cellStyle name="Note 7 4 6 2 2" xfId="7636"/>
    <cellStyle name="Note 7 4 6 2 2 2" xfId="7637"/>
    <cellStyle name="Note 7 4 6 2 2 3" xfId="60331"/>
    <cellStyle name="Note 7 4 6 2 3" xfId="7638"/>
    <cellStyle name="Note 7 4 6 2 4" xfId="60332"/>
    <cellStyle name="Note 7 4 6 3" xfId="7639"/>
    <cellStyle name="Note 7 4 6 3 2" xfId="7640"/>
    <cellStyle name="Note 7 4 6 3 3" xfId="60333"/>
    <cellStyle name="Note 7 4 6 4" xfId="7641"/>
    <cellStyle name="Note 7 4 6 4 2" xfId="7642"/>
    <cellStyle name="Note 7 4 6 4 3" xfId="60334"/>
    <cellStyle name="Note 7 4 6 5" xfId="7643"/>
    <cellStyle name="Note 7 4 6 5 2" xfId="7644"/>
    <cellStyle name="Note 7 4 6 5 3" xfId="60335"/>
    <cellStyle name="Note 7 4 6 6" xfId="7645"/>
    <cellStyle name="Note 7 4 6 6 2" xfId="7646"/>
    <cellStyle name="Note 7 4 6 6 3" xfId="60336"/>
    <cellStyle name="Note 7 4 6 7" xfId="7647"/>
    <cellStyle name="Note 7 4 6 7 2" xfId="7648"/>
    <cellStyle name="Note 7 4 6 7 3" xfId="60337"/>
    <cellStyle name="Note 7 4 6 8" xfId="7649"/>
    <cellStyle name="Note 7 4 6 8 2" xfId="7650"/>
    <cellStyle name="Note 7 4 6 8 3" xfId="60338"/>
    <cellStyle name="Note 7 4 6 9" xfId="7651"/>
    <cellStyle name="Note 7 4 6 9 2" xfId="7652"/>
    <cellStyle name="Note 7 4 6 9 3" xfId="60339"/>
    <cellStyle name="Note 7 4 7" xfId="7653"/>
    <cellStyle name="Note 7 4 7 2" xfId="7654"/>
    <cellStyle name="Note 7 4 7 2 2" xfId="7655"/>
    <cellStyle name="Note 7 4 7 2 3" xfId="60340"/>
    <cellStyle name="Note 7 4 7 3" xfId="7656"/>
    <cellStyle name="Note 7 4 7 4" xfId="60341"/>
    <cellStyle name="Note 7 4 8" xfId="7657"/>
    <cellStyle name="Note 7 4 8 2" xfId="7658"/>
    <cellStyle name="Note 7 4 8 3" xfId="60342"/>
    <cellStyle name="Note 7 4 9" xfId="7659"/>
    <cellStyle name="Note 7 4 9 2" xfId="7660"/>
    <cellStyle name="Note 7 4 9 3" xfId="60343"/>
    <cellStyle name="Note 7 5" xfId="7661"/>
    <cellStyle name="Note 7 5 2" xfId="7662"/>
    <cellStyle name="Note 7 5 2 2" xfId="7663"/>
    <cellStyle name="Note 7 5 2 2 2" xfId="7664"/>
    <cellStyle name="Note 7 5 2 2 3" xfId="60344"/>
    <cellStyle name="Note 7 5 2 3" xfId="7665"/>
    <cellStyle name="Note 7 5 2 4" xfId="60345"/>
    <cellStyle name="Note 7 5 3" xfId="7666"/>
    <cellStyle name="Note 7 5 3 2" xfId="7667"/>
    <cellStyle name="Note 7 5 3 2 2" xfId="7668"/>
    <cellStyle name="Note 7 5 3 2 3" xfId="60346"/>
    <cellStyle name="Note 7 5 3 3" xfId="7669"/>
    <cellStyle name="Note 7 5 3 4" xfId="60347"/>
    <cellStyle name="Note 7 5 4" xfId="7670"/>
    <cellStyle name="Note 7 5 4 2" xfId="7671"/>
    <cellStyle name="Note 7 5 4 3" xfId="60348"/>
    <cellStyle name="Note 7 5 5" xfId="7672"/>
    <cellStyle name="Note 7 5 5 2" xfId="7673"/>
    <cellStyle name="Note 7 5 5 3" xfId="60349"/>
    <cellStyle name="Note 7 5 6" xfId="7674"/>
    <cellStyle name="Note 7 5 6 2" xfId="7675"/>
    <cellStyle name="Note 7 5 6 3" xfId="60350"/>
    <cellStyle name="Note 7 5 7" xfId="7676"/>
    <cellStyle name="Note 7 5 7 2" xfId="7677"/>
    <cellStyle name="Note 7 5 7 3" xfId="60351"/>
    <cellStyle name="Note 7 5 8" xfId="7678"/>
    <cellStyle name="Note 7 5 9" xfId="60352"/>
    <cellStyle name="Note 7 6" xfId="7679"/>
    <cellStyle name="Note 7 6 10" xfId="7680"/>
    <cellStyle name="Note 7 6 10 2" xfId="7681"/>
    <cellStyle name="Note 7 6 10 3" xfId="60353"/>
    <cellStyle name="Note 7 6 11" xfId="7682"/>
    <cellStyle name="Note 7 6 2" xfId="7683"/>
    <cellStyle name="Note 7 6 2 2" xfId="7684"/>
    <cellStyle name="Note 7 6 2 2 2" xfId="7685"/>
    <cellStyle name="Note 7 6 2 2 3" xfId="60354"/>
    <cellStyle name="Note 7 6 2 3" xfId="7686"/>
    <cellStyle name="Note 7 6 2 4" xfId="60355"/>
    <cellStyle name="Note 7 6 3" xfId="7687"/>
    <cellStyle name="Note 7 6 3 2" xfId="7688"/>
    <cellStyle name="Note 7 6 3 3" xfId="60356"/>
    <cellStyle name="Note 7 6 4" xfId="7689"/>
    <cellStyle name="Note 7 6 4 2" xfId="7690"/>
    <cellStyle name="Note 7 6 4 3" xfId="60357"/>
    <cellStyle name="Note 7 6 5" xfId="7691"/>
    <cellStyle name="Note 7 6 5 2" xfId="7692"/>
    <cellStyle name="Note 7 6 5 3" xfId="60358"/>
    <cellStyle name="Note 7 6 6" xfId="7693"/>
    <cellStyle name="Note 7 6 6 2" xfId="7694"/>
    <cellStyle name="Note 7 6 6 3" xfId="60359"/>
    <cellStyle name="Note 7 6 7" xfId="7695"/>
    <cellStyle name="Note 7 6 7 2" xfId="7696"/>
    <cellStyle name="Note 7 6 7 3" xfId="60360"/>
    <cellStyle name="Note 7 6 8" xfId="7697"/>
    <cellStyle name="Note 7 6 8 2" xfId="7698"/>
    <cellStyle name="Note 7 6 8 3" xfId="60361"/>
    <cellStyle name="Note 7 6 9" xfId="7699"/>
    <cellStyle name="Note 7 6 9 2" xfId="7700"/>
    <cellStyle name="Note 7 6 9 3" xfId="60362"/>
    <cellStyle name="Note 7 7" xfId="7701"/>
    <cellStyle name="Note 7 7 10" xfId="7702"/>
    <cellStyle name="Note 7 7 10 2" xfId="7703"/>
    <cellStyle name="Note 7 7 10 3" xfId="60363"/>
    <cellStyle name="Note 7 7 11" xfId="7704"/>
    <cellStyle name="Note 7 7 2" xfId="7705"/>
    <cellStyle name="Note 7 7 2 2" xfId="7706"/>
    <cellStyle name="Note 7 7 2 2 2" xfId="7707"/>
    <cellStyle name="Note 7 7 2 2 3" xfId="60364"/>
    <cellStyle name="Note 7 7 2 3" xfId="7708"/>
    <cellStyle name="Note 7 7 2 4" xfId="60365"/>
    <cellStyle name="Note 7 7 3" xfId="7709"/>
    <cellStyle name="Note 7 7 3 2" xfId="7710"/>
    <cellStyle name="Note 7 7 3 3" xfId="60366"/>
    <cellStyle name="Note 7 7 4" xfId="7711"/>
    <cellStyle name="Note 7 7 4 2" xfId="7712"/>
    <cellStyle name="Note 7 7 4 3" xfId="60367"/>
    <cellStyle name="Note 7 7 5" xfId="7713"/>
    <cellStyle name="Note 7 7 5 2" xfId="7714"/>
    <cellStyle name="Note 7 7 5 3" xfId="60368"/>
    <cellStyle name="Note 7 7 6" xfId="7715"/>
    <cellStyle name="Note 7 7 6 2" xfId="7716"/>
    <cellStyle name="Note 7 7 6 3" xfId="60369"/>
    <cellStyle name="Note 7 7 7" xfId="7717"/>
    <cellStyle name="Note 7 7 7 2" xfId="7718"/>
    <cellStyle name="Note 7 7 7 3" xfId="60370"/>
    <cellStyle name="Note 7 7 8" xfId="7719"/>
    <cellStyle name="Note 7 7 8 2" xfId="7720"/>
    <cellStyle name="Note 7 7 8 3" xfId="60371"/>
    <cellStyle name="Note 7 7 9" xfId="7721"/>
    <cellStyle name="Note 7 7 9 2" xfId="7722"/>
    <cellStyle name="Note 7 7 9 3" xfId="60372"/>
    <cellStyle name="Note 7 8" xfId="7723"/>
    <cellStyle name="Note 7 8 10" xfId="7724"/>
    <cellStyle name="Note 7 8 10 2" xfId="7725"/>
    <cellStyle name="Note 7 8 10 3" xfId="60373"/>
    <cellStyle name="Note 7 8 11" xfId="7726"/>
    <cellStyle name="Note 7 8 2" xfId="7727"/>
    <cellStyle name="Note 7 8 2 2" xfId="7728"/>
    <cellStyle name="Note 7 8 2 2 2" xfId="7729"/>
    <cellStyle name="Note 7 8 2 2 3" xfId="60374"/>
    <cellStyle name="Note 7 8 2 3" xfId="7730"/>
    <cellStyle name="Note 7 8 2 4" xfId="60375"/>
    <cellStyle name="Note 7 8 3" xfId="7731"/>
    <cellStyle name="Note 7 8 3 2" xfId="7732"/>
    <cellStyle name="Note 7 8 3 3" xfId="60376"/>
    <cellStyle name="Note 7 8 4" xfId="7733"/>
    <cellStyle name="Note 7 8 4 2" xfId="7734"/>
    <cellStyle name="Note 7 8 4 3" xfId="60377"/>
    <cellStyle name="Note 7 8 5" xfId="7735"/>
    <cellStyle name="Note 7 8 5 2" xfId="7736"/>
    <cellStyle name="Note 7 8 5 3" xfId="60378"/>
    <cellStyle name="Note 7 8 6" xfId="7737"/>
    <cellStyle name="Note 7 8 6 2" xfId="7738"/>
    <cellStyle name="Note 7 8 6 3" xfId="60379"/>
    <cellStyle name="Note 7 8 7" xfId="7739"/>
    <cellStyle name="Note 7 8 7 2" xfId="7740"/>
    <cellStyle name="Note 7 8 7 3" xfId="60380"/>
    <cellStyle name="Note 7 8 8" xfId="7741"/>
    <cellStyle name="Note 7 8 8 2" xfId="7742"/>
    <cellStyle name="Note 7 8 8 3" xfId="60381"/>
    <cellStyle name="Note 7 8 9" xfId="7743"/>
    <cellStyle name="Note 7 8 9 2" xfId="7744"/>
    <cellStyle name="Note 7 8 9 3" xfId="60382"/>
    <cellStyle name="Note 7 9" xfId="7745"/>
    <cellStyle name="Note 7 9 10" xfId="7746"/>
    <cellStyle name="Note 7 9 10 2" xfId="7747"/>
    <cellStyle name="Note 7 9 10 3" xfId="60383"/>
    <cellStyle name="Note 7 9 11" xfId="7748"/>
    <cellStyle name="Note 7 9 2" xfId="7749"/>
    <cellStyle name="Note 7 9 2 2" xfId="7750"/>
    <cellStyle name="Note 7 9 2 2 2" xfId="7751"/>
    <cellStyle name="Note 7 9 2 2 3" xfId="60384"/>
    <cellStyle name="Note 7 9 2 3" xfId="7752"/>
    <cellStyle name="Note 7 9 2 4" xfId="60385"/>
    <cellStyle name="Note 7 9 3" xfId="7753"/>
    <cellStyle name="Note 7 9 3 2" xfId="7754"/>
    <cellStyle name="Note 7 9 3 3" xfId="60386"/>
    <cellStyle name="Note 7 9 4" xfId="7755"/>
    <cellStyle name="Note 7 9 4 2" xfId="7756"/>
    <cellStyle name="Note 7 9 4 3" xfId="60387"/>
    <cellStyle name="Note 7 9 5" xfId="7757"/>
    <cellStyle name="Note 7 9 5 2" xfId="7758"/>
    <cellStyle name="Note 7 9 5 3" xfId="60388"/>
    <cellStyle name="Note 7 9 6" xfId="7759"/>
    <cellStyle name="Note 7 9 6 2" xfId="7760"/>
    <cellStyle name="Note 7 9 6 3" xfId="60389"/>
    <cellStyle name="Note 7 9 7" xfId="7761"/>
    <cellStyle name="Note 7 9 7 2" xfId="7762"/>
    <cellStyle name="Note 7 9 7 3" xfId="60390"/>
    <cellStyle name="Note 7 9 8" xfId="7763"/>
    <cellStyle name="Note 7 9 8 2" xfId="7764"/>
    <cellStyle name="Note 7 9 8 3" xfId="60391"/>
    <cellStyle name="Note 7 9 9" xfId="7765"/>
    <cellStyle name="Note 7 9 9 2" xfId="7766"/>
    <cellStyle name="Note 7 9 9 3" xfId="60392"/>
    <cellStyle name="Note 8" xfId="7767"/>
    <cellStyle name="Note 8 10" xfId="7768"/>
    <cellStyle name="Note 8 10 2" xfId="7769"/>
    <cellStyle name="Note 8 10 2 2" xfId="7770"/>
    <cellStyle name="Note 8 10 2 3" xfId="60393"/>
    <cellStyle name="Note 8 10 3" xfId="7771"/>
    <cellStyle name="Note 8 10 4" xfId="60394"/>
    <cellStyle name="Note 8 11" xfId="7772"/>
    <cellStyle name="Note 8 11 2" xfId="7773"/>
    <cellStyle name="Note 8 11 3" xfId="60395"/>
    <cellStyle name="Note 8 12" xfId="7774"/>
    <cellStyle name="Note 8 12 2" xfId="7775"/>
    <cellStyle name="Note 8 12 3" xfId="60396"/>
    <cellStyle name="Note 8 13" xfId="7776"/>
    <cellStyle name="Note 8 13 2" xfId="7777"/>
    <cellStyle name="Note 8 13 3" xfId="60397"/>
    <cellStyle name="Note 8 14" xfId="7778"/>
    <cellStyle name="Note 8 14 2" xfId="7779"/>
    <cellStyle name="Note 8 14 3" xfId="60398"/>
    <cellStyle name="Note 8 15" xfId="7780"/>
    <cellStyle name="Note 8 15 2" xfId="7781"/>
    <cellStyle name="Note 8 15 3" xfId="60399"/>
    <cellStyle name="Note 8 16" xfId="7782"/>
    <cellStyle name="Note 8 2" xfId="7783"/>
    <cellStyle name="Note 8 2 10" xfId="7784"/>
    <cellStyle name="Note 8 2 10 2" xfId="7785"/>
    <cellStyle name="Note 8 2 10 3" xfId="60400"/>
    <cellStyle name="Note 8 2 11" xfId="7786"/>
    <cellStyle name="Note 8 2 11 2" xfId="7787"/>
    <cellStyle name="Note 8 2 11 3" xfId="60401"/>
    <cellStyle name="Note 8 2 12" xfId="7788"/>
    <cellStyle name="Note 8 2 12 2" xfId="7789"/>
    <cellStyle name="Note 8 2 12 3" xfId="60402"/>
    <cellStyle name="Note 8 2 13" xfId="7790"/>
    <cellStyle name="Note 8 2 13 2" xfId="7791"/>
    <cellStyle name="Note 8 2 13 3" xfId="60403"/>
    <cellStyle name="Note 8 2 14" xfId="7792"/>
    <cellStyle name="Note 8 2 2" xfId="7793"/>
    <cellStyle name="Note 8 2 2 10" xfId="7794"/>
    <cellStyle name="Note 8 2 2 10 2" xfId="7795"/>
    <cellStyle name="Note 8 2 2 10 3" xfId="60404"/>
    <cellStyle name="Note 8 2 2 11" xfId="7796"/>
    <cellStyle name="Note 8 2 2 11 2" xfId="7797"/>
    <cellStyle name="Note 8 2 2 11 3" xfId="60405"/>
    <cellStyle name="Note 8 2 2 12" xfId="7798"/>
    <cellStyle name="Note 8 2 2 12 2" xfId="7799"/>
    <cellStyle name="Note 8 2 2 12 3" xfId="60406"/>
    <cellStyle name="Note 8 2 2 13" xfId="7800"/>
    <cellStyle name="Note 8 2 2 2" xfId="7801"/>
    <cellStyle name="Note 8 2 2 2 2" xfId="7802"/>
    <cellStyle name="Note 8 2 2 2 2 2" xfId="7803"/>
    <cellStyle name="Note 8 2 2 2 2 2 2" xfId="7804"/>
    <cellStyle name="Note 8 2 2 2 2 2 3" xfId="60407"/>
    <cellStyle name="Note 8 2 2 2 2 3" xfId="7805"/>
    <cellStyle name="Note 8 2 2 2 2 4" xfId="60408"/>
    <cellStyle name="Note 8 2 2 2 3" xfId="7806"/>
    <cellStyle name="Note 8 2 2 2 3 2" xfId="7807"/>
    <cellStyle name="Note 8 2 2 2 3 2 2" xfId="7808"/>
    <cellStyle name="Note 8 2 2 2 3 2 3" xfId="60409"/>
    <cellStyle name="Note 8 2 2 2 3 3" xfId="7809"/>
    <cellStyle name="Note 8 2 2 2 3 4" xfId="60410"/>
    <cellStyle name="Note 8 2 2 2 4" xfId="7810"/>
    <cellStyle name="Note 8 2 2 2 4 2" xfId="7811"/>
    <cellStyle name="Note 8 2 2 2 4 3" xfId="60411"/>
    <cellStyle name="Note 8 2 2 2 5" xfId="7812"/>
    <cellStyle name="Note 8 2 2 2 5 2" xfId="7813"/>
    <cellStyle name="Note 8 2 2 2 5 3" xfId="60412"/>
    <cellStyle name="Note 8 2 2 2 6" xfId="7814"/>
    <cellStyle name="Note 8 2 2 2 6 2" xfId="7815"/>
    <cellStyle name="Note 8 2 2 2 6 3" xfId="60413"/>
    <cellStyle name="Note 8 2 2 2 7" xfId="7816"/>
    <cellStyle name="Note 8 2 2 2 7 2" xfId="7817"/>
    <cellStyle name="Note 8 2 2 2 7 3" xfId="60414"/>
    <cellStyle name="Note 8 2 2 2 8" xfId="7818"/>
    <cellStyle name="Note 8 2 2 2 9" xfId="60415"/>
    <cellStyle name="Note 8 2 2 3" xfId="7819"/>
    <cellStyle name="Note 8 2 2 3 10" xfId="7820"/>
    <cellStyle name="Note 8 2 2 3 10 2" xfId="7821"/>
    <cellStyle name="Note 8 2 2 3 10 3" xfId="60416"/>
    <cellStyle name="Note 8 2 2 3 11" xfId="7822"/>
    <cellStyle name="Note 8 2 2 3 2" xfId="7823"/>
    <cellStyle name="Note 8 2 2 3 2 2" xfId="7824"/>
    <cellStyle name="Note 8 2 2 3 2 2 2" xfId="7825"/>
    <cellStyle name="Note 8 2 2 3 2 2 3" xfId="60417"/>
    <cellStyle name="Note 8 2 2 3 2 3" xfId="7826"/>
    <cellStyle name="Note 8 2 2 3 2 4" xfId="60418"/>
    <cellStyle name="Note 8 2 2 3 3" xfId="7827"/>
    <cellStyle name="Note 8 2 2 3 3 2" xfId="7828"/>
    <cellStyle name="Note 8 2 2 3 3 3" xfId="60419"/>
    <cellStyle name="Note 8 2 2 3 4" xfId="7829"/>
    <cellStyle name="Note 8 2 2 3 4 2" xfId="7830"/>
    <cellStyle name="Note 8 2 2 3 4 3" xfId="60420"/>
    <cellStyle name="Note 8 2 2 3 5" xfId="7831"/>
    <cellStyle name="Note 8 2 2 3 5 2" xfId="7832"/>
    <cellStyle name="Note 8 2 2 3 5 3" xfId="60421"/>
    <cellStyle name="Note 8 2 2 3 6" xfId="7833"/>
    <cellStyle name="Note 8 2 2 3 6 2" xfId="7834"/>
    <cellStyle name="Note 8 2 2 3 6 3" xfId="60422"/>
    <cellStyle name="Note 8 2 2 3 7" xfId="7835"/>
    <cellStyle name="Note 8 2 2 3 7 2" xfId="7836"/>
    <cellStyle name="Note 8 2 2 3 7 3" xfId="60423"/>
    <cellStyle name="Note 8 2 2 3 8" xfId="7837"/>
    <cellStyle name="Note 8 2 2 3 8 2" xfId="7838"/>
    <cellStyle name="Note 8 2 2 3 8 3" xfId="60424"/>
    <cellStyle name="Note 8 2 2 3 9" xfId="7839"/>
    <cellStyle name="Note 8 2 2 3 9 2" xfId="7840"/>
    <cellStyle name="Note 8 2 2 3 9 3" xfId="60425"/>
    <cellStyle name="Note 8 2 2 4" xfId="7841"/>
    <cellStyle name="Note 8 2 2 4 10" xfId="7842"/>
    <cellStyle name="Note 8 2 2 4 10 2" xfId="7843"/>
    <cellStyle name="Note 8 2 2 4 10 3" xfId="60426"/>
    <cellStyle name="Note 8 2 2 4 11" xfId="7844"/>
    <cellStyle name="Note 8 2 2 4 2" xfId="7845"/>
    <cellStyle name="Note 8 2 2 4 2 2" xfId="7846"/>
    <cellStyle name="Note 8 2 2 4 2 2 2" xfId="7847"/>
    <cellStyle name="Note 8 2 2 4 2 2 3" xfId="60427"/>
    <cellStyle name="Note 8 2 2 4 2 3" xfId="7848"/>
    <cellStyle name="Note 8 2 2 4 2 4" xfId="60428"/>
    <cellStyle name="Note 8 2 2 4 3" xfId="7849"/>
    <cellStyle name="Note 8 2 2 4 3 2" xfId="7850"/>
    <cellStyle name="Note 8 2 2 4 3 3" xfId="60429"/>
    <cellStyle name="Note 8 2 2 4 4" xfId="7851"/>
    <cellStyle name="Note 8 2 2 4 4 2" xfId="7852"/>
    <cellStyle name="Note 8 2 2 4 4 3" xfId="60430"/>
    <cellStyle name="Note 8 2 2 4 5" xfId="7853"/>
    <cellStyle name="Note 8 2 2 4 5 2" xfId="7854"/>
    <cellStyle name="Note 8 2 2 4 5 3" xfId="60431"/>
    <cellStyle name="Note 8 2 2 4 6" xfId="7855"/>
    <cellStyle name="Note 8 2 2 4 6 2" xfId="7856"/>
    <cellStyle name="Note 8 2 2 4 6 3" xfId="60432"/>
    <cellStyle name="Note 8 2 2 4 7" xfId="7857"/>
    <cellStyle name="Note 8 2 2 4 7 2" xfId="7858"/>
    <cellStyle name="Note 8 2 2 4 7 3" xfId="60433"/>
    <cellStyle name="Note 8 2 2 4 8" xfId="7859"/>
    <cellStyle name="Note 8 2 2 4 8 2" xfId="7860"/>
    <cellStyle name="Note 8 2 2 4 8 3" xfId="60434"/>
    <cellStyle name="Note 8 2 2 4 9" xfId="7861"/>
    <cellStyle name="Note 8 2 2 4 9 2" xfId="7862"/>
    <cellStyle name="Note 8 2 2 4 9 3" xfId="60435"/>
    <cellStyle name="Note 8 2 2 5" xfId="7863"/>
    <cellStyle name="Note 8 2 2 5 10" xfId="7864"/>
    <cellStyle name="Note 8 2 2 5 10 2" xfId="7865"/>
    <cellStyle name="Note 8 2 2 5 10 3" xfId="60436"/>
    <cellStyle name="Note 8 2 2 5 11" xfId="7866"/>
    <cellStyle name="Note 8 2 2 5 2" xfId="7867"/>
    <cellStyle name="Note 8 2 2 5 2 2" xfId="7868"/>
    <cellStyle name="Note 8 2 2 5 2 2 2" xfId="7869"/>
    <cellStyle name="Note 8 2 2 5 2 2 3" xfId="60437"/>
    <cellStyle name="Note 8 2 2 5 2 3" xfId="7870"/>
    <cellStyle name="Note 8 2 2 5 2 4" xfId="60438"/>
    <cellStyle name="Note 8 2 2 5 3" xfId="7871"/>
    <cellStyle name="Note 8 2 2 5 3 2" xfId="7872"/>
    <cellStyle name="Note 8 2 2 5 3 3" xfId="60439"/>
    <cellStyle name="Note 8 2 2 5 4" xfId="7873"/>
    <cellStyle name="Note 8 2 2 5 4 2" xfId="7874"/>
    <cellStyle name="Note 8 2 2 5 4 3" xfId="60440"/>
    <cellStyle name="Note 8 2 2 5 5" xfId="7875"/>
    <cellStyle name="Note 8 2 2 5 5 2" xfId="7876"/>
    <cellStyle name="Note 8 2 2 5 5 3" xfId="60441"/>
    <cellStyle name="Note 8 2 2 5 6" xfId="7877"/>
    <cellStyle name="Note 8 2 2 5 6 2" xfId="7878"/>
    <cellStyle name="Note 8 2 2 5 6 3" xfId="60442"/>
    <cellStyle name="Note 8 2 2 5 7" xfId="7879"/>
    <cellStyle name="Note 8 2 2 5 7 2" xfId="7880"/>
    <cellStyle name="Note 8 2 2 5 7 3" xfId="60443"/>
    <cellStyle name="Note 8 2 2 5 8" xfId="7881"/>
    <cellStyle name="Note 8 2 2 5 8 2" xfId="7882"/>
    <cellStyle name="Note 8 2 2 5 8 3" xfId="60444"/>
    <cellStyle name="Note 8 2 2 5 9" xfId="7883"/>
    <cellStyle name="Note 8 2 2 5 9 2" xfId="7884"/>
    <cellStyle name="Note 8 2 2 5 9 3" xfId="60445"/>
    <cellStyle name="Note 8 2 2 6" xfId="7885"/>
    <cellStyle name="Note 8 2 2 6 10" xfId="7886"/>
    <cellStyle name="Note 8 2 2 6 10 2" xfId="7887"/>
    <cellStyle name="Note 8 2 2 6 10 3" xfId="60446"/>
    <cellStyle name="Note 8 2 2 6 11" xfId="7888"/>
    <cellStyle name="Note 8 2 2 6 2" xfId="7889"/>
    <cellStyle name="Note 8 2 2 6 2 2" xfId="7890"/>
    <cellStyle name="Note 8 2 2 6 2 2 2" xfId="7891"/>
    <cellStyle name="Note 8 2 2 6 2 2 3" xfId="60447"/>
    <cellStyle name="Note 8 2 2 6 2 3" xfId="7892"/>
    <cellStyle name="Note 8 2 2 6 2 4" xfId="60448"/>
    <cellStyle name="Note 8 2 2 6 3" xfId="7893"/>
    <cellStyle name="Note 8 2 2 6 3 2" xfId="7894"/>
    <cellStyle name="Note 8 2 2 6 3 3" xfId="60449"/>
    <cellStyle name="Note 8 2 2 6 4" xfId="7895"/>
    <cellStyle name="Note 8 2 2 6 4 2" xfId="7896"/>
    <cellStyle name="Note 8 2 2 6 4 3" xfId="60450"/>
    <cellStyle name="Note 8 2 2 6 5" xfId="7897"/>
    <cellStyle name="Note 8 2 2 6 5 2" xfId="7898"/>
    <cellStyle name="Note 8 2 2 6 5 3" xfId="60451"/>
    <cellStyle name="Note 8 2 2 6 6" xfId="7899"/>
    <cellStyle name="Note 8 2 2 6 6 2" xfId="7900"/>
    <cellStyle name="Note 8 2 2 6 6 3" xfId="60452"/>
    <cellStyle name="Note 8 2 2 6 7" xfId="7901"/>
    <cellStyle name="Note 8 2 2 6 7 2" xfId="7902"/>
    <cellStyle name="Note 8 2 2 6 7 3" xfId="60453"/>
    <cellStyle name="Note 8 2 2 6 8" xfId="7903"/>
    <cellStyle name="Note 8 2 2 6 8 2" xfId="7904"/>
    <cellStyle name="Note 8 2 2 6 8 3" xfId="60454"/>
    <cellStyle name="Note 8 2 2 6 9" xfId="7905"/>
    <cellStyle name="Note 8 2 2 6 9 2" xfId="7906"/>
    <cellStyle name="Note 8 2 2 6 9 3" xfId="60455"/>
    <cellStyle name="Note 8 2 2 7" xfId="7907"/>
    <cellStyle name="Note 8 2 2 7 2" xfId="7908"/>
    <cellStyle name="Note 8 2 2 7 2 2" xfId="7909"/>
    <cellStyle name="Note 8 2 2 7 2 3" xfId="60456"/>
    <cellStyle name="Note 8 2 2 7 3" xfId="7910"/>
    <cellStyle name="Note 8 2 2 7 4" xfId="60457"/>
    <cellStyle name="Note 8 2 2 8" xfId="7911"/>
    <cellStyle name="Note 8 2 2 8 2" xfId="7912"/>
    <cellStyle name="Note 8 2 2 8 3" xfId="60458"/>
    <cellStyle name="Note 8 2 2 9" xfId="7913"/>
    <cellStyle name="Note 8 2 2 9 2" xfId="7914"/>
    <cellStyle name="Note 8 2 2 9 3" xfId="60459"/>
    <cellStyle name="Note 8 2 3" xfId="7915"/>
    <cellStyle name="Note 8 2 3 2" xfId="7916"/>
    <cellStyle name="Note 8 2 3 2 2" xfId="7917"/>
    <cellStyle name="Note 8 2 3 2 2 2" xfId="7918"/>
    <cellStyle name="Note 8 2 3 2 2 3" xfId="60460"/>
    <cellStyle name="Note 8 2 3 2 3" xfId="7919"/>
    <cellStyle name="Note 8 2 3 2 4" xfId="60461"/>
    <cellStyle name="Note 8 2 3 3" xfId="7920"/>
    <cellStyle name="Note 8 2 3 3 2" xfId="7921"/>
    <cellStyle name="Note 8 2 3 3 2 2" xfId="7922"/>
    <cellStyle name="Note 8 2 3 3 2 3" xfId="60462"/>
    <cellStyle name="Note 8 2 3 3 3" xfId="7923"/>
    <cellStyle name="Note 8 2 3 3 4" xfId="60463"/>
    <cellStyle name="Note 8 2 3 4" xfId="7924"/>
    <cellStyle name="Note 8 2 3 4 2" xfId="7925"/>
    <cellStyle name="Note 8 2 3 4 3" xfId="60464"/>
    <cellStyle name="Note 8 2 3 5" xfId="7926"/>
    <cellStyle name="Note 8 2 3 5 2" xfId="7927"/>
    <cellStyle name="Note 8 2 3 5 3" xfId="60465"/>
    <cellStyle name="Note 8 2 3 6" xfId="7928"/>
    <cellStyle name="Note 8 2 3 6 2" xfId="7929"/>
    <cellStyle name="Note 8 2 3 6 3" xfId="60466"/>
    <cellStyle name="Note 8 2 3 7" xfId="7930"/>
    <cellStyle name="Note 8 2 3 7 2" xfId="7931"/>
    <cellStyle name="Note 8 2 3 7 3" xfId="60467"/>
    <cellStyle name="Note 8 2 3 8" xfId="7932"/>
    <cellStyle name="Note 8 2 3 9" xfId="60468"/>
    <cellStyle name="Note 8 2 4" xfId="7933"/>
    <cellStyle name="Note 8 2 4 10" xfId="7934"/>
    <cellStyle name="Note 8 2 4 10 2" xfId="7935"/>
    <cellStyle name="Note 8 2 4 10 3" xfId="60469"/>
    <cellStyle name="Note 8 2 4 11" xfId="7936"/>
    <cellStyle name="Note 8 2 4 2" xfId="7937"/>
    <cellStyle name="Note 8 2 4 2 2" xfId="7938"/>
    <cellStyle name="Note 8 2 4 2 2 2" xfId="7939"/>
    <cellStyle name="Note 8 2 4 2 2 3" xfId="60470"/>
    <cellStyle name="Note 8 2 4 2 3" xfId="7940"/>
    <cellStyle name="Note 8 2 4 2 4" xfId="60471"/>
    <cellStyle name="Note 8 2 4 3" xfId="7941"/>
    <cellStyle name="Note 8 2 4 3 2" xfId="7942"/>
    <cellStyle name="Note 8 2 4 3 3" xfId="60472"/>
    <cellStyle name="Note 8 2 4 4" xfId="7943"/>
    <cellStyle name="Note 8 2 4 4 2" xfId="7944"/>
    <cellStyle name="Note 8 2 4 4 3" xfId="60473"/>
    <cellStyle name="Note 8 2 4 5" xfId="7945"/>
    <cellStyle name="Note 8 2 4 5 2" xfId="7946"/>
    <cellStyle name="Note 8 2 4 5 3" xfId="60474"/>
    <cellStyle name="Note 8 2 4 6" xfId="7947"/>
    <cellStyle name="Note 8 2 4 6 2" xfId="7948"/>
    <cellStyle name="Note 8 2 4 6 3" xfId="60475"/>
    <cellStyle name="Note 8 2 4 7" xfId="7949"/>
    <cellStyle name="Note 8 2 4 7 2" xfId="7950"/>
    <cellStyle name="Note 8 2 4 7 3" xfId="60476"/>
    <cellStyle name="Note 8 2 4 8" xfId="7951"/>
    <cellStyle name="Note 8 2 4 8 2" xfId="7952"/>
    <cellStyle name="Note 8 2 4 8 3" xfId="60477"/>
    <cellStyle name="Note 8 2 4 9" xfId="7953"/>
    <cellStyle name="Note 8 2 4 9 2" xfId="7954"/>
    <cellStyle name="Note 8 2 4 9 3" xfId="60478"/>
    <cellStyle name="Note 8 2 5" xfId="7955"/>
    <cellStyle name="Note 8 2 5 10" xfId="7956"/>
    <cellStyle name="Note 8 2 5 10 2" xfId="7957"/>
    <cellStyle name="Note 8 2 5 10 3" xfId="60479"/>
    <cellStyle name="Note 8 2 5 11" xfId="7958"/>
    <cellStyle name="Note 8 2 5 2" xfId="7959"/>
    <cellStyle name="Note 8 2 5 2 2" xfId="7960"/>
    <cellStyle name="Note 8 2 5 2 2 2" xfId="7961"/>
    <cellStyle name="Note 8 2 5 2 2 3" xfId="60480"/>
    <cellStyle name="Note 8 2 5 2 3" xfId="7962"/>
    <cellStyle name="Note 8 2 5 2 4" xfId="60481"/>
    <cellStyle name="Note 8 2 5 3" xfId="7963"/>
    <cellStyle name="Note 8 2 5 3 2" xfId="7964"/>
    <cellStyle name="Note 8 2 5 3 3" xfId="60482"/>
    <cellStyle name="Note 8 2 5 4" xfId="7965"/>
    <cellStyle name="Note 8 2 5 4 2" xfId="7966"/>
    <cellStyle name="Note 8 2 5 4 3" xfId="60483"/>
    <cellStyle name="Note 8 2 5 5" xfId="7967"/>
    <cellStyle name="Note 8 2 5 5 2" xfId="7968"/>
    <cellStyle name="Note 8 2 5 5 3" xfId="60484"/>
    <cellStyle name="Note 8 2 5 6" xfId="7969"/>
    <cellStyle name="Note 8 2 5 6 2" xfId="7970"/>
    <cellStyle name="Note 8 2 5 6 3" xfId="60485"/>
    <cellStyle name="Note 8 2 5 7" xfId="7971"/>
    <cellStyle name="Note 8 2 5 7 2" xfId="7972"/>
    <cellStyle name="Note 8 2 5 7 3" xfId="60486"/>
    <cellStyle name="Note 8 2 5 8" xfId="7973"/>
    <cellStyle name="Note 8 2 5 8 2" xfId="7974"/>
    <cellStyle name="Note 8 2 5 8 3" xfId="60487"/>
    <cellStyle name="Note 8 2 5 9" xfId="7975"/>
    <cellStyle name="Note 8 2 5 9 2" xfId="7976"/>
    <cellStyle name="Note 8 2 5 9 3" xfId="60488"/>
    <cellStyle name="Note 8 2 6" xfId="7977"/>
    <cellStyle name="Note 8 2 6 10" xfId="7978"/>
    <cellStyle name="Note 8 2 6 10 2" xfId="7979"/>
    <cellStyle name="Note 8 2 6 10 3" xfId="60489"/>
    <cellStyle name="Note 8 2 6 11" xfId="7980"/>
    <cellStyle name="Note 8 2 6 2" xfId="7981"/>
    <cellStyle name="Note 8 2 6 2 2" xfId="7982"/>
    <cellStyle name="Note 8 2 6 2 2 2" xfId="7983"/>
    <cellStyle name="Note 8 2 6 2 2 3" xfId="60490"/>
    <cellStyle name="Note 8 2 6 2 3" xfId="7984"/>
    <cellStyle name="Note 8 2 6 2 4" xfId="60491"/>
    <cellStyle name="Note 8 2 6 3" xfId="7985"/>
    <cellStyle name="Note 8 2 6 3 2" xfId="7986"/>
    <cellStyle name="Note 8 2 6 3 3" xfId="60492"/>
    <cellStyle name="Note 8 2 6 4" xfId="7987"/>
    <cellStyle name="Note 8 2 6 4 2" xfId="7988"/>
    <cellStyle name="Note 8 2 6 4 3" xfId="60493"/>
    <cellStyle name="Note 8 2 6 5" xfId="7989"/>
    <cellStyle name="Note 8 2 6 5 2" xfId="7990"/>
    <cellStyle name="Note 8 2 6 5 3" xfId="60494"/>
    <cellStyle name="Note 8 2 6 6" xfId="7991"/>
    <cellStyle name="Note 8 2 6 6 2" xfId="7992"/>
    <cellStyle name="Note 8 2 6 6 3" xfId="60495"/>
    <cellStyle name="Note 8 2 6 7" xfId="7993"/>
    <cellStyle name="Note 8 2 6 7 2" xfId="7994"/>
    <cellStyle name="Note 8 2 6 7 3" xfId="60496"/>
    <cellStyle name="Note 8 2 6 8" xfId="7995"/>
    <cellStyle name="Note 8 2 6 8 2" xfId="7996"/>
    <cellStyle name="Note 8 2 6 8 3" xfId="60497"/>
    <cellStyle name="Note 8 2 6 9" xfId="7997"/>
    <cellStyle name="Note 8 2 6 9 2" xfId="7998"/>
    <cellStyle name="Note 8 2 6 9 3" xfId="60498"/>
    <cellStyle name="Note 8 2 7" xfId="7999"/>
    <cellStyle name="Note 8 2 7 10" xfId="8000"/>
    <cellStyle name="Note 8 2 7 10 2" xfId="8001"/>
    <cellStyle name="Note 8 2 7 10 3" xfId="60499"/>
    <cellStyle name="Note 8 2 7 11" xfId="8002"/>
    <cellStyle name="Note 8 2 7 2" xfId="8003"/>
    <cellStyle name="Note 8 2 7 2 2" xfId="8004"/>
    <cellStyle name="Note 8 2 7 2 2 2" xfId="8005"/>
    <cellStyle name="Note 8 2 7 2 2 3" xfId="60500"/>
    <cellStyle name="Note 8 2 7 2 3" xfId="8006"/>
    <cellStyle name="Note 8 2 7 2 4" xfId="60501"/>
    <cellStyle name="Note 8 2 7 3" xfId="8007"/>
    <cellStyle name="Note 8 2 7 3 2" xfId="8008"/>
    <cellStyle name="Note 8 2 7 3 3" xfId="60502"/>
    <cellStyle name="Note 8 2 7 4" xfId="8009"/>
    <cellStyle name="Note 8 2 7 4 2" xfId="8010"/>
    <cellStyle name="Note 8 2 7 4 3" xfId="60503"/>
    <cellStyle name="Note 8 2 7 5" xfId="8011"/>
    <cellStyle name="Note 8 2 7 5 2" xfId="8012"/>
    <cellStyle name="Note 8 2 7 5 3" xfId="60504"/>
    <cellStyle name="Note 8 2 7 6" xfId="8013"/>
    <cellStyle name="Note 8 2 7 6 2" xfId="8014"/>
    <cellStyle name="Note 8 2 7 6 3" xfId="60505"/>
    <cellStyle name="Note 8 2 7 7" xfId="8015"/>
    <cellStyle name="Note 8 2 7 7 2" xfId="8016"/>
    <cellStyle name="Note 8 2 7 7 3" xfId="60506"/>
    <cellStyle name="Note 8 2 7 8" xfId="8017"/>
    <cellStyle name="Note 8 2 7 8 2" xfId="8018"/>
    <cellStyle name="Note 8 2 7 8 3" xfId="60507"/>
    <cellStyle name="Note 8 2 7 9" xfId="8019"/>
    <cellStyle name="Note 8 2 7 9 2" xfId="8020"/>
    <cellStyle name="Note 8 2 7 9 3" xfId="60508"/>
    <cellStyle name="Note 8 2 8" xfId="8021"/>
    <cellStyle name="Note 8 2 8 2" xfId="8022"/>
    <cellStyle name="Note 8 2 8 2 2" xfId="8023"/>
    <cellStyle name="Note 8 2 8 2 3" xfId="60509"/>
    <cellStyle name="Note 8 2 8 3" xfId="8024"/>
    <cellStyle name="Note 8 2 8 4" xfId="60510"/>
    <cellStyle name="Note 8 2 9" xfId="8025"/>
    <cellStyle name="Note 8 2 9 2" xfId="8026"/>
    <cellStyle name="Note 8 2 9 3" xfId="60511"/>
    <cellStyle name="Note 8 3" xfId="8027"/>
    <cellStyle name="Note 8 3 10" xfId="8028"/>
    <cellStyle name="Note 8 3 10 2" xfId="8029"/>
    <cellStyle name="Note 8 3 10 3" xfId="60512"/>
    <cellStyle name="Note 8 3 11" xfId="8030"/>
    <cellStyle name="Note 8 3 11 2" xfId="8031"/>
    <cellStyle name="Note 8 3 11 3" xfId="60513"/>
    <cellStyle name="Note 8 3 12" xfId="8032"/>
    <cellStyle name="Note 8 3 12 2" xfId="8033"/>
    <cellStyle name="Note 8 3 12 3" xfId="60514"/>
    <cellStyle name="Note 8 3 13" xfId="8034"/>
    <cellStyle name="Note 8 3 13 2" xfId="8035"/>
    <cellStyle name="Note 8 3 13 3" xfId="60515"/>
    <cellStyle name="Note 8 3 14" xfId="8036"/>
    <cellStyle name="Note 8 3 2" xfId="8037"/>
    <cellStyle name="Note 8 3 2 10" xfId="8038"/>
    <cellStyle name="Note 8 3 2 10 2" xfId="8039"/>
    <cellStyle name="Note 8 3 2 10 3" xfId="60516"/>
    <cellStyle name="Note 8 3 2 11" xfId="8040"/>
    <cellStyle name="Note 8 3 2 11 2" xfId="8041"/>
    <cellStyle name="Note 8 3 2 11 3" xfId="60517"/>
    <cellStyle name="Note 8 3 2 12" xfId="8042"/>
    <cellStyle name="Note 8 3 2 12 2" xfId="8043"/>
    <cellStyle name="Note 8 3 2 12 3" xfId="60518"/>
    <cellStyle name="Note 8 3 2 13" xfId="8044"/>
    <cellStyle name="Note 8 3 2 2" xfId="8045"/>
    <cellStyle name="Note 8 3 2 2 2" xfId="8046"/>
    <cellStyle name="Note 8 3 2 2 2 2" xfId="8047"/>
    <cellStyle name="Note 8 3 2 2 2 2 2" xfId="8048"/>
    <cellStyle name="Note 8 3 2 2 2 2 3" xfId="60519"/>
    <cellStyle name="Note 8 3 2 2 2 3" xfId="8049"/>
    <cellStyle name="Note 8 3 2 2 2 4" xfId="60520"/>
    <cellStyle name="Note 8 3 2 2 3" xfId="8050"/>
    <cellStyle name="Note 8 3 2 2 3 2" xfId="8051"/>
    <cellStyle name="Note 8 3 2 2 3 2 2" xfId="8052"/>
    <cellStyle name="Note 8 3 2 2 3 2 3" xfId="60521"/>
    <cellStyle name="Note 8 3 2 2 3 3" xfId="8053"/>
    <cellStyle name="Note 8 3 2 2 3 4" xfId="60522"/>
    <cellStyle name="Note 8 3 2 2 4" xfId="8054"/>
    <cellStyle name="Note 8 3 2 2 4 2" xfId="8055"/>
    <cellStyle name="Note 8 3 2 2 4 3" xfId="60523"/>
    <cellStyle name="Note 8 3 2 2 5" xfId="8056"/>
    <cellStyle name="Note 8 3 2 2 5 2" xfId="8057"/>
    <cellStyle name="Note 8 3 2 2 5 3" xfId="60524"/>
    <cellStyle name="Note 8 3 2 2 6" xfId="8058"/>
    <cellStyle name="Note 8 3 2 2 6 2" xfId="8059"/>
    <cellStyle name="Note 8 3 2 2 6 3" xfId="60525"/>
    <cellStyle name="Note 8 3 2 2 7" xfId="8060"/>
    <cellStyle name="Note 8 3 2 2 7 2" xfId="8061"/>
    <cellStyle name="Note 8 3 2 2 7 3" xfId="60526"/>
    <cellStyle name="Note 8 3 2 2 8" xfId="8062"/>
    <cellStyle name="Note 8 3 2 2 9" xfId="60527"/>
    <cellStyle name="Note 8 3 2 3" xfId="8063"/>
    <cellStyle name="Note 8 3 2 3 10" xfId="8064"/>
    <cellStyle name="Note 8 3 2 3 10 2" xfId="8065"/>
    <cellStyle name="Note 8 3 2 3 10 3" xfId="60528"/>
    <cellStyle name="Note 8 3 2 3 11" xfId="8066"/>
    <cellStyle name="Note 8 3 2 3 2" xfId="8067"/>
    <cellStyle name="Note 8 3 2 3 2 2" xfId="8068"/>
    <cellStyle name="Note 8 3 2 3 2 2 2" xfId="8069"/>
    <cellStyle name="Note 8 3 2 3 2 2 3" xfId="60529"/>
    <cellStyle name="Note 8 3 2 3 2 3" xfId="8070"/>
    <cellStyle name="Note 8 3 2 3 2 4" xfId="60530"/>
    <cellStyle name="Note 8 3 2 3 3" xfId="8071"/>
    <cellStyle name="Note 8 3 2 3 3 2" xfId="8072"/>
    <cellStyle name="Note 8 3 2 3 3 3" xfId="60531"/>
    <cellStyle name="Note 8 3 2 3 4" xfId="8073"/>
    <cellStyle name="Note 8 3 2 3 4 2" xfId="8074"/>
    <cellStyle name="Note 8 3 2 3 4 3" xfId="60532"/>
    <cellStyle name="Note 8 3 2 3 5" xfId="8075"/>
    <cellStyle name="Note 8 3 2 3 5 2" xfId="8076"/>
    <cellStyle name="Note 8 3 2 3 5 3" xfId="60533"/>
    <cellStyle name="Note 8 3 2 3 6" xfId="8077"/>
    <cellStyle name="Note 8 3 2 3 6 2" xfId="8078"/>
    <cellStyle name="Note 8 3 2 3 6 3" xfId="60534"/>
    <cellStyle name="Note 8 3 2 3 7" xfId="8079"/>
    <cellStyle name="Note 8 3 2 3 7 2" xfId="8080"/>
    <cellStyle name="Note 8 3 2 3 7 3" xfId="60535"/>
    <cellStyle name="Note 8 3 2 3 8" xfId="8081"/>
    <cellStyle name="Note 8 3 2 3 8 2" xfId="8082"/>
    <cellStyle name="Note 8 3 2 3 8 3" xfId="60536"/>
    <cellStyle name="Note 8 3 2 3 9" xfId="8083"/>
    <cellStyle name="Note 8 3 2 3 9 2" xfId="8084"/>
    <cellStyle name="Note 8 3 2 3 9 3" xfId="60537"/>
    <cellStyle name="Note 8 3 2 4" xfId="8085"/>
    <cellStyle name="Note 8 3 2 4 10" xfId="8086"/>
    <cellStyle name="Note 8 3 2 4 10 2" xfId="8087"/>
    <cellStyle name="Note 8 3 2 4 10 3" xfId="60538"/>
    <cellStyle name="Note 8 3 2 4 11" xfId="8088"/>
    <cellStyle name="Note 8 3 2 4 2" xfId="8089"/>
    <cellStyle name="Note 8 3 2 4 2 2" xfId="8090"/>
    <cellStyle name="Note 8 3 2 4 2 2 2" xfId="8091"/>
    <cellStyle name="Note 8 3 2 4 2 2 3" xfId="60539"/>
    <cellStyle name="Note 8 3 2 4 2 3" xfId="8092"/>
    <cellStyle name="Note 8 3 2 4 2 4" xfId="60540"/>
    <cellStyle name="Note 8 3 2 4 3" xfId="8093"/>
    <cellStyle name="Note 8 3 2 4 3 2" xfId="8094"/>
    <cellStyle name="Note 8 3 2 4 3 3" xfId="60541"/>
    <cellStyle name="Note 8 3 2 4 4" xfId="8095"/>
    <cellStyle name="Note 8 3 2 4 4 2" xfId="8096"/>
    <cellStyle name="Note 8 3 2 4 4 3" xfId="60542"/>
    <cellStyle name="Note 8 3 2 4 5" xfId="8097"/>
    <cellStyle name="Note 8 3 2 4 5 2" xfId="8098"/>
    <cellStyle name="Note 8 3 2 4 5 3" xfId="60543"/>
    <cellStyle name="Note 8 3 2 4 6" xfId="8099"/>
    <cellStyle name="Note 8 3 2 4 6 2" xfId="8100"/>
    <cellStyle name="Note 8 3 2 4 6 3" xfId="60544"/>
    <cellStyle name="Note 8 3 2 4 7" xfId="8101"/>
    <cellStyle name="Note 8 3 2 4 7 2" xfId="8102"/>
    <cellStyle name="Note 8 3 2 4 7 3" xfId="60545"/>
    <cellStyle name="Note 8 3 2 4 8" xfId="8103"/>
    <cellStyle name="Note 8 3 2 4 8 2" xfId="8104"/>
    <cellStyle name="Note 8 3 2 4 8 3" xfId="60546"/>
    <cellStyle name="Note 8 3 2 4 9" xfId="8105"/>
    <cellStyle name="Note 8 3 2 4 9 2" xfId="8106"/>
    <cellStyle name="Note 8 3 2 4 9 3" xfId="60547"/>
    <cellStyle name="Note 8 3 2 5" xfId="8107"/>
    <cellStyle name="Note 8 3 2 5 10" xfId="8108"/>
    <cellStyle name="Note 8 3 2 5 10 2" xfId="8109"/>
    <cellStyle name="Note 8 3 2 5 10 3" xfId="60548"/>
    <cellStyle name="Note 8 3 2 5 11" xfId="8110"/>
    <cellStyle name="Note 8 3 2 5 2" xfId="8111"/>
    <cellStyle name="Note 8 3 2 5 2 2" xfId="8112"/>
    <cellStyle name="Note 8 3 2 5 2 2 2" xfId="8113"/>
    <cellStyle name="Note 8 3 2 5 2 2 3" xfId="60549"/>
    <cellStyle name="Note 8 3 2 5 2 3" xfId="8114"/>
    <cellStyle name="Note 8 3 2 5 2 4" xfId="60550"/>
    <cellStyle name="Note 8 3 2 5 3" xfId="8115"/>
    <cellStyle name="Note 8 3 2 5 3 2" xfId="8116"/>
    <cellStyle name="Note 8 3 2 5 3 3" xfId="60551"/>
    <cellStyle name="Note 8 3 2 5 4" xfId="8117"/>
    <cellStyle name="Note 8 3 2 5 4 2" xfId="8118"/>
    <cellStyle name="Note 8 3 2 5 4 3" xfId="60552"/>
    <cellStyle name="Note 8 3 2 5 5" xfId="8119"/>
    <cellStyle name="Note 8 3 2 5 5 2" xfId="8120"/>
    <cellStyle name="Note 8 3 2 5 5 3" xfId="60553"/>
    <cellStyle name="Note 8 3 2 5 6" xfId="8121"/>
    <cellStyle name="Note 8 3 2 5 6 2" xfId="8122"/>
    <cellStyle name="Note 8 3 2 5 6 3" xfId="60554"/>
    <cellStyle name="Note 8 3 2 5 7" xfId="8123"/>
    <cellStyle name="Note 8 3 2 5 7 2" xfId="8124"/>
    <cellStyle name="Note 8 3 2 5 7 3" xfId="60555"/>
    <cellStyle name="Note 8 3 2 5 8" xfId="8125"/>
    <cellStyle name="Note 8 3 2 5 8 2" xfId="8126"/>
    <cellStyle name="Note 8 3 2 5 8 3" xfId="60556"/>
    <cellStyle name="Note 8 3 2 5 9" xfId="8127"/>
    <cellStyle name="Note 8 3 2 5 9 2" xfId="8128"/>
    <cellStyle name="Note 8 3 2 5 9 3" xfId="60557"/>
    <cellStyle name="Note 8 3 2 6" xfId="8129"/>
    <cellStyle name="Note 8 3 2 6 10" xfId="8130"/>
    <cellStyle name="Note 8 3 2 6 10 2" xfId="8131"/>
    <cellStyle name="Note 8 3 2 6 10 3" xfId="60558"/>
    <cellStyle name="Note 8 3 2 6 11" xfId="8132"/>
    <cellStyle name="Note 8 3 2 6 2" xfId="8133"/>
    <cellStyle name="Note 8 3 2 6 2 2" xfId="8134"/>
    <cellStyle name="Note 8 3 2 6 2 2 2" xfId="8135"/>
    <cellStyle name="Note 8 3 2 6 2 2 3" xfId="60559"/>
    <cellStyle name="Note 8 3 2 6 2 3" xfId="8136"/>
    <cellStyle name="Note 8 3 2 6 2 4" xfId="60560"/>
    <cellStyle name="Note 8 3 2 6 3" xfId="8137"/>
    <cellStyle name="Note 8 3 2 6 3 2" xfId="8138"/>
    <cellStyle name="Note 8 3 2 6 3 3" xfId="60561"/>
    <cellStyle name="Note 8 3 2 6 4" xfId="8139"/>
    <cellStyle name="Note 8 3 2 6 4 2" xfId="8140"/>
    <cellStyle name="Note 8 3 2 6 4 3" xfId="60562"/>
    <cellStyle name="Note 8 3 2 6 5" xfId="8141"/>
    <cellStyle name="Note 8 3 2 6 5 2" xfId="8142"/>
    <cellStyle name="Note 8 3 2 6 5 3" xfId="60563"/>
    <cellStyle name="Note 8 3 2 6 6" xfId="8143"/>
    <cellStyle name="Note 8 3 2 6 6 2" xfId="8144"/>
    <cellStyle name="Note 8 3 2 6 6 3" xfId="60564"/>
    <cellStyle name="Note 8 3 2 6 7" xfId="8145"/>
    <cellStyle name="Note 8 3 2 6 7 2" xfId="8146"/>
    <cellStyle name="Note 8 3 2 6 7 3" xfId="60565"/>
    <cellStyle name="Note 8 3 2 6 8" xfId="8147"/>
    <cellStyle name="Note 8 3 2 6 8 2" xfId="8148"/>
    <cellStyle name="Note 8 3 2 6 8 3" xfId="60566"/>
    <cellStyle name="Note 8 3 2 6 9" xfId="8149"/>
    <cellStyle name="Note 8 3 2 6 9 2" xfId="8150"/>
    <cellStyle name="Note 8 3 2 6 9 3" xfId="60567"/>
    <cellStyle name="Note 8 3 2 7" xfId="8151"/>
    <cellStyle name="Note 8 3 2 7 2" xfId="8152"/>
    <cellStyle name="Note 8 3 2 7 2 2" xfId="8153"/>
    <cellStyle name="Note 8 3 2 7 2 3" xfId="60568"/>
    <cellStyle name="Note 8 3 2 7 3" xfId="8154"/>
    <cellStyle name="Note 8 3 2 7 4" xfId="60569"/>
    <cellStyle name="Note 8 3 2 8" xfId="8155"/>
    <cellStyle name="Note 8 3 2 8 2" xfId="8156"/>
    <cellStyle name="Note 8 3 2 8 3" xfId="60570"/>
    <cellStyle name="Note 8 3 2 9" xfId="8157"/>
    <cellStyle name="Note 8 3 2 9 2" xfId="8158"/>
    <cellStyle name="Note 8 3 2 9 3" xfId="60571"/>
    <cellStyle name="Note 8 3 3" xfId="8159"/>
    <cellStyle name="Note 8 3 3 2" xfId="8160"/>
    <cellStyle name="Note 8 3 3 2 2" xfId="8161"/>
    <cellStyle name="Note 8 3 3 2 2 2" xfId="8162"/>
    <cellStyle name="Note 8 3 3 2 2 3" xfId="60572"/>
    <cellStyle name="Note 8 3 3 2 3" xfId="8163"/>
    <cellStyle name="Note 8 3 3 2 4" xfId="60573"/>
    <cellStyle name="Note 8 3 3 3" xfId="8164"/>
    <cellStyle name="Note 8 3 3 3 2" xfId="8165"/>
    <cellStyle name="Note 8 3 3 3 2 2" xfId="8166"/>
    <cellStyle name="Note 8 3 3 3 2 3" xfId="60574"/>
    <cellStyle name="Note 8 3 3 3 3" xfId="8167"/>
    <cellStyle name="Note 8 3 3 3 4" xfId="60575"/>
    <cellStyle name="Note 8 3 3 4" xfId="8168"/>
    <cellStyle name="Note 8 3 3 4 2" xfId="8169"/>
    <cellStyle name="Note 8 3 3 4 3" xfId="60576"/>
    <cellStyle name="Note 8 3 3 5" xfId="8170"/>
    <cellStyle name="Note 8 3 3 5 2" xfId="8171"/>
    <cellStyle name="Note 8 3 3 5 3" xfId="60577"/>
    <cellStyle name="Note 8 3 3 6" xfId="8172"/>
    <cellStyle name="Note 8 3 3 6 2" xfId="8173"/>
    <cellStyle name="Note 8 3 3 6 3" xfId="60578"/>
    <cellStyle name="Note 8 3 3 7" xfId="8174"/>
    <cellStyle name="Note 8 3 3 7 2" xfId="8175"/>
    <cellStyle name="Note 8 3 3 7 3" xfId="60579"/>
    <cellStyle name="Note 8 3 3 8" xfId="8176"/>
    <cellStyle name="Note 8 3 3 9" xfId="60580"/>
    <cellStyle name="Note 8 3 4" xfId="8177"/>
    <cellStyle name="Note 8 3 4 10" xfId="8178"/>
    <cellStyle name="Note 8 3 4 10 2" xfId="8179"/>
    <cellStyle name="Note 8 3 4 10 3" xfId="60581"/>
    <cellStyle name="Note 8 3 4 11" xfId="8180"/>
    <cellStyle name="Note 8 3 4 2" xfId="8181"/>
    <cellStyle name="Note 8 3 4 2 2" xfId="8182"/>
    <cellStyle name="Note 8 3 4 2 2 2" xfId="8183"/>
    <cellStyle name="Note 8 3 4 2 2 3" xfId="60582"/>
    <cellStyle name="Note 8 3 4 2 3" xfId="8184"/>
    <cellStyle name="Note 8 3 4 2 4" xfId="60583"/>
    <cellStyle name="Note 8 3 4 3" xfId="8185"/>
    <cellStyle name="Note 8 3 4 3 2" xfId="8186"/>
    <cellStyle name="Note 8 3 4 3 3" xfId="60584"/>
    <cellStyle name="Note 8 3 4 4" xfId="8187"/>
    <cellStyle name="Note 8 3 4 4 2" xfId="8188"/>
    <cellStyle name="Note 8 3 4 4 3" xfId="60585"/>
    <cellStyle name="Note 8 3 4 5" xfId="8189"/>
    <cellStyle name="Note 8 3 4 5 2" xfId="8190"/>
    <cellStyle name="Note 8 3 4 5 3" xfId="60586"/>
    <cellStyle name="Note 8 3 4 6" xfId="8191"/>
    <cellStyle name="Note 8 3 4 6 2" xfId="8192"/>
    <cellStyle name="Note 8 3 4 6 3" xfId="60587"/>
    <cellStyle name="Note 8 3 4 7" xfId="8193"/>
    <cellStyle name="Note 8 3 4 7 2" xfId="8194"/>
    <cellStyle name="Note 8 3 4 7 3" xfId="60588"/>
    <cellStyle name="Note 8 3 4 8" xfId="8195"/>
    <cellStyle name="Note 8 3 4 8 2" xfId="8196"/>
    <cellStyle name="Note 8 3 4 8 3" xfId="60589"/>
    <cellStyle name="Note 8 3 4 9" xfId="8197"/>
    <cellStyle name="Note 8 3 4 9 2" xfId="8198"/>
    <cellStyle name="Note 8 3 4 9 3" xfId="60590"/>
    <cellStyle name="Note 8 3 5" xfId="8199"/>
    <cellStyle name="Note 8 3 5 10" xfId="8200"/>
    <cellStyle name="Note 8 3 5 10 2" xfId="8201"/>
    <cellStyle name="Note 8 3 5 10 3" xfId="60591"/>
    <cellStyle name="Note 8 3 5 11" xfId="8202"/>
    <cellStyle name="Note 8 3 5 2" xfId="8203"/>
    <cellStyle name="Note 8 3 5 2 2" xfId="8204"/>
    <cellStyle name="Note 8 3 5 2 2 2" xfId="8205"/>
    <cellStyle name="Note 8 3 5 2 2 3" xfId="60592"/>
    <cellStyle name="Note 8 3 5 2 3" xfId="8206"/>
    <cellStyle name="Note 8 3 5 2 4" xfId="60593"/>
    <cellStyle name="Note 8 3 5 3" xfId="8207"/>
    <cellStyle name="Note 8 3 5 3 2" xfId="8208"/>
    <cellStyle name="Note 8 3 5 3 3" xfId="60594"/>
    <cellStyle name="Note 8 3 5 4" xfId="8209"/>
    <cellStyle name="Note 8 3 5 4 2" xfId="8210"/>
    <cellStyle name="Note 8 3 5 4 3" xfId="60595"/>
    <cellStyle name="Note 8 3 5 5" xfId="8211"/>
    <cellStyle name="Note 8 3 5 5 2" xfId="8212"/>
    <cellStyle name="Note 8 3 5 5 3" xfId="60596"/>
    <cellStyle name="Note 8 3 5 6" xfId="8213"/>
    <cellStyle name="Note 8 3 5 6 2" xfId="8214"/>
    <cellStyle name="Note 8 3 5 6 3" xfId="60597"/>
    <cellStyle name="Note 8 3 5 7" xfId="8215"/>
    <cellStyle name="Note 8 3 5 7 2" xfId="8216"/>
    <cellStyle name="Note 8 3 5 7 3" xfId="60598"/>
    <cellStyle name="Note 8 3 5 8" xfId="8217"/>
    <cellStyle name="Note 8 3 5 8 2" xfId="8218"/>
    <cellStyle name="Note 8 3 5 8 3" xfId="60599"/>
    <cellStyle name="Note 8 3 5 9" xfId="8219"/>
    <cellStyle name="Note 8 3 5 9 2" xfId="8220"/>
    <cellStyle name="Note 8 3 5 9 3" xfId="60600"/>
    <cellStyle name="Note 8 3 6" xfId="8221"/>
    <cellStyle name="Note 8 3 6 10" xfId="8222"/>
    <cellStyle name="Note 8 3 6 10 2" xfId="8223"/>
    <cellStyle name="Note 8 3 6 10 3" xfId="60601"/>
    <cellStyle name="Note 8 3 6 11" xfId="8224"/>
    <cellStyle name="Note 8 3 6 2" xfId="8225"/>
    <cellStyle name="Note 8 3 6 2 2" xfId="8226"/>
    <cellStyle name="Note 8 3 6 2 2 2" xfId="8227"/>
    <cellStyle name="Note 8 3 6 2 2 3" xfId="60602"/>
    <cellStyle name="Note 8 3 6 2 3" xfId="8228"/>
    <cellStyle name="Note 8 3 6 2 4" xfId="60603"/>
    <cellStyle name="Note 8 3 6 3" xfId="8229"/>
    <cellStyle name="Note 8 3 6 3 2" xfId="8230"/>
    <cellStyle name="Note 8 3 6 3 3" xfId="60604"/>
    <cellStyle name="Note 8 3 6 4" xfId="8231"/>
    <cellStyle name="Note 8 3 6 4 2" xfId="8232"/>
    <cellStyle name="Note 8 3 6 4 3" xfId="60605"/>
    <cellStyle name="Note 8 3 6 5" xfId="8233"/>
    <cellStyle name="Note 8 3 6 5 2" xfId="8234"/>
    <cellStyle name="Note 8 3 6 5 3" xfId="60606"/>
    <cellStyle name="Note 8 3 6 6" xfId="8235"/>
    <cellStyle name="Note 8 3 6 6 2" xfId="8236"/>
    <cellStyle name="Note 8 3 6 6 3" xfId="60607"/>
    <cellStyle name="Note 8 3 6 7" xfId="8237"/>
    <cellStyle name="Note 8 3 6 7 2" xfId="8238"/>
    <cellStyle name="Note 8 3 6 7 3" xfId="60608"/>
    <cellStyle name="Note 8 3 6 8" xfId="8239"/>
    <cellStyle name="Note 8 3 6 8 2" xfId="8240"/>
    <cellStyle name="Note 8 3 6 8 3" xfId="60609"/>
    <cellStyle name="Note 8 3 6 9" xfId="8241"/>
    <cellStyle name="Note 8 3 6 9 2" xfId="8242"/>
    <cellStyle name="Note 8 3 6 9 3" xfId="60610"/>
    <cellStyle name="Note 8 3 7" xfId="8243"/>
    <cellStyle name="Note 8 3 7 10" xfId="8244"/>
    <cellStyle name="Note 8 3 7 10 2" xfId="8245"/>
    <cellStyle name="Note 8 3 7 10 3" xfId="60611"/>
    <cellStyle name="Note 8 3 7 11" xfId="8246"/>
    <cellStyle name="Note 8 3 7 2" xfId="8247"/>
    <cellStyle name="Note 8 3 7 2 2" xfId="8248"/>
    <cellStyle name="Note 8 3 7 2 2 2" xfId="8249"/>
    <cellStyle name="Note 8 3 7 2 2 3" xfId="60612"/>
    <cellStyle name="Note 8 3 7 2 3" xfId="8250"/>
    <cellStyle name="Note 8 3 7 2 4" xfId="60613"/>
    <cellStyle name="Note 8 3 7 3" xfId="8251"/>
    <cellStyle name="Note 8 3 7 3 2" xfId="8252"/>
    <cellStyle name="Note 8 3 7 3 3" xfId="60614"/>
    <cellStyle name="Note 8 3 7 4" xfId="8253"/>
    <cellStyle name="Note 8 3 7 4 2" xfId="8254"/>
    <cellStyle name="Note 8 3 7 4 3" xfId="60615"/>
    <cellStyle name="Note 8 3 7 5" xfId="8255"/>
    <cellStyle name="Note 8 3 7 5 2" xfId="8256"/>
    <cellStyle name="Note 8 3 7 5 3" xfId="60616"/>
    <cellStyle name="Note 8 3 7 6" xfId="8257"/>
    <cellStyle name="Note 8 3 7 6 2" xfId="8258"/>
    <cellStyle name="Note 8 3 7 6 3" xfId="60617"/>
    <cellStyle name="Note 8 3 7 7" xfId="8259"/>
    <cellStyle name="Note 8 3 7 7 2" xfId="8260"/>
    <cellStyle name="Note 8 3 7 7 3" xfId="60618"/>
    <cellStyle name="Note 8 3 7 8" xfId="8261"/>
    <cellStyle name="Note 8 3 7 8 2" xfId="8262"/>
    <cellStyle name="Note 8 3 7 8 3" xfId="60619"/>
    <cellStyle name="Note 8 3 7 9" xfId="8263"/>
    <cellStyle name="Note 8 3 7 9 2" xfId="8264"/>
    <cellStyle name="Note 8 3 7 9 3" xfId="60620"/>
    <cellStyle name="Note 8 3 8" xfId="8265"/>
    <cellStyle name="Note 8 3 8 2" xfId="8266"/>
    <cellStyle name="Note 8 3 8 2 2" xfId="8267"/>
    <cellStyle name="Note 8 3 8 2 3" xfId="60621"/>
    <cellStyle name="Note 8 3 8 3" xfId="8268"/>
    <cellStyle name="Note 8 3 8 4" xfId="60622"/>
    <cellStyle name="Note 8 3 9" xfId="8269"/>
    <cellStyle name="Note 8 3 9 2" xfId="8270"/>
    <cellStyle name="Note 8 3 9 3" xfId="60623"/>
    <cellStyle name="Note 8 4" xfId="8271"/>
    <cellStyle name="Note 8 4 10" xfId="8272"/>
    <cellStyle name="Note 8 4 10 2" xfId="8273"/>
    <cellStyle name="Note 8 4 10 3" xfId="60624"/>
    <cellStyle name="Note 8 4 11" xfId="8274"/>
    <cellStyle name="Note 8 4 11 2" xfId="8275"/>
    <cellStyle name="Note 8 4 11 3" xfId="60625"/>
    <cellStyle name="Note 8 4 12" xfId="8276"/>
    <cellStyle name="Note 8 4 12 2" xfId="8277"/>
    <cellStyle name="Note 8 4 12 3" xfId="60626"/>
    <cellStyle name="Note 8 4 13" xfId="8278"/>
    <cellStyle name="Note 8 4 2" xfId="8279"/>
    <cellStyle name="Note 8 4 2 2" xfId="8280"/>
    <cellStyle name="Note 8 4 2 2 2" xfId="8281"/>
    <cellStyle name="Note 8 4 2 2 2 2" xfId="8282"/>
    <cellStyle name="Note 8 4 2 2 2 3" xfId="60627"/>
    <cellStyle name="Note 8 4 2 2 3" xfId="8283"/>
    <cellStyle name="Note 8 4 2 2 4" xfId="60628"/>
    <cellStyle name="Note 8 4 2 3" xfId="8284"/>
    <cellStyle name="Note 8 4 2 3 2" xfId="8285"/>
    <cellStyle name="Note 8 4 2 3 2 2" xfId="8286"/>
    <cellStyle name="Note 8 4 2 3 2 3" xfId="60629"/>
    <cellStyle name="Note 8 4 2 3 3" xfId="8287"/>
    <cellStyle name="Note 8 4 2 3 4" xfId="60630"/>
    <cellStyle name="Note 8 4 2 4" xfId="8288"/>
    <cellStyle name="Note 8 4 2 4 2" xfId="8289"/>
    <cellStyle name="Note 8 4 2 4 3" xfId="60631"/>
    <cellStyle name="Note 8 4 2 5" xfId="8290"/>
    <cellStyle name="Note 8 4 2 5 2" xfId="8291"/>
    <cellStyle name="Note 8 4 2 5 3" xfId="60632"/>
    <cellStyle name="Note 8 4 2 6" xfId="8292"/>
    <cellStyle name="Note 8 4 2 6 2" xfId="8293"/>
    <cellStyle name="Note 8 4 2 6 3" xfId="60633"/>
    <cellStyle name="Note 8 4 2 7" xfId="8294"/>
    <cellStyle name="Note 8 4 2 7 2" xfId="8295"/>
    <cellStyle name="Note 8 4 2 7 3" xfId="60634"/>
    <cellStyle name="Note 8 4 2 8" xfId="8296"/>
    <cellStyle name="Note 8 4 2 9" xfId="60635"/>
    <cellStyle name="Note 8 4 3" xfId="8297"/>
    <cellStyle name="Note 8 4 3 10" xfId="8298"/>
    <cellStyle name="Note 8 4 3 10 2" xfId="8299"/>
    <cellStyle name="Note 8 4 3 10 3" xfId="60636"/>
    <cellStyle name="Note 8 4 3 11" xfId="8300"/>
    <cellStyle name="Note 8 4 3 2" xfId="8301"/>
    <cellStyle name="Note 8 4 3 2 2" xfId="8302"/>
    <cellStyle name="Note 8 4 3 2 2 2" xfId="8303"/>
    <cellStyle name="Note 8 4 3 2 2 3" xfId="60637"/>
    <cellStyle name="Note 8 4 3 2 3" xfId="8304"/>
    <cellStyle name="Note 8 4 3 2 4" xfId="60638"/>
    <cellStyle name="Note 8 4 3 3" xfId="8305"/>
    <cellStyle name="Note 8 4 3 3 2" xfId="8306"/>
    <cellStyle name="Note 8 4 3 3 3" xfId="60639"/>
    <cellStyle name="Note 8 4 3 4" xfId="8307"/>
    <cellStyle name="Note 8 4 3 4 2" xfId="8308"/>
    <cellStyle name="Note 8 4 3 4 3" xfId="60640"/>
    <cellStyle name="Note 8 4 3 5" xfId="8309"/>
    <cellStyle name="Note 8 4 3 5 2" xfId="8310"/>
    <cellStyle name="Note 8 4 3 5 3" xfId="60641"/>
    <cellStyle name="Note 8 4 3 6" xfId="8311"/>
    <cellStyle name="Note 8 4 3 6 2" xfId="8312"/>
    <cellStyle name="Note 8 4 3 6 3" xfId="60642"/>
    <cellStyle name="Note 8 4 3 7" xfId="8313"/>
    <cellStyle name="Note 8 4 3 7 2" xfId="8314"/>
    <cellStyle name="Note 8 4 3 7 3" xfId="60643"/>
    <cellStyle name="Note 8 4 3 8" xfId="8315"/>
    <cellStyle name="Note 8 4 3 8 2" xfId="8316"/>
    <cellStyle name="Note 8 4 3 8 3" xfId="60644"/>
    <cellStyle name="Note 8 4 3 9" xfId="8317"/>
    <cellStyle name="Note 8 4 3 9 2" xfId="8318"/>
    <cellStyle name="Note 8 4 3 9 3" xfId="60645"/>
    <cellStyle name="Note 8 4 4" xfId="8319"/>
    <cellStyle name="Note 8 4 4 10" xfId="8320"/>
    <cellStyle name="Note 8 4 4 10 2" xfId="8321"/>
    <cellStyle name="Note 8 4 4 10 3" xfId="60646"/>
    <cellStyle name="Note 8 4 4 11" xfId="8322"/>
    <cellStyle name="Note 8 4 4 2" xfId="8323"/>
    <cellStyle name="Note 8 4 4 2 2" xfId="8324"/>
    <cellStyle name="Note 8 4 4 2 2 2" xfId="8325"/>
    <cellStyle name="Note 8 4 4 2 2 3" xfId="60647"/>
    <cellStyle name="Note 8 4 4 2 3" xfId="8326"/>
    <cellStyle name="Note 8 4 4 2 4" xfId="60648"/>
    <cellStyle name="Note 8 4 4 3" xfId="8327"/>
    <cellStyle name="Note 8 4 4 3 2" xfId="8328"/>
    <cellStyle name="Note 8 4 4 3 3" xfId="60649"/>
    <cellStyle name="Note 8 4 4 4" xfId="8329"/>
    <cellStyle name="Note 8 4 4 4 2" xfId="8330"/>
    <cellStyle name="Note 8 4 4 4 3" xfId="60650"/>
    <cellStyle name="Note 8 4 4 5" xfId="8331"/>
    <cellStyle name="Note 8 4 4 5 2" xfId="8332"/>
    <cellStyle name="Note 8 4 4 5 3" xfId="60651"/>
    <cellStyle name="Note 8 4 4 6" xfId="8333"/>
    <cellStyle name="Note 8 4 4 6 2" xfId="8334"/>
    <cellStyle name="Note 8 4 4 6 3" xfId="60652"/>
    <cellStyle name="Note 8 4 4 7" xfId="8335"/>
    <cellStyle name="Note 8 4 4 7 2" xfId="8336"/>
    <cellStyle name="Note 8 4 4 7 3" xfId="60653"/>
    <cellStyle name="Note 8 4 4 8" xfId="8337"/>
    <cellStyle name="Note 8 4 4 8 2" xfId="8338"/>
    <cellStyle name="Note 8 4 4 8 3" xfId="60654"/>
    <cellStyle name="Note 8 4 4 9" xfId="8339"/>
    <cellStyle name="Note 8 4 4 9 2" xfId="8340"/>
    <cellStyle name="Note 8 4 4 9 3" xfId="60655"/>
    <cellStyle name="Note 8 4 5" xfId="8341"/>
    <cellStyle name="Note 8 4 5 10" xfId="8342"/>
    <cellStyle name="Note 8 4 5 10 2" xfId="8343"/>
    <cellStyle name="Note 8 4 5 10 3" xfId="60656"/>
    <cellStyle name="Note 8 4 5 11" xfId="8344"/>
    <cellStyle name="Note 8 4 5 2" xfId="8345"/>
    <cellStyle name="Note 8 4 5 2 2" xfId="8346"/>
    <cellStyle name="Note 8 4 5 2 2 2" xfId="8347"/>
    <cellStyle name="Note 8 4 5 2 2 3" xfId="60657"/>
    <cellStyle name="Note 8 4 5 2 3" xfId="8348"/>
    <cellStyle name="Note 8 4 5 2 4" xfId="60658"/>
    <cellStyle name="Note 8 4 5 3" xfId="8349"/>
    <cellStyle name="Note 8 4 5 3 2" xfId="8350"/>
    <cellStyle name="Note 8 4 5 3 3" xfId="60659"/>
    <cellStyle name="Note 8 4 5 4" xfId="8351"/>
    <cellStyle name="Note 8 4 5 4 2" xfId="8352"/>
    <cellStyle name="Note 8 4 5 4 3" xfId="60660"/>
    <cellStyle name="Note 8 4 5 5" xfId="8353"/>
    <cellStyle name="Note 8 4 5 5 2" xfId="8354"/>
    <cellStyle name="Note 8 4 5 5 3" xfId="60661"/>
    <cellStyle name="Note 8 4 5 6" xfId="8355"/>
    <cellStyle name="Note 8 4 5 6 2" xfId="8356"/>
    <cellStyle name="Note 8 4 5 6 3" xfId="60662"/>
    <cellStyle name="Note 8 4 5 7" xfId="8357"/>
    <cellStyle name="Note 8 4 5 7 2" xfId="8358"/>
    <cellStyle name="Note 8 4 5 7 3" xfId="60663"/>
    <cellStyle name="Note 8 4 5 8" xfId="8359"/>
    <cellStyle name="Note 8 4 5 8 2" xfId="8360"/>
    <cellStyle name="Note 8 4 5 8 3" xfId="60664"/>
    <cellStyle name="Note 8 4 5 9" xfId="8361"/>
    <cellStyle name="Note 8 4 5 9 2" xfId="8362"/>
    <cellStyle name="Note 8 4 5 9 3" xfId="60665"/>
    <cellStyle name="Note 8 4 6" xfId="8363"/>
    <cellStyle name="Note 8 4 6 10" xfId="8364"/>
    <cellStyle name="Note 8 4 6 10 2" xfId="8365"/>
    <cellStyle name="Note 8 4 6 10 3" xfId="60666"/>
    <cellStyle name="Note 8 4 6 11" xfId="8366"/>
    <cellStyle name="Note 8 4 6 2" xfId="8367"/>
    <cellStyle name="Note 8 4 6 2 2" xfId="8368"/>
    <cellStyle name="Note 8 4 6 2 2 2" xfId="8369"/>
    <cellStyle name="Note 8 4 6 2 2 3" xfId="60667"/>
    <cellStyle name="Note 8 4 6 2 3" xfId="8370"/>
    <cellStyle name="Note 8 4 6 2 4" xfId="60668"/>
    <cellStyle name="Note 8 4 6 3" xfId="8371"/>
    <cellStyle name="Note 8 4 6 3 2" xfId="8372"/>
    <cellStyle name="Note 8 4 6 3 3" xfId="60669"/>
    <cellStyle name="Note 8 4 6 4" xfId="8373"/>
    <cellStyle name="Note 8 4 6 4 2" xfId="8374"/>
    <cellStyle name="Note 8 4 6 4 3" xfId="60670"/>
    <cellStyle name="Note 8 4 6 5" xfId="8375"/>
    <cellStyle name="Note 8 4 6 5 2" xfId="8376"/>
    <cellStyle name="Note 8 4 6 5 3" xfId="60671"/>
    <cellStyle name="Note 8 4 6 6" xfId="8377"/>
    <cellStyle name="Note 8 4 6 6 2" xfId="8378"/>
    <cellStyle name="Note 8 4 6 6 3" xfId="60672"/>
    <cellStyle name="Note 8 4 6 7" xfId="8379"/>
    <cellStyle name="Note 8 4 6 7 2" xfId="8380"/>
    <cellStyle name="Note 8 4 6 7 3" xfId="60673"/>
    <cellStyle name="Note 8 4 6 8" xfId="8381"/>
    <cellStyle name="Note 8 4 6 8 2" xfId="8382"/>
    <cellStyle name="Note 8 4 6 8 3" xfId="60674"/>
    <cellStyle name="Note 8 4 6 9" xfId="8383"/>
    <cellStyle name="Note 8 4 6 9 2" xfId="8384"/>
    <cellStyle name="Note 8 4 6 9 3" xfId="60675"/>
    <cellStyle name="Note 8 4 7" xfId="8385"/>
    <cellStyle name="Note 8 4 7 2" xfId="8386"/>
    <cellStyle name="Note 8 4 7 2 2" xfId="8387"/>
    <cellStyle name="Note 8 4 7 2 3" xfId="60676"/>
    <cellStyle name="Note 8 4 7 3" xfId="8388"/>
    <cellStyle name="Note 8 4 7 4" xfId="60677"/>
    <cellStyle name="Note 8 4 8" xfId="8389"/>
    <cellStyle name="Note 8 4 8 2" xfId="8390"/>
    <cellStyle name="Note 8 4 8 3" xfId="60678"/>
    <cellStyle name="Note 8 4 9" xfId="8391"/>
    <cellStyle name="Note 8 4 9 2" xfId="8392"/>
    <cellStyle name="Note 8 4 9 3" xfId="60679"/>
    <cellStyle name="Note 8 5" xfId="8393"/>
    <cellStyle name="Note 8 5 2" xfId="8394"/>
    <cellStyle name="Note 8 5 2 2" xfId="8395"/>
    <cellStyle name="Note 8 5 2 2 2" xfId="8396"/>
    <cellStyle name="Note 8 5 2 2 3" xfId="60680"/>
    <cellStyle name="Note 8 5 2 3" xfId="8397"/>
    <cellStyle name="Note 8 5 2 4" xfId="60681"/>
    <cellStyle name="Note 8 5 3" xfId="8398"/>
    <cellStyle name="Note 8 5 3 2" xfId="8399"/>
    <cellStyle name="Note 8 5 3 2 2" xfId="8400"/>
    <cellStyle name="Note 8 5 3 2 3" xfId="60682"/>
    <cellStyle name="Note 8 5 3 3" xfId="8401"/>
    <cellStyle name="Note 8 5 3 4" xfId="60683"/>
    <cellStyle name="Note 8 5 4" xfId="8402"/>
    <cellStyle name="Note 8 5 4 2" xfId="8403"/>
    <cellStyle name="Note 8 5 4 3" xfId="60684"/>
    <cellStyle name="Note 8 5 5" xfId="8404"/>
    <cellStyle name="Note 8 5 5 2" xfId="8405"/>
    <cellStyle name="Note 8 5 5 3" xfId="60685"/>
    <cellStyle name="Note 8 5 6" xfId="8406"/>
    <cellStyle name="Note 8 5 6 2" xfId="8407"/>
    <cellStyle name="Note 8 5 6 3" xfId="60686"/>
    <cellStyle name="Note 8 5 7" xfId="8408"/>
    <cellStyle name="Note 8 5 7 2" xfId="8409"/>
    <cellStyle name="Note 8 5 7 3" xfId="60687"/>
    <cellStyle name="Note 8 5 8" xfId="8410"/>
    <cellStyle name="Note 8 5 9" xfId="60688"/>
    <cellStyle name="Note 8 6" xfId="8411"/>
    <cellStyle name="Note 8 6 10" xfId="8412"/>
    <cellStyle name="Note 8 6 10 2" xfId="8413"/>
    <cellStyle name="Note 8 6 10 3" xfId="60689"/>
    <cellStyle name="Note 8 6 11" xfId="8414"/>
    <cellStyle name="Note 8 6 2" xfId="8415"/>
    <cellStyle name="Note 8 6 2 2" xfId="8416"/>
    <cellStyle name="Note 8 6 2 2 2" xfId="8417"/>
    <cellStyle name="Note 8 6 2 2 3" xfId="60690"/>
    <cellStyle name="Note 8 6 2 3" xfId="8418"/>
    <cellStyle name="Note 8 6 2 4" xfId="60691"/>
    <cellStyle name="Note 8 6 3" xfId="8419"/>
    <cellStyle name="Note 8 6 3 2" xfId="8420"/>
    <cellStyle name="Note 8 6 3 3" xfId="60692"/>
    <cellStyle name="Note 8 6 4" xfId="8421"/>
    <cellStyle name="Note 8 6 4 2" xfId="8422"/>
    <cellStyle name="Note 8 6 4 3" xfId="60693"/>
    <cellStyle name="Note 8 6 5" xfId="8423"/>
    <cellStyle name="Note 8 6 5 2" xfId="8424"/>
    <cellStyle name="Note 8 6 5 3" xfId="60694"/>
    <cellStyle name="Note 8 6 6" xfId="8425"/>
    <cellStyle name="Note 8 6 6 2" xfId="8426"/>
    <cellStyle name="Note 8 6 6 3" xfId="60695"/>
    <cellStyle name="Note 8 6 7" xfId="8427"/>
    <cellStyle name="Note 8 6 7 2" xfId="8428"/>
    <cellStyle name="Note 8 6 7 3" xfId="60696"/>
    <cellStyle name="Note 8 6 8" xfId="8429"/>
    <cellStyle name="Note 8 6 8 2" xfId="8430"/>
    <cellStyle name="Note 8 6 8 3" xfId="60697"/>
    <cellStyle name="Note 8 6 9" xfId="8431"/>
    <cellStyle name="Note 8 6 9 2" xfId="8432"/>
    <cellStyle name="Note 8 6 9 3" xfId="60698"/>
    <cellStyle name="Note 8 7" xfId="8433"/>
    <cellStyle name="Note 8 7 10" xfId="8434"/>
    <cellStyle name="Note 8 7 10 2" xfId="8435"/>
    <cellStyle name="Note 8 7 10 3" xfId="60699"/>
    <cellStyle name="Note 8 7 11" xfId="8436"/>
    <cellStyle name="Note 8 7 2" xfId="8437"/>
    <cellStyle name="Note 8 7 2 2" xfId="8438"/>
    <cellStyle name="Note 8 7 2 2 2" xfId="8439"/>
    <cellStyle name="Note 8 7 2 2 3" xfId="60700"/>
    <cellStyle name="Note 8 7 2 3" xfId="8440"/>
    <cellStyle name="Note 8 7 2 4" xfId="60701"/>
    <cellStyle name="Note 8 7 3" xfId="8441"/>
    <cellStyle name="Note 8 7 3 2" xfId="8442"/>
    <cellStyle name="Note 8 7 3 3" xfId="60702"/>
    <cellStyle name="Note 8 7 4" xfId="8443"/>
    <cellStyle name="Note 8 7 4 2" xfId="8444"/>
    <cellStyle name="Note 8 7 4 3" xfId="60703"/>
    <cellStyle name="Note 8 7 5" xfId="8445"/>
    <cellStyle name="Note 8 7 5 2" xfId="8446"/>
    <cellStyle name="Note 8 7 5 3" xfId="60704"/>
    <cellStyle name="Note 8 7 6" xfId="8447"/>
    <cellStyle name="Note 8 7 6 2" xfId="8448"/>
    <cellStyle name="Note 8 7 6 3" xfId="60705"/>
    <cellStyle name="Note 8 7 7" xfId="8449"/>
    <cellStyle name="Note 8 7 7 2" xfId="8450"/>
    <cellStyle name="Note 8 7 7 3" xfId="60706"/>
    <cellStyle name="Note 8 7 8" xfId="8451"/>
    <cellStyle name="Note 8 7 8 2" xfId="8452"/>
    <cellStyle name="Note 8 7 8 3" xfId="60707"/>
    <cellStyle name="Note 8 7 9" xfId="8453"/>
    <cellStyle name="Note 8 7 9 2" xfId="8454"/>
    <cellStyle name="Note 8 7 9 3" xfId="60708"/>
    <cellStyle name="Note 8 8" xfId="8455"/>
    <cellStyle name="Note 8 8 10" xfId="8456"/>
    <cellStyle name="Note 8 8 10 2" xfId="8457"/>
    <cellStyle name="Note 8 8 10 3" xfId="60709"/>
    <cellStyle name="Note 8 8 11" xfId="8458"/>
    <cellStyle name="Note 8 8 2" xfId="8459"/>
    <cellStyle name="Note 8 8 2 2" xfId="8460"/>
    <cellStyle name="Note 8 8 2 2 2" xfId="8461"/>
    <cellStyle name="Note 8 8 2 2 3" xfId="60710"/>
    <cellStyle name="Note 8 8 2 3" xfId="8462"/>
    <cellStyle name="Note 8 8 2 4" xfId="60711"/>
    <cellStyle name="Note 8 8 3" xfId="8463"/>
    <cellStyle name="Note 8 8 3 2" xfId="8464"/>
    <cellStyle name="Note 8 8 3 3" xfId="60712"/>
    <cellStyle name="Note 8 8 4" xfId="8465"/>
    <cellStyle name="Note 8 8 4 2" xfId="8466"/>
    <cellStyle name="Note 8 8 4 3" xfId="60713"/>
    <cellStyle name="Note 8 8 5" xfId="8467"/>
    <cellStyle name="Note 8 8 5 2" xfId="8468"/>
    <cellStyle name="Note 8 8 5 3" xfId="60714"/>
    <cellStyle name="Note 8 8 6" xfId="8469"/>
    <cellStyle name="Note 8 8 6 2" xfId="8470"/>
    <cellStyle name="Note 8 8 6 3" xfId="60715"/>
    <cellStyle name="Note 8 8 7" xfId="8471"/>
    <cellStyle name="Note 8 8 7 2" xfId="8472"/>
    <cellStyle name="Note 8 8 7 3" xfId="60716"/>
    <cellStyle name="Note 8 8 8" xfId="8473"/>
    <cellStyle name="Note 8 8 8 2" xfId="8474"/>
    <cellStyle name="Note 8 8 8 3" xfId="60717"/>
    <cellStyle name="Note 8 8 9" xfId="8475"/>
    <cellStyle name="Note 8 8 9 2" xfId="8476"/>
    <cellStyle name="Note 8 8 9 3" xfId="60718"/>
    <cellStyle name="Note 8 9" xfId="8477"/>
    <cellStyle name="Note 8 9 10" xfId="8478"/>
    <cellStyle name="Note 8 9 10 2" xfId="8479"/>
    <cellStyle name="Note 8 9 10 3" xfId="60719"/>
    <cellStyle name="Note 8 9 11" xfId="8480"/>
    <cellStyle name="Note 8 9 2" xfId="8481"/>
    <cellStyle name="Note 8 9 2 2" xfId="8482"/>
    <cellStyle name="Note 8 9 2 2 2" xfId="8483"/>
    <cellStyle name="Note 8 9 2 2 3" xfId="60720"/>
    <cellStyle name="Note 8 9 2 3" xfId="8484"/>
    <cellStyle name="Note 8 9 2 4" xfId="60721"/>
    <cellStyle name="Note 8 9 3" xfId="8485"/>
    <cellStyle name="Note 8 9 3 2" xfId="8486"/>
    <cellStyle name="Note 8 9 3 3" xfId="60722"/>
    <cellStyle name="Note 8 9 4" xfId="8487"/>
    <cellStyle name="Note 8 9 4 2" xfId="8488"/>
    <cellStyle name="Note 8 9 4 3" xfId="60723"/>
    <cellStyle name="Note 8 9 5" xfId="8489"/>
    <cellStyle name="Note 8 9 5 2" xfId="8490"/>
    <cellStyle name="Note 8 9 5 3" xfId="60724"/>
    <cellStyle name="Note 8 9 6" xfId="8491"/>
    <cellStyle name="Note 8 9 6 2" xfId="8492"/>
    <cellStyle name="Note 8 9 6 3" xfId="60725"/>
    <cellStyle name="Note 8 9 7" xfId="8493"/>
    <cellStyle name="Note 8 9 7 2" xfId="8494"/>
    <cellStyle name="Note 8 9 7 3" xfId="60726"/>
    <cellStyle name="Note 8 9 8" xfId="8495"/>
    <cellStyle name="Note 8 9 8 2" xfId="8496"/>
    <cellStyle name="Note 8 9 8 3" xfId="60727"/>
    <cellStyle name="Note 8 9 9" xfId="8497"/>
    <cellStyle name="Note 8 9 9 2" xfId="8498"/>
    <cellStyle name="Note 8 9 9 3" xfId="60728"/>
    <cellStyle name="Note 9" xfId="8499"/>
    <cellStyle name="Note 9 10" xfId="8500"/>
    <cellStyle name="Note 9 10 2" xfId="8501"/>
    <cellStyle name="Note 9 10 2 2" xfId="8502"/>
    <cellStyle name="Note 9 10 2 3" xfId="60729"/>
    <cellStyle name="Note 9 10 3" xfId="8503"/>
    <cellStyle name="Note 9 10 4" xfId="60730"/>
    <cellStyle name="Note 9 11" xfId="8504"/>
    <cellStyle name="Note 9 11 2" xfId="8505"/>
    <cellStyle name="Note 9 11 3" xfId="60731"/>
    <cellStyle name="Note 9 12" xfId="8506"/>
    <cellStyle name="Note 9 12 2" xfId="8507"/>
    <cellStyle name="Note 9 12 3" xfId="60732"/>
    <cellStyle name="Note 9 13" xfId="8508"/>
    <cellStyle name="Note 9 13 2" xfId="8509"/>
    <cellStyle name="Note 9 13 3" xfId="60733"/>
    <cellStyle name="Note 9 14" xfId="8510"/>
    <cellStyle name="Note 9 14 2" xfId="8511"/>
    <cellStyle name="Note 9 14 3" xfId="60734"/>
    <cellStyle name="Note 9 15" xfId="8512"/>
    <cellStyle name="Note 9 15 2" xfId="8513"/>
    <cellStyle name="Note 9 15 3" xfId="60735"/>
    <cellStyle name="Note 9 16" xfId="8514"/>
    <cellStyle name="Note 9 2" xfId="8515"/>
    <cellStyle name="Note 9 2 10" xfId="8516"/>
    <cellStyle name="Note 9 2 10 2" xfId="8517"/>
    <cellStyle name="Note 9 2 10 3" xfId="60736"/>
    <cellStyle name="Note 9 2 11" xfId="8518"/>
    <cellStyle name="Note 9 2 11 2" xfId="8519"/>
    <cellStyle name="Note 9 2 11 3" xfId="60737"/>
    <cellStyle name="Note 9 2 12" xfId="8520"/>
    <cellStyle name="Note 9 2 12 2" xfId="8521"/>
    <cellStyle name="Note 9 2 12 3" xfId="60738"/>
    <cellStyle name="Note 9 2 13" xfId="8522"/>
    <cellStyle name="Note 9 2 13 2" xfId="8523"/>
    <cellStyle name="Note 9 2 13 3" xfId="60739"/>
    <cellStyle name="Note 9 2 14" xfId="8524"/>
    <cellStyle name="Note 9 2 2" xfId="8525"/>
    <cellStyle name="Note 9 2 2 10" xfId="8526"/>
    <cellStyle name="Note 9 2 2 10 2" xfId="8527"/>
    <cellStyle name="Note 9 2 2 10 3" xfId="60740"/>
    <cellStyle name="Note 9 2 2 11" xfId="8528"/>
    <cellStyle name="Note 9 2 2 11 2" xfId="8529"/>
    <cellStyle name="Note 9 2 2 11 3" xfId="60741"/>
    <cellStyle name="Note 9 2 2 12" xfId="8530"/>
    <cellStyle name="Note 9 2 2 12 2" xfId="8531"/>
    <cellStyle name="Note 9 2 2 12 3" xfId="60742"/>
    <cellStyle name="Note 9 2 2 13" xfId="8532"/>
    <cellStyle name="Note 9 2 2 2" xfId="8533"/>
    <cellStyle name="Note 9 2 2 2 2" xfId="8534"/>
    <cellStyle name="Note 9 2 2 2 2 2" xfId="8535"/>
    <cellStyle name="Note 9 2 2 2 2 2 2" xfId="8536"/>
    <cellStyle name="Note 9 2 2 2 2 2 3" xfId="60743"/>
    <cellStyle name="Note 9 2 2 2 2 3" xfId="8537"/>
    <cellStyle name="Note 9 2 2 2 2 4" xfId="60744"/>
    <cellStyle name="Note 9 2 2 2 3" xfId="8538"/>
    <cellStyle name="Note 9 2 2 2 3 2" xfId="8539"/>
    <cellStyle name="Note 9 2 2 2 3 2 2" xfId="8540"/>
    <cellStyle name="Note 9 2 2 2 3 2 3" xfId="60745"/>
    <cellStyle name="Note 9 2 2 2 3 3" xfId="8541"/>
    <cellStyle name="Note 9 2 2 2 3 4" xfId="60746"/>
    <cellStyle name="Note 9 2 2 2 4" xfId="8542"/>
    <cellStyle name="Note 9 2 2 2 4 2" xfId="8543"/>
    <cellStyle name="Note 9 2 2 2 4 3" xfId="60747"/>
    <cellStyle name="Note 9 2 2 2 5" xfId="8544"/>
    <cellStyle name="Note 9 2 2 2 5 2" xfId="8545"/>
    <cellStyle name="Note 9 2 2 2 5 3" xfId="60748"/>
    <cellStyle name="Note 9 2 2 2 6" xfId="8546"/>
    <cellStyle name="Note 9 2 2 2 6 2" xfId="8547"/>
    <cellStyle name="Note 9 2 2 2 6 3" xfId="60749"/>
    <cellStyle name="Note 9 2 2 2 7" xfId="8548"/>
    <cellStyle name="Note 9 2 2 2 7 2" xfId="8549"/>
    <cellStyle name="Note 9 2 2 2 7 3" xfId="60750"/>
    <cellStyle name="Note 9 2 2 2 8" xfId="8550"/>
    <cellStyle name="Note 9 2 2 2 9" xfId="60751"/>
    <cellStyle name="Note 9 2 2 3" xfId="8551"/>
    <cellStyle name="Note 9 2 2 3 10" xfId="8552"/>
    <cellStyle name="Note 9 2 2 3 10 2" xfId="8553"/>
    <cellStyle name="Note 9 2 2 3 10 3" xfId="60752"/>
    <cellStyle name="Note 9 2 2 3 11" xfId="8554"/>
    <cellStyle name="Note 9 2 2 3 2" xfId="8555"/>
    <cellStyle name="Note 9 2 2 3 2 2" xfId="8556"/>
    <cellStyle name="Note 9 2 2 3 2 2 2" xfId="8557"/>
    <cellStyle name="Note 9 2 2 3 2 2 3" xfId="60753"/>
    <cellStyle name="Note 9 2 2 3 2 3" xfId="8558"/>
    <cellStyle name="Note 9 2 2 3 2 4" xfId="60754"/>
    <cellStyle name="Note 9 2 2 3 3" xfId="8559"/>
    <cellStyle name="Note 9 2 2 3 3 2" xfId="8560"/>
    <cellStyle name="Note 9 2 2 3 3 3" xfId="60755"/>
    <cellStyle name="Note 9 2 2 3 4" xfId="8561"/>
    <cellStyle name="Note 9 2 2 3 4 2" xfId="8562"/>
    <cellStyle name="Note 9 2 2 3 4 3" xfId="60756"/>
    <cellStyle name="Note 9 2 2 3 5" xfId="8563"/>
    <cellStyle name="Note 9 2 2 3 5 2" xfId="8564"/>
    <cellStyle name="Note 9 2 2 3 5 3" xfId="60757"/>
    <cellStyle name="Note 9 2 2 3 6" xfId="8565"/>
    <cellStyle name="Note 9 2 2 3 6 2" xfId="8566"/>
    <cellStyle name="Note 9 2 2 3 6 3" xfId="60758"/>
    <cellStyle name="Note 9 2 2 3 7" xfId="8567"/>
    <cellStyle name="Note 9 2 2 3 7 2" xfId="8568"/>
    <cellStyle name="Note 9 2 2 3 7 3" xfId="60759"/>
    <cellStyle name="Note 9 2 2 3 8" xfId="8569"/>
    <cellStyle name="Note 9 2 2 3 8 2" xfId="8570"/>
    <cellStyle name="Note 9 2 2 3 8 3" xfId="60760"/>
    <cellStyle name="Note 9 2 2 3 9" xfId="8571"/>
    <cellStyle name="Note 9 2 2 3 9 2" xfId="8572"/>
    <cellStyle name="Note 9 2 2 3 9 3" xfId="60761"/>
    <cellStyle name="Note 9 2 2 4" xfId="8573"/>
    <cellStyle name="Note 9 2 2 4 10" xfId="8574"/>
    <cellStyle name="Note 9 2 2 4 10 2" xfId="8575"/>
    <cellStyle name="Note 9 2 2 4 10 3" xfId="60762"/>
    <cellStyle name="Note 9 2 2 4 11" xfId="8576"/>
    <cellStyle name="Note 9 2 2 4 2" xfId="8577"/>
    <cellStyle name="Note 9 2 2 4 2 2" xfId="8578"/>
    <cellStyle name="Note 9 2 2 4 2 2 2" xfId="8579"/>
    <cellStyle name="Note 9 2 2 4 2 2 3" xfId="60763"/>
    <cellStyle name="Note 9 2 2 4 2 3" xfId="8580"/>
    <cellStyle name="Note 9 2 2 4 2 4" xfId="60764"/>
    <cellStyle name="Note 9 2 2 4 3" xfId="8581"/>
    <cellStyle name="Note 9 2 2 4 3 2" xfId="8582"/>
    <cellStyle name="Note 9 2 2 4 3 3" xfId="60765"/>
    <cellStyle name="Note 9 2 2 4 4" xfId="8583"/>
    <cellStyle name="Note 9 2 2 4 4 2" xfId="8584"/>
    <cellStyle name="Note 9 2 2 4 4 3" xfId="60766"/>
    <cellStyle name="Note 9 2 2 4 5" xfId="8585"/>
    <cellStyle name="Note 9 2 2 4 5 2" xfId="8586"/>
    <cellStyle name="Note 9 2 2 4 5 3" xfId="60767"/>
    <cellStyle name="Note 9 2 2 4 6" xfId="8587"/>
    <cellStyle name="Note 9 2 2 4 6 2" xfId="8588"/>
    <cellStyle name="Note 9 2 2 4 6 3" xfId="60768"/>
    <cellStyle name="Note 9 2 2 4 7" xfId="8589"/>
    <cellStyle name="Note 9 2 2 4 7 2" xfId="8590"/>
    <cellStyle name="Note 9 2 2 4 7 3" xfId="60769"/>
    <cellStyle name="Note 9 2 2 4 8" xfId="8591"/>
    <cellStyle name="Note 9 2 2 4 8 2" xfId="8592"/>
    <cellStyle name="Note 9 2 2 4 8 3" xfId="60770"/>
    <cellStyle name="Note 9 2 2 4 9" xfId="8593"/>
    <cellStyle name="Note 9 2 2 4 9 2" xfId="8594"/>
    <cellStyle name="Note 9 2 2 4 9 3" xfId="60771"/>
    <cellStyle name="Note 9 2 2 5" xfId="8595"/>
    <cellStyle name="Note 9 2 2 5 10" xfId="8596"/>
    <cellStyle name="Note 9 2 2 5 10 2" xfId="8597"/>
    <cellStyle name="Note 9 2 2 5 10 3" xfId="60772"/>
    <cellStyle name="Note 9 2 2 5 11" xfId="8598"/>
    <cellStyle name="Note 9 2 2 5 2" xfId="8599"/>
    <cellStyle name="Note 9 2 2 5 2 2" xfId="8600"/>
    <cellStyle name="Note 9 2 2 5 2 2 2" xfId="8601"/>
    <cellStyle name="Note 9 2 2 5 2 2 3" xfId="60773"/>
    <cellStyle name="Note 9 2 2 5 2 3" xfId="8602"/>
    <cellStyle name="Note 9 2 2 5 2 4" xfId="60774"/>
    <cellStyle name="Note 9 2 2 5 3" xfId="8603"/>
    <cellStyle name="Note 9 2 2 5 3 2" xfId="8604"/>
    <cellStyle name="Note 9 2 2 5 3 3" xfId="60775"/>
    <cellStyle name="Note 9 2 2 5 4" xfId="8605"/>
    <cellStyle name="Note 9 2 2 5 4 2" xfId="8606"/>
    <cellStyle name="Note 9 2 2 5 4 3" xfId="60776"/>
    <cellStyle name="Note 9 2 2 5 5" xfId="8607"/>
    <cellStyle name="Note 9 2 2 5 5 2" xfId="8608"/>
    <cellStyle name="Note 9 2 2 5 5 3" xfId="60777"/>
    <cellStyle name="Note 9 2 2 5 6" xfId="8609"/>
    <cellStyle name="Note 9 2 2 5 6 2" xfId="8610"/>
    <cellStyle name="Note 9 2 2 5 6 3" xfId="60778"/>
    <cellStyle name="Note 9 2 2 5 7" xfId="8611"/>
    <cellStyle name="Note 9 2 2 5 7 2" xfId="8612"/>
    <cellStyle name="Note 9 2 2 5 7 3" xfId="60779"/>
    <cellStyle name="Note 9 2 2 5 8" xfId="8613"/>
    <cellStyle name="Note 9 2 2 5 8 2" xfId="8614"/>
    <cellStyle name="Note 9 2 2 5 8 3" xfId="60780"/>
    <cellStyle name="Note 9 2 2 5 9" xfId="8615"/>
    <cellStyle name="Note 9 2 2 5 9 2" xfId="8616"/>
    <cellStyle name="Note 9 2 2 5 9 3" xfId="60781"/>
    <cellStyle name="Note 9 2 2 6" xfId="8617"/>
    <cellStyle name="Note 9 2 2 6 10" xfId="8618"/>
    <cellStyle name="Note 9 2 2 6 10 2" xfId="8619"/>
    <cellStyle name="Note 9 2 2 6 10 3" xfId="60782"/>
    <cellStyle name="Note 9 2 2 6 11" xfId="8620"/>
    <cellStyle name="Note 9 2 2 6 2" xfId="8621"/>
    <cellStyle name="Note 9 2 2 6 2 2" xfId="8622"/>
    <cellStyle name="Note 9 2 2 6 2 2 2" xfId="8623"/>
    <cellStyle name="Note 9 2 2 6 2 2 3" xfId="60783"/>
    <cellStyle name="Note 9 2 2 6 2 3" xfId="8624"/>
    <cellStyle name="Note 9 2 2 6 2 4" xfId="60784"/>
    <cellStyle name="Note 9 2 2 6 3" xfId="8625"/>
    <cellStyle name="Note 9 2 2 6 3 2" xfId="8626"/>
    <cellStyle name="Note 9 2 2 6 3 3" xfId="60785"/>
    <cellStyle name="Note 9 2 2 6 4" xfId="8627"/>
    <cellStyle name="Note 9 2 2 6 4 2" xfId="8628"/>
    <cellStyle name="Note 9 2 2 6 4 3" xfId="60786"/>
    <cellStyle name="Note 9 2 2 6 5" xfId="8629"/>
    <cellStyle name="Note 9 2 2 6 5 2" xfId="8630"/>
    <cellStyle name="Note 9 2 2 6 5 3" xfId="60787"/>
    <cellStyle name="Note 9 2 2 6 6" xfId="8631"/>
    <cellStyle name="Note 9 2 2 6 6 2" xfId="8632"/>
    <cellStyle name="Note 9 2 2 6 6 3" xfId="60788"/>
    <cellStyle name="Note 9 2 2 6 7" xfId="8633"/>
    <cellStyle name="Note 9 2 2 6 7 2" xfId="8634"/>
    <cellStyle name="Note 9 2 2 6 7 3" xfId="60789"/>
    <cellStyle name="Note 9 2 2 6 8" xfId="8635"/>
    <cellStyle name="Note 9 2 2 6 8 2" xfId="8636"/>
    <cellStyle name="Note 9 2 2 6 8 3" xfId="60790"/>
    <cellStyle name="Note 9 2 2 6 9" xfId="8637"/>
    <cellStyle name="Note 9 2 2 6 9 2" xfId="8638"/>
    <cellStyle name="Note 9 2 2 6 9 3" xfId="60791"/>
    <cellStyle name="Note 9 2 2 7" xfId="8639"/>
    <cellStyle name="Note 9 2 2 7 2" xfId="8640"/>
    <cellStyle name="Note 9 2 2 7 2 2" xfId="8641"/>
    <cellStyle name="Note 9 2 2 7 2 3" xfId="60792"/>
    <cellStyle name="Note 9 2 2 7 3" xfId="8642"/>
    <cellStyle name="Note 9 2 2 7 4" xfId="60793"/>
    <cellStyle name="Note 9 2 2 8" xfId="8643"/>
    <cellStyle name="Note 9 2 2 8 2" xfId="8644"/>
    <cellStyle name="Note 9 2 2 8 3" xfId="60794"/>
    <cellStyle name="Note 9 2 2 9" xfId="8645"/>
    <cellStyle name="Note 9 2 2 9 2" xfId="8646"/>
    <cellStyle name="Note 9 2 2 9 3" xfId="60795"/>
    <cellStyle name="Note 9 2 3" xfId="8647"/>
    <cellStyle name="Note 9 2 3 2" xfId="8648"/>
    <cellStyle name="Note 9 2 3 2 2" xfId="8649"/>
    <cellStyle name="Note 9 2 3 2 2 2" xfId="8650"/>
    <cellStyle name="Note 9 2 3 2 2 3" xfId="60796"/>
    <cellStyle name="Note 9 2 3 2 3" xfId="8651"/>
    <cellStyle name="Note 9 2 3 2 4" xfId="60797"/>
    <cellStyle name="Note 9 2 3 3" xfId="8652"/>
    <cellStyle name="Note 9 2 3 3 2" xfId="8653"/>
    <cellStyle name="Note 9 2 3 3 2 2" xfId="8654"/>
    <cellStyle name="Note 9 2 3 3 2 3" xfId="60798"/>
    <cellStyle name="Note 9 2 3 3 3" xfId="8655"/>
    <cellStyle name="Note 9 2 3 3 4" xfId="60799"/>
    <cellStyle name="Note 9 2 3 4" xfId="8656"/>
    <cellStyle name="Note 9 2 3 4 2" xfId="8657"/>
    <cellStyle name="Note 9 2 3 4 3" xfId="60800"/>
    <cellStyle name="Note 9 2 3 5" xfId="8658"/>
    <cellStyle name="Note 9 2 3 5 2" xfId="8659"/>
    <cellStyle name="Note 9 2 3 5 3" xfId="60801"/>
    <cellStyle name="Note 9 2 3 6" xfId="8660"/>
    <cellStyle name="Note 9 2 3 6 2" xfId="8661"/>
    <cellStyle name="Note 9 2 3 6 3" xfId="60802"/>
    <cellStyle name="Note 9 2 3 7" xfId="8662"/>
    <cellStyle name="Note 9 2 3 7 2" xfId="8663"/>
    <cellStyle name="Note 9 2 3 7 3" xfId="60803"/>
    <cellStyle name="Note 9 2 3 8" xfId="8664"/>
    <cellStyle name="Note 9 2 3 9" xfId="60804"/>
    <cellStyle name="Note 9 2 4" xfId="8665"/>
    <cellStyle name="Note 9 2 4 10" xfId="8666"/>
    <cellStyle name="Note 9 2 4 10 2" xfId="8667"/>
    <cellStyle name="Note 9 2 4 10 3" xfId="60805"/>
    <cellStyle name="Note 9 2 4 11" xfId="8668"/>
    <cellStyle name="Note 9 2 4 2" xfId="8669"/>
    <cellStyle name="Note 9 2 4 2 2" xfId="8670"/>
    <cellStyle name="Note 9 2 4 2 2 2" xfId="8671"/>
    <cellStyle name="Note 9 2 4 2 2 3" xfId="60806"/>
    <cellStyle name="Note 9 2 4 2 3" xfId="8672"/>
    <cellStyle name="Note 9 2 4 2 4" xfId="60807"/>
    <cellStyle name="Note 9 2 4 3" xfId="8673"/>
    <cellStyle name="Note 9 2 4 3 2" xfId="8674"/>
    <cellStyle name="Note 9 2 4 3 3" xfId="60808"/>
    <cellStyle name="Note 9 2 4 4" xfId="8675"/>
    <cellStyle name="Note 9 2 4 4 2" xfId="8676"/>
    <cellStyle name="Note 9 2 4 4 3" xfId="60809"/>
    <cellStyle name="Note 9 2 4 5" xfId="8677"/>
    <cellStyle name="Note 9 2 4 5 2" xfId="8678"/>
    <cellStyle name="Note 9 2 4 5 3" xfId="60810"/>
    <cellStyle name="Note 9 2 4 6" xfId="8679"/>
    <cellStyle name="Note 9 2 4 6 2" xfId="8680"/>
    <cellStyle name="Note 9 2 4 6 3" xfId="60811"/>
    <cellStyle name="Note 9 2 4 7" xfId="8681"/>
    <cellStyle name="Note 9 2 4 7 2" xfId="8682"/>
    <cellStyle name="Note 9 2 4 7 3" xfId="60812"/>
    <cellStyle name="Note 9 2 4 8" xfId="8683"/>
    <cellStyle name="Note 9 2 4 8 2" xfId="8684"/>
    <cellStyle name="Note 9 2 4 8 3" xfId="60813"/>
    <cellStyle name="Note 9 2 4 9" xfId="8685"/>
    <cellStyle name="Note 9 2 4 9 2" xfId="8686"/>
    <cellStyle name="Note 9 2 4 9 3" xfId="60814"/>
    <cellStyle name="Note 9 2 5" xfId="8687"/>
    <cellStyle name="Note 9 2 5 10" xfId="8688"/>
    <cellStyle name="Note 9 2 5 10 2" xfId="8689"/>
    <cellStyle name="Note 9 2 5 10 3" xfId="60815"/>
    <cellStyle name="Note 9 2 5 11" xfId="8690"/>
    <cellStyle name="Note 9 2 5 2" xfId="8691"/>
    <cellStyle name="Note 9 2 5 2 2" xfId="8692"/>
    <cellStyle name="Note 9 2 5 2 2 2" xfId="8693"/>
    <cellStyle name="Note 9 2 5 2 2 3" xfId="60816"/>
    <cellStyle name="Note 9 2 5 2 3" xfId="8694"/>
    <cellStyle name="Note 9 2 5 2 4" xfId="60817"/>
    <cellStyle name="Note 9 2 5 3" xfId="8695"/>
    <cellStyle name="Note 9 2 5 3 2" xfId="8696"/>
    <cellStyle name="Note 9 2 5 3 3" xfId="60818"/>
    <cellStyle name="Note 9 2 5 4" xfId="8697"/>
    <cellStyle name="Note 9 2 5 4 2" xfId="8698"/>
    <cellStyle name="Note 9 2 5 4 3" xfId="60819"/>
    <cellStyle name="Note 9 2 5 5" xfId="8699"/>
    <cellStyle name="Note 9 2 5 5 2" xfId="8700"/>
    <cellStyle name="Note 9 2 5 5 3" xfId="60820"/>
    <cellStyle name="Note 9 2 5 6" xfId="8701"/>
    <cellStyle name="Note 9 2 5 6 2" xfId="8702"/>
    <cellStyle name="Note 9 2 5 6 3" xfId="60821"/>
    <cellStyle name="Note 9 2 5 7" xfId="8703"/>
    <cellStyle name="Note 9 2 5 7 2" xfId="8704"/>
    <cellStyle name="Note 9 2 5 7 3" xfId="60822"/>
    <cellStyle name="Note 9 2 5 8" xfId="8705"/>
    <cellStyle name="Note 9 2 5 8 2" xfId="8706"/>
    <cellStyle name="Note 9 2 5 8 3" xfId="60823"/>
    <cellStyle name="Note 9 2 5 9" xfId="8707"/>
    <cellStyle name="Note 9 2 5 9 2" xfId="8708"/>
    <cellStyle name="Note 9 2 5 9 3" xfId="60824"/>
    <cellStyle name="Note 9 2 6" xfId="8709"/>
    <cellStyle name="Note 9 2 6 10" xfId="8710"/>
    <cellStyle name="Note 9 2 6 10 2" xfId="8711"/>
    <cellStyle name="Note 9 2 6 10 3" xfId="60825"/>
    <cellStyle name="Note 9 2 6 11" xfId="8712"/>
    <cellStyle name="Note 9 2 6 2" xfId="8713"/>
    <cellStyle name="Note 9 2 6 2 2" xfId="8714"/>
    <cellStyle name="Note 9 2 6 2 2 2" xfId="8715"/>
    <cellStyle name="Note 9 2 6 2 2 3" xfId="60826"/>
    <cellStyle name="Note 9 2 6 2 3" xfId="8716"/>
    <cellStyle name="Note 9 2 6 2 4" xfId="60827"/>
    <cellStyle name="Note 9 2 6 3" xfId="8717"/>
    <cellStyle name="Note 9 2 6 3 2" xfId="8718"/>
    <cellStyle name="Note 9 2 6 3 3" xfId="60828"/>
    <cellStyle name="Note 9 2 6 4" xfId="8719"/>
    <cellStyle name="Note 9 2 6 4 2" xfId="8720"/>
    <cellStyle name="Note 9 2 6 4 3" xfId="60829"/>
    <cellStyle name="Note 9 2 6 5" xfId="8721"/>
    <cellStyle name="Note 9 2 6 5 2" xfId="8722"/>
    <cellStyle name="Note 9 2 6 5 3" xfId="60830"/>
    <cellStyle name="Note 9 2 6 6" xfId="8723"/>
    <cellStyle name="Note 9 2 6 6 2" xfId="8724"/>
    <cellStyle name="Note 9 2 6 6 3" xfId="60831"/>
    <cellStyle name="Note 9 2 6 7" xfId="8725"/>
    <cellStyle name="Note 9 2 6 7 2" xfId="8726"/>
    <cellStyle name="Note 9 2 6 7 3" xfId="60832"/>
    <cellStyle name="Note 9 2 6 8" xfId="8727"/>
    <cellStyle name="Note 9 2 6 8 2" xfId="8728"/>
    <cellStyle name="Note 9 2 6 8 3" xfId="60833"/>
    <cellStyle name="Note 9 2 6 9" xfId="8729"/>
    <cellStyle name="Note 9 2 6 9 2" xfId="8730"/>
    <cellStyle name="Note 9 2 6 9 3" xfId="60834"/>
    <cellStyle name="Note 9 2 7" xfId="8731"/>
    <cellStyle name="Note 9 2 7 10" xfId="8732"/>
    <cellStyle name="Note 9 2 7 10 2" xfId="8733"/>
    <cellStyle name="Note 9 2 7 10 3" xfId="60835"/>
    <cellStyle name="Note 9 2 7 11" xfId="8734"/>
    <cellStyle name="Note 9 2 7 2" xfId="8735"/>
    <cellStyle name="Note 9 2 7 2 2" xfId="8736"/>
    <cellStyle name="Note 9 2 7 2 2 2" xfId="8737"/>
    <cellStyle name="Note 9 2 7 2 2 3" xfId="60836"/>
    <cellStyle name="Note 9 2 7 2 3" xfId="8738"/>
    <cellStyle name="Note 9 2 7 2 4" xfId="60837"/>
    <cellStyle name="Note 9 2 7 3" xfId="8739"/>
    <cellStyle name="Note 9 2 7 3 2" xfId="8740"/>
    <cellStyle name="Note 9 2 7 3 3" xfId="60838"/>
    <cellStyle name="Note 9 2 7 4" xfId="8741"/>
    <cellStyle name="Note 9 2 7 4 2" xfId="8742"/>
    <cellStyle name="Note 9 2 7 4 3" xfId="60839"/>
    <cellStyle name="Note 9 2 7 5" xfId="8743"/>
    <cellStyle name="Note 9 2 7 5 2" xfId="8744"/>
    <cellStyle name="Note 9 2 7 5 3" xfId="60840"/>
    <cellStyle name="Note 9 2 7 6" xfId="8745"/>
    <cellStyle name="Note 9 2 7 6 2" xfId="8746"/>
    <cellStyle name="Note 9 2 7 6 3" xfId="60841"/>
    <cellStyle name="Note 9 2 7 7" xfId="8747"/>
    <cellStyle name="Note 9 2 7 7 2" xfId="8748"/>
    <cellStyle name="Note 9 2 7 7 3" xfId="60842"/>
    <cellStyle name="Note 9 2 7 8" xfId="8749"/>
    <cellStyle name="Note 9 2 7 8 2" xfId="8750"/>
    <cellStyle name="Note 9 2 7 8 3" xfId="60843"/>
    <cellStyle name="Note 9 2 7 9" xfId="8751"/>
    <cellStyle name="Note 9 2 7 9 2" xfId="8752"/>
    <cellStyle name="Note 9 2 7 9 3" xfId="60844"/>
    <cellStyle name="Note 9 2 8" xfId="8753"/>
    <cellStyle name="Note 9 2 8 2" xfId="8754"/>
    <cellStyle name="Note 9 2 8 2 2" xfId="8755"/>
    <cellStyle name="Note 9 2 8 2 3" xfId="60845"/>
    <cellStyle name="Note 9 2 8 3" xfId="8756"/>
    <cellStyle name="Note 9 2 8 4" xfId="60846"/>
    <cellStyle name="Note 9 2 9" xfId="8757"/>
    <cellStyle name="Note 9 2 9 2" xfId="8758"/>
    <cellStyle name="Note 9 2 9 3" xfId="60847"/>
    <cellStyle name="Note 9 3" xfId="8759"/>
    <cellStyle name="Note 9 3 10" xfId="8760"/>
    <cellStyle name="Note 9 3 10 2" xfId="8761"/>
    <cellStyle name="Note 9 3 10 3" xfId="60848"/>
    <cellStyle name="Note 9 3 11" xfId="8762"/>
    <cellStyle name="Note 9 3 11 2" xfId="8763"/>
    <cellStyle name="Note 9 3 11 3" xfId="60849"/>
    <cellStyle name="Note 9 3 12" xfId="8764"/>
    <cellStyle name="Note 9 3 12 2" xfId="8765"/>
    <cellStyle name="Note 9 3 12 3" xfId="60850"/>
    <cellStyle name="Note 9 3 13" xfId="8766"/>
    <cellStyle name="Note 9 3 13 2" xfId="8767"/>
    <cellStyle name="Note 9 3 13 3" xfId="60851"/>
    <cellStyle name="Note 9 3 14" xfId="8768"/>
    <cellStyle name="Note 9 3 2" xfId="8769"/>
    <cellStyle name="Note 9 3 2 10" xfId="8770"/>
    <cellStyle name="Note 9 3 2 10 2" xfId="8771"/>
    <cellStyle name="Note 9 3 2 10 3" xfId="60852"/>
    <cellStyle name="Note 9 3 2 11" xfId="8772"/>
    <cellStyle name="Note 9 3 2 11 2" xfId="8773"/>
    <cellStyle name="Note 9 3 2 11 3" xfId="60853"/>
    <cellStyle name="Note 9 3 2 12" xfId="8774"/>
    <cellStyle name="Note 9 3 2 12 2" xfId="8775"/>
    <cellStyle name="Note 9 3 2 12 3" xfId="60854"/>
    <cellStyle name="Note 9 3 2 13" xfId="8776"/>
    <cellStyle name="Note 9 3 2 2" xfId="8777"/>
    <cellStyle name="Note 9 3 2 2 2" xfId="8778"/>
    <cellStyle name="Note 9 3 2 2 2 2" xfId="8779"/>
    <cellStyle name="Note 9 3 2 2 2 2 2" xfId="8780"/>
    <cellStyle name="Note 9 3 2 2 2 2 3" xfId="60855"/>
    <cellStyle name="Note 9 3 2 2 2 3" xfId="8781"/>
    <cellStyle name="Note 9 3 2 2 2 4" xfId="60856"/>
    <cellStyle name="Note 9 3 2 2 3" xfId="8782"/>
    <cellStyle name="Note 9 3 2 2 3 2" xfId="8783"/>
    <cellStyle name="Note 9 3 2 2 3 2 2" xfId="8784"/>
    <cellStyle name="Note 9 3 2 2 3 2 3" xfId="60857"/>
    <cellStyle name="Note 9 3 2 2 3 3" xfId="8785"/>
    <cellStyle name="Note 9 3 2 2 3 4" xfId="60858"/>
    <cellStyle name="Note 9 3 2 2 4" xfId="8786"/>
    <cellStyle name="Note 9 3 2 2 4 2" xfId="8787"/>
    <cellStyle name="Note 9 3 2 2 4 3" xfId="60859"/>
    <cellStyle name="Note 9 3 2 2 5" xfId="8788"/>
    <cellStyle name="Note 9 3 2 2 5 2" xfId="8789"/>
    <cellStyle name="Note 9 3 2 2 5 3" xfId="60860"/>
    <cellStyle name="Note 9 3 2 2 6" xfId="8790"/>
    <cellStyle name="Note 9 3 2 2 6 2" xfId="8791"/>
    <cellStyle name="Note 9 3 2 2 6 3" xfId="60861"/>
    <cellStyle name="Note 9 3 2 2 7" xfId="8792"/>
    <cellStyle name="Note 9 3 2 2 7 2" xfId="8793"/>
    <cellStyle name="Note 9 3 2 2 7 3" xfId="60862"/>
    <cellStyle name="Note 9 3 2 2 8" xfId="8794"/>
    <cellStyle name="Note 9 3 2 2 9" xfId="60863"/>
    <cellStyle name="Note 9 3 2 3" xfId="8795"/>
    <cellStyle name="Note 9 3 2 3 10" xfId="8796"/>
    <cellStyle name="Note 9 3 2 3 10 2" xfId="8797"/>
    <cellStyle name="Note 9 3 2 3 10 3" xfId="60864"/>
    <cellStyle name="Note 9 3 2 3 11" xfId="8798"/>
    <cellStyle name="Note 9 3 2 3 2" xfId="8799"/>
    <cellStyle name="Note 9 3 2 3 2 2" xfId="8800"/>
    <cellStyle name="Note 9 3 2 3 2 2 2" xfId="8801"/>
    <cellStyle name="Note 9 3 2 3 2 2 3" xfId="60865"/>
    <cellStyle name="Note 9 3 2 3 2 3" xfId="8802"/>
    <cellStyle name="Note 9 3 2 3 2 4" xfId="60866"/>
    <cellStyle name="Note 9 3 2 3 3" xfId="8803"/>
    <cellStyle name="Note 9 3 2 3 3 2" xfId="8804"/>
    <cellStyle name="Note 9 3 2 3 3 3" xfId="60867"/>
    <cellStyle name="Note 9 3 2 3 4" xfId="8805"/>
    <cellStyle name="Note 9 3 2 3 4 2" xfId="8806"/>
    <cellStyle name="Note 9 3 2 3 4 3" xfId="60868"/>
    <cellStyle name="Note 9 3 2 3 5" xfId="8807"/>
    <cellStyle name="Note 9 3 2 3 5 2" xfId="8808"/>
    <cellStyle name="Note 9 3 2 3 5 3" xfId="60869"/>
    <cellStyle name="Note 9 3 2 3 6" xfId="8809"/>
    <cellStyle name="Note 9 3 2 3 6 2" xfId="8810"/>
    <cellStyle name="Note 9 3 2 3 6 3" xfId="60870"/>
    <cellStyle name="Note 9 3 2 3 7" xfId="8811"/>
    <cellStyle name="Note 9 3 2 3 7 2" xfId="8812"/>
    <cellStyle name="Note 9 3 2 3 7 3" xfId="60871"/>
    <cellStyle name="Note 9 3 2 3 8" xfId="8813"/>
    <cellStyle name="Note 9 3 2 3 8 2" xfId="8814"/>
    <cellStyle name="Note 9 3 2 3 8 3" xfId="60872"/>
    <cellStyle name="Note 9 3 2 3 9" xfId="8815"/>
    <cellStyle name="Note 9 3 2 3 9 2" xfId="8816"/>
    <cellStyle name="Note 9 3 2 3 9 3" xfId="60873"/>
    <cellStyle name="Note 9 3 2 4" xfId="8817"/>
    <cellStyle name="Note 9 3 2 4 10" xfId="8818"/>
    <cellStyle name="Note 9 3 2 4 10 2" xfId="8819"/>
    <cellStyle name="Note 9 3 2 4 10 3" xfId="60874"/>
    <cellStyle name="Note 9 3 2 4 11" xfId="8820"/>
    <cellStyle name="Note 9 3 2 4 2" xfId="8821"/>
    <cellStyle name="Note 9 3 2 4 2 2" xfId="8822"/>
    <cellStyle name="Note 9 3 2 4 2 2 2" xfId="8823"/>
    <cellStyle name="Note 9 3 2 4 2 2 3" xfId="60875"/>
    <cellStyle name="Note 9 3 2 4 2 3" xfId="8824"/>
    <cellStyle name="Note 9 3 2 4 2 4" xfId="60876"/>
    <cellStyle name="Note 9 3 2 4 3" xfId="8825"/>
    <cellStyle name="Note 9 3 2 4 3 2" xfId="8826"/>
    <cellStyle name="Note 9 3 2 4 3 3" xfId="60877"/>
    <cellStyle name="Note 9 3 2 4 4" xfId="8827"/>
    <cellStyle name="Note 9 3 2 4 4 2" xfId="8828"/>
    <cellStyle name="Note 9 3 2 4 4 3" xfId="60878"/>
    <cellStyle name="Note 9 3 2 4 5" xfId="8829"/>
    <cellStyle name="Note 9 3 2 4 5 2" xfId="8830"/>
    <cellStyle name="Note 9 3 2 4 5 3" xfId="60879"/>
    <cellStyle name="Note 9 3 2 4 6" xfId="8831"/>
    <cellStyle name="Note 9 3 2 4 6 2" xfId="8832"/>
    <cellStyle name="Note 9 3 2 4 6 3" xfId="60880"/>
    <cellStyle name="Note 9 3 2 4 7" xfId="8833"/>
    <cellStyle name="Note 9 3 2 4 7 2" xfId="8834"/>
    <cellStyle name="Note 9 3 2 4 7 3" xfId="60881"/>
    <cellStyle name="Note 9 3 2 4 8" xfId="8835"/>
    <cellStyle name="Note 9 3 2 4 8 2" xfId="8836"/>
    <cellStyle name="Note 9 3 2 4 8 3" xfId="60882"/>
    <cellStyle name="Note 9 3 2 4 9" xfId="8837"/>
    <cellStyle name="Note 9 3 2 4 9 2" xfId="8838"/>
    <cellStyle name="Note 9 3 2 4 9 3" xfId="60883"/>
    <cellStyle name="Note 9 3 2 5" xfId="8839"/>
    <cellStyle name="Note 9 3 2 5 10" xfId="8840"/>
    <cellStyle name="Note 9 3 2 5 10 2" xfId="8841"/>
    <cellStyle name="Note 9 3 2 5 10 3" xfId="60884"/>
    <cellStyle name="Note 9 3 2 5 11" xfId="8842"/>
    <cellStyle name="Note 9 3 2 5 2" xfId="8843"/>
    <cellStyle name="Note 9 3 2 5 2 2" xfId="8844"/>
    <cellStyle name="Note 9 3 2 5 2 2 2" xfId="8845"/>
    <cellStyle name="Note 9 3 2 5 2 2 3" xfId="60885"/>
    <cellStyle name="Note 9 3 2 5 2 3" xfId="8846"/>
    <cellStyle name="Note 9 3 2 5 2 4" xfId="60886"/>
    <cellStyle name="Note 9 3 2 5 3" xfId="8847"/>
    <cellStyle name="Note 9 3 2 5 3 2" xfId="8848"/>
    <cellStyle name="Note 9 3 2 5 3 3" xfId="60887"/>
    <cellStyle name="Note 9 3 2 5 4" xfId="8849"/>
    <cellStyle name="Note 9 3 2 5 4 2" xfId="8850"/>
    <cellStyle name="Note 9 3 2 5 4 3" xfId="60888"/>
    <cellStyle name="Note 9 3 2 5 5" xfId="8851"/>
    <cellStyle name="Note 9 3 2 5 5 2" xfId="8852"/>
    <cellStyle name="Note 9 3 2 5 5 3" xfId="60889"/>
    <cellStyle name="Note 9 3 2 5 6" xfId="8853"/>
    <cellStyle name="Note 9 3 2 5 6 2" xfId="8854"/>
    <cellStyle name="Note 9 3 2 5 6 3" xfId="60890"/>
    <cellStyle name="Note 9 3 2 5 7" xfId="8855"/>
    <cellStyle name="Note 9 3 2 5 7 2" xfId="8856"/>
    <cellStyle name="Note 9 3 2 5 7 3" xfId="60891"/>
    <cellStyle name="Note 9 3 2 5 8" xfId="8857"/>
    <cellStyle name="Note 9 3 2 5 8 2" xfId="8858"/>
    <cellStyle name="Note 9 3 2 5 8 3" xfId="60892"/>
    <cellStyle name="Note 9 3 2 5 9" xfId="8859"/>
    <cellStyle name="Note 9 3 2 5 9 2" xfId="8860"/>
    <cellStyle name="Note 9 3 2 5 9 3" xfId="60893"/>
    <cellStyle name="Note 9 3 2 6" xfId="8861"/>
    <cellStyle name="Note 9 3 2 6 10" xfId="8862"/>
    <cellStyle name="Note 9 3 2 6 10 2" xfId="8863"/>
    <cellStyle name="Note 9 3 2 6 10 3" xfId="60894"/>
    <cellStyle name="Note 9 3 2 6 11" xfId="8864"/>
    <cellStyle name="Note 9 3 2 6 2" xfId="8865"/>
    <cellStyle name="Note 9 3 2 6 2 2" xfId="8866"/>
    <cellStyle name="Note 9 3 2 6 2 2 2" xfId="8867"/>
    <cellStyle name="Note 9 3 2 6 2 2 3" xfId="60895"/>
    <cellStyle name="Note 9 3 2 6 2 3" xfId="8868"/>
    <cellStyle name="Note 9 3 2 6 2 4" xfId="60896"/>
    <cellStyle name="Note 9 3 2 6 3" xfId="8869"/>
    <cellStyle name="Note 9 3 2 6 3 2" xfId="8870"/>
    <cellStyle name="Note 9 3 2 6 3 3" xfId="60897"/>
    <cellStyle name="Note 9 3 2 6 4" xfId="8871"/>
    <cellStyle name="Note 9 3 2 6 4 2" xfId="8872"/>
    <cellStyle name="Note 9 3 2 6 4 3" xfId="60898"/>
    <cellStyle name="Note 9 3 2 6 5" xfId="8873"/>
    <cellStyle name="Note 9 3 2 6 5 2" xfId="8874"/>
    <cellStyle name="Note 9 3 2 6 5 3" xfId="60899"/>
    <cellStyle name="Note 9 3 2 6 6" xfId="8875"/>
    <cellStyle name="Note 9 3 2 6 6 2" xfId="8876"/>
    <cellStyle name="Note 9 3 2 6 6 3" xfId="60900"/>
    <cellStyle name="Note 9 3 2 6 7" xfId="8877"/>
    <cellStyle name="Note 9 3 2 6 7 2" xfId="8878"/>
    <cellStyle name="Note 9 3 2 6 7 3" xfId="60901"/>
    <cellStyle name="Note 9 3 2 6 8" xfId="8879"/>
    <cellStyle name="Note 9 3 2 6 8 2" xfId="8880"/>
    <cellStyle name="Note 9 3 2 6 8 3" xfId="60902"/>
    <cellStyle name="Note 9 3 2 6 9" xfId="8881"/>
    <cellStyle name="Note 9 3 2 6 9 2" xfId="8882"/>
    <cellStyle name="Note 9 3 2 6 9 3" xfId="60903"/>
    <cellStyle name="Note 9 3 2 7" xfId="8883"/>
    <cellStyle name="Note 9 3 2 7 2" xfId="8884"/>
    <cellStyle name="Note 9 3 2 7 2 2" xfId="8885"/>
    <cellStyle name="Note 9 3 2 7 2 3" xfId="60904"/>
    <cellStyle name="Note 9 3 2 7 3" xfId="8886"/>
    <cellStyle name="Note 9 3 2 7 4" xfId="60905"/>
    <cellStyle name="Note 9 3 2 8" xfId="8887"/>
    <cellStyle name="Note 9 3 2 8 2" xfId="8888"/>
    <cellStyle name="Note 9 3 2 8 3" xfId="60906"/>
    <cellStyle name="Note 9 3 2 9" xfId="8889"/>
    <cellStyle name="Note 9 3 2 9 2" xfId="8890"/>
    <cellStyle name="Note 9 3 2 9 3" xfId="60907"/>
    <cellStyle name="Note 9 3 3" xfId="8891"/>
    <cellStyle name="Note 9 3 3 2" xfId="8892"/>
    <cellStyle name="Note 9 3 3 2 2" xfId="8893"/>
    <cellStyle name="Note 9 3 3 2 2 2" xfId="8894"/>
    <cellStyle name="Note 9 3 3 2 2 3" xfId="60908"/>
    <cellStyle name="Note 9 3 3 2 3" xfId="8895"/>
    <cellStyle name="Note 9 3 3 2 4" xfId="60909"/>
    <cellStyle name="Note 9 3 3 3" xfId="8896"/>
    <cellStyle name="Note 9 3 3 3 2" xfId="8897"/>
    <cellStyle name="Note 9 3 3 3 2 2" xfId="8898"/>
    <cellStyle name="Note 9 3 3 3 2 3" xfId="60910"/>
    <cellStyle name="Note 9 3 3 3 3" xfId="8899"/>
    <cellStyle name="Note 9 3 3 3 4" xfId="60911"/>
    <cellStyle name="Note 9 3 3 4" xfId="8900"/>
    <cellStyle name="Note 9 3 3 4 2" xfId="8901"/>
    <cellStyle name="Note 9 3 3 4 3" xfId="60912"/>
    <cellStyle name="Note 9 3 3 5" xfId="8902"/>
    <cellStyle name="Note 9 3 3 5 2" xfId="8903"/>
    <cellStyle name="Note 9 3 3 5 3" xfId="60913"/>
    <cellStyle name="Note 9 3 3 6" xfId="8904"/>
    <cellStyle name="Note 9 3 3 6 2" xfId="8905"/>
    <cellStyle name="Note 9 3 3 6 3" xfId="60914"/>
    <cellStyle name="Note 9 3 3 7" xfId="8906"/>
    <cellStyle name="Note 9 3 3 7 2" xfId="8907"/>
    <cellStyle name="Note 9 3 3 7 3" xfId="60915"/>
    <cellStyle name="Note 9 3 3 8" xfId="8908"/>
    <cellStyle name="Note 9 3 3 9" xfId="60916"/>
    <cellStyle name="Note 9 3 4" xfId="8909"/>
    <cellStyle name="Note 9 3 4 10" xfId="8910"/>
    <cellStyle name="Note 9 3 4 10 2" xfId="8911"/>
    <cellStyle name="Note 9 3 4 10 3" xfId="60917"/>
    <cellStyle name="Note 9 3 4 11" xfId="8912"/>
    <cellStyle name="Note 9 3 4 2" xfId="8913"/>
    <cellStyle name="Note 9 3 4 2 2" xfId="8914"/>
    <cellStyle name="Note 9 3 4 2 2 2" xfId="8915"/>
    <cellStyle name="Note 9 3 4 2 2 3" xfId="60918"/>
    <cellStyle name="Note 9 3 4 2 3" xfId="8916"/>
    <cellStyle name="Note 9 3 4 2 4" xfId="60919"/>
    <cellStyle name="Note 9 3 4 3" xfId="8917"/>
    <cellStyle name="Note 9 3 4 3 2" xfId="8918"/>
    <cellStyle name="Note 9 3 4 3 3" xfId="60920"/>
    <cellStyle name="Note 9 3 4 4" xfId="8919"/>
    <cellStyle name="Note 9 3 4 4 2" xfId="8920"/>
    <cellStyle name="Note 9 3 4 4 3" xfId="60921"/>
    <cellStyle name="Note 9 3 4 5" xfId="8921"/>
    <cellStyle name="Note 9 3 4 5 2" xfId="8922"/>
    <cellStyle name="Note 9 3 4 5 3" xfId="60922"/>
    <cellStyle name="Note 9 3 4 6" xfId="8923"/>
    <cellStyle name="Note 9 3 4 6 2" xfId="8924"/>
    <cellStyle name="Note 9 3 4 6 3" xfId="60923"/>
    <cellStyle name="Note 9 3 4 7" xfId="8925"/>
    <cellStyle name="Note 9 3 4 7 2" xfId="8926"/>
    <cellStyle name="Note 9 3 4 7 3" xfId="60924"/>
    <cellStyle name="Note 9 3 4 8" xfId="8927"/>
    <cellStyle name="Note 9 3 4 8 2" xfId="8928"/>
    <cellStyle name="Note 9 3 4 8 3" xfId="60925"/>
    <cellStyle name="Note 9 3 4 9" xfId="8929"/>
    <cellStyle name="Note 9 3 4 9 2" xfId="8930"/>
    <cellStyle name="Note 9 3 4 9 3" xfId="60926"/>
    <cellStyle name="Note 9 3 5" xfId="8931"/>
    <cellStyle name="Note 9 3 5 10" xfId="8932"/>
    <cellStyle name="Note 9 3 5 10 2" xfId="8933"/>
    <cellStyle name="Note 9 3 5 10 3" xfId="60927"/>
    <cellStyle name="Note 9 3 5 11" xfId="8934"/>
    <cellStyle name="Note 9 3 5 2" xfId="8935"/>
    <cellStyle name="Note 9 3 5 2 2" xfId="8936"/>
    <cellStyle name="Note 9 3 5 2 2 2" xfId="8937"/>
    <cellStyle name="Note 9 3 5 2 2 3" xfId="60928"/>
    <cellStyle name="Note 9 3 5 2 3" xfId="8938"/>
    <cellStyle name="Note 9 3 5 2 4" xfId="60929"/>
    <cellStyle name="Note 9 3 5 3" xfId="8939"/>
    <cellStyle name="Note 9 3 5 3 2" xfId="8940"/>
    <cellStyle name="Note 9 3 5 3 3" xfId="60930"/>
    <cellStyle name="Note 9 3 5 4" xfId="8941"/>
    <cellStyle name="Note 9 3 5 4 2" xfId="8942"/>
    <cellStyle name="Note 9 3 5 4 3" xfId="60931"/>
    <cellStyle name="Note 9 3 5 5" xfId="8943"/>
    <cellStyle name="Note 9 3 5 5 2" xfId="8944"/>
    <cellStyle name="Note 9 3 5 5 3" xfId="60932"/>
    <cellStyle name="Note 9 3 5 6" xfId="8945"/>
    <cellStyle name="Note 9 3 5 6 2" xfId="8946"/>
    <cellStyle name="Note 9 3 5 6 3" xfId="60933"/>
    <cellStyle name="Note 9 3 5 7" xfId="8947"/>
    <cellStyle name="Note 9 3 5 7 2" xfId="8948"/>
    <cellStyle name="Note 9 3 5 7 3" xfId="60934"/>
    <cellStyle name="Note 9 3 5 8" xfId="8949"/>
    <cellStyle name="Note 9 3 5 8 2" xfId="8950"/>
    <cellStyle name="Note 9 3 5 8 3" xfId="60935"/>
    <cellStyle name="Note 9 3 5 9" xfId="8951"/>
    <cellStyle name="Note 9 3 5 9 2" xfId="8952"/>
    <cellStyle name="Note 9 3 5 9 3" xfId="60936"/>
    <cellStyle name="Note 9 3 6" xfId="8953"/>
    <cellStyle name="Note 9 3 6 10" xfId="8954"/>
    <cellStyle name="Note 9 3 6 10 2" xfId="8955"/>
    <cellStyle name="Note 9 3 6 10 3" xfId="60937"/>
    <cellStyle name="Note 9 3 6 11" xfId="8956"/>
    <cellStyle name="Note 9 3 6 2" xfId="8957"/>
    <cellStyle name="Note 9 3 6 2 2" xfId="8958"/>
    <cellStyle name="Note 9 3 6 2 2 2" xfId="8959"/>
    <cellStyle name="Note 9 3 6 2 2 3" xfId="60938"/>
    <cellStyle name="Note 9 3 6 2 3" xfId="8960"/>
    <cellStyle name="Note 9 3 6 2 4" xfId="60939"/>
    <cellStyle name="Note 9 3 6 3" xfId="8961"/>
    <cellStyle name="Note 9 3 6 3 2" xfId="8962"/>
    <cellStyle name="Note 9 3 6 3 3" xfId="60940"/>
    <cellStyle name="Note 9 3 6 4" xfId="8963"/>
    <cellStyle name="Note 9 3 6 4 2" xfId="8964"/>
    <cellStyle name="Note 9 3 6 4 3" xfId="60941"/>
    <cellStyle name="Note 9 3 6 5" xfId="8965"/>
    <cellStyle name="Note 9 3 6 5 2" xfId="8966"/>
    <cellStyle name="Note 9 3 6 5 3" xfId="60942"/>
    <cellStyle name="Note 9 3 6 6" xfId="8967"/>
    <cellStyle name="Note 9 3 6 6 2" xfId="8968"/>
    <cellStyle name="Note 9 3 6 6 3" xfId="60943"/>
    <cellStyle name="Note 9 3 6 7" xfId="8969"/>
    <cellStyle name="Note 9 3 6 7 2" xfId="8970"/>
    <cellStyle name="Note 9 3 6 7 3" xfId="60944"/>
    <cellStyle name="Note 9 3 6 8" xfId="8971"/>
    <cellStyle name="Note 9 3 6 8 2" xfId="8972"/>
    <cellStyle name="Note 9 3 6 8 3" xfId="60945"/>
    <cellStyle name="Note 9 3 6 9" xfId="8973"/>
    <cellStyle name="Note 9 3 6 9 2" xfId="8974"/>
    <cellStyle name="Note 9 3 6 9 3" xfId="60946"/>
    <cellStyle name="Note 9 3 7" xfId="8975"/>
    <cellStyle name="Note 9 3 7 10" xfId="8976"/>
    <cellStyle name="Note 9 3 7 10 2" xfId="8977"/>
    <cellStyle name="Note 9 3 7 10 3" xfId="60947"/>
    <cellStyle name="Note 9 3 7 11" xfId="8978"/>
    <cellStyle name="Note 9 3 7 2" xfId="8979"/>
    <cellStyle name="Note 9 3 7 2 2" xfId="8980"/>
    <cellStyle name="Note 9 3 7 2 2 2" xfId="8981"/>
    <cellStyle name="Note 9 3 7 2 2 3" xfId="60948"/>
    <cellStyle name="Note 9 3 7 2 3" xfId="8982"/>
    <cellStyle name="Note 9 3 7 2 4" xfId="60949"/>
    <cellStyle name="Note 9 3 7 3" xfId="8983"/>
    <cellStyle name="Note 9 3 7 3 2" xfId="8984"/>
    <cellStyle name="Note 9 3 7 3 3" xfId="60950"/>
    <cellStyle name="Note 9 3 7 4" xfId="8985"/>
    <cellStyle name="Note 9 3 7 4 2" xfId="8986"/>
    <cellStyle name="Note 9 3 7 4 3" xfId="60951"/>
    <cellStyle name="Note 9 3 7 5" xfId="8987"/>
    <cellStyle name="Note 9 3 7 5 2" xfId="8988"/>
    <cellStyle name="Note 9 3 7 5 3" xfId="60952"/>
    <cellStyle name="Note 9 3 7 6" xfId="8989"/>
    <cellStyle name="Note 9 3 7 6 2" xfId="8990"/>
    <cellStyle name="Note 9 3 7 6 3" xfId="60953"/>
    <cellStyle name="Note 9 3 7 7" xfId="8991"/>
    <cellStyle name="Note 9 3 7 7 2" xfId="8992"/>
    <cellStyle name="Note 9 3 7 7 3" xfId="60954"/>
    <cellStyle name="Note 9 3 7 8" xfId="8993"/>
    <cellStyle name="Note 9 3 7 8 2" xfId="8994"/>
    <cellStyle name="Note 9 3 7 8 3" xfId="60955"/>
    <cellStyle name="Note 9 3 7 9" xfId="8995"/>
    <cellStyle name="Note 9 3 7 9 2" xfId="8996"/>
    <cellStyle name="Note 9 3 7 9 3" xfId="60956"/>
    <cellStyle name="Note 9 3 8" xfId="8997"/>
    <cellStyle name="Note 9 3 8 2" xfId="8998"/>
    <cellStyle name="Note 9 3 8 2 2" xfId="8999"/>
    <cellStyle name="Note 9 3 8 2 3" xfId="60957"/>
    <cellStyle name="Note 9 3 8 3" xfId="9000"/>
    <cellStyle name="Note 9 3 8 4" xfId="60958"/>
    <cellStyle name="Note 9 3 9" xfId="9001"/>
    <cellStyle name="Note 9 3 9 2" xfId="9002"/>
    <cellStyle name="Note 9 3 9 3" xfId="60959"/>
    <cellStyle name="Note 9 4" xfId="9003"/>
    <cellStyle name="Note 9 4 10" xfId="9004"/>
    <cellStyle name="Note 9 4 10 2" xfId="9005"/>
    <cellStyle name="Note 9 4 10 3" xfId="60960"/>
    <cellStyle name="Note 9 4 11" xfId="9006"/>
    <cellStyle name="Note 9 4 11 2" xfId="9007"/>
    <cellStyle name="Note 9 4 11 3" xfId="60961"/>
    <cellStyle name="Note 9 4 12" xfId="9008"/>
    <cellStyle name="Note 9 4 12 2" xfId="9009"/>
    <cellStyle name="Note 9 4 12 3" xfId="60962"/>
    <cellStyle name="Note 9 4 13" xfId="9010"/>
    <cellStyle name="Note 9 4 2" xfId="9011"/>
    <cellStyle name="Note 9 4 2 2" xfId="9012"/>
    <cellStyle name="Note 9 4 2 2 2" xfId="9013"/>
    <cellStyle name="Note 9 4 2 2 2 2" xfId="9014"/>
    <cellStyle name="Note 9 4 2 2 2 3" xfId="60963"/>
    <cellStyle name="Note 9 4 2 2 3" xfId="9015"/>
    <cellStyle name="Note 9 4 2 2 4" xfId="60964"/>
    <cellStyle name="Note 9 4 2 3" xfId="9016"/>
    <cellStyle name="Note 9 4 2 3 2" xfId="9017"/>
    <cellStyle name="Note 9 4 2 3 2 2" xfId="9018"/>
    <cellStyle name="Note 9 4 2 3 2 3" xfId="60965"/>
    <cellStyle name="Note 9 4 2 3 3" xfId="9019"/>
    <cellStyle name="Note 9 4 2 3 4" xfId="60966"/>
    <cellStyle name="Note 9 4 2 4" xfId="9020"/>
    <cellStyle name="Note 9 4 2 4 2" xfId="9021"/>
    <cellStyle name="Note 9 4 2 4 3" xfId="60967"/>
    <cellStyle name="Note 9 4 2 5" xfId="9022"/>
    <cellStyle name="Note 9 4 2 5 2" xfId="9023"/>
    <cellStyle name="Note 9 4 2 5 3" xfId="60968"/>
    <cellStyle name="Note 9 4 2 6" xfId="9024"/>
    <cellStyle name="Note 9 4 2 6 2" xfId="9025"/>
    <cellStyle name="Note 9 4 2 6 3" xfId="60969"/>
    <cellStyle name="Note 9 4 2 7" xfId="9026"/>
    <cellStyle name="Note 9 4 2 7 2" xfId="9027"/>
    <cellStyle name="Note 9 4 2 7 3" xfId="60970"/>
    <cellStyle name="Note 9 4 2 8" xfId="9028"/>
    <cellStyle name="Note 9 4 2 9" xfId="60971"/>
    <cellStyle name="Note 9 4 3" xfId="9029"/>
    <cellStyle name="Note 9 4 3 10" xfId="9030"/>
    <cellStyle name="Note 9 4 3 10 2" xfId="9031"/>
    <cellStyle name="Note 9 4 3 10 3" xfId="60972"/>
    <cellStyle name="Note 9 4 3 11" xfId="9032"/>
    <cellStyle name="Note 9 4 3 2" xfId="9033"/>
    <cellStyle name="Note 9 4 3 2 2" xfId="9034"/>
    <cellStyle name="Note 9 4 3 2 2 2" xfId="9035"/>
    <cellStyle name="Note 9 4 3 2 2 3" xfId="60973"/>
    <cellStyle name="Note 9 4 3 2 3" xfId="9036"/>
    <cellStyle name="Note 9 4 3 2 4" xfId="60974"/>
    <cellStyle name="Note 9 4 3 3" xfId="9037"/>
    <cellStyle name="Note 9 4 3 3 2" xfId="9038"/>
    <cellStyle name="Note 9 4 3 3 3" xfId="60975"/>
    <cellStyle name="Note 9 4 3 4" xfId="9039"/>
    <cellStyle name="Note 9 4 3 4 2" xfId="9040"/>
    <cellStyle name="Note 9 4 3 4 3" xfId="60976"/>
    <cellStyle name="Note 9 4 3 5" xfId="9041"/>
    <cellStyle name="Note 9 4 3 5 2" xfId="9042"/>
    <cellStyle name="Note 9 4 3 5 3" xfId="60977"/>
    <cellStyle name="Note 9 4 3 6" xfId="9043"/>
    <cellStyle name="Note 9 4 3 6 2" xfId="9044"/>
    <cellStyle name="Note 9 4 3 6 3" xfId="60978"/>
    <cellStyle name="Note 9 4 3 7" xfId="9045"/>
    <cellStyle name="Note 9 4 3 7 2" xfId="9046"/>
    <cellStyle name="Note 9 4 3 7 3" xfId="60979"/>
    <cellStyle name="Note 9 4 3 8" xfId="9047"/>
    <cellStyle name="Note 9 4 3 8 2" xfId="9048"/>
    <cellStyle name="Note 9 4 3 8 3" xfId="60980"/>
    <cellStyle name="Note 9 4 3 9" xfId="9049"/>
    <cellStyle name="Note 9 4 3 9 2" xfId="9050"/>
    <cellStyle name="Note 9 4 3 9 3" xfId="60981"/>
    <cellStyle name="Note 9 4 4" xfId="9051"/>
    <cellStyle name="Note 9 4 4 10" xfId="9052"/>
    <cellStyle name="Note 9 4 4 10 2" xfId="9053"/>
    <cellStyle name="Note 9 4 4 10 3" xfId="60982"/>
    <cellStyle name="Note 9 4 4 11" xfId="9054"/>
    <cellStyle name="Note 9 4 4 2" xfId="9055"/>
    <cellStyle name="Note 9 4 4 2 2" xfId="9056"/>
    <cellStyle name="Note 9 4 4 2 2 2" xfId="9057"/>
    <cellStyle name="Note 9 4 4 2 2 3" xfId="60983"/>
    <cellStyle name="Note 9 4 4 2 3" xfId="9058"/>
    <cellStyle name="Note 9 4 4 2 4" xfId="60984"/>
    <cellStyle name="Note 9 4 4 3" xfId="9059"/>
    <cellStyle name="Note 9 4 4 3 2" xfId="9060"/>
    <cellStyle name="Note 9 4 4 3 3" xfId="60985"/>
    <cellStyle name="Note 9 4 4 4" xfId="9061"/>
    <cellStyle name="Note 9 4 4 4 2" xfId="9062"/>
    <cellStyle name="Note 9 4 4 4 3" xfId="60986"/>
    <cellStyle name="Note 9 4 4 5" xfId="9063"/>
    <cellStyle name="Note 9 4 4 5 2" xfId="9064"/>
    <cellStyle name="Note 9 4 4 5 3" xfId="60987"/>
    <cellStyle name="Note 9 4 4 6" xfId="9065"/>
    <cellStyle name="Note 9 4 4 6 2" xfId="9066"/>
    <cellStyle name="Note 9 4 4 6 3" xfId="60988"/>
    <cellStyle name="Note 9 4 4 7" xfId="9067"/>
    <cellStyle name="Note 9 4 4 7 2" xfId="9068"/>
    <cellStyle name="Note 9 4 4 7 3" xfId="60989"/>
    <cellStyle name="Note 9 4 4 8" xfId="9069"/>
    <cellStyle name="Note 9 4 4 8 2" xfId="9070"/>
    <cellStyle name="Note 9 4 4 8 3" xfId="60990"/>
    <cellStyle name="Note 9 4 4 9" xfId="9071"/>
    <cellStyle name="Note 9 4 4 9 2" xfId="9072"/>
    <cellStyle name="Note 9 4 4 9 3" xfId="60991"/>
    <cellStyle name="Note 9 4 5" xfId="9073"/>
    <cellStyle name="Note 9 4 5 10" xfId="9074"/>
    <cellStyle name="Note 9 4 5 10 2" xfId="9075"/>
    <cellStyle name="Note 9 4 5 10 3" xfId="60992"/>
    <cellStyle name="Note 9 4 5 11" xfId="9076"/>
    <cellStyle name="Note 9 4 5 2" xfId="9077"/>
    <cellStyle name="Note 9 4 5 2 2" xfId="9078"/>
    <cellStyle name="Note 9 4 5 2 2 2" xfId="9079"/>
    <cellStyle name="Note 9 4 5 2 2 3" xfId="60993"/>
    <cellStyle name="Note 9 4 5 2 3" xfId="9080"/>
    <cellStyle name="Note 9 4 5 2 4" xfId="60994"/>
    <cellStyle name="Note 9 4 5 3" xfId="9081"/>
    <cellStyle name="Note 9 4 5 3 2" xfId="9082"/>
    <cellStyle name="Note 9 4 5 3 3" xfId="60995"/>
    <cellStyle name="Note 9 4 5 4" xfId="9083"/>
    <cellStyle name="Note 9 4 5 4 2" xfId="9084"/>
    <cellStyle name="Note 9 4 5 4 3" xfId="60996"/>
    <cellStyle name="Note 9 4 5 5" xfId="9085"/>
    <cellStyle name="Note 9 4 5 5 2" xfId="9086"/>
    <cellStyle name="Note 9 4 5 5 3" xfId="60997"/>
    <cellStyle name="Note 9 4 5 6" xfId="9087"/>
    <cellStyle name="Note 9 4 5 6 2" xfId="9088"/>
    <cellStyle name="Note 9 4 5 6 3" xfId="60998"/>
    <cellStyle name="Note 9 4 5 7" xfId="9089"/>
    <cellStyle name="Note 9 4 5 7 2" xfId="9090"/>
    <cellStyle name="Note 9 4 5 7 3" xfId="60999"/>
    <cellStyle name="Note 9 4 5 8" xfId="9091"/>
    <cellStyle name="Note 9 4 5 8 2" xfId="9092"/>
    <cellStyle name="Note 9 4 5 8 3" xfId="61000"/>
    <cellStyle name="Note 9 4 5 9" xfId="9093"/>
    <cellStyle name="Note 9 4 5 9 2" xfId="9094"/>
    <cellStyle name="Note 9 4 5 9 3" xfId="61001"/>
    <cellStyle name="Note 9 4 6" xfId="9095"/>
    <cellStyle name="Note 9 4 6 10" xfId="9096"/>
    <cellStyle name="Note 9 4 6 10 2" xfId="9097"/>
    <cellStyle name="Note 9 4 6 10 3" xfId="61002"/>
    <cellStyle name="Note 9 4 6 11" xfId="9098"/>
    <cellStyle name="Note 9 4 6 2" xfId="9099"/>
    <cellStyle name="Note 9 4 6 2 2" xfId="9100"/>
    <cellStyle name="Note 9 4 6 2 2 2" xfId="9101"/>
    <cellStyle name="Note 9 4 6 2 2 3" xfId="61003"/>
    <cellStyle name="Note 9 4 6 2 3" xfId="9102"/>
    <cellStyle name="Note 9 4 6 2 4" xfId="61004"/>
    <cellStyle name="Note 9 4 6 3" xfId="9103"/>
    <cellStyle name="Note 9 4 6 3 2" xfId="9104"/>
    <cellStyle name="Note 9 4 6 3 3" xfId="61005"/>
    <cellStyle name="Note 9 4 6 4" xfId="9105"/>
    <cellStyle name="Note 9 4 6 4 2" xfId="9106"/>
    <cellStyle name="Note 9 4 6 4 3" xfId="61006"/>
    <cellStyle name="Note 9 4 6 5" xfId="9107"/>
    <cellStyle name="Note 9 4 6 5 2" xfId="9108"/>
    <cellStyle name="Note 9 4 6 5 3" xfId="61007"/>
    <cellStyle name="Note 9 4 6 6" xfId="9109"/>
    <cellStyle name="Note 9 4 6 6 2" xfId="9110"/>
    <cellStyle name="Note 9 4 6 6 3" xfId="61008"/>
    <cellStyle name="Note 9 4 6 7" xfId="9111"/>
    <cellStyle name="Note 9 4 6 7 2" xfId="9112"/>
    <cellStyle name="Note 9 4 6 7 3" xfId="61009"/>
    <cellStyle name="Note 9 4 6 8" xfId="9113"/>
    <cellStyle name="Note 9 4 6 8 2" xfId="9114"/>
    <cellStyle name="Note 9 4 6 8 3" xfId="61010"/>
    <cellStyle name="Note 9 4 6 9" xfId="9115"/>
    <cellStyle name="Note 9 4 6 9 2" xfId="9116"/>
    <cellStyle name="Note 9 4 6 9 3" xfId="61011"/>
    <cellStyle name="Note 9 4 7" xfId="9117"/>
    <cellStyle name="Note 9 4 7 2" xfId="9118"/>
    <cellStyle name="Note 9 4 7 2 2" xfId="9119"/>
    <cellStyle name="Note 9 4 7 2 3" xfId="61012"/>
    <cellStyle name="Note 9 4 7 3" xfId="9120"/>
    <cellStyle name="Note 9 4 7 4" xfId="61013"/>
    <cellStyle name="Note 9 4 8" xfId="9121"/>
    <cellStyle name="Note 9 4 8 2" xfId="9122"/>
    <cellStyle name="Note 9 4 8 3" xfId="61014"/>
    <cellStyle name="Note 9 4 9" xfId="9123"/>
    <cellStyle name="Note 9 4 9 2" xfId="9124"/>
    <cellStyle name="Note 9 4 9 3" xfId="61015"/>
    <cellStyle name="Note 9 5" xfId="9125"/>
    <cellStyle name="Note 9 5 2" xfId="9126"/>
    <cellStyle name="Note 9 5 2 2" xfId="9127"/>
    <cellStyle name="Note 9 5 2 2 2" xfId="9128"/>
    <cellStyle name="Note 9 5 2 2 3" xfId="61016"/>
    <cellStyle name="Note 9 5 2 3" xfId="9129"/>
    <cellStyle name="Note 9 5 2 4" xfId="61017"/>
    <cellStyle name="Note 9 5 3" xfId="9130"/>
    <cellStyle name="Note 9 5 3 2" xfId="9131"/>
    <cellStyle name="Note 9 5 3 2 2" xfId="9132"/>
    <cellStyle name="Note 9 5 3 2 3" xfId="61018"/>
    <cellStyle name="Note 9 5 3 3" xfId="9133"/>
    <cellStyle name="Note 9 5 3 4" xfId="61019"/>
    <cellStyle name="Note 9 5 4" xfId="9134"/>
    <cellStyle name="Note 9 5 4 2" xfId="9135"/>
    <cellStyle name="Note 9 5 4 3" xfId="61020"/>
    <cellStyle name="Note 9 5 5" xfId="9136"/>
    <cellStyle name="Note 9 5 5 2" xfId="9137"/>
    <cellStyle name="Note 9 5 5 3" xfId="61021"/>
    <cellStyle name="Note 9 5 6" xfId="9138"/>
    <cellStyle name="Note 9 5 6 2" xfId="9139"/>
    <cellStyle name="Note 9 5 6 3" xfId="61022"/>
    <cellStyle name="Note 9 5 7" xfId="9140"/>
    <cellStyle name="Note 9 5 7 2" xfId="9141"/>
    <cellStyle name="Note 9 5 7 3" xfId="61023"/>
    <cellStyle name="Note 9 5 8" xfId="9142"/>
    <cellStyle name="Note 9 5 9" xfId="61024"/>
    <cellStyle name="Note 9 6" xfId="9143"/>
    <cellStyle name="Note 9 6 10" xfId="9144"/>
    <cellStyle name="Note 9 6 10 2" xfId="9145"/>
    <cellStyle name="Note 9 6 10 3" xfId="61025"/>
    <cellStyle name="Note 9 6 11" xfId="9146"/>
    <cellStyle name="Note 9 6 2" xfId="9147"/>
    <cellStyle name="Note 9 6 2 2" xfId="9148"/>
    <cellStyle name="Note 9 6 2 2 2" xfId="9149"/>
    <cellStyle name="Note 9 6 2 2 3" xfId="61026"/>
    <cellStyle name="Note 9 6 2 3" xfId="9150"/>
    <cellStyle name="Note 9 6 2 4" xfId="61027"/>
    <cellStyle name="Note 9 6 3" xfId="9151"/>
    <cellStyle name="Note 9 6 3 2" xfId="9152"/>
    <cellStyle name="Note 9 6 3 3" xfId="61028"/>
    <cellStyle name="Note 9 6 4" xfId="9153"/>
    <cellStyle name="Note 9 6 4 2" xfId="9154"/>
    <cellStyle name="Note 9 6 4 3" xfId="61029"/>
    <cellStyle name="Note 9 6 5" xfId="9155"/>
    <cellStyle name="Note 9 6 5 2" xfId="9156"/>
    <cellStyle name="Note 9 6 5 3" xfId="61030"/>
    <cellStyle name="Note 9 6 6" xfId="9157"/>
    <cellStyle name="Note 9 6 6 2" xfId="9158"/>
    <cellStyle name="Note 9 6 6 3" xfId="61031"/>
    <cellStyle name="Note 9 6 7" xfId="9159"/>
    <cellStyle name="Note 9 6 7 2" xfId="9160"/>
    <cellStyle name="Note 9 6 7 3" xfId="61032"/>
    <cellStyle name="Note 9 6 8" xfId="9161"/>
    <cellStyle name="Note 9 6 8 2" xfId="9162"/>
    <cellStyle name="Note 9 6 8 3" xfId="61033"/>
    <cellStyle name="Note 9 6 9" xfId="9163"/>
    <cellStyle name="Note 9 6 9 2" xfId="9164"/>
    <cellStyle name="Note 9 6 9 3" xfId="61034"/>
    <cellStyle name="Note 9 7" xfId="9165"/>
    <cellStyle name="Note 9 7 10" xfId="9166"/>
    <cellStyle name="Note 9 7 10 2" xfId="9167"/>
    <cellStyle name="Note 9 7 10 3" xfId="61035"/>
    <cellStyle name="Note 9 7 11" xfId="9168"/>
    <cellStyle name="Note 9 7 2" xfId="9169"/>
    <cellStyle name="Note 9 7 2 2" xfId="9170"/>
    <cellStyle name="Note 9 7 2 2 2" xfId="9171"/>
    <cellStyle name="Note 9 7 2 2 3" xfId="61036"/>
    <cellStyle name="Note 9 7 2 3" xfId="9172"/>
    <cellStyle name="Note 9 7 2 4" xfId="61037"/>
    <cellStyle name="Note 9 7 3" xfId="9173"/>
    <cellStyle name="Note 9 7 3 2" xfId="9174"/>
    <cellStyle name="Note 9 7 3 3" xfId="61038"/>
    <cellStyle name="Note 9 7 4" xfId="9175"/>
    <cellStyle name="Note 9 7 4 2" xfId="9176"/>
    <cellStyle name="Note 9 7 4 3" xfId="61039"/>
    <cellStyle name="Note 9 7 5" xfId="9177"/>
    <cellStyle name="Note 9 7 5 2" xfId="9178"/>
    <cellStyle name="Note 9 7 5 3" xfId="61040"/>
    <cellStyle name="Note 9 7 6" xfId="9179"/>
    <cellStyle name="Note 9 7 6 2" xfId="9180"/>
    <cellStyle name="Note 9 7 6 3" xfId="61041"/>
    <cellStyle name="Note 9 7 7" xfId="9181"/>
    <cellStyle name="Note 9 7 7 2" xfId="9182"/>
    <cellStyle name="Note 9 7 7 3" xfId="61042"/>
    <cellStyle name="Note 9 7 8" xfId="9183"/>
    <cellStyle name="Note 9 7 8 2" xfId="9184"/>
    <cellStyle name="Note 9 7 8 3" xfId="61043"/>
    <cellStyle name="Note 9 7 9" xfId="9185"/>
    <cellStyle name="Note 9 7 9 2" xfId="9186"/>
    <cellStyle name="Note 9 7 9 3" xfId="61044"/>
    <cellStyle name="Note 9 8" xfId="9187"/>
    <cellStyle name="Note 9 8 10" xfId="9188"/>
    <cellStyle name="Note 9 8 10 2" xfId="9189"/>
    <cellStyle name="Note 9 8 10 3" xfId="61045"/>
    <cellStyle name="Note 9 8 11" xfId="9190"/>
    <cellStyle name="Note 9 8 2" xfId="9191"/>
    <cellStyle name="Note 9 8 2 2" xfId="9192"/>
    <cellStyle name="Note 9 8 2 2 2" xfId="9193"/>
    <cellStyle name="Note 9 8 2 2 3" xfId="61046"/>
    <cellStyle name="Note 9 8 2 3" xfId="9194"/>
    <cellStyle name="Note 9 8 2 4" xfId="61047"/>
    <cellStyle name="Note 9 8 3" xfId="9195"/>
    <cellStyle name="Note 9 8 3 2" xfId="9196"/>
    <cellStyle name="Note 9 8 3 3" xfId="61048"/>
    <cellStyle name="Note 9 8 4" xfId="9197"/>
    <cellStyle name="Note 9 8 4 2" xfId="9198"/>
    <cellStyle name="Note 9 8 4 3" xfId="61049"/>
    <cellStyle name="Note 9 8 5" xfId="9199"/>
    <cellStyle name="Note 9 8 5 2" xfId="9200"/>
    <cellStyle name="Note 9 8 5 3" xfId="61050"/>
    <cellStyle name="Note 9 8 6" xfId="9201"/>
    <cellStyle name="Note 9 8 6 2" xfId="9202"/>
    <cellStyle name="Note 9 8 6 3" xfId="61051"/>
    <cellStyle name="Note 9 8 7" xfId="9203"/>
    <cellStyle name="Note 9 8 7 2" xfId="9204"/>
    <cellStyle name="Note 9 8 7 3" xfId="61052"/>
    <cellStyle name="Note 9 8 8" xfId="9205"/>
    <cellStyle name="Note 9 8 8 2" xfId="9206"/>
    <cellStyle name="Note 9 8 8 3" xfId="61053"/>
    <cellStyle name="Note 9 8 9" xfId="9207"/>
    <cellStyle name="Note 9 8 9 2" xfId="9208"/>
    <cellStyle name="Note 9 8 9 3" xfId="61054"/>
    <cellStyle name="Note 9 9" xfId="9209"/>
    <cellStyle name="Note 9 9 10" xfId="9210"/>
    <cellStyle name="Note 9 9 10 2" xfId="9211"/>
    <cellStyle name="Note 9 9 10 3" xfId="61055"/>
    <cellStyle name="Note 9 9 11" xfId="9212"/>
    <cellStyle name="Note 9 9 2" xfId="9213"/>
    <cellStyle name="Note 9 9 2 2" xfId="9214"/>
    <cellStyle name="Note 9 9 2 2 2" xfId="9215"/>
    <cellStyle name="Note 9 9 2 2 3" xfId="61056"/>
    <cellStyle name="Note 9 9 2 3" xfId="9216"/>
    <cellStyle name="Note 9 9 2 4" xfId="61057"/>
    <cellStyle name="Note 9 9 3" xfId="9217"/>
    <cellStyle name="Note 9 9 3 2" xfId="9218"/>
    <cellStyle name="Note 9 9 3 3" xfId="61058"/>
    <cellStyle name="Note 9 9 4" xfId="9219"/>
    <cellStyle name="Note 9 9 4 2" xfId="9220"/>
    <cellStyle name="Note 9 9 4 3" xfId="61059"/>
    <cellStyle name="Note 9 9 5" xfId="9221"/>
    <cellStyle name="Note 9 9 5 2" xfId="9222"/>
    <cellStyle name="Note 9 9 5 3" xfId="61060"/>
    <cellStyle name="Note 9 9 6" xfId="9223"/>
    <cellStyle name="Note 9 9 6 2" xfId="9224"/>
    <cellStyle name="Note 9 9 6 3" xfId="61061"/>
    <cellStyle name="Note 9 9 7" xfId="9225"/>
    <cellStyle name="Note 9 9 7 2" xfId="9226"/>
    <cellStyle name="Note 9 9 7 3" xfId="61062"/>
    <cellStyle name="Note 9 9 8" xfId="9227"/>
    <cellStyle name="Note 9 9 8 2" xfId="9228"/>
    <cellStyle name="Note 9 9 8 3" xfId="61063"/>
    <cellStyle name="Note 9 9 9" xfId="9229"/>
    <cellStyle name="Note 9 9 9 2" xfId="9230"/>
    <cellStyle name="Note 9 9 9 3" xfId="61064"/>
    <cellStyle name="Output 2" xfId="9231"/>
    <cellStyle name="Output 2 10" xfId="9232"/>
    <cellStyle name="Output 2 10 2" xfId="9233"/>
    <cellStyle name="Output 2 10 3" xfId="61065"/>
    <cellStyle name="Output 2 11" xfId="9234"/>
    <cellStyle name="Output 2 11 2" xfId="9235"/>
    <cellStyle name="Output 2 11 3" xfId="61066"/>
    <cellStyle name="Output 2 12" xfId="9236"/>
    <cellStyle name="Output 2 12 2" xfId="9237"/>
    <cellStyle name="Output 2 12 3" xfId="61067"/>
    <cellStyle name="Output 2 13" xfId="9238"/>
    <cellStyle name="Output 2 2" xfId="9239"/>
    <cellStyle name="Output 2 2 2" xfId="9240"/>
    <cellStyle name="Output 2 2 2 2" xfId="9241"/>
    <cellStyle name="Output 2 2 2 2 2" xfId="9242"/>
    <cellStyle name="Output 2 2 2 2 3" xfId="61068"/>
    <cellStyle name="Output 2 2 2 3" xfId="9243"/>
    <cellStyle name="Output 2 2 2 4" xfId="61069"/>
    <cellStyle name="Output 2 2 3" xfId="9244"/>
    <cellStyle name="Output 2 2 3 2" xfId="9245"/>
    <cellStyle name="Output 2 2 3 2 2" xfId="9246"/>
    <cellStyle name="Output 2 2 3 2 3" xfId="61070"/>
    <cellStyle name="Output 2 2 3 3" xfId="9247"/>
    <cellStyle name="Output 2 2 3 4" xfId="61071"/>
    <cellStyle name="Output 2 2 4" xfId="9248"/>
    <cellStyle name="Output 2 2 4 2" xfId="9249"/>
    <cellStyle name="Output 2 2 4 3" xfId="61072"/>
    <cellStyle name="Output 2 2 5" xfId="9250"/>
    <cellStyle name="Output 2 2 5 2" xfId="9251"/>
    <cellStyle name="Output 2 2 5 3" xfId="61073"/>
    <cellStyle name="Output 2 2 6" xfId="9252"/>
    <cellStyle name="Output 2 2 6 2" xfId="9253"/>
    <cellStyle name="Output 2 2 6 3" xfId="61074"/>
    <cellStyle name="Output 2 2 7" xfId="9254"/>
    <cellStyle name="Output 2 2 7 2" xfId="9255"/>
    <cellStyle name="Output 2 2 7 3" xfId="61075"/>
    <cellStyle name="Output 2 2 8" xfId="9256"/>
    <cellStyle name="Output 2 2 9" xfId="61076"/>
    <cellStyle name="Output 2 3" xfId="9257"/>
    <cellStyle name="Output 2 3 10" xfId="9258"/>
    <cellStyle name="Output 2 3 10 2" xfId="9259"/>
    <cellStyle name="Output 2 3 10 3" xfId="61077"/>
    <cellStyle name="Output 2 3 11" xfId="9260"/>
    <cellStyle name="Output 2 3 2" xfId="9261"/>
    <cellStyle name="Output 2 3 2 2" xfId="9262"/>
    <cellStyle name="Output 2 3 2 2 2" xfId="9263"/>
    <cellStyle name="Output 2 3 2 2 3" xfId="61078"/>
    <cellStyle name="Output 2 3 2 3" xfId="9264"/>
    <cellStyle name="Output 2 3 2 4" xfId="61079"/>
    <cellStyle name="Output 2 3 3" xfId="9265"/>
    <cellStyle name="Output 2 3 3 2" xfId="9266"/>
    <cellStyle name="Output 2 3 3 3" xfId="61080"/>
    <cellStyle name="Output 2 3 4" xfId="9267"/>
    <cellStyle name="Output 2 3 4 2" xfId="9268"/>
    <cellStyle name="Output 2 3 4 3" xfId="61081"/>
    <cellStyle name="Output 2 3 5" xfId="9269"/>
    <cellStyle name="Output 2 3 5 2" xfId="9270"/>
    <cellStyle name="Output 2 3 5 3" xfId="61082"/>
    <cellStyle name="Output 2 3 6" xfId="9271"/>
    <cellStyle name="Output 2 3 6 2" xfId="9272"/>
    <cellStyle name="Output 2 3 6 3" xfId="61083"/>
    <cellStyle name="Output 2 3 7" xfId="9273"/>
    <cellStyle name="Output 2 3 7 2" xfId="9274"/>
    <cellStyle name="Output 2 3 7 3" xfId="61084"/>
    <cellStyle name="Output 2 3 8" xfId="9275"/>
    <cellStyle name="Output 2 3 8 2" xfId="9276"/>
    <cellStyle name="Output 2 3 8 3" xfId="61085"/>
    <cellStyle name="Output 2 3 9" xfId="9277"/>
    <cellStyle name="Output 2 3 9 2" xfId="9278"/>
    <cellStyle name="Output 2 3 9 3" xfId="61086"/>
    <cellStyle name="Output 2 4" xfId="9279"/>
    <cellStyle name="Output 2 4 10" xfId="9280"/>
    <cellStyle name="Output 2 4 10 2" xfId="9281"/>
    <cellStyle name="Output 2 4 10 3" xfId="61087"/>
    <cellStyle name="Output 2 4 11" xfId="9282"/>
    <cellStyle name="Output 2 4 2" xfId="9283"/>
    <cellStyle name="Output 2 4 2 2" xfId="9284"/>
    <cellStyle name="Output 2 4 2 2 2" xfId="9285"/>
    <cellStyle name="Output 2 4 2 2 3" xfId="61088"/>
    <cellStyle name="Output 2 4 2 3" xfId="9286"/>
    <cellStyle name="Output 2 4 2 4" xfId="61089"/>
    <cellStyle name="Output 2 4 3" xfId="9287"/>
    <cellStyle name="Output 2 4 3 2" xfId="9288"/>
    <cellStyle name="Output 2 4 3 3" xfId="61090"/>
    <cellStyle name="Output 2 4 4" xfId="9289"/>
    <cellStyle name="Output 2 4 4 2" xfId="9290"/>
    <cellStyle name="Output 2 4 4 3" xfId="61091"/>
    <cellStyle name="Output 2 4 5" xfId="9291"/>
    <cellStyle name="Output 2 4 5 2" xfId="9292"/>
    <cellStyle name="Output 2 4 5 3" xfId="61092"/>
    <cellStyle name="Output 2 4 6" xfId="9293"/>
    <cellStyle name="Output 2 4 6 2" xfId="9294"/>
    <cellStyle name="Output 2 4 6 3" xfId="61093"/>
    <cellStyle name="Output 2 4 7" xfId="9295"/>
    <cellStyle name="Output 2 4 7 2" xfId="9296"/>
    <cellStyle name="Output 2 4 7 3" xfId="61094"/>
    <cellStyle name="Output 2 4 8" xfId="9297"/>
    <cellStyle name="Output 2 4 8 2" xfId="9298"/>
    <cellStyle name="Output 2 4 8 3" xfId="61095"/>
    <cellStyle name="Output 2 4 9" xfId="9299"/>
    <cellStyle name="Output 2 4 9 2" xfId="9300"/>
    <cellStyle name="Output 2 4 9 3" xfId="61096"/>
    <cellStyle name="Output 2 5" xfId="9301"/>
    <cellStyle name="Output 2 5 10" xfId="9302"/>
    <cellStyle name="Output 2 5 10 2" xfId="9303"/>
    <cellStyle name="Output 2 5 10 3" xfId="61097"/>
    <cellStyle name="Output 2 5 11" xfId="9304"/>
    <cellStyle name="Output 2 5 2" xfId="9305"/>
    <cellStyle name="Output 2 5 2 2" xfId="9306"/>
    <cellStyle name="Output 2 5 2 2 2" xfId="9307"/>
    <cellStyle name="Output 2 5 2 2 3" xfId="61098"/>
    <cellStyle name="Output 2 5 2 3" xfId="9308"/>
    <cellStyle name="Output 2 5 2 4" xfId="61099"/>
    <cellStyle name="Output 2 5 3" xfId="9309"/>
    <cellStyle name="Output 2 5 3 2" xfId="9310"/>
    <cellStyle name="Output 2 5 3 3" xfId="61100"/>
    <cellStyle name="Output 2 5 4" xfId="9311"/>
    <cellStyle name="Output 2 5 4 2" xfId="9312"/>
    <cellStyle name="Output 2 5 4 3" xfId="61101"/>
    <cellStyle name="Output 2 5 5" xfId="9313"/>
    <cellStyle name="Output 2 5 5 2" xfId="9314"/>
    <cellStyle name="Output 2 5 5 3" xfId="61102"/>
    <cellStyle name="Output 2 5 6" xfId="9315"/>
    <cellStyle name="Output 2 5 6 2" xfId="9316"/>
    <cellStyle name="Output 2 5 6 3" xfId="61103"/>
    <cellStyle name="Output 2 5 7" xfId="9317"/>
    <cellStyle name="Output 2 5 7 2" xfId="9318"/>
    <cellStyle name="Output 2 5 7 3" xfId="61104"/>
    <cellStyle name="Output 2 5 8" xfId="9319"/>
    <cellStyle name="Output 2 5 8 2" xfId="9320"/>
    <cellStyle name="Output 2 5 8 3" xfId="61105"/>
    <cellStyle name="Output 2 5 9" xfId="9321"/>
    <cellStyle name="Output 2 5 9 2" xfId="9322"/>
    <cellStyle name="Output 2 5 9 3" xfId="61106"/>
    <cellStyle name="Output 2 6" xfId="9323"/>
    <cellStyle name="Output 2 6 10" xfId="9324"/>
    <cellStyle name="Output 2 6 10 2" xfId="9325"/>
    <cellStyle name="Output 2 6 10 3" xfId="61107"/>
    <cellStyle name="Output 2 6 11" xfId="9326"/>
    <cellStyle name="Output 2 6 2" xfId="9327"/>
    <cellStyle name="Output 2 6 2 2" xfId="9328"/>
    <cellStyle name="Output 2 6 2 2 2" xfId="9329"/>
    <cellStyle name="Output 2 6 2 2 3" xfId="61108"/>
    <cellStyle name="Output 2 6 2 3" xfId="9330"/>
    <cellStyle name="Output 2 6 2 4" xfId="61109"/>
    <cellStyle name="Output 2 6 3" xfId="9331"/>
    <cellStyle name="Output 2 6 3 2" xfId="9332"/>
    <cellStyle name="Output 2 6 3 3" xfId="61110"/>
    <cellStyle name="Output 2 6 4" xfId="9333"/>
    <cellStyle name="Output 2 6 4 2" xfId="9334"/>
    <cellStyle name="Output 2 6 4 3" xfId="61111"/>
    <cellStyle name="Output 2 6 5" xfId="9335"/>
    <cellStyle name="Output 2 6 5 2" xfId="9336"/>
    <cellStyle name="Output 2 6 5 3" xfId="61112"/>
    <cellStyle name="Output 2 6 6" xfId="9337"/>
    <cellStyle name="Output 2 6 6 2" xfId="9338"/>
    <cellStyle name="Output 2 6 6 3" xfId="61113"/>
    <cellStyle name="Output 2 6 7" xfId="9339"/>
    <cellStyle name="Output 2 6 7 2" xfId="9340"/>
    <cellStyle name="Output 2 6 7 3" xfId="61114"/>
    <cellStyle name="Output 2 6 8" xfId="9341"/>
    <cellStyle name="Output 2 6 8 2" xfId="9342"/>
    <cellStyle name="Output 2 6 8 3" xfId="61115"/>
    <cellStyle name="Output 2 6 9" xfId="9343"/>
    <cellStyle name="Output 2 6 9 2" xfId="9344"/>
    <cellStyle name="Output 2 6 9 3" xfId="61116"/>
    <cellStyle name="Output 2 7" xfId="9345"/>
    <cellStyle name="Output 2 7 2" xfId="9346"/>
    <cellStyle name="Output 2 7 2 2" xfId="9347"/>
    <cellStyle name="Output 2 7 2 3" xfId="61117"/>
    <cellStyle name="Output 2 7 3" xfId="9348"/>
    <cellStyle name="Output 2 7 4" xfId="61118"/>
    <cellStyle name="Output 2 8" xfId="9349"/>
    <cellStyle name="Output 2 8 2" xfId="9350"/>
    <cellStyle name="Output 2 8 3" xfId="61119"/>
    <cellStyle name="Output 2 9" xfId="9351"/>
    <cellStyle name="Output 2 9 2" xfId="9352"/>
    <cellStyle name="Output 2 9 3" xfId="61120"/>
    <cellStyle name="Output 3" xfId="61121"/>
    <cellStyle name="Output 4" xfId="61122"/>
    <cellStyle name="Output 4 2" xfId="61123"/>
    <cellStyle name="Output 5" xfId="61124"/>
    <cellStyle name="Output Amounts" xfId="61125"/>
    <cellStyle name="Output Line Items" xfId="61126"/>
    <cellStyle name="Password" xfId="9353"/>
    <cellStyle name="Percen - Style1" xfId="61127"/>
    <cellStyle name="Percen - Style2" xfId="61128"/>
    <cellStyle name="Percent" xfId="2" builtinId="5"/>
    <cellStyle name="Percent [2]" xfId="9354"/>
    <cellStyle name="Percent [2] 2" xfId="61129"/>
    <cellStyle name="Percent [2] 2 2" xfId="61130"/>
    <cellStyle name="Percent [2] 2 3" xfId="61131"/>
    <cellStyle name="Percent [2] 2 4" xfId="61132"/>
    <cellStyle name="Percent [2] 2 5" xfId="61133"/>
    <cellStyle name="Percent [2] 2 6" xfId="61134"/>
    <cellStyle name="Percent [2] 2 7" xfId="61135"/>
    <cellStyle name="Percent [2] 3" xfId="61136"/>
    <cellStyle name="Percent [2] 3 2" xfId="61137"/>
    <cellStyle name="Percent [2] 3 3" xfId="61138"/>
    <cellStyle name="Percent [2] 3 4" xfId="61139"/>
    <cellStyle name="Percent [2] 3 5" xfId="61140"/>
    <cellStyle name="Percent [2] 3 6" xfId="61141"/>
    <cellStyle name="Percent [2] 3 7" xfId="61142"/>
    <cellStyle name="Percent [2] 4" xfId="61143"/>
    <cellStyle name="Percent [2] 4 2" xfId="61144"/>
    <cellStyle name="Percent [2] 4 3" xfId="61145"/>
    <cellStyle name="Percent [2] 4 4" xfId="61146"/>
    <cellStyle name="Percent [2] 4 5" xfId="61147"/>
    <cellStyle name="Percent [2] 4 6" xfId="61148"/>
    <cellStyle name="Percent [2] 4 7" xfId="61149"/>
    <cellStyle name="Percent [2] 5" xfId="61150"/>
    <cellStyle name="Percent 10" xfId="11238"/>
    <cellStyle name="Percent 11" xfId="11277"/>
    <cellStyle name="Percent 12" xfId="61151"/>
    <cellStyle name="Percent 13" xfId="61152"/>
    <cellStyle name="Percent 14" xfId="61153"/>
    <cellStyle name="Percent 15" xfId="61154"/>
    <cellStyle name="Percent 16" xfId="61155"/>
    <cellStyle name="Percent 17" xfId="61156"/>
    <cellStyle name="Percent 18" xfId="61157"/>
    <cellStyle name="Percent 19" xfId="61158"/>
    <cellStyle name="Percent 2" xfId="8"/>
    <cellStyle name="Percent 2 2" xfId="9355"/>
    <cellStyle name="Percent 2 2 2" xfId="9356"/>
    <cellStyle name="Percent 2 3" xfId="11261"/>
    <cellStyle name="Percent 20" xfId="61159"/>
    <cellStyle name="Percent 21" xfId="61160"/>
    <cellStyle name="Percent 22" xfId="61161"/>
    <cellStyle name="Percent 23" xfId="61162"/>
    <cellStyle name="Percent 24" xfId="61163"/>
    <cellStyle name="Percent 25" xfId="61164"/>
    <cellStyle name="Percent 26" xfId="61165"/>
    <cellStyle name="Percent 27" xfId="61166"/>
    <cellStyle name="Percent 28" xfId="61167"/>
    <cellStyle name="Percent 29" xfId="61168"/>
    <cellStyle name="Percent 3" xfId="17"/>
    <cellStyle name="Percent 3 2" xfId="9357"/>
    <cellStyle name="Percent 30" xfId="61169"/>
    <cellStyle name="Percent 31" xfId="61170"/>
    <cellStyle name="Percent 32" xfId="61171"/>
    <cellStyle name="Percent 33" xfId="61172"/>
    <cellStyle name="Percent 34" xfId="61173"/>
    <cellStyle name="Percent 35" xfId="61174"/>
    <cellStyle name="Percent 36" xfId="61175"/>
    <cellStyle name="Percent 37" xfId="61176"/>
    <cellStyle name="Percent 38" xfId="61177"/>
    <cellStyle name="Percent 39" xfId="61178"/>
    <cellStyle name="Percent 4" xfId="30"/>
    <cellStyle name="Percent 4 10" xfId="61179"/>
    <cellStyle name="Percent 4 2" xfId="9358"/>
    <cellStyle name="Percent 4 3" xfId="9359"/>
    <cellStyle name="Percent 4 3 2" xfId="9360"/>
    <cellStyle name="Percent 4 3 2 2" xfId="9361"/>
    <cellStyle name="Percent 4 3 2 2 2" xfId="9362"/>
    <cellStyle name="Percent 4 3 2 2 2 2" xfId="9363"/>
    <cellStyle name="Percent 4 3 2 2 2 2 2" xfId="9364"/>
    <cellStyle name="Percent 4 3 2 2 2 2 3" xfId="61180"/>
    <cellStyle name="Percent 4 3 2 2 2 3" xfId="9365"/>
    <cellStyle name="Percent 4 3 2 2 2 4" xfId="61181"/>
    <cellStyle name="Percent 4 3 2 2 3" xfId="9366"/>
    <cellStyle name="Percent 4 3 2 2 3 2" xfId="9367"/>
    <cellStyle name="Percent 4 3 2 2 3 3" xfId="61182"/>
    <cellStyle name="Percent 4 3 2 2 4" xfId="9368"/>
    <cellStyle name="Percent 4 3 2 2 4 2" xfId="9369"/>
    <cellStyle name="Percent 4 3 2 2 4 3" xfId="61183"/>
    <cellStyle name="Percent 4 3 2 2 5" xfId="9370"/>
    <cellStyle name="Percent 4 3 2 2 6" xfId="61184"/>
    <cellStyle name="Percent 4 3 2 3" xfId="9371"/>
    <cellStyle name="Percent 4 3 2 3 2" xfId="9372"/>
    <cellStyle name="Percent 4 3 2 3 2 2" xfId="9373"/>
    <cellStyle name="Percent 4 3 2 3 2 3" xfId="61185"/>
    <cellStyle name="Percent 4 3 2 3 3" xfId="9374"/>
    <cellStyle name="Percent 4 3 2 3 4" xfId="61186"/>
    <cellStyle name="Percent 4 3 2 4" xfId="9375"/>
    <cellStyle name="Percent 4 3 2 4 2" xfId="9376"/>
    <cellStyle name="Percent 4 3 2 4 3" xfId="61187"/>
    <cellStyle name="Percent 4 3 2 5" xfId="9377"/>
    <cellStyle name="Percent 4 3 2 5 2" xfId="9378"/>
    <cellStyle name="Percent 4 3 2 5 3" xfId="61188"/>
    <cellStyle name="Percent 4 3 2 6" xfId="9379"/>
    <cellStyle name="Percent 4 3 2 7" xfId="61189"/>
    <cellStyle name="Percent 4 3 3" xfId="9380"/>
    <cellStyle name="Percent 4 3 3 2" xfId="9381"/>
    <cellStyle name="Percent 4 3 3 2 2" xfId="9382"/>
    <cellStyle name="Percent 4 3 3 2 2 2" xfId="9383"/>
    <cellStyle name="Percent 4 3 3 2 2 3" xfId="61190"/>
    <cellStyle name="Percent 4 3 3 2 3" xfId="9384"/>
    <cellStyle name="Percent 4 3 3 2 4" xfId="61191"/>
    <cellStyle name="Percent 4 3 3 3" xfId="9385"/>
    <cellStyle name="Percent 4 3 3 3 2" xfId="9386"/>
    <cellStyle name="Percent 4 3 3 3 3" xfId="61192"/>
    <cellStyle name="Percent 4 3 3 4" xfId="9387"/>
    <cellStyle name="Percent 4 3 3 4 2" xfId="9388"/>
    <cellStyle name="Percent 4 3 3 4 3" xfId="61193"/>
    <cellStyle name="Percent 4 3 3 5" xfId="9389"/>
    <cellStyle name="Percent 4 3 3 6" xfId="61194"/>
    <cellStyle name="Percent 4 3 4" xfId="9390"/>
    <cellStyle name="Percent 4 3 4 2" xfId="9391"/>
    <cellStyle name="Percent 4 3 4 2 2" xfId="9392"/>
    <cellStyle name="Percent 4 3 4 2 3" xfId="61195"/>
    <cellStyle name="Percent 4 3 4 3" xfId="9393"/>
    <cellStyle name="Percent 4 3 4 4" xfId="61196"/>
    <cellStyle name="Percent 4 3 5" xfId="9394"/>
    <cellStyle name="Percent 4 3 5 2" xfId="9395"/>
    <cellStyle name="Percent 4 3 5 3" xfId="61197"/>
    <cellStyle name="Percent 4 3 6" xfId="9396"/>
    <cellStyle name="Percent 4 3 6 2" xfId="9397"/>
    <cellStyle name="Percent 4 3 6 3" xfId="61198"/>
    <cellStyle name="Percent 4 3 7" xfId="9398"/>
    <cellStyle name="Percent 4 3 8" xfId="61199"/>
    <cellStyle name="Percent 4 4" xfId="9399"/>
    <cellStyle name="Percent 4 4 2" xfId="9400"/>
    <cellStyle name="Percent 4 4 2 2" xfId="9401"/>
    <cellStyle name="Percent 4 4 2 2 2" xfId="9402"/>
    <cellStyle name="Percent 4 4 2 2 2 2" xfId="9403"/>
    <cellStyle name="Percent 4 4 2 2 2 3" xfId="61200"/>
    <cellStyle name="Percent 4 4 2 2 3" xfId="9404"/>
    <cellStyle name="Percent 4 4 2 2 4" xfId="61201"/>
    <cellStyle name="Percent 4 4 2 3" xfId="9405"/>
    <cellStyle name="Percent 4 4 2 3 2" xfId="9406"/>
    <cellStyle name="Percent 4 4 2 3 3" xfId="61202"/>
    <cellStyle name="Percent 4 4 2 4" xfId="9407"/>
    <cellStyle name="Percent 4 4 2 4 2" xfId="9408"/>
    <cellStyle name="Percent 4 4 2 4 3" xfId="61203"/>
    <cellStyle name="Percent 4 4 2 5" xfId="9409"/>
    <cellStyle name="Percent 4 4 2 6" xfId="61204"/>
    <cellStyle name="Percent 4 4 3" xfId="9410"/>
    <cellStyle name="Percent 4 4 3 2" xfId="9411"/>
    <cellStyle name="Percent 4 4 3 2 2" xfId="9412"/>
    <cellStyle name="Percent 4 4 3 2 3" xfId="61205"/>
    <cellStyle name="Percent 4 4 3 3" xfId="9413"/>
    <cellStyle name="Percent 4 4 3 4" xfId="61206"/>
    <cellStyle name="Percent 4 4 4" xfId="9414"/>
    <cellStyle name="Percent 4 4 4 2" xfId="9415"/>
    <cellStyle name="Percent 4 4 4 3" xfId="61207"/>
    <cellStyle name="Percent 4 4 5" xfId="9416"/>
    <cellStyle name="Percent 4 4 5 2" xfId="9417"/>
    <cellStyle name="Percent 4 4 5 3" xfId="61208"/>
    <cellStyle name="Percent 4 4 6" xfId="9418"/>
    <cellStyle name="Percent 4 4 7" xfId="61209"/>
    <cellStyle name="Percent 4 5" xfId="9419"/>
    <cellStyle name="Percent 4 5 2" xfId="9420"/>
    <cellStyle name="Percent 4 5 2 2" xfId="9421"/>
    <cellStyle name="Percent 4 5 2 2 2" xfId="9422"/>
    <cellStyle name="Percent 4 5 2 2 3" xfId="61210"/>
    <cellStyle name="Percent 4 5 2 3" xfId="9423"/>
    <cellStyle name="Percent 4 5 2 4" xfId="61211"/>
    <cellStyle name="Percent 4 5 3" xfId="9424"/>
    <cellStyle name="Percent 4 5 3 2" xfId="9425"/>
    <cellStyle name="Percent 4 5 3 3" xfId="61212"/>
    <cellStyle name="Percent 4 5 4" xfId="9426"/>
    <cellStyle name="Percent 4 5 4 2" xfId="9427"/>
    <cellStyle name="Percent 4 5 4 3" xfId="61213"/>
    <cellStyle name="Percent 4 5 5" xfId="9428"/>
    <cellStyle name="Percent 4 5 6" xfId="61214"/>
    <cellStyle name="Percent 4 6" xfId="9429"/>
    <cellStyle name="Percent 4 6 2" xfId="9430"/>
    <cellStyle name="Percent 4 6 2 2" xfId="9431"/>
    <cellStyle name="Percent 4 6 2 3" xfId="61215"/>
    <cellStyle name="Percent 4 6 3" xfId="9432"/>
    <cellStyle name="Percent 4 6 4" xfId="61216"/>
    <cellStyle name="Percent 4 7" xfId="9433"/>
    <cellStyle name="Percent 4 7 2" xfId="9434"/>
    <cellStyle name="Percent 4 7 3" xfId="61217"/>
    <cellStyle name="Percent 4 8" xfId="9435"/>
    <cellStyle name="Percent 4 8 2" xfId="9436"/>
    <cellStyle name="Percent 4 8 3" xfId="61218"/>
    <cellStyle name="Percent 4 9" xfId="9437"/>
    <cellStyle name="Percent 40" xfId="61219"/>
    <cellStyle name="Percent 41" xfId="61220"/>
    <cellStyle name="Percent 42" xfId="61221"/>
    <cellStyle name="Percent 43" xfId="61222"/>
    <cellStyle name="Percent 44" xfId="61223"/>
    <cellStyle name="Percent 45" xfId="61224"/>
    <cellStyle name="Percent 46" xfId="61225"/>
    <cellStyle name="Percent 47" xfId="61226"/>
    <cellStyle name="Percent 48" xfId="61227"/>
    <cellStyle name="Percent 49" xfId="61228"/>
    <cellStyle name="Percent 5" xfId="32"/>
    <cellStyle name="Percent 50" xfId="61229"/>
    <cellStyle name="Percent 6" xfId="9438"/>
    <cellStyle name="Percent 6 2" xfId="9439"/>
    <cellStyle name="Percent 6 2 2" xfId="9440"/>
    <cellStyle name="Percent 6 2 2 2" xfId="9441"/>
    <cellStyle name="Percent 6 2 2 2 2" xfId="9442"/>
    <cellStyle name="Percent 6 2 2 2 2 2" xfId="9443"/>
    <cellStyle name="Percent 6 2 2 2 2 3" xfId="61230"/>
    <cellStyle name="Percent 6 2 2 2 3" xfId="9444"/>
    <cellStyle name="Percent 6 2 2 2 4" xfId="61231"/>
    <cellStyle name="Percent 6 2 2 3" xfId="9445"/>
    <cellStyle name="Percent 6 2 2 3 2" xfId="9446"/>
    <cellStyle name="Percent 6 2 2 3 3" xfId="61232"/>
    <cellStyle name="Percent 6 2 2 4" xfId="9447"/>
    <cellStyle name="Percent 6 2 2 4 2" xfId="9448"/>
    <cellStyle name="Percent 6 2 2 4 3" xfId="61233"/>
    <cellStyle name="Percent 6 2 2 5" xfId="9449"/>
    <cellStyle name="Percent 6 2 2 6" xfId="61234"/>
    <cellStyle name="Percent 6 2 3" xfId="9450"/>
    <cellStyle name="Percent 6 2 3 2" xfId="9451"/>
    <cellStyle name="Percent 6 2 3 2 2" xfId="9452"/>
    <cellStyle name="Percent 6 2 3 2 3" xfId="61235"/>
    <cellStyle name="Percent 6 2 3 3" xfId="9453"/>
    <cellStyle name="Percent 6 2 3 4" xfId="61236"/>
    <cellStyle name="Percent 6 2 4" xfId="9454"/>
    <cellStyle name="Percent 6 2 4 2" xfId="9455"/>
    <cellStyle name="Percent 6 2 4 3" xfId="61237"/>
    <cellStyle name="Percent 6 2 5" xfId="9456"/>
    <cellStyle name="Percent 6 2 5 2" xfId="9457"/>
    <cellStyle name="Percent 6 2 5 3" xfId="61238"/>
    <cellStyle name="Percent 6 2 6" xfId="9458"/>
    <cellStyle name="Percent 6 2 7" xfId="61239"/>
    <cellStyle name="Percent 6 3" xfId="9459"/>
    <cellStyle name="Percent 6 3 2" xfId="9460"/>
    <cellStyle name="Percent 6 3 2 2" xfId="9461"/>
    <cellStyle name="Percent 6 3 2 2 2" xfId="9462"/>
    <cellStyle name="Percent 6 3 2 2 3" xfId="61240"/>
    <cellStyle name="Percent 6 3 2 3" xfId="9463"/>
    <cellStyle name="Percent 6 3 2 4" xfId="61241"/>
    <cellStyle name="Percent 6 3 3" xfId="9464"/>
    <cellStyle name="Percent 6 3 3 2" xfId="9465"/>
    <cellStyle name="Percent 6 3 3 3" xfId="61242"/>
    <cellStyle name="Percent 6 3 4" xfId="9466"/>
    <cellStyle name="Percent 6 3 4 2" xfId="9467"/>
    <cellStyle name="Percent 6 3 4 3" xfId="61243"/>
    <cellStyle name="Percent 6 3 5" xfId="9468"/>
    <cellStyle name="Percent 6 3 6" xfId="61244"/>
    <cellStyle name="Percent 6 4" xfId="9469"/>
    <cellStyle name="Percent 6 4 2" xfId="9470"/>
    <cellStyle name="Percent 6 4 2 2" xfId="9471"/>
    <cellStyle name="Percent 6 4 2 3" xfId="61245"/>
    <cellStyle name="Percent 6 4 3" xfId="9472"/>
    <cellStyle name="Percent 6 4 4" xfId="61246"/>
    <cellStyle name="Percent 6 5" xfId="9473"/>
    <cellStyle name="Percent 6 5 2" xfId="9474"/>
    <cellStyle name="Percent 6 5 3" xfId="61247"/>
    <cellStyle name="Percent 6 6" xfId="9475"/>
    <cellStyle name="Percent 6 6 2" xfId="9476"/>
    <cellStyle name="Percent 6 6 3" xfId="61248"/>
    <cellStyle name="Percent 6 7" xfId="9477"/>
    <cellStyle name="Percent 6 8" xfId="61249"/>
    <cellStyle name="Percent 7" xfId="9478"/>
    <cellStyle name="Percent 7 2" xfId="9479"/>
    <cellStyle name="Percent 8" xfId="9480"/>
    <cellStyle name="Percent 9" xfId="11234"/>
    <cellStyle name="Percent(0)" xfId="61250"/>
    <cellStyle name="Percent(0) 2" xfId="61251"/>
    <cellStyle name="Percent(0) 2 2" xfId="61252"/>
    <cellStyle name="Percent(0) 3" xfId="61253"/>
    <cellStyle name="Percent(0) 3 2" xfId="61254"/>
    <cellStyle name="Percent(0) 4" xfId="61255"/>
    <cellStyle name="PSChar" xfId="9481"/>
    <cellStyle name="PSDate" xfId="9482"/>
    <cellStyle name="PSDec" xfId="9483"/>
    <cellStyle name="PSHeading" xfId="9484"/>
    <cellStyle name="PSHeading 2" xfId="9485"/>
    <cellStyle name="PSHeading 2 2" xfId="61256"/>
    <cellStyle name="PSHeading 3" xfId="61257"/>
    <cellStyle name="PSInt" xfId="9486"/>
    <cellStyle name="PSSpacer" xfId="9487"/>
    <cellStyle name="Reset  - Style7" xfId="61258"/>
    <cellStyle name="SAPBEXaggData" xfId="9488"/>
    <cellStyle name="SAPBEXaggDataEmph" xfId="9489"/>
    <cellStyle name="SAPBEXaggItem" xfId="9490"/>
    <cellStyle name="SAPBEXaggItem 2" xfId="9491"/>
    <cellStyle name="SAPBEXaggItem 3" xfId="9492"/>
    <cellStyle name="SAPBEXaggItem 4" xfId="9493"/>
    <cellStyle name="SAPBEXaggItem 5" xfId="9494"/>
    <cellStyle name="SAPBEXaggItem 6" xfId="9495"/>
    <cellStyle name="SAPBEXaggItem_Copy of xSAPtemp5457" xfId="9496"/>
    <cellStyle name="SAPBEXaggItemX" xfId="9497"/>
    <cellStyle name="SAPBEXchaText" xfId="9498"/>
    <cellStyle name="SAPBEXchaText 2" xfId="9499"/>
    <cellStyle name="SAPBEXchaText 2 10" xfId="9500"/>
    <cellStyle name="SAPBEXchaText 2 10 2" xfId="9501"/>
    <cellStyle name="SAPBEXchaText 2 10 3" xfId="61259"/>
    <cellStyle name="SAPBEXchaText 2 10 3 2" xfId="61260"/>
    <cellStyle name="SAPBEXchaText 2 11" xfId="9502"/>
    <cellStyle name="SAPBEXchaText 2 11 2" xfId="9503"/>
    <cellStyle name="SAPBEXchaText 2 11 3" xfId="61261"/>
    <cellStyle name="SAPBEXchaText 2 12" xfId="9504"/>
    <cellStyle name="SAPBEXchaText 2 12 2" xfId="9505"/>
    <cellStyle name="SAPBEXchaText 2 12 3" xfId="61262"/>
    <cellStyle name="SAPBEXchaText 2 13" xfId="9506"/>
    <cellStyle name="SAPBEXchaText 2 2" xfId="9507"/>
    <cellStyle name="SAPBEXchaText 2 2 2" xfId="9508"/>
    <cellStyle name="SAPBEXchaText 2 2 2 2" xfId="9509"/>
    <cellStyle name="SAPBEXchaText 2 2 2 2 2" xfId="9510"/>
    <cellStyle name="SAPBEXchaText 2 2 2 2 3" xfId="61263"/>
    <cellStyle name="SAPBEXchaText 2 2 2 3" xfId="9511"/>
    <cellStyle name="SAPBEXchaText 2 2 2 4" xfId="61264"/>
    <cellStyle name="SAPBEXchaText 2 2 3" xfId="9512"/>
    <cellStyle name="SAPBEXchaText 2 2 3 2" xfId="9513"/>
    <cellStyle name="SAPBEXchaText 2 2 3 2 2" xfId="9514"/>
    <cellStyle name="SAPBEXchaText 2 2 3 2 3" xfId="61265"/>
    <cellStyle name="SAPBEXchaText 2 2 3 3" xfId="9515"/>
    <cellStyle name="SAPBEXchaText 2 2 3 4" xfId="61266"/>
    <cellStyle name="SAPBEXchaText 2 2 4" xfId="9516"/>
    <cellStyle name="SAPBEXchaText 2 2 4 2" xfId="9517"/>
    <cellStyle name="SAPBEXchaText 2 2 4 3" xfId="61267"/>
    <cellStyle name="SAPBEXchaText 2 2 5" xfId="9518"/>
    <cellStyle name="SAPBEXchaText 2 2 5 2" xfId="9519"/>
    <cellStyle name="SAPBEXchaText 2 2 5 3" xfId="61268"/>
    <cellStyle name="SAPBEXchaText 2 2 6" xfId="9520"/>
    <cellStyle name="SAPBEXchaText 2 2 6 2" xfId="9521"/>
    <cellStyle name="SAPBEXchaText 2 2 6 3" xfId="61269"/>
    <cellStyle name="SAPBEXchaText 2 2 7" xfId="9522"/>
    <cellStyle name="SAPBEXchaText 2 2 7 2" xfId="9523"/>
    <cellStyle name="SAPBEXchaText 2 2 7 3" xfId="61270"/>
    <cellStyle name="SAPBEXchaText 2 2 8" xfId="9524"/>
    <cellStyle name="SAPBEXchaText 2 2 9" xfId="61271"/>
    <cellStyle name="SAPBEXchaText 2 3" xfId="9525"/>
    <cellStyle name="SAPBEXchaText 2 3 10" xfId="9526"/>
    <cellStyle name="SAPBEXchaText 2 3 10 2" xfId="9527"/>
    <cellStyle name="SAPBEXchaText 2 3 10 3" xfId="61272"/>
    <cellStyle name="SAPBEXchaText 2 3 11" xfId="9528"/>
    <cellStyle name="SAPBEXchaText 2 3 2" xfId="9529"/>
    <cellStyle name="SAPBEXchaText 2 3 2 2" xfId="9530"/>
    <cellStyle name="SAPBEXchaText 2 3 2 2 2" xfId="9531"/>
    <cellStyle name="SAPBEXchaText 2 3 2 2 3" xfId="61273"/>
    <cellStyle name="SAPBEXchaText 2 3 2 3" xfId="9532"/>
    <cellStyle name="SAPBEXchaText 2 3 2 4" xfId="61274"/>
    <cellStyle name="SAPBEXchaText 2 3 3" xfId="9533"/>
    <cellStyle name="SAPBEXchaText 2 3 3 2" xfId="9534"/>
    <cellStyle name="SAPBEXchaText 2 3 3 3" xfId="61275"/>
    <cellStyle name="SAPBEXchaText 2 3 4" xfId="9535"/>
    <cellStyle name="SAPBEXchaText 2 3 4 2" xfId="9536"/>
    <cellStyle name="SAPBEXchaText 2 3 4 3" xfId="61276"/>
    <cellStyle name="SAPBEXchaText 2 3 5" xfId="9537"/>
    <cellStyle name="SAPBEXchaText 2 3 5 2" xfId="9538"/>
    <cellStyle name="SAPBEXchaText 2 3 5 3" xfId="61277"/>
    <cellStyle name="SAPBEXchaText 2 3 6" xfId="9539"/>
    <cellStyle name="SAPBEXchaText 2 3 6 2" xfId="9540"/>
    <cellStyle name="SAPBEXchaText 2 3 6 3" xfId="61278"/>
    <cellStyle name="SAPBEXchaText 2 3 7" xfId="9541"/>
    <cellStyle name="SAPBEXchaText 2 3 7 2" xfId="9542"/>
    <cellStyle name="SAPBEXchaText 2 3 7 3" xfId="61279"/>
    <cellStyle name="SAPBEXchaText 2 3 8" xfId="9543"/>
    <cellStyle name="SAPBEXchaText 2 3 8 2" xfId="9544"/>
    <cellStyle name="SAPBEXchaText 2 3 8 3" xfId="61280"/>
    <cellStyle name="SAPBEXchaText 2 3 9" xfId="9545"/>
    <cellStyle name="SAPBEXchaText 2 3 9 2" xfId="9546"/>
    <cellStyle name="SAPBEXchaText 2 3 9 3" xfId="61281"/>
    <cellStyle name="SAPBEXchaText 2 4" xfId="9547"/>
    <cellStyle name="SAPBEXchaText 2 4 10" xfId="9548"/>
    <cellStyle name="SAPBEXchaText 2 4 10 2" xfId="9549"/>
    <cellStyle name="SAPBEXchaText 2 4 10 3" xfId="61282"/>
    <cellStyle name="SAPBEXchaText 2 4 11" xfId="9550"/>
    <cellStyle name="SAPBEXchaText 2 4 2" xfId="9551"/>
    <cellStyle name="SAPBEXchaText 2 4 2 2" xfId="9552"/>
    <cellStyle name="SAPBEXchaText 2 4 2 2 2" xfId="9553"/>
    <cellStyle name="SAPBEXchaText 2 4 2 2 3" xfId="61283"/>
    <cellStyle name="SAPBEXchaText 2 4 2 3" xfId="9554"/>
    <cellStyle name="SAPBEXchaText 2 4 2 4" xfId="61284"/>
    <cellStyle name="SAPBEXchaText 2 4 3" xfId="9555"/>
    <cellStyle name="SAPBEXchaText 2 4 3 2" xfId="9556"/>
    <cellStyle name="SAPBEXchaText 2 4 3 3" xfId="61285"/>
    <cellStyle name="SAPBEXchaText 2 4 4" xfId="9557"/>
    <cellStyle name="SAPBEXchaText 2 4 4 2" xfId="9558"/>
    <cellStyle name="SAPBEXchaText 2 4 4 3" xfId="61286"/>
    <cellStyle name="SAPBEXchaText 2 4 5" xfId="9559"/>
    <cellStyle name="SAPBEXchaText 2 4 5 2" xfId="9560"/>
    <cellStyle name="SAPBEXchaText 2 4 5 3" xfId="61287"/>
    <cellStyle name="SAPBEXchaText 2 4 6" xfId="9561"/>
    <cellStyle name="SAPBEXchaText 2 4 6 2" xfId="9562"/>
    <cellStyle name="SAPBEXchaText 2 4 6 3" xfId="61288"/>
    <cellStyle name="SAPBEXchaText 2 4 7" xfId="9563"/>
    <cellStyle name="SAPBEXchaText 2 4 7 2" xfId="9564"/>
    <cellStyle name="SAPBEXchaText 2 4 7 3" xfId="61289"/>
    <cellStyle name="SAPBEXchaText 2 4 8" xfId="9565"/>
    <cellStyle name="SAPBEXchaText 2 4 8 2" xfId="9566"/>
    <cellStyle name="SAPBEXchaText 2 4 8 3" xfId="61290"/>
    <cellStyle name="SAPBEXchaText 2 4 9" xfId="9567"/>
    <cellStyle name="SAPBEXchaText 2 4 9 2" xfId="9568"/>
    <cellStyle name="SAPBEXchaText 2 4 9 3" xfId="61291"/>
    <cellStyle name="SAPBEXchaText 2 5" xfId="9569"/>
    <cellStyle name="SAPBEXchaText 2 5 10" xfId="9570"/>
    <cellStyle name="SAPBEXchaText 2 5 10 2" xfId="9571"/>
    <cellStyle name="SAPBEXchaText 2 5 10 3" xfId="61292"/>
    <cellStyle name="SAPBEXchaText 2 5 11" xfId="9572"/>
    <cellStyle name="SAPBEXchaText 2 5 2" xfId="9573"/>
    <cellStyle name="SAPBEXchaText 2 5 2 2" xfId="9574"/>
    <cellStyle name="SAPBEXchaText 2 5 2 2 2" xfId="9575"/>
    <cellStyle name="SAPBEXchaText 2 5 2 2 3" xfId="61293"/>
    <cellStyle name="SAPBEXchaText 2 5 2 3" xfId="9576"/>
    <cellStyle name="SAPBEXchaText 2 5 2 4" xfId="61294"/>
    <cellStyle name="SAPBEXchaText 2 5 3" xfId="9577"/>
    <cellStyle name="SAPBEXchaText 2 5 3 2" xfId="9578"/>
    <cellStyle name="SAPBEXchaText 2 5 3 3" xfId="61295"/>
    <cellStyle name="SAPBEXchaText 2 5 4" xfId="9579"/>
    <cellStyle name="SAPBEXchaText 2 5 4 2" xfId="9580"/>
    <cellStyle name="SAPBEXchaText 2 5 4 3" xfId="61296"/>
    <cellStyle name="SAPBEXchaText 2 5 5" xfId="9581"/>
    <cellStyle name="SAPBEXchaText 2 5 5 2" xfId="9582"/>
    <cellStyle name="SAPBEXchaText 2 5 5 3" xfId="61297"/>
    <cellStyle name="SAPBEXchaText 2 5 6" xfId="9583"/>
    <cellStyle name="SAPBEXchaText 2 5 6 2" xfId="9584"/>
    <cellStyle name="SAPBEXchaText 2 5 6 3" xfId="61298"/>
    <cellStyle name="SAPBEXchaText 2 5 7" xfId="9585"/>
    <cellStyle name="SAPBEXchaText 2 5 7 2" xfId="9586"/>
    <cellStyle name="SAPBEXchaText 2 5 7 3" xfId="61299"/>
    <cellStyle name="SAPBEXchaText 2 5 8" xfId="9587"/>
    <cellStyle name="SAPBEXchaText 2 5 8 2" xfId="9588"/>
    <cellStyle name="SAPBEXchaText 2 5 8 3" xfId="61300"/>
    <cellStyle name="SAPBEXchaText 2 5 9" xfId="9589"/>
    <cellStyle name="SAPBEXchaText 2 5 9 2" xfId="9590"/>
    <cellStyle name="SAPBEXchaText 2 5 9 3" xfId="61301"/>
    <cellStyle name="SAPBEXchaText 2 6" xfId="9591"/>
    <cellStyle name="SAPBEXchaText 2 6 10" xfId="9592"/>
    <cellStyle name="SAPBEXchaText 2 6 10 2" xfId="9593"/>
    <cellStyle name="SAPBEXchaText 2 6 10 3" xfId="61302"/>
    <cellStyle name="SAPBEXchaText 2 6 11" xfId="9594"/>
    <cellStyle name="SAPBEXchaText 2 6 2" xfId="9595"/>
    <cellStyle name="SAPBEXchaText 2 6 2 2" xfId="9596"/>
    <cellStyle name="SAPBEXchaText 2 6 2 2 2" xfId="9597"/>
    <cellStyle name="SAPBEXchaText 2 6 2 2 3" xfId="61303"/>
    <cellStyle name="SAPBEXchaText 2 6 2 3" xfId="9598"/>
    <cellStyle name="SAPBEXchaText 2 6 2 4" xfId="61304"/>
    <cellStyle name="SAPBEXchaText 2 6 3" xfId="9599"/>
    <cellStyle name="SAPBEXchaText 2 6 3 2" xfId="9600"/>
    <cellStyle name="SAPBEXchaText 2 6 3 3" xfId="61305"/>
    <cellStyle name="SAPBEXchaText 2 6 4" xfId="9601"/>
    <cellStyle name="SAPBEXchaText 2 6 4 2" xfId="9602"/>
    <cellStyle name="SAPBEXchaText 2 6 4 3" xfId="61306"/>
    <cellStyle name="SAPBEXchaText 2 6 5" xfId="9603"/>
    <cellStyle name="SAPBEXchaText 2 6 5 2" xfId="9604"/>
    <cellStyle name="SAPBEXchaText 2 6 5 3" xfId="61307"/>
    <cellStyle name="SAPBEXchaText 2 6 6" xfId="9605"/>
    <cellStyle name="SAPBEXchaText 2 6 6 2" xfId="9606"/>
    <cellStyle name="SAPBEXchaText 2 6 6 3" xfId="61308"/>
    <cellStyle name="SAPBEXchaText 2 6 7" xfId="9607"/>
    <cellStyle name="SAPBEXchaText 2 6 7 2" xfId="9608"/>
    <cellStyle name="SAPBEXchaText 2 6 7 3" xfId="61309"/>
    <cellStyle name="SAPBEXchaText 2 6 8" xfId="9609"/>
    <cellStyle name="SAPBEXchaText 2 6 8 2" xfId="9610"/>
    <cellStyle name="SAPBEXchaText 2 6 8 3" xfId="61310"/>
    <cellStyle name="SAPBEXchaText 2 6 9" xfId="9611"/>
    <cellStyle name="SAPBEXchaText 2 6 9 2" xfId="9612"/>
    <cellStyle name="SAPBEXchaText 2 6 9 3" xfId="61311"/>
    <cellStyle name="SAPBEXchaText 2 7" xfId="9613"/>
    <cellStyle name="SAPBEXchaText 2 7 2" xfId="9614"/>
    <cellStyle name="SAPBEXchaText 2 7 2 2" xfId="9615"/>
    <cellStyle name="SAPBEXchaText 2 7 2 3" xfId="61312"/>
    <cellStyle name="SAPBEXchaText 2 7 3" xfId="9616"/>
    <cellStyle name="SAPBEXchaText 2 7 4" xfId="61313"/>
    <cellStyle name="SAPBEXchaText 2 8" xfId="9617"/>
    <cellStyle name="SAPBEXchaText 2 8 2" xfId="9618"/>
    <cellStyle name="SAPBEXchaText 2 8 3" xfId="61314"/>
    <cellStyle name="SAPBEXchaText 2 9" xfId="9619"/>
    <cellStyle name="SAPBEXchaText 2 9 2" xfId="9620"/>
    <cellStyle name="SAPBEXchaText 2 9 3" xfId="61315"/>
    <cellStyle name="SAPBEXchaText 3" xfId="9621"/>
    <cellStyle name="SAPBEXchaText 3 10" xfId="9622"/>
    <cellStyle name="SAPBEXchaText 3 10 2" xfId="9623"/>
    <cellStyle name="SAPBEXchaText 3 10 3" xfId="61316"/>
    <cellStyle name="SAPBEXchaText 3 11" xfId="9624"/>
    <cellStyle name="SAPBEXchaText 3 11 2" xfId="9625"/>
    <cellStyle name="SAPBEXchaText 3 11 3" xfId="61317"/>
    <cellStyle name="SAPBEXchaText 3 12" xfId="9626"/>
    <cellStyle name="SAPBEXchaText 3 12 2" xfId="9627"/>
    <cellStyle name="SAPBEXchaText 3 12 3" xfId="61318"/>
    <cellStyle name="SAPBEXchaText 3 13" xfId="9628"/>
    <cellStyle name="SAPBEXchaText 3 2" xfId="9629"/>
    <cellStyle name="SAPBEXchaText 3 2 2" xfId="9630"/>
    <cellStyle name="SAPBEXchaText 3 2 2 2" xfId="9631"/>
    <cellStyle name="SAPBEXchaText 3 2 2 2 2" xfId="9632"/>
    <cellStyle name="SAPBEXchaText 3 2 2 2 3" xfId="61319"/>
    <cellStyle name="SAPBEXchaText 3 2 2 3" xfId="9633"/>
    <cellStyle name="SAPBEXchaText 3 2 2 4" xfId="61320"/>
    <cellStyle name="SAPBEXchaText 3 2 3" xfId="9634"/>
    <cellStyle name="SAPBEXchaText 3 2 3 2" xfId="9635"/>
    <cellStyle name="SAPBEXchaText 3 2 3 2 2" xfId="9636"/>
    <cellStyle name="SAPBEXchaText 3 2 3 2 3" xfId="61321"/>
    <cellStyle name="SAPBEXchaText 3 2 3 3" xfId="9637"/>
    <cellStyle name="SAPBEXchaText 3 2 3 4" xfId="61322"/>
    <cellStyle name="SAPBEXchaText 3 2 4" xfId="9638"/>
    <cellStyle name="SAPBEXchaText 3 2 4 2" xfId="9639"/>
    <cellStyle name="SAPBEXchaText 3 2 4 3" xfId="61323"/>
    <cellStyle name="SAPBEXchaText 3 2 5" xfId="9640"/>
    <cellStyle name="SAPBEXchaText 3 2 5 2" xfId="9641"/>
    <cellStyle name="SAPBEXchaText 3 2 5 3" xfId="61324"/>
    <cellStyle name="SAPBEXchaText 3 2 6" xfId="9642"/>
    <cellStyle name="SAPBEXchaText 3 2 6 2" xfId="9643"/>
    <cellStyle name="SAPBEXchaText 3 2 6 3" xfId="61325"/>
    <cellStyle name="SAPBEXchaText 3 2 7" xfId="9644"/>
    <cellStyle name="SAPBEXchaText 3 2 7 2" xfId="9645"/>
    <cellStyle name="SAPBEXchaText 3 2 7 3" xfId="61326"/>
    <cellStyle name="SAPBEXchaText 3 2 8" xfId="9646"/>
    <cellStyle name="SAPBEXchaText 3 2 9" xfId="61327"/>
    <cellStyle name="SAPBEXchaText 3 3" xfId="9647"/>
    <cellStyle name="SAPBEXchaText 3 3 10" xfId="9648"/>
    <cellStyle name="SAPBEXchaText 3 3 10 2" xfId="9649"/>
    <cellStyle name="SAPBEXchaText 3 3 10 3" xfId="61328"/>
    <cellStyle name="SAPBEXchaText 3 3 11" xfId="9650"/>
    <cellStyle name="SAPBEXchaText 3 3 2" xfId="9651"/>
    <cellStyle name="SAPBEXchaText 3 3 2 2" xfId="9652"/>
    <cellStyle name="SAPBEXchaText 3 3 2 2 2" xfId="9653"/>
    <cellStyle name="SAPBEXchaText 3 3 2 2 3" xfId="61329"/>
    <cellStyle name="SAPBEXchaText 3 3 2 3" xfId="9654"/>
    <cellStyle name="SAPBEXchaText 3 3 2 4" xfId="61330"/>
    <cellStyle name="SAPBEXchaText 3 3 3" xfId="9655"/>
    <cellStyle name="SAPBEXchaText 3 3 3 2" xfId="9656"/>
    <cellStyle name="SAPBEXchaText 3 3 3 3" xfId="61331"/>
    <cellStyle name="SAPBEXchaText 3 3 4" xfId="9657"/>
    <cellStyle name="SAPBEXchaText 3 3 4 2" xfId="9658"/>
    <cellStyle name="SAPBEXchaText 3 3 4 3" xfId="61332"/>
    <cellStyle name="SAPBEXchaText 3 3 5" xfId="9659"/>
    <cellStyle name="SAPBEXchaText 3 3 5 2" xfId="9660"/>
    <cellStyle name="SAPBEXchaText 3 3 5 3" xfId="61333"/>
    <cellStyle name="SAPBEXchaText 3 3 6" xfId="9661"/>
    <cellStyle name="SAPBEXchaText 3 3 6 2" xfId="9662"/>
    <cellStyle name="SAPBEXchaText 3 3 6 3" xfId="61334"/>
    <cellStyle name="SAPBEXchaText 3 3 7" xfId="9663"/>
    <cellStyle name="SAPBEXchaText 3 3 7 2" xfId="9664"/>
    <cellStyle name="SAPBEXchaText 3 3 7 3" xfId="61335"/>
    <cellStyle name="SAPBEXchaText 3 3 8" xfId="9665"/>
    <cellStyle name="SAPBEXchaText 3 3 8 2" xfId="9666"/>
    <cellStyle name="SAPBEXchaText 3 3 8 3" xfId="61336"/>
    <cellStyle name="SAPBEXchaText 3 3 9" xfId="9667"/>
    <cellStyle name="SAPBEXchaText 3 3 9 2" xfId="9668"/>
    <cellStyle name="SAPBEXchaText 3 3 9 3" xfId="61337"/>
    <cellStyle name="SAPBEXchaText 3 4" xfId="9669"/>
    <cellStyle name="SAPBEXchaText 3 4 10" xfId="9670"/>
    <cellStyle name="SAPBEXchaText 3 4 10 2" xfId="9671"/>
    <cellStyle name="SAPBEXchaText 3 4 10 3" xfId="61338"/>
    <cellStyle name="SAPBEXchaText 3 4 11" xfId="9672"/>
    <cellStyle name="SAPBEXchaText 3 4 2" xfId="9673"/>
    <cellStyle name="SAPBEXchaText 3 4 2 2" xfId="9674"/>
    <cellStyle name="SAPBEXchaText 3 4 2 2 2" xfId="9675"/>
    <cellStyle name="SAPBEXchaText 3 4 2 2 3" xfId="61339"/>
    <cellStyle name="SAPBEXchaText 3 4 2 3" xfId="9676"/>
    <cellStyle name="SAPBEXchaText 3 4 2 4" xfId="61340"/>
    <cellStyle name="SAPBEXchaText 3 4 3" xfId="9677"/>
    <cellStyle name="SAPBEXchaText 3 4 3 2" xfId="9678"/>
    <cellStyle name="SAPBEXchaText 3 4 3 3" xfId="61341"/>
    <cellStyle name="SAPBEXchaText 3 4 4" xfId="9679"/>
    <cellStyle name="SAPBEXchaText 3 4 4 2" xfId="9680"/>
    <cellStyle name="SAPBEXchaText 3 4 4 3" xfId="61342"/>
    <cellStyle name="SAPBEXchaText 3 4 5" xfId="9681"/>
    <cellStyle name="SAPBEXchaText 3 4 5 2" xfId="9682"/>
    <cellStyle name="SAPBEXchaText 3 4 5 3" xfId="61343"/>
    <cellStyle name="SAPBEXchaText 3 4 6" xfId="9683"/>
    <cellStyle name="SAPBEXchaText 3 4 6 2" xfId="9684"/>
    <cellStyle name="SAPBEXchaText 3 4 6 3" xfId="61344"/>
    <cellStyle name="SAPBEXchaText 3 4 7" xfId="9685"/>
    <cellStyle name="SAPBEXchaText 3 4 7 2" xfId="9686"/>
    <cellStyle name="SAPBEXchaText 3 4 7 3" xfId="61345"/>
    <cellStyle name="SAPBEXchaText 3 4 8" xfId="9687"/>
    <cellStyle name="SAPBEXchaText 3 4 8 2" xfId="9688"/>
    <cellStyle name="SAPBEXchaText 3 4 8 3" xfId="61346"/>
    <cellStyle name="SAPBEXchaText 3 4 9" xfId="9689"/>
    <cellStyle name="SAPBEXchaText 3 4 9 2" xfId="9690"/>
    <cellStyle name="SAPBEXchaText 3 4 9 3" xfId="61347"/>
    <cellStyle name="SAPBEXchaText 3 5" xfId="9691"/>
    <cellStyle name="SAPBEXchaText 3 5 10" xfId="9692"/>
    <cellStyle name="SAPBEXchaText 3 5 10 2" xfId="9693"/>
    <cellStyle name="SAPBEXchaText 3 5 10 3" xfId="61348"/>
    <cellStyle name="SAPBEXchaText 3 5 11" xfId="9694"/>
    <cellStyle name="SAPBEXchaText 3 5 2" xfId="9695"/>
    <cellStyle name="SAPBEXchaText 3 5 2 2" xfId="9696"/>
    <cellStyle name="SAPBEXchaText 3 5 2 2 2" xfId="9697"/>
    <cellStyle name="SAPBEXchaText 3 5 2 2 3" xfId="61349"/>
    <cellStyle name="SAPBEXchaText 3 5 2 3" xfId="9698"/>
    <cellStyle name="SAPBEXchaText 3 5 2 4" xfId="61350"/>
    <cellStyle name="SAPBEXchaText 3 5 3" xfId="9699"/>
    <cellStyle name="SAPBEXchaText 3 5 3 2" xfId="9700"/>
    <cellStyle name="SAPBEXchaText 3 5 3 3" xfId="61351"/>
    <cellStyle name="SAPBEXchaText 3 5 4" xfId="9701"/>
    <cellStyle name="SAPBEXchaText 3 5 4 2" xfId="9702"/>
    <cellStyle name="SAPBEXchaText 3 5 4 3" xfId="61352"/>
    <cellStyle name="SAPBEXchaText 3 5 5" xfId="9703"/>
    <cellStyle name="SAPBEXchaText 3 5 5 2" xfId="9704"/>
    <cellStyle name="SAPBEXchaText 3 5 5 3" xfId="61353"/>
    <cellStyle name="SAPBEXchaText 3 5 6" xfId="9705"/>
    <cellStyle name="SAPBEXchaText 3 5 6 2" xfId="9706"/>
    <cellStyle name="SAPBEXchaText 3 5 6 3" xfId="61354"/>
    <cellStyle name="SAPBEXchaText 3 5 7" xfId="9707"/>
    <cellStyle name="SAPBEXchaText 3 5 7 2" xfId="9708"/>
    <cellStyle name="SAPBEXchaText 3 5 7 3" xfId="61355"/>
    <cellStyle name="SAPBEXchaText 3 5 8" xfId="9709"/>
    <cellStyle name="SAPBEXchaText 3 5 8 2" xfId="9710"/>
    <cellStyle name="SAPBEXchaText 3 5 8 3" xfId="61356"/>
    <cellStyle name="SAPBEXchaText 3 5 9" xfId="9711"/>
    <cellStyle name="SAPBEXchaText 3 5 9 2" xfId="9712"/>
    <cellStyle name="SAPBEXchaText 3 5 9 3" xfId="61357"/>
    <cellStyle name="SAPBEXchaText 3 6" xfId="9713"/>
    <cellStyle name="SAPBEXchaText 3 6 10" xfId="9714"/>
    <cellStyle name="SAPBEXchaText 3 6 10 2" xfId="9715"/>
    <cellStyle name="SAPBEXchaText 3 6 10 3" xfId="61358"/>
    <cellStyle name="SAPBEXchaText 3 6 11" xfId="9716"/>
    <cellStyle name="SAPBEXchaText 3 6 2" xfId="9717"/>
    <cellStyle name="SAPBEXchaText 3 6 2 2" xfId="9718"/>
    <cellStyle name="SAPBEXchaText 3 6 2 2 2" xfId="9719"/>
    <cellStyle name="SAPBEXchaText 3 6 2 2 3" xfId="61359"/>
    <cellStyle name="SAPBEXchaText 3 6 2 3" xfId="9720"/>
    <cellStyle name="SAPBEXchaText 3 6 2 4" xfId="61360"/>
    <cellStyle name="SAPBEXchaText 3 6 3" xfId="9721"/>
    <cellStyle name="SAPBEXchaText 3 6 3 2" xfId="9722"/>
    <cellStyle name="SAPBEXchaText 3 6 3 3" xfId="61361"/>
    <cellStyle name="SAPBEXchaText 3 6 4" xfId="9723"/>
    <cellStyle name="SAPBEXchaText 3 6 4 2" xfId="9724"/>
    <cellStyle name="SAPBEXchaText 3 6 4 3" xfId="61362"/>
    <cellStyle name="SAPBEXchaText 3 6 5" xfId="9725"/>
    <cellStyle name="SAPBEXchaText 3 6 5 2" xfId="9726"/>
    <cellStyle name="SAPBEXchaText 3 6 5 3" xfId="61363"/>
    <cellStyle name="SAPBEXchaText 3 6 6" xfId="9727"/>
    <cellStyle name="SAPBEXchaText 3 6 6 2" xfId="9728"/>
    <cellStyle name="SAPBEXchaText 3 6 6 3" xfId="61364"/>
    <cellStyle name="SAPBEXchaText 3 6 7" xfId="9729"/>
    <cellStyle name="SAPBEXchaText 3 6 7 2" xfId="9730"/>
    <cellStyle name="SAPBEXchaText 3 6 7 3" xfId="61365"/>
    <cellStyle name="SAPBEXchaText 3 6 8" xfId="9731"/>
    <cellStyle name="SAPBEXchaText 3 6 8 2" xfId="9732"/>
    <cellStyle name="SAPBEXchaText 3 6 8 3" xfId="61366"/>
    <cellStyle name="SAPBEXchaText 3 6 9" xfId="9733"/>
    <cellStyle name="SAPBEXchaText 3 6 9 2" xfId="9734"/>
    <cellStyle name="SAPBEXchaText 3 6 9 3" xfId="61367"/>
    <cellStyle name="SAPBEXchaText 3 7" xfId="9735"/>
    <cellStyle name="SAPBEXchaText 3 7 2" xfId="9736"/>
    <cellStyle name="SAPBEXchaText 3 7 2 2" xfId="9737"/>
    <cellStyle name="SAPBEXchaText 3 7 2 3" xfId="61368"/>
    <cellStyle name="SAPBEXchaText 3 7 3" xfId="9738"/>
    <cellStyle name="SAPBEXchaText 3 7 4" xfId="61369"/>
    <cellStyle name="SAPBEXchaText 3 8" xfId="9739"/>
    <cellStyle name="SAPBEXchaText 3 8 2" xfId="9740"/>
    <cellStyle name="SAPBEXchaText 3 8 3" xfId="61370"/>
    <cellStyle name="SAPBEXchaText 3 9" xfId="9741"/>
    <cellStyle name="SAPBEXchaText 3 9 2" xfId="9742"/>
    <cellStyle name="SAPBEXchaText 3 9 3" xfId="61371"/>
    <cellStyle name="SAPBEXchaText 4" xfId="9743"/>
    <cellStyle name="SAPBEXchaText 4 10" xfId="9744"/>
    <cellStyle name="SAPBEXchaText 4 10 2" xfId="9745"/>
    <cellStyle name="SAPBEXchaText 4 10 3" xfId="61372"/>
    <cellStyle name="SAPBEXchaText 4 11" xfId="9746"/>
    <cellStyle name="SAPBEXchaText 4 2" xfId="9747"/>
    <cellStyle name="SAPBEXchaText 4 2 2" xfId="9748"/>
    <cellStyle name="SAPBEXchaText 4 2 2 2" xfId="9749"/>
    <cellStyle name="SAPBEXchaText 4 2 2 3" xfId="61373"/>
    <cellStyle name="SAPBEXchaText 4 2 3" xfId="9750"/>
    <cellStyle name="SAPBEXchaText 4 2 4" xfId="61374"/>
    <cellStyle name="SAPBEXchaText 4 3" xfId="9751"/>
    <cellStyle name="SAPBEXchaText 4 3 2" xfId="9752"/>
    <cellStyle name="SAPBEXchaText 4 3 3" xfId="61375"/>
    <cellStyle name="SAPBEXchaText 4 4" xfId="9753"/>
    <cellStyle name="SAPBEXchaText 4 4 2" xfId="9754"/>
    <cellStyle name="SAPBEXchaText 4 4 3" xfId="61376"/>
    <cellStyle name="SAPBEXchaText 4 5" xfId="9755"/>
    <cellStyle name="SAPBEXchaText 4 5 2" xfId="9756"/>
    <cellStyle name="SAPBEXchaText 4 5 3" xfId="61377"/>
    <cellStyle name="SAPBEXchaText 4 6" xfId="9757"/>
    <cellStyle name="SAPBEXchaText 4 6 2" xfId="9758"/>
    <cellStyle name="SAPBEXchaText 4 6 3" xfId="61378"/>
    <cellStyle name="SAPBEXchaText 4 7" xfId="9759"/>
    <cellStyle name="SAPBEXchaText 4 7 2" xfId="9760"/>
    <cellStyle name="SAPBEXchaText 4 7 3" xfId="61379"/>
    <cellStyle name="SAPBEXchaText 4 8" xfId="9761"/>
    <cellStyle name="SAPBEXchaText 4 8 2" xfId="9762"/>
    <cellStyle name="SAPBEXchaText 4 8 3" xfId="61380"/>
    <cellStyle name="SAPBEXchaText 4 9" xfId="9763"/>
    <cellStyle name="SAPBEXchaText 4 9 2" xfId="9764"/>
    <cellStyle name="SAPBEXchaText 4 9 3" xfId="61381"/>
    <cellStyle name="SAPBEXchaText 5" xfId="9765"/>
    <cellStyle name="SAPBEXchaText 5 2" xfId="9766"/>
    <cellStyle name="SAPBEXchaText 5 2 2" xfId="9767"/>
    <cellStyle name="SAPBEXchaText 5 2 3" xfId="61382"/>
    <cellStyle name="SAPBEXchaText 5 3" xfId="9768"/>
    <cellStyle name="SAPBEXchaText 5 4" xfId="61383"/>
    <cellStyle name="SAPBEXchaText 6" xfId="9769"/>
    <cellStyle name="SAPBEXchaText 6 2" xfId="9770"/>
    <cellStyle name="SAPBEXchaText 6 3" xfId="61384"/>
    <cellStyle name="SAPBEXchaText 7" xfId="9771"/>
    <cellStyle name="SAPBEXchaText 7 2" xfId="9772"/>
    <cellStyle name="SAPBEXchaText 7 3" xfId="61385"/>
    <cellStyle name="SAPBEXchaText 8" xfId="9773"/>
    <cellStyle name="SAPBEXchaText 9" xfId="9774"/>
    <cellStyle name="SAPBEXchaText_Copy of xSAPtemp5457" xfId="9775"/>
    <cellStyle name="SAPBEXexcBad7" xfId="9776"/>
    <cellStyle name="SAPBEXexcBad8" xfId="9777"/>
    <cellStyle name="SAPBEXexcBad9" xfId="9778"/>
    <cellStyle name="SAPBEXexcCritical4" xfId="9779"/>
    <cellStyle name="SAPBEXexcCritical5" xfId="9780"/>
    <cellStyle name="SAPBEXexcCritical6" xfId="9781"/>
    <cellStyle name="SAPBEXexcGood1" xfId="9782"/>
    <cellStyle name="SAPBEXexcGood2" xfId="9783"/>
    <cellStyle name="SAPBEXexcGood3" xfId="9784"/>
    <cellStyle name="SAPBEXfilterDrill" xfId="9785"/>
    <cellStyle name="SAPBEXfilterItem" xfId="9786"/>
    <cellStyle name="SAPBEXfilterItem 2" xfId="9787"/>
    <cellStyle name="SAPBEXfilterItem 3" xfId="9788"/>
    <cellStyle name="SAPBEXfilterItem 4" xfId="9789"/>
    <cellStyle name="SAPBEXfilterItem 5" xfId="9790"/>
    <cellStyle name="SAPBEXfilterItem 6" xfId="9791"/>
    <cellStyle name="SAPBEXfilterItem_Copy of xSAPtemp5457" xfId="9792"/>
    <cellStyle name="SAPBEXfilterText" xfId="9793"/>
    <cellStyle name="SAPBEXfilterText 2" xfId="9794"/>
    <cellStyle name="SAPBEXfilterText 3" xfId="9795"/>
    <cellStyle name="SAPBEXfilterText 4" xfId="9796"/>
    <cellStyle name="SAPBEXfilterText 5" xfId="9797"/>
    <cellStyle name="SAPBEXformats" xfId="9798"/>
    <cellStyle name="SAPBEXheaderItem" xfId="9799"/>
    <cellStyle name="SAPBEXheaderItem 2" xfId="9800"/>
    <cellStyle name="SAPBEXheaderItem 3" xfId="9801"/>
    <cellStyle name="SAPBEXheaderItem 4" xfId="9802"/>
    <cellStyle name="SAPBEXheaderItem 5" xfId="9803"/>
    <cellStyle name="SAPBEXheaderItem 6" xfId="9804"/>
    <cellStyle name="SAPBEXheaderItem 7" xfId="9805"/>
    <cellStyle name="SAPBEXheaderItem_Copy of xSAPtemp5457" xfId="9806"/>
    <cellStyle name="SAPBEXheaderText" xfId="9807"/>
    <cellStyle name="SAPBEXheaderText 2" xfId="9808"/>
    <cellStyle name="SAPBEXheaderText 3" xfId="9809"/>
    <cellStyle name="SAPBEXheaderText 4" xfId="9810"/>
    <cellStyle name="SAPBEXheaderText 5" xfId="9811"/>
    <cellStyle name="SAPBEXheaderText 6" xfId="9812"/>
    <cellStyle name="SAPBEXheaderText 7" xfId="9813"/>
    <cellStyle name="SAPBEXheaderText_Copy of xSAPtemp5457" xfId="9814"/>
    <cellStyle name="SAPBEXHLevel0" xfId="9815"/>
    <cellStyle name="SAPBEXHLevel0 2" xfId="9816"/>
    <cellStyle name="SAPBEXHLevel0 3" xfId="9817"/>
    <cellStyle name="SAPBEXHLevel0 4" xfId="9818"/>
    <cellStyle name="SAPBEXHLevel0 5" xfId="9819"/>
    <cellStyle name="SAPBEXHLevel0X" xfId="9820"/>
    <cellStyle name="SAPBEXHLevel0X 2" xfId="9821"/>
    <cellStyle name="SAPBEXHLevel0X 3" xfId="9822"/>
    <cellStyle name="SAPBEXHLevel0X 4" xfId="9823"/>
    <cellStyle name="SAPBEXHLevel0X 5" xfId="9824"/>
    <cellStyle name="SAPBEXHLevel1" xfId="9825"/>
    <cellStyle name="SAPBEXHLevel1 2" xfId="9826"/>
    <cellStyle name="SAPBEXHLevel1 3" xfId="9827"/>
    <cellStyle name="SAPBEXHLevel1 4" xfId="9828"/>
    <cellStyle name="SAPBEXHLevel1 5" xfId="9829"/>
    <cellStyle name="SAPBEXHLevel1X" xfId="9830"/>
    <cellStyle name="SAPBEXHLevel1X 2" xfId="9831"/>
    <cellStyle name="SAPBEXHLevel1X 3" xfId="9832"/>
    <cellStyle name="SAPBEXHLevel1X 4" xfId="9833"/>
    <cellStyle name="SAPBEXHLevel1X 5" xfId="9834"/>
    <cellStyle name="SAPBEXHLevel2" xfId="9835"/>
    <cellStyle name="SAPBEXHLevel2 2" xfId="9836"/>
    <cellStyle name="SAPBEXHLevel2 3" xfId="9837"/>
    <cellStyle name="SAPBEXHLevel2 4" xfId="9838"/>
    <cellStyle name="SAPBEXHLevel2 5" xfId="9839"/>
    <cellStyle name="SAPBEXHLevel2X" xfId="9840"/>
    <cellStyle name="SAPBEXHLevel2X 2" xfId="9841"/>
    <cellStyle name="SAPBEXHLevel2X 3" xfId="9842"/>
    <cellStyle name="SAPBEXHLevel2X 4" xfId="9843"/>
    <cellStyle name="SAPBEXHLevel2X 5" xfId="9844"/>
    <cellStyle name="SAPBEXHLevel3" xfId="9845"/>
    <cellStyle name="SAPBEXHLevel3 2" xfId="9846"/>
    <cellStyle name="SAPBEXHLevel3 3" xfId="9847"/>
    <cellStyle name="SAPBEXHLevel3 4" xfId="9848"/>
    <cellStyle name="SAPBEXHLevel3 5" xfId="9849"/>
    <cellStyle name="SAPBEXHLevel3X" xfId="9850"/>
    <cellStyle name="SAPBEXHLevel3X 2" xfId="9851"/>
    <cellStyle name="SAPBEXHLevel3X 3" xfId="9852"/>
    <cellStyle name="SAPBEXHLevel3X 4" xfId="9853"/>
    <cellStyle name="SAPBEXHLevel3X 5" xfId="9854"/>
    <cellStyle name="SAPBEXresData" xfId="9855"/>
    <cellStyle name="SAPBEXresDataEmph" xfId="9856"/>
    <cellStyle name="SAPBEXresItem" xfId="9857"/>
    <cellStyle name="SAPBEXresItemX" xfId="9858"/>
    <cellStyle name="SAPBEXstdData" xfId="9859"/>
    <cellStyle name="SAPBEXstdData 10" xfId="9860"/>
    <cellStyle name="SAPBEXstdData 2" xfId="9861"/>
    <cellStyle name="SAPBEXstdData 2 10" xfId="9862"/>
    <cellStyle name="SAPBEXstdData 2 10 2" xfId="9863"/>
    <cellStyle name="SAPBEXstdData 2 10 3" xfId="61386"/>
    <cellStyle name="SAPBEXstdData 2 11" xfId="9864"/>
    <cellStyle name="SAPBEXstdData 2 11 2" xfId="9865"/>
    <cellStyle name="SAPBEXstdData 2 11 3" xfId="61387"/>
    <cellStyle name="SAPBEXstdData 2 12" xfId="9866"/>
    <cellStyle name="SAPBEXstdData 2 12 2" xfId="9867"/>
    <cellStyle name="SAPBEXstdData 2 12 3" xfId="61388"/>
    <cellStyle name="SAPBEXstdData 2 13" xfId="9868"/>
    <cellStyle name="SAPBEXstdData 2 2" xfId="9869"/>
    <cellStyle name="SAPBEXstdData 2 2 2" xfId="9870"/>
    <cellStyle name="SAPBEXstdData 2 2 2 2" xfId="9871"/>
    <cellStyle name="SAPBEXstdData 2 2 2 2 2" xfId="9872"/>
    <cellStyle name="SAPBEXstdData 2 2 2 2 3" xfId="61389"/>
    <cellStyle name="SAPBEXstdData 2 2 2 3" xfId="9873"/>
    <cellStyle name="SAPBEXstdData 2 2 2 4" xfId="61390"/>
    <cellStyle name="SAPBEXstdData 2 2 3" xfId="9874"/>
    <cellStyle name="SAPBEXstdData 2 2 3 2" xfId="9875"/>
    <cellStyle name="SAPBEXstdData 2 2 3 2 2" xfId="9876"/>
    <cellStyle name="SAPBEXstdData 2 2 3 2 3" xfId="61391"/>
    <cellStyle name="SAPBEXstdData 2 2 3 3" xfId="9877"/>
    <cellStyle name="SAPBEXstdData 2 2 3 4" xfId="61392"/>
    <cellStyle name="SAPBEXstdData 2 2 4" xfId="9878"/>
    <cellStyle name="SAPBEXstdData 2 2 4 2" xfId="9879"/>
    <cellStyle name="SAPBEXstdData 2 2 4 3" xfId="61393"/>
    <cellStyle name="SAPBEXstdData 2 2 5" xfId="9880"/>
    <cellStyle name="SAPBEXstdData 2 2 5 2" xfId="9881"/>
    <cellStyle name="SAPBEXstdData 2 2 5 3" xfId="61394"/>
    <cellStyle name="SAPBEXstdData 2 2 6" xfId="9882"/>
    <cellStyle name="SAPBEXstdData 2 2 6 2" xfId="9883"/>
    <cellStyle name="SAPBEXstdData 2 2 6 3" xfId="61395"/>
    <cellStyle name="SAPBEXstdData 2 2 7" xfId="9884"/>
    <cellStyle name="SAPBEXstdData 2 2 7 2" xfId="9885"/>
    <cellStyle name="SAPBEXstdData 2 2 7 3" xfId="61396"/>
    <cellStyle name="SAPBEXstdData 2 2 8" xfId="9886"/>
    <cellStyle name="SAPBEXstdData 2 2 9" xfId="61397"/>
    <cellStyle name="SAPBEXstdData 2 3" xfId="9887"/>
    <cellStyle name="SAPBEXstdData 2 3 10" xfId="9888"/>
    <cellStyle name="SAPBEXstdData 2 3 10 2" xfId="9889"/>
    <cellStyle name="SAPBEXstdData 2 3 10 3" xfId="61398"/>
    <cellStyle name="SAPBEXstdData 2 3 11" xfId="9890"/>
    <cellStyle name="SAPBEXstdData 2 3 2" xfId="9891"/>
    <cellStyle name="SAPBEXstdData 2 3 2 2" xfId="9892"/>
    <cellStyle name="SAPBEXstdData 2 3 2 2 2" xfId="9893"/>
    <cellStyle name="SAPBEXstdData 2 3 2 2 3" xfId="61399"/>
    <cellStyle name="SAPBEXstdData 2 3 2 3" xfId="9894"/>
    <cellStyle name="SAPBEXstdData 2 3 2 4" xfId="61400"/>
    <cellStyle name="SAPBEXstdData 2 3 3" xfId="9895"/>
    <cellStyle name="SAPBEXstdData 2 3 3 2" xfId="9896"/>
    <cellStyle name="SAPBEXstdData 2 3 3 3" xfId="61401"/>
    <cellStyle name="SAPBEXstdData 2 3 4" xfId="9897"/>
    <cellStyle name="SAPBEXstdData 2 3 4 2" xfId="9898"/>
    <cellStyle name="SAPBEXstdData 2 3 4 3" xfId="61402"/>
    <cellStyle name="SAPBEXstdData 2 3 5" xfId="9899"/>
    <cellStyle name="SAPBEXstdData 2 3 5 2" xfId="9900"/>
    <cellStyle name="SAPBEXstdData 2 3 5 3" xfId="61403"/>
    <cellStyle name="SAPBEXstdData 2 3 6" xfId="9901"/>
    <cellStyle name="SAPBEXstdData 2 3 6 2" xfId="9902"/>
    <cellStyle name="SAPBEXstdData 2 3 6 3" xfId="61404"/>
    <cellStyle name="SAPBEXstdData 2 3 7" xfId="9903"/>
    <cellStyle name="SAPBEXstdData 2 3 7 2" xfId="9904"/>
    <cellStyle name="SAPBEXstdData 2 3 7 3" xfId="61405"/>
    <cellStyle name="SAPBEXstdData 2 3 8" xfId="9905"/>
    <cellStyle name="SAPBEXstdData 2 3 8 2" xfId="9906"/>
    <cellStyle name="SAPBEXstdData 2 3 8 3" xfId="61406"/>
    <cellStyle name="SAPBEXstdData 2 3 9" xfId="9907"/>
    <cellStyle name="SAPBEXstdData 2 3 9 2" xfId="9908"/>
    <cellStyle name="SAPBEXstdData 2 3 9 3" xfId="61407"/>
    <cellStyle name="SAPBEXstdData 2 4" xfId="9909"/>
    <cellStyle name="SAPBEXstdData 2 4 10" xfId="9910"/>
    <cellStyle name="SAPBEXstdData 2 4 10 2" xfId="9911"/>
    <cellStyle name="SAPBEXstdData 2 4 10 3" xfId="61408"/>
    <cellStyle name="SAPBEXstdData 2 4 11" xfId="9912"/>
    <cellStyle name="SAPBEXstdData 2 4 2" xfId="9913"/>
    <cellStyle name="SAPBEXstdData 2 4 2 2" xfId="9914"/>
    <cellStyle name="SAPBEXstdData 2 4 2 2 2" xfId="9915"/>
    <cellStyle name="SAPBEXstdData 2 4 2 2 3" xfId="61409"/>
    <cellStyle name="SAPBEXstdData 2 4 2 3" xfId="9916"/>
    <cellStyle name="SAPBEXstdData 2 4 2 4" xfId="61410"/>
    <cellStyle name="SAPBEXstdData 2 4 3" xfId="9917"/>
    <cellStyle name="SAPBEXstdData 2 4 3 2" xfId="9918"/>
    <cellStyle name="SAPBEXstdData 2 4 3 3" xfId="61411"/>
    <cellStyle name="SAPBEXstdData 2 4 4" xfId="9919"/>
    <cellStyle name="SAPBEXstdData 2 4 4 2" xfId="9920"/>
    <cellStyle name="SAPBEXstdData 2 4 4 3" xfId="61412"/>
    <cellStyle name="SAPBEXstdData 2 4 5" xfId="9921"/>
    <cellStyle name="SAPBEXstdData 2 4 5 2" xfId="9922"/>
    <cellStyle name="SAPBEXstdData 2 4 5 3" xfId="61413"/>
    <cellStyle name="SAPBEXstdData 2 4 6" xfId="9923"/>
    <cellStyle name="SAPBEXstdData 2 4 6 2" xfId="9924"/>
    <cellStyle name="SAPBEXstdData 2 4 6 3" xfId="61414"/>
    <cellStyle name="SAPBEXstdData 2 4 7" xfId="9925"/>
    <cellStyle name="SAPBEXstdData 2 4 7 2" xfId="9926"/>
    <cellStyle name="SAPBEXstdData 2 4 7 3" xfId="61415"/>
    <cellStyle name="SAPBEXstdData 2 4 8" xfId="9927"/>
    <cellStyle name="SAPBEXstdData 2 4 8 2" xfId="9928"/>
    <cellStyle name="SAPBEXstdData 2 4 8 3" xfId="61416"/>
    <cellStyle name="SAPBEXstdData 2 4 9" xfId="9929"/>
    <cellStyle name="SAPBEXstdData 2 4 9 2" xfId="9930"/>
    <cellStyle name="SAPBEXstdData 2 4 9 3" xfId="61417"/>
    <cellStyle name="SAPBEXstdData 2 5" xfId="9931"/>
    <cellStyle name="SAPBEXstdData 2 5 10" xfId="9932"/>
    <cellStyle name="SAPBEXstdData 2 5 10 2" xfId="9933"/>
    <cellStyle name="SAPBEXstdData 2 5 10 3" xfId="61418"/>
    <cellStyle name="SAPBEXstdData 2 5 11" xfId="9934"/>
    <cellStyle name="SAPBEXstdData 2 5 2" xfId="9935"/>
    <cellStyle name="SAPBEXstdData 2 5 2 2" xfId="9936"/>
    <cellStyle name="SAPBEXstdData 2 5 2 2 2" xfId="9937"/>
    <cellStyle name="SAPBEXstdData 2 5 2 2 3" xfId="61419"/>
    <cellStyle name="SAPBEXstdData 2 5 2 3" xfId="9938"/>
    <cellStyle name="SAPBEXstdData 2 5 2 4" xfId="61420"/>
    <cellStyle name="SAPBEXstdData 2 5 3" xfId="9939"/>
    <cellStyle name="SAPBEXstdData 2 5 3 2" xfId="9940"/>
    <cellStyle name="SAPBEXstdData 2 5 3 3" xfId="61421"/>
    <cellStyle name="SAPBEXstdData 2 5 4" xfId="9941"/>
    <cellStyle name="SAPBEXstdData 2 5 4 2" xfId="9942"/>
    <cellStyle name="SAPBEXstdData 2 5 4 3" xfId="61422"/>
    <cellStyle name="SAPBEXstdData 2 5 5" xfId="9943"/>
    <cellStyle name="SAPBEXstdData 2 5 5 2" xfId="9944"/>
    <cellStyle name="SAPBEXstdData 2 5 5 3" xfId="61423"/>
    <cellStyle name="SAPBEXstdData 2 5 6" xfId="9945"/>
    <cellStyle name="SAPBEXstdData 2 5 6 2" xfId="9946"/>
    <cellStyle name="SAPBEXstdData 2 5 6 3" xfId="61424"/>
    <cellStyle name="SAPBEXstdData 2 5 7" xfId="9947"/>
    <cellStyle name="SAPBEXstdData 2 5 7 2" xfId="9948"/>
    <cellStyle name="SAPBEXstdData 2 5 7 3" xfId="61425"/>
    <cellStyle name="SAPBEXstdData 2 5 8" xfId="9949"/>
    <cellStyle name="SAPBEXstdData 2 5 8 2" xfId="9950"/>
    <cellStyle name="SAPBEXstdData 2 5 8 3" xfId="61426"/>
    <cellStyle name="SAPBEXstdData 2 5 9" xfId="9951"/>
    <cellStyle name="SAPBEXstdData 2 5 9 2" xfId="9952"/>
    <cellStyle name="SAPBEXstdData 2 5 9 3" xfId="61427"/>
    <cellStyle name="SAPBEXstdData 2 6" xfId="9953"/>
    <cellStyle name="SAPBEXstdData 2 6 10" xfId="9954"/>
    <cellStyle name="SAPBEXstdData 2 6 10 2" xfId="9955"/>
    <cellStyle name="SAPBEXstdData 2 6 10 3" xfId="61428"/>
    <cellStyle name="SAPBEXstdData 2 6 11" xfId="9956"/>
    <cellStyle name="SAPBEXstdData 2 6 2" xfId="9957"/>
    <cellStyle name="SAPBEXstdData 2 6 2 2" xfId="9958"/>
    <cellStyle name="SAPBEXstdData 2 6 2 2 2" xfId="9959"/>
    <cellStyle name="SAPBEXstdData 2 6 2 2 3" xfId="61429"/>
    <cellStyle name="SAPBEXstdData 2 6 2 3" xfId="9960"/>
    <cellStyle name="SAPBEXstdData 2 6 2 4" xfId="61430"/>
    <cellStyle name="SAPBEXstdData 2 6 3" xfId="9961"/>
    <cellStyle name="SAPBEXstdData 2 6 3 2" xfId="9962"/>
    <cellStyle name="SAPBEXstdData 2 6 3 3" xfId="61431"/>
    <cellStyle name="SAPBEXstdData 2 6 4" xfId="9963"/>
    <cellStyle name="SAPBEXstdData 2 6 4 2" xfId="9964"/>
    <cellStyle name="SAPBEXstdData 2 6 4 3" xfId="61432"/>
    <cellStyle name="SAPBEXstdData 2 6 5" xfId="9965"/>
    <cellStyle name="SAPBEXstdData 2 6 5 2" xfId="9966"/>
    <cellStyle name="SAPBEXstdData 2 6 5 3" xfId="61433"/>
    <cellStyle name="SAPBEXstdData 2 6 6" xfId="9967"/>
    <cellStyle name="SAPBEXstdData 2 6 6 2" xfId="9968"/>
    <cellStyle name="SAPBEXstdData 2 6 6 3" xfId="61434"/>
    <cellStyle name="SAPBEXstdData 2 6 7" xfId="9969"/>
    <cellStyle name="SAPBEXstdData 2 6 7 2" xfId="9970"/>
    <cellStyle name="SAPBEXstdData 2 6 7 3" xfId="61435"/>
    <cellStyle name="SAPBEXstdData 2 6 8" xfId="9971"/>
    <cellStyle name="SAPBEXstdData 2 6 8 2" xfId="9972"/>
    <cellStyle name="SAPBEXstdData 2 6 8 3" xfId="61436"/>
    <cellStyle name="SAPBEXstdData 2 6 9" xfId="9973"/>
    <cellStyle name="SAPBEXstdData 2 6 9 2" xfId="9974"/>
    <cellStyle name="SAPBEXstdData 2 6 9 3" xfId="61437"/>
    <cellStyle name="SAPBEXstdData 2 7" xfId="9975"/>
    <cellStyle name="SAPBEXstdData 2 7 2" xfId="9976"/>
    <cellStyle name="SAPBEXstdData 2 7 2 2" xfId="9977"/>
    <cellStyle name="SAPBEXstdData 2 7 2 3" xfId="61438"/>
    <cellStyle name="SAPBEXstdData 2 7 3" xfId="9978"/>
    <cellStyle name="SAPBEXstdData 2 7 4" xfId="61439"/>
    <cellStyle name="SAPBEXstdData 2 8" xfId="9979"/>
    <cellStyle name="SAPBEXstdData 2 8 2" xfId="9980"/>
    <cellStyle name="SAPBEXstdData 2 8 3" xfId="61440"/>
    <cellStyle name="SAPBEXstdData 2 9" xfId="9981"/>
    <cellStyle name="SAPBEXstdData 2 9 2" xfId="9982"/>
    <cellStyle name="SAPBEXstdData 2 9 3" xfId="61441"/>
    <cellStyle name="SAPBEXstdData 3" xfId="9983"/>
    <cellStyle name="SAPBEXstdData 3 10" xfId="9984"/>
    <cellStyle name="SAPBEXstdData 3 10 2" xfId="9985"/>
    <cellStyle name="SAPBEXstdData 3 10 3" xfId="61442"/>
    <cellStyle name="SAPBEXstdData 3 11" xfId="9986"/>
    <cellStyle name="SAPBEXstdData 3 11 2" xfId="9987"/>
    <cellStyle name="SAPBEXstdData 3 11 3" xfId="61443"/>
    <cellStyle name="SAPBEXstdData 3 12" xfId="9988"/>
    <cellStyle name="SAPBEXstdData 3 12 2" xfId="9989"/>
    <cellStyle name="SAPBEXstdData 3 12 3" xfId="61444"/>
    <cellStyle name="SAPBEXstdData 3 13" xfId="9990"/>
    <cellStyle name="SAPBEXstdData 3 2" xfId="9991"/>
    <cellStyle name="SAPBEXstdData 3 2 2" xfId="9992"/>
    <cellStyle name="SAPBEXstdData 3 2 2 2" xfId="9993"/>
    <cellStyle name="SAPBEXstdData 3 2 2 2 2" xfId="9994"/>
    <cellStyle name="SAPBEXstdData 3 2 2 2 3" xfId="61445"/>
    <cellStyle name="SAPBEXstdData 3 2 2 3" xfId="9995"/>
    <cellStyle name="SAPBEXstdData 3 2 2 4" xfId="61446"/>
    <cellStyle name="SAPBEXstdData 3 2 3" xfId="9996"/>
    <cellStyle name="SAPBEXstdData 3 2 3 2" xfId="9997"/>
    <cellStyle name="SAPBEXstdData 3 2 3 2 2" xfId="9998"/>
    <cellStyle name="SAPBEXstdData 3 2 3 2 3" xfId="61447"/>
    <cellStyle name="SAPBEXstdData 3 2 3 3" xfId="9999"/>
    <cellStyle name="SAPBEXstdData 3 2 3 4" xfId="61448"/>
    <cellStyle name="SAPBEXstdData 3 2 4" xfId="10000"/>
    <cellStyle name="SAPBEXstdData 3 2 4 2" xfId="10001"/>
    <cellStyle name="SAPBEXstdData 3 2 4 3" xfId="61449"/>
    <cellStyle name="SAPBEXstdData 3 2 5" xfId="10002"/>
    <cellStyle name="SAPBEXstdData 3 2 5 2" xfId="10003"/>
    <cellStyle name="SAPBEXstdData 3 2 5 3" xfId="61450"/>
    <cellStyle name="SAPBEXstdData 3 2 6" xfId="10004"/>
    <cellStyle name="SAPBEXstdData 3 2 6 2" xfId="10005"/>
    <cellStyle name="SAPBEXstdData 3 2 6 3" xfId="61451"/>
    <cellStyle name="SAPBEXstdData 3 2 7" xfId="10006"/>
    <cellStyle name="SAPBEXstdData 3 2 7 2" xfId="10007"/>
    <cellStyle name="SAPBEXstdData 3 2 7 3" xfId="61452"/>
    <cellStyle name="SAPBEXstdData 3 2 8" xfId="10008"/>
    <cellStyle name="SAPBEXstdData 3 2 9" xfId="61453"/>
    <cellStyle name="SAPBEXstdData 3 3" xfId="10009"/>
    <cellStyle name="SAPBEXstdData 3 3 10" xfId="10010"/>
    <cellStyle name="SAPBEXstdData 3 3 10 2" xfId="10011"/>
    <cellStyle name="SAPBEXstdData 3 3 10 3" xfId="61454"/>
    <cellStyle name="SAPBEXstdData 3 3 11" xfId="10012"/>
    <cellStyle name="SAPBEXstdData 3 3 2" xfId="10013"/>
    <cellStyle name="SAPBEXstdData 3 3 2 2" xfId="10014"/>
    <cellStyle name="SAPBEXstdData 3 3 2 2 2" xfId="10015"/>
    <cellStyle name="SAPBEXstdData 3 3 2 2 3" xfId="61455"/>
    <cellStyle name="SAPBEXstdData 3 3 2 3" xfId="10016"/>
    <cellStyle name="SAPBEXstdData 3 3 2 4" xfId="61456"/>
    <cellStyle name="SAPBEXstdData 3 3 3" xfId="10017"/>
    <cellStyle name="SAPBEXstdData 3 3 3 2" xfId="10018"/>
    <cellStyle name="SAPBEXstdData 3 3 3 3" xfId="61457"/>
    <cellStyle name="SAPBEXstdData 3 3 4" xfId="10019"/>
    <cellStyle name="SAPBEXstdData 3 3 4 2" xfId="10020"/>
    <cellStyle name="SAPBEXstdData 3 3 4 3" xfId="61458"/>
    <cellStyle name="SAPBEXstdData 3 3 5" xfId="10021"/>
    <cellStyle name="SAPBEXstdData 3 3 5 2" xfId="10022"/>
    <cellStyle name="SAPBEXstdData 3 3 5 3" xfId="61459"/>
    <cellStyle name="SAPBEXstdData 3 3 6" xfId="10023"/>
    <cellStyle name="SAPBEXstdData 3 3 6 2" xfId="10024"/>
    <cellStyle name="SAPBEXstdData 3 3 6 3" xfId="61460"/>
    <cellStyle name="SAPBEXstdData 3 3 7" xfId="10025"/>
    <cellStyle name="SAPBEXstdData 3 3 7 2" xfId="10026"/>
    <cellStyle name="SAPBEXstdData 3 3 7 3" xfId="61461"/>
    <cellStyle name="SAPBEXstdData 3 3 8" xfId="10027"/>
    <cellStyle name="SAPBEXstdData 3 3 8 2" xfId="10028"/>
    <cellStyle name="SAPBEXstdData 3 3 8 3" xfId="61462"/>
    <cellStyle name="SAPBEXstdData 3 3 9" xfId="10029"/>
    <cellStyle name="SAPBEXstdData 3 3 9 2" xfId="10030"/>
    <cellStyle name="SAPBEXstdData 3 3 9 3" xfId="61463"/>
    <cellStyle name="SAPBEXstdData 3 4" xfId="10031"/>
    <cellStyle name="SAPBEXstdData 3 4 10" xfId="10032"/>
    <cellStyle name="SAPBEXstdData 3 4 10 2" xfId="10033"/>
    <cellStyle name="SAPBEXstdData 3 4 10 3" xfId="61464"/>
    <cellStyle name="SAPBEXstdData 3 4 11" xfId="10034"/>
    <cellStyle name="SAPBEXstdData 3 4 2" xfId="10035"/>
    <cellStyle name="SAPBEXstdData 3 4 2 2" xfId="10036"/>
    <cellStyle name="SAPBEXstdData 3 4 2 2 2" xfId="10037"/>
    <cellStyle name="SAPBEXstdData 3 4 2 2 3" xfId="61465"/>
    <cellStyle name="SAPBEXstdData 3 4 2 3" xfId="10038"/>
    <cellStyle name="SAPBEXstdData 3 4 2 4" xfId="61466"/>
    <cellStyle name="SAPBEXstdData 3 4 3" xfId="10039"/>
    <cellStyle name="SAPBEXstdData 3 4 3 2" xfId="10040"/>
    <cellStyle name="SAPBEXstdData 3 4 3 3" xfId="61467"/>
    <cellStyle name="SAPBEXstdData 3 4 4" xfId="10041"/>
    <cellStyle name="SAPBEXstdData 3 4 4 2" xfId="10042"/>
    <cellStyle name="SAPBEXstdData 3 4 4 3" xfId="61468"/>
    <cellStyle name="SAPBEXstdData 3 4 5" xfId="10043"/>
    <cellStyle name="SAPBEXstdData 3 4 5 2" xfId="10044"/>
    <cellStyle name="SAPBEXstdData 3 4 5 3" xfId="61469"/>
    <cellStyle name="SAPBEXstdData 3 4 6" xfId="10045"/>
    <cellStyle name="SAPBEXstdData 3 4 6 2" xfId="10046"/>
    <cellStyle name="SAPBEXstdData 3 4 6 3" xfId="61470"/>
    <cellStyle name="SAPBEXstdData 3 4 7" xfId="10047"/>
    <cellStyle name="SAPBEXstdData 3 4 7 2" xfId="10048"/>
    <cellStyle name="SAPBEXstdData 3 4 7 3" xfId="61471"/>
    <cellStyle name="SAPBEXstdData 3 4 8" xfId="10049"/>
    <cellStyle name="SAPBEXstdData 3 4 8 2" xfId="10050"/>
    <cellStyle name="SAPBEXstdData 3 4 8 3" xfId="61472"/>
    <cellStyle name="SAPBEXstdData 3 4 9" xfId="10051"/>
    <cellStyle name="SAPBEXstdData 3 4 9 2" xfId="10052"/>
    <cellStyle name="SAPBEXstdData 3 4 9 3" xfId="61473"/>
    <cellStyle name="SAPBEXstdData 3 5" xfId="10053"/>
    <cellStyle name="SAPBEXstdData 3 5 10" xfId="10054"/>
    <cellStyle name="SAPBEXstdData 3 5 10 2" xfId="10055"/>
    <cellStyle name="SAPBEXstdData 3 5 10 3" xfId="61474"/>
    <cellStyle name="SAPBEXstdData 3 5 11" xfId="10056"/>
    <cellStyle name="SAPBEXstdData 3 5 2" xfId="10057"/>
    <cellStyle name="SAPBEXstdData 3 5 2 2" xfId="10058"/>
    <cellStyle name="SAPBEXstdData 3 5 2 2 2" xfId="10059"/>
    <cellStyle name="SAPBEXstdData 3 5 2 2 3" xfId="61475"/>
    <cellStyle name="SAPBEXstdData 3 5 2 3" xfId="10060"/>
    <cellStyle name="SAPBEXstdData 3 5 2 4" xfId="61476"/>
    <cellStyle name="SAPBEXstdData 3 5 3" xfId="10061"/>
    <cellStyle name="SAPBEXstdData 3 5 3 2" xfId="10062"/>
    <cellStyle name="SAPBEXstdData 3 5 3 3" xfId="61477"/>
    <cellStyle name="SAPBEXstdData 3 5 4" xfId="10063"/>
    <cellStyle name="SAPBEXstdData 3 5 4 2" xfId="10064"/>
    <cellStyle name="SAPBEXstdData 3 5 4 3" xfId="61478"/>
    <cellStyle name="SAPBEXstdData 3 5 5" xfId="10065"/>
    <cellStyle name="SAPBEXstdData 3 5 5 2" xfId="10066"/>
    <cellStyle name="SAPBEXstdData 3 5 5 3" xfId="61479"/>
    <cellStyle name="SAPBEXstdData 3 5 6" xfId="10067"/>
    <cellStyle name="SAPBEXstdData 3 5 6 2" xfId="10068"/>
    <cellStyle name="SAPBEXstdData 3 5 6 3" xfId="61480"/>
    <cellStyle name="SAPBEXstdData 3 5 7" xfId="10069"/>
    <cellStyle name="SAPBEXstdData 3 5 7 2" xfId="10070"/>
    <cellStyle name="SAPBEXstdData 3 5 7 3" xfId="61481"/>
    <cellStyle name="SAPBEXstdData 3 5 8" xfId="10071"/>
    <cellStyle name="SAPBEXstdData 3 5 8 2" xfId="10072"/>
    <cellStyle name="SAPBEXstdData 3 5 8 3" xfId="61482"/>
    <cellStyle name="SAPBEXstdData 3 5 9" xfId="10073"/>
    <cellStyle name="SAPBEXstdData 3 5 9 2" xfId="10074"/>
    <cellStyle name="SAPBEXstdData 3 5 9 3" xfId="61483"/>
    <cellStyle name="SAPBEXstdData 3 6" xfId="10075"/>
    <cellStyle name="SAPBEXstdData 3 6 10" xfId="10076"/>
    <cellStyle name="SAPBEXstdData 3 6 10 2" xfId="10077"/>
    <cellStyle name="SAPBEXstdData 3 6 10 3" xfId="61484"/>
    <cellStyle name="SAPBEXstdData 3 6 11" xfId="10078"/>
    <cellStyle name="SAPBEXstdData 3 6 2" xfId="10079"/>
    <cellStyle name="SAPBEXstdData 3 6 2 2" xfId="10080"/>
    <cellStyle name="SAPBEXstdData 3 6 2 2 2" xfId="10081"/>
    <cellStyle name="SAPBEXstdData 3 6 2 2 3" xfId="61485"/>
    <cellStyle name="SAPBEXstdData 3 6 2 3" xfId="10082"/>
    <cellStyle name="SAPBEXstdData 3 6 2 4" xfId="61486"/>
    <cellStyle name="SAPBEXstdData 3 6 3" xfId="10083"/>
    <cellStyle name="SAPBEXstdData 3 6 3 2" xfId="10084"/>
    <cellStyle name="SAPBEXstdData 3 6 3 3" xfId="61487"/>
    <cellStyle name="SAPBEXstdData 3 6 4" xfId="10085"/>
    <cellStyle name="SAPBEXstdData 3 6 4 2" xfId="10086"/>
    <cellStyle name="SAPBEXstdData 3 6 4 3" xfId="61488"/>
    <cellStyle name="SAPBEXstdData 3 6 5" xfId="10087"/>
    <cellStyle name="SAPBEXstdData 3 6 5 2" xfId="10088"/>
    <cellStyle name="SAPBEXstdData 3 6 5 3" xfId="61489"/>
    <cellStyle name="SAPBEXstdData 3 6 6" xfId="10089"/>
    <cellStyle name="SAPBEXstdData 3 6 6 2" xfId="10090"/>
    <cellStyle name="SAPBEXstdData 3 6 6 3" xfId="61490"/>
    <cellStyle name="SAPBEXstdData 3 6 7" xfId="10091"/>
    <cellStyle name="SAPBEXstdData 3 6 7 2" xfId="10092"/>
    <cellStyle name="SAPBEXstdData 3 6 7 3" xfId="61491"/>
    <cellStyle name="SAPBEXstdData 3 6 8" xfId="10093"/>
    <cellStyle name="SAPBEXstdData 3 6 8 2" xfId="10094"/>
    <cellStyle name="SAPBEXstdData 3 6 8 3" xfId="61492"/>
    <cellStyle name="SAPBEXstdData 3 6 9" xfId="10095"/>
    <cellStyle name="SAPBEXstdData 3 6 9 2" xfId="10096"/>
    <cellStyle name="SAPBEXstdData 3 6 9 3" xfId="61493"/>
    <cellStyle name="SAPBEXstdData 3 7" xfId="10097"/>
    <cellStyle name="SAPBEXstdData 3 7 2" xfId="10098"/>
    <cellStyle name="SAPBEXstdData 3 7 2 2" xfId="10099"/>
    <cellStyle name="SAPBEXstdData 3 7 2 3" xfId="61494"/>
    <cellStyle name="SAPBEXstdData 3 7 3" xfId="10100"/>
    <cellStyle name="SAPBEXstdData 3 7 4" xfId="61495"/>
    <cellStyle name="SAPBEXstdData 3 8" xfId="10101"/>
    <cellStyle name="SAPBEXstdData 3 8 2" xfId="10102"/>
    <cellStyle name="SAPBEXstdData 3 8 3" xfId="61496"/>
    <cellStyle name="SAPBEXstdData 3 9" xfId="10103"/>
    <cellStyle name="SAPBEXstdData 3 9 2" xfId="10104"/>
    <cellStyle name="SAPBEXstdData 3 9 3" xfId="61497"/>
    <cellStyle name="SAPBEXstdData 4" xfId="10105"/>
    <cellStyle name="SAPBEXstdData 4 10" xfId="10106"/>
    <cellStyle name="SAPBEXstdData 4 10 2" xfId="10107"/>
    <cellStyle name="SAPBEXstdData 4 10 3" xfId="61498"/>
    <cellStyle name="SAPBEXstdData 4 11" xfId="10108"/>
    <cellStyle name="SAPBEXstdData 4 11 2" xfId="10109"/>
    <cellStyle name="SAPBEXstdData 4 11 3" xfId="61499"/>
    <cellStyle name="SAPBEXstdData 4 12" xfId="10110"/>
    <cellStyle name="SAPBEXstdData 4 12 2" xfId="10111"/>
    <cellStyle name="SAPBEXstdData 4 12 3" xfId="61500"/>
    <cellStyle name="SAPBEXstdData 4 13" xfId="10112"/>
    <cellStyle name="SAPBEXstdData 4 2" xfId="10113"/>
    <cellStyle name="SAPBEXstdData 4 2 2" xfId="10114"/>
    <cellStyle name="SAPBEXstdData 4 2 2 2" xfId="10115"/>
    <cellStyle name="SAPBEXstdData 4 2 2 2 2" xfId="10116"/>
    <cellStyle name="SAPBEXstdData 4 2 2 2 3" xfId="61501"/>
    <cellStyle name="SAPBEXstdData 4 2 2 3" xfId="10117"/>
    <cellStyle name="SAPBEXstdData 4 2 2 4" xfId="61502"/>
    <cellStyle name="SAPBEXstdData 4 2 3" xfId="10118"/>
    <cellStyle name="SAPBEXstdData 4 2 3 2" xfId="10119"/>
    <cellStyle name="SAPBEXstdData 4 2 3 2 2" xfId="10120"/>
    <cellStyle name="SAPBEXstdData 4 2 3 2 3" xfId="61503"/>
    <cellStyle name="SAPBEXstdData 4 2 3 3" xfId="10121"/>
    <cellStyle name="SAPBEXstdData 4 2 3 4" xfId="61504"/>
    <cellStyle name="SAPBEXstdData 4 2 4" xfId="10122"/>
    <cellStyle name="SAPBEXstdData 4 2 4 2" xfId="10123"/>
    <cellStyle name="SAPBEXstdData 4 2 4 3" xfId="61505"/>
    <cellStyle name="SAPBEXstdData 4 2 5" xfId="10124"/>
    <cellStyle name="SAPBEXstdData 4 2 5 2" xfId="10125"/>
    <cellStyle name="SAPBEXstdData 4 2 5 3" xfId="61506"/>
    <cellStyle name="SAPBEXstdData 4 2 6" xfId="10126"/>
    <cellStyle name="SAPBEXstdData 4 2 6 2" xfId="10127"/>
    <cellStyle name="SAPBEXstdData 4 2 6 3" xfId="61507"/>
    <cellStyle name="SAPBEXstdData 4 2 7" xfId="10128"/>
    <cellStyle name="SAPBEXstdData 4 2 7 2" xfId="10129"/>
    <cellStyle name="SAPBEXstdData 4 2 7 3" xfId="61508"/>
    <cellStyle name="SAPBEXstdData 4 2 8" xfId="10130"/>
    <cellStyle name="SAPBEXstdData 4 2 9" xfId="61509"/>
    <cellStyle name="SAPBEXstdData 4 3" xfId="10131"/>
    <cellStyle name="SAPBEXstdData 4 3 10" xfId="10132"/>
    <cellStyle name="SAPBEXstdData 4 3 10 2" xfId="10133"/>
    <cellStyle name="SAPBEXstdData 4 3 10 3" xfId="61510"/>
    <cellStyle name="SAPBEXstdData 4 3 11" xfId="10134"/>
    <cellStyle name="SAPBEXstdData 4 3 2" xfId="10135"/>
    <cellStyle name="SAPBEXstdData 4 3 2 2" xfId="10136"/>
    <cellStyle name="SAPBEXstdData 4 3 2 2 2" xfId="10137"/>
    <cellStyle name="SAPBEXstdData 4 3 2 2 3" xfId="61511"/>
    <cellStyle name="SAPBEXstdData 4 3 2 3" xfId="10138"/>
    <cellStyle name="SAPBEXstdData 4 3 2 4" xfId="61512"/>
    <cellStyle name="SAPBEXstdData 4 3 3" xfId="10139"/>
    <cellStyle name="SAPBEXstdData 4 3 3 2" xfId="10140"/>
    <cellStyle name="SAPBEXstdData 4 3 3 3" xfId="61513"/>
    <cellStyle name="SAPBEXstdData 4 3 4" xfId="10141"/>
    <cellStyle name="SAPBEXstdData 4 3 4 2" xfId="10142"/>
    <cellStyle name="SAPBEXstdData 4 3 4 3" xfId="61514"/>
    <cellStyle name="SAPBEXstdData 4 3 5" xfId="10143"/>
    <cellStyle name="SAPBEXstdData 4 3 5 2" xfId="10144"/>
    <cellStyle name="SAPBEXstdData 4 3 5 3" xfId="61515"/>
    <cellStyle name="SAPBEXstdData 4 3 6" xfId="10145"/>
    <cellStyle name="SAPBEXstdData 4 3 6 2" xfId="10146"/>
    <cellStyle name="SAPBEXstdData 4 3 6 3" xfId="61516"/>
    <cellStyle name="SAPBEXstdData 4 3 7" xfId="10147"/>
    <cellStyle name="SAPBEXstdData 4 3 7 2" xfId="10148"/>
    <cellStyle name="SAPBEXstdData 4 3 7 3" xfId="61517"/>
    <cellStyle name="SAPBEXstdData 4 3 8" xfId="10149"/>
    <cellStyle name="SAPBEXstdData 4 3 8 2" xfId="10150"/>
    <cellStyle name="SAPBEXstdData 4 3 8 3" xfId="61518"/>
    <cellStyle name="SAPBEXstdData 4 3 9" xfId="10151"/>
    <cellStyle name="SAPBEXstdData 4 3 9 2" xfId="10152"/>
    <cellStyle name="SAPBEXstdData 4 3 9 3" xfId="61519"/>
    <cellStyle name="SAPBEXstdData 4 4" xfId="10153"/>
    <cellStyle name="SAPBEXstdData 4 4 10" xfId="10154"/>
    <cellStyle name="SAPBEXstdData 4 4 10 2" xfId="10155"/>
    <cellStyle name="SAPBEXstdData 4 4 10 3" xfId="61520"/>
    <cellStyle name="SAPBEXstdData 4 4 11" xfId="10156"/>
    <cellStyle name="SAPBEXstdData 4 4 2" xfId="10157"/>
    <cellStyle name="SAPBEXstdData 4 4 2 2" xfId="10158"/>
    <cellStyle name="SAPBEXstdData 4 4 2 2 2" xfId="10159"/>
    <cellStyle name="SAPBEXstdData 4 4 2 2 3" xfId="61521"/>
    <cellStyle name="SAPBEXstdData 4 4 2 3" xfId="10160"/>
    <cellStyle name="SAPBEXstdData 4 4 2 4" xfId="61522"/>
    <cellStyle name="SAPBEXstdData 4 4 3" xfId="10161"/>
    <cellStyle name="SAPBEXstdData 4 4 3 2" xfId="10162"/>
    <cellStyle name="SAPBEXstdData 4 4 3 3" xfId="61523"/>
    <cellStyle name="SAPBEXstdData 4 4 4" xfId="10163"/>
    <cellStyle name="SAPBEXstdData 4 4 4 2" xfId="10164"/>
    <cellStyle name="SAPBEXstdData 4 4 4 3" xfId="61524"/>
    <cellStyle name="SAPBEXstdData 4 4 5" xfId="10165"/>
    <cellStyle name="SAPBEXstdData 4 4 5 2" xfId="10166"/>
    <cellStyle name="SAPBEXstdData 4 4 5 3" xfId="61525"/>
    <cellStyle name="SAPBEXstdData 4 4 6" xfId="10167"/>
    <cellStyle name="SAPBEXstdData 4 4 6 2" xfId="10168"/>
    <cellStyle name="SAPBEXstdData 4 4 6 3" xfId="61526"/>
    <cellStyle name="SAPBEXstdData 4 4 7" xfId="10169"/>
    <cellStyle name="SAPBEXstdData 4 4 7 2" xfId="10170"/>
    <cellStyle name="SAPBEXstdData 4 4 7 3" xfId="61527"/>
    <cellStyle name="SAPBEXstdData 4 4 8" xfId="10171"/>
    <cellStyle name="SAPBEXstdData 4 4 8 2" xfId="10172"/>
    <cellStyle name="SAPBEXstdData 4 4 8 3" xfId="61528"/>
    <cellStyle name="SAPBEXstdData 4 4 9" xfId="10173"/>
    <cellStyle name="SAPBEXstdData 4 4 9 2" xfId="10174"/>
    <cellStyle name="SAPBEXstdData 4 4 9 3" xfId="61529"/>
    <cellStyle name="SAPBEXstdData 4 5" xfId="10175"/>
    <cellStyle name="SAPBEXstdData 4 5 10" xfId="10176"/>
    <cellStyle name="SAPBEXstdData 4 5 10 2" xfId="10177"/>
    <cellStyle name="SAPBEXstdData 4 5 10 3" xfId="61530"/>
    <cellStyle name="SAPBEXstdData 4 5 11" xfId="10178"/>
    <cellStyle name="SAPBEXstdData 4 5 2" xfId="10179"/>
    <cellStyle name="SAPBEXstdData 4 5 2 2" xfId="10180"/>
    <cellStyle name="SAPBEXstdData 4 5 2 2 2" xfId="10181"/>
    <cellStyle name="SAPBEXstdData 4 5 2 2 3" xfId="61531"/>
    <cellStyle name="SAPBEXstdData 4 5 2 3" xfId="10182"/>
    <cellStyle name="SAPBEXstdData 4 5 2 4" xfId="61532"/>
    <cellStyle name="SAPBEXstdData 4 5 3" xfId="10183"/>
    <cellStyle name="SAPBEXstdData 4 5 3 2" xfId="10184"/>
    <cellStyle name="SAPBEXstdData 4 5 3 3" xfId="61533"/>
    <cellStyle name="SAPBEXstdData 4 5 4" xfId="10185"/>
    <cellStyle name="SAPBEXstdData 4 5 4 2" xfId="10186"/>
    <cellStyle name="SAPBEXstdData 4 5 4 3" xfId="61534"/>
    <cellStyle name="SAPBEXstdData 4 5 5" xfId="10187"/>
    <cellStyle name="SAPBEXstdData 4 5 5 2" xfId="10188"/>
    <cellStyle name="SAPBEXstdData 4 5 5 3" xfId="61535"/>
    <cellStyle name="SAPBEXstdData 4 5 6" xfId="10189"/>
    <cellStyle name="SAPBEXstdData 4 5 6 2" xfId="10190"/>
    <cellStyle name="SAPBEXstdData 4 5 6 3" xfId="61536"/>
    <cellStyle name="SAPBEXstdData 4 5 7" xfId="10191"/>
    <cellStyle name="SAPBEXstdData 4 5 7 2" xfId="10192"/>
    <cellStyle name="SAPBEXstdData 4 5 7 3" xfId="61537"/>
    <cellStyle name="SAPBEXstdData 4 5 8" xfId="10193"/>
    <cellStyle name="SAPBEXstdData 4 5 8 2" xfId="10194"/>
    <cellStyle name="SAPBEXstdData 4 5 8 3" xfId="61538"/>
    <cellStyle name="SAPBEXstdData 4 5 9" xfId="10195"/>
    <cellStyle name="SAPBEXstdData 4 5 9 2" xfId="10196"/>
    <cellStyle name="SAPBEXstdData 4 5 9 3" xfId="61539"/>
    <cellStyle name="SAPBEXstdData 4 6" xfId="10197"/>
    <cellStyle name="SAPBEXstdData 4 6 10" xfId="10198"/>
    <cellStyle name="SAPBEXstdData 4 6 10 2" xfId="10199"/>
    <cellStyle name="SAPBEXstdData 4 6 10 3" xfId="61540"/>
    <cellStyle name="SAPBEXstdData 4 6 11" xfId="10200"/>
    <cellStyle name="SAPBEXstdData 4 6 2" xfId="10201"/>
    <cellStyle name="SAPBEXstdData 4 6 2 2" xfId="10202"/>
    <cellStyle name="SAPBEXstdData 4 6 2 2 2" xfId="10203"/>
    <cellStyle name="SAPBEXstdData 4 6 2 2 3" xfId="61541"/>
    <cellStyle name="SAPBEXstdData 4 6 2 3" xfId="10204"/>
    <cellStyle name="SAPBEXstdData 4 6 2 4" xfId="61542"/>
    <cellStyle name="SAPBEXstdData 4 6 3" xfId="10205"/>
    <cellStyle name="SAPBEXstdData 4 6 3 2" xfId="10206"/>
    <cellStyle name="SAPBEXstdData 4 6 3 3" xfId="61543"/>
    <cellStyle name="SAPBEXstdData 4 6 4" xfId="10207"/>
    <cellStyle name="SAPBEXstdData 4 6 4 2" xfId="10208"/>
    <cellStyle name="SAPBEXstdData 4 6 4 3" xfId="61544"/>
    <cellStyle name="SAPBEXstdData 4 6 5" xfId="10209"/>
    <cellStyle name="SAPBEXstdData 4 6 5 2" xfId="10210"/>
    <cellStyle name="SAPBEXstdData 4 6 5 3" xfId="61545"/>
    <cellStyle name="SAPBEXstdData 4 6 6" xfId="10211"/>
    <cellStyle name="SAPBEXstdData 4 6 6 2" xfId="10212"/>
    <cellStyle name="SAPBEXstdData 4 6 6 3" xfId="61546"/>
    <cellStyle name="SAPBEXstdData 4 6 7" xfId="10213"/>
    <cellStyle name="SAPBEXstdData 4 6 7 2" xfId="10214"/>
    <cellStyle name="SAPBEXstdData 4 6 7 3" xfId="61547"/>
    <cellStyle name="SAPBEXstdData 4 6 8" xfId="10215"/>
    <cellStyle name="SAPBEXstdData 4 6 8 2" xfId="10216"/>
    <cellStyle name="SAPBEXstdData 4 6 8 3" xfId="61548"/>
    <cellStyle name="SAPBEXstdData 4 6 9" xfId="10217"/>
    <cellStyle name="SAPBEXstdData 4 6 9 2" xfId="10218"/>
    <cellStyle name="SAPBEXstdData 4 6 9 3" xfId="61549"/>
    <cellStyle name="SAPBEXstdData 4 7" xfId="10219"/>
    <cellStyle name="SAPBEXstdData 4 7 2" xfId="10220"/>
    <cellStyle name="SAPBEXstdData 4 7 2 2" xfId="10221"/>
    <cellStyle name="SAPBEXstdData 4 7 2 3" xfId="61550"/>
    <cellStyle name="SAPBEXstdData 4 7 3" xfId="10222"/>
    <cellStyle name="SAPBEXstdData 4 7 4" xfId="61551"/>
    <cellStyle name="SAPBEXstdData 4 8" xfId="10223"/>
    <cellStyle name="SAPBEXstdData 4 8 2" xfId="10224"/>
    <cellStyle name="SAPBEXstdData 4 8 3" xfId="61552"/>
    <cellStyle name="SAPBEXstdData 4 9" xfId="10225"/>
    <cellStyle name="SAPBEXstdData 4 9 2" xfId="10226"/>
    <cellStyle name="SAPBEXstdData 4 9 3" xfId="61553"/>
    <cellStyle name="SAPBEXstdData 5" xfId="10227"/>
    <cellStyle name="SAPBEXstdData 5 10" xfId="10228"/>
    <cellStyle name="SAPBEXstdData 5 10 2" xfId="10229"/>
    <cellStyle name="SAPBEXstdData 5 10 3" xfId="61554"/>
    <cellStyle name="SAPBEXstdData 5 11" xfId="10230"/>
    <cellStyle name="SAPBEXstdData 5 2" xfId="10231"/>
    <cellStyle name="SAPBEXstdData 5 2 2" xfId="10232"/>
    <cellStyle name="SAPBEXstdData 5 2 2 2" xfId="10233"/>
    <cellStyle name="SAPBEXstdData 5 2 2 3" xfId="61555"/>
    <cellStyle name="SAPBEXstdData 5 2 3" xfId="10234"/>
    <cellStyle name="SAPBEXstdData 5 2 4" xfId="61556"/>
    <cellStyle name="SAPBEXstdData 5 3" xfId="10235"/>
    <cellStyle name="SAPBEXstdData 5 3 2" xfId="10236"/>
    <cellStyle name="SAPBEXstdData 5 3 3" xfId="61557"/>
    <cellStyle name="SAPBEXstdData 5 4" xfId="10237"/>
    <cellStyle name="SAPBEXstdData 5 4 2" xfId="10238"/>
    <cellStyle name="SAPBEXstdData 5 4 3" xfId="61558"/>
    <cellStyle name="SAPBEXstdData 5 5" xfId="10239"/>
    <cellStyle name="SAPBEXstdData 5 5 2" xfId="10240"/>
    <cellStyle name="SAPBEXstdData 5 5 3" xfId="61559"/>
    <cellStyle name="SAPBEXstdData 5 6" xfId="10241"/>
    <cellStyle name="SAPBEXstdData 5 6 2" xfId="10242"/>
    <cellStyle name="SAPBEXstdData 5 6 3" xfId="61560"/>
    <cellStyle name="SAPBEXstdData 5 7" xfId="10243"/>
    <cellStyle name="SAPBEXstdData 5 7 2" xfId="10244"/>
    <cellStyle name="SAPBEXstdData 5 7 3" xfId="61561"/>
    <cellStyle name="SAPBEXstdData 5 8" xfId="10245"/>
    <cellStyle name="SAPBEXstdData 5 8 2" xfId="10246"/>
    <cellStyle name="SAPBEXstdData 5 8 3" xfId="61562"/>
    <cellStyle name="SAPBEXstdData 5 9" xfId="10247"/>
    <cellStyle name="SAPBEXstdData 5 9 2" xfId="10248"/>
    <cellStyle name="SAPBEXstdData 5 9 3" xfId="61563"/>
    <cellStyle name="SAPBEXstdData 6" xfId="10249"/>
    <cellStyle name="SAPBEXstdData 6 2" xfId="10250"/>
    <cellStyle name="SAPBEXstdData 6 2 2" xfId="10251"/>
    <cellStyle name="SAPBEXstdData 6 2 3" xfId="61564"/>
    <cellStyle name="SAPBEXstdData 6 3" xfId="10252"/>
    <cellStyle name="SAPBEXstdData 6 4" xfId="61565"/>
    <cellStyle name="SAPBEXstdData 7" xfId="10253"/>
    <cellStyle name="SAPBEXstdData 7 2" xfId="10254"/>
    <cellStyle name="SAPBEXstdData 7 3" xfId="61566"/>
    <cellStyle name="SAPBEXstdData 8" xfId="10255"/>
    <cellStyle name="SAPBEXstdData 8 2" xfId="10256"/>
    <cellStyle name="SAPBEXstdData 8 3" xfId="61567"/>
    <cellStyle name="SAPBEXstdData 9" xfId="10257"/>
    <cellStyle name="SAPBEXstdData_Copy of xSAPtemp5457" xfId="10258"/>
    <cellStyle name="SAPBEXstdDataEmph" xfId="10259"/>
    <cellStyle name="SAPBEXstdItem" xfId="10260"/>
    <cellStyle name="SAPBEXstdItem 10" xfId="10261"/>
    <cellStyle name="SAPBEXstdItem 11" xfId="10262"/>
    <cellStyle name="SAPBEXstdItem 2" xfId="10263"/>
    <cellStyle name="SAPBEXstdItem 2 10" xfId="10264"/>
    <cellStyle name="SAPBEXstdItem 2 10 2" xfId="10265"/>
    <cellStyle name="SAPBEXstdItem 2 10 3" xfId="61568"/>
    <cellStyle name="SAPBEXstdItem 2 11" xfId="10266"/>
    <cellStyle name="SAPBEXstdItem 2 11 2" xfId="10267"/>
    <cellStyle name="SAPBEXstdItem 2 11 3" xfId="61569"/>
    <cellStyle name="SAPBEXstdItem 2 12" xfId="10268"/>
    <cellStyle name="SAPBEXstdItem 2 12 2" xfId="10269"/>
    <cellStyle name="SAPBEXstdItem 2 12 3" xfId="61570"/>
    <cellStyle name="SAPBEXstdItem 2 13" xfId="10270"/>
    <cellStyle name="SAPBEXstdItem 2 2" xfId="10271"/>
    <cellStyle name="SAPBEXstdItem 2 2 2" xfId="10272"/>
    <cellStyle name="SAPBEXstdItem 2 2 2 2" xfId="10273"/>
    <cellStyle name="SAPBEXstdItem 2 2 2 2 2" xfId="10274"/>
    <cellStyle name="SAPBEXstdItem 2 2 2 2 3" xfId="61571"/>
    <cellStyle name="SAPBEXstdItem 2 2 2 3" xfId="10275"/>
    <cellStyle name="SAPBEXstdItem 2 2 2 4" xfId="61572"/>
    <cellStyle name="SAPBEXstdItem 2 2 3" xfId="10276"/>
    <cellStyle name="SAPBEXstdItem 2 2 3 2" xfId="10277"/>
    <cellStyle name="SAPBEXstdItem 2 2 3 2 2" xfId="10278"/>
    <cellStyle name="SAPBEXstdItem 2 2 3 2 3" xfId="61573"/>
    <cellStyle name="SAPBEXstdItem 2 2 3 3" xfId="10279"/>
    <cellStyle name="SAPBEXstdItem 2 2 3 4" xfId="61574"/>
    <cellStyle name="SAPBEXstdItem 2 2 4" xfId="10280"/>
    <cellStyle name="SAPBEXstdItem 2 2 4 2" xfId="10281"/>
    <cellStyle name="SAPBEXstdItem 2 2 4 3" xfId="61575"/>
    <cellStyle name="SAPBEXstdItem 2 2 5" xfId="10282"/>
    <cellStyle name="SAPBEXstdItem 2 2 5 2" xfId="10283"/>
    <cellStyle name="SAPBEXstdItem 2 2 5 3" xfId="61576"/>
    <cellStyle name="SAPBEXstdItem 2 2 6" xfId="10284"/>
    <cellStyle name="SAPBEXstdItem 2 2 6 2" xfId="10285"/>
    <cellStyle name="SAPBEXstdItem 2 2 6 3" xfId="61577"/>
    <cellStyle name="SAPBEXstdItem 2 2 7" xfId="10286"/>
    <cellStyle name="SAPBEXstdItem 2 2 7 2" xfId="10287"/>
    <cellStyle name="SAPBEXstdItem 2 2 7 3" xfId="61578"/>
    <cellStyle name="SAPBEXstdItem 2 2 8" xfId="10288"/>
    <cellStyle name="SAPBEXstdItem 2 2 9" xfId="61579"/>
    <cellStyle name="SAPBEXstdItem 2 3" xfId="10289"/>
    <cellStyle name="SAPBEXstdItem 2 3 10" xfId="10290"/>
    <cellStyle name="SAPBEXstdItem 2 3 10 2" xfId="10291"/>
    <cellStyle name="SAPBEXstdItem 2 3 10 3" xfId="61580"/>
    <cellStyle name="SAPBEXstdItem 2 3 11" xfId="10292"/>
    <cellStyle name="SAPBEXstdItem 2 3 2" xfId="10293"/>
    <cellStyle name="SAPBEXstdItem 2 3 2 2" xfId="10294"/>
    <cellStyle name="SAPBEXstdItem 2 3 2 2 2" xfId="10295"/>
    <cellStyle name="SAPBEXstdItem 2 3 2 2 3" xfId="61581"/>
    <cellStyle name="SAPBEXstdItem 2 3 2 3" xfId="10296"/>
    <cellStyle name="SAPBEXstdItem 2 3 2 4" xfId="61582"/>
    <cellStyle name="SAPBEXstdItem 2 3 3" xfId="10297"/>
    <cellStyle name="SAPBEXstdItem 2 3 3 2" xfId="10298"/>
    <cellStyle name="SAPBEXstdItem 2 3 3 3" xfId="61583"/>
    <cellStyle name="SAPBEXstdItem 2 3 4" xfId="10299"/>
    <cellStyle name="SAPBEXstdItem 2 3 4 2" xfId="10300"/>
    <cellStyle name="SAPBEXstdItem 2 3 4 3" xfId="61584"/>
    <cellStyle name="SAPBEXstdItem 2 3 5" xfId="10301"/>
    <cellStyle name="SAPBEXstdItem 2 3 5 2" xfId="10302"/>
    <cellStyle name="SAPBEXstdItem 2 3 5 3" xfId="61585"/>
    <cellStyle name="SAPBEXstdItem 2 3 6" xfId="10303"/>
    <cellStyle name="SAPBEXstdItem 2 3 6 2" xfId="10304"/>
    <cellStyle name="SAPBEXstdItem 2 3 6 3" xfId="61586"/>
    <cellStyle name="SAPBEXstdItem 2 3 7" xfId="10305"/>
    <cellStyle name="SAPBEXstdItem 2 3 7 2" xfId="10306"/>
    <cellStyle name="SAPBEXstdItem 2 3 7 3" xfId="61587"/>
    <cellStyle name="SAPBEXstdItem 2 3 8" xfId="10307"/>
    <cellStyle name="SAPBEXstdItem 2 3 8 2" xfId="10308"/>
    <cellStyle name="SAPBEXstdItem 2 3 8 3" xfId="61588"/>
    <cellStyle name="SAPBEXstdItem 2 3 9" xfId="10309"/>
    <cellStyle name="SAPBEXstdItem 2 3 9 2" xfId="10310"/>
    <cellStyle name="SAPBEXstdItem 2 3 9 3" xfId="61589"/>
    <cellStyle name="SAPBEXstdItem 2 4" xfId="10311"/>
    <cellStyle name="SAPBEXstdItem 2 4 10" xfId="10312"/>
    <cellStyle name="SAPBEXstdItem 2 4 10 2" xfId="10313"/>
    <cellStyle name="SAPBEXstdItem 2 4 10 3" xfId="61590"/>
    <cellStyle name="SAPBEXstdItem 2 4 11" xfId="10314"/>
    <cellStyle name="SAPBEXstdItem 2 4 2" xfId="10315"/>
    <cellStyle name="SAPBEXstdItem 2 4 2 2" xfId="10316"/>
    <cellStyle name="SAPBEXstdItem 2 4 2 2 2" xfId="10317"/>
    <cellStyle name="SAPBEXstdItem 2 4 2 2 3" xfId="61591"/>
    <cellStyle name="SAPBEXstdItem 2 4 2 3" xfId="10318"/>
    <cellStyle name="SAPBEXstdItem 2 4 2 4" xfId="61592"/>
    <cellStyle name="SAPBEXstdItem 2 4 3" xfId="10319"/>
    <cellStyle name="SAPBEXstdItem 2 4 3 2" xfId="10320"/>
    <cellStyle name="SAPBEXstdItem 2 4 3 3" xfId="61593"/>
    <cellStyle name="SAPBEXstdItem 2 4 4" xfId="10321"/>
    <cellStyle name="SAPBEXstdItem 2 4 4 2" xfId="10322"/>
    <cellStyle name="SAPBEXstdItem 2 4 4 3" xfId="61594"/>
    <cellStyle name="SAPBEXstdItem 2 4 5" xfId="10323"/>
    <cellStyle name="SAPBEXstdItem 2 4 5 2" xfId="10324"/>
    <cellStyle name="SAPBEXstdItem 2 4 5 3" xfId="61595"/>
    <cellStyle name="SAPBEXstdItem 2 4 6" xfId="10325"/>
    <cellStyle name="SAPBEXstdItem 2 4 6 2" xfId="10326"/>
    <cellStyle name="SAPBEXstdItem 2 4 6 3" xfId="61596"/>
    <cellStyle name="SAPBEXstdItem 2 4 7" xfId="10327"/>
    <cellStyle name="SAPBEXstdItem 2 4 7 2" xfId="10328"/>
    <cellStyle name="SAPBEXstdItem 2 4 7 3" xfId="61597"/>
    <cellStyle name="SAPBEXstdItem 2 4 8" xfId="10329"/>
    <cellStyle name="SAPBEXstdItem 2 4 8 2" xfId="10330"/>
    <cellStyle name="SAPBEXstdItem 2 4 8 3" xfId="61598"/>
    <cellStyle name="SAPBEXstdItem 2 4 9" xfId="10331"/>
    <cellStyle name="SAPBEXstdItem 2 4 9 2" xfId="10332"/>
    <cellStyle name="SAPBEXstdItem 2 4 9 3" xfId="61599"/>
    <cellStyle name="SAPBEXstdItem 2 5" xfId="10333"/>
    <cellStyle name="SAPBEXstdItem 2 5 10" xfId="10334"/>
    <cellStyle name="SAPBEXstdItem 2 5 10 2" xfId="10335"/>
    <cellStyle name="SAPBEXstdItem 2 5 10 3" xfId="61600"/>
    <cellStyle name="SAPBEXstdItem 2 5 11" xfId="10336"/>
    <cellStyle name="SAPBEXstdItem 2 5 2" xfId="10337"/>
    <cellStyle name="SAPBEXstdItem 2 5 2 2" xfId="10338"/>
    <cellStyle name="SAPBEXstdItem 2 5 2 2 2" xfId="10339"/>
    <cellStyle name="SAPBEXstdItem 2 5 2 2 3" xfId="61601"/>
    <cellStyle name="SAPBEXstdItem 2 5 2 3" xfId="10340"/>
    <cellStyle name="SAPBEXstdItem 2 5 2 4" xfId="61602"/>
    <cellStyle name="SAPBEXstdItem 2 5 3" xfId="10341"/>
    <cellStyle name="SAPBEXstdItem 2 5 3 2" xfId="10342"/>
    <cellStyle name="SAPBEXstdItem 2 5 3 3" xfId="61603"/>
    <cellStyle name="SAPBEXstdItem 2 5 4" xfId="10343"/>
    <cellStyle name="SAPBEXstdItem 2 5 4 2" xfId="10344"/>
    <cellStyle name="SAPBEXstdItem 2 5 4 3" xfId="61604"/>
    <cellStyle name="SAPBEXstdItem 2 5 5" xfId="10345"/>
    <cellStyle name="SAPBEXstdItem 2 5 5 2" xfId="10346"/>
    <cellStyle name="SAPBEXstdItem 2 5 5 3" xfId="61605"/>
    <cellStyle name="SAPBEXstdItem 2 5 6" xfId="10347"/>
    <cellStyle name="SAPBEXstdItem 2 5 6 2" xfId="10348"/>
    <cellStyle name="SAPBEXstdItem 2 5 6 3" xfId="61606"/>
    <cellStyle name="SAPBEXstdItem 2 5 7" xfId="10349"/>
    <cellStyle name="SAPBEXstdItem 2 5 7 2" xfId="10350"/>
    <cellStyle name="SAPBEXstdItem 2 5 7 3" xfId="61607"/>
    <cellStyle name="SAPBEXstdItem 2 5 8" xfId="10351"/>
    <cellStyle name="SAPBEXstdItem 2 5 8 2" xfId="10352"/>
    <cellStyle name="SAPBEXstdItem 2 5 8 3" xfId="61608"/>
    <cellStyle name="SAPBEXstdItem 2 5 9" xfId="10353"/>
    <cellStyle name="SAPBEXstdItem 2 5 9 2" xfId="10354"/>
    <cellStyle name="SAPBEXstdItem 2 5 9 3" xfId="61609"/>
    <cellStyle name="SAPBEXstdItem 2 6" xfId="10355"/>
    <cellStyle name="SAPBEXstdItem 2 6 10" xfId="10356"/>
    <cellStyle name="SAPBEXstdItem 2 6 10 2" xfId="10357"/>
    <cellStyle name="SAPBEXstdItem 2 6 10 3" xfId="61610"/>
    <cellStyle name="SAPBEXstdItem 2 6 11" xfId="10358"/>
    <cellStyle name="SAPBEXstdItem 2 6 2" xfId="10359"/>
    <cellStyle name="SAPBEXstdItem 2 6 2 2" xfId="10360"/>
    <cellStyle name="SAPBEXstdItem 2 6 2 2 2" xfId="10361"/>
    <cellStyle name="SAPBEXstdItem 2 6 2 2 3" xfId="61611"/>
    <cellStyle name="SAPBEXstdItem 2 6 2 3" xfId="10362"/>
    <cellStyle name="SAPBEXstdItem 2 6 2 4" xfId="61612"/>
    <cellStyle name="SAPBEXstdItem 2 6 3" xfId="10363"/>
    <cellStyle name="SAPBEXstdItem 2 6 3 2" xfId="10364"/>
    <cellStyle name="SAPBEXstdItem 2 6 3 3" xfId="61613"/>
    <cellStyle name="SAPBEXstdItem 2 6 4" xfId="10365"/>
    <cellStyle name="SAPBEXstdItem 2 6 4 2" xfId="10366"/>
    <cellStyle name="SAPBEXstdItem 2 6 4 3" xfId="61614"/>
    <cellStyle name="SAPBEXstdItem 2 6 5" xfId="10367"/>
    <cellStyle name="SAPBEXstdItem 2 6 5 2" xfId="10368"/>
    <cellStyle name="SAPBEXstdItem 2 6 5 3" xfId="61615"/>
    <cellStyle name="SAPBEXstdItem 2 6 6" xfId="10369"/>
    <cellStyle name="SAPBEXstdItem 2 6 6 2" xfId="10370"/>
    <cellStyle name="SAPBEXstdItem 2 6 6 3" xfId="61616"/>
    <cellStyle name="SAPBEXstdItem 2 6 7" xfId="10371"/>
    <cellStyle name="SAPBEXstdItem 2 6 7 2" xfId="10372"/>
    <cellStyle name="SAPBEXstdItem 2 6 7 3" xfId="61617"/>
    <cellStyle name="SAPBEXstdItem 2 6 8" xfId="10373"/>
    <cellStyle name="SAPBEXstdItem 2 6 8 2" xfId="10374"/>
    <cellStyle name="SAPBEXstdItem 2 6 8 3" xfId="61618"/>
    <cellStyle name="SAPBEXstdItem 2 6 9" xfId="10375"/>
    <cellStyle name="SAPBEXstdItem 2 6 9 2" xfId="10376"/>
    <cellStyle name="SAPBEXstdItem 2 6 9 3" xfId="61619"/>
    <cellStyle name="SAPBEXstdItem 2 7" xfId="10377"/>
    <cellStyle name="SAPBEXstdItem 2 7 2" xfId="10378"/>
    <cellStyle name="SAPBEXstdItem 2 7 2 2" xfId="10379"/>
    <cellStyle name="SAPBEXstdItem 2 7 2 3" xfId="61620"/>
    <cellStyle name="SAPBEXstdItem 2 7 3" xfId="10380"/>
    <cellStyle name="SAPBEXstdItem 2 7 4" xfId="61621"/>
    <cellStyle name="SAPBEXstdItem 2 8" xfId="10381"/>
    <cellStyle name="SAPBEXstdItem 2 8 2" xfId="10382"/>
    <cellStyle name="SAPBEXstdItem 2 8 3" xfId="61622"/>
    <cellStyle name="SAPBEXstdItem 2 9" xfId="10383"/>
    <cellStyle name="SAPBEXstdItem 2 9 2" xfId="10384"/>
    <cellStyle name="SAPBEXstdItem 2 9 3" xfId="61623"/>
    <cellStyle name="SAPBEXstdItem 3" xfId="10385"/>
    <cellStyle name="SAPBEXstdItem 3 10" xfId="10386"/>
    <cellStyle name="SAPBEXstdItem 3 10 2" xfId="10387"/>
    <cellStyle name="SAPBEXstdItem 3 10 3" xfId="61624"/>
    <cellStyle name="SAPBEXstdItem 3 11" xfId="10388"/>
    <cellStyle name="SAPBEXstdItem 3 11 2" xfId="10389"/>
    <cellStyle name="SAPBEXstdItem 3 11 3" xfId="61625"/>
    <cellStyle name="SAPBEXstdItem 3 12" xfId="10390"/>
    <cellStyle name="SAPBEXstdItem 3 12 2" xfId="10391"/>
    <cellStyle name="SAPBEXstdItem 3 12 3" xfId="61626"/>
    <cellStyle name="SAPBEXstdItem 3 13" xfId="10392"/>
    <cellStyle name="SAPBEXstdItem 3 2" xfId="10393"/>
    <cellStyle name="SAPBEXstdItem 3 2 2" xfId="10394"/>
    <cellStyle name="SAPBEXstdItem 3 2 2 2" xfId="10395"/>
    <cellStyle name="SAPBEXstdItem 3 2 2 2 2" xfId="10396"/>
    <cellStyle name="SAPBEXstdItem 3 2 2 2 3" xfId="61627"/>
    <cellStyle name="SAPBEXstdItem 3 2 2 3" xfId="10397"/>
    <cellStyle name="SAPBEXstdItem 3 2 2 4" xfId="61628"/>
    <cellStyle name="SAPBEXstdItem 3 2 3" xfId="10398"/>
    <cellStyle name="SAPBEXstdItem 3 2 3 2" xfId="10399"/>
    <cellStyle name="SAPBEXstdItem 3 2 3 2 2" xfId="10400"/>
    <cellStyle name="SAPBEXstdItem 3 2 3 2 3" xfId="61629"/>
    <cellStyle name="SAPBEXstdItem 3 2 3 3" xfId="10401"/>
    <cellStyle name="SAPBEXstdItem 3 2 3 4" xfId="61630"/>
    <cellStyle name="SAPBEXstdItem 3 2 4" xfId="10402"/>
    <cellStyle name="SAPBEXstdItem 3 2 4 2" xfId="10403"/>
    <cellStyle name="SAPBEXstdItem 3 2 4 3" xfId="61631"/>
    <cellStyle name="SAPBEXstdItem 3 2 5" xfId="10404"/>
    <cellStyle name="SAPBEXstdItem 3 2 5 2" xfId="10405"/>
    <cellStyle name="SAPBEXstdItem 3 2 5 3" xfId="61632"/>
    <cellStyle name="SAPBEXstdItem 3 2 6" xfId="10406"/>
    <cellStyle name="SAPBEXstdItem 3 2 6 2" xfId="10407"/>
    <cellStyle name="SAPBEXstdItem 3 2 6 3" xfId="61633"/>
    <cellStyle name="SAPBEXstdItem 3 2 7" xfId="10408"/>
    <cellStyle name="SAPBEXstdItem 3 2 7 2" xfId="10409"/>
    <cellStyle name="SAPBEXstdItem 3 2 7 3" xfId="61634"/>
    <cellStyle name="SAPBEXstdItem 3 2 8" xfId="10410"/>
    <cellStyle name="SAPBEXstdItem 3 2 9" xfId="61635"/>
    <cellStyle name="SAPBEXstdItem 3 3" xfId="10411"/>
    <cellStyle name="SAPBEXstdItem 3 3 10" xfId="10412"/>
    <cellStyle name="SAPBEXstdItem 3 3 10 2" xfId="10413"/>
    <cellStyle name="SAPBEXstdItem 3 3 10 3" xfId="61636"/>
    <cellStyle name="SAPBEXstdItem 3 3 11" xfId="10414"/>
    <cellStyle name="SAPBEXstdItem 3 3 2" xfId="10415"/>
    <cellStyle name="SAPBEXstdItem 3 3 2 2" xfId="10416"/>
    <cellStyle name="SAPBEXstdItem 3 3 2 2 2" xfId="10417"/>
    <cellStyle name="SAPBEXstdItem 3 3 2 2 3" xfId="61637"/>
    <cellStyle name="SAPBEXstdItem 3 3 2 3" xfId="10418"/>
    <cellStyle name="SAPBEXstdItem 3 3 2 4" xfId="61638"/>
    <cellStyle name="SAPBEXstdItem 3 3 3" xfId="10419"/>
    <cellStyle name="SAPBEXstdItem 3 3 3 2" xfId="10420"/>
    <cellStyle name="SAPBEXstdItem 3 3 3 3" xfId="61639"/>
    <cellStyle name="SAPBEXstdItem 3 3 4" xfId="10421"/>
    <cellStyle name="SAPBEXstdItem 3 3 4 2" xfId="10422"/>
    <cellStyle name="SAPBEXstdItem 3 3 4 3" xfId="61640"/>
    <cellStyle name="SAPBEXstdItem 3 3 5" xfId="10423"/>
    <cellStyle name="SAPBEXstdItem 3 3 5 2" xfId="10424"/>
    <cellStyle name="SAPBEXstdItem 3 3 5 3" xfId="61641"/>
    <cellStyle name="SAPBEXstdItem 3 3 6" xfId="10425"/>
    <cellStyle name="SAPBEXstdItem 3 3 6 2" xfId="10426"/>
    <cellStyle name="SAPBEXstdItem 3 3 6 3" xfId="61642"/>
    <cellStyle name="SAPBEXstdItem 3 3 7" xfId="10427"/>
    <cellStyle name="SAPBEXstdItem 3 3 7 2" xfId="10428"/>
    <cellStyle name="SAPBEXstdItem 3 3 7 3" xfId="61643"/>
    <cellStyle name="SAPBEXstdItem 3 3 8" xfId="10429"/>
    <cellStyle name="SAPBEXstdItem 3 3 8 2" xfId="10430"/>
    <cellStyle name="SAPBEXstdItem 3 3 8 3" xfId="61644"/>
    <cellStyle name="SAPBEXstdItem 3 3 9" xfId="10431"/>
    <cellStyle name="SAPBEXstdItem 3 3 9 2" xfId="10432"/>
    <cellStyle name="SAPBEXstdItem 3 3 9 3" xfId="61645"/>
    <cellStyle name="SAPBEXstdItem 3 4" xfId="10433"/>
    <cellStyle name="SAPBEXstdItem 3 4 10" xfId="10434"/>
    <cellStyle name="SAPBEXstdItem 3 4 10 2" xfId="10435"/>
    <cellStyle name="SAPBEXstdItem 3 4 10 3" xfId="61646"/>
    <cellStyle name="SAPBEXstdItem 3 4 11" xfId="10436"/>
    <cellStyle name="SAPBEXstdItem 3 4 2" xfId="10437"/>
    <cellStyle name="SAPBEXstdItem 3 4 2 2" xfId="10438"/>
    <cellStyle name="SAPBEXstdItem 3 4 2 2 2" xfId="10439"/>
    <cellStyle name="SAPBEXstdItem 3 4 2 2 3" xfId="61647"/>
    <cellStyle name="SAPBEXstdItem 3 4 2 3" xfId="10440"/>
    <cellStyle name="SAPBEXstdItem 3 4 2 4" xfId="61648"/>
    <cellStyle name="SAPBEXstdItem 3 4 3" xfId="10441"/>
    <cellStyle name="SAPBEXstdItem 3 4 3 2" xfId="10442"/>
    <cellStyle name="SAPBEXstdItem 3 4 3 3" xfId="61649"/>
    <cellStyle name="SAPBEXstdItem 3 4 4" xfId="10443"/>
    <cellStyle name="SAPBEXstdItem 3 4 4 2" xfId="10444"/>
    <cellStyle name="SAPBEXstdItem 3 4 4 3" xfId="61650"/>
    <cellStyle name="SAPBEXstdItem 3 4 5" xfId="10445"/>
    <cellStyle name="SAPBEXstdItem 3 4 5 2" xfId="10446"/>
    <cellStyle name="SAPBEXstdItem 3 4 5 3" xfId="61651"/>
    <cellStyle name="SAPBEXstdItem 3 4 6" xfId="10447"/>
    <cellStyle name="SAPBEXstdItem 3 4 6 2" xfId="10448"/>
    <cellStyle name="SAPBEXstdItem 3 4 6 3" xfId="61652"/>
    <cellStyle name="SAPBEXstdItem 3 4 7" xfId="10449"/>
    <cellStyle name="SAPBEXstdItem 3 4 7 2" xfId="10450"/>
    <cellStyle name="SAPBEXstdItem 3 4 7 3" xfId="61653"/>
    <cellStyle name="SAPBEXstdItem 3 4 8" xfId="10451"/>
    <cellStyle name="SAPBEXstdItem 3 4 8 2" xfId="10452"/>
    <cellStyle name="SAPBEXstdItem 3 4 8 3" xfId="61654"/>
    <cellStyle name="SAPBEXstdItem 3 4 9" xfId="10453"/>
    <cellStyle name="SAPBEXstdItem 3 4 9 2" xfId="10454"/>
    <cellStyle name="SAPBEXstdItem 3 4 9 3" xfId="61655"/>
    <cellStyle name="SAPBEXstdItem 3 5" xfId="10455"/>
    <cellStyle name="SAPBEXstdItem 3 5 10" xfId="10456"/>
    <cellStyle name="SAPBEXstdItem 3 5 10 2" xfId="10457"/>
    <cellStyle name="SAPBEXstdItem 3 5 10 3" xfId="61656"/>
    <cellStyle name="SAPBEXstdItem 3 5 11" xfId="10458"/>
    <cellStyle name="SAPBEXstdItem 3 5 2" xfId="10459"/>
    <cellStyle name="SAPBEXstdItem 3 5 2 2" xfId="10460"/>
    <cellStyle name="SAPBEXstdItem 3 5 2 2 2" xfId="10461"/>
    <cellStyle name="SAPBEXstdItem 3 5 2 2 3" xfId="61657"/>
    <cellStyle name="SAPBEXstdItem 3 5 2 3" xfId="10462"/>
    <cellStyle name="SAPBEXstdItem 3 5 2 4" xfId="61658"/>
    <cellStyle name="SAPBEXstdItem 3 5 3" xfId="10463"/>
    <cellStyle name="SAPBEXstdItem 3 5 3 2" xfId="10464"/>
    <cellStyle name="SAPBEXstdItem 3 5 3 3" xfId="61659"/>
    <cellStyle name="SAPBEXstdItem 3 5 4" xfId="10465"/>
    <cellStyle name="SAPBEXstdItem 3 5 4 2" xfId="10466"/>
    <cellStyle name="SAPBEXstdItem 3 5 4 3" xfId="61660"/>
    <cellStyle name="SAPBEXstdItem 3 5 5" xfId="10467"/>
    <cellStyle name="SAPBEXstdItem 3 5 5 2" xfId="10468"/>
    <cellStyle name="SAPBEXstdItem 3 5 5 3" xfId="61661"/>
    <cellStyle name="SAPBEXstdItem 3 5 6" xfId="10469"/>
    <cellStyle name="SAPBEXstdItem 3 5 6 2" xfId="10470"/>
    <cellStyle name="SAPBEXstdItem 3 5 6 3" xfId="61662"/>
    <cellStyle name="SAPBEXstdItem 3 5 7" xfId="10471"/>
    <cellStyle name="SAPBEXstdItem 3 5 7 2" xfId="10472"/>
    <cellStyle name="SAPBEXstdItem 3 5 7 3" xfId="61663"/>
    <cellStyle name="SAPBEXstdItem 3 5 8" xfId="10473"/>
    <cellStyle name="SAPBEXstdItem 3 5 8 2" xfId="10474"/>
    <cellStyle name="SAPBEXstdItem 3 5 8 3" xfId="61664"/>
    <cellStyle name="SAPBEXstdItem 3 5 9" xfId="10475"/>
    <cellStyle name="SAPBEXstdItem 3 5 9 2" xfId="10476"/>
    <cellStyle name="SAPBEXstdItem 3 5 9 3" xfId="61665"/>
    <cellStyle name="SAPBEXstdItem 3 6" xfId="10477"/>
    <cellStyle name="SAPBEXstdItem 3 6 10" xfId="10478"/>
    <cellStyle name="SAPBEXstdItem 3 6 10 2" xfId="10479"/>
    <cellStyle name="SAPBEXstdItem 3 6 10 3" xfId="61666"/>
    <cellStyle name="SAPBEXstdItem 3 6 11" xfId="10480"/>
    <cellStyle name="SAPBEXstdItem 3 6 2" xfId="10481"/>
    <cellStyle name="SAPBEXstdItem 3 6 2 2" xfId="10482"/>
    <cellStyle name="SAPBEXstdItem 3 6 2 2 2" xfId="10483"/>
    <cellStyle name="SAPBEXstdItem 3 6 2 2 3" xfId="61667"/>
    <cellStyle name="SAPBEXstdItem 3 6 2 3" xfId="10484"/>
    <cellStyle name="SAPBEXstdItem 3 6 2 4" xfId="61668"/>
    <cellStyle name="SAPBEXstdItem 3 6 3" xfId="10485"/>
    <cellStyle name="SAPBEXstdItem 3 6 3 2" xfId="10486"/>
    <cellStyle name="SAPBEXstdItem 3 6 3 3" xfId="61669"/>
    <cellStyle name="SAPBEXstdItem 3 6 4" xfId="10487"/>
    <cellStyle name="SAPBEXstdItem 3 6 4 2" xfId="10488"/>
    <cellStyle name="SAPBEXstdItem 3 6 4 3" xfId="61670"/>
    <cellStyle name="SAPBEXstdItem 3 6 5" xfId="10489"/>
    <cellStyle name="SAPBEXstdItem 3 6 5 2" xfId="10490"/>
    <cellStyle name="SAPBEXstdItem 3 6 5 3" xfId="61671"/>
    <cellStyle name="SAPBEXstdItem 3 6 6" xfId="10491"/>
    <cellStyle name="SAPBEXstdItem 3 6 6 2" xfId="10492"/>
    <cellStyle name="SAPBEXstdItem 3 6 6 3" xfId="61672"/>
    <cellStyle name="SAPBEXstdItem 3 6 7" xfId="10493"/>
    <cellStyle name="SAPBEXstdItem 3 6 7 2" xfId="10494"/>
    <cellStyle name="SAPBEXstdItem 3 6 7 3" xfId="61673"/>
    <cellStyle name="SAPBEXstdItem 3 6 8" xfId="10495"/>
    <cellStyle name="SAPBEXstdItem 3 6 8 2" xfId="10496"/>
    <cellStyle name="SAPBEXstdItem 3 6 8 3" xfId="61674"/>
    <cellStyle name="SAPBEXstdItem 3 6 9" xfId="10497"/>
    <cellStyle name="SAPBEXstdItem 3 6 9 2" xfId="10498"/>
    <cellStyle name="SAPBEXstdItem 3 6 9 3" xfId="61675"/>
    <cellStyle name="SAPBEXstdItem 3 7" xfId="10499"/>
    <cellStyle name="SAPBEXstdItem 3 7 2" xfId="10500"/>
    <cellStyle name="SAPBEXstdItem 3 7 2 2" xfId="10501"/>
    <cellStyle name="SAPBEXstdItem 3 7 2 3" xfId="61676"/>
    <cellStyle name="SAPBEXstdItem 3 7 3" xfId="10502"/>
    <cellStyle name="SAPBEXstdItem 3 7 4" xfId="61677"/>
    <cellStyle name="SAPBEXstdItem 3 8" xfId="10503"/>
    <cellStyle name="SAPBEXstdItem 3 8 2" xfId="10504"/>
    <cellStyle name="SAPBEXstdItem 3 8 3" xfId="61678"/>
    <cellStyle name="SAPBEXstdItem 3 9" xfId="10505"/>
    <cellStyle name="SAPBEXstdItem 3 9 2" xfId="10506"/>
    <cellStyle name="SAPBEXstdItem 3 9 3" xfId="61679"/>
    <cellStyle name="SAPBEXstdItem 4" xfId="10507"/>
    <cellStyle name="SAPBEXstdItem 4 10" xfId="10508"/>
    <cellStyle name="SAPBEXstdItem 4 10 2" xfId="10509"/>
    <cellStyle name="SAPBEXstdItem 4 10 3" xfId="61680"/>
    <cellStyle name="SAPBEXstdItem 4 11" xfId="10510"/>
    <cellStyle name="SAPBEXstdItem 4 11 2" xfId="10511"/>
    <cellStyle name="SAPBEXstdItem 4 11 3" xfId="61681"/>
    <cellStyle name="SAPBEXstdItem 4 12" xfId="10512"/>
    <cellStyle name="SAPBEXstdItem 4 12 2" xfId="10513"/>
    <cellStyle name="SAPBEXstdItem 4 12 3" xfId="61682"/>
    <cellStyle name="SAPBEXstdItem 4 13" xfId="10514"/>
    <cellStyle name="SAPBEXstdItem 4 2" xfId="10515"/>
    <cellStyle name="SAPBEXstdItem 4 2 2" xfId="10516"/>
    <cellStyle name="SAPBEXstdItem 4 2 2 2" xfId="10517"/>
    <cellStyle name="SAPBEXstdItem 4 2 2 2 2" xfId="10518"/>
    <cellStyle name="SAPBEXstdItem 4 2 2 2 3" xfId="61683"/>
    <cellStyle name="SAPBEXstdItem 4 2 2 3" xfId="10519"/>
    <cellStyle name="SAPBEXstdItem 4 2 2 4" xfId="61684"/>
    <cellStyle name="SAPBEXstdItem 4 2 3" xfId="10520"/>
    <cellStyle name="SAPBEXstdItem 4 2 3 2" xfId="10521"/>
    <cellStyle name="SAPBEXstdItem 4 2 3 2 2" xfId="10522"/>
    <cellStyle name="SAPBEXstdItem 4 2 3 2 3" xfId="61685"/>
    <cellStyle name="SAPBEXstdItem 4 2 3 3" xfId="10523"/>
    <cellStyle name="SAPBEXstdItem 4 2 3 4" xfId="61686"/>
    <cellStyle name="SAPBEXstdItem 4 2 4" xfId="10524"/>
    <cellStyle name="SAPBEXstdItem 4 2 4 2" xfId="10525"/>
    <cellStyle name="SAPBEXstdItem 4 2 4 3" xfId="61687"/>
    <cellStyle name="SAPBEXstdItem 4 2 5" xfId="10526"/>
    <cellStyle name="SAPBEXstdItem 4 2 5 2" xfId="10527"/>
    <cellStyle name="SAPBEXstdItem 4 2 5 3" xfId="61688"/>
    <cellStyle name="SAPBEXstdItem 4 2 6" xfId="10528"/>
    <cellStyle name="SAPBEXstdItem 4 2 6 2" xfId="10529"/>
    <cellStyle name="SAPBEXstdItem 4 2 6 3" xfId="61689"/>
    <cellStyle name="SAPBEXstdItem 4 2 7" xfId="10530"/>
    <cellStyle name="SAPBEXstdItem 4 2 7 2" xfId="10531"/>
    <cellStyle name="SAPBEXstdItem 4 2 7 3" xfId="61690"/>
    <cellStyle name="SAPBEXstdItem 4 2 8" xfId="10532"/>
    <cellStyle name="SAPBEXstdItem 4 2 9" xfId="61691"/>
    <cellStyle name="SAPBEXstdItem 4 3" xfId="10533"/>
    <cellStyle name="SAPBEXstdItem 4 3 10" xfId="10534"/>
    <cellStyle name="SAPBEXstdItem 4 3 10 2" xfId="10535"/>
    <cellStyle name="SAPBEXstdItem 4 3 10 3" xfId="61692"/>
    <cellStyle name="SAPBEXstdItem 4 3 11" xfId="10536"/>
    <cellStyle name="SAPBEXstdItem 4 3 2" xfId="10537"/>
    <cellStyle name="SAPBEXstdItem 4 3 2 2" xfId="10538"/>
    <cellStyle name="SAPBEXstdItem 4 3 2 2 2" xfId="10539"/>
    <cellStyle name="SAPBEXstdItem 4 3 2 2 3" xfId="61693"/>
    <cellStyle name="SAPBEXstdItem 4 3 2 3" xfId="10540"/>
    <cellStyle name="SAPBEXstdItem 4 3 2 4" xfId="61694"/>
    <cellStyle name="SAPBEXstdItem 4 3 3" xfId="10541"/>
    <cellStyle name="SAPBEXstdItem 4 3 3 2" xfId="10542"/>
    <cellStyle name="SAPBEXstdItem 4 3 3 3" xfId="61695"/>
    <cellStyle name="SAPBEXstdItem 4 3 4" xfId="10543"/>
    <cellStyle name="SAPBEXstdItem 4 3 4 2" xfId="10544"/>
    <cellStyle name="SAPBEXstdItem 4 3 4 3" xfId="61696"/>
    <cellStyle name="SAPBEXstdItem 4 3 5" xfId="10545"/>
    <cellStyle name="SAPBEXstdItem 4 3 5 2" xfId="10546"/>
    <cellStyle name="SAPBEXstdItem 4 3 5 3" xfId="61697"/>
    <cellStyle name="SAPBEXstdItem 4 3 6" xfId="10547"/>
    <cellStyle name="SAPBEXstdItem 4 3 6 2" xfId="10548"/>
    <cellStyle name="SAPBEXstdItem 4 3 6 3" xfId="61698"/>
    <cellStyle name="SAPBEXstdItem 4 3 7" xfId="10549"/>
    <cellStyle name="SAPBEXstdItem 4 3 7 2" xfId="10550"/>
    <cellStyle name="SAPBEXstdItem 4 3 7 3" xfId="61699"/>
    <cellStyle name="SAPBEXstdItem 4 3 8" xfId="10551"/>
    <cellStyle name="SAPBEXstdItem 4 3 8 2" xfId="10552"/>
    <cellStyle name="SAPBEXstdItem 4 3 8 3" xfId="61700"/>
    <cellStyle name="SAPBEXstdItem 4 3 9" xfId="10553"/>
    <cellStyle name="SAPBEXstdItem 4 3 9 2" xfId="10554"/>
    <cellStyle name="SAPBEXstdItem 4 3 9 3" xfId="61701"/>
    <cellStyle name="SAPBEXstdItem 4 4" xfId="10555"/>
    <cellStyle name="SAPBEXstdItem 4 4 10" xfId="10556"/>
    <cellStyle name="SAPBEXstdItem 4 4 10 2" xfId="10557"/>
    <cellStyle name="SAPBEXstdItem 4 4 10 3" xfId="61702"/>
    <cellStyle name="SAPBEXstdItem 4 4 11" xfId="10558"/>
    <cellStyle name="SAPBEXstdItem 4 4 2" xfId="10559"/>
    <cellStyle name="SAPBEXstdItem 4 4 2 2" xfId="10560"/>
    <cellStyle name="SAPBEXstdItem 4 4 2 2 2" xfId="10561"/>
    <cellStyle name="SAPBEXstdItem 4 4 2 2 3" xfId="61703"/>
    <cellStyle name="SAPBEXstdItem 4 4 2 3" xfId="10562"/>
    <cellStyle name="SAPBEXstdItem 4 4 2 4" xfId="61704"/>
    <cellStyle name="SAPBEXstdItem 4 4 3" xfId="10563"/>
    <cellStyle name="SAPBEXstdItem 4 4 3 2" xfId="10564"/>
    <cellStyle name="SAPBEXstdItem 4 4 3 3" xfId="61705"/>
    <cellStyle name="SAPBEXstdItem 4 4 4" xfId="10565"/>
    <cellStyle name="SAPBEXstdItem 4 4 4 2" xfId="10566"/>
    <cellStyle name="SAPBEXstdItem 4 4 4 3" xfId="61706"/>
    <cellStyle name="SAPBEXstdItem 4 4 5" xfId="10567"/>
    <cellStyle name="SAPBEXstdItem 4 4 5 2" xfId="10568"/>
    <cellStyle name="SAPBEXstdItem 4 4 5 3" xfId="61707"/>
    <cellStyle name="SAPBEXstdItem 4 4 6" xfId="10569"/>
    <cellStyle name="SAPBEXstdItem 4 4 6 2" xfId="10570"/>
    <cellStyle name="SAPBEXstdItem 4 4 6 3" xfId="61708"/>
    <cellStyle name="SAPBEXstdItem 4 4 7" xfId="10571"/>
    <cellStyle name="SAPBEXstdItem 4 4 7 2" xfId="10572"/>
    <cellStyle name="SAPBEXstdItem 4 4 7 3" xfId="61709"/>
    <cellStyle name="SAPBEXstdItem 4 4 8" xfId="10573"/>
    <cellStyle name="SAPBEXstdItem 4 4 8 2" xfId="10574"/>
    <cellStyle name="SAPBEXstdItem 4 4 8 3" xfId="61710"/>
    <cellStyle name="SAPBEXstdItem 4 4 9" xfId="10575"/>
    <cellStyle name="SAPBEXstdItem 4 4 9 2" xfId="10576"/>
    <cellStyle name="SAPBEXstdItem 4 4 9 3" xfId="61711"/>
    <cellStyle name="SAPBEXstdItem 4 5" xfId="10577"/>
    <cellStyle name="SAPBEXstdItem 4 5 10" xfId="10578"/>
    <cellStyle name="SAPBEXstdItem 4 5 10 2" xfId="10579"/>
    <cellStyle name="SAPBEXstdItem 4 5 10 3" xfId="61712"/>
    <cellStyle name="SAPBEXstdItem 4 5 11" xfId="10580"/>
    <cellStyle name="SAPBEXstdItem 4 5 2" xfId="10581"/>
    <cellStyle name="SAPBEXstdItem 4 5 2 2" xfId="10582"/>
    <cellStyle name="SAPBEXstdItem 4 5 2 2 2" xfId="10583"/>
    <cellStyle name="SAPBEXstdItem 4 5 2 2 3" xfId="61713"/>
    <cellStyle name="SAPBEXstdItem 4 5 2 3" xfId="10584"/>
    <cellStyle name="SAPBEXstdItem 4 5 2 4" xfId="61714"/>
    <cellStyle name="SAPBEXstdItem 4 5 3" xfId="10585"/>
    <cellStyle name="SAPBEXstdItem 4 5 3 2" xfId="10586"/>
    <cellStyle name="SAPBEXstdItem 4 5 3 3" xfId="61715"/>
    <cellStyle name="SAPBEXstdItem 4 5 4" xfId="10587"/>
    <cellStyle name="SAPBEXstdItem 4 5 4 2" xfId="10588"/>
    <cellStyle name="SAPBEXstdItem 4 5 4 3" xfId="61716"/>
    <cellStyle name="SAPBEXstdItem 4 5 5" xfId="10589"/>
    <cellStyle name="SAPBEXstdItem 4 5 5 2" xfId="10590"/>
    <cellStyle name="SAPBEXstdItem 4 5 5 3" xfId="61717"/>
    <cellStyle name="SAPBEXstdItem 4 5 6" xfId="10591"/>
    <cellStyle name="SAPBEXstdItem 4 5 6 2" xfId="10592"/>
    <cellStyle name="SAPBEXstdItem 4 5 6 3" xfId="61718"/>
    <cellStyle name="SAPBEXstdItem 4 5 7" xfId="10593"/>
    <cellStyle name="SAPBEXstdItem 4 5 7 2" xfId="10594"/>
    <cellStyle name="SAPBEXstdItem 4 5 7 3" xfId="61719"/>
    <cellStyle name="SAPBEXstdItem 4 5 8" xfId="10595"/>
    <cellStyle name="SAPBEXstdItem 4 5 8 2" xfId="10596"/>
    <cellStyle name="SAPBEXstdItem 4 5 8 3" xfId="61720"/>
    <cellStyle name="SAPBEXstdItem 4 5 9" xfId="10597"/>
    <cellStyle name="SAPBEXstdItem 4 5 9 2" xfId="10598"/>
    <cellStyle name="SAPBEXstdItem 4 5 9 3" xfId="61721"/>
    <cellStyle name="SAPBEXstdItem 4 6" xfId="10599"/>
    <cellStyle name="SAPBEXstdItem 4 6 10" xfId="10600"/>
    <cellStyle name="SAPBEXstdItem 4 6 10 2" xfId="10601"/>
    <cellStyle name="SAPBEXstdItem 4 6 10 3" xfId="61722"/>
    <cellStyle name="SAPBEXstdItem 4 6 11" xfId="10602"/>
    <cellStyle name="SAPBEXstdItem 4 6 2" xfId="10603"/>
    <cellStyle name="SAPBEXstdItem 4 6 2 2" xfId="10604"/>
    <cellStyle name="SAPBEXstdItem 4 6 2 2 2" xfId="10605"/>
    <cellStyle name="SAPBEXstdItem 4 6 2 2 3" xfId="61723"/>
    <cellStyle name="SAPBEXstdItem 4 6 2 3" xfId="10606"/>
    <cellStyle name="SAPBEXstdItem 4 6 2 4" xfId="61724"/>
    <cellStyle name="SAPBEXstdItem 4 6 3" xfId="10607"/>
    <cellStyle name="SAPBEXstdItem 4 6 3 2" xfId="10608"/>
    <cellStyle name="SAPBEXstdItem 4 6 3 3" xfId="61725"/>
    <cellStyle name="SAPBEXstdItem 4 6 4" xfId="10609"/>
    <cellStyle name="SAPBEXstdItem 4 6 4 2" xfId="10610"/>
    <cellStyle name="SAPBEXstdItem 4 6 4 3" xfId="61726"/>
    <cellStyle name="SAPBEXstdItem 4 6 5" xfId="10611"/>
    <cellStyle name="SAPBEXstdItem 4 6 5 2" xfId="10612"/>
    <cellStyle name="SAPBEXstdItem 4 6 5 3" xfId="61727"/>
    <cellStyle name="SAPBEXstdItem 4 6 6" xfId="10613"/>
    <cellStyle name="SAPBEXstdItem 4 6 6 2" xfId="10614"/>
    <cellStyle name="SAPBEXstdItem 4 6 6 3" xfId="61728"/>
    <cellStyle name="SAPBEXstdItem 4 6 7" xfId="10615"/>
    <cellStyle name="SAPBEXstdItem 4 6 7 2" xfId="10616"/>
    <cellStyle name="SAPBEXstdItem 4 6 7 3" xfId="61729"/>
    <cellStyle name="SAPBEXstdItem 4 6 8" xfId="10617"/>
    <cellStyle name="SAPBEXstdItem 4 6 8 2" xfId="10618"/>
    <cellStyle name="SAPBEXstdItem 4 6 8 3" xfId="61730"/>
    <cellStyle name="SAPBEXstdItem 4 6 9" xfId="10619"/>
    <cellStyle name="SAPBEXstdItem 4 6 9 2" xfId="10620"/>
    <cellStyle name="SAPBEXstdItem 4 6 9 3" xfId="61731"/>
    <cellStyle name="SAPBEXstdItem 4 7" xfId="10621"/>
    <cellStyle name="SAPBEXstdItem 4 7 2" xfId="10622"/>
    <cellStyle name="SAPBEXstdItem 4 7 2 2" xfId="10623"/>
    <cellStyle name="SAPBEXstdItem 4 7 2 3" xfId="61732"/>
    <cellStyle name="SAPBEXstdItem 4 7 3" xfId="10624"/>
    <cellStyle name="SAPBEXstdItem 4 7 4" xfId="61733"/>
    <cellStyle name="SAPBEXstdItem 4 8" xfId="10625"/>
    <cellStyle name="SAPBEXstdItem 4 8 2" xfId="10626"/>
    <cellStyle name="SAPBEXstdItem 4 8 3" xfId="61734"/>
    <cellStyle name="SAPBEXstdItem 4 9" xfId="10627"/>
    <cellStyle name="SAPBEXstdItem 4 9 2" xfId="10628"/>
    <cellStyle name="SAPBEXstdItem 4 9 3" xfId="61735"/>
    <cellStyle name="SAPBEXstdItem 5" xfId="10629"/>
    <cellStyle name="SAPBEXstdItem 5 10" xfId="10630"/>
    <cellStyle name="SAPBEXstdItem 5 10 2" xfId="10631"/>
    <cellStyle name="SAPBEXstdItem 5 10 3" xfId="61736"/>
    <cellStyle name="SAPBEXstdItem 5 11" xfId="10632"/>
    <cellStyle name="SAPBEXstdItem 5 11 2" xfId="10633"/>
    <cellStyle name="SAPBEXstdItem 5 11 3" xfId="61737"/>
    <cellStyle name="SAPBEXstdItem 5 12" xfId="10634"/>
    <cellStyle name="SAPBEXstdItem 5 12 2" xfId="10635"/>
    <cellStyle name="SAPBEXstdItem 5 12 3" xfId="61738"/>
    <cellStyle name="SAPBEXstdItem 5 13" xfId="10636"/>
    <cellStyle name="SAPBEXstdItem 5 2" xfId="10637"/>
    <cellStyle name="SAPBEXstdItem 5 2 2" xfId="10638"/>
    <cellStyle name="SAPBEXstdItem 5 2 2 2" xfId="10639"/>
    <cellStyle name="SAPBEXstdItem 5 2 2 2 2" xfId="10640"/>
    <cellStyle name="SAPBEXstdItem 5 2 2 2 3" xfId="61739"/>
    <cellStyle name="SAPBEXstdItem 5 2 2 3" xfId="10641"/>
    <cellStyle name="SAPBEXstdItem 5 2 2 4" xfId="61740"/>
    <cellStyle name="SAPBEXstdItem 5 2 3" xfId="10642"/>
    <cellStyle name="SAPBEXstdItem 5 2 3 2" xfId="10643"/>
    <cellStyle name="SAPBEXstdItem 5 2 3 2 2" xfId="10644"/>
    <cellStyle name="SAPBEXstdItem 5 2 3 2 3" xfId="61741"/>
    <cellStyle name="SAPBEXstdItem 5 2 3 3" xfId="10645"/>
    <cellStyle name="SAPBEXstdItem 5 2 3 4" xfId="61742"/>
    <cellStyle name="SAPBEXstdItem 5 2 4" xfId="10646"/>
    <cellStyle name="SAPBEXstdItem 5 2 4 2" xfId="10647"/>
    <cellStyle name="SAPBEXstdItem 5 2 4 3" xfId="61743"/>
    <cellStyle name="SAPBEXstdItem 5 2 5" xfId="10648"/>
    <cellStyle name="SAPBEXstdItem 5 2 5 2" xfId="10649"/>
    <cellStyle name="SAPBEXstdItem 5 2 5 3" xfId="61744"/>
    <cellStyle name="SAPBEXstdItem 5 2 6" xfId="10650"/>
    <cellStyle name="SAPBEXstdItem 5 2 6 2" xfId="10651"/>
    <cellStyle name="SAPBEXstdItem 5 2 6 3" xfId="61745"/>
    <cellStyle name="SAPBEXstdItem 5 2 7" xfId="10652"/>
    <cellStyle name="SAPBEXstdItem 5 2 7 2" xfId="10653"/>
    <cellStyle name="SAPBEXstdItem 5 2 7 3" xfId="61746"/>
    <cellStyle name="SAPBEXstdItem 5 2 8" xfId="10654"/>
    <cellStyle name="SAPBEXstdItem 5 2 9" xfId="61747"/>
    <cellStyle name="SAPBEXstdItem 5 3" xfId="10655"/>
    <cellStyle name="SAPBEXstdItem 5 3 2" xfId="10656"/>
    <cellStyle name="SAPBEXstdItem 5 3 2 2" xfId="10657"/>
    <cellStyle name="SAPBEXstdItem 5 3 2 2 2" xfId="10658"/>
    <cellStyle name="SAPBEXstdItem 5 3 2 2 3" xfId="61748"/>
    <cellStyle name="SAPBEXstdItem 5 3 2 3" xfId="10659"/>
    <cellStyle name="SAPBEXstdItem 5 3 2 4" xfId="61749"/>
    <cellStyle name="SAPBEXstdItem 5 3 3" xfId="10660"/>
    <cellStyle name="SAPBEXstdItem 5 3 3 2" xfId="10661"/>
    <cellStyle name="SAPBEXstdItem 5 3 3 2 2" xfId="10662"/>
    <cellStyle name="SAPBEXstdItem 5 3 3 2 3" xfId="61750"/>
    <cellStyle name="SAPBEXstdItem 5 3 3 3" xfId="10663"/>
    <cellStyle name="SAPBEXstdItem 5 3 3 4" xfId="61751"/>
    <cellStyle name="SAPBEXstdItem 5 3 4" xfId="10664"/>
    <cellStyle name="SAPBEXstdItem 5 3 4 2" xfId="10665"/>
    <cellStyle name="SAPBEXstdItem 5 3 4 3" xfId="61752"/>
    <cellStyle name="SAPBEXstdItem 5 3 5" xfId="10666"/>
    <cellStyle name="SAPBEXstdItem 5 3 5 2" xfId="10667"/>
    <cellStyle name="SAPBEXstdItem 5 3 5 3" xfId="61753"/>
    <cellStyle name="SAPBEXstdItem 5 3 6" xfId="10668"/>
    <cellStyle name="SAPBEXstdItem 5 3 6 2" xfId="10669"/>
    <cellStyle name="SAPBEXstdItem 5 3 6 3" xfId="61754"/>
    <cellStyle name="SAPBEXstdItem 5 3 7" xfId="10670"/>
    <cellStyle name="SAPBEXstdItem 5 3 7 2" xfId="10671"/>
    <cellStyle name="SAPBEXstdItem 5 3 7 3" xfId="61755"/>
    <cellStyle name="SAPBEXstdItem 5 3 8" xfId="10672"/>
    <cellStyle name="SAPBEXstdItem 5 3 9" xfId="61756"/>
    <cellStyle name="SAPBEXstdItem 5 4" xfId="10673"/>
    <cellStyle name="SAPBEXstdItem 5 4 2" xfId="10674"/>
    <cellStyle name="SAPBEXstdItem 5 4 2 2" xfId="10675"/>
    <cellStyle name="SAPBEXstdItem 5 4 2 2 2" xfId="10676"/>
    <cellStyle name="SAPBEXstdItem 5 4 2 2 3" xfId="61757"/>
    <cellStyle name="SAPBEXstdItem 5 4 2 3" xfId="10677"/>
    <cellStyle name="SAPBEXstdItem 5 4 2 4" xfId="61758"/>
    <cellStyle name="SAPBEXstdItem 5 4 3" xfId="10678"/>
    <cellStyle name="SAPBEXstdItem 5 4 3 2" xfId="10679"/>
    <cellStyle name="SAPBEXstdItem 5 4 3 2 2" xfId="10680"/>
    <cellStyle name="SAPBEXstdItem 5 4 3 2 3" xfId="61759"/>
    <cellStyle name="SAPBEXstdItem 5 4 3 3" xfId="10681"/>
    <cellStyle name="SAPBEXstdItem 5 4 3 4" xfId="61760"/>
    <cellStyle name="SAPBEXstdItem 5 4 4" xfId="10682"/>
    <cellStyle name="SAPBEXstdItem 5 4 4 2" xfId="10683"/>
    <cellStyle name="SAPBEXstdItem 5 4 4 3" xfId="61761"/>
    <cellStyle name="SAPBEXstdItem 5 4 5" xfId="10684"/>
    <cellStyle name="SAPBEXstdItem 5 4 5 2" xfId="10685"/>
    <cellStyle name="SAPBEXstdItem 5 4 5 3" xfId="61762"/>
    <cellStyle name="SAPBEXstdItem 5 4 6" xfId="10686"/>
    <cellStyle name="SAPBEXstdItem 5 4 6 2" xfId="10687"/>
    <cellStyle name="SAPBEXstdItem 5 4 6 3" xfId="61763"/>
    <cellStyle name="SAPBEXstdItem 5 4 7" xfId="10688"/>
    <cellStyle name="SAPBEXstdItem 5 4 7 2" xfId="10689"/>
    <cellStyle name="SAPBEXstdItem 5 4 7 3" xfId="61764"/>
    <cellStyle name="SAPBEXstdItem 5 4 8" xfId="10690"/>
    <cellStyle name="SAPBEXstdItem 5 4 9" xfId="61765"/>
    <cellStyle name="SAPBEXstdItem 5 5" xfId="10691"/>
    <cellStyle name="SAPBEXstdItem 5 5 2" xfId="10692"/>
    <cellStyle name="SAPBEXstdItem 5 5 2 2" xfId="10693"/>
    <cellStyle name="SAPBEXstdItem 5 5 2 2 2" xfId="10694"/>
    <cellStyle name="SAPBEXstdItem 5 5 2 2 3" xfId="61766"/>
    <cellStyle name="SAPBEXstdItem 5 5 2 3" xfId="10695"/>
    <cellStyle name="SAPBEXstdItem 5 5 2 4" xfId="61767"/>
    <cellStyle name="SAPBEXstdItem 5 5 3" xfId="10696"/>
    <cellStyle name="SAPBEXstdItem 5 5 3 2" xfId="10697"/>
    <cellStyle name="SAPBEXstdItem 5 5 3 2 2" xfId="10698"/>
    <cellStyle name="SAPBEXstdItem 5 5 3 2 3" xfId="61768"/>
    <cellStyle name="SAPBEXstdItem 5 5 3 3" xfId="10699"/>
    <cellStyle name="SAPBEXstdItem 5 5 3 4" xfId="61769"/>
    <cellStyle name="SAPBEXstdItem 5 5 4" xfId="10700"/>
    <cellStyle name="SAPBEXstdItem 5 5 4 2" xfId="10701"/>
    <cellStyle name="SAPBEXstdItem 5 5 4 3" xfId="61770"/>
    <cellStyle name="SAPBEXstdItem 5 5 5" xfId="10702"/>
    <cellStyle name="SAPBEXstdItem 5 5 5 2" xfId="10703"/>
    <cellStyle name="SAPBEXstdItem 5 5 5 3" xfId="61771"/>
    <cellStyle name="SAPBEXstdItem 5 5 6" xfId="10704"/>
    <cellStyle name="SAPBEXstdItem 5 5 6 2" xfId="10705"/>
    <cellStyle name="SAPBEXstdItem 5 5 6 3" xfId="61772"/>
    <cellStyle name="SAPBEXstdItem 5 5 7" xfId="10706"/>
    <cellStyle name="SAPBEXstdItem 5 5 7 2" xfId="10707"/>
    <cellStyle name="SAPBEXstdItem 5 5 7 3" xfId="61773"/>
    <cellStyle name="SAPBEXstdItem 5 5 8" xfId="10708"/>
    <cellStyle name="SAPBEXstdItem 5 5 9" xfId="61774"/>
    <cellStyle name="SAPBEXstdItem 5 6" xfId="10709"/>
    <cellStyle name="SAPBEXstdItem 5 6 2" xfId="10710"/>
    <cellStyle name="SAPBEXstdItem 5 6 2 2" xfId="10711"/>
    <cellStyle name="SAPBEXstdItem 5 6 2 2 2" xfId="10712"/>
    <cellStyle name="SAPBEXstdItem 5 6 2 2 3" xfId="61775"/>
    <cellStyle name="SAPBEXstdItem 5 6 2 3" xfId="10713"/>
    <cellStyle name="SAPBEXstdItem 5 6 2 4" xfId="61776"/>
    <cellStyle name="SAPBEXstdItem 5 6 3" xfId="10714"/>
    <cellStyle name="SAPBEXstdItem 5 6 3 2" xfId="10715"/>
    <cellStyle name="SAPBEXstdItem 5 6 3 2 2" xfId="10716"/>
    <cellStyle name="SAPBEXstdItem 5 6 3 2 3" xfId="61777"/>
    <cellStyle name="SAPBEXstdItem 5 6 3 3" xfId="10717"/>
    <cellStyle name="SAPBEXstdItem 5 6 3 4" xfId="61778"/>
    <cellStyle name="SAPBEXstdItem 5 6 4" xfId="10718"/>
    <cellStyle name="SAPBEXstdItem 5 6 4 2" xfId="10719"/>
    <cellStyle name="SAPBEXstdItem 5 6 4 3" xfId="61779"/>
    <cellStyle name="SAPBEXstdItem 5 6 5" xfId="10720"/>
    <cellStyle name="SAPBEXstdItem 5 6 5 2" xfId="10721"/>
    <cellStyle name="SAPBEXstdItem 5 6 5 3" xfId="61780"/>
    <cellStyle name="SAPBEXstdItem 5 6 6" xfId="10722"/>
    <cellStyle name="SAPBEXstdItem 5 6 6 2" xfId="10723"/>
    <cellStyle name="SAPBEXstdItem 5 6 6 3" xfId="61781"/>
    <cellStyle name="SAPBEXstdItem 5 6 7" xfId="10724"/>
    <cellStyle name="SAPBEXstdItem 5 6 7 2" xfId="10725"/>
    <cellStyle name="SAPBEXstdItem 5 6 7 3" xfId="61782"/>
    <cellStyle name="SAPBEXstdItem 5 6 8" xfId="10726"/>
    <cellStyle name="SAPBEXstdItem 5 6 9" xfId="61783"/>
    <cellStyle name="SAPBEXstdItem 5 7" xfId="10727"/>
    <cellStyle name="SAPBEXstdItem 5 7 2" xfId="10728"/>
    <cellStyle name="SAPBEXstdItem 5 7 2 2" xfId="10729"/>
    <cellStyle name="SAPBEXstdItem 5 7 2 3" xfId="61784"/>
    <cellStyle name="SAPBEXstdItem 5 7 3" xfId="10730"/>
    <cellStyle name="SAPBEXstdItem 5 7 4" xfId="61785"/>
    <cellStyle name="SAPBEXstdItem 5 8" xfId="10731"/>
    <cellStyle name="SAPBEXstdItem 5 8 2" xfId="10732"/>
    <cellStyle name="SAPBEXstdItem 5 8 3" xfId="61786"/>
    <cellStyle name="SAPBEXstdItem 5 9" xfId="10733"/>
    <cellStyle name="SAPBEXstdItem 5 9 2" xfId="10734"/>
    <cellStyle name="SAPBEXstdItem 5 9 3" xfId="61787"/>
    <cellStyle name="SAPBEXstdItem 6" xfId="10735"/>
    <cellStyle name="SAPBEXstdItem 6 10" xfId="10736"/>
    <cellStyle name="SAPBEXstdItem 6 10 2" xfId="10737"/>
    <cellStyle name="SAPBEXstdItem 6 10 3" xfId="61788"/>
    <cellStyle name="SAPBEXstdItem 6 11" xfId="10738"/>
    <cellStyle name="SAPBEXstdItem 6 2" xfId="10739"/>
    <cellStyle name="SAPBEXstdItem 6 2 2" xfId="10740"/>
    <cellStyle name="SAPBEXstdItem 6 2 2 2" xfId="10741"/>
    <cellStyle name="SAPBEXstdItem 6 2 2 3" xfId="61789"/>
    <cellStyle name="SAPBEXstdItem 6 2 3" xfId="10742"/>
    <cellStyle name="SAPBEXstdItem 6 2 4" xfId="61790"/>
    <cellStyle name="SAPBEXstdItem 6 3" xfId="10743"/>
    <cellStyle name="SAPBEXstdItem 6 3 2" xfId="10744"/>
    <cellStyle name="SAPBEXstdItem 6 3 3" xfId="61791"/>
    <cellStyle name="SAPBEXstdItem 6 4" xfId="10745"/>
    <cellStyle name="SAPBEXstdItem 6 4 2" xfId="10746"/>
    <cellStyle name="SAPBEXstdItem 6 4 3" xfId="61792"/>
    <cellStyle name="SAPBEXstdItem 6 5" xfId="10747"/>
    <cellStyle name="SAPBEXstdItem 6 5 2" xfId="10748"/>
    <cellStyle name="SAPBEXstdItem 6 5 3" xfId="61793"/>
    <cellStyle name="SAPBEXstdItem 6 6" xfId="10749"/>
    <cellStyle name="SAPBEXstdItem 6 6 2" xfId="10750"/>
    <cellStyle name="SAPBEXstdItem 6 6 3" xfId="61794"/>
    <cellStyle name="SAPBEXstdItem 6 7" xfId="10751"/>
    <cellStyle name="SAPBEXstdItem 6 7 2" xfId="10752"/>
    <cellStyle name="SAPBEXstdItem 6 7 3" xfId="61795"/>
    <cellStyle name="SAPBEXstdItem 6 8" xfId="10753"/>
    <cellStyle name="SAPBEXstdItem 6 8 2" xfId="10754"/>
    <cellStyle name="SAPBEXstdItem 6 8 3" xfId="61796"/>
    <cellStyle name="SAPBEXstdItem 6 9" xfId="10755"/>
    <cellStyle name="SAPBEXstdItem 6 9 2" xfId="10756"/>
    <cellStyle name="SAPBEXstdItem 6 9 3" xfId="61797"/>
    <cellStyle name="SAPBEXstdItem 7" xfId="10757"/>
    <cellStyle name="SAPBEXstdItem 7 2" xfId="10758"/>
    <cellStyle name="SAPBEXstdItem 7 2 2" xfId="10759"/>
    <cellStyle name="SAPBEXstdItem 7 2 3" xfId="61798"/>
    <cellStyle name="SAPBEXstdItem 7 3" xfId="10760"/>
    <cellStyle name="SAPBEXstdItem 7 4" xfId="61799"/>
    <cellStyle name="SAPBEXstdItem 8" xfId="10761"/>
    <cellStyle name="SAPBEXstdItem 8 2" xfId="10762"/>
    <cellStyle name="SAPBEXstdItem 8 3" xfId="61800"/>
    <cellStyle name="SAPBEXstdItem 9" xfId="10763"/>
    <cellStyle name="SAPBEXstdItem 9 2" xfId="10764"/>
    <cellStyle name="SAPBEXstdItem 9 3" xfId="61801"/>
    <cellStyle name="SAPBEXstdItem_Copy of xSAPtemp5457" xfId="10765"/>
    <cellStyle name="SAPBEXstdItemX" xfId="10766"/>
    <cellStyle name="SAPBEXstdItemX 2" xfId="10767"/>
    <cellStyle name="SAPBEXstdItemX 2 10" xfId="10768"/>
    <cellStyle name="SAPBEXstdItemX 2 10 2" xfId="10769"/>
    <cellStyle name="SAPBEXstdItemX 2 10 3" xfId="61802"/>
    <cellStyle name="SAPBEXstdItemX 2 10 3 2" xfId="61803"/>
    <cellStyle name="SAPBEXstdItemX 2 11" xfId="10770"/>
    <cellStyle name="SAPBEXstdItemX 2 11 2" xfId="10771"/>
    <cellStyle name="SAPBEXstdItemX 2 11 3" xfId="61804"/>
    <cellStyle name="SAPBEXstdItemX 2 12" xfId="10772"/>
    <cellStyle name="SAPBEXstdItemX 2 12 2" xfId="10773"/>
    <cellStyle name="SAPBEXstdItemX 2 12 3" xfId="61805"/>
    <cellStyle name="SAPBEXstdItemX 2 13" xfId="10774"/>
    <cellStyle name="SAPBEXstdItemX 2 2" xfId="10775"/>
    <cellStyle name="SAPBEXstdItemX 2 2 2" xfId="10776"/>
    <cellStyle name="SAPBEXstdItemX 2 2 2 2" xfId="10777"/>
    <cellStyle name="SAPBEXstdItemX 2 2 2 2 2" xfId="10778"/>
    <cellStyle name="SAPBEXstdItemX 2 2 2 2 3" xfId="61806"/>
    <cellStyle name="SAPBEXstdItemX 2 2 2 3" xfId="10779"/>
    <cellStyle name="SAPBEXstdItemX 2 2 2 4" xfId="61807"/>
    <cellStyle name="SAPBEXstdItemX 2 2 3" xfId="10780"/>
    <cellStyle name="SAPBEXstdItemX 2 2 3 2" xfId="10781"/>
    <cellStyle name="SAPBEXstdItemX 2 2 3 2 2" xfId="10782"/>
    <cellStyle name="SAPBEXstdItemX 2 2 3 2 3" xfId="61808"/>
    <cellStyle name="SAPBEXstdItemX 2 2 3 3" xfId="10783"/>
    <cellStyle name="SAPBEXstdItemX 2 2 3 4" xfId="61809"/>
    <cellStyle name="SAPBEXstdItemX 2 2 4" xfId="10784"/>
    <cellStyle name="SAPBEXstdItemX 2 2 4 2" xfId="10785"/>
    <cellStyle name="SAPBEXstdItemX 2 2 4 3" xfId="61810"/>
    <cellStyle name="SAPBEXstdItemX 2 2 5" xfId="10786"/>
    <cellStyle name="SAPBEXstdItemX 2 2 5 2" xfId="10787"/>
    <cellStyle name="SAPBEXstdItemX 2 2 5 3" xfId="61811"/>
    <cellStyle name="SAPBEXstdItemX 2 2 6" xfId="10788"/>
    <cellStyle name="SAPBEXstdItemX 2 2 6 2" xfId="10789"/>
    <cellStyle name="SAPBEXstdItemX 2 2 6 3" xfId="61812"/>
    <cellStyle name="SAPBEXstdItemX 2 2 7" xfId="10790"/>
    <cellStyle name="SAPBEXstdItemX 2 2 7 2" xfId="10791"/>
    <cellStyle name="SAPBEXstdItemX 2 2 7 3" xfId="61813"/>
    <cellStyle name="SAPBEXstdItemX 2 2 8" xfId="10792"/>
    <cellStyle name="SAPBEXstdItemX 2 2 9" xfId="61814"/>
    <cellStyle name="SAPBEXstdItemX 2 3" xfId="10793"/>
    <cellStyle name="SAPBEXstdItemX 2 3 10" xfId="10794"/>
    <cellStyle name="SAPBEXstdItemX 2 3 10 2" xfId="10795"/>
    <cellStyle name="SAPBEXstdItemX 2 3 10 3" xfId="61815"/>
    <cellStyle name="SAPBEXstdItemX 2 3 11" xfId="10796"/>
    <cellStyle name="SAPBEXstdItemX 2 3 2" xfId="10797"/>
    <cellStyle name="SAPBEXstdItemX 2 3 2 2" xfId="10798"/>
    <cellStyle name="SAPBEXstdItemX 2 3 2 2 2" xfId="10799"/>
    <cellStyle name="SAPBEXstdItemX 2 3 2 2 3" xfId="61816"/>
    <cellStyle name="SAPBEXstdItemX 2 3 2 3" xfId="10800"/>
    <cellStyle name="SAPBEXstdItemX 2 3 2 4" xfId="61817"/>
    <cellStyle name="SAPBEXstdItemX 2 3 3" xfId="10801"/>
    <cellStyle name="SAPBEXstdItemX 2 3 3 2" xfId="10802"/>
    <cellStyle name="SAPBEXstdItemX 2 3 3 3" xfId="61818"/>
    <cellStyle name="SAPBEXstdItemX 2 3 4" xfId="10803"/>
    <cellStyle name="SAPBEXstdItemX 2 3 4 2" xfId="10804"/>
    <cellStyle name="SAPBEXstdItemX 2 3 4 3" xfId="61819"/>
    <cellStyle name="SAPBEXstdItemX 2 3 5" xfId="10805"/>
    <cellStyle name="SAPBEXstdItemX 2 3 5 2" xfId="10806"/>
    <cellStyle name="SAPBEXstdItemX 2 3 5 3" xfId="61820"/>
    <cellStyle name="SAPBEXstdItemX 2 3 6" xfId="10807"/>
    <cellStyle name="SAPBEXstdItemX 2 3 6 2" xfId="10808"/>
    <cellStyle name="SAPBEXstdItemX 2 3 6 3" xfId="61821"/>
    <cellStyle name="SAPBEXstdItemX 2 3 7" xfId="10809"/>
    <cellStyle name="SAPBEXstdItemX 2 3 7 2" xfId="10810"/>
    <cellStyle name="SAPBEXstdItemX 2 3 7 3" xfId="61822"/>
    <cellStyle name="SAPBEXstdItemX 2 3 8" xfId="10811"/>
    <cellStyle name="SAPBEXstdItemX 2 3 8 2" xfId="10812"/>
    <cellStyle name="SAPBEXstdItemX 2 3 8 3" xfId="61823"/>
    <cellStyle name="SAPBEXstdItemX 2 3 9" xfId="10813"/>
    <cellStyle name="SAPBEXstdItemX 2 3 9 2" xfId="10814"/>
    <cellStyle name="SAPBEXstdItemX 2 3 9 3" xfId="61824"/>
    <cellStyle name="SAPBEXstdItemX 2 4" xfId="10815"/>
    <cellStyle name="SAPBEXstdItemX 2 4 10" xfId="10816"/>
    <cellStyle name="SAPBEXstdItemX 2 4 10 2" xfId="10817"/>
    <cellStyle name="SAPBEXstdItemX 2 4 10 3" xfId="61825"/>
    <cellStyle name="SAPBEXstdItemX 2 4 11" xfId="10818"/>
    <cellStyle name="SAPBEXstdItemX 2 4 2" xfId="10819"/>
    <cellStyle name="SAPBEXstdItemX 2 4 2 2" xfId="10820"/>
    <cellStyle name="SAPBEXstdItemX 2 4 2 2 2" xfId="10821"/>
    <cellStyle name="SAPBEXstdItemX 2 4 2 2 3" xfId="61826"/>
    <cellStyle name="SAPBEXstdItemX 2 4 2 3" xfId="10822"/>
    <cellStyle name="SAPBEXstdItemX 2 4 2 4" xfId="61827"/>
    <cellStyle name="SAPBEXstdItemX 2 4 3" xfId="10823"/>
    <cellStyle name="SAPBEXstdItemX 2 4 3 2" xfId="10824"/>
    <cellStyle name="SAPBEXstdItemX 2 4 3 3" xfId="61828"/>
    <cellStyle name="SAPBEXstdItemX 2 4 4" xfId="10825"/>
    <cellStyle name="SAPBEXstdItemX 2 4 4 2" xfId="10826"/>
    <cellStyle name="SAPBEXstdItemX 2 4 4 3" xfId="61829"/>
    <cellStyle name="SAPBEXstdItemX 2 4 5" xfId="10827"/>
    <cellStyle name="SAPBEXstdItemX 2 4 5 2" xfId="10828"/>
    <cellStyle name="SAPBEXstdItemX 2 4 5 3" xfId="61830"/>
    <cellStyle name="SAPBEXstdItemX 2 4 6" xfId="10829"/>
    <cellStyle name="SAPBEXstdItemX 2 4 6 2" xfId="10830"/>
    <cellStyle name="SAPBEXstdItemX 2 4 6 3" xfId="61831"/>
    <cellStyle name="SAPBEXstdItemX 2 4 7" xfId="10831"/>
    <cellStyle name="SAPBEXstdItemX 2 4 7 2" xfId="10832"/>
    <cellStyle name="SAPBEXstdItemX 2 4 7 3" xfId="61832"/>
    <cellStyle name="SAPBEXstdItemX 2 4 8" xfId="10833"/>
    <cellStyle name="SAPBEXstdItemX 2 4 8 2" xfId="10834"/>
    <cellStyle name="SAPBEXstdItemX 2 4 8 3" xfId="61833"/>
    <cellStyle name="SAPBEXstdItemX 2 4 9" xfId="10835"/>
    <cellStyle name="SAPBEXstdItemX 2 4 9 2" xfId="10836"/>
    <cellStyle name="SAPBEXstdItemX 2 4 9 3" xfId="61834"/>
    <cellStyle name="SAPBEXstdItemX 2 5" xfId="10837"/>
    <cellStyle name="SAPBEXstdItemX 2 5 10" xfId="10838"/>
    <cellStyle name="SAPBEXstdItemX 2 5 10 2" xfId="10839"/>
    <cellStyle name="SAPBEXstdItemX 2 5 10 3" xfId="61835"/>
    <cellStyle name="SAPBEXstdItemX 2 5 11" xfId="10840"/>
    <cellStyle name="SAPBEXstdItemX 2 5 2" xfId="10841"/>
    <cellStyle name="SAPBEXstdItemX 2 5 2 2" xfId="10842"/>
    <cellStyle name="SAPBEXstdItemX 2 5 2 2 2" xfId="10843"/>
    <cellStyle name="SAPBEXstdItemX 2 5 2 2 3" xfId="61836"/>
    <cellStyle name="SAPBEXstdItemX 2 5 2 3" xfId="10844"/>
    <cellStyle name="SAPBEXstdItemX 2 5 2 4" xfId="61837"/>
    <cellStyle name="SAPBEXstdItemX 2 5 3" xfId="10845"/>
    <cellStyle name="SAPBEXstdItemX 2 5 3 2" xfId="10846"/>
    <cellStyle name="SAPBEXstdItemX 2 5 3 3" xfId="61838"/>
    <cellStyle name="SAPBEXstdItemX 2 5 4" xfId="10847"/>
    <cellStyle name="SAPBEXstdItemX 2 5 4 2" xfId="10848"/>
    <cellStyle name="SAPBEXstdItemX 2 5 4 3" xfId="61839"/>
    <cellStyle name="SAPBEXstdItemX 2 5 5" xfId="10849"/>
    <cellStyle name="SAPBEXstdItemX 2 5 5 2" xfId="10850"/>
    <cellStyle name="SAPBEXstdItemX 2 5 5 3" xfId="61840"/>
    <cellStyle name="SAPBEXstdItemX 2 5 6" xfId="10851"/>
    <cellStyle name="SAPBEXstdItemX 2 5 6 2" xfId="10852"/>
    <cellStyle name="SAPBEXstdItemX 2 5 6 3" xfId="61841"/>
    <cellStyle name="SAPBEXstdItemX 2 5 7" xfId="10853"/>
    <cellStyle name="SAPBEXstdItemX 2 5 7 2" xfId="10854"/>
    <cellStyle name="SAPBEXstdItemX 2 5 7 3" xfId="61842"/>
    <cellStyle name="SAPBEXstdItemX 2 5 8" xfId="10855"/>
    <cellStyle name="SAPBEXstdItemX 2 5 8 2" xfId="10856"/>
    <cellStyle name="SAPBEXstdItemX 2 5 8 3" xfId="61843"/>
    <cellStyle name="SAPBEXstdItemX 2 5 9" xfId="10857"/>
    <cellStyle name="SAPBEXstdItemX 2 5 9 2" xfId="10858"/>
    <cellStyle name="SAPBEXstdItemX 2 5 9 3" xfId="61844"/>
    <cellStyle name="SAPBEXstdItemX 2 6" xfId="10859"/>
    <cellStyle name="SAPBEXstdItemX 2 6 10" xfId="10860"/>
    <cellStyle name="SAPBEXstdItemX 2 6 10 2" xfId="10861"/>
    <cellStyle name="SAPBEXstdItemX 2 6 10 3" xfId="61845"/>
    <cellStyle name="SAPBEXstdItemX 2 6 11" xfId="10862"/>
    <cellStyle name="SAPBEXstdItemX 2 6 2" xfId="10863"/>
    <cellStyle name="SAPBEXstdItemX 2 6 2 2" xfId="10864"/>
    <cellStyle name="SAPBEXstdItemX 2 6 2 2 2" xfId="10865"/>
    <cellStyle name="SAPBEXstdItemX 2 6 2 2 3" xfId="61846"/>
    <cellStyle name="SAPBEXstdItemX 2 6 2 3" xfId="10866"/>
    <cellStyle name="SAPBEXstdItemX 2 6 2 4" xfId="61847"/>
    <cellStyle name="SAPBEXstdItemX 2 6 3" xfId="10867"/>
    <cellStyle name="SAPBEXstdItemX 2 6 3 2" xfId="10868"/>
    <cellStyle name="SAPBEXstdItemX 2 6 3 3" xfId="61848"/>
    <cellStyle name="SAPBEXstdItemX 2 6 4" xfId="10869"/>
    <cellStyle name="SAPBEXstdItemX 2 6 4 2" xfId="10870"/>
    <cellStyle name="SAPBEXstdItemX 2 6 4 3" xfId="61849"/>
    <cellStyle name="SAPBEXstdItemX 2 6 5" xfId="10871"/>
    <cellStyle name="SAPBEXstdItemX 2 6 5 2" xfId="10872"/>
    <cellStyle name="SAPBEXstdItemX 2 6 5 3" xfId="61850"/>
    <cellStyle name="SAPBEXstdItemX 2 6 6" xfId="10873"/>
    <cellStyle name="SAPBEXstdItemX 2 6 6 2" xfId="10874"/>
    <cellStyle name="SAPBEXstdItemX 2 6 6 3" xfId="61851"/>
    <cellStyle name="SAPBEXstdItemX 2 6 7" xfId="10875"/>
    <cellStyle name="SAPBEXstdItemX 2 6 7 2" xfId="10876"/>
    <cellStyle name="SAPBEXstdItemX 2 6 7 3" xfId="61852"/>
    <cellStyle name="SAPBEXstdItemX 2 6 8" xfId="10877"/>
    <cellStyle name="SAPBEXstdItemX 2 6 8 2" xfId="10878"/>
    <cellStyle name="SAPBEXstdItemX 2 6 8 3" xfId="61853"/>
    <cellStyle name="SAPBEXstdItemX 2 6 9" xfId="10879"/>
    <cellStyle name="SAPBEXstdItemX 2 6 9 2" xfId="10880"/>
    <cellStyle name="SAPBEXstdItemX 2 6 9 3" xfId="61854"/>
    <cellStyle name="SAPBEXstdItemX 2 7" xfId="10881"/>
    <cellStyle name="SAPBEXstdItemX 2 7 2" xfId="10882"/>
    <cellStyle name="SAPBEXstdItemX 2 7 2 2" xfId="10883"/>
    <cellStyle name="SAPBEXstdItemX 2 7 2 3" xfId="61855"/>
    <cellStyle name="SAPBEXstdItemX 2 7 3" xfId="10884"/>
    <cellStyle name="SAPBEXstdItemX 2 7 4" xfId="61856"/>
    <cellStyle name="SAPBEXstdItemX 2 8" xfId="10885"/>
    <cellStyle name="SAPBEXstdItemX 2 8 2" xfId="10886"/>
    <cellStyle name="SAPBEXstdItemX 2 8 3" xfId="61857"/>
    <cellStyle name="SAPBEXstdItemX 2 9" xfId="10887"/>
    <cellStyle name="SAPBEXstdItemX 2 9 2" xfId="10888"/>
    <cellStyle name="SAPBEXstdItemX 2 9 3" xfId="61858"/>
    <cellStyle name="SAPBEXstdItemX 3" xfId="10889"/>
    <cellStyle name="SAPBEXstdItemX 3 10" xfId="10890"/>
    <cellStyle name="SAPBEXstdItemX 3 10 2" xfId="10891"/>
    <cellStyle name="SAPBEXstdItemX 3 10 3" xfId="61859"/>
    <cellStyle name="SAPBEXstdItemX 3 11" xfId="10892"/>
    <cellStyle name="SAPBEXstdItemX 3 11 2" xfId="10893"/>
    <cellStyle name="SAPBEXstdItemX 3 11 3" xfId="61860"/>
    <cellStyle name="SAPBEXstdItemX 3 12" xfId="10894"/>
    <cellStyle name="SAPBEXstdItemX 3 12 2" xfId="10895"/>
    <cellStyle name="SAPBEXstdItemX 3 12 3" xfId="61861"/>
    <cellStyle name="SAPBEXstdItemX 3 13" xfId="10896"/>
    <cellStyle name="SAPBEXstdItemX 3 2" xfId="10897"/>
    <cellStyle name="SAPBEXstdItemX 3 2 2" xfId="10898"/>
    <cellStyle name="SAPBEXstdItemX 3 2 2 2" xfId="10899"/>
    <cellStyle name="SAPBEXstdItemX 3 2 2 2 2" xfId="10900"/>
    <cellStyle name="SAPBEXstdItemX 3 2 2 2 3" xfId="61862"/>
    <cellStyle name="SAPBEXstdItemX 3 2 2 3" xfId="10901"/>
    <cellStyle name="SAPBEXstdItemX 3 2 2 4" xfId="61863"/>
    <cellStyle name="SAPBEXstdItemX 3 2 3" xfId="10902"/>
    <cellStyle name="SAPBEXstdItemX 3 2 3 2" xfId="10903"/>
    <cellStyle name="SAPBEXstdItemX 3 2 3 2 2" xfId="10904"/>
    <cellStyle name="SAPBEXstdItemX 3 2 3 2 3" xfId="61864"/>
    <cellStyle name="SAPBEXstdItemX 3 2 3 3" xfId="10905"/>
    <cellStyle name="SAPBEXstdItemX 3 2 3 4" xfId="61865"/>
    <cellStyle name="SAPBEXstdItemX 3 2 4" xfId="10906"/>
    <cellStyle name="SAPBEXstdItemX 3 2 4 2" xfId="10907"/>
    <cellStyle name="SAPBEXstdItemX 3 2 4 3" xfId="61866"/>
    <cellStyle name="SAPBEXstdItemX 3 2 5" xfId="10908"/>
    <cellStyle name="SAPBEXstdItemX 3 2 5 2" xfId="10909"/>
    <cellStyle name="SAPBEXstdItemX 3 2 5 3" xfId="61867"/>
    <cellStyle name="SAPBEXstdItemX 3 2 6" xfId="10910"/>
    <cellStyle name="SAPBEXstdItemX 3 2 6 2" xfId="10911"/>
    <cellStyle name="SAPBEXstdItemX 3 2 6 3" xfId="61868"/>
    <cellStyle name="SAPBEXstdItemX 3 2 7" xfId="10912"/>
    <cellStyle name="SAPBEXstdItemX 3 2 7 2" xfId="10913"/>
    <cellStyle name="SAPBEXstdItemX 3 2 7 3" xfId="61869"/>
    <cellStyle name="SAPBEXstdItemX 3 2 8" xfId="10914"/>
    <cellStyle name="SAPBEXstdItemX 3 2 9" xfId="61870"/>
    <cellStyle name="SAPBEXstdItemX 3 3" xfId="10915"/>
    <cellStyle name="SAPBEXstdItemX 3 3 10" xfId="10916"/>
    <cellStyle name="SAPBEXstdItemX 3 3 10 2" xfId="10917"/>
    <cellStyle name="SAPBEXstdItemX 3 3 10 3" xfId="61871"/>
    <cellStyle name="SAPBEXstdItemX 3 3 11" xfId="10918"/>
    <cellStyle name="SAPBEXstdItemX 3 3 2" xfId="10919"/>
    <cellStyle name="SAPBEXstdItemX 3 3 2 2" xfId="10920"/>
    <cellStyle name="SAPBEXstdItemX 3 3 2 2 2" xfId="10921"/>
    <cellStyle name="SAPBEXstdItemX 3 3 2 2 3" xfId="61872"/>
    <cellStyle name="SAPBEXstdItemX 3 3 2 3" xfId="10922"/>
    <cellStyle name="SAPBEXstdItemX 3 3 2 4" xfId="61873"/>
    <cellStyle name="SAPBEXstdItemX 3 3 3" xfId="10923"/>
    <cellStyle name="SAPBEXstdItemX 3 3 3 2" xfId="10924"/>
    <cellStyle name="SAPBEXstdItemX 3 3 3 3" xfId="61874"/>
    <cellStyle name="SAPBEXstdItemX 3 3 4" xfId="10925"/>
    <cellStyle name="SAPBEXstdItemX 3 3 4 2" xfId="10926"/>
    <cellStyle name="SAPBEXstdItemX 3 3 4 3" xfId="61875"/>
    <cellStyle name="SAPBEXstdItemX 3 3 5" xfId="10927"/>
    <cellStyle name="SAPBEXstdItemX 3 3 5 2" xfId="10928"/>
    <cellStyle name="SAPBEXstdItemX 3 3 5 3" xfId="61876"/>
    <cellStyle name="SAPBEXstdItemX 3 3 6" xfId="10929"/>
    <cellStyle name="SAPBEXstdItemX 3 3 6 2" xfId="10930"/>
    <cellStyle name="SAPBEXstdItemX 3 3 6 3" xfId="61877"/>
    <cellStyle name="SAPBEXstdItemX 3 3 7" xfId="10931"/>
    <cellStyle name="SAPBEXstdItemX 3 3 7 2" xfId="10932"/>
    <cellStyle name="SAPBEXstdItemX 3 3 7 3" xfId="61878"/>
    <cellStyle name="SAPBEXstdItemX 3 3 8" xfId="10933"/>
    <cellStyle name="SAPBEXstdItemX 3 3 8 2" xfId="10934"/>
    <cellStyle name="SAPBEXstdItemX 3 3 8 3" xfId="61879"/>
    <cellStyle name="SAPBEXstdItemX 3 3 9" xfId="10935"/>
    <cellStyle name="SAPBEXstdItemX 3 3 9 2" xfId="10936"/>
    <cellStyle name="SAPBEXstdItemX 3 3 9 3" xfId="61880"/>
    <cellStyle name="SAPBEXstdItemX 3 4" xfId="10937"/>
    <cellStyle name="SAPBEXstdItemX 3 4 10" xfId="10938"/>
    <cellStyle name="SAPBEXstdItemX 3 4 10 2" xfId="10939"/>
    <cellStyle name="SAPBEXstdItemX 3 4 10 3" xfId="61881"/>
    <cellStyle name="SAPBEXstdItemX 3 4 11" xfId="10940"/>
    <cellStyle name="SAPBEXstdItemX 3 4 2" xfId="10941"/>
    <cellStyle name="SAPBEXstdItemX 3 4 2 2" xfId="10942"/>
    <cellStyle name="SAPBEXstdItemX 3 4 2 2 2" xfId="10943"/>
    <cellStyle name="SAPBEXstdItemX 3 4 2 2 3" xfId="61882"/>
    <cellStyle name="SAPBEXstdItemX 3 4 2 3" xfId="10944"/>
    <cellStyle name="SAPBEXstdItemX 3 4 2 4" xfId="61883"/>
    <cellStyle name="SAPBEXstdItemX 3 4 3" xfId="10945"/>
    <cellStyle name="SAPBEXstdItemX 3 4 3 2" xfId="10946"/>
    <cellStyle name="SAPBEXstdItemX 3 4 3 3" xfId="61884"/>
    <cellStyle name="SAPBEXstdItemX 3 4 4" xfId="10947"/>
    <cellStyle name="SAPBEXstdItemX 3 4 4 2" xfId="10948"/>
    <cellStyle name="SAPBEXstdItemX 3 4 4 3" xfId="61885"/>
    <cellStyle name="SAPBEXstdItemX 3 4 5" xfId="10949"/>
    <cellStyle name="SAPBEXstdItemX 3 4 5 2" xfId="10950"/>
    <cellStyle name="SAPBEXstdItemX 3 4 5 3" xfId="61886"/>
    <cellStyle name="SAPBEXstdItemX 3 4 6" xfId="10951"/>
    <cellStyle name="SAPBEXstdItemX 3 4 6 2" xfId="10952"/>
    <cellStyle name="SAPBEXstdItemX 3 4 6 3" xfId="61887"/>
    <cellStyle name="SAPBEXstdItemX 3 4 7" xfId="10953"/>
    <cellStyle name="SAPBEXstdItemX 3 4 7 2" xfId="10954"/>
    <cellStyle name="SAPBEXstdItemX 3 4 7 3" xfId="61888"/>
    <cellStyle name="SAPBEXstdItemX 3 4 8" xfId="10955"/>
    <cellStyle name="SAPBEXstdItemX 3 4 8 2" xfId="10956"/>
    <cellStyle name="SAPBEXstdItemX 3 4 8 3" xfId="61889"/>
    <cellStyle name="SAPBEXstdItemX 3 4 9" xfId="10957"/>
    <cellStyle name="SAPBEXstdItemX 3 4 9 2" xfId="10958"/>
    <cellStyle name="SAPBEXstdItemX 3 4 9 3" xfId="61890"/>
    <cellStyle name="SAPBEXstdItemX 3 5" xfId="10959"/>
    <cellStyle name="SAPBEXstdItemX 3 5 10" xfId="10960"/>
    <cellStyle name="SAPBEXstdItemX 3 5 10 2" xfId="10961"/>
    <cellStyle name="SAPBEXstdItemX 3 5 10 3" xfId="61891"/>
    <cellStyle name="SAPBEXstdItemX 3 5 11" xfId="10962"/>
    <cellStyle name="SAPBEXstdItemX 3 5 2" xfId="10963"/>
    <cellStyle name="SAPBEXstdItemX 3 5 2 2" xfId="10964"/>
    <cellStyle name="SAPBEXstdItemX 3 5 2 2 2" xfId="10965"/>
    <cellStyle name="SAPBEXstdItemX 3 5 2 2 3" xfId="61892"/>
    <cellStyle name="SAPBEXstdItemX 3 5 2 3" xfId="10966"/>
    <cellStyle name="SAPBEXstdItemX 3 5 2 4" xfId="61893"/>
    <cellStyle name="SAPBEXstdItemX 3 5 3" xfId="10967"/>
    <cellStyle name="SAPBEXstdItemX 3 5 3 2" xfId="10968"/>
    <cellStyle name="SAPBEXstdItemX 3 5 3 3" xfId="61894"/>
    <cellStyle name="SAPBEXstdItemX 3 5 4" xfId="10969"/>
    <cellStyle name="SAPBEXstdItemX 3 5 4 2" xfId="10970"/>
    <cellStyle name="SAPBEXstdItemX 3 5 4 3" xfId="61895"/>
    <cellStyle name="SAPBEXstdItemX 3 5 5" xfId="10971"/>
    <cellStyle name="SAPBEXstdItemX 3 5 5 2" xfId="10972"/>
    <cellStyle name="SAPBEXstdItemX 3 5 5 3" xfId="61896"/>
    <cellStyle name="SAPBEXstdItemX 3 5 6" xfId="10973"/>
    <cellStyle name="SAPBEXstdItemX 3 5 6 2" xfId="10974"/>
    <cellStyle name="SAPBEXstdItemX 3 5 6 3" xfId="61897"/>
    <cellStyle name="SAPBEXstdItemX 3 5 7" xfId="10975"/>
    <cellStyle name="SAPBEXstdItemX 3 5 7 2" xfId="10976"/>
    <cellStyle name="SAPBEXstdItemX 3 5 7 3" xfId="61898"/>
    <cellStyle name="SAPBEXstdItemX 3 5 8" xfId="10977"/>
    <cellStyle name="SAPBEXstdItemX 3 5 8 2" xfId="10978"/>
    <cellStyle name="SAPBEXstdItemX 3 5 8 3" xfId="61899"/>
    <cellStyle name="SAPBEXstdItemX 3 5 9" xfId="10979"/>
    <cellStyle name="SAPBEXstdItemX 3 5 9 2" xfId="10980"/>
    <cellStyle name="SAPBEXstdItemX 3 5 9 3" xfId="61900"/>
    <cellStyle name="SAPBEXstdItemX 3 6" xfId="10981"/>
    <cellStyle name="SAPBEXstdItemX 3 6 10" xfId="10982"/>
    <cellStyle name="SAPBEXstdItemX 3 6 10 2" xfId="10983"/>
    <cellStyle name="SAPBEXstdItemX 3 6 10 3" xfId="61901"/>
    <cellStyle name="SAPBEXstdItemX 3 6 11" xfId="10984"/>
    <cellStyle name="SAPBEXstdItemX 3 6 2" xfId="10985"/>
    <cellStyle name="SAPBEXstdItemX 3 6 2 2" xfId="10986"/>
    <cellStyle name="SAPBEXstdItemX 3 6 2 2 2" xfId="10987"/>
    <cellStyle name="SAPBEXstdItemX 3 6 2 2 3" xfId="61902"/>
    <cellStyle name="SAPBEXstdItemX 3 6 2 3" xfId="10988"/>
    <cellStyle name="SAPBEXstdItemX 3 6 2 4" xfId="61903"/>
    <cellStyle name="SAPBEXstdItemX 3 6 3" xfId="10989"/>
    <cellStyle name="SAPBEXstdItemX 3 6 3 2" xfId="10990"/>
    <cellStyle name="SAPBEXstdItemX 3 6 3 3" xfId="61904"/>
    <cellStyle name="SAPBEXstdItemX 3 6 4" xfId="10991"/>
    <cellStyle name="SAPBEXstdItemX 3 6 4 2" xfId="10992"/>
    <cellStyle name="SAPBEXstdItemX 3 6 4 3" xfId="61905"/>
    <cellStyle name="SAPBEXstdItemX 3 6 5" xfId="10993"/>
    <cellStyle name="SAPBEXstdItemX 3 6 5 2" xfId="10994"/>
    <cellStyle name="SAPBEXstdItemX 3 6 5 3" xfId="61906"/>
    <cellStyle name="SAPBEXstdItemX 3 6 6" xfId="10995"/>
    <cellStyle name="SAPBEXstdItemX 3 6 6 2" xfId="10996"/>
    <cellStyle name="SAPBEXstdItemX 3 6 6 3" xfId="61907"/>
    <cellStyle name="SAPBEXstdItemX 3 6 7" xfId="10997"/>
    <cellStyle name="SAPBEXstdItemX 3 6 7 2" xfId="10998"/>
    <cellStyle name="SAPBEXstdItemX 3 6 7 3" xfId="61908"/>
    <cellStyle name="SAPBEXstdItemX 3 6 8" xfId="10999"/>
    <cellStyle name="SAPBEXstdItemX 3 6 8 2" xfId="11000"/>
    <cellStyle name="SAPBEXstdItemX 3 6 8 3" xfId="61909"/>
    <cellStyle name="SAPBEXstdItemX 3 6 9" xfId="11001"/>
    <cellStyle name="SAPBEXstdItemX 3 6 9 2" xfId="11002"/>
    <cellStyle name="SAPBEXstdItemX 3 6 9 3" xfId="61910"/>
    <cellStyle name="SAPBEXstdItemX 3 7" xfId="11003"/>
    <cellStyle name="SAPBEXstdItemX 3 7 2" xfId="11004"/>
    <cellStyle name="SAPBEXstdItemX 3 7 2 2" xfId="11005"/>
    <cellStyle name="SAPBEXstdItemX 3 7 2 3" xfId="61911"/>
    <cellStyle name="SAPBEXstdItemX 3 7 3" xfId="11006"/>
    <cellStyle name="SAPBEXstdItemX 3 7 4" xfId="61912"/>
    <cellStyle name="SAPBEXstdItemX 3 8" xfId="11007"/>
    <cellStyle name="SAPBEXstdItemX 3 8 2" xfId="11008"/>
    <cellStyle name="SAPBEXstdItemX 3 8 3" xfId="61913"/>
    <cellStyle name="SAPBEXstdItemX 3 9" xfId="11009"/>
    <cellStyle name="SAPBEXstdItemX 3 9 2" xfId="11010"/>
    <cellStyle name="SAPBEXstdItemX 3 9 3" xfId="61914"/>
    <cellStyle name="SAPBEXstdItemX 4" xfId="11011"/>
    <cellStyle name="SAPBEXstdItemX 4 10" xfId="11012"/>
    <cellStyle name="SAPBEXstdItemX 4 10 2" xfId="11013"/>
    <cellStyle name="SAPBEXstdItemX 4 10 3" xfId="61915"/>
    <cellStyle name="SAPBEXstdItemX 4 11" xfId="11014"/>
    <cellStyle name="SAPBEXstdItemX 4 2" xfId="11015"/>
    <cellStyle name="SAPBEXstdItemX 4 2 2" xfId="11016"/>
    <cellStyle name="SAPBEXstdItemX 4 2 2 2" xfId="11017"/>
    <cellStyle name="SAPBEXstdItemX 4 2 2 3" xfId="61916"/>
    <cellStyle name="SAPBEXstdItemX 4 2 3" xfId="11018"/>
    <cellStyle name="SAPBEXstdItemX 4 2 4" xfId="61917"/>
    <cellStyle name="SAPBEXstdItemX 4 3" xfId="11019"/>
    <cellStyle name="SAPBEXstdItemX 4 3 2" xfId="11020"/>
    <cellStyle name="SAPBEXstdItemX 4 3 3" xfId="61918"/>
    <cellStyle name="SAPBEXstdItemX 4 4" xfId="11021"/>
    <cellStyle name="SAPBEXstdItemX 4 4 2" xfId="11022"/>
    <cellStyle name="SAPBEXstdItemX 4 4 3" xfId="61919"/>
    <cellStyle name="SAPBEXstdItemX 4 5" xfId="11023"/>
    <cellStyle name="SAPBEXstdItemX 4 5 2" xfId="11024"/>
    <cellStyle name="SAPBEXstdItemX 4 5 3" xfId="61920"/>
    <cellStyle name="SAPBEXstdItemX 4 6" xfId="11025"/>
    <cellStyle name="SAPBEXstdItemX 4 6 2" xfId="11026"/>
    <cellStyle name="SAPBEXstdItemX 4 6 3" xfId="61921"/>
    <cellStyle name="SAPBEXstdItemX 4 7" xfId="11027"/>
    <cellStyle name="SAPBEXstdItemX 4 7 2" xfId="11028"/>
    <cellStyle name="SAPBEXstdItemX 4 7 3" xfId="61922"/>
    <cellStyle name="SAPBEXstdItemX 4 8" xfId="11029"/>
    <cellStyle name="SAPBEXstdItemX 4 8 2" xfId="11030"/>
    <cellStyle name="SAPBEXstdItemX 4 8 3" xfId="61923"/>
    <cellStyle name="SAPBEXstdItemX 4 9" xfId="11031"/>
    <cellStyle name="SAPBEXstdItemX 4 9 2" xfId="11032"/>
    <cellStyle name="SAPBEXstdItemX 4 9 3" xfId="61924"/>
    <cellStyle name="SAPBEXstdItemX 5" xfId="11033"/>
    <cellStyle name="SAPBEXstdItemX 5 2" xfId="11034"/>
    <cellStyle name="SAPBEXstdItemX 5 2 2" xfId="11035"/>
    <cellStyle name="SAPBEXstdItemX 5 2 3" xfId="61925"/>
    <cellStyle name="SAPBEXstdItemX 5 3" xfId="11036"/>
    <cellStyle name="SAPBEXstdItemX 5 4" xfId="61926"/>
    <cellStyle name="SAPBEXstdItemX 6" xfId="11037"/>
    <cellStyle name="SAPBEXstdItemX 6 2" xfId="11038"/>
    <cellStyle name="SAPBEXstdItemX 6 3" xfId="61927"/>
    <cellStyle name="SAPBEXstdItemX 7" xfId="11039"/>
    <cellStyle name="SAPBEXstdItemX 7 2" xfId="11040"/>
    <cellStyle name="SAPBEXstdItemX 7 3" xfId="61928"/>
    <cellStyle name="SAPBEXstdItemX 8" xfId="11041"/>
    <cellStyle name="SAPBEXstdItemX 9" xfId="11042"/>
    <cellStyle name="SAPBEXstdItemX_Copy of xSAPtemp5457" xfId="11043"/>
    <cellStyle name="SAPBEXtitle" xfId="11044"/>
    <cellStyle name="SAPBEXtitle 2" xfId="11045"/>
    <cellStyle name="SAPBEXtitle 3" xfId="11046"/>
    <cellStyle name="SAPBEXtitle 4" xfId="11047"/>
    <cellStyle name="SAPBEXtitle 5" xfId="11048"/>
    <cellStyle name="SAPBEXtitle 6" xfId="11049"/>
    <cellStyle name="SAPBEXtitle 7" xfId="11050"/>
    <cellStyle name="SAPBEXtitle_Copy of xSAPtemp5457" xfId="11051"/>
    <cellStyle name="SAPBEXundefined" xfId="11052"/>
    <cellStyle name="SAPBorder" xfId="38"/>
    <cellStyle name="SAPDataCell" xfId="39"/>
    <cellStyle name="SAPDataTotalCell" xfId="40"/>
    <cellStyle name="SAPDimensionCell" xfId="41"/>
    <cellStyle name="SAPEditableDataCell" xfId="42"/>
    <cellStyle name="SAPEditableDataTotalCell" xfId="43"/>
    <cellStyle name="SAPEmphasized" xfId="44"/>
    <cellStyle name="SAPEmphasizedTotal" xfId="45"/>
    <cellStyle name="SAPExceptionLevel1" xfId="46"/>
    <cellStyle name="SAPExceptionLevel2" xfId="47"/>
    <cellStyle name="SAPExceptionLevel3" xfId="48"/>
    <cellStyle name="SAPExceptionLevel4" xfId="49"/>
    <cellStyle name="SAPExceptionLevel5" xfId="50"/>
    <cellStyle name="SAPExceptionLevel6" xfId="51"/>
    <cellStyle name="SAPExceptionLevel7" xfId="52"/>
    <cellStyle name="SAPExceptionLevel8" xfId="53"/>
    <cellStyle name="SAPExceptionLevel9" xfId="54"/>
    <cellStyle name="SAPHierarchyCell" xfId="55"/>
    <cellStyle name="SAPHierarchyCell0" xfId="56"/>
    <cellStyle name="SAPHierarchyCell1" xfId="57"/>
    <cellStyle name="SAPHierarchyCell2" xfId="58"/>
    <cellStyle name="SAPHierarchyCell3" xfId="59"/>
    <cellStyle name="SAPHierarchyCell4" xfId="60"/>
    <cellStyle name="SAPHierarchyOddCell" xfId="61"/>
    <cellStyle name="SAPLockedDataCell" xfId="62"/>
    <cellStyle name="SAPLockedDataTotalCell" xfId="63"/>
    <cellStyle name="SAPMemberCell" xfId="64"/>
    <cellStyle name="SAPMemberTotalCell" xfId="65"/>
    <cellStyle name="SAPReadonlyDataCell" xfId="66"/>
    <cellStyle name="SAPReadonlyDataTotalCell" xfId="67"/>
    <cellStyle name="Shade" xfId="61929"/>
    <cellStyle name="Special" xfId="61930"/>
    <cellStyle name="Special 10" xfId="61931"/>
    <cellStyle name="Special 11" xfId="61932"/>
    <cellStyle name="Special 12" xfId="61933"/>
    <cellStyle name="Special 13" xfId="61934"/>
    <cellStyle name="Special 14" xfId="61935"/>
    <cellStyle name="Special 15" xfId="61936"/>
    <cellStyle name="Special 16" xfId="61937"/>
    <cellStyle name="Special 17" xfId="61938"/>
    <cellStyle name="Special 18" xfId="61939"/>
    <cellStyle name="Special 19" xfId="61940"/>
    <cellStyle name="Special 2" xfId="61941"/>
    <cellStyle name="Special 2 10" xfId="61942"/>
    <cellStyle name="Special 2 11" xfId="61943"/>
    <cellStyle name="Special 2 12" xfId="61944"/>
    <cellStyle name="Special 2 13" xfId="61945"/>
    <cellStyle name="Special 2 14" xfId="61946"/>
    <cellStyle name="Special 2 15" xfId="61947"/>
    <cellStyle name="Special 2 16" xfId="61948"/>
    <cellStyle name="Special 2 17" xfId="61949"/>
    <cellStyle name="Special 2 18" xfId="61950"/>
    <cellStyle name="Special 2 19" xfId="61951"/>
    <cellStyle name="Special 2 2" xfId="61952"/>
    <cellStyle name="Special 2 20" xfId="61953"/>
    <cellStyle name="Special 2 21" xfId="61954"/>
    <cellStyle name="Special 2 3" xfId="61955"/>
    <cellStyle name="Special 2 4" xfId="61956"/>
    <cellStyle name="Special 2 5" xfId="61957"/>
    <cellStyle name="Special 2 6" xfId="61958"/>
    <cellStyle name="Special 2 7" xfId="61959"/>
    <cellStyle name="Special 2 8" xfId="61960"/>
    <cellStyle name="Special 2 9" xfId="61961"/>
    <cellStyle name="Special 20" xfId="61962"/>
    <cellStyle name="Special 21" xfId="61963"/>
    <cellStyle name="Special 22" xfId="61964"/>
    <cellStyle name="Special 23" xfId="61965"/>
    <cellStyle name="Special 24" xfId="61966"/>
    <cellStyle name="Special 25" xfId="61967"/>
    <cellStyle name="Special 26" xfId="61968"/>
    <cellStyle name="Special 27" xfId="61969"/>
    <cellStyle name="Special 28" xfId="61970"/>
    <cellStyle name="Special 29" xfId="61971"/>
    <cellStyle name="Special 3" xfId="61972"/>
    <cellStyle name="Special 3 2" xfId="61973"/>
    <cellStyle name="Special 3 3" xfId="61974"/>
    <cellStyle name="Special 3 4" xfId="61975"/>
    <cellStyle name="Special 3 5" xfId="61976"/>
    <cellStyle name="Special 3 6" xfId="61977"/>
    <cellStyle name="Special 3 6 10" xfId="61978"/>
    <cellStyle name="Special 3 6 11" xfId="61979"/>
    <cellStyle name="Special 3 6 12" xfId="61980"/>
    <cellStyle name="Special 3 6 13" xfId="61981"/>
    <cellStyle name="Special 3 6 2" xfId="61982"/>
    <cellStyle name="Special 3 6 3" xfId="61983"/>
    <cellStyle name="Special 3 6 4" xfId="61984"/>
    <cellStyle name="Special 3 6 5" xfId="61985"/>
    <cellStyle name="Special 3 6 6" xfId="61986"/>
    <cellStyle name="Special 3 6 7" xfId="61987"/>
    <cellStyle name="Special 3 6 8" xfId="61988"/>
    <cellStyle name="Special 3 6 9" xfId="61989"/>
    <cellStyle name="Special 3 7" xfId="61990"/>
    <cellStyle name="Special 3 7 10" xfId="61991"/>
    <cellStyle name="Special 3 7 11" xfId="61992"/>
    <cellStyle name="Special 3 7 12" xfId="61993"/>
    <cellStyle name="Special 3 7 13" xfId="61994"/>
    <cellStyle name="Special 3 7 2" xfId="61995"/>
    <cellStyle name="Special 3 7 3" xfId="61996"/>
    <cellStyle name="Special 3 7 4" xfId="61997"/>
    <cellStyle name="Special 3 7 5" xfId="61998"/>
    <cellStyle name="Special 3 7 6" xfId="61999"/>
    <cellStyle name="Special 3 7 7" xfId="62000"/>
    <cellStyle name="Special 3 7 8" xfId="62001"/>
    <cellStyle name="Special 3 7 9" xfId="62002"/>
    <cellStyle name="Special 3 8" xfId="62003"/>
    <cellStyle name="Special 3 8 10" xfId="62004"/>
    <cellStyle name="Special 3 8 11" xfId="62005"/>
    <cellStyle name="Special 3 8 12" xfId="62006"/>
    <cellStyle name="Special 3 8 13" xfId="62007"/>
    <cellStyle name="Special 3 8 2" xfId="62008"/>
    <cellStyle name="Special 3 8 3" xfId="62009"/>
    <cellStyle name="Special 3 8 4" xfId="62010"/>
    <cellStyle name="Special 3 8 5" xfId="62011"/>
    <cellStyle name="Special 3 8 6" xfId="62012"/>
    <cellStyle name="Special 3 8 7" xfId="62013"/>
    <cellStyle name="Special 3 8 8" xfId="62014"/>
    <cellStyle name="Special 3 8 9" xfId="62015"/>
    <cellStyle name="Special 30" xfId="62016"/>
    <cellStyle name="Special 31" xfId="62017"/>
    <cellStyle name="Special 32" xfId="62018"/>
    <cellStyle name="Special 33" xfId="62019"/>
    <cellStyle name="Special 34" xfId="62020"/>
    <cellStyle name="Special 35" xfId="62021"/>
    <cellStyle name="Special 36" xfId="62022"/>
    <cellStyle name="Special 37" xfId="62023"/>
    <cellStyle name="Special 38" xfId="62024"/>
    <cellStyle name="Special 39" xfId="62025"/>
    <cellStyle name="Special 39 2" xfId="62026"/>
    <cellStyle name="Special 39 2 10" xfId="62027"/>
    <cellStyle name="Special 39 2 11" xfId="62028"/>
    <cellStyle name="Special 39 2 12" xfId="62029"/>
    <cellStyle name="Special 39 2 13" xfId="62030"/>
    <cellStyle name="Special 39 2 2" xfId="62031"/>
    <cellStyle name="Special 39 2 3" xfId="62032"/>
    <cellStyle name="Special 39 2 4" xfId="62033"/>
    <cellStyle name="Special 39 2 5" xfId="62034"/>
    <cellStyle name="Special 39 2 6" xfId="62035"/>
    <cellStyle name="Special 39 2 7" xfId="62036"/>
    <cellStyle name="Special 39 2 8" xfId="62037"/>
    <cellStyle name="Special 39 2 9" xfId="62038"/>
    <cellStyle name="Special 39 3" xfId="62039"/>
    <cellStyle name="Special 39 3 10" xfId="62040"/>
    <cellStyle name="Special 39 3 11" xfId="62041"/>
    <cellStyle name="Special 39 3 12" xfId="62042"/>
    <cellStyle name="Special 39 3 13" xfId="62043"/>
    <cellStyle name="Special 39 3 2" xfId="62044"/>
    <cellStyle name="Special 39 3 3" xfId="62045"/>
    <cellStyle name="Special 39 3 4" xfId="62046"/>
    <cellStyle name="Special 39 3 5" xfId="62047"/>
    <cellStyle name="Special 39 3 6" xfId="62048"/>
    <cellStyle name="Special 39 3 7" xfId="62049"/>
    <cellStyle name="Special 39 3 8" xfId="62050"/>
    <cellStyle name="Special 39 3 9" xfId="62051"/>
    <cellStyle name="Special 39 4" xfId="62052"/>
    <cellStyle name="Special 39 4 10" xfId="62053"/>
    <cellStyle name="Special 39 4 11" xfId="62054"/>
    <cellStyle name="Special 39 4 12" xfId="62055"/>
    <cellStyle name="Special 39 4 13" xfId="62056"/>
    <cellStyle name="Special 39 4 2" xfId="62057"/>
    <cellStyle name="Special 39 4 3" xfId="62058"/>
    <cellStyle name="Special 39 4 4" xfId="62059"/>
    <cellStyle name="Special 39 4 5" xfId="62060"/>
    <cellStyle name="Special 39 4 6" xfId="62061"/>
    <cellStyle name="Special 39 4 7" xfId="62062"/>
    <cellStyle name="Special 39 4 8" xfId="62063"/>
    <cellStyle name="Special 39 4 9" xfId="62064"/>
    <cellStyle name="Special 4" xfId="62065"/>
    <cellStyle name="Special 40" xfId="62066"/>
    <cellStyle name="Special 40 2" xfId="62067"/>
    <cellStyle name="Special 40 2 10" xfId="62068"/>
    <cellStyle name="Special 40 2 11" xfId="62069"/>
    <cellStyle name="Special 40 2 12" xfId="62070"/>
    <cellStyle name="Special 40 2 13" xfId="62071"/>
    <cellStyle name="Special 40 2 2" xfId="62072"/>
    <cellStyle name="Special 40 2 3" xfId="62073"/>
    <cellStyle name="Special 40 2 4" xfId="62074"/>
    <cellStyle name="Special 40 2 5" xfId="62075"/>
    <cellStyle name="Special 40 2 6" xfId="62076"/>
    <cellStyle name="Special 40 2 7" xfId="62077"/>
    <cellStyle name="Special 40 2 8" xfId="62078"/>
    <cellStyle name="Special 40 2 9" xfId="62079"/>
    <cellStyle name="Special 40 3" xfId="62080"/>
    <cellStyle name="Special 40 3 10" xfId="62081"/>
    <cellStyle name="Special 40 3 11" xfId="62082"/>
    <cellStyle name="Special 40 3 12" xfId="62083"/>
    <cellStyle name="Special 40 3 13" xfId="62084"/>
    <cellStyle name="Special 40 3 2" xfId="62085"/>
    <cellStyle name="Special 40 3 3" xfId="62086"/>
    <cellStyle name="Special 40 3 4" xfId="62087"/>
    <cellStyle name="Special 40 3 5" xfId="62088"/>
    <cellStyle name="Special 40 3 6" xfId="62089"/>
    <cellStyle name="Special 40 3 7" xfId="62090"/>
    <cellStyle name="Special 40 3 8" xfId="62091"/>
    <cellStyle name="Special 40 3 9" xfId="62092"/>
    <cellStyle name="Special 40 4" xfId="62093"/>
    <cellStyle name="Special 40 4 10" xfId="62094"/>
    <cellStyle name="Special 40 4 11" xfId="62095"/>
    <cellStyle name="Special 40 4 12" xfId="62096"/>
    <cellStyle name="Special 40 4 13" xfId="62097"/>
    <cellStyle name="Special 40 4 2" xfId="62098"/>
    <cellStyle name="Special 40 4 3" xfId="62099"/>
    <cellStyle name="Special 40 4 4" xfId="62100"/>
    <cellStyle name="Special 40 4 5" xfId="62101"/>
    <cellStyle name="Special 40 4 6" xfId="62102"/>
    <cellStyle name="Special 40 4 7" xfId="62103"/>
    <cellStyle name="Special 40 4 8" xfId="62104"/>
    <cellStyle name="Special 40 4 9" xfId="62105"/>
    <cellStyle name="Special 41" xfId="62106"/>
    <cellStyle name="Special 41 2" xfId="62107"/>
    <cellStyle name="Special 41 3" xfId="62108"/>
    <cellStyle name="Special 41 4" xfId="62109"/>
    <cellStyle name="Special 41 5" xfId="62110"/>
    <cellStyle name="Special 41 6" xfId="62111"/>
    <cellStyle name="Special 41 7" xfId="62112"/>
    <cellStyle name="Special 42" xfId="62113"/>
    <cellStyle name="Special 42 2" xfId="62114"/>
    <cellStyle name="Special 42 3" xfId="62115"/>
    <cellStyle name="Special 42 4" xfId="62116"/>
    <cellStyle name="Special 42 5" xfId="62117"/>
    <cellStyle name="Special 42 6" xfId="62118"/>
    <cellStyle name="Special 42 7" xfId="62119"/>
    <cellStyle name="Special 43" xfId="62120"/>
    <cellStyle name="Special 43 2" xfId="62121"/>
    <cellStyle name="Special 43 3" xfId="62122"/>
    <cellStyle name="Special 43 4" xfId="62123"/>
    <cellStyle name="Special 43 5" xfId="62124"/>
    <cellStyle name="Special 43 6" xfId="62125"/>
    <cellStyle name="Special 43 7" xfId="62126"/>
    <cellStyle name="Special 44" xfId="62127"/>
    <cellStyle name="Special 5" xfId="62128"/>
    <cellStyle name="Special 6" xfId="62129"/>
    <cellStyle name="Special 7" xfId="62130"/>
    <cellStyle name="Special 8" xfId="62131"/>
    <cellStyle name="Special 9" xfId="62132"/>
    <cellStyle name="STYL1 - Style1" xfId="62133"/>
    <cellStyle name="STYL1 - Style1 2" xfId="62134"/>
    <cellStyle name="Style 1" xfId="11053"/>
    <cellStyle name="Style 1 10" xfId="11054"/>
    <cellStyle name="Style 1 10 2" xfId="11055"/>
    <cellStyle name="Style 1 10 2 2" xfId="11056"/>
    <cellStyle name="Style 1 10 3" xfId="11057"/>
    <cellStyle name="Style 1 11" xfId="11058"/>
    <cellStyle name="Style 1 11 2" xfId="11059"/>
    <cellStyle name="Style 1 11 2 2" xfId="11060"/>
    <cellStyle name="Style 1 11 3" xfId="11061"/>
    <cellStyle name="Style 1 12" xfId="11062"/>
    <cellStyle name="Style 1 12 2" xfId="11063"/>
    <cellStyle name="Style 1 12 2 2" xfId="11064"/>
    <cellStyle name="Style 1 12 3" xfId="11065"/>
    <cellStyle name="Style 1 13" xfId="11066"/>
    <cellStyle name="Style 1 13 2" xfId="11067"/>
    <cellStyle name="Style 1 2" xfId="11068"/>
    <cellStyle name="Style 1 2 2" xfId="11069"/>
    <cellStyle name="Style 1 2 2 2" xfId="11070"/>
    <cellStyle name="Style 1 2 3" xfId="11071"/>
    <cellStyle name="Style 1 3" xfId="11072"/>
    <cellStyle name="Style 1 3 2" xfId="11073"/>
    <cellStyle name="Style 1 3 2 2" xfId="11074"/>
    <cellStyle name="Style 1 3 3" xfId="11075"/>
    <cellStyle name="Style 1 4" xfId="11076"/>
    <cellStyle name="Style 1 4 2" xfId="11077"/>
    <cellStyle name="Style 1 4 2 2" xfId="11078"/>
    <cellStyle name="Style 1 4 3" xfId="11079"/>
    <cellStyle name="Style 1 5" xfId="11080"/>
    <cellStyle name="Style 1 5 2" xfId="11081"/>
    <cellStyle name="Style 1 5 2 2" xfId="11082"/>
    <cellStyle name="Style 1 5 3" xfId="11083"/>
    <cellStyle name="Style 1 6" xfId="11084"/>
    <cellStyle name="Style 1 6 2" xfId="11085"/>
    <cellStyle name="Style 1 6 2 2" xfId="11086"/>
    <cellStyle name="Style 1 6 3" xfId="11087"/>
    <cellStyle name="Style 1 7" xfId="11088"/>
    <cellStyle name="Style 1 7 2" xfId="11089"/>
    <cellStyle name="Style 1 7 2 2" xfId="11090"/>
    <cellStyle name="Style 1 7 3" xfId="11091"/>
    <cellStyle name="Style 1 8" xfId="11092"/>
    <cellStyle name="Style 1 8 2" xfId="11093"/>
    <cellStyle name="Style 1 8 2 2" xfId="11094"/>
    <cellStyle name="Style 1 8 3" xfId="11095"/>
    <cellStyle name="Style 1 9" xfId="11096"/>
    <cellStyle name="Style 1 9 2" xfId="11097"/>
    <cellStyle name="Style 1 9 2 2" xfId="11098"/>
    <cellStyle name="Style 1 9 3" xfId="11099"/>
    <cellStyle name="Style 1_FERC General Taxes" xfId="11100"/>
    <cellStyle name="Style 27" xfId="11101"/>
    <cellStyle name="Style 35" xfId="11102"/>
    <cellStyle name="Style 36" xfId="11103"/>
    <cellStyle name="Table  - Style6" xfId="62135"/>
    <cellStyle name="Text" xfId="62136"/>
    <cellStyle name="Text 10" xfId="62137"/>
    <cellStyle name="Text 11" xfId="62138"/>
    <cellStyle name="Text 12" xfId="62139"/>
    <cellStyle name="Text 13" xfId="62140"/>
    <cellStyle name="Text 14" xfId="62141"/>
    <cellStyle name="Text 15" xfId="62142"/>
    <cellStyle name="Text 16" xfId="62143"/>
    <cellStyle name="Text 17" xfId="62144"/>
    <cellStyle name="Text 18" xfId="62145"/>
    <cellStyle name="Text 19" xfId="62146"/>
    <cellStyle name="Text 2" xfId="62147"/>
    <cellStyle name="Text 20" xfId="62148"/>
    <cellStyle name="Text 21" xfId="62149"/>
    <cellStyle name="Text 22" xfId="62150"/>
    <cellStyle name="Text 23" xfId="62151"/>
    <cellStyle name="Text 24" xfId="62152"/>
    <cellStyle name="Text 25" xfId="62153"/>
    <cellStyle name="Text 26" xfId="62154"/>
    <cellStyle name="Text 27" xfId="62155"/>
    <cellStyle name="Text 28" xfId="62156"/>
    <cellStyle name="Text 29" xfId="62157"/>
    <cellStyle name="Text 3" xfId="62158"/>
    <cellStyle name="Text 4" xfId="62159"/>
    <cellStyle name="Text 5" xfId="62160"/>
    <cellStyle name="Text 6" xfId="62161"/>
    <cellStyle name="Text 7" xfId="62162"/>
    <cellStyle name="Text 8" xfId="62163"/>
    <cellStyle name="Text 9" xfId="62164"/>
    <cellStyle name="Title  - Style1" xfId="62165"/>
    <cellStyle name="Title 2" xfId="11104"/>
    <cellStyle name="Title 2 2" xfId="62166"/>
    <cellStyle name="Title 2 2 2" xfId="62167"/>
    <cellStyle name="Title 2 3" xfId="62168"/>
    <cellStyle name="Title 3" xfId="62169"/>
    <cellStyle name="Title 4" xfId="62170"/>
    <cellStyle name="Title 4 2" xfId="62171"/>
    <cellStyle name="Title 5" xfId="62172"/>
    <cellStyle name="Title 6" xfId="62173"/>
    <cellStyle name="Title 7" xfId="62174"/>
    <cellStyle name="Title 8" xfId="62175"/>
    <cellStyle name="Titles" xfId="11105"/>
    <cellStyle name="Total 10" xfId="62176"/>
    <cellStyle name="Total 11" xfId="62177"/>
    <cellStyle name="Total 12" xfId="62178"/>
    <cellStyle name="Total 13" xfId="62179"/>
    <cellStyle name="Total 14" xfId="62180"/>
    <cellStyle name="Total 15" xfId="62181"/>
    <cellStyle name="Total 16" xfId="62182"/>
    <cellStyle name="Total 17" xfId="62183"/>
    <cellStyle name="Total 18" xfId="62184"/>
    <cellStyle name="Total 19" xfId="62185"/>
    <cellStyle name="Total 2" xfId="11106"/>
    <cellStyle name="Total 2 10" xfId="11107"/>
    <cellStyle name="Total 2 10 2" xfId="11108"/>
    <cellStyle name="Total 2 10 3" xfId="62186"/>
    <cellStyle name="Total 2 11" xfId="11109"/>
    <cellStyle name="Total 2 11 2" xfId="11110"/>
    <cellStyle name="Total 2 11 3" xfId="62187"/>
    <cellStyle name="Total 2 12" xfId="11111"/>
    <cellStyle name="Total 2 12 2" xfId="11112"/>
    <cellStyle name="Total 2 12 3" xfId="62188"/>
    <cellStyle name="Total 2 13" xfId="11113"/>
    <cellStyle name="Total 2 2" xfId="11114"/>
    <cellStyle name="Total 2 2 2" xfId="11115"/>
    <cellStyle name="Total 2 2 2 10" xfId="62189"/>
    <cellStyle name="Total 2 2 2 11" xfId="62190"/>
    <cellStyle name="Total 2 2 2 12" xfId="62191"/>
    <cellStyle name="Total 2 2 2 13" xfId="62192"/>
    <cellStyle name="Total 2 2 2 2" xfId="11116"/>
    <cellStyle name="Total 2 2 2 2 2" xfId="11117"/>
    <cellStyle name="Total 2 2 2 2 3" xfId="62193"/>
    <cellStyle name="Total 2 2 2 3" xfId="11118"/>
    <cellStyle name="Total 2 2 2 4" xfId="62194"/>
    <cellStyle name="Total 2 2 2 5" xfId="62195"/>
    <cellStyle name="Total 2 2 2 6" xfId="62196"/>
    <cellStyle name="Total 2 2 2 7" xfId="62197"/>
    <cellStyle name="Total 2 2 2 8" xfId="62198"/>
    <cellStyle name="Total 2 2 2 9" xfId="62199"/>
    <cellStyle name="Total 2 2 3" xfId="11119"/>
    <cellStyle name="Total 2 2 3 10" xfId="62200"/>
    <cellStyle name="Total 2 2 3 11" xfId="62201"/>
    <cellStyle name="Total 2 2 3 12" xfId="62202"/>
    <cellStyle name="Total 2 2 3 13" xfId="62203"/>
    <cellStyle name="Total 2 2 3 2" xfId="11120"/>
    <cellStyle name="Total 2 2 3 2 2" xfId="11121"/>
    <cellStyle name="Total 2 2 3 2 3" xfId="62204"/>
    <cellStyle name="Total 2 2 3 3" xfId="11122"/>
    <cellStyle name="Total 2 2 3 4" xfId="62205"/>
    <cellStyle name="Total 2 2 3 5" xfId="62206"/>
    <cellStyle name="Total 2 2 3 6" xfId="62207"/>
    <cellStyle name="Total 2 2 3 7" xfId="62208"/>
    <cellStyle name="Total 2 2 3 8" xfId="62209"/>
    <cellStyle name="Total 2 2 3 9" xfId="62210"/>
    <cellStyle name="Total 2 2 4" xfId="11123"/>
    <cellStyle name="Total 2 2 4 10" xfId="62211"/>
    <cellStyle name="Total 2 2 4 11" xfId="62212"/>
    <cellStyle name="Total 2 2 4 12" xfId="62213"/>
    <cellStyle name="Total 2 2 4 13" xfId="62214"/>
    <cellStyle name="Total 2 2 4 2" xfId="11124"/>
    <cellStyle name="Total 2 2 4 3" xfId="62215"/>
    <cellStyle name="Total 2 2 4 4" xfId="62216"/>
    <cellStyle name="Total 2 2 4 5" xfId="62217"/>
    <cellStyle name="Total 2 2 4 6" xfId="62218"/>
    <cellStyle name="Total 2 2 4 7" xfId="62219"/>
    <cellStyle name="Total 2 2 4 8" xfId="62220"/>
    <cellStyle name="Total 2 2 4 9" xfId="62221"/>
    <cellStyle name="Total 2 2 5" xfId="11125"/>
    <cellStyle name="Total 2 2 5 2" xfId="11126"/>
    <cellStyle name="Total 2 2 5 3" xfId="62222"/>
    <cellStyle name="Total 2 2 6" xfId="11127"/>
    <cellStyle name="Total 2 2 6 2" xfId="11128"/>
    <cellStyle name="Total 2 2 6 3" xfId="62223"/>
    <cellStyle name="Total 2 2 7" xfId="11129"/>
    <cellStyle name="Total 2 2 7 2" xfId="11130"/>
    <cellStyle name="Total 2 2 7 3" xfId="62224"/>
    <cellStyle name="Total 2 2 8" xfId="11131"/>
    <cellStyle name="Total 2 2 9" xfId="62225"/>
    <cellStyle name="Total 2 3" xfId="11132"/>
    <cellStyle name="Total 2 3 10" xfId="11133"/>
    <cellStyle name="Total 2 3 10 2" xfId="11134"/>
    <cellStyle name="Total 2 3 10 3" xfId="62226"/>
    <cellStyle name="Total 2 3 11" xfId="11135"/>
    <cellStyle name="Total 2 3 2" xfId="11136"/>
    <cellStyle name="Total 2 3 2 10" xfId="62227"/>
    <cellStyle name="Total 2 3 2 11" xfId="62228"/>
    <cellStyle name="Total 2 3 2 12" xfId="62229"/>
    <cellStyle name="Total 2 3 2 13" xfId="62230"/>
    <cellStyle name="Total 2 3 2 2" xfId="11137"/>
    <cellStyle name="Total 2 3 2 2 2" xfId="11138"/>
    <cellStyle name="Total 2 3 2 2 3" xfId="62231"/>
    <cellStyle name="Total 2 3 2 3" xfId="11139"/>
    <cellStyle name="Total 2 3 2 4" xfId="62232"/>
    <cellStyle name="Total 2 3 2 5" xfId="62233"/>
    <cellStyle name="Total 2 3 2 6" xfId="62234"/>
    <cellStyle name="Total 2 3 2 7" xfId="62235"/>
    <cellStyle name="Total 2 3 2 8" xfId="62236"/>
    <cellStyle name="Total 2 3 2 9" xfId="62237"/>
    <cellStyle name="Total 2 3 3" xfId="11140"/>
    <cellStyle name="Total 2 3 3 10" xfId="62238"/>
    <cellStyle name="Total 2 3 3 11" xfId="62239"/>
    <cellStyle name="Total 2 3 3 12" xfId="62240"/>
    <cellStyle name="Total 2 3 3 13" xfId="62241"/>
    <cellStyle name="Total 2 3 3 2" xfId="11141"/>
    <cellStyle name="Total 2 3 3 3" xfId="62242"/>
    <cellStyle name="Total 2 3 3 4" xfId="62243"/>
    <cellStyle name="Total 2 3 3 5" xfId="62244"/>
    <cellStyle name="Total 2 3 3 6" xfId="62245"/>
    <cellStyle name="Total 2 3 3 7" xfId="62246"/>
    <cellStyle name="Total 2 3 3 8" xfId="62247"/>
    <cellStyle name="Total 2 3 3 9" xfId="62248"/>
    <cellStyle name="Total 2 3 4" xfId="11142"/>
    <cellStyle name="Total 2 3 4 10" xfId="62249"/>
    <cellStyle name="Total 2 3 4 11" xfId="62250"/>
    <cellStyle name="Total 2 3 4 12" xfId="62251"/>
    <cellStyle name="Total 2 3 4 13" xfId="62252"/>
    <cellStyle name="Total 2 3 4 2" xfId="11143"/>
    <cellStyle name="Total 2 3 4 3" xfId="62253"/>
    <cellStyle name="Total 2 3 4 4" xfId="62254"/>
    <cellStyle name="Total 2 3 4 5" xfId="62255"/>
    <cellStyle name="Total 2 3 4 6" xfId="62256"/>
    <cellStyle name="Total 2 3 4 7" xfId="62257"/>
    <cellStyle name="Total 2 3 4 8" xfId="62258"/>
    <cellStyle name="Total 2 3 4 9" xfId="62259"/>
    <cellStyle name="Total 2 3 5" xfId="11144"/>
    <cellStyle name="Total 2 3 5 2" xfId="11145"/>
    <cellStyle name="Total 2 3 5 3" xfId="62260"/>
    <cellStyle name="Total 2 3 6" xfId="11146"/>
    <cellStyle name="Total 2 3 6 2" xfId="11147"/>
    <cellStyle name="Total 2 3 6 3" xfId="62261"/>
    <cellStyle name="Total 2 3 7" xfId="11148"/>
    <cellStyle name="Total 2 3 7 2" xfId="11149"/>
    <cellStyle name="Total 2 3 7 3" xfId="62262"/>
    <cellStyle name="Total 2 3 8" xfId="11150"/>
    <cellStyle name="Total 2 3 8 2" xfId="11151"/>
    <cellStyle name="Total 2 3 8 3" xfId="62263"/>
    <cellStyle name="Total 2 3 9" xfId="11152"/>
    <cellStyle name="Total 2 3 9 2" xfId="11153"/>
    <cellStyle name="Total 2 3 9 3" xfId="62264"/>
    <cellStyle name="Total 2 4" xfId="11154"/>
    <cellStyle name="Total 2 4 10" xfId="11155"/>
    <cellStyle name="Total 2 4 10 2" xfId="11156"/>
    <cellStyle name="Total 2 4 10 3" xfId="62265"/>
    <cellStyle name="Total 2 4 11" xfId="11157"/>
    <cellStyle name="Total 2 4 2" xfId="11158"/>
    <cellStyle name="Total 2 4 2 10" xfId="62266"/>
    <cellStyle name="Total 2 4 2 11" xfId="62267"/>
    <cellStyle name="Total 2 4 2 12" xfId="62268"/>
    <cellStyle name="Total 2 4 2 13" xfId="62269"/>
    <cellStyle name="Total 2 4 2 2" xfId="11159"/>
    <cellStyle name="Total 2 4 2 2 2" xfId="11160"/>
    <cellStyle name="Total 2 4 2 2 3" xfId="62270"/>
    <cellStyle name="Total 2 4 2 3" xfId="11161"/>
    <cellStyle name="Total 2 4 2 4" xfId="62271"/>
    <cellStyle name="Total 2 4 2 5" xfId="62272"/>
    <cellStyle name="Total 2 4 2 6" xfId="62273"/>
    <cellStyle name="Total 2 4 2 7" xfId="62274"/>
    <cellStyle name="Total 2 4 2 8" xfId="62275"/>
    <cellStyle name="Total 2 4 2 9" xfId="62276"/>
    <cellStyle name="Total 2 4 3" xfId="11162"/>
    <cellStyle name="Total 2 4 3 10" xfId="62277"/>
    <cellStyle name="Total 2 4 3 11" xfId="62278"/>
    <cellStyle name="Total 2 4 3 12" xfId="62279"/>
    <cellStyle name="Total 2 4 3 13" xfId="62280"/>
    <cellStyle name="Total 2 4 3 2" xfId="11163"/>
    <cellStyle name="Total 2 4 3 3" xfId="62281"/>
    <cellStyle name="Total 2 4 3 4" xfId="62282"/>
    <cellStyle name="Total 2 4 3 5" xfId="62283"/>
    <cellStyle name="Total 2 4 3 6" xfId="62284"/>
    <cellStyle name="Total 2 4 3 7" xfId="62285"/>
    <cellStyle name="Total 2 4 3 8" xfId="62286"/>
    <cellStyle name="Total 2 4 3 9" xfId="62287"/>
    <cellStyle name="Total 2 4 4" xfId="11164"/>
    <cellStyle name="Total 2 4 4 10" xfId="62288"/>
    <cellStyle name="Total 2 4 4 11" xfId="62289"/>
    <cellStyle name="Total 2 4 4 12" xfId="62290"/>
    <cellStyle name="Total 2 4 4 13" xfId="62291"/>
    <cellStyle name="Total 2 4 4 2" xfId="11165"/>
    <cellStyle name="Total 2 4 4 3" xfId="62292"/>
    <cellStyle name="Total 2 4 4 4" xfId="62293"/>
    <cellStyle name="Total 2 4 4 5" xfId="62294"/>
    <cellStyle name="Total 2 4 4 6" xfId="62295"/>
    <cellStyle name="Total 2 4 4 7" xfId="62296"/>
    <cellStyle name="Total 2 4 4 8" xfId="62297"/>
    <cellStyle name="Total 2 4 4 9" xfId="62298"/>
    <cellStyle name="Total 2 4 5" xfId="11166"/>
    <cellStyle name="Total 2 4 5 2" xfId="11167"/>
    <cellStyle name="Total 2 4 5 3" xfId="62299"/>
    <cellStyle name="Total 2 4 6" xfId="11168"/>
    <cellStyle name="Total 2 4 6 2" xfId="11169"/>
    <cellStyle name="Total 2 4 6 3" xfId="62300"/>
    <cellStyle name="Total 2 4 7" xfId="11170"/>
    <cellStyle name="Total 2 4 7 2" xfId="11171"/>
    <cellStyle name="Total 2 4 7 3" xfId="62301"/>
    <cellStyle name="Total 2 4 8" xfId="11172"/>
    <cellStyle name="Total 2 4 8 2" xfId="11173"/>
    <cellStyle name="Total 2 4 8 3" xfId="62302"/>
    <cellStyle name="Total 2 4 9" xfId="11174"/>
    <cellStyle name="Total 2 4 9 2" xfId="11175"/>
    <cellStyle name="Total 2 4 9 3" xfId="62303"/>
    <cellStyle name="Total 2 5" xfId="11176"/>
    <cellStyle name="Total 2 5 10" xfId="11177"/>
    <cellStyle name="Total 2 5 10 2" xfId="11178"/>
    <cellStyle name="Total 2 5 10 3" xfId="62304"/>
    <cellStyle name="Total 2 5 11" xfId="11179"/>
    <cellStyle name="Total 2 5 2" xfId="11180"/>
    <cellStyle name="Total 2 5 2 2" xfId="11181"/>
    <cellStyle name="Total 2 5 2 2 2" xfId="11182"/>
    <cellStyle name="Total 2 5 2 2 3" xfId="62305"/>
    <cellStyle name="Total 2 5 2 3" xfId="11183"/>
    <cellStyle name="Total 2 5 2 4" xfId="62306"/>
    <cellStyle name="Total 2 5 3" xfId="11184"/>
    <cellStyle name="Total 2 5 3 2" xfId="11185"/>
    <cellStyle name="Total 2 5 3 3" xfId="62307"/>
    <cellStyle name="Total 2 5 4" xfId="11186"/>
    <cellStyle name="Total 2 5 4 2" xfId="11187"/>
    <cellStyle name="Total 2 5 4 3" xfId="62308"/>
    <cellStyle name="Total 2 5 5" xfId="11188"/>
    <cellStyle name="Total 2 5 5 2" xfId="11189"/>
    <cellStyle name="Total 2 5 5 3" xfId="62309"/>
    <cellStyle name="Total 2 5 6" xfId="11190"/>
    <cellStyle name="Total 2 5 6 2" xfId="11191"/>
    <cellStyle name="Total 2 5 6 3" xfId="62310"/>
    <cellStyle name="Total 2 5 7" xfId="11192"/>
    <cellStyle name="Total 2 5 7 2" xfId="11193"/>
    <cellStyle name="Total 2 5 7 3" xfId="62311"/>
    <cellStyle name="Total 2 5 8" xfId="11194"/>
    <cellStyle name="Total 2 5 8 2" xfId="11195"/>
    <cellStyle name="Total 2 5 8 3" xfId="62312"/>
    <cellStyle name="Total 2 5 9" xfId="11196"/>
    <cellStyle name="Total 2 5 9 2" xfId="11197"/>
    <cellStyle name="Total 2 5 9 3" xfId="62313"/>
    <cellStyle name="Total 2 6" xfId="11198"/>
    <cellStyle name="Total 2 6 10" xfId="11199"/>
    <cellStyle name="Total 2 6 10 2" xfId="11200"/>
    <cellStyle name="Total 2 6 10 3" xfId="62314"/>
    <cellStyle name="Total 2 6 11" xfId="11201"/>
    <cellStyle name="Total 2 6 2" xfId="11202"/>
    <cellStyle name="Total 2 6 2 2" xfId="11203"/>
    <cellStyle name="Total 2 6 2 2 2" xfId="11204"/>
    <cellStyle name="Total 2 6 2 2 3" xfId="62315"/>
    <cellStyle name="Total 2 6 2 3" xfId="11205"/>
    <cellStyle name="Total 2 6 2 4" xfId="62316"/>
    <cellStyle name="Total 2 6 3" xfId="11206"/>
    <cellStyle name="Total 2 6 3 2" xfId="11207"/>
    <cellStyle name="Total 2 6 3 3" xfId="62317"/>
    <cellStyle name="Total 2 6 4" xfId="11208"/>
    <cellStyle name="Total 2 6 4 2" xfId="11209"/>
    <cellStyle name="Total 2 6 4 3" xfId="62318"/>
    <cellStyle name="Total 2 6 5" xfId="11210"/>
    <cellStyle name="Total 2 6 5 2" xfId="11211"/>
    <cellStyle name="Total 2 6 5 3" xfId="62319"/>
    <cellStyle name="Total 2 6 6" xfId="11212"/>
    <cellStyle name="Total 2 6 6 2" xfId="11213"/>
    <cellStyle name="Total 2 6 6 3" xfId="62320"/>
    <cellStyle name="Total 2 6 7" xfId="11214"/>
    <cellStyle name="Total 2 6 7 2" xfId="11215"/>
    <cellStyle name="Total 2 6 7 3" xfId="62321"/>
    <cellStyle name="Total 2 6 8" xfId="11216"/>
    <cellStyle name="Total 2 6 8 2" xfId="11217"/>
    <cellStyle name="Total 2 6 8 3" xfId="62322"/>
    <cellStyle name="Total 2 6 9" xfId="11218"/>
    <cellStyle name="Total 2 6 9 2" xfId="11219"/>
    <cellStyle name="Total 2 6 9 3" xfId="62323"/>
    <cellStyle name="Total 2 7" xfId="11220"/>
    <cellStyle name="Total 2 7 2" xfId="11221"/>
    <cellStyle name="Total 2 7 2 2" xfId="11222"/>
    <cellStyle name="Total 2 7 2 3" xfId="62324"/>
    <cellStyle name="Total 2 7 3" xfId="11223"/>
    <cellStyle name="Total 2 7 4" xfId="62325"/>
    <cellStyle name="Total 2 8" xfId="11224"/>
    <cellStyle name="Total 2 8 2" xfId="11225"/>
    <cellStyle name="Total 2 8 3" xfId="62326"/>
    <cellStyle name="Total 2 9" xfId="11226"/>
    <cellStyle name="Total 2 9 2" xfId="11227"/>
    <cellStyle name="Total 2 9 3" xfId="62327"/>
    <cellStyle name="Total 20" xfId="62328"/>
    <cellStyle name="Total 21" xfId="62329"/>
    <cellStyle name="Total 22" xfId="62330"/>
    <cellStyle name="Total 23" xfId="62331"/>
    <cellStyle name="Total 24" xfId="62332"/>
    <cellStyle name="Total 25" xfId="62333"/>
    <cellStyle name="Total 26" xfId="62334"/>
    <cellStyle name="Total 27" xfId="62335"/>
    <cellStyle name="Total 28" xfId="62336"/>
    <cellStyle name="Total 29" xfId="62337"/>
    <cellStyle name="Total 3" xfId="11262"/>
    <cellStyle name="Total 3 2" xfId="62338"/>
    <cellStyle name="Total 3 3" xfId="62339"/>
    <cellStyle name="Total 3 4" xfId="62340"/>
    <cellStyle name="Total 3 5" xfId="62341"/>
    <cellStyle name="Total 30" xfId="62342"/>
    <cellStyle name="Total 31" xfId="62343"/>
    <cellStyle name="Total 32" xfId="62344"/>
    <cellStyle name="Total 33" xfId="62345"/>
    <cellStyle name="Total 34" xfId="62346"/>
    <cellStyle name="Total 35" xfId="62347"/>
    <cellStyle name="Total 36" xfId="62348"/>
    <cellStyle name="Total 37" xfId="62349"/>
    <cellStyle name="Total 38" xfId="62350"/>
    <cellStyle name="Total 39" xfId="62351"/>
    <cellStyle name="Total 4" xfId="11263"/>
    <cellStyle name="Total 4 10" xfId="62352"/>
    <cellStyle name="Total 4 11" xfId="62353"/>
    <cellStyle name="Total 4 12" xfId="62354"/>
    <cellStyle name="Total 4 13" xfId="62355"/>
    <cellStyle name="Total 4 14" xfId="62356"/>
    <cellStyle name="Total 4 15" xfId="62357"/>
    <cellStyle name="Total 4 16" xfId="62358"/>
    <cellStyle name="Total 4 17" xfId="62359"/>
    <cellStyle name="Total 4 18" xfId="62360"/>
    <cellStyle name="Total 4 19" xfId="62361"/>
    <cellStyle name="Total 4 2" xfId="62362"/>
    <cellStyle name="Total 4 20" xfId="62363"/>
    <cellStyle name="Total 4 21" xfId="62364"/>
    <cellStyle name="Total 4 3" xfId="62365"/>
    <cellStyle name="Total 4 4" xfId="62366"/>
    <cellStyle name="Total 4 5" xfId="62367"/>
    <cellStyle name="Total 4 6" xfId="62368"/>
    <cellStyle name="Total 4 7" xfId="62369"/>
    <cellStyle name="Total 4 8" xfId="62370"/>
    <cellStyle name="Total 4 9" xfId="62371"/>
    <cellStyle name="Total 40" xfId="62372"/>
    <cellStyle name="Total 40 2" xfId="62373"/>
    <cellStyle name="Total 40 2 10" xfId="62374"/>
    <cellStyle name="Total 40 2 11" xfId="62375"/>
    <cellStyle name="Total 40 2 12" xfId="62376"/>
    <cellStyle name="Total 40 2 13" xfId="62377"/>
    <cellStyle name="Total 40 2 2" xfId="62378"/>
    <cellStyle name="Total 40 2 3" xfId="62379"/>
    <cellStyle name="Total 40 2 4" xfId="62380"/>
    <cellStyle name="Total 40 2 5" xfId="62381"/>
    <cellStyle name="Total 40 2 6" xfId="62382"/>
    <cellStyle name="Total 40 2 7" xfId="62383"/>
    <cellStyle name="Total 40 2 8" xfId="62384"/>
    <cellStyle name="Total 40 2 9" xfId="62385"/>
    <cellStyle name="Total 40 3" xfId="62386"/>
    <cellStyle name="Total 40 3 10" xfId="62387"/>
    <cellStyle name="Total 40 3 11" xfId="62388"/>
    <cellStyle name="Total 40 3 12" xfId="62389"/>
    <cellStyle name="Total 40 3 13" xfId="62390"/>
    <cellStyle name="Total 40 3 2" xfId="62391"/>
    <cellStyle name="Total 40 3 3" xfId="62392"/>
    <cellStyle name="Total 40 3 4" xfId="62393"/>
    <cellStyle name="Total 40 3 5" xfId="62394"/>
    <cellStyle name="Total 40 3 6" xfId="62395"/>
    <cellStyle name="Total 40 3 7" xfId="62396"/>
    <cellStyle name="Total 40 3 8" xfId="62397"/>
    <cellStyle name="Total 40 3 9" xfId="62398"/>
    <cellStyle name="Total 40 4" xfId="62399"/>
    <cellStyle name="Total 40 4 10" xfId="62400"/>
    <cellStyle name="Total 40 4 11" xfId="62401"/>
    <cellStyle name="Total 40 4 12" xfId="62402"/>
    <cellStyle name="Total 40 4 13" xfId="62403"/>
    <cellStyle name="Total 40 4 2" xfId="62404"/>
    <cellStyle name="Total 40 4 3" xfId="62405"/>
    <cellStyle name="Total 40 4 4" xfId="62406"/>
    <cellStyle name="Total 40 4 5" xfId="62407"/>
    <cellStyle name="Total 40 4 6" xfId="62408"/>
    <cellStyle name="Total 40 4 7" xfId="62409"/>
    <cellStyle name="Total 40 4 8" xfId="62410"/>
    <cellStyle name="Total 40 4 9" xfId="62411"/>
    <cellStyle name="Total 41" xfId="62412"/>
    <cellStyle name="Total 41 2" xfId="62413"/>
    <cellStyle name="Total 41 2 10" xfId="62414"/>
    <cellStyle name="Total 41 2 11" xfId="62415"/>
    <cellStyle name="Total 41 2 12" xfId="62416"/>
    <cellStyle name="Total 41 2 13" xfId="62417"/>
    <cellStyle name="Total 41 2 2" xfId="62418"/>
    <cellStyle name="Total 41 2 3" xfId="62419"/>
    <cellStyle name="Total 41 2 4" xfId="62420"/>
    <cellStyle name="Total 41 2 5" xfId="62421"/>
    <cellStyle name="Total 41 2 6" xfId="62422"/>
    <cellStyle name="Total 41 2 7" xfId="62423"/>
    <cellStyle name="Total 41 2 8" xfId="62424"/>
    <cellStyle name="Total 41 2 9" xfId="62425"/>
    <cellStyle name="Total 41 3" xfId="62426"/>
    <cellStyle name="Total 41 3 10" xfId="62427"/>
    <cellStyle name="Total 41 3 11" xfId="62428"/>
    <cellStyle name="Total 41 3 12" xfId="62429"/>
    <cellStyle name="Total 41 3 13" xfId="62430"/>
    <cellStyle name="Total 41 3 2" xfId="62431"/>
    <cellStyle name="Total 41 3 3" xfId="62432"/>
    <cellStyle name="Total 41 3 4" xfId="62433"/>
    <cellStyle name="Total 41 3 5" xfId="62434"/>
    <cellStyle name="Total 41 3 6" xfId="62435"/>
    <cellStyle name="Total 41 3 7" xfId="62436"/>
    <cellStyle name="Total 41 3 8" xfId="62437"/>
    <cellStyle name="Total 41 3 9" xfId="62438"/>
    <cellStyle name="Total 41 4" xfId="62439"/>
    <cellStyle name="Total 41 4 10" xfId="62440"/>
    <cellStyle name="Total 41 4 11" xfId="62441"/>
    <cellStyle name="Total 41 4 12" xfId="62442"/>
    <cellStyle name="Total 41 4 13" xfId="62443"/>
    <cellStyle name="Total 41 4 2" xfId="62444"/>
    <cellStyle name="Total 41 4 3" xfId="62445"/>
    <cellStyle name="Total 41 4 4" xfId="62446"/>
    <cellStyle name="Total 41 4 5" xfId="62447"/>
    <cellStyle name="Total 41 4 6" xfId="62448"/>
    <cellStyle name="Total 41 4 7" xfId="62449"/>
    <cellStyle name="Total 41 4 8" xfId="62450"/>
    <cellStyle name="Total 41 4 9" xfId="62451"/>
    <cellStyle name="Total 42" xfId="62452"/>
    <cellStyle name="Total 42 2" xfId="62453"/>
    <cellStyle name="Total 42 3" xfId="62454"/>
    <cellStyle name="Total 42 4" xfId="62455"/>
    <cellStyle name="Total 42 5" xfId="62456"/>
    <cellStyle name="Total 42 6" xfId="62457"/>
    <cellStyle name="Total 42 7" xfId="62458"/>
    <cellStyle name="Total 43" xfId="62459"/>
    <cellStyle name="Total 43 2" xfId="62460"/>
    <cellStyle name="Total 43 3" xfId="62461"/>
    <cellStyle name="Total 43 4" xfId="62462"/>
    <cellStyle name="Total 43 5" xfId="62463"/>
    <cellStyle name="Total 43 6" xfId="62464"/>
    <cellStyle name="Total 43 7" xfId="62465"/>
    <cellStyle name="Total 44" xfId="62466"/>
    <cellStyle name="Total 44 2" xfId="62467"/>
    <cellStyle name="Total 44 3" xfId="62468"/>
    <cellStyle name="Total 44 4" xfId="62469"/>
    <cellStyle name="Total 44 5" xfId="62470"/>
    <cellStyle name="Total 44 6" xfId="62471"/>
    <cellStyle name="Total 44 7" xfId="62472"/>
    <cellStyle name="Total 45" xfId="62473"/>
    <cellStyle name="Total 46" xfId="62474"/>
    <cellStyle name="Total 5" xfId="62475"/>
    <cellStyle name="Total 5 2" xfId="62476"/>
    <cellStyle name="Total 5 3" xfId="62477"/>
    <cellStyle name="Total 5 4" xfId="62478"/>
    <cellStyle name="Total 5 5" xfId="62479"/>
    <cellStyle name="Total 5 6" xfId="62480"/>
    <cellStyle name="Total 5 6 10" xfId="62481"/>
    <cellStyle name="Total 5 6 11" xfId="62482"/>
    <cellStyle name="Total 5 6 12" xfId="62483"/>
    <cellStyle name="Total 5 6 13" xfId="62484"/>
    <cellStyle name="Total 5 6 2" xfId="62485"/>
    <cellStyle name="Total 5 6 3" xfId="62486"/>
    <cellStyle name="Total 5 6 4" xfId="62487"/>
    <cellStyle name="Total 5 6 5" xfId="62488"/>
    <cellStyle name="Total 5 6 6" xfId="62489"/>
    <cellStyle name="Total 5 6 7" xfId="62490"/>
    <cellStyle name="Total 5 6 8" xfId="62491"/>
    <cellStyle name="Total 5 6 9" xfId="62492"/>
    <cellStyle name="Total 5 7" xfId="62493"/>
    <cellStyle name="Total 5 7 10" xfId="62494"/>
    <cellStyle name="Total 5 7 11" xfId="62495"/>
    <cellStyle name="Total 5 7 12" xfId="62496"/>
    <cellStyle name="Total 5 7 13" xfId="62497"/>
    <cellStyle name="Total 5 7 2" xfId="62498"/>
    <cellStyle name="Total 5 7 3" xfId="62499"/>
    <cellStyle name="Total 5 7 4" xfId="62500"/>
    <cellStyle name="Total 5 7 5" xfId="62501"/>
    <cellStyle name="Total 5 7 6" xfId="62502"/>
    <cellStyle name="Total 5 7 7" xfId="62503"/>
    <cellStyle name="Total 5 7 8" xfId="62504"/>
    <cellStyle name="Total 5 7 9" xfId="62505"/>
    <cellStyle name="Total 5 8" xfId="62506"/>
    <cellStyle name="Total 5 8 10" xfId="62507"/>
    <cellStyle name="Total 5 8 11" xfId="62508"/>
    <cellStyle name="Total 5 8 12" xfId="62509"/>
    <cellStyle name="Total 5 8 13" xfId="62510"/>
    <cellStyle name="Total 5 8 2" xfId="62511"/>
    <cellStyle name="Total 5 8 3" xfId="62512"/>
    <cellStyle name="Total 5 8 4" xfId="62513"/>
    <cellStyle name="Total 5 8 5" xfId="62514"/>
    <cellStyle name="Total 5 8 6" xfId="62515"/>
    <cellStyle name="Total 5 8 7" xfId="62516"/>
    <cellStyle name="Total 5 8 8" xfId="62517"/>
    <cellStyle name="Total 5 8 9" xfId="62518"/>
    <cellStyle name="Total 6" xfId="62519"/>
    <cellStyle name="Total 7" xfId="62520"/>
    <cellStyle name="Total 8" xfId="62521"/>
    <cellStyle name="Total 9" xfId="62522"/>
    <cellStyle name="Total2 - Style2" xfId="62523"/>
    <cellStyle name="TotCol - Style5" xfId="62524"/>
    <cellStyle name="TotRow - Style4" xfId="62525"/>
    <cellStyle name="Tusental (0)_pldt" xfId="62526"/>
    <cellStyle name="Tusental_pldt" xfId="62527"/>
    <cellStyle name="Underl - Style4" xfId="62528"/>
    <cellStyle name="UNLocked" xfId="62529"/>
    <cellStyle name="UNLocked 10" xfId="62530"/>
    <cellStyle name="UNLocked 11" xfId="62531"/>
    <cellStyle name="UNLocked 12" xfId="62532"/>
    <cellStyle name="UNLocked 13" xfId="62533"/>
    <cellStyle name="UNLocked 14" xfId="62534"/>
    <cellStyle name="UNLocked 15" xfId="62535"/>
    <cellStyle name="UNLocked 16" xfId="62536"/>
    <cellStyle name="UNLocked 17" xfId="62537"/>
    <cellStyle name="UNLocked 18" xfId="62538"/>
    <cellStyle name="UNLocked 19" xfId="62539"/>
    <cellStyle name="UNLocked 2" xfId="62540"/>
    <cellStyle name="UNLocked 20" xfId="62541"/>
    <cellStyle name="UNLocked 21" xfId="62542"/>
    <cellStyle name="UNLocked 22" xfId="62543"/>
    <cellStyle name="UNLocked 23" xfId="62544"/>
    <cellStyle name="UNLocked 24" xfId="62545"/>
    <cellStyle name="UNLocked 25" xfId="62546"/>
    <cellStyle name="UNLocked 26" xfId="62547"/>
    <cellStyle name="UNLocked 27" xfId="62548"/>
    <cellStyle name="UNLocked 28" xfId="62549"/>
    <cellStyle name="UNLocked 29" xfId="62550"/>
    <cellStyle name="UNLocked 3" xfId="62551"/>
    <cellStyle name="UNLocked 3 10" xfId="62552"/>
    <cellStyle name="UNLocked 3 11" xfId="62553"/>
    <cellStyle name="UNLocked 3 12" xfId="62554"/>
    <cellStyle name="UNLocked 3 13" xfId="62555"/>
    <cellStyle name="UNLocked 3 14" xfId="62556"/>
    <cellStyle name="UNLocked 3 15" xfId="62557"/>
    <cellStyle name="UNLocked 3 16" xfId="62558"/>
    <cellStyle name="UNLocked 3 17" xfId="62559"/>
    <cellStyle name="UNLocked 3 18" xfId="62560"/>
    <cellStyle name="UNLocked 3 19" xfId="62561"/>
    <cellStyle name="UNLocked 3 2" xfId="62562"/>
    <cellStyle name="UNLocked 3 20" xfId="62563"/>
    <cellStyle name="UNLocked 3 21" xfId="62564"/>
    <cellStyle name="UNLocked 3 3" xfId="62565"/>
    <cellStyle name="UNLocked 3 4" xfId="62566"/>
    <cellStyle name="UNLocked 3 5" xfId="62567"/>
    <cellStyle name="UNLocked 3 6" xfId="62568"/>
    <cellStyle name="UNLocked 3 7" xfId="62569"/>
    <cellStyle name="UNLocked 3 8" xfId="62570"/>
    <cellStyle name="UNLocked 3 9" xfId="62571"/>
    <cellStyle name="UNLocked 30" xfId="62572"/>
    <cellStyle name="UNLocked 31" xfId="62573"/>
    <cellStyle name="UNLocked 32" xfId="62574"/>
    <cellStyle name="UNLocked 33" xfId="62575"/>
    <cellStyle name="UNLocked 34" xfId="62576"/>
    <cellStyle name="UNLocked 35" xfId="62577"/>
    <cellStyle name="UNLocked 36" xfId="62578"/>
    <cellStyle name="UNLocked 37" xfId="62579"/>
    <cellStyle name="UNLocked 38" xfId="62580"/>
    <cellStyle name="UNLocked 39" xfId="62581"/>
    <cellStyle name="UNLocked 4" xfId="62582"/>
    <cellStyle name="UNLocked 40" xfId="62583"/>
    <cellStyle name="UNLocked 41" xfId="62584"/>
    <cellStyle name="UNLocked 42" xfId="62585"/>
    <cellStyle name="UNLocked 43" xfId="62586"/>
    <cellStyle name="UNLocked 44" xfId="62587"/>
    <cellStyle name="UNLocked 45" xfId="62588"/>
    <cellStyle name="UNLocked 46" xfId="62589"/>
    <cellStyle name="UNLocked 47" xfId="62590"/>
    <cellStyle name="UNLocked 48" xfId="62591"/>
    <cellStyle name="UNLocked 49" xfId="62592"/>
    <cellStyle name="UNLocked 5" xfId="62593"/>
    <cellStyle name="UNLocked 50" xfId="62594"/>
    <cellStyle name="UNLocked 51" xfId="62595"/>
    <cellStyle name="UNLocked 52" xfId="62596"/>
    <cellStyle name="UNLocked 53" xfId="62597"/>
    <cellStyle name="UNLocked 54" xfId="62598"/>
    <cellStyle name="UNLocked 55" xfId="62599"/>
    <cellStyle name="UNLocked 55 2" xfId="62600"/>
    <cellStyle name="UNLocked 56" xfId="62601"/>
    <cellStyle name="UNLocked 57" xfId="62602"/>
    <cellStyle name="UNLocked 58" xfId="62603"/>
    <cellStyle name="UNLocked 59" xfId="62604"/>
    <cellStyle name="UNLocked 6" xfId="62605"/>
    <cellStyle name="UNLocked 60" xfId="62606"/>
    <cellStyle name="UNLocked 61" xfId="62607"/>
    <cellStyle name="UNLocked 7" xfId="62608"/>
    <cellStyle name="UNLocked 8" xfId="62609"/>
    <cellStyle name="UNLocked 9" xfId="62610"/>
    <cellStyle name="Unprot" xfId="11228"/>
    <cellStyle name="Unprot 2" xfId="11264"/>
    <cellStyle name="Unprot 3" xfId="11265"/>
    <cellStyle name="Unprot 4" xfId="11266"/>
    <cellStyle name="Unprot$" xfId="11229"/>
    <cellStyle name="Unprotect" xfId="11230"/>
    <cellStyle name="Valuta (0)_pldt" xfId="62611"/>
    <cellStyle name="Valuta_pldt" xfId="62612"/>
    <cellStyle name="Warning Text 2" xfId="11231"/>
    <cellStyle name="Warning Text 3" xfId="62613"/>
  </cellStyles>
  <dxfs count="0"/>
  <tableStyles count="0" defaultTableStyle="TableStyleMedium9" defaultPivotStyle="PivotStyleLight16"/>
  <colors>
    <mruColors>
      <color rgb="FFFFFFCC"/>
      <color rgb="FF00FFFF"/>
      <color rgb="FFFF00FF"/>
      <color rgb="FF00FF00"/>
      <color rgb="FFCCFF99"/>
      <color rgb="FF0000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LS\2TLS370\PacifiCorp\PacifiCorp\3-31-2002\4%20Taxable%20Income\32%20Compensation\32-04%20Accrued%20Vacation%20Lea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hared\Trading\Structuring%20&amp;%20Pricing\Models\NatGasCurve\Gas%20Forward%20Price%20Curv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evelopement\Plant%20Information\Chehalis\Output%20and%20Heat%20Rate%20Inform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tmykleby001\My%20Documents\Pacificorp\Pacificorp,%20Inc%20Working%20Copy.xlw"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Shared\Trading\Structuring%20&amp;%20Pricing\Models\NatGasCurve\Gas%20Forward%20Price%20Curv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x2\groups\Joanne\SAP\RC_CCvlooku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ax\Pacificorp%20Tax\Regulation\FERC%20Form%201\2007\Q4\DTA%20DTL%20Combined\Reclass%20Entries%20Q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p10019\SapWorkDir\ALVXXL01.XXL"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Fechner\Files\FILES\AMORT\ACCT99189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ax\Pacificorp%20Tax\PowerTax\FY%202006\3-31-06%20TAX%20RETURN\RAR%20Adjustments\RAR%20Adjustments%20for%20March06%20Retur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12594\Local%20Settings\My%20Documents\PacifiCorp\Regulation\summary%20sch.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TT\FORECAST%202009\Short%20Term%20Forecast\Reports\Regulatory%20AFOR\PE%20to%20AFOR%20Bridg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22455\AppData\Local\Microsoft\Windows\Temporary%20Internet%20Files\Content.Outlook\FN778TA6\2010_(2011)%20Update%20Support\2010%20Reserve%20Study%20with%20Tables%20and%20correction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ax\Pacificorp%20Tax\Reporting\Provisions\FY%2012.08\Q1\PacifiCorp\March%202008\December%202007%20ADIT%20for%20WA%20Flowthrough.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WINDOWS\TEMP\RECOV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p22455\AppData\Local\Microsoft\Windows\Temporary%20Internet%20Files\Content.Outlook\FN778TA6\2015%20Reserve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Tax\Income\Compliance\Regulated\ELECTRIC\Tax%20Returns\2003%20Return\2003_Sch18%20Avoided%20Co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NC\1998\NON-UTIL\RETURNWP\MRS\102-IR\IR-DM%20T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Tax\Income%20Tax\Provisions\fye%203.02\3rd%20Qtr%2002\Electric\M-1\Tax_Deple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CCTNG\GENERAL\Regulatory%20Accounting\JAN%20LEWIS\Profit%20center%20JV%20changes%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nts%20and%20Settings\p12911\My%20Documents\Work\Excel%20for%20Pauli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TT\FORECAST\BaseEFOR_102207%20(Revised%20OEA%20&amp;%20Outage%20Schedul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CCTNG\GENERAL\JAN%20LEWIS\DSM\DSM%20-%20OR\SBC2001%20updated%20July%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Groups\SLREG1\ARCHIVE\2003\Semi%20Sept%202003\Models\WYOMING%20MODELS\JAM%20Sept%202003%20All%20Methods%20W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TT\FORECAST\PE_Financial%20Forecast_2008_GRID%20Dat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DXCO\PSB1\Non-Public%20Trans\TRANSMISSION\TRC%20(Privileged)\_Annual%20Updates\2016\FERC%20Audit\1008\1008\Copy%20of%202013%20Annual%20Update%20201305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ax\Pacificorp%20Tax\Reporting\Provisions\IGC%20Pre%203-31-06\IGC%2012.05%20Fed%20Wkp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ed Vacation"/>
      <sheetName val="#REF"/>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row r="2">
          <cell r="M2">
            <v>1</v>
          </cell>
        </row>
        <row r="5">
          <cell r="E5" t="str">
            <v>AECO $US/mmBTU</v>
          </cell>
          <cell r="F5" t="str">
            <v>Malin</v>
          </cell>
          <cell r="G5" t="str">
            <v>Sumas</v>
          </cell>
          <cell r="H5" t="str">
            <v>Rockies/Opal</v>
          </cell>
          <cell r="I5" t="str">
            <v>Stanfield</v>
          </cell>
          <cell r="J5" t="str">
            <v>SO CAL Bdr</v>
          </cell>
          <cell r="K5" t="str">
            <v>San Juan</v>
          </cell>
        </row>
        <row r="6">
          <cell r="L6">
            <v>1</v>
          </cell>
        </row>
        <row r="7">
          <cell r="L7">
            <v>2</v>
          </cell>
        </row>
        <row r="8">
          <cell r="L8">
            <v>3</v>
          </cell>
        </row>
        <row r="9">
          <cell r="L9">
            <v>1</v>
          </cell>
        </row>
        <row r="10">
          <cell r="L10">
            <v>4</v>
          </cell>
        </row>
        <row r="11">
          <cell r="L11">
            <v>11</v>
          </cell>
        </row>
        <row r="12">
          <cell r="L12">
            <v>16</v>
          </cell>
        </row>
        <row r="13">
          <cell r="L13">
            <v>1</v>
          </cell>
        </row>
        <row r="14">
          <cell r="L14">
            <v>13</v>
          </cell>
        </row>
        <row r="15">
          <cell r="L15">
            <v>25</v>
          </cell>
        </row>
      </sheetData>
      <sheetData sheetId="2" refreshError="1">
        <row r="2">
          <cell r="A2" t="str">
            <v>CL112</v>
          </cell>
          <cell r="B2" t="str">
            <v>CL</v>
          </cell>
          <cell r="C2">
            <v>1</v>
          </cell>
          <cell r="D2">
            <v>3</v>
          </cell>
          <cell r="E2">
            <v>37609</v>
          </cell>
          <cell r="F2">
            <v>27.29</v>
          </cell>
          <cell r="G2">
            <v>26.71</v>
          </cell>
          <cell r="H2">
            <v>68103</v>
          </cell>
          <cell r="I2">
            <v>27.45</v>
          </cell>
          <cell r="J2">
            <v>26.71</v>
          </cell>
        </row>
        <row r="3">
          <cell r="A3" t="str">
            <v>CL122</v>
          </cell>
          <cell r="B3" t="str">
            <v>CL</v>
          </cell>
          <cell r="C3">
            <v>2</v>
          </cell>
          <cell r="D3">
            <v>3</v>
          </cell>
          <cell r="E3">
            <v>37642</v>
          </cell>
          <cell r="F3">
            <v>27.17</v>
          </cell>
          <cell r="G3">
            <v>26.59</v>
          </cell>
          <cell r="H3">
            <v>38783</v>
          </cell>
          <cell r="I3">
            <v>27.32</v>
          </cell>
          <cell r="J3">
            <v>26.63</v>
          </cell>
        </row>
        <row r="4">
          <cell r="A4" t="str">
            <v>CL13</v>
          </cell>
          <cell r="B4" t="str">
            <v>CL</v>
          </cell>
          <cell r="C4">
            <v>3</v>
          </cell>
          <cell r="D4">
            <v>3</v>
          </cell>
          <cell r="E4">
            <v>37672</v>
          </cell>
          <cell r="F4">
            <v>26.8</v>
          </cell>
          <cell r="G4">
            <v>26.28</v>
          </cell>
          <cell r="H4">
            <v>21182</v>
          </cell>
          <cell r="I4">
            <v>26.95</v>
          </cell>
          <cell r="J4">
            <v>26.37</v>
          </cell>
        </row>
        <row r="5">
          <cell r="A5" t="str">
            <v>CL23</v>
          </cell>
          <cell r="B5" t="str">
            <v>CL</v>
          </cell>
          <cell r="C5">
            <v>4</v>
          </cell>
          <cell r="D5">
            <v>3</v>
          </cell>
          <cell r="E5">
            <v>37700</v>
          </cell>
          <cell r="F5">
            <v>26.47</v>
          </cell>
          <cell r="G5">
            <v>25.95</v>
          </cell>
          <cell r="H5">
            <v>7944</v>
          </cell>
          <cell r="I5">
            <v>26.55</v>
          </cell>
          <cell r="J5">
            <v>26.12</v>
          </cell>
        </row>
        <row r="6">
          <cell r="A6" t="str">
            <v>CL33</v>
          </cell>
          <cell r="B6" t="str">
            <v>CL</v>
          </cell>
          <cell r="C6">
            <v>5</v>
          </cell>
          <cell r="D6">
            <v>3</v>
          </cell>
          <cell r="E6">
            <v>37733</v>
          </cell>
          <cell r="F6">
            <v>26.14</v>
          </cell>
          <cell r="G6">
            <v>25.63</v>
          </cell>
          <cell r="H6">
            <v>1719</v>
          </cell>
          <cell r="I6">
            <v>26.2</v>
          </cell>
          <cell r="J6">
            <v>25.79</v>
          </cell>
        </row>
        <row r="7">
          <cell r="A7" t="str">
            <v>CL43</v>
          </cell>
          <cell r="B7" t="str">
            <v>CL</v>
          </cell>
          <cell r="C7">
            <v>6</v>
          </cell>
          <cell r="D7">
            <v>3</v>
          </cell>
          <cell r="E7">
            <v>37761</v>
          </cell>
          <cell r="F7">
            <v>25.81</v>
          </cell>
          <cell r="G7">
            <v>25.31</v>
          </cell>
          <cell r="H7">
            <v>2664</v>
          </cell>
          <cell r="I7">
            <v>25.84</v>
          </cell>
          <cell r="J7">
            <v>25.45</v>
          </cell>
        </row>
        <row r="8">
          <cell r="A8" t="str">
            <v>CL53</v>
          </cell>
          <cell r="B8" t="str">
            <v>CL</v>
          </cell>
          <cell r="C8">
            <v>7</v>
          </cell>
          <cell r="D8">
            <v>3</v>
          </cell>
          <cell r="E8">
            <v>37792</v>
          </cell>
          <cell r="F8">
            <v>25.48</v>
          </cell>
          <cell r="G8">
            <v>25</v>
          </cell>
          <cell r="H8">
            <v>870</v>
          </cell>
          <cell r="I8">
            <v>25.47</v>
          </cell>
          <cell r="J8">
            <v>25.11</v>
          </cell>
        </row>
        <row r="9">
          <cell r="A9" t="str">
            <v>CL63</v>
          </cell>
          <cell r="B9" t="str">
            <v>CL</v>
          </cell>
          <cell r="C9">
            <v>8</v>
          </cell>
          <cell r="D9">
            <v>3</v>
          </cell>
          <cell r="E9">
            <v>37824</v>
          </cell>
          <cell r="F9">
            <v>25.18</v>
          </cell>
          <cell r="G9">
            <v>24.72</v>
          </cell>
          <cell r="H9">
            <v>1451</v>
          </cell>
          <cell r="I9">
            <v>25.1</v>
          </cell>
          <cell r="J9">
            <v>25</v>
          </cell>
        </row>
        <row r="10">
          <cell r="A10" t="str">
            <v>CL73</v>
          </cell>
          <cell r="B10" t="str">
            <v>CL</v>
          </cell>
          <cell r="C10">
            <v>9</v>
          </cell>
          <cell r="D10">
            <v>3</v>
          </cell>
          <cell r="E10">
            <v>37853</v>
          </cell>
          <cell r="F10">
            <v>24.92</v>
          </cell>
          <cell r="G10">
            <v>24.48</v>
          </cell>
          <cell r="H10">
            <v>1428</v>
          </cell>
          <cell r="I10">
            <v>24.84</v>
          </cell>
          <cell r="J10">
            <v>24.68</v>
          </cell>
        </row>
        <row r="11">
          <cell r="A11" t="str">
            <v>CL83</v>
          </cell>
          <cell r="B11" t="str">
            <v>CL</v>
          </cell>
          <cell r="C11">
            <v>10</v>
          </cell>
          <cell r="D11">
            <v>3</v>
          </cell>
          <cell r="E11">
            <v>37886</v>
          </cell>
          <cell r="F11">
            <v>24.68</v>
          </cell>
          <cell r="G11">
            <v>24.25</v>
          </cell>
          <cell r="H11">
            <v>18</v>
          </cell>
          <cell r="I11">
            <v>0</v>
          </cell>
          <cell r="J11">
            <v>0</v>
          </cell>
        </row>
        <row r="12">
          <cell r="A12" t="str">
            <v>CL93</v>
          </cell>
          <cell r="B12" t="str">
            <v>CL</v>
          </cell>
          <cell r="C12">
            <v>11</v>
          </cell>
          <cell r="D12">
            <v>3</v>
          </cell>
          <cell r="E12">
            <v>37915</v>
          </cell>
          <cell r="F12">
            <v>24.5</v>
          </cell>
          <cell r="G12">
            <v>24.07</v>
          </cell>
          <cell r="H12">
            <v>495</v>
          </cell>
          <cell r="I12">
            <v>24.45</v>
          </cell>
          <cell r="J12">
            <v>24.35</v>
          </cell>
        </row>
        <row r="13">
          <cell r="A13" t="str">
            <v>CL103</v>
          </cell>
          <cell r="B13" t="str">
            <v>CL</v>
          </cell>
          <cell r="C13">
            <v>12</v>
          </cell>
          <cell r="D13">
            <v>3</v>
          </cell>
          <cell r="E13">
            <v>37945</v>
          </cell>
          <cell r="F13">
            <v>24.34</v>
          </cell>
          <cell r="G13">
            <v>23.92</v>
          </cell>
          <cell r="H13">
            <v>2389</v>
          </cell>
          <cell r="I13">
            <v>24.35</v>
          </cell>
          <cell r="J13">
            <v>24.05</v>
          </cell>
        </row>
        <row r="14">
          <cell r="A14" t="str">
            <v>CL113</v>
          </cell>
          <cell r="B14" t="str">
            <v>CL</v>
          </cell>
          <cell r="C14">
            <v>1</v>
          </cell>
          <cell r="D14">
            <v>4</v>
          </cell>
          <cell r="E14">
            <v>37974</v>
          </cell>
          <cell r="F14">
            <v>24.19</v>
          </cell>
          <cell r="G14">
            <v>23.77</v>
          </cell>
          <cell r="H14">
            <v>50</v>
          </cell>
          <cell r="I14">
            <v>0</v>
          </cell>
          <cell r="J14">
            <v>0</v>
          </cell>
        </row>
        <row r="15">
          <cell r="A15" t="str">
            <v>CL123</v>
          </cell>
          <cell r="B15" t="str">
            <v>CL</v>
          </cell>
          <cell r="C15">
            <v>2</v>
          </cell>
          <cell r="D15">
            <v>4</v>
          </cell>
          <cell r="E15">
            <v>38006</v>
          </cell>
          <cell r="F15">
            <v>24.06</v>
          </cell>
          <cell r="G15">
            <v>23.64</v>
          </cell>
          <cell r="H15">
            <v>0</v>
          </cell>
          <cell r="I15">
            <v>0</v>
          </cell>
          <cell r="J15">
            <v>0</v>
          </cell>
        </row>
        <row r="16">
          <cell r="A16" t="str">
            <v>CL14</v>
          </cell>
          <cell r="B16" t="str">
            <v>CL</v>
          </cell>
          <cell r="C16">
            <v>3</v>
          </cell>
          <cell r="D16">
            <v>4</v>
          </cell>
          <cell r="E16">
            <v>38037</v>
          </cell>
          <cell r="F16">
            <v>23.93</v>
          </cell>
          <cell r="G16">
            <v>23.51</v>
          </cell>
          <cell r="H16">
            <v>0</v>
          </cell>
          <cell r="I16">
            <v>0</v>
          </cell>
          <cell r="J16">
            <v>0</v>
          </cell>
        </row>
        <row r="17">
          <cell r="A17" t="str">
            <v>CL24</v>
          </cell>
          <cell r="B17" t="str">
            <v>CL</v>
          </cell>
          <cell r="C17">
            <v>4</v>
          </cell>
          <cell r="D17">
            <v>4</v>
          </cell>
          <cell r="E17">
            <v>38068</v>
          </cell>
          <cell r="F17">
            <v>23.8</v>
          </cell>
          <cell r="G17">
            <v>23.38</v>
          </cell>
          <cell r="H17">
            <v>360</v>
          </cell>
          <cell r="I17">
            <v>0</v>
          </cell>
          <cell r="J17">
            <v>0</v>
          </cell>
        </row>
        <row r="18">
          <cell r="A18" t="str">
            <v>CL34</v>
          </cell>
          <cell r="B18" t="str">
            <v>CL</v>
          </cell>
          <cell r="C18">
            <v>5</v>
          </cell>
          <cell r="D18">
            <v>4</v>
          </cell>
          <cell r="E18">
            <v>38097</v>
          </cell>
          <cell r="F18">
            <v>23.68</v>
          </cell>
          <cell r="G18">
            <v>23.26</v>
          </cell>
          <cell r="H18">
            <v>0</v>
          </cell>
          <cell r="I18">
            <v>0</v>
          </cell>
          <cell r="J18">
            <v>0</v>
          </cell>
        </row>
        <row r="19">
          <cell r="A19" t="str">
            <v>CL44</v>
          </cell>
          <cell r="B19" t="str">
            <v>CL</v>
          </cell>
          <cell r="C19">
            <v>6</v>
          </cell>
          <cell r="D19">
            <v>4</v>
          </cell>
          <cell r="E19">
            <v>38127</v>
          </cell>
          <cell r="F19">
            <v>23.59</v>
          </cell>
          <cell r="G19">
            <v>23.17</v>
          </cell>
          <cell r="H19">
            <v>483</v>
          </cell>
          <cell r="I19">
            <v>23.5</v>
          </cell>
          <cell r="J19">
            <v>23.5</v>
          </cell>
        </row>
        <row r="20">
          <cell r="A20" t="str">
            <v>CL54</v>
          </cell>
          <cell r="B20" t="str">
            <v>CL</v>
          </cell>
          <cell r="C20">
            <v>7</v>
          </cell>
          <cell r="D20">
            <v>4</v>
          </cell>
          <cell r="E20">
            <v>38160</v>
          </cell>
          <cell r="F20">
            <v>23.54</v>
          </cell>
          <cell r="G20">
            <v>23.12</v>
          </cell>
          <cell r="H20">
            <v>0</v>
          </cell>
          <cell r="I20">
            <v>0</v>
          </cell>
          <cell r="J20">
            <v>0</v>
          </cell>
        </row>
        <row r="21">
          <cell r="A21" t="str">
            <v>CL64</v>
          </cell>
          <cell r="B21" t="str">
            <v>CL</v>
          </cell>
          <cell r="C21">
            <v>8</v>
          </cell>
          <cell r="D21">
            <v>4</v>
          </cell>
          <cell r="E21">
            <v>38188</v>
          </cell>
          <cell r="F21">
            <v>23.5</v>
          </cell>
          <cell r="G21">
            <v>23.08</v>
          </cell>
          <cell r="H21">
            <v>0</v>
          </cell>
          <cell r="I21">
            <v>0</v>
          </cell>
          <cell r="J21">
            <v>0</v>
          </cell>
        </row>
        <row r="22">
          <cell r="A22" t="str">
            <v>CL74</v>
          </cell>
          <cell r="B22" t="str">
            <v>CL</v>
          </cell>
          <cell r="C22">
            <v>9</v>
          </cell>
          <cell r="D22">
            <v>4</v>
          </cell>
          <cell r="E22">
            <v>38219</v>
          </cell>
          <cell r="F22">
            <v>23.47</v>
          </cell>
          <cell r="G22">
            <v>23.05</v>
          </cell>
          <cell r="H22">
            <v>0</v>
          </cell>
          <cell r="I22">
            <v>0</v>
          </cell>
          <cell r="J22">
            <v>0</v>
          </cell>
        </row>
        <row r="23">
          <cell r="A23" t="str">
            <v>CL84</v>
          </cell>
          <cell r="B23" t="str">
            <v>CL</v>
          </cell>
          <cell r="C23">
            <v>10</v>
          </cell>
          <cell r="D23">
            <v>4</v>
          </cell>
          <cell r="E23">
            <v>38251</v>
          </cell>
          <cell r="F23">
            <v>23.44</v>
          </cell>
          <cell r="G23">
            <v>23.02</v>
          </cell>
          <cell r="H23">
            <v>0</v>
          </cell>
          <cell r="I23">
            <v>0</v>
          </cell>
          <cell r="J23">
            <v>0</v>
          </cell>
        </row>
        <row r="24">
          <cell r="A24" t="str">
            <v>CL94</v>
          </cell>
          <cell r="B24" t="str">
            <v>CL</v>
          </cell>
          <cell r="C24">
            <v>11</v>
          </cell>
          <cell r="D24">
            <v>4</v>
          </cell>
          <cell r="E24">
            <v>38280</v>
          </cell>
          <cell r="F24">
            <v>23.41</v>
          </cell>
          <cell r="G24">
            <v>22.99</v>
          </cell>
          <cell r="H24">
            <v>0</v>
          </cell>
          <cell r="I24">
            <v>0</v>
          </cell>
          <cell r="J24">
            <v>0</v>
          </cell>
        </row>
        <row r="25">
          <cell r="A25" t="str">
            <v>CL104</v>
          </cell>
          <cell r="B25" t="str">
            <v>CL</v>
          </cell>
          <cell r="C25">
            <v>12</v>
          </cell>
          <cell r="D25">
            <v>4</v>
          </cell>
          <cell r="E25">
            <v>38310</v>
          </cell>
          <cell r="F25">
            <v>23.38</v>
          </cell>
          <cell r="G25">
            <v>22.97</v>
          </cell>
          <cell r="H25">
            <v>1092</v>
          </cell>
          <cell r="I25">
            <v>23.19</v>
          </cell>
          <cell r="J25">
            <v>23.15</v>
          </cell>
        </row>
        <row r="26">
          <cell r="A26" t="str">
            <v>CL114</v>
          </cell>
          <cell r="B26" t="str">
            <v>CL</v>
          </cell>
          <cell r="C26">
            <v>1</v>
          </cell>
          <cell r="D26">
            <v>5</v>
          </cell>
          <cell r="E26">
            <v>38341</v>
          </cell>
          <cell r="F26">
            <v>23.35</v>
          </cell>
          <cell r="G26">
            <v>22.95</v>
          </cell>
          <cell r="H26">
            <v>1</v>
          </cell>
          <cell r="I26">
            <v>0</v>
          </cell>
          <cell r="J26">
            <v>0</v>
          </cell>
        </row>
        <row r="27">
          <cell r="A27" t="str">
            <v>CL124</v>
          </cell>
          <cell r="B27" t="str">
            <v>CL</v>
          </cell>
          <cell r="C27">
            <v>2</v>
          </cell>
          <cell r="D27">
            <v>5</v>
          </cell>
          <cell r="E27">
            <v>38372</v>
          </cell>
          <cell r="F27">
            <v>23.32</v>
          </cell>
          <cell r="G27">
            <v>22.93</v>
          </cell>
          <cell r="H27">
            <v>0</v>
          </cell>
          <cell r="I27">
            <v>0</v>
          </cell>
          <cell r="J27">
            <v>0</v>
          </cell>
        </row>
        <row r="28">
          <cell r="A28" t="str">
            <v>CL15</v>
          </cell>
          <cell r="B28" t="str">
            <v>CL</v>
          </cell>
          <cell r="C28">
            <v>3</v>
          </cell>
          <cell r="D28">
            <v>5</v>
          </cell>
          <cell r="E28">
            <v>38405</v>
          </cell>
          <cell r="F28">
            <v>23.3</v>
          </cell>
          <cell r="G28">
            <v>22.91</v>
          </cell>
          <cell r="H28">
            <v>0</v>
          </cell>
          <cell r="I28">
            <v>0</v>
          </cell>
          <cell r="J28">
            <v>0</v>
          </cell>
        </row>
        <row r="29">
          <cell r="A29" t="str">
            <v>CL25</v>
          </cell>
          <cell r="B29" t="str">
            <v>CL</v>
          </cell>
          <cell r="C29">
            <v>4</v>
          </cell>
          <cell r="D29">
            <v>5</v>
          </cell>
          <cell r="E29">
            <v>38432</v>
          </cell>
          <cell r="F29">
            <v>23.28</v>
          </cell>
          <cell r="G29">
            <v>22.89</v>
          </cell>
          <cell r="H29">
            <v>0</v>
          </cell>
          <cell r="I29">
            <v>0</v>
          </cell>
          <cell r="J29">
            <v>0</v>
          </cell>
        </row>
        <row r="30">
          <cell r="A30" t="str">
            <v>CL35</v>
          </cell>
          <cell r="B30" t="str">
            <v>CL</v>
          </cell>
          <cell r="C30">
            <v>5</v>
          </cell>
          <cell r="D30">
            <v>5</v>
          </cell>
          <cell r="E30">
            <v>38462</v>
          </cell>
          <cell r="F30">
            <v>23.26</v>
          </cell>
          <cell r="G30">
            <v>22.87</v>
          </cell>
          <cell r="H30">
            <v>0</v>
          </cell>
          <cell r="I30">
            <v>0</v>
          </cell>
          <cell r="J30">
            <v>0</v>
          </cell>
        </row>
        <row r="31">
          <cell r="A31" t="str">
            <v>CL65</v>
          </cell>
          <cell r="B31" t="str">
            <v>CL</v>
          </cell>
          <cell r="C31">
            <v>6</v>
          </cell>
          <cell r="D31">
            <v>5</v>
          </cell>
          <cell r="E31">
            <v>38492</v>
          </cell>
          <cell r="F31">
            <v>23.23</v>
          </cell>
          <cell r="G31">
            <v>22.84</v>
          </cell>
          <cell r="H31">
            <v>90</v>
          </cell>
          <cell r="I31">
            <v>0</v>
          </cell>
          <cell r="J31">
            <v>0</v>
          </cell>
        </row>
        <row r="32">
          <cell r="A32" t="str">
            <v>CL125</v>
          </cell>
          <cell r="B32" t="str">
            <v>CL</v>
          </cell>
          <cell r="C32">
            <v>12</v>
          </cell>
          <cell r="D32">
            <v>5</v>
          </cell>
          <cell r="E32">
            <v>38674</v>
          </cell>
          <cell r="F32">
            <v>23.14</v>
          </cell>
          <cell r="G32">
            <v>22.75</v>
          </cell>
          <cell r="H32">
            <v>536</v>
          </cell>
          <cell r="I32">
            <v>23.05</v>
          </cell>
          <cell r="J32">
            <v>23.05</v>
          </cell>
        </row>
        <row r="33">
          <cell r="A33" t="str">
            <v>CL126</v>
          </cell>
          <cell r="B33" t="str">
            <v>CL</v>
          </cell>
          <cell r="C33">
            <v>12</v>
          </cell>
          <cell r="D33">
            <v>6</v>
          </cell>
          <cell r="E33">
            <v>39038</v>
          </cell>
          <cell r="F33">
            <v>23.04</v>
          </cell>
          <cell r="G33">
            <v>22.65</v>
          </cell>
          <cell r="H33">
            <v>0</v>
          </cell>
          <cell r="I33">
            <v>0</v>
          </cell>
          <cell r="J33">
            <v>0</v>
          </cell>
        </row>
        <row r="34">
          <cell r="A34" t="str">
            <v>CL127</v>
          </cell>
          <cell r="B34" t="str">
            <v>CL</v>
          </cell>
          <cell r="C34">
            <v>12</v>
          </cell>
          <cell r="D34">
            <v>7</v>
          </cell>
          <cell r="E34">
            <v>39402</v>
          </cell>
          <cell r="F34">
            <v>22.94</v>
          </cell>
          <cell r="G34">
            <v>22.55</v>
          </cell>
          <cell r="H34">
            <v>1</v>
          </cell>
          <cell r="I34">
            <v>0</v>
          </cell>
          <cell r="J34">
            <v>0</v>
          </cell>
        </row>
        <row r="35">
          <cell r="A35" t="str">
            <v>CL128</v>
          </cell>
          <cell r="B35" t="str">
            <v>CL</v>
          </cell>
          <cell r="C35">
            <v>12</v>
          </cell>
          <cell r="D35">
            <v>8</v>
          </cell>
          <cell r="E35">
            <v>39772</v>
          </cell>
          <cell r="F35">
            <v>22.88</v>
          </cell>
          <cell r="G35">
            <v>22.49</v>
          </cell>
          <cell r="H35">
            <v>1</v>
          </cell>
          <cell r="I35">
            <v>0</v>
          </cell>
          <cell r="J35">
            <v>0</v>
          </cell>
        </row>
        <row r="36">
          <cell r="A36" t="str">
            <v>HO112</v>
          </cell>
          <cell r="B36" t="str">
            <v>CL</v>
          </cell>
          <cell r="C36">
            <v>12</v>
          </cell>
          <cell r="D36">
            <v>9</v>
          </cell>
          <cell r="E36">
            <v>40137</v>
          </cell>
          <cell r="F36">
            <v>22.82</v>
          </cell>
          <cell r="G36">
            <v>22.43</v>
          </cell>
          <cell r="H36">
            <v>0</v>
          </cell>
          <cell r="I36">
            <v>0</v>
          </cell>
          <cell r="J36">
            <v>0</v>
          </cell>
        </row>
        <row r="37">
          <cell r="A37" t="str">
            <v>HO122</v>
          </cell>
          <cell r="B37" t="str">
            <v>HO</v>
          </cell>
          <cell r="C37">
            <v>1</v>
          </cell>
          <cell r="D37">
            <v>3</v>
          </cell>
          <cell r="E37">
            <v>37621</v>
          </cell>
          <cell r="F37">
            <v>0.75619999999999998</v>
          </cell>
          <cell r="G37">
            <v>0.74539999999999995</v>
          </cell>
          <cell r="H37">
            <v>23589</v>
          </cell>
          <cell r="I37">
            <v>0.76400000000000001</v>
          </cell>
          <cell r="J37">
            <v>0.74550000000000005</v>
          </cell>
        </row>
        <row r="38">
          <cell r="A38" t="str">
            <v>HO13</v>
          </cell>
          <cell r="B38" t="str">
            <v>HO</v>
          </cell>
          <cell r="C38">
            <v>2</v>
          </cell>
          <cell r="D38">
            <v>3</v>
          </cell>
          <cell r="E38">
            <v>37652</v>
          </cell>
          <cell r="F38">
            <v>0.75190000000000001</v>
          </cell>
          <cell r="G38">
            <v>0.73970000000000002</v>
          </cell>
          <cell r="H38">
            <v>13901</v>
          </cell>
          <cell r="I38">
            <v>0.75900000000000001</v>
          </cell>
          <cell r="J38">
            <v>0.74199999999999999</v>
          </cell>
        </row>
        <row r="39">
          <cell r="A39" t="str">
            <v>HO23</v>
          </cell>
          <cell r="B39" t="str">
            <v>HO</v>
          </cell>
          <cell r="C39">
            <v>3</v>
          </cell>
          <cell r="D39">
            <v>3</v>
          </cell>
          <cell r="E39">
            <v>37680</v>
          </cell>
          <cell r="F39">
            <v>0.72840000000000005</v>
          </cell>
          <cell r="G39">
            <v>0.71619999999999995</v>
          </cell>
          <cell r="H39">
            <v>5228</v>
          </cell>
          <cell r="I39">
            <v>0.73399999999999999</v>
          </cell>
          <cell r="J39">
            <v>0.72070000000000001</v>
          </cell>
        </row>
        <row r="40">
          <cell r="A40" t="str">
            <v>HO33</v>
          </cell>
          <cell r="B40" t="str">
            <v>HO</v>
          </cell>
          <cell r="C40">
            <v>4</v>
          </cell>
          <cell r="D40">
            <v>3</v>
          </cell>
          <cell r="E40">
            <v>37711</v>
          </cell>
          <cell r="F40">
            <v>0.70589999999999997</v>
          </cell>
          <cell r="G40">
            <v>0.69269999999999998</v>
          </cell>
          <cell r="H40">
            <v>2873</v>
          </cell>
          <cell r="I40">
            <v>0.71199999999999997</v>
          </cell>
          <cell r="J40">
            <v>0.69750000000000001</v>
          </cell>
        </row>
        <row r="41">
          <cell r="A41" t="str">
            <v>HO43</v>
          </cell>
          <cell r="B41" t="str">
            <v>HO</v>
          </cell>
          <cell r="C41">
            <v>5</v>
          </cell>
          <cell r="D41">
            <v>3</v>
          </cell>
          <cell r="E41">
            <v>37741</v>
          </cell>
          <cell r="F41">
            <v>0.68540000000000001</v>
          </cell>
          <cell r="G41">
            <v>0.67220000000000002</v>
          </cell>
          <cell r="H41">
            <v>813</v>
          </cell>
          <cell r="I41">
            <v>0.69099999999999995</v>
          </cell>
          <cell r="J41">
            <v>0.68200000000000005</v>
          </cell>
        </row>
        <row r="42">
          <cell r="A42" t="str">
            <v>HO53</v>
          </cell>
          <cell r="B42" t="str">
            <v>HO</v>
          </cell>
          <cell r="C42">
            <v>6</v>
          </cell>
          <cell r="D42">
            <v>3</v>
          </cell>
          <cell r="E42">
            <v>37771</v>
          </cell>
          <cell r="F42">
            <v>0.6764</v>
          </cell>
          <cell r="G42">
            <v>0.66320000000000001</v>
          </cell>
          <cell r="H42">
            <v>321</v>
          </cell>
          <cell r="I42">
            <v>0.67900000000000005</v>
          </cell>
          <cell r="J42">
            <v>0.67700000000000005</v>
          </cell>
        </row>
        <row r="43">
          <cell r="A43" t="str">
            <v>HO63</v>
          </cell>
          <cell r="B43" t="str">
            <v>HO</v>
          </cell>
          <cell r="C43">
            <v>7</v>
          </cell>
          <cell r="D43">
            <v>3</v>
          </cell>
          <cell r="E43">
            <v>37802</v>
          </cell>
          <cell r="F43">
            <v>0.67390000000000005</v>
          </cell>
          <cell r="G43">
            <v>0.66069999999999995</v>
          </cell>
          <cell r="H43">
            <v>133</v>
          </cell>
          <cell r="I43">
            <v>0</v>
          </cell>
          <cell r="J43">
            <v>0</v>
          </cell>
        </row>
        <row r="44">
          <cell r="A44" t="str">
            <v>HO73</v>
          </cell>
          <cell r="B44" t="str">
            <v>HO</v>
          </cell>
          <cell r="C44">
            <v>8</v>
          </cell>
          <cell r="D44">
            <v>3</v>
          </cell>
          <cell r="E44">
            <v>37833</v>
          </cell>
          <cell r="F44">
            <v>0.67390000000000005</v>
          </cell>
          <cell r="G44">
            <v>0.66069999999999995</v>
          </cell>
          <cell r="H44">
            <v>10</v>
          </cell>
          <cell r="I44">
            <v>0.67500000000000004</v>
          </cell>
          <cell r="J44">
            <v>0.67149999999999999</v>
          </cell>
        </row>
        <row r="45">
          <cell r="A45" t="str">
            <v>HO83</v>
          </cell>
          <cell r="B45" t="str">
            <v>HO</v>
          </cell>
          <cell r="C45">
            <v>9</v>
          </cell>
          <cell r="D45">
            <v>3</v>
          </cell>
          <cell r="E45">
            <v>37862</v>
          </cell>
          <cell r="F45">
            <v>0.67789999999999995</v>
          </cell>
          <cell r="G45">
            <v>0.66469999999999996</v>
          </cell>
          <cell r="H45">
            <v>37</v>
          </cell>
          <cell r="I45">
            <v>0.67369999999999997</v>
          </cell>
          <cell r="J45">
            <v>0.67369999999999997</v>
          </cell>
        </row>
        <row r="46">
          <cell r="A46" t="str">
            <v>HO93</v>
          </cell>
          <cell r="B46" t="str">
            <v>HO</v>
          </cell>
          <cell r="C46">
            <v>10</v>
          </cell>
          <cell r="D46">
            <v>3</v>
          </cell>
          <cell r="E46">
            <v>37894</v>
          </cell>
          <cell r="F46">
            <v>0.68240000000000001</v>
          </cell>
          <cell r="G46">
            <v>0.66920000000000002</v>
          </cell>
          <cell r="H46">
            <v>6</v>
          </cell>
          <cell r="I46">
            <v>0.6825</v>
          </cell>
          <cell r="J46">
            <v>0.6825</v>
          </cell>
        </row>
        <row r="47">
          <cell r="A47" t="str">
            <v>HO103</v>
          </cell>
          <cell r="B47" t="str">
            <v>HO</v>
          </cell>
          <cell r="C47">
            <v>11</v>
          </cell>
          <cell r="D47">
            <v>3</v>
          </cell>
          <cell r="E47">
            <v>37925</v>
          </cell>
          <cell r="F47">
            <v>0.68689999999999996</v>
          </cell>
          <cell r="G47">
            <v>0.67369999999999997</v>
          </cell>
          <cell r="H47">
            <v>2</v>
          </cell>
          <cell r="I47">
            <v>0.68269999999999997</v>
          </cell>
          <cell r="J47">
            <v>0.68269999999999997</v>
          </cell>
        </row>
        <row r="48">
          <cell r="A48" t="str">
            <v>HO113</v>
          </cell>
          <cell r="B48" t="str">
            <v>HO</v>
          </cell>
          <cell r="C48">
            <v>12</v>
          </cell>
          <cell r="D48">
            <v>3</v>
          </cell>
          <cell r="E48">
            <v>37951</v>
          </cell>
          <cell r="F48">
            <v>0.69089999999999996</v>
          </cell>
          <cell r="G48">
            <v>0.67769999999999997</v>
          </cell>
          <cell r="H48">
            <v>26</v>
          </cell>
          <cell r="I48">
            <v>0</v>
          </cell>
          <cell r="J48">
            <v>0</v>
          </cell>
        </row>
        <row r="49">
          <cell r="A49" t="str">
            <v>HO123</v>
          </cell>
          <cell r="B49" t="str">
            <v>HO</v>
          </cell>
          <cell r="C49">
            <v>1</v>
          </cell>
          <cell r="D49">
            <v>4</v>
          </cell>
          <cell r="E49">
            <v>37986</v>
          </cell>
          <cell r="F49">
            <v>0.69240000000000002</v>
          </cell>
          <cell r="G49">
            <v>0.67920000000000003</v>
          </cell>
          <cell r="H49">
            <v>2</v>
          </cell>
          <cell r="I49">
            <v>0.68820000000000003</v>
          </cell>
          <cell r="J49">
            <v>0.68820000000000003</v>
          </cell>
        </row>
        <row r="50">
          <cell r="A50" t="str">
            <v>HO14</v>
          </cell>
          <cell r="B50" t="str">
            <v>HO</v>
          </cell>
          <cell r="C50">
            <v>2</v>
          </cell>
          <cell r="D50">
            <v>4</v>
          </cell>
          <cell r="E50">
            <v>38016</v>
          </cell>
          <cell r="F50">
            <v>0.68740000000000001</v>
          </cell>
          <cell r="G50">
            <v>0.67420000000000002</v>
          </cell>
          <cell r="H50">
            <v>0</v>
          </cell>
          <cell r="I50">
            <v>0</v>
          </cell>
          <cell r="J50">
            <v>0</v>
          </cell>
        </row>
        <row r="51">
          <cell r="A51" t="str">
            <v>HO24</v>
          </cell>
          <cell r="B51" t="str">
            <v>HO</v>
          </cell>
          <cell r="C51">
            <v>3</v>
          </cell>
          <cell r="D51">
            <v>4</v>
          </cell>
          <cell r="E51">
            <v>38044</v>
          </cell>
          <cell r="F51">
            <v>0.6724</v>
          </cell>
          <cell r="G51">
            <v>0.65920000000000001</v>
          </cell>
          <cell r="H51">
            <v>1</v>
          </cell>
          <cell r="I51">
            <v>0.66820000000000002</v>
          </cell>
          <cell r="J51">
            <v>0.66820000000000002</v>
          </cell>
        </row>
        <row r="52">
          <cell r="A52" t="str">
            <v>HO34</v>
          </cell>
          <cell r="B52" t="str">
            <v>HO</v>
          </cell>
          <cell r="C52">
            <v>4</v>
          </cell>
          <cell r="D52">
            <v>4</v>
          </cell>
          <cell r="E52">
            <v>38077</v>
          </cell>
          <cell r="F52">
            <v>0.65739999999999998</v>
          </cell>
          <cell r="G52">
            <v>0.64419999999999999</v>
          </cell>
          <cell r="H52">
            <v>18</v>
          </cell>
          <cell r="I52">
            <v>0</v>
          </cell>
          <cell r="J52">
            <v>0</v>
          </cell>
        </row>
        <row r="53">
          <cell r="A53" t="str">
            <v>HO44</v>
          </cell>
          <cell r="B53" t="str">
            <v>HO</v>
          </cell>
          <cell r="C53">
            <v>5</v>
          </cell>
          <cell r="D53">
            <v>4</v>
          </cell>
          <cell r="E53">
            <v>38107</v>
          </cell>
          <cell r="F53">
            <v>0.64190000000000003</v>
          </cell>
          <cell r="G53">
            <v>0.62870000000000004</v>
          </cell>
          <cell r="H53">
            <v>0</v>
          </cell>
          <cell r="I53">
            <v>0</v>
          </cell>
          <cell r="J53">
            <v>0</v>
          </cell>
        </row>
        <row r="54">
          <cell r="A54" t="str">
            <v>HU112</v>
          </cell>
          <cell r="B54" t="str">
            <v>HO</v>
          </cell>
          <cell r="C54">
            <v>6</v>
          </cell>
          <cell r="D54">
            <v>4</v>
          </cell>
          <cell r="E54">
            <v>38135</v>
          </cell>
          <cell r="F54">
            <v>0.63839999999999997</v>
          </cell>
          <cell r="G54">
            <v>0.62519999999999998</v>
          </cell>
          <cell r="H54">
            <v>0</v>
          </cell>
          <cell r="I54">
            <v>0</v>
          </cell>
          <cell r="J54">
            <v>0</v>
          </cell>
        </row>
        <row r="55">
          <cell r="A55" t="str">
            <v>HU122</v>
          </cell>
          <cell r="B55" t="str">
            <v>HU</v>
          </cell>
          <cell r="C55">
            <v>1</v>
          </cell>
          <cell r="D55">
            <v>3</v>
          </cell>
          <cell r="E55">
            <v>37621</v>
          </cell>
          <cell r="F55">
            <v>0.75270000000000004</v>
          </cell>
          <cell r="G55">
            <v>0.72929999999999995</v>
          </cell>
          <cell r="H55">
            <v>21070</v>
          </cell>
          <cell r="I55">
            <v>0.75700000000000001</v>
          </cell>
          <cell r="J55">
            <v>0.73129999999999995</v>
          </cell>
        </row>
        <row r="56">
          <cell r="A56" t="str">
            <v>HU13</v>
          </cell>
          <cell r="B56" t="str">
            <v>HU</v>
          </cell>
          <cell r="C56">
            <v>2</v>
          </cell>
          <cell r="D56">
            <v>3</v>
          </cell>
          <cell r="E56">
            <v>37652</v>
          </cell>
          <cell r="F56">
            <v>0.75039999999999996</v>
          </cell>
          <cell r="G56">
            <v>0.73080000000000001</v>
          </cell>
          <cell r="H56">
            <v>10942</v>
          </cell>
          <cell r="I56">
            <v>0.75649999999999995</v>
          </cell>
          <cell r="J56">
            <v>0.73380000000000001</v>
          </cell>
        </row>
        <row r="57">
          <cell r="A57" t="str">
            <v>HU23</v>
          </cell>
          <cell r="B57" t="str">
            <v>HU</v>
          </cell>
          <cell r="C57">
            <v>3</v>
          </cell>
          <cell r="D57">
            <v>3</v>
          </cell>
          <cell r="E57">
            <v>37680</v>
          </cell>
          <cell r="F57">
            <v>0.75290000000000001</v>
          </cell>
          <cell r="G57">
            <v>0.73480000000000001</v>
          </cell>
          <cell r="H57">
            <v>2613</v>
          </cell>
          <cell r="I57">
            <v>0.75749999999999995</v>
          </cell>
          <cell r="J57">
            <v>0.74</v>
          </cell>
        </row>
        <row r="58">
          <cell r="A58" t="str">
            <v>HU33</v>
          </cell>
          <cell r="B58" t="str">
            <v>HU</v>
          </cell>
          <cell r="C58">
            <v>4</v>
          </cell>
          <cell r="D58">
            <v>3</v>
          </cell>
          <cell r="E58">
            <v>37711</v>
          </cell>
          <cell r="F58">
            <v>0.81689999999999996</v>
          </cell>
          <cell r="G58">
            <v>0.80010000000000003</v>
          </cell>
          <cell r="H58">
            <v>922</v>
          </cell>
          <cell r="I58">
            <v>0.81499999999999995</v>
          </cell>
          <cell r="J58">
            <v>0.81499999999999995</v>
          </cell>
        </row>
        <row r="59">
          <cell r="A59" t="str">
            <v>HU43</v>
          </cell>
          <cell r="B59" t="str">
            <v>HU</v>
          </cell>
          <cell r="C59">
            <v>5</v>
          </cell>
          <cell r="D59">
            <v>3</v>
          </cell>
          <cell r="E59">
            <v>37741</v>
          </cell>
          <cell r="F59">
            <v>0.81389999999999996</v>
          </cell>
          <cell r="G59">
            <v>0.79759999999999998</v>
          </cell>
          <cell r="H59">
            <v>210</v>
          </cell>
          <cell r="I59">
            <v>0.81499999999999995</v>
          </cell>
          <cell r="J59">
            <v>0.81499999999999995</v>
          </cell>
        </row>
        <row r="60">
          <cell r="A60" t="str">
            <v>HU53</v>
          </cell>
          <cell r="B60" t="str">
            <v>HU</v>
          </cell>
          <cell r="C60">
            <v>6</v>
          </cell>
          <cell r="D60">
            <v>3</v>
          </cell>
          <cell r="E60">
            <v>37771</v>
          </cell>
          <cell r="F60">
            <v>0.80369999999999997</v>
          </cell>
          <cell r="G60">
            <v>0.78790000000000004</v>
          </cell>
          <cell r="H60">
            <v>363</v>
          </cell>
          <cell r="I60">
            <v>0.80800000000000005</v>
          </cell>
          <cell r="J60">
            <v>0.80800000000000005</v>
          </cell>
        </row>
        <row r="61">
          <cell r="A61" t="str">
            <v>HU63</v>
          </cell>
          <cell r="B61" t="str">
            <v>HU</v>
          </cell>
          <cell r="C61">
            <v>7</v>
          </cell>
          <cell r="D61">
            <v>3</v>
          </cell>
          <cell r="E61">
            <v>37802</v>
          </cell>
          <cell r="F61">
            <v>0.78769999999999996</v>
          </cell>
          <cell r="G61">
            <v>0.77239999999999998</v>
          </cell>
          <cell r="H61">
            <v>150</v>
          </cell>
          <cell r="I61">
            <v>0</v>
          </cell>
          <cell r="J61">
            <v>0</v>
          </cell>
        </row>
        <row r="62">
          <cell r="A62" t="str">
            <v>HU73</v>
          </cell>
          <cell r="B62" t="str">
            <v>HU</v>
          </cell>
          <cell r="C62">
            <v>8</v>
          </cell>
          <cell r="D62">
            <v>3</v>
          </cell>
          <cell r="E62">
            <v>37833</v>
          </cell>
          <cell r="F62">
            <v>0.76670000000000005</v>
          </cell>
          <cell r="G62">
            <v>0.75190000000000001</v>
          </cell>
          <cell r="H62">
            <v>50</v>
          </cell>
          <cell r="I62">
            <v>0</v>
          </cell>
          <cell r="J62">
            <v>0</v>
          </cell>
        </row>
        <row r="63">
          <cell r="A63" t="str">
            <v>HU83</v>
          </cell>
          <cell r="B63" t="str">
            <v>HU</v>
          </cell>
          <cell r="C63">
            <v>9</v>
          </cell>
          <cell r="D63">
            <v>3</v>
          </cell>
          <cell r="E63">
            <v>37862</v>
          </cell>
          <cell r="F63">
            <v>0.74</v>
          </cell>
          <cell r="G63">
            <v>0.72540000000000004</v>
          </cell>
          <cell r="H63">
            <v>170</v>
          </cell>
          <cell r="I63">
            <v>0</v>
          </cell>
          <cell r="J63">
            <v>0</v>
          </cell>
        </row>
        <row r="64">
          <cell r="A64" t="str">
            <v>HU93</v>
          </cell>
          <cell r="B64" t="str">
            <v>HU</v>
          </cell>
          <cell r="C64">
            <v>10</v>
          </cell>
          <cell r="D64">
            <v>3</v>
          </cell>
          <cell r="E64">
            <v>37894</v>
          </cell>
          <cell r="F64">
            <v>0.70399999999999996</v>
          </cell>
          <cell r="G64">
            <v>0.68989999999999996</v>
          </cell>
          <cell r="H64">
            <v>0</v>
          </cell>
          <cell r="I64">
            <v>0</v>
          </cell>
          <cell r="J64">
            <v>0</v>
          </cell>
        </row>
        <row r="65">
          <cell r="A65" t="str">
            <v>HU103</v>
          </cell>
          <cell r="B65" t="str">
            <v>HU</v>
          </cell>
          <cell r="C65">
            <v>11</v>
          </cell>
          <cell r="D65">
            <v>3</v>
          </cell>
          <cell r="E65">
            <v>37925</v>
          </cell>
          <cell r="F65">
            <v>0.6895</v>
          </cell>
          <cell r="G65">
            <v>0.6754</v>
          </cell>
          <cell r="H65">
            <v>0</v>
          </cell>
          <cell r="I65">
            <v>0</v>
          </cell>
          <cell r="J65">
            <v>0</v>
          </cell>
        </row>
        <row r="66">
          <cell r="A66" t="str">
            <v>NG112</v>
          </cell>
          <cell r="B66" t="str">
            <v>HU</v>
          </cell>
          <cell r="C66">
            <v>12</v>
          </cell>
          <cell r="D66">
            <v>3</v>
          </cell>
          <cell r="E66">
            <v>37951</v>
          </cell>
          <cell r="F66">
            <v>0.6835</v>
          </cell>
          <cell r="G66">
            <v>0.6694</v>
          </cell>
          <cell r="H66">
            <v>0</v>
          </cell>
          <cell r="I66">
            <v>0</v>
          </cell>
          <cell r="J66">
            <v>0</v>
          </cell>
        </row>
        <row r="67">
          <cell r="A67" t="str">
            <v>NG122</v>
          </cell>
          <cell r="B67" t="str">
            <v>KA</v>
          </cell>
          <cell r="C67">
            <v>1</v>
          </cell>
          <cell r="D67">
            <v>3</v>
          </cell>
          <cell r="E67">
            <v>37621</v>
          </cell>
          <cell r="F67">
            <v>41.87</v>
          </cell>
          <cell r="G67">
            <v>41.38</v>
          </cell>
          <cell r="H67">
            <v>0</v>
          </cell>
          <cell r="I67">
            <v>0</v>
          </cell>
          <cell r="J67">
            <v>0</v>
          </cell>
        </row>
        <row r="68">
          <cell r="A68" t="str">
            <v>NG13</v>
          </cell>
          <cell r="B68" t="str">
            <v>KA</v>
          </cell>
          <cell r="C68">
            <v>2</v>
          </cell>
          <cell r="D68">
            <v>3</v>
          </cell>
          <cell r="E68">
            <v>37652</v>
          </cell>
          <cell r="F68">
            <v>41.87</v>
          </cell>
          <cell r="G68">
            <v>41.44</v>
          </cell>
          <cell r="H68">
            <v>0</v>
          </cell>
          <cell r="I68">
            <v>0</v>
          </cell>
          <cell r="J68">
            <v>0</v>
          </cell>
        </row>
        <row r="69">
          <cell r="A69" t="str">
            <v>NG23</v>
          </cell>
          <cell r="B69" t="str">
            <v>KA</v>
          </cell>
          <cell r="C69">
            <v>5</v>
          </cell>
          <cell r="D69">
            <v>3</v>
          </cell>
          <cell r="E69">
            <v>37741</v>
          </cell>
          <cell r="F69">
            <v>40.26</v>
          </cell>
          <cell r="G69">
            <v>39.75</v>
          </cell>
          <cell r="H69">
            <v>0</v>
          </cell>
          <cell r="I69">
            <v>0</v>
          </cell>
          <cell r="J69">
            <v>0</v>
          </cell>
        </row>
        <row r="70">
          <cell r="A70" t="str">
            <v>NG33</v>
          </cell>
          <cell r="B70" t="str">
            <v>KA</v>
          </cell>
          <cell r="C70">
            <v>6</v>
          </cell>
          <cell r="D70">
            <v>3</v>
          </cell>
          <cell r="E70">
            <v>37771</v>
          </cell>
          <cell r="F70">
            <v>46</v>
          </cell>
          <cell r="G70">
            <v>45.63</v>
          </cell>
          <cell r="H70">
            <v>0</v>
          </cell>
          <cell r="I70">
            <v>0</v>
          </cell>
          <cell r="J70">
            <v>0</v>
          </cell>
        </row>
        <row r="71">
          <cell r="A71" t="str">
            <v>NG43</v>
          </cell>
          <cell r="B71" t="str">
            <v>KA</v>
          </cell>
          <cell r="C71">
            <v>7</v>
          </cell>
          <cell r="D71">
            <v>3</v>
          </cell>
          <cell r="E71">
            <v>37802</v>
          </cell>
          <cell r="F71">
            <v>59.02</v>
          </cell>
          <cell r="G71">
            <v>58.69</v>
          </cell>
          <cell r="H71">
            <v>0</v>
          </cell>
          <cell r="I71">
            <v>0</v>
          </cell>
          <cell r="J71">
            <v>0</v>
          </cell>
        </row>
        <row r="72">
          <cell r="A72" t="str">
            <v>NG53</v>
          </cell>
          <cell r="B72" t="str">
            <v>KA</v>
          </cell>
          <cell r="C72">
            <v>8</v>
          </cell>
          <cell r="D72">
            <v>3</v>
          </cell>
          <cell r="E72">
            <v>37833</v>
          </cell>
          <cell r="F72">
            <v>59.02</v>
          </cell>
          <cell r="G72">
            <v>58.69</v>
          </cell>
          <cell r="H72">
            <v>0</v>
          </cell>
          <cell r="I72">
            <v>0</v>
          </cell>
          <cell r="J72">
            <v>0</v>
          </cell>
        </row>
        <row r="73">
          <cell r="A73" t="str">
            <v>NG63</v>
          </cell>
          <cell r="B73" t="str">
            <v>KA</v>
          </cell>
          <cell r="C73">
            <v>10</v>
          </cell>
          <cell r="D73">
            <v>3</v>
          </cell>
          <cell r="E73">
            <v>37894</v>
          </cell>
          <cell r="F73">
            <v>38.49</v>
          </cell>
          <cell r="G73">
            <v>37.75</v>
          </cell>
          <cell r="H73">
            <v>0</v>
          </cell>
          <cell r="I73">
            <v>0</v>
          </cell>
          <cell r="J73">
            <v>0</v>
          </cell>
        </row>
        <row r="74">
          <cell r="A74" t="str">
            <v>NG73</v>
          </cell>
          <cell r="B74" t="str">
            <v>KA</v>
          </cell>
          <cell r="C74">
            <v>11</v>
          </cell>
          <cell r="D74">
            <v>3</v>
          </cell>
          <cell r="E74">
            <v>37925</v>
          </cell>
          <cell r="F74">
            <v>38.49</v>
          </cell>
          <cell r="G74">
            <v>37.75</v>
          </cell>
          <cell r="H74">
            <v>0</v>
          </cell>
          <cell r="I74">
            <v>0</v>
          </cell>
          <cell r="J74">
            <v>0</v>
          </cell>
        </row>
        <row r="75">
          <cell r="A75" t="str">
            <v>NG83</v>
          </cell>
          <cell r="B75" t="str">
            <v>KA</v>
          </cell>
          <cell r="C75">
            <v>12</v>
          </cell>
          <cell r="D75">
            <v>3</v>
          </cell>
          <cell r="E75">
            <v>37951</v>
          </cell>
          <cell r="F75">
            <v>38.49</v>
          </cell>
          <cell r="G75">
            <v>37.75</v>
          </cell>
          <cell r="H75">
            <v>0</v>
          </cell>
          <cell r="I75">
            <v>0</v>
          </cell>
          <cell r="J75">
            <v>0</v>
          </cell>
        </row>
        <row r="76">
          <cell r="A76" t="str">
            <v>NG93</v>
          </cell>
          <cell r="B76" t="str">
            <v>KG</v>
          </cell>
          <cell r="C76">
            <v>1</v>
          </cell>
          <cell r="D76">
            <v>3</v>
          </cell>
          <cell r="E76">
            <v>37621</v>
          </cell>
          <cell r="F76">
            <v>50.75</v>
          </cell>
          <cell r="G76">
            <v>49.96</v>
          </cell>
          <cell r="H76">
            <v>0</v>
          </cell>
          <cell r="I76">
            <v>0</v>
          </cell>
          <cell r="J76">
            <v>0</v>
          </cell>
        </row>
        <row r="77">
          <cell r="A77" t="str">
            <v>NG103</v>
          </cell>
          <cell r="B77" t="str">
            <v>KG</v>
          </cell>
          <cell r="C77">
            <v>2</v>
          </cell>
          <cell r="D77">
            <v>3</v>
          </cell>
          <cell r="E77">
            <v>37652</v>
          </cell>
          <cell r="F77">
            <v>50.75</v>
          </cell>
          <cell r="G77">
            <v>49.96</v>
          </cell>
          <cell r="H77">
            <v>0</v>
          </cell>
          <cell r="I77">
            <v>0</v>
          </cell>
          <cell r="J77">
            <v>0</v>
          </cell>
        </row>
        <row r="78">
          <cell r="A78" t="str">
            <v>NG113</v>
          </cell>
          <cell r="B78" t="str">
            <v>KG</v>
          </cell>
          <cell r="C78">
            <v>3</v>
          </cell>
          <cell r="D78">
            <v>3</v>
          </cell>
          <cell r="E78">
            <v>37680</v>
          </cell>
          <cell r="F78">
            <v>47</v>
          </cell>
          <cell r="G78">
            <v>46.07</v>
          </cell>
          <cell r="H78">
            <v>0</v>
          </cell>
          <cell r="I78">
            <v>0</v>
          </cell>
          <cell r="J78">
            <v>0</v>
          </cell>
        </row>
        <row r="79">
          <cell r="A79" t="str">
            <v>NG123</v>
          </cell>
          <cell r="B79" t="str">
            <v>KG</v>
          </cell>
          <cell r="C79">
            <v>4</v>
          </cell>
          <cell r="D79">
            <v>3</v>
          </cell>
          <cell r="E79">
            <v>37711</v>
          </cell>
          <cell r="F79">
            <v>47</v>
          </cell>
          <cell r="G79">
            <v>46.07</v>
          </cell>
          <cell r="H79">
            <v>0</v>
          </cell>
          <cell r="I79">
            <v>0</v>
          </cell>
          <cell r="J79">
            <v>0</v>
          </cell>
        </row>
        <row r="80">
          <cell r="A80" t="str">
            <v>NG14</v>
          </cell>
          <cell r="B80" t="str">
            <v>KG</v>
          </cell>
          <cell r="C80">
            <v>5</v>
          </cell>
          <cell r="D80">
            <v>3</v>
          </cell>
          <cell r="E80">
            <v>37741</v>
          </cell>
          <cell r="F80">
            <v>49.15</v>
          </cell>
          <cell r="G80">
            <v>48.38</v>
          </cell>
          <cell r="H80">
            <v>0</v>
          </cell>
          <cell r="I80">
            <v>0</v>
          </cell>
          <cell r="J80">
            <v>0</v>
          </cell>
        </row>
        <row r="81">
          <cell r="A81" t="str">
            <v>NG24</v>
          </cell>
          <cell r="B81" t="str">
            <v>KG</v>
          </cell>
          <cell r="C81">
            <v>6</v>
          </cell>
          <cell r="D81">
            <v>3</v>
          </cell>
          <cell r="E81">
            <v>37771</v>
          </cell>
          <cell r="F81">
            <v>55</v>
          </cell>
          <cell r="G81">
            <v>54.38</v>
          </cell>
          <cell r="H81">
            <v>0</v>
          </cell>
          <cell r="I81">
            <v>0</v>
          </cell>
          <cell r="J81">
            <v>0</v>
          </cell>
        </row>
        <row r="82">
          <cell r="A82" t="str">
            <v>NG34</v>
          </cell>
          <cell r="B82" t="str">
            <v>KG</v>
          </cell>
          <cell r="C82">
            <v>7</v>
          </cell>
          <cell r="D82">
            <v>3</v>
          </cell>
          <cell r="E82">
            <v>37802</v>
          </cell>
          <cell r="F82">
            <v>69.349999999999994</v>
          </cell>
          <cell r="G82">
            <v>69.25</v>
          </cell>
          <cell r="H82">
            <v>0</v>
          </cell>
          <cell r="I82">
            <v>0</v>
          </cell>
          <cell r="J82">
            <v>0</v>
          </cell>
        </row>
        <row r="83">
          <cell r="A83" t="str">
            <v>NG44</v>
          </cell>
          <cell r="B83" t="str">
            <v>KG</v>
          </cell>
          <cell r="C83">
            <v>8</v>
          </cell>
          <cell r="D83">
            <v>3</v>
          </cell>
          <cell r="E83">
            <v>37833</v>
          </cell>
          <cell r="F83">
            <v>69.349999999999994</v>
          </cell>
          <cell r="G83">
            <v>69.25</v>
          </cell>
          <cell r="H83">
            <v>0</v>
          </cell>
          <cell r="I83">
            <v>0</v>
          </cell>
          <cell r="J83">
            <v>0</v>
          </cell>
        </row>
        <row r="84">
          <cell r="A84" t="str">
            <v>NG54</v>
          </cell>
          <cell r="B84" t="str">
            <v>KG</v>
          </cell>
          <cell r="C84">
            <v>9</v>
          </cell>
          <cell r="D84">
            <v>3</v>
          </cell>
          <cell r="E84">
            <v>37862</v>
          </cell>
          <cell r="F84">
            <v>48.93</v>
          </cell>
          <cell r="G84">
            <v>48.75</v>
          </cell>
          <cell r="H84">
            <v>0</v>
          </cell>
          <cell r="I84">
            <v>0</v>
          </cell>
          <cell r="J84">
            <v>0</v>
          </cell>
        </row>
        <row r="85">
          <cell r="A85" t="str">
            <v>NG64</v>
          </cell>
          <cell r="B85" t="str">
            <v>KG</v>
          </cell>
          <cell r="C85">
            <v>10</v>
          </cell>
          <cell r="D85">
            <v>3</v>
          </cell>
          <cell r="E85">
            <v>37894</v>
          </cell>
          <cell r="F85">
            <v>45.5</v>
          </cell>
          <cell r="G85">
            <v>45.13</v>
          </cell>
          <cell r="H85">
            <v>0</v>
          </cell>
          <cell r="I85">
            <v>0</v>
          </cell>
          <cell r="J85">
            <v>0</v>
          </cell>
        </row>
        <row r="86">
          <cell r="A86" t="str">
            <v>NG74</v>
          </cell>
          <cell r="B86" t="str">
            <v>KG</v>
          </cell>
          <cell r="C86">
            <v>11</v>
          </cell>
          <cell r="D86">
            <v>3</v>
          </cell>
          <cell r="E86">
            <v>37925</v>
          </cell>
          <cell r="F86">
            <v>45.5</v>
          </cell>
          <cell r="G86">
            <v>45.13</v>
          </cell>
          <cell r="H86">
            <v>0</v>
          </cell>
          <cell r="I86">
            <v>0</v>
          </cell>
          <cell r="J86">
            <v>0</v>
          </cell>
        </row>
        <row r="87">
          <cell r="A87" t="str">
            <v>NG84</v>
          </cell>
          <cell r="B87" t="str">
            <v>KG</v>
          </cell>
          <cell r="C87">
            <v>12</v>
          </cell>
          <cell r="D87">
            <v>3</v>
          </cell>
          <cell r="E87">
            <v>37951</v>
          </cell>
          <cell r="F87">
            <v>45.5</v>
          </cell>
          <cell r="G87">
            <v>45.13</v>
          </cell>
          <cell r="H87">
            <v>0</v>
          </cell>
          <cell r="I87">
            <v>0</v>
          </cell>
          <cell r="J87">
            <v>0</v>
          </cell>
        </row>
        <row r="88">
          <cell r="A88" t="str">
            <v>NG94</v>
          </cell>
          <cell r="B88" t="str">
            <v>KG</v>
          </cell>
          <cell r="C88">
            <v>1</v>
          </cell>
          <cell r="D88">
            <v>4</v>
          </cell>
          <cell r="E88">
            <v>37986</v>
          </cell>
          <cell r="F88">
            <v>51.5</v>
          </cell>
          <cell r="G88">
            <v>51.25</v>
          </cell>
          <cell r="H88">
            <v>0</v>
          </cell>
          <cell r="I88">
            <v>0</v>
          </cell>
          <cell r="J88">
            <v>0</v>
          </cell>
        </row>
        <row r="89">
          <cell r="A89" t="str">
            <v>NG104</v>
          </cell>
          <cell r="B89" t="str">
            <v>KG</v>
          </cell>
          <cell r="C89">
            <v>2</v>
          </cell>
          <cell r="D89">
            <v>4</v>
          </cell>
          <cell r="E89">
            <v>38016</v>
          </cell>
          <cell r="F89">
            <v>51.5</v>
          </cell>
          <cell r="G89">
            <v>51.25</v>
          </cell>
          <cell r="H89">
            <v>0</v>
          </cell>
          <cell r="I89">
            <v>0</v>
          </cell>
          <cell r="J89">
            <v>0</v>
          </cell>
        </row>
        <row r="90">
          <cell r="A90" t="str">
            <v>NG114</v>
          </cell>
          <cell r="B90" t="str">
            <v>KG</v>
          </cell>
          <cell r="C90">
            <v>3</v>
          </cell>
          <cell r="D90">
            <v>4</v>
          </cell>
          <cell r="E90">
            <v>38044</v>
          </cell>
          <cell r="F90">
            <v>51.5</v>
          </cell>
          <cell r="G90">
            <v>51.25</v>
          </cell>
          <cell r="H90">
            <v>0</v>
          </cell>
          <cell r="I90">
            <v>0</v>
          </cell>
          <cell r="J90">
            <v>0</v>
          </cell>
        </row>
        <row r="91">
          <cell r="A91" t="str">
            <v>NG124</v>
          </cell>
          <cell r="B91" t="str">
            <v>KG</v>
          </cell>
          <cell r="C91">
            <v>4</v>
          </cell>
          <cell r="D91">
            <v>4</v>
          </cell>
          <cell r="E91">
            <v>38077</v>
          </cell>
          <cell r="F91">
            <v>51.5</v>
          </cell>
          <cell r="G91">
            <v>51.25</v>
          </cell>
          <cell r="H91">
            <v>0</v>
          </cell>
          <cell r="I91">
            <v>0</v>
          </cell>
          <cell r="J91">
            <v>0</v>
          </cell>
        </row>
        <row r="92">
          <cell r="A92" t="str">
            <v>NG15</v>
          </cell>
          <cell r="B92" t="str">
            <v>KG</v>
          </cell>
          <cell r="C92">
            <v>5</v>
          </cell>
          <cell r="D92">
            <v>4</v>
          </cell>
          <cell r="E92">
            <v>38107</v>
          </cell>
          <cell r="F92">
            <v>51.5</v>
          </cell>
          <cell r="G92">
            <v>51.25</v>
          </cell>
          <cell r="H92">
            <v>0</v>
          </cell>
          <cell r="I92">
            <v>0</v>
          </cell>
          <cell r="J92">
            <v>0</v>
          </cell>
        </row>
        <row r="93">
          <cell r="A93" t="str">
            <v>NG25</v>
          </cell>
          <cell r="B93" t="str">
            <v>KG</v>
          </cell>
          <cell r="C93">
            <v>6</v>
          </cell>
          <cell r="D93">
            <v>4</v>
          </cell>
          <cell r="E93">
            <v>38135</v>
          </cell>
          <cell r="F93">
            <v>51.5</v>
          </cell>
          <cell r="G93">
            <v>51.25</v>
          </cell>
          <cell r="H93">
            <v>0</v>
          </cell>
          <cell r="I93">
            <v>0</v>
          </cell>
          <cell r="J93">
            <v>0</v>
          </cell>
        </row>
        <row r="94">
          <cell r="A94" t="str">
            <v>NG35</v>
          </cell>
          <cell r="B94" t="str">
            <v>KG</v>
          </cell>
          <cell r="C94">
            <v>7</v>
          </cell>
          <cell r="D94">
            <v>4</v>
          </cell>
          <cell r="E94">
            <v>38168</v>
          </cell>
          <cell r="F94">
            <v>51.5</v>
          </cell>
          <cell r="G94">
            <v>51.25</v>
          </cell>
          <cell r="H94">
            <v>0</v>
          </cell>
          <cell r="I94">
            <v>0</v>
          </cell>
          <cell r="J94">
            <v>0</v>
          </cell>
        </row>
        <row r="95">
          <cell r="A95" t="str">
            <v>NG45</v>
          </cell>
          <cell r="B95" t="str">
            <v>KG</v>
          </cell>
          <cell r="C95">
            <v>8</v>
          </cell>
          <cell r="D95">
            <v>4</v>
          </cell>
          <cell r="E95">
            <v>38198</v>
          </cell>
          <cell r="F95">
            <v>51.5</v>
          </cell>
          <cell r="G95">
            <v>51.25</v>
          </cell>
          <cell r="H95">
            <v>0</v>
          </cell>
          <cell r="I95">
            <v>0</v>
          </cell>
          <cell r="J95">
            <v>0</v>
          </cell>
        </row>
        <row r="96">
          <cell r="A96" t="str">
            <v>NG55</v>
          </cell>
          <cell r="B96" t="str">
            <v>KG</v>
          </cell>
          <cell r="C96">
            <v>9</v>
          </cell>
          <cell r="D96">
            <v>4</v>
          </cell>
          <cell r="E96">
            <v>38230</v>
          </cell>
          <cell r="F96">
            <v>51.5</v>
          </cell>
          <cell r="G96">
            <v>51.25</v>
          </cell>
          <cell r="H96">
            <v>0</v>
          </cell>
          <cell r="I96">
            <v>0</v>
          </cell>
          <cell r="J96">
            <v>0</v>
          </cell>
        </row>
        <row r="97">
          <cell r="A97" t="str">
            <v>NG65</v>
          </cell>
          <cell r="B97" t="str">
            <v>KG</v>
          </cell>
          <cell r="C97">
            <v>10</v>
          </cell>
          <cell r="D97">
            <v>4</v>
          </cell>
          <cell r="E97">
            <v>38260</v>
          </cell>
          <cell r="F97">
            <v>51.5</v>
          </cell>
          <cell r="G97">
            <v>51.25</v>
          </cell>
          <cell r="H97">
            <v>0</v>
          </cell>
          <cell r="I97">
            <v>0</v>
          </cell>
          <cell r="J97">
            <v>0</v>
          </cell>
        </row>
        <row r="98">
          <cell r="A98" t="str">
            <v>NG75</v>
          </cell>
          <cell r="B98" t="str">
            <v>KG</v>
          </cell>
          <cell r="C98">
            <v>11</v>
          </cell>
          <cell r="D98">
            <v>4</v>
          </cell>
          <cell r="E98">
            <v>38289</v>
          </cell>
          <cell r="F98">
            <v>51.5</v>
          </cell>
          <cell r="G98">
            <v>51.25</v>
          </cell>
          <cell r="H98">
            <v>0</v>
          </cell>
          <cell r="I98">
            <v>0</v>
          </cell>
          <cell r="J98">
            <v>0</v>
          </cell>
        </row>
        <row r="99">
          <cell r="A99" t="str">
            <v>NG85</v>
          </cell>
          <cell r="B99" t="str">
            <v>KG</v>
          </cell>
          <cell r="C99">
            <v>12</v>
          </cell>
          <cell r="D99">
            <v>4</v>
          </cell>
          <cell r="E99">
            <v>38321</v>
          </cell>
          <cell r="F99">
            <v>51.5</v>
          </cell>
          <cell r="G99">
            <v>51.25</v>
          </cell>
          <cell r="H99">
            <v>0</v>
          </cell>
          <cell r="I99">
            <v>0</v>
          </cell>
          <cell r="J99">
            <v>0</v>
          </cell>
        </row>
        <row r="100">
          <cell r="A100" t="str">
            <v>NG95</v>
          </cell>
          <cell r="B100" t="str">
            <v>KJ</v>
          </cell>
          <cell r="C100">
            <v>1</v>
          </cell>
          <cell r="D100">
            <v>3</v>
          </cell>
          <cell r="E100">
            <v>37621</v>
          </cell>
          <cell r="F100">
            <v>63.8</v>
          </cell>
          <cell r="G100">
            <v>63.15</v>
          </cell>
          <cell r="H100">
            <v>0</v>
          </cell>
          <cell r="I100">
            <v>0</v>
          </cell>
          <cell r="J100">
            <v>0</v>
          </cell>
        </row>
        <row r="101">
          <cell r="A101" t="str">
            <v>NG105</v>
          </cell>
          <cell r="B101" t="str">
            <v>KJ</v>
          </cell>
          <cell r="C101">
            <v>2</v>
          </cell>
          <cell r="D101">
            <v>3</v>
          </cell>
          <cell r="E101">
            <v>37652</v>
          </cell>
          <cell r="F101">
            <v>63.8</v>
          </cell>
          <cell r="G101">
            <v>63.15</v>
          </cell>
          <cell r="H101">
            <v>0</v>
          </cell>
          <cell r="I101">
            <v>0</v>
          </cell>
          <cell r="J101">
            <v>0</v>
          </cell>
        </row>
        <row r="102">
          <cell r="A102" t="str">
            <v>NG115</v>
          </cell>
          <cell r="B102" t="str">
            <v>KJ</v>
          </cell>
          <cell r="C102">
            <v>5</v>
          </cell>
          <cell r="D102">
            <v>3</v>
          </cell>
          <cell r="E102">
            <v>37741</v>
          </cell>
          <cell r="F102">
            <v>58.75</v>
          </cell>
          <cell r="G102">
            <v>57.87</v>
          </cell>
          <cell r="H102">
            <v>0</v>
          </cell>
          <cell r="I102">
            <v>0</v>
          </cell>
          <cell r="J102">
            <v>0</v>
          </cell>
        </row>
        <row r="103">
          <cell r="A103" t="str">
            <v>NG125</v>
          </cell>
          <cell r="B103" t="str">
            <v>KJ</v>
          </cell>
          <cell r="C103">
            <v>6</v>
          </cell>
          <cell r="D103">
            <v>3</v>
          </cell>
          <cell r="E103">
            <v>37771</v>
          </cell>
          <cell r="F103">
            <v>69.45</v>
          </cell>
          <cell r="G103">
            <v>68.63</v>
          </cell>
          <cell r="H103">
            <v>0</v>
          </cell>
          <cell r="I103">
            <v>0</v>
          </cell>
          <cell r="J103">
            <v>0</v>
          </cell>
        </row>
        <row r="104">
          <cell r="A104" t="str">
            <v>NG16</v>
          </cell>
          <cell r="B104" t="str">
            <v>NA</v>
          </cell>
          <cell r="C104">
            <v>4</v>
          </cell>
          <cell r="D104">
            <v>3</v>
          </cell>
          <cell r="E104">
            <v>37712</v>
          </cell>
          <cell r="F104">
            <v>-0.55500000000000005</v>
          </cell>
          <cell r="G104">
            <v>-0.5575</v>
          </cell>
          <cell r="H104">
            <v>120</v>
          </cell>
          <cell r="I104">
            <v>0</v>
          </cell>
          <cell r="J104">
            <v>0</v>
          </cell>
        </row>
        <row r="105">
          <cell r="A105" t="str">
            <v>NG26</v>
          </cell>
          <cell r="B105" t="str">
            <v>NA</v>
          </cell>
          <cell r="C105">
            <v>5</v>
          </cell>
          <cell r="D105">
            <v>3</v>
          </cell>
          <cell r="E105">
            <v>37742</v>
          </cell>
          <cell r="F105">
            <v>-0.55500000000000005</v>
          </cell>
          <cell r="G105">
            <v>-0.5575</v>
          </cell>
          <cell r="H105">
            <v>124</v>
          </cell>
          <cell r="I105">
            <v>0</v>
          </cell>
          <cell r="J105">
            <v>0</v>
          </cell>
        </row>
        <row r="106">
          <cell r="A106" t="str">
            <v>NG36</v>
          </cell>
          <cell r="B106" t="str">
            <v>NA</v>
          </cell>
          <cell r="C106">
            <v>6</v>
          </cell>
          <cell r="D106">
            <v>3</v>
          </cell>
          <cell r="E106">
            <v>37774</v>
          </cell>
          <cell r="F106">
            <v>-0.55500000000000005</v>
          </cell>
          <cell r="G106">
            <v>-0.5575</v>
          </cell>
          <cell r="H106">
            <v>120</v>
          </cell>
          <cell r="I106">
            <v>0</v>
          </cell>
          <cell r="J106">
            <v>0</v>
          </cell>
        </row>
        <row r="107">
          <cell r="A107" t="str">
            <v>NG46</v>
          </cell>
          <cell r="B107" t="str">
            <v>NA</v>
          </cell>
          <cell r="C107">
            <v>7</v>
          </cell>
          <cell r="D107">
            <v>3</v>
          </cell>
          <cell r="E107">
            <v>37803</v>
          </cell>
          <cell r="F107">
            <v>-0.55500000000000005</v>
          </cell>
          <cell r="G107">
            <v>-0.5575</v>
          </cell>
          <cell r="H107">
            <v>124</v>
          </cell>
          <cell r="I107">
            <v>0</v>
          </cell>
          <cell r="J107">
            <v>0</v>
          </cell>
        </row>
        <row r="108">
          <cell r="A108" t="str">
            <v>NG56</v>
          </cell>
          <cell r="B108" t="str">
            <v>NA</v>
          </cell>
          <cell r="C108">
            <v>8</v>
          </cell>
          <cell r="D108">
            <v>3</v>
          </cell>
          <cell r="E108">
            <v>37834</v>
          </cell>
          <cell r="F108">
            <v>-0.55500000000000005</v>
          </cell>
          <cell r="G108">
            <v>-0.5575</v>
          </cell>
          <cell r="H108">
            <v>124</v>
          </cell>
          <cell r="I108">
            <v>0</v>
          </cell>
          <cell r="J108">
            <v>0</v>
          </cell>
        </row>
        <row r="109">
          <cell r="A109" t="str">
            <v>NG66</v>
          </cell>
          <cell r="B109" t="str">
            <v>NA</v>
          </cell>
          <cell r="C109">
            <v>9</v>
          </cell>
          <cell r="D109">
            <v>3</v>
          </cell>
          <cell r="E109">
            <v>37866</v>
          </cell>
          <cell r="F109">
            <v>-0.55500000000000005</v>
          </cell>
          <cell r="G109">
            <v>-0.5575</v>
          </cell>
          <cell r="H109">
            <v>120</v>
          </cell>
          <cell r="I109">
            <v>0</v>
          </cell>
          <cell r="J109">
            <v>0</v>
          </cell>
        </row>
        <row r="110">
          <cell r="A110" t="str">
            <v>NG76</v>
          </cell>
          <cell r="B110" t="str">
            <v>NA</v>
          </cell>
          <cell r="C110">
            <v>10</v>
          </cell>
          <cell r="D110">
            <v>3</v>
          </cell>
          <cell r="E110">
            <v>37895</v>
          </cell>
          <cell r="F110">
            <v>-0.55500000000000005</v>
          </cell>
          <cell r="G110">
            <v>-0.5575</v>
          </cell>
          <cell r="H110">
            <v>124</v>
          </cell>
          <cell r="I110">
            <v>0</v>
          </cell>
          <cell r="J110">
            <v>0</v>
          </cell>
        </row>
        <row r="111">
          <cell r="A111" t="str">
            <v>NG86</v>
          </cell>
          <cell r="B111" t="str">
            <v>NA</v>
          </cell>
          <cell r="C111">
            <v>4</v>
          </cell>
          <cell r="D111">
            <v>4</v>
          </cell>
          <cell r="E111">
            <v>38078</v>
          </cell>
          <cell r="F111">
            <v>-0.5</v>
          </cell>
          <cell r="G111">
            <v>-0.495</v>
          </cell>
          <cell r="H111">
            <v>0</v>
          </cell>
          <cell r="I111">
            <v>0</v>
          </cell>
          <cell r="J111">
            <v>0</v>
          </cell>
        </row>
        <row r="112">
          <cell r="A112" t="str">
            <v>NG96</v>
          </cell>
          <cell r="B112" t="str">
            <v>NA</v>
          </cell>
          <cell r="C112">
            <v>5</v>
          </cell>
          <cell r="D112">
            <v>4</v>
          </cell>
          <cell r="E112">
            <v>38110</v>
          </cell>
          <cell r="F112">
            <v>-0.5</v>
          </cell>
          <cell r="G112">
            <v>-0.495</v>
          </cell>
          <cell r="H112">
            <v>0</v>
          </cell>
          <cell r="I112">
            <v>0</v>
          </cell>
          <cell r="J112">
            <v>0</v>
          </cell>
        </row>
        <row r="113">
          <cell r="A113" t="str">
            <v>NG106</v>
          </cell>
          <cell r="B113" t="str">
            <v>NA</v>
          </cell>
          <cell r="C113">
            <v>6</v>
          </cell>
          <cell r="D113">
            <v>4</v>
          </cell>
          <cell r="E113">
            <v>38139</v>
          </cell>
          <cell r="F113">
            <v>-0.5</v>
          </cell>
          <cell r="G113">
            <v>-0.495</v>
          </cell>
          <cell r="H113">
            <v>0</v>
          </cell>
          <cell r="I113">
            <v>0</v>
          </cell>
          <cell r="J113">
            <v>0</v>
          </cell>
        </row>
        <row r="114">
          <cell r="A114" t="str">
            <v>NG116</v>
          </cell>
          <cell r="B114" t="str">
            <v>NA</v>
          </cell>
          <cell r="C114">
            <v>7</v>
          </cell>
          <cell r="D114">
            <v>4</v>
          </cell>
          <cell r="E114">
            <v>38169</v>
          </cell>
          <cell r="F114">
            <v>-0.5</v>
          </cell>
          <cell r="G114">
            <v>-0.495</v>
          </cell>
          <cell r="H114">
            <v>0</v>
          </cell>
          <cell r="I114">
            <v>0</v>
          </cell>
          <cell r="J114">
            <v>0</v>
          </cell>
        </row>
        <row r="115">
          <cell r="A115" t="str">
            <v>NG126</v>
          </cell>
          <cell r="B115" t="str">
            <v>NA</v>
          </cell>
          <cell r="C115">
            <v>8</v>
          </cell>
          <cell r="D115">
            <v>4</v>
          </cell>
          <cell r="E115">
            <v>38201</v>
          </cell>
          <cell r="F115">
            <v>-0.5</v>
          </cell>
          <cell r="G115">
            <v>-0.495</v>
          </cell>
          <cell r="H115">
            <v>0</v>
          </cell>
          <cell r="I115">
            <v>0</v>
          </cell>
          <cell r="J115">
            <v>0</v>
          </cell>
        </row>
        <row r="116">
          <cell r="A116" t="str">
            <v>NG17</v>
          </cell>
          <cell r="B116" t="str">
            <v>NA</v>
          </cell>
          <cell r="C116">
            <v>9</v>
          </cell>
          <cell r="D116">
            <v>4</v>
          </cell>
          <cell r="E116">
            <v>38231</v>
          </cell>
          <cell r="F116">
            <v>-0.5</v>
          </cell>
          <cell r="G116">
            <v>-0.495</v>
          </cell>
          <cell r="H116">
            <v>0</v>
          </cell>
          <cell r="I116">
            <v>0</v>
          </cell>
          <cell r="J116">
            <v>0</v>
          </cell>
        </row>
        <row r="117">
          <cell r="A117" t="str">
            <v>NG27</v>
          </cell>
          <cell r="B117" t="str">
            <v>NA</v>
          </cell>
          <cell r="C117">
            <v>10</v>
          </cell>
          <cell r="D117">
            <v>4</v>
          </cell>
          <cell r="E117">
            <v>38261</v>
          </cell>
          <cell r="F117">
            <v>-0.5</v>
          </cell>
          <cell r="G117">
            <v>-0.495</v>
          </cell>
          <cell r="H117">
            <v>0</v>
          </cell>
          <cell r="I117">
            <v>0</v>
          </cell>
          <cell r="J117">
            <v>0</v>
          </cell>
        </row>
        <row r="118">
          <cell r="A118" t="str">
            <v>NG37</v>
          </cell>
          <cell r="B118" t="str">
            <v>NB</v>
          </cell>
          <cell r="C118">
            <v>1</v>
          </cell>
          <cell r="D118">
            <v>3</v>
          </cell>
          <cell r="E118">
            <v>37623</v>
          </cell>
          <cell r="F118">
            <v>8.5000000000000006E-2</v>
          </cell>
          <cell r="G118">
            <v>8.7499999999999994E-2</v>
          </cell>
          <cell r="H118">
            <v>62</v>
          </cell>
          <cell r="I118">
            <v>0</v>
          </cell>
          <cell r="J118">
            <v>0</v>
          </cell>
        </row>
        <row r="119">
          <cell r="A119" t="str">
            <v>NG47</v>
          </cell>
          <cell r="B119" t="str">
            <v>NB</v>
          </cell>
          <cell r="C119">
            <v>2</v>
          </cell>
          <cell r="D119">
            <v>3</v>
          </cell>
          <cell r="E119">
            <v>37655</v>
          </cell>
          <cell r="F119">
            <v>9.5000000000000001E-2</v>
          </cell>
          <cell r="G119">
            <v>9.7500000000000003E-2</v>
          </cell>
          <cell r="H119">
            <v>56</v>
          </cell>
          <cell r="I119">
            <v>0</v>
          </cell>
          <cell r="J119">
            <v>0</v>
          </cell>
        </row>
        <row r="120">
          <cell r="A120" t="str">
            <v>NG57</v>
          </cell>
          <cell r="B120" t="str">
            <v>NB</v>
          </cell>
          <cell r="C120">
            <v>3</v>
          </cell>
          <cell r="D120">
            <v>3</v>
          </cell>
          <cell r="E120">
            <v>37683</v>
          </cell>
          <cell r="F120">
            <v>9.2499999999999999E-2</v>
          </cell>
          <cell r="G120">
            <v>9.2499999999999999E-2</v>
          </cell>
          <cell r="H120">
            <v>62</v>
          </cell>
          <cell r="I120">
            <v>0</v>
          </cell>
          <cell r="J120">
            <v>0</v>
          </cell>
        </row>
        <row r="121">
          <cell r="A121" t="str">
            <v>NG67</v>
          </cell>
          <cell r="B121" t="str">
            <v>NB</v>
          </cell>
          <cell r="C121">
            <v>4</v>
          </cell>
          <cell r="D121">
            <v>3</v>
          </cell>
          <cell r="E121">
            <v>37712</v>
          </cell>
          <cell r="F121">
            <v>0.05</v>
          </cell>
          <cell r="G121">
            <v>4.7500000000000001E-2</v>
          </cell>
          <cell r="H121">
            <v>60</v>
          </cell>
          <cell r="I121">
            <v>0</v>
          </cell>
          <cell r="J121">
            <v>0</v>
          </cell>
        </row>
        <row r="122">
          <cell r="A122" t="str">
            <v>NG77</v>
          </cell>
          <cell r="B122" t="str">
            <v>NB</v>
          </cell>
          <cell r="C122">
            <v>5</v>
          </cell>
          <cell r="D122">
            <v>3</v>
          </cell>
          <cell r="E122">
            <v>37742</v>
          </cell>
          <cell r="F122">
            <v>0.05</v>
          </cell>
          <cell r="G122">
            <v>4.7500000000000001E-2</v>
          </cell>
          <cell r="H122">
            <v>62</v>
          </cell>
          <cell r="I122">
            <v>0</v>
          </cell>
          <cell r="J122">
            <v>0</v>
          </cell>
        </row>
        <row r="123">
          <cell r="A123" t="str">
            <v>NG87</v>
          </cell>
          <cell r="B123" t="str">
            <v>NB</v>
          </cell>
          <cell r="C123">
            <v>6</v>
          </cell>
          <cell r="D123">
            <v>3</v>
          </cell>
          <cell r="E123">
            <v>37774</v>
          </cell>
          <cell r="F123">
            <v>0.05</v>
          </cell>
          <cell r="G123">
            <v>4.7500000000000001E-2</v>
          </cell>
          <cell r="H123">
            <v>60</v>
          </cell>
          <cell r="I123">
            <v>0</v>
          </cell>
          <cell r="J123">
            <v>0</v>
          </cell>
        </row>
        <row r="124">
          <cell r="A124" t="str">
            <v>NG97</v>
          </cell>
          <cell r="B124" t="str">
            <v>NB</v>
          </cell>
          <cell r="C124">
            <v>7</v>
          </cell>
          <cell r="D124">
            <v>3</v>
          </cell>
          <cell r="E124">
            <v>37803</v>
          </cell>
          <cell r="F124">
            <v>0.05</v>
          </cell>
          <cell r="G124">
            <v>4.7500000000000001E-2</v>
          </cell>
          <cell r="H124">
            <v>62</v>
          </cell>
          <cell r="I124">
            <v>0</v>
          </cell>
          <cell r="J124">
            <v>0</v>
          </cell>
        </row>
        <row r="125">
          <cell r="A125" t="str">
            <v>NG107</v>
          </cell>
          <cell r="B125" t="str">
            <v>NB</v>
          </cell>
          <cell r="C125">
            <v>8</v>
          </cell>
          <cell r="D125">
            <v>3</v>
          </cell>
          <cell r="E125">
            <v>37834</v>
          </cell>
          <cell r="F125">
            <v>0.05</v>
          </cell>
          <cell r="G125">
            <v>4.7500000000000001E-2</v>
          </cell>
          <cell r="H125">
            <v>62</v>
          </cell>
          <cell r="I125">
            <v>0</v>
          </cell>
          <cell r="J125">
            <v>0</v>
          </cell>
        </row>
        <row r="126">
          <cell r="A126" t="str">
            <v>NG117</v>
          </cell>
          <cell r="B126" t="str">
            <v>NB</v>
          </cell>
          <cell r="C126">
            <v>9</v>
          </cell>
          <cell r="D126">
            <v>3</v>
          </cell>
          <cell r="E126">
            <v>37866</v>
          </cell>
          <cell r="F126">
            <v>0.05</v>
          </cell>
          <cell r="G126">
            <v>4.7500000000000001E-2</v>
          </cell>
          <cell r="H126">
            <v>60</v>
          </cell>
          <cell r="I126">
            <v>0</v>
          </cell>
          <cell r="J126">
            <v>0</v>
          </cell>
        </row>
        <row r="127">
          <cell r="A127" t="str">
            <v>NG127</v>
          </cell>
          <cell r="B127" t="str">
            <v>NB</v>
          </cell>
          <cell r="C127">
            <v>10</v>
          </cell>
          <cell r="D127">
            <v>3</v>
          </cell>
          <cell r="E127">
            <v>37895</v>
          </cell>
          <cell r="F127">
            <v>0.05</v>
          </cell>
          <cell r="G127">
            <v>4.7500000000000001E-2</v>
          </cell>
          <cell r="H127">
            <v>62</v>
          </cell>
          <cell r="I127">
            <v>0</v>
          </cell>
          <cell r="J127">
            <v>0</v>
          </cell>
        </row>
        <row r="128">
          <cell r="A128" t="str">
            <v>NG18</v>
          </cell>
          <cell r="B128" t="str">
            <v>NE</v>
          </cell>
          <cell r="C128">
            <v>4</v>
          </cell>
          <cell r="D128">
            <v>3</v>
          </cell>
          <cell r="E128">
            <v>37712</v>
          </cell>
          <cell r="F128">
            <v>-0.14499999999999999</v>
          </cell>
          <cell r="G128">
            <v>-0.14249999999999999</v>
          </cell>
          <cell r="H128">
            <v>0</v>
          </cell>
          <cell r="I128">
            <v>0</v>
          </cell>
          <cell r="J128">
            <v>0</v>
          </cell>
        </row>
        <row r="129">
          <cell r="A129" t="str">
            <v>NG28</v>
          </cell>
          <cell r="B129" t="str">
            <v>NE</v>
          </cell>
          <cell r="C129">
            <v>5</v>
          </cell>
          <cell r="D129">
            <v>3</v>
          </cell>
          <cell r="E129">
            <v>37742</v>
          </cell>
          <cell r="F129">
            <v>-0.14499999999999999</v>
          </cell>
          <cell r="G129">
            <v>-0.14249999999999999</v>
          </cell>
          <cell r="H129">
            <v>0</v>
          </cell>
          <cell r="I129">
            <v>0</v>
          </cell>
          <cell r="J129">
            <v>0</v>
          </cell>
        </row>
        <row r="130">
          <cell r="A130" t="str">
            <v>NG38</v>
          </cell>
          <cell r="B130" t="str">
            <v>NE</v>
          </cell>
          <cell r="C130">
            <v>6</v>
          </cell>
          <cell r="D130">
            <v>3</v>
          </cell>
          <cell r="E130">
            <v>37774</v>
          </cell>
          <cell r="F130">
            <v>-0.14499999999999999</v>
          </cell>
          <cell r="G130">
            <v>-0.14249999999999999</v>
          </cell>
          <cell r="H130">
            <v>0</v>
          </cell>
          <cell r="I130">
            <v>0</v>
          </cell>
          <cell r="J130">
            <v>0</v>
          </cell>
        </row>
        <row r="131">
          <cell r="A131" t="str">
            <v>NG48</v>
          </cell>
          <cell r="B131" t="str">
            <v>NE</v>
          </cell>
          <cell r="C131">
            <v>7</v>
          </cell>
          <cell r="D131">
            <v>3</v>
          </cell>
          <cell r="E131">
            <v>37803</v>
          </cell>
          <cell r="F131">
            <v>-0.14499999999999999</v>
          </cell>
          <cell r="G131">
            <v>-0.14249999999999999</v>
          </cell>
          <cell r="H131">
            <v>0</v>
          </cell>
          <cell r="I131">
            <v>0</v>
          </cell>
          <cell r="J131">
            <v>0</v>
          </cell>
        </row>
        <row r="132">
          <cell r="A132" t="str">
            <v>NG58</v>
          </cell>
          <cell r="B132" t="str">
            <v>NE</v>
          </cell>
          <cell r="C132">
            <v>8</v>
          </cell>
          <cell r="D132">
            <v>3</v>
          </cell>
          <cell r="E132">
            <v>37834</v>
          </cell>
          <cell r="F132">
            <v>-0.14499999999999999</v>
          </cell>
          <cell r="G132">
            <v>-0.14249999999999999</v>
          </cell>
          <cell r="H132">
            <v>0</v>
          </cell>
          <cell r="I132">
            <v>0</v>
          </cell>
          <cell r="J132">
            <v>0</v>
          </cell>
        </row>
        <row r="133">
          <cell r="A133" t="str">
            <v>NG68</v>
          </cell>
          <cell r="B133" t="str">
            <v>NE</v>
          </cell>
          <cell r="C133">
            <v>9</v>
          </cell>
          <cell r="D133">
            <v>3</v>
          </cell>
          <cell r="E133">
            <v>37866</v>
          </cell>
          <cell r="F133">
            <v>-0.14499999999999999</v>
          </cell>
          <cell r="G133">
            <v>-0.14249999999999999</v>
          </cell>
          <cell r="H133">
            <v>0</v>
          </cell>
          <cell r="I133">
            <v>0</v>
          </cell>
          <cell r="J133">
            <v>0</v>
          </cell>
        </row>
        <row r="134">
          <cell r="A134" t="str">
            <v>NG78</v>
          </cell>
          <cell r="B134" t="str">
            <v>NE</v>
          </cell>
          <cell r="C134">
            <v>10</v>
          </cell>
          <cell r="D134">
            <v>3</v>
          </cell>
          <cell r="E134">
            <v>37895</v>
          </cell>
          <cell r="F134">
            <v>-0.14499999999999999</v>
          </cell>
          <cell r="G134">
            <v>-0.14249999999999999</v>
          </cell>
          <cell r="H134">
            <v>0</v>
          </cell>
          <cell r="I134">
            <v>0</v>
          </cell>
          <cell r="J134">
            <v>0</v>
          </cell>
        </row>
        <row r="135">
          <cell r="A135" t="str">
            <v>NG88</v>
          </cell>
          <cell r="B135" t="str">
            <v>NG</v>
          </cell>
          <cell r="C135">
            <v>1</v>
          </cell>
          <cell r="D135">
            <v>3</v>
          </cell>
          <cell r="E135">
            <v>37617</v>
          </cell>
          <cell r="F135">
            <v>4.383</v>
          </cell>
          <cell r="G135">
            <v>4.4059999999999997</v>
          </cell>
          <cell r="H135">
            <v>40005</v>
          </cell>
          <cell r="I135">
            <v>4.41</v>
          </cell>
          <cell r="J135">
            <v>4.24</v>
          </cell>
        </row>
        <row r="136">
          <cell r="A136" t="str">
            <v>NG98</v>
          </cell>
          <cell r="B136" t="str">
            <v>NG</v>
          </cell>
          <cell r="C136">
            <v>2</v>
          </cell>
          <cell r="D136">
            <v>3</v>
          </cell>
          <cell r="E136">
            <v>37650</v>
          </cell>
          <cell r="F136">
            <v>4.351</v>
          </cell>
          <cell r="G136">
            <v>4.359</v>
          </cell>
          <cell r="H136">
            <v>9421</v>
          </cell>
          <cell r="I136">
            <v>4.3650000000000002</v>
          </cell>
          <cell r="J136">
            <v>4.2</v>
          </cell>
        </row>
        <row r="137">
          <cell r="A137" t="str">
            <v>NG108</v>
          </cell>
          <cell r="B137" t="str">
            <v>NG</v>
          </cell>
          <cell r="C137">
            <v>3</v>
          </cell>
          <cell r="D137">
            <v>3</v>
          </cell>
          <cell r="E137">
            <v>37678</v>
          </cell>
          <cell r="F137">
            <v>4.2759999999999998</v>
          </cell>
          <cell r="G137">
            <v>4.2629999999999999</v>
          </cell>
          <cell r="H137">
            <v>4955</v>
          </cell>
          <cell r="I137">
            <v>4.28</v>
          </cell>
          <cell r="J137">
            <v>4.12</v>
          </cell>
        </row>
        <row r="138">
          <cell r="A138" t="str">
            <v>NN112</v>
          </cell>
          <cell r="B138" t="str">
            <v>NG</v>
          </cell>
          <cell r="C138">
            <v>4</v>
          </cell>
          <cell r="D138">
            <v>3</v>
          </cell>
          <cell r="E138">
            <v>37707</v>
          </cell>
          <cell r="F138">
            <v>4.1310000000000002</v>
          </cell>
          <cell r="G138">
            <v>4.1150000000000002</v>
          </cell>
          <cell r="H138">
            <v>3700</v>
          </cell>
          <cell r="I138">
            <v>4.13</v>
          </cell>
          <cell r="J138">
            <v>3.96</v>
          </cell>
        </row>
        <row r="139">
          <cell r="A139" t="str">
            <v>NN122</v>
          </cell>
          <cell r="B139" t="str">
            <v>NG</v>
          </cell>
          <cell r="C139">
            <v>5</v>
          </cell>
          <cell r="D139">
            <v>3</v>
          </cell>
          <cell r="E139">
            <v>37739</v>
          </cell>
          <cell r="F139">
            <v>4.0659999999999998</v>
          </cell>
          <cell r="G139">
            <v>4.0549999999999997</v>
          </cell>
          <cell r="H139">
            <v>1828</v>
          </cell>
          <cell r="I139">
            <v>4.0750000000000002</v>
          </cell>
          <cell r="J139">
            <v>3.9649999999999999</v>
          </cell>
        </row>
        <row r="140">
          <cell r="A140" t="str">
            <v>NN13</v>
          </cell>
          <cell r="B140" t="str">
            <v>NG</v>
          </cell>
          <cell r="C140">
            <v>6</v>
          </cell>
          <cell r="D140">
            <v>3</v>
          </cell>
          <cell r="E140">
            <v>37769</v>
          </cell>
          <cell r="F140">
            <v>4.0659999999999998</v>
          </cell>
          <cell r="G140">
            <v>4.0599999999999996</v>
          </cell>
          <cell r="H140">
            <v>646</v>
          </cell>
          <cell r="I140">
            <v>4.05</v>
          </cell>
          <cell r="J140">
            <v>3.97</v>
          </cell>
        </row>
        <row r="141">
          <cell r="A141" t="str">
            <v>NN23</v>
          </cell>
          <cell r="B141" t="str">
            <v>NG</v>
          </cell>
          <cell r="C141">
            <v>7</v>
          </cell>
          <cell r="D141">
            <v>3</v>
          </cell>
          <cell r="E141">
            <v>37798</v>
          </cell>
          <cell r="F141">
            <v>4.0860000000000003</v>
          </cell>
          <cell r="G141">
            <v>4.08</v>
          </cell>
          <cell r="H141">
            <v>454</v>
          </cell>
          <cell r="I141">
            <v>4.07</v>
          </cell>
          <cell r="J141">
            <v>3.99</v>
          </cell>
        </row>
        <row r="142">
          <cell r="A142" t="str">
            <v>NN33</v>
          </cell>
          <cell r="B142" t="str">
            <v>NG</v>
          </cell>
          <cell r="C142">
            <v>8</v>
          </cell>
          <cell r="D142">
            <v>3</v>
          </cell>
          <cell r="E142">
            <v>37831</v>
          </cell>
          <cell r="F142">
            <v>4.0960000000000001</v>
          </cell>
          <cell r="G142">
            <v>4.0949999999999998</v>
          </cell>
          <cell r="H142">
            <v>621</v>
          </cell>
          <cell r="I142">
            <v>4.0599999999999996</v>
          </cell>
          <cell r="J142">
            <v>3.99</v>
          </cell>
        </row>
        <row r="143">
          <cell r="A143" t="str">
            <v>NN43</v>
          </cell>
          <cell r="B143" t="str">
            <v>NG</v>
          </cell>
          <cell r="C143">
            <v>9</v>
          </cell>
          <cell r="D143">
            <v>3</v>
          </cell>
          <cell r="E143">
            <v>37860</v>
          </cell>
          <cell r="F143">
            <v>4.0759999999999996</v>
          </cell>
          <cell r="G143">
            <v>4.0750000000000002</v>
          </cell>
          <cell r="H143">
            <v>787</v>
          </cell>
          <cell r="I143">
            <v>4.05</v>
          </cell>
          <cell r="J143">
            <v>3.9849999999999999</v>
          </cell>
        </row>
        <row r="144">
          <cell r="A144" t="str">
            <v>NN53</v>
          </cell>
          <cell r="B144" t="str">
            <v>NG</v>
          </cell>
          <cell r="C144">
            <v>10</v>
          </cell>
          <cell r="D144">
            <v>3</v>
          </cell>
          <cell r="E144">
            <v>37890</v>
          </cell>
          <cell r="F144">
            <v>4.0759999999999996</v>
          </cell>
          <cell r="G144">
            <v>4.07</v>
          </cell>
          <cell r="H144">
            <v>411</v>
          </cell>
          <cell r="I144">
            <v>4.05</v>
          </cell>
          <cell r="J144">
            <v>3.98</v>
          </cell>
        </row>
        <row r="145">
          <cell r="A145" t="str">
            <v>NN63</v>
          </cell>
          <cell r="B145" t="str">
            <v>NG</v>
          </cell>
          <cell r="C145">
            <v>11</v>
          </cell>
          <cell r="D145">
            <v>3</v>
          </cell>
          <cell r="E145">
            <v>37923</v>
          </cell>
          <cell r="F145">
            <v>4.2329999999999997</v>
          </cell>
          <cell r="G145">
            <v>4.2329999999999997</v>
          </cell>
          <cell r="H145">
            <v>290</v>
          </cell>
          <cell r="I145">
            <v>4.2</v>
          </cell>
          <cell r="J145">
            <v>4.1500000000000004</v>
          </cell>
        </row>
        <row r="146">
          <cell r="A146" t="str">
            <v>NN73</v>
          </cell>
          <cell r="B146" t="str">
            <v>NG</v>
          </cell>
          <cell r="C146">
            <v>12</v>
          </cell>
          <cell r="D146">
            <v>3</v>
          </cell>
          <cell r="E146">
            <v>37950</v>
          </cell>
          <cell r="F146">
            <v>4.3659999999999997</v>
          </cell>
          <cell r="G146">
            <v>4.3730000000000002</v>
          </cell>
          <cell r="H146">
            <v>75</v>
          </cell>
          <cell r="I146">
            <v>4.33</v>
          </cell>
          <cell r="J146">
            <v>4.2699999999999996</v>
          </cell>
        </row>
        <row r="147">
          <cell r="A147" t="str">
            <v>NN83</v>
          </cell>
          <cell r="B147" t="str">
            <v>NG</v>
          </cell>
          <cell r="C147">
            <v>1</v>
          </cell>
          <cell r="D147">
            <v>4</v>
          </cell>
          <cell r="E147">
            <v>37984</v>
          </cell>
          <cell r="F147">
            <v>4.4279999999999999</v>
          </cell>
          <cell r="G147">
            <v>4.4349999999999996</v>
          </cell>
          <cell r="H147">
            <v>129</v>
          </cell>
          <cell r="I147">
            <v>4.4000000000000004</v>
          </cell>
          <cell r="J147">
            <v>4.3440000000000003</v>
          </cell>
        </row>
        <row r="148">
          <cell r="A148" t="str">
            <v>NN93</v>
          </cell>
          <cell r="B148" t="str">
            <v>NG</v>
          </cell>
          <cell r="C148">
            <v>2</v>
          </cell>
          <cell r="D148">
            <v>4</v>
          </cell>
          <cell r="E148">
            <v>38014</v>
          </cell>
          <cell r="F148">
            <v>4.298</v>
          </cell>
          <cell r="G148">
            <v>4.3049999999999997</v>
          </cell>
          <cell r="H148">
            <v>65</v>
          </cell>
          <cell r="I148">
            <v>4.2169999999999996</v>
          </cell>
          <cell r="J148">
            <v>4.2169999999999996</v>
          </cell>
        </row>
        <row r="149">
          <cell r="A149" t="str">
            <v>NN103</v>
          </cell>
          <cell r="B149" t="str">
            <v>NG</v>
          </cell>
          <cell r="C149">
            <v>3</v>
          </cell>
          <cell r="D149">
            <v>4</v>
          </cell>
          <cell r="E149">
            <v>38042</v>
          </cell>
          <cell r="F149">
            <v>4.1130000000000004</v>
          </cell>
          <cell r="G149">
            <v>4.12</v>
          </cell>
          <cell r="H149">
            <v>25</v>
          </cell>
          <cell r="I149">
            <v>4.03</v>
          </cell>
          <cell r="J149">
            <v>4.03</v>
          </cell>
        </row>
        <row r="150">
          <cell r="A150" t="str">
            <v>NN113</v>
          </cell>
          <cell r="B150" t="str">
            <v>NG</v>
          </cell>
          <cell r="C150">
            <v>4</v>
          </cell>
          <cell r="D150">
            <v>4</v>
          </cell>
          <cell r="E150">
            <v>38075</v>
          </cell>
          <cell r="F150">
            <v>3.8530000000000002</v>
          </cell>
          <cell r="G150">
            <v>3.87</v>
          </cell>
          <cell r="H150">
            <v>46</v>
          </cell>
          <cell r="I150">
            <v>3.83</v>
          </cell>
          <cell r="J150">
            <v>3.82</v>
          </cell>
        </row>
        <row r="151">
          <cell r="A151" t="str">
            <v>NN123</v>
          </cell>
          <cell r="B151" t="str">
            <v>NG</v>
          </cell>
          <cell r="C151">
            <v>5</v>
          </cell>
          <cell r="D151">
            <v>4</v>
          </cell>
          <cell r="E151">
            <v>38105</v>
          </cell>
          <cell r="F151">
            <v>3.7930000000000001</v>
          </cell>
          <cell r="G151">
            <v>3.82</v>
          </cell>
          <cell r="H151">
            <v>19</v>
          </cell>
          <cell r="I151">
            <v>0</v>
          </cell>
          <cell r="J151">
            <v>0</v>
          </cell>
        </row>
        <row r="152">
          <cell r="A152" t="str">
            <v>NN14</v>
          </cell>
          <cell r="B152" t="str">
            <v>NG</v>
          </cell>
          <cell r="C152">
            <v>6</v>
          </cell>
          <cell r="D152">
            <v>4</v>
          </cell>
          <cell r="E152">
            <v>38133</v>
          </cell>
          <cell r="F152">
            <v>3.7930000000000001</v>
          </cell>
          <cell r="G152">
            <v>3.8330000000000002</v>
          </cell>
          <cell r="H152">
            <v>19</v>
          </cell>
          <cell r="I152">
            <v>0</v>
          </cell>
          <cell r="J152">
            <v>0</v>
          </cell>
        </row>
        <row r="153">
          <cell r="A153" t="str">
            <v>NN24</v>
          </cell>
          <cell r="B153" t="str">
            <v>NG</v>
          </cell>
          <cell r="C153">
            <v>7</v>
          </cell>
          <cell r="D153">
            <v>4</v>
          </cell>
          <cell r="E153">
            <v>38166</v>
          </cell>
          <cell r="F153">
            <v>3.8029999999999999</v>
          </cell>
          <cell r="G153">
            <v>3.843</v>
          </cell>
          <cell r="H153">
            <v>16</v>
          </cell>
          <cell r="I153">
            <v>0</v>
          </cell>
          <cell r="J153">
            <v>0</v>
          </cell>
        </row>
        <row r="154">
          <cell r="A154" t="str">
            <v>NN34</v>
          </cell>
          <cell r="B154" t="str">
            <v>NG</v>
          </cell>
          <cell r="C154">
            <v>8</v>
          </cell>
          <cell r="D154">
            <v>4</v>
          </cell>
          <cell r="E154">
            <v>38196</v>
          </cell>
          <cell r="F154">
            <v>3.8130000000000002</v>
          </cell>
          <cell r="G154">
            <v>3.85</v>
          </cell>
          <cell r="H154">
            <v>16</v>
          </cell>
          <cell r="I154">
            <v>0</v>
          </cell>
          <cell r="J154">
            <v>0</v>
          </cell>
        </row>
        <row r="155">
          <cell r="A155" t="str">
            <v>NN44</v>
          </cell>
          <cell r="B155" t="str">
            <v>NG</v>
          </cell>
          <cell r="C155">
            <v>9</v>
          </cell>
          <cell r="D155">
            <v>4</v>
          </cell>
          <cell r="E155">
            <v>38226</v>
          </cell>
          <cell r="F155">
            <v>3.798</v>
          </cell>
          <cell r="G155">
            <v>3.84</v>
          </cell>
          <cell r="H155">
            <v>20</v>
          </cell>
          <cell r="I155">
            <v>3.7450000000000001</v>
          </cell>
          <cell r="J155">
            <v>3.7450000000000001</v>
          </cell>
        </row>
        <row r="156">
          <cell r="A156" t="str">
            <v>NN54</v>
          </cell>
          <cell r="B156" t="str">
            <v>NG</v>
          </cell>
          <cell r="C156">
            <v>10</v>
          </cell>
          <cell r="D156">
            <v>4</v>
          </cell>
          <cell r="E156">
            <v>38258</v>
          </cell>
          <cell r="F156">
            <v>3.823</v>
          </cell>
          <cell r="G156">
            <v>3.8620000000000001</v>
          </cell>
          <cell r="H156">
            <v>17</v>
          </cell>
          <cell r="I156">
            <v>3.76</v>
          </cell>
          <cell r="J156">
            <v>3.76</v>
          </cell>
        </row>
        <row r="157">
          <cell r="A157" t="str">
            <v>NN64</v>
          </cell>
          <cell r="B157" t="str">
            <v>NG</v>
          </cell>
          <cell r="C157">
            <v>11</v>
          </cell>
          <cell r="D157">
            <v>4</v>
          </cell>
          <cell r="E157">
            <v>38287</v>
          </cell>
          <cell r="F157">
            <v>3.9809999999999999</v>
          </cell>
          <cell r="G157">
            <v>4.0199999999999996</v>
          </cell>
          <cell r="H157">
            <v>217</v>
          </cell>
          <cell r="I157">
            <v>3.93</v>
          </cell>
          <cell r="J157">
            <v>3.93</v>
          </cell>
        </row>
        <row r="158">
          <cell r="A158" t="str">
            <v>NN74</v>
          </cell>
          <cell r="B158" t="str">
            <v>NG</v>
          </cell>
          <cell r="C158">
            <v>12</v>
          </cell>
          <cell r="D158">
            <v>4</v>
          </cell>
          <cell r="E158">
            <v>38315</v>
          </cell>
          <cell r="F158">
            <v>4.1550000000000002</v>
          </cell>
          <cell r="G158">
            <v>4.194</v>
          </cell>
          <cell r="H158">
            <v>16</v>
          </cell>
          <cell r="I158">
            <v>0</v>
          </cell>
          <cell r="J158">
            <v>0</v>
          </cell>
        </row>
        <row r="159">
          <cell r="A159" t="str">
            <v>NN84</v>
          </cell>
          <cell r="B159" t="str">
            <v>NG</v>
          </cell>
          <cell r="C159">
            <v>1</v>
          </cell>
          <cell r="D159">
            <v>5</v>
          </cell>
          <cell r="E159">
            <v>38349</v>
          </cell>
          <cell r="F159">
            <v>4.2149999999999999</v>
          </cell>
          <cell r="G159">
            <v>4.2539999999999996</v>
          </cell>
          <cell r="H159">
            <v>3</v>
          </cell>
          <cell r="I159">
            <v>4.1950000000000003</v>
          </cell>
          <cell r="J159">
            <v>4.1900000000000004</v>
          </cell>
        </row>
        <row r="160">
          <cell r="A160" t="str">
            <v>NN94</v>
          </cell>
          <cell r="B160" t="str">
            <v>NG</v>
          </cell>
          <cell r="C160">
            <v>2</v>
          </cell>
          <cell r="D160">
            <v>5</v>
          </cell>
          <cell r="E160">
            <v>38379</v>
          </cell>
          <cell r="F160">
            <v>4.1050000000000004</v>
          </cell>
          <cell r="G160">
            <v>4.1440000000000001</v>
          </cell>
          <cell r="H160">
            <v>1</v>
          </cell>
          <cell r="I160">
            <v>0</v>
          </cell>
          <cell r="J160">
            <v>0</v>
          </cell>
        </row>
        <row r="161">
          <cell r="A161" t="str">
            <v>NN104</v>
          </cell>
          <cell r="B161" t="str">
            <v>NG</v>
          </cell>
          <cell r="C161">
            <v>3</v>
          </cell>
          <cell r="D161">
            <v>5</v>
          </cell>
          <cell r="E161">
            <v>38407</v>
          </cell>
          <cell r="F161">
            <v>3.9350000000000001</v>
          </cell>
          <cell r="G161">
            <v>3.9780000000000002</v>
          </cell>
          <cell r="H161">
            <v>202</v>
          </cell>
          <cell r="I161">
            <v>3.89</v>
          </cell>
          <cell r="J161">
            <v>3.89</v>
          </cell>
        </row>
        <row r="162">
          <cell r="A162" t="str">
            <v>NN114</v>
          </cell>
          <cell r="B162" t="str">
            <v>NG</v>
          </cell>
          <cell r="C162">
            <v>4</v>
          </cell>
          <cell r="D162">
            <v>5</v>
          </cell>
          <cell r="E162">
            <v>38440</v>
          </cell>
          <cell r="F162">
            <v>3.6749999999999998</v>
          </cell>
          <cell r="G162">
            <v>3.7280000000000002</v>
          </cell>
          <cell r="H162">
            <v>1</v>
          </cell>
          <cell r="I162">
            <v>0</v>
          </cell>
          <cell r="J162">
            <v>0</v>
          </cell>
        </row>
        <row r="163">
          <cell r="A163" t="str">
            <v>NN124</v>
          </cell>
          <cell r="B163" t="str">
            <v>NG</v>
          </cell>
          <cell r="C163">
            <v>5</v>
          </cell>
          <cell r="D163">
            <v>5</v>
          </cell>
          <cell r="E163">
            <v>38469</v>
          </cell>
          <cell r="F163">
            <v>3.61</v>
          </cell>
          <cell r="G163">
            <v>3.6629999999999998</v>
          </cell>
          <cell r="H163">
            <v>1</v>
          </cell>
          <cell r="I163">
            <v>0</v>
          </cell>
          <cell r="J163">
            <v>0</v>
          </cell>
        </row>
        <row r="164">
          <cell r="A164" t="str">
            <v>NR112</v>
          </cell>
          <cell r="B164" t="str">
            <v>NG</v>
          </cell>
          <cell r="C164">
            <v>6</v>
          </cell>
          <cell r="D164">
            <v>5</v>
          </cell>
          <cell r="E164">
            <v>38498</v>
          </cell>
          <cell r="F164">
            <v>3.625</v>
          </cell>
          <cell r="G164">
            <v>3.6779999999999999</v>
          </cell>
          <cell r="H164">
            <v>1</v>
          </cell>
          <cell r="I164">
            <v>0</v>
          </cell>
          <cell r="J164">
            <v>0</v>
          </cell>
        </row>
        <row r="165">
          <cell r="A165" t="str">
            <v>NR122</v>
          </cell>
          <cell r="B165" t="str">
            <v>NG</v>
          </cell>
          <cell r="C165">
            <v>7</v>
          </cell>
          <cell r="D165">
            <v>5</v>
          </cell>
          <cell r="E165">
            <v>38531</v>
          </cell>
          <cell r="F165">
            <v>3.66</v>
          </cell>
          <cell r="G165">
            <v>3.7130000000000001</v>
          </cell>
          <cell r="H165">
            <v>1</v>
          </cell>
          <cell r="I165">
            <v>0</v>
          </cell>
          <cell r="J165">
            <v>0</v>
          </cell>
        </row>
        <row r="166">
          <cell r="A166" t="str">
            <v>NR13</v>
          </cell>
          <cell r="B166" t="str">
            <v>NG</v>
          </cell>
          <cell r="C166">
            <v>8</v>
          </cell>
          <cell r="D166">
            <v>5</v>
          </cell>
          <cell r="E166">
            <v>38560</v>
          </cell>
          <cell r="F166">
            <v>3.67</v>
          </cell>
          <cell r="G166">
            <v>3.7229999999999999</v>
          </cell>
          <cell r="H166">
            <v>1</v>
          </cell>
          <cell r="I166">
            <v>0</v>
          </cell>
          <cell r="J166">
            <v>0</v>
          </cell>
        </row>
        <row r="167">
          <cell r="A167" t="str">
            <v>NR23</v>
          </cell>
          <cell r="B167" t="str">
            <v>NG</v>
          </cell>
          <cell r="C167">
            <v>9</v>
          </cell>
          <cell r="D167">
            <v>5</v>
          </cell>
          <cell r="E167">
            <v>38593</v>
          </cell>
          <cell r="F167">
            <v>3.65</v>
          </cell>
          <cell r="G167">
            <v>3.7029999999999998</v>
          </cell>
          <cell r="H167">
            <v>1</v>
          </cell>
          <cell r="I167">
            <v>0</v>
          </cell>
          <cell r="J167">
            <v>0</v>
          </cell>
        </row>
        <row r="168">
          <cell r="A168" t="str">
            <v>NR33</v>
          </cell>
          <cell r="B168" t="str">
            <v>NG</v>
          </cell>
          <cell r="C168">
            <v>10</v>
          </cell>
          <cell r="D168">
            <v>5</v>
          </cell>
          <cell r="E168">
            <v>38623</v>
          </cell>
          <cell r="F168">
            <v>3.6720000000000002</v>
          </cell>
          <cell r="G168">
            <v>3.7250000000000001</v>
          </cell>
          <cell r="H168">
            <v>1</v>
          </cell>
          <cell r="I168">
            <v>0</v>
          </cell>
          <cell r="J168">
            <v>0</v>
          </cell>
        </row>
        <row r="169">
          <cell r="A169" t="str">
            <v>NS112</v>
          </cell>
          <cell r="B169" t="str">
            <v>NG</v>
          </cell>
          <cell r="C169">
            <v>11</v>
          </cell>
          <cell r="D169">
            <v>5</v>
          </cell>
          <cell r="E169">
            <v>38652</v>
          </cell>
          <cell r="F169">
            <v>3.8340000000000001</v>
          </cell>
          <cell r="G169">
            <v>3.887</v>
          </cell>
          <cell r="H169">
            <v>2</v>
          </cell>
          <cell r="I169">
            <v>3.8</v>
          </cell>
          <cell r="J169">
            <v>3.8</v>
          </cell>
        </row>
        <row r="170">
          <cell r="A170" t="str">
            <v>NS122</v>
          </cell>
          <cell r="B170" t="str">
            <v>NG</v>
          </cell>
          <cell r="C170">
            <v>12</v>
          </cell>
          <cell r="D170">
            <v>5</v>
          </cell>
          <cell r="E170">
            <v>38684</v>
          </cell>
          <cell r="F170">
            <v>4.0039999999999996</v>
          </cell>
          <cell r="G170">
            <v>4.0570000000000004</v>
          </cell>
          <cell r="H170">
            <v>1</v>
          </cell>
          <cell r="I170">
            <v>0</v>
          </cell>
          <cell r="J170">
            <v>0</v>
          </cell>
        </row>
        <row r="171">
          <cell r="A171" t="str">
            <v>NS13</v>
          </cell>
          <cell r="B171" t="str">
            <v>NG</v>
          </cell>
          <cell r="C171">
            <v>1</v>
          </cell>
          <cell r="D171">
            <v>6</v>
          </cell>
          <cell r="E171">
            <v>38714</v>
          </cell>
          <cell r="F171">
            <v>4.0590000000000002</v>
          </cell>
          <cell r="G171">
            <v>4.1120000000000001</v>
          </cell>
          <cell r="H171">
            <v>0</v>
          </cell>
          <cell r="I171">
            <v>0</v>
          </cell>
          <cell r="J171">
            <v>0</v>
          </cell>
        </row>
        <row r="172">
          <cell r="A172" t="str">
            <v>NS23</v>
          </cell>
          <cell r="B172" t="str">
            <v>NG</v>
          </cell>
          <cell r="C172">
            <v>2</v>
          </cell>
          <cell r="D172">
            <v>6</v>
          </cell>
          <cell r="E172">
            <v>38744</v>
          </cell>
          <cell r="F172">
            <v>3.9590000000000001</v>
          </cell>
          <cell r="G172">
            <v>4.0119999999999996</v>
          </cell>
          <cell r="H172">
            <v>0</v>
          </cell>
          <cell r="I172">
            <v>0</v>
          </cell>
          <cell r="J172">
            <v>0</v>
          </cell>
        </row>
        <row r="173">
          <cell r="A173" t="str">
            <v>NS33</v>
          </cell>
          <cell r="B173" t="str">
            <v>NG</v>
          </cell>
          <cell r="C173">
            <v>3</v>
          </cell>
          <cell r="D173">
            <v>6</v>
          </cell>
          <cell r="E173">
            <v>38772</v>
          </cell>
          <cell r="F173">
            <v>3.8330000000000002</v>
          </cell>
          <cell r="G173">
            <v>3.8860000000000001</v>
          </cell>
          <cell r="H173">
            <v>0</v>
          </cell>
          <cell r="I173">
            <v>0</v>
          </cell>
          <cell r="J173">
            <v>0</v>
          </cell>
        </row>
        <row r="174">
          <cell r="A174" t="str">
            <v>NS43</v>
          </cell>
          <cell r="B174" t="str">
            <v>NG</v>
          </cell>
          <cell r="C174">
            <v>4</v>
          </cell>
          <cell r="D174">
            <v>6</v>
          </cell>
          <cell r="E174">
            <v>38805</v>
          </cell>
          <cell r="F174">
            <v>3.6379999999999999</v>
          </cell>
          <cell r="G174">
            <v>3.6909999999999998</v>
          </cell>
          <cell r="H174">
            <v>0</v>
          </cell>
          <cell r="I174">
            <v>0</v>
          </cell>
          <cell r="J174">
            <v>0</v>
          </cell>
        </row>
        <row r="175">
          <cell r="A175" t="str">
            <v>NS113</v>
          </cell>
          <cell r="B175" t="str">
            <v>NG</v>
          </cell>
          <cell r="C175">
            <v>5</v>
          </cell>
          <cell r="D175">
            <v>6</v>
          </cell>
          <cell r="E175">
            <v>38833</v>
          </cell>
          <cell r="F175">
            <v>3.6230000000000002</v>
          </cell>
          <cell r="G175">
            <v>3.6760000000000002</v>
          </cell>
          <cell r="H175">
            <v>0</v>
          </cell>
          <cell r="I175">
            <v>0</v>
          </cell>
          <cell r="J175">
            <v>0</v>
          </cell>
        </row>
        <row r="176">
          <cell r="A176" t="str">
            <v>NS123</v>
          </cell>
          <cell r="B176" t="str">
            <v>NG</v>
          </cell>
          <cell r="C176">
            <v>6</v>
          </cell>
          <cell r="D176">
            <v>6</v>
          </cell>
          <cell r="E176">
            <v>38863</v>
          </cell>
          <cell r="F176">
            <v>3.6549999999999998</v>
          </cell>
          <cell r="G176">
            <v>3.7080000000000002</v>
          </cell>
          <cell r="H176">
            <v>0</v>
          </cell>
          <cell r="I176">
            <v>0</v>
          </cell>
          <cell r="J176">
            <v>0</v>
          </cell>
        </row>
        <row r="177">
          <cell r="A177" t="str">
            <v>NS14</v>
          </cell>
          <cell r="B177" t="str">
            <v>NG</v>
          </cell>
          <cell r="C177">
            <v>7</v>
          </cell>
          <cell r="D177">
            <v>6</v>
          </cell>
          <cell r="E177">
            <v>38896</v>
          </cell>
          <cell r="F177">
            <v>3.6869999999999998</v>
          </cell>
          <cell r="G177">
            <v>3.74</v>
          </cell>
          <cell r="H177">
            <v>0</v>
          </cell>
          <cell r="I177">
            <v>0</v>
          </cell>
          <cell r="J177">
            <v>0</v>
          </cell>
        </row>
        <row r="178">
          <cell r="A178" t="str">
            <v>NS24</v>
          </cell>
          <cell r="B178" t="str">
            <v>NG</v>
          </cell>
          <cell r="C178">
            <v>8</v>
          </cell>
          <cell r="D178">
            <v>6</v>
          </cell>
          <cell r="E178">
            <v>38925</v>
          </cell>
          <cell r="F178">
            <v>3.722</v>
          </cell>
          <cell r="G178">
            <v>3.7749999999999999</v>
          </cell>
          <cell r="H178">
            <v>0</v>
          </cell>
          <cell r="I178">
            <v>0</v>
          </cell>
          <cell r="J178">
            <v>0</v>
          </cell>
        </row>
        <row r="179">
          <cell r="A179" t="str">
            <v>NS34</v>
          </cell>
          <cell r="B179" t="str">
            <v>NG</v>
          </cell>
          <cell r="C179">
            <v>9</v>
          </cell>
          <cell r="D179">
            <v>6</v>
          </cell>
          <cell r="E179">
            <v>38958</v>
          </cell>
          <cell r="F179">
            <v>3.7269999999999999</v>
          </cell>
          <cell r="G179">
            <v>3.78</v>
          </cell>
          <cell r="H179">
            <v>0</v>
          </cell>
          <cell r="I179">
            <v>0</v>
          </cell>
          <cell r="J179">
            <v>0</v>
          </cell>
        </row>
        <row r="180">
          <cell r="A180" t="str">
            <v>NZ112</v>
          </cell>
          <cell r="B180" t="str">
            <v>NG</v>
          </cell>
          <cell r="C180">
            <v>10</v>
          </cell>
          <cell r="D180">
            <v>6</v>
          </cell>
          <cell r="E180">
            <v>38987</v>
          </cell>
          <cell r="F180">
            <v>3.7519999999999998</v>
          </cell>
          <cell r="G180">
            <v>3.8050000000000002</v>
          </cell>
          <cell r="H180">
            <v>0</v>
          </cell>
          <cell r="I180">
            <v>0</v>
          </cell>
          <cell r="J180">
            <v>0</v>
          </cell>
        </row>
        <row r="181">
          <cell r="A181" t="str">
            <v>NZ122</v>
          </cell>
          <cell r="B181" t="str">
            <v>NG</v>
          </cell>
          <cell r="C181">
            <v>11</v>
          </cell>
          <cell r="D181">
            <v>6</v>
          </cell>
          <cell r="E181">
            <v>39017</v>
          </cell>
          <cell r="F181">
            <v>3.9369999999999998</v>
          </cell>
          <cell r="G181">
            <v>3.98</v>
          </cell>
          <cell r="H181">
            <v>0</v>
          </cell>
          <cell r="I181">
            <v>0</v>
          </cell>
          <cell r="J181">
            <v>0</v>
          </cell>
        </row>
        <row r="182">
          <cell r="A182" t="str">
            <v>NZ13</v>
          </cell>
          <cell r="B182" t="str">
            <v>NG</v>
          </cell>
          <cell r="C182">
            <v>12</v>
          </cell>
          <cell r="D182">
            <v>6</v>
          </cell>
          <cell r="E182">
            <v>39049</v>
          </cell>
          <cell r="F182">
            <v>4.1020000000000003</v>
          </cell>
          <cell r="G182">
            <v>4.1399999999999997</v>
          </cell>
          <cell r="H182">
            <v>0</v>
          </cell>
          <cell r="I182">
            <v>0</v>
          </cell>
          <cell r="J182">
            <v>0</v>
          </cell>
        </row>
        <row r="183">
          <cell r="A183" t="str">
            <v>NZ23</v>
          </cell>
          <cell r="B183" t="str">
            <v>NG</v>
          </cell>
          <cell r="C183">
            <v>1</v>
          </cell>
          <cell r="D183">
            <v>7</v>
          </cell>
          <cell r="E183">
            <v>39078</v>
          </cell>
          <cell r="F183">
            <v>4.1719999999999997</v>
          </cell>
          <cell r="G183">
            <v>4.21</v>
          </cell>
          <cell r="H183">
            <v>0</v>
          </cell>
          <cell r="I183">
            <v>0</v>
          </cell>
          <cell r="J183">
            <v>0</v>
          </cell>
        </row>
        <row r="184">
          <cell r="A184" t="str">
            <v>NZ33</v>
          </cell>
          <cell r="B184" t="str">
            <v>NG</v>
          </cell>
          <cell r="C184">
            <v>2</v>
          </cell>
          <cell r="D184">
            <v>7</v>
          </cell>
          <cell r="E184">
            <v>39111</v>
          </cell>
          <cell r="F184">
            <v>4.0620000000000003</v>
          </cell>
          <cell r="G184">
            <v>4.0999999999999996</v>
          </cell>
          <cell r="H184">
            <v>0</v>
          </cell>
          <cell r="I184">
            <v>0</v>
          </cell>
          <cell r="J184">
            <v>0</v>
          </cell>
        </row>
        <row r="185">
          <cell r="A185" t="str">
            <v>NZ43</v>
          </cell>
          <cell r="B185" t="str">
            <v>NG</v>
          </cell>
          <cell r="C185">
            <v>3</v>
          </cell>
          <cell r="D185">
            <v>7</v>
          </cell>
          <cell r="E185">
            <v>39139</v>
          </cell>
          <cell r="F185">
            <v>3.9169999999999998</v>
          </cell>
          <cell r="G185">
            <v>3.9550000000000001</v>
          </cell>
          <cell r="H185">
            <v>0</v>
          </cell>
          <cell r="I185">
            <v>0</v>
          </cell>
          <cell r="J185">
            <v>0</v>
          </cell>
        </row>
        <row r="186">
          <cell r="A186" t="str">
            <v>NZ113</v>
          </cell>
          <cell r="B186" t="str">
            <v>NG</v>
          </cell>
          <cell r="C186">
            <v>4</v>
          </cell>
          <cell r="D186">
            <v>7</v>
          </cell>
          <cell r="E186">
            <v>39169</v>
          </cell>
          <cell r="F186">
            <v>3.7370000000000001</v>
          </cell>
          <cell r="G186">
            <v>3.7749999999999999</v>
          </cell>
          <cell r="H186">
            <v>0</v>
          </cell>
          <cell r="I186">
            <v>0</v>
          </cell>
          <cell r="J186">
            <v>0</v>
          </cell>
        </row>
        <row r="187">
          <cell r="A187" t="str">
            <v>NZ123</v>
          </cell>
          <cell r="B187" t="str">
            <v>NG</v>
          </cell>
          <cell r="C187">
            <v>5</v>
          </cell>
          <cell r="D187">
            <v>7</v>
          </cell>
          <cell r="E187">
            <v>39198</v>
          </cell>
          <cell r="F187">
            <v>3.7269999999999999</v>
          </cell>
          <cell r="G187">
            <v>3.7650000000000001</v>
          </cell>
          <cell r="H187">
            <v>0</v>
          </cell>
          <cell r="I187">
            <v>0</v>
          </cell>
          <cell r="J187">
            <v>0</v>
          </cell>
        </row>
        <row r="188">
          <cell r="A188" t="str">
            <v>NZ14</v>
          </cell>
          <cell r="B188" t="str">
            <v>NG</v>
          </cell>
          <cell r="C188">
            <v>6</v>
          </cell>
          <cell r="D188">
            <v>7</v>
          </cell>
          <cell r="E188">
            <v>39231</v>
          </cell>
          <cell r="F188">
            <v>3.7570000000000001</v>
          </cell>
          <cell r="G188">
            <v>3.7949999999999999</v>
          </cell>
          <cell r="H188">
            <v>0</v>
          </cell>
          <cell r="I188">
            <v>0</v>
          </cell>
          <cell r="J188">
            <v>0</v>
          </cell>
        </row>
        <row r="189">
          <cell r="A189" t="str">
            <v>NZ24</v>
          </cell>
          <cell r="B189" t="str">
            <v>NG</v>
          </cell>
          <cell r="C189">
            <v>7</v>
          </cell>
          <cell r="D189">
            <v>7</v>
          </cell>
          <cell r="E189">
            <v>39260</v>
          </cell>
          <cell r="F189">
            <v>3.7869999999999999</v>
          </cell>
          <cell r="G189">
            <v>3.8250000000000002</v>
          </cell>
          <cell r="H189">
            <v>0</v>
          </cell>
          <cell r="I189">
            <v>0</v>
          </cell>
          <cell r="J189">
            <v>0</v>
          </cell>
        </row>
        <row r="190">
          <cell r="A190" t="str">
            <v>NZ34</v>
          </cell>
          <cell r="B190" t="str">
            <v>NG</v>
          </cell>
          <cell r="C190">
            <v>8</v>
          </cell>
          <cell r="D190">
            <v>7</v>
          </cell>
          <cell r="E190">
            <v>39290</v>
          </cell>
          <cell r="F190">
            <v>3.8220000000000001</v>
          </cell>
          <cell r="G190">
            <v>3.86</v>
          </cell>
          <cell r="H190">
            <v>0</v>
          </cell>
          <cell r="I190">
            <v>0</v>
          </cell>
          <cell r="J190">
            <v>0</v>
          </cell>
        </row>
        <row r="191">
          <cell r="A191" t="str">
            <v>PA122</v>
          </cell>
          <cell r="B191" t="str">
            <v>NG</v>
          </cell>
          <cell r="C191">
            <v>9</v>
          </cell>
          <cell r="D191">
            <v>7</v>
          </cell>
          <cell r="E191">
            <v>39323</v>
          </cell>
          <cell r="F191">
            <v>3.8220000000000001</v>
          </cell>
          <cell r="G191">
            <v>3.86</v>
          </cell>
          <cell r="H191">
            <v>0</v>
          </cell>
          <cell r="I191">
            <v>0</v>
          </cell>
          <cell r="J191">
            <v>0</v>
          </cell>
        </row>
        <row r="192">
          <cell r="A192" t="str">
            <v>PA33</v>
          </cell>
          <cell r="B192" t="str">
            <v>NG</v>
          </cell>
          <cell r="C192">
            <v>10</v>
          </cell>
          <cell r="D192">
            <v>7</v>
          </cell>
          <cell r="E192">
            <v>39351</v>
          </cell>
          <cell r="F192">
            <v>3.847</v>
          </cell>
          <cell r="G192">
            <v>3.8849999999999998</v>
          </cell>
          <cell r="H192">
            <v>0</v>
          </cell>
          <cell r="I192">
            <v>0</v>
          </cell>
          <cell r="J192">
            <v>0</v>
          </cell>
        </row>
        <row r="193">
          <cell r="A193" t="str">
            <v>PL102</v>
          </cell>
          <cell r="B193" t="str">
            <v>NG</v>
          </cell>
          <cell r="C193">
            <v>11</v>
          </cell>
          <cell r="D193">
            <v>7</v>
          </cell>
          <cell r="E193">
            <v>39384</v>
          </cell>
          <cell r="F193">
            <v>3.9969999999999999</v>
          </cell>
          <cell r="G193">
            <v>4.0350000000000001</v>
          </cell>
          <cell r="H193">
            <v>0</v>
          </cell>
          <cell r="I193">
            <v>0</v>
          </cell>
          <cell r="J193">
            <v>0</v>
          </cell>
        </row>
        <row r="194">
          <cell r="A194" t="str">
            <v>PL13</v>
          </cell>
          <cell r="B194" t="str">
            <v>NG</v>
          </cell>
          <cell r="C194">
            <v>12</v>
          </cell>
          <cell r="D194">
            <v>7</v>
          </cell>
          <cell r="E194">
            <v>39414</v>
          </cell>
          <cell r="F194">
            <v>4.1470000000000002</v>
          </cell>
          <cell r="G194">
            <v>4.1849999999999996</v>
          </cell>
          <cell r="H194">
            <v>0</v>
          </cell>
          <cell r="I194">
            <v>0</v>
          </cell>
          <cell r="J194">
            <v>0</v>
          </cell>
        </row>
        <row r="195">
          <cell r="A195" t="str">
            <v>PL43</v>
          </cell>
          <cell r="B195" t="str">
            <v>NG</v>
          </cell>
          <cell r="C195">
            <v>1</v>
          </cell>
          <cell r="D195">
            <v>8</v>
          </cell>
          <cell r="E195">
            <v>39443</v>
          </cell>
          <cell r="F195">
            <v>4.1970000000000001</v>
          </cell>
          <cell r="G195">
            <v>4.2350000000000003</v>
          </cell>
          <cell r="H195">
            <v>0</v>
          </cell>
          <cell r="I195">
            <v>0</v>
          </cell>
          <cell r="J195">
            <v>0</v>
          </cell>
        </row>
        <row r="196">
          <cell r="A196" t="str">
            <v>PL73</v>
          </cell>
          <cell r="B196" t="str">
            <v>NG</v>
          </cell>
          <cell r="C196">
            <v>2</v>
          </cell>
          <cell r="D196">
            <v>8</v>
          </cell>
          <cell r="E196">
            <v>39476</v>
          </cell>
          <cell r="F196">
            <v>4.0970000000000004</v>
          </cell>
          <cell r="G196">
            <v>4.1349999999999998</v>
          </cell>
          <cell r="H196">
            <v>0</v>
          </cell>
          <cell r="I196">
            <v>0</v>
          </cell>
          <cell r="J196">
            <v>0</v>
          </cell>
        </row>
        <row r="197">
          <cell r="A197" t="str">
            <v>PN112</v>
          </cell>
          <cell r="B197" t="str">
            <v>NG</v>
          </cell>
          <cell r="C197">
            <v>3</v>
          </cell>
          <cell r="D197">
            <v>8</v>
          </cell>
          <cell r="E197">
            <v>39505</v>
          </cell>
          <cell r="F197">
            <v>3.9470000000000001</v>
          </cell>
          <cell r="G197">
            <v>3.9849999999999999</v>
          </cell>
          <cell r="H197">
            <v>0</v>
          </cell>
          <cell r="I197">
            <v>0</v>
          </cell>
          <cell r="J197">
            <v>0</v>
          </cell>
        </row>
        <row r="198">
          <cell r="A198" t="str">
            <v>PN122</v>
          </cell>
          <cell r="B198" t="str">
            <v>NG</v>
          </cell>
          <cell r="C198">
            <v>4</v>
          </cell>
          <cell r="D198">
            <v>8</v>
          </cell>
          <cell r="E198">
            <v>39534</v>
          </cell>
          <cell r="F198">
            <v>3.7970000000000002</v>
          </cell>
          <cell r="G198">
            <v>3.835</v>
          </cell>
          <cell r="H198">
            <v>0</v>
          </cell>
          <cell r="I198">
            <v>0</v>
          </cell>
          <cell r="J198">
            <v>0</v>
          </cell>
        </row>
        <row r="199">
          <cell r="A199" t="str">
            <v>PN13</v>
          </cell>
          <cell r="B199" t="str">
            <v>NG</v>
          </cell>
          <cell r="C199">
            <v>5</v>
          </cell>
          <cell r="D199">
            <v>8</v>
          </cell>
          <cell r="E199">
            <v>39566</v>
          </cell>
          <cell r="F199">
            <v>3.7669999999999999</v>
          </cell>
          <cell r="G199">
            <v>3.8050000000000002</v>
          </cell>
          <cell r="H199">
            <v>0</v>
          </cell>
          <cell r="I199">
            <v>0</v>
          </cell>
          <cell r="J199">
            <v>0</v>
          </cell>
        </row>
        <row r="200">
          <cell r="A200" t="str">
            <v>PN23</v>
          </cell>
          <cell r="B200" t="str">
            <v>NG</v>
          </cell>
          <cell r="C200">
            <v>6</v>
          </cell>
          <cell r="D200">
            <v>8</v>
          </cell>
          <cell r="E200">
            <v>39596</v>
          </cell>
          <cell r="F200">
            <v>3.7970000000000002</v>
          </cell>
          <cell r="G200">
            <v>3.835</v>
          </cell>
          <cell r="H200">
            <v>0</v>
          </cell>
          <cell r="I200">
            <v>0</v>
          </cell>
          <cell r="J200">
            <v>0</v>
          </cell>
        </row>
        <row r="201">
          <cell r="A201" t="str">
            <v>PN33</v>
          </cell>
          <cell r="B201" t="str">
            <v>NG</v>
          </cell>
          <cell r="C201">
            <v>7</v>
          </cell>
          <cell r="D201">
            <v>8</v>
          </cell>
          <cell r="E201">
            <v>39625</v>
          </cell>
          <cell r="F201">
            <v>3.827</v>
          </cell>
          <cell r="G201">
            <v>3.8650000000000002</v>
          </cell>
          <cell r="H201">
            <v>0</v>
          </cell>
          <cell r="I201">
            <v>0</v>
          </cell>
          <cell r="J201">
            <v>0</v>
          </cell>
        </row>
        <row r="202">
          <cell r="A202" t="str">
            <v>PN43</v>
          </cell>
          <cell r="B202" t="str">
            <v>NG</v>
          </cell>
          <cell r="C202">
            <v>8</v>
          </cell>
          <cell r="D202">
            <v>8</v>
          </cell>
          <cell r="E202">
            <v>39658</v>
          </cell>
          <cell r="F202">
            <v>3.8570000000000002</v>
          </cell>
          <cell r="G202">
            <v>3.895</v>
          </cell>
          <cell r="H202">
            <v>0</v>
          </cell>
          <cell r="I202">
            <v>0</v>
          </cell>
          <cell r="J202">
            <v>0</v>
          </cell>
        </row>
        <row r="203">
          <cell r="A203" t="str">
            <v>PN53</v>
          </cell>
          <cell r="B203" t="str">
            <v>NG</v>
          </cell>
          <cell r="C203">
            <v>9</v>
          </cell>
          <cell r="D203">
            <v>8</v>
          </cell>
          <cell r="E203">
            <v>39687</v>
          </cell>
          <cell r="F203">
            <v>3.8570000000000002</v>
          </cell>
          <cell r="G203">
            <v>3.895</v>
          </cell>
          <cell r="H203">
            <v>0</v>
          </cell>
          <cell r="I203">
            <v>0</v>
          </cell>
          <cell r="J203">
            <v>0</v>
          </cell>
        </row>
        <row r="204">
          <cell r="A204" t="str">
            <v>PN63</v>
          </cell>
          <cell r="B204" t="str">
            <v>NG</v>
          </cell>
          <cell r="C204">
            <v>10</v>
          </cell>
          <cell r="D204">
            <v>8</v>
          </cell>
          <cell r="E204">
            <v>39717</v>
          </cell>
          <cell r="F204">
            <v>3.8820000000000001</v>
          </cell>
          <cell r="G204">
            <v>3.92</v>
          </cell>
          <cell r="H204">
            <v>0</v>
          </cell>
          <cell r="I204">
            <v>0</v>
          </cell>
          <cell r="J204">
            <v>0</v>
          </cell>
        </row>
        <row r="205">
          <cell r="A205" t="str">
            <v>PN73</v>
          </cell>
          <cell r="B205" t="str">
            <v>NG</v>
          </cell>
          <cell r="C205">
            <v>11</v>
          </cell>
          <cell r="D205">
            <v>8</v>
          </cell>
          <cell r="E205">
            <v>39750</v>
          </cell>
          <cell r="F205">
            <v>4.032</v>
          </cell>
          <cell r="G205">
            <v>4.07</v>
          </cell>
          <cell r="H205">
            <v>0</v>
          </cell>
          <cell r="I205">
            <v>0</v>
          </cell>
          <cell r="J205">
            <v>0</v>
          </cell>
        </row>
        <row r="206">
          <cell r="A206" t="str">
            <v>PN83</v>
          </cell>
          <cell r="B206" t="str">
            <v>NG</v>
          </cell>
          <cell r="C206">
            <v>12</v>
          </cell>
          <cell r="D206">
            <v>8</v>
          </cell>
          <cell r="E206">
            <v>39776</v>
          </cell>
          <cell r="F206">
            <v>4.1820000000000004</v>
          </cell>
          <cell r="G206">
            <v>4.22</v>
          </cell>
          <cell r="H206">
            <v>0</v>
          </cell>
          <cell r="I206">
            <v>0</v>
          </cell>
          <cell r="J206">
            <v>0</v>
          </cell>
        </row>
        <row r="207">
          <cell r="A207" t="str">
            <v>PN93</v>
          </cell>
          <cell r="B207" t="str">
            <v>NH</v>
          </cell>
          <cell r="C207">
            <v>1</v>
          </cell>
          <cell r="D207">
            <v>3</v>
          </cell>
          <cell r="E207">
            <v>37623</v>
          </cell>
          <cell r="F207">
            <v>-8.7499999999999994E-2</v>
          </cell>
          <cell r="G207">
            <v>-0.09</v>
          </cell>
          <cell r="H207">
            <v>0</v>
          </cell>
          <cell r="I207">
            <v>0</v>
          </cell>
          <cell r="J207">
            <v>0</v>
          </cell>
        </row>
        <row r="208">
          <cell r="A208" t="str">
            <v>PN103</v>
          </cell>
          <cell r="B208" t="str">
            <v>NH</v>
          </cell>
          <cell r="C208">
            <v>2</v>
          </cell>
          <cell r="D208">
            <v>3</v>
          </cell>
          <cell r="E208">
            <v>37655</v>
          </cell>
          <cell r="F208">
            <v>-7.0000000000000007E-2</v>
          </cell>
          <cell r="G208">
            <v>-6.7500000000000004E-2</v>
          </cell>
          <cell r="H208">
            <v>0</v>
          </cell>
          <cell r="I208">
            <v>0</v>
          </cell>
          <cell r="J208">
            <v>0</v>
          </cell>
        </row>
        <row r="209">
          <cell r="A209" t="str">
            <v>PN113</v>
          </cell>
          <cell r="B209" t="str">
            <v>NH</v>
          </cell>
          <cell r="C209">
            <v>3</v>
          </cell>
          <cell r="D209">
            <v>3</v>
          </cell>
          <cell r="E209">
            <v>37683</v>
          </cell>
          <cell r="F209">
            <v>-5.7500000000000002E-2</v>
          </cell>
          <cell r="G209">
            <v>-5.7500000000000002E-2</v>
          </cell>
          <cell r="H209">
            <v>0</v>
          </cell>
          <cell r="I209">
            <v>0</v>
          </cell>
          <cell r="J209">
            <v>0</v>
          </cell>
        </row>
        <row r="210">
          <cell r="A210" t="str">
            <v>PN123</v>
          </cell>
          <cell r="B210" t="str">
            <v>NJ</v>
          </cell>
          <cell r="C210">
            <v>1</v>
          </cell>
          <cell r="D210">
            <v>3</v>
          </cell>
          <cell r="E210">
            <v>37623</v>
          </cell>
          <cell r="F210">
            <v>-0.55000000000000004</v>
          </cell>
          <cell r="G210">
            <v>-0.51500000000000001</v>
          </cell>
          <cell r="H210">
            <v>0</v>
          </cell>
          <cell r="I210">
            <v>0</v>
          </cell>
          <cell r="J210">
            <v>0</v>
          </cell>
        </row>
        <row r="211">
          <cell r="A211" t="str">
            <v>PN14</v>
          </cell>
          <cell r="B211" t="str">
            <v>NJ</v>
          </cell>
          <cell r="C211">
            <v>2</v>
          </cell>
          <cell r="D211">
            <v>3</v>
          </cell>
          <cell r="E211">
            <v>37655</v>
          </cell>
          <cell r="F211">
            <v>-0.55500000000000005</v>
          </cell>
          <cell r="G211">
            <v>-0.51500000000000001</v>
          </cell>
          <cell r="H211">
            <v>0</v>
          </cell>
          <cell r="I211">
            <v>0</v>
          </cell>
          <cell r="J211">
            <v>0</v>
          </cell>
        </row>
        <row r="212">
          <cell r="A212" t="str">
            <v>QG112</v>
          </cell>
          <cell r="B212" t="str">
            <v>NJ</v>
          </cell>
          <cell r="C212">
            <v>3</v>
          </cell>
          <cell r="D212">
            <v>3</v>
          </cell>
          <cell r="E212">
            <v>37683</v>
          </cell>
          <cell r="F212">
            <v>-0.51</v>
          </cell>
          <cell r="G212">
            <v>-0.54</v>
          </cell>
          <cell r="H212">
            <v>0</v>
          </cell>
          <cell r="I212">
            <v>0</v>
          </cell>
          <cell r="J212">
            <v>0</v>
          </cell>
        </row>
        <row r="213">
          <cell r="A213" t="str">
            <v>QJ112</v>
          </cell>
          <cell r="B213" t="str">
            <v>NJ</v>
          </cell>
          <cell r="C213">
            <v>4</v>
          </cell>
          <cell r="D213">
            <v>3</v>
          </cell>
          <cell r="E213">
            <v>37712</v>
          </cell>
          <cell r="F213">
            <v>-0.5</v>
          </cell>
          <cell r="G213">
            <v>-0.53</v>
          </cell>
          <cell r="H213">
            <v>0</v>
          </cell>
          <cell r="I213">
            <v>0</v>
          </cell>
          <cell r="J213">
            <v>0</v>
          </cell>
        </row>
        <row r="214">
          <cell r="A214" t="str">
            <v>QJ122</v>
          </cell>
          <cell r="B214" t="str">
            <v>NJ</v>
          </cell>
          <cell r="C214">
            <v>5</v>
          </cell>
          <cell r="D214">
            <v>3</v>
          </cell>
          <cell r="E214">
            <v>37742</v>
          </cell>
          <cell r="F214">
            <v>-0.5</v>
          </cell>
          <cell r="G214">
            <v>-0.53</v>
          </cell>
          <cell r="H214">
            <v>0</v>
          </cell>
          <cell r="I214">
            <v>0</v>
          </cell>
          <cell r="J214">
            <v>0</v>
          </cell>
        </row>
        <row r="215">
          <cell r="A215" t="str">
            <v>QL112</v>
          </cell>
          <cell r="B215" t="str">
            <v>NJ</v>
          </cell>
          <cell r="C215">
            <v>6</v>
          </cell>
          <cell r="D215">
            <v>3</v>
          </cell>
          <cell r="E215">
            <v>37774</v>
          </cell>
          <cell r="F215">
            <v>-0.5</v>
          </cell>
          <cell r="G215">
            <v>-0.53</v>
          </cell>
          <cell r="H215">
            <v>0</v>
          </cell>
          <cell r="I215">
            <v>0</v>
          </cell>
          <cell r="J215">
            <v>0</v>
          </cell>
        </row>
        <row r="216">
          <cell r="A216" t="str">
            <v>QL122</v>
          </cell>
          <cell r="B216" t="str">
            <v>NJ</v>
          </cell>
          <cell r="C216">
            <v>7</v>
          </cell>
          <cell r="D216">
            <v>3</v>
          </cell>
          <cell r="E216">
            <v>37803</v>
          </cell>
          <cell r="F216">
            <v>-0.49</v>
          </cell>
          <cell r="G216">
            <v>-0.51249999999999996</v>
          </cell>
          <cell r="H216">
            <v>0</v>
          </cell>
          <cell r="I216">
            <v>0</v>
          </cell>
          <cell r="J216">
            <v>0</v>
          </cell>
        </row>
        <row r="217">
          <cell r="A217" t="str">
            <v>QL13</v>
          </cell>
          <cell r="B217" t="str">
            <v>NJ</v>
          </cell>
          <cell r="C217">
            <v>8</v>
          </cell>
          <cell r="D217">
            <v>3</v>
          </cell>
          <cell r="E217">
            <v>37834</v>
          </cell>
          <cell r="F217">
            <v>-0.49</v>
          </cell>
          <cell r="G217">
            <v>-0.51249999999999996</v>
          </cell>
          <cell r="H217">
            <v>0</v>
          </cell>
          <cell r="I217">
            <v>0</v>
          </cell>
          <cell r="J217">
            <v>0</v>
          </cell>
        </row>
        <row r="218">
          <cell r="A218" t="str">
            <v>QL23</v>
          </cell>
          <cell r="B218" t="str">
            <v>NJ</v>
          </cell>
          <cell r="C218">
            <v>9</v>
          </cell>
          <cell r="D218">
            <v>3</v>
          </cell>
          <cell r="E218">
            <v>37866</v>
          </cell>
          <cell r="F218">
            <v>-0.49</v>
          </cell>
          <cell r="G218">
            <v>-0.51249999999999996</v>
          </cell>
          <cell r="H218">
            <v>0</v>
          </cell>
          <cell r="I218">
            <v>0</v>
          </cell>
          <cell r="J218">
            <v>0</v>
          </cell>
        </row>
        <row r="219">
          <cell r="A219" t="str">
            <v>QL33</v>
          </cell>
          <cell r="B219" t="str">
            <v>NJ</v>
          </cell>
          <cell r="C219">
            <v>10</v>
          </cell>
          <cell r="D219">
            <v>3</v>
          </cell>
          <cell r="E219">
            <v>37895</v>
          </cell>
          <cell r="F219">
            <v>-0.49</v>
          </cell>
          <cell r="G219">
            <v>-0.51249999999999996</v>
          </cell>
          <cell r="H219">
            <v>0</v>
          </cell>
          <cell r="I219">
            <v>0</v>
          </cell>
          <cell r="J219">
            <v>0</v>
          </cell>
        </row>
        <row r="220">
          <cell r="A220" t="str">
            <v>QL43</v>
          </cell>
          <cell r="B220" t="str">
            <v>NJ</v>
          </cell>
          <cell r="C220">
            <v>11</v>
          </cell>
          <cell r="D220">
            <v>3</v>
          </cell>
          <cell r="E220">
            <v>37928</v>
          </cell>
          <cell r="F220">
            <v>-0.4</v>
          </cell>
          <cell r="G220">
            <v>-0.38</v>
          </cell>
          <cell r="H220">
            <v>0</v>
          </cell>
          <cell r="I220">
            <v>0</v>
          </cell>
          <cell r="J220">
            <v>0</v>
          </cell>
        </row>
        <row r="221">
          <cell r="A221" t="str">
            <v>QL53</v>
          </cell>
          <cell r="B221" t="str">
            <v>NJ</v>
          </cell>
          <cell r="C221">
            <v>12</v>
          </cell>
          <cell r="D221">
            <v>3</v>
          </cell>
          <cell r="E221">
            <v>37956</v>
          </cell>
          <cell r="F221">
            <v>-0.4</v>
          </cell>
          <cell r="G221">
            <v>-0.38</v>
          </cell>
          <cell r="H221">
            <v>0</v>
          </cell>
          <cell r="I221">
            <v>0</v>
          </cell>
          <cell r="J221">
            <v>0</v>
          </cell>
        </row>
        <row r="222">
          <cell r="A222" t="str">
            <v>QL63</v>
          </cell>
          <cell r="B222" t="str">
            <v>NJ</v>
          </cell>
          <cell r="C222">
            <v>1</v>
          </cell>
          <cell r="D222">
            <v>4</v>
          </cell>
          <cell r="E222">
            <v>37988</v>
          </cell>
          <cell r="F222">
            <v>-0.36</v>
          </cell>
          <cell r="G222">
            <v>-0.36</v>
          </cell>
          <cell r="H222">
            <v>0</v>
          </cell>
          <cell r="I222">
            <v>0</v>
          </cell>
          <cell r="J222">
            <v>0</v>
          </cell>
        </row>
        <row r="223">
          <cell r="A223" t="str">
            <v>QL73</v>
          </cell>
          <cell r="B223" t="str">
            <v>NJ</v>
          </cell>
          <cell r="C223">
            <v>2</v>
          </cell>
          <cell r="D223">
            <v>4</v>
          </cell>
          <cell r="E223">
            <v>38019</v>
          </cell>
          <cell r="F223">
            <v>-0.36</v>
          </cell>
          <cell r="G223">
            <v>-0.36</v>
          </cell>
          <cell r="H223">
            <v>0</v>
          </cell>
          <cell r="I223">
            <v>0</v>
          </cell>
          <cell r="J223">
            <v>0</v>
          </cell>
        </row>
        <row r="224">
          <cell r="A224" t="str">
            <v>QL83</v>
          </cell>
          <cell r="B224" t="str">
            <v>NJ</v>
          </cell>
          <cell r="C224">
            <v>3</v>
          </cell>
          <cell r="D224">
            <v>4</v>
          </cell>
          <cell r="E224">
            <v>38047</v>
          </cell>
          <cell r="F224">
            <v>-0.36</v>
          </cell>
          <cell r="G224">
            <v>-0.36</v>
          </cell>
          <cell r="H224">
            <v>0</v>
          </cell>
          <cell r="I224">
            <v>0</v>
          </cell>
          <cell r="J224">
            <v>0</v>
          </cell>
        </row>
        <row r="225">
          <cell r="A225" t="str">
            <v>QL93</v>
          </cell>
          <cell r="B225" t="str">
            <v>NK</v>
          </cell>
          <cell r="C225">
            <v>1</v>
          </cell>
          <cell r="D225">
            <v>3</v>
          </cell>
          <cell r="E225">
            <v>37623</v>
          </cell>
          <cell r="F225">
            <v>-0.33</v>
          </cell>
          <cell r="G225">
            <v>-0.3</v>
          </cell>
          <cell r="H225">
            <v>0</v>
          </cell>
          <cell r="I225">
            <v>0</v>
          </cell>
          <cell r="J225">
            <v>0</v>
          </cell>
        </row>
        <row r="226">
          <cell r="A226" t="str">
            <v>QL103</v>
          </cell>
          <cell r="B226" t="str">
            <v>NK</v>
          </cell>
          <cell r="C226">
            <v>2</v>
          </cell>
          <cell r="D226">
            <v>3</v>
          </cell>
          <cell r="E226">
            <v>37655</v>
          </cell>
          <cell r="F226">
            <v>-0.33</v>
          </cell>
          <cell r="G226">
            <v>-0.3</v>
          </cell>
          <cell r="H226">
            <v>0</v>
          </cell>
          <cell r="I226">
            <v>0</v>
          </cell>
          <cell r="J226">
            <v>0</v>
          </cell>
        </row>
        <row r="227">
          <cell r="A227" t="str">
            <v>QL113</v>
          </cell>
          <cell r="B227" t="str">
            <v>NK</v>
          </cell>
          <cell r="C227">
            <v>3</v>
          </cell>
          <cell r="D227">
            <v>3</v>
          </cell>
          <cell r="E227">
            <v>37683</v>
          </cell>
          <cell r="F227">
            <v>-0.33</v>
          </cell>
          <cell r="G227">
            <v>-0.3</v>
          </cell>
          <cell r="H227">
            <v>0</v>
          </cell>
          <cell r="I227">
            <v>0</v>
          </cell>
          <cell r="J227">
            <v>0</v>
          </cell>
        </row>
        <row r="228">
          <cell r="A228" t="str">
            <v>QL123</v>
          </cell>
          <cell r="B228" t="str">
            <v>NK</v>
          </cell>
          <cell r="C228">
            <v>4</v>
          </cell>
          <cell r="D228">
            <v>3</v>
          </cell>
          <cell r="E228">
            <v>37712</v>
          </cell>
          <cell r="F228">
            <v>-0.46</v>
          </cell>
          <cell r="G228">
            <v>-0.46</v>
          </cell>
          <cell r="H228">
            <v>0</v>
          </cell>
          <cell r="I228">
            <v>0</v>
          </cell>
          <cell r="J228">
            <v>0</v>
          </cell>
        </row>
        <row r="229">
          <cell r="A229" t="str">
            <v>QL14</v>
          </cell>
          <cell r="B229" t="str">
            <v>NK</v>
          </cell>
          <cell r="C229">
            <v>5</v>
          </cell>
          <cell r="D229">
            <v>3</v>
          </cell>
          <cell r="E229">
            <v>37742</v>
          </cell>
          <cell r="F229">
            <v>-0.46</v>
          </cell>
          <cell r="G229">
            <v>-0.46</v>
          </cell>
          <cell r="H229">
            <v>0</v>
          </cell>
          <cell r="I229">
            <v>0</v>
          </cell>
          <cell r="J229">
            <v>0</v>
          </cell>
        </row>
        <row r="230">
          <cell r="A230" t="str">
            <v>QL24</v>
          </cell>
          <cell r="B230" t="str">
            <v>NK</v>
          </cell>
          <cell r="C230">
            <v>6</v>
          </cell>
          <cell r="D230">
            <v>3</v>
          </cell>
          <cell r="E230">
            <v>37774</v>
          </cell>
          <cell r="F230">
            <v>-0.46</v>
          </cell>
          <cell r="G230">
            <v>-0.46</v>
          </cell>
          <cell r="H230">
            <v>0</v>
          </cell>
          <cell r="I230">
            <v>0</v>
          </cell>
          <cell r="J230">
            <v>0</v>
          </cell>
        </row>
        <row r="231">
          <cell r="A231" t="str">
            <v>QL34</v>
          </cell>
          <cell r="B231" t="str">
            <v>NK</v>
          </cell>
          <cell r="C231">
            <v>7</v>
          </cell>
          <cell r="D231">
            <v>3</v>
          </cell>
          <cell r="E231">
            <v>37803</v>
          </cell>
          <cell r="F231">
            <v>-0.46</v>
          </cell>
          <cell r="G231">
            <v>-0.46</v>
          </cell>
          <cell r="H231">
            <v>0</v>
          </cell>
          <cell r="I231">
            <v>0</v>
          </cell>
          <cell r="J231">
            <v>0</v>
          </cell>
        </row>
        <row r="232">
          <cell r="A232" t="str">
            <v>QL44</v>
          </cell>
          <cell r="B232" t="str">
            <v>NK</v>
          </cell>
          <cell r="C232">
            <v>8</v>
          </cell>
          <cell r="D232">
            <v>3</v>
          </cell>
          <cell r="E232">
            <v>37834</v>
          </cell>
          <cell r="F232">
            <v>-0.46</v>
          </cell>
          <cell r="G232">
            <v>-0.46</v>
          </cell>
          <cell r="H232">
            <v>0</v>
          </cell>
          <cell r="I232">
            <v>0</v>
          </cell>
          <cell r="J232">
            <v>0</v>
          </cell>
        </row>
        <row r="233">
          <cell r="A233" t="str">
            <v>QL54</v>
          </cell>
          <cell r="B233" t="str">
            <v>NK</v>
          </cell>
          <cell r="C233">
            <v>9</v>
          </cell>
          <cell r="D233">
            <v>3</v>
          </cell>
          <cell r="E233">
            <v>37866</v>
          </cell>
          <cell r="F233">
            <v>-0.46</v>
          </cell>
          <cell r="G233">
            <v>-0.46</v>
          </cell>
          <cell r="H233">
            <v>0</v>
          </cell>
          <cell r="I233">
            <v>0</v>
          </cell>
          <cell r="J233">
            <v>0</v>
          </cell>
        </row>
        <row r="234">
          <cell r="A234" t="str">
            <v>QL64</v>
          </cell>
          <cell r="B234" t="str">
            <v>NK</v>
          </cell>
          <cell r="C234">
            <v>10</v>
          </cell>
          <cell r="D234">
            <v>3</v>
          </cell>
          <cell r="E234">
            <v>37895</v>
          </cell>
          <cell r="F234">
            <v>-0.46</v>
          </cell>
          <cell r="G234">
            <v>-0.46</v>
          </cell>
          <cell r="H234">
            <v>0</v>
          </cell>
          <cell r="I234">
            <v>0</v>
          </cell>
          <cell r="J234">
            <v>0</v>
          </cell>
        </row>
        <row r="235">
          <cell r="A235" t="str">
            <v>QL74</v>
          </cell>
          <cell r="B235" t="str">
            <v>NK</v>
          </cell>
          <cell r="C235">
            <v>11</v>
          </cell>
          <cell r="D235">
            <v>3</v>
          </cell>
          <cell r="E235">
            <v>37928</v>
          </cell>
          <cell r="F235">
            <v>-0.02</v>
          </cell>
          <cell r="G235">
            <v>-0.04</v>
          </cell>
          <cell r="H235">
            <v>0</v>
          </cell>
          <cell r="I235">
            <v>0</v>
          </cell>
          <cell r="J235">
            <v>0</v>
          </cell>
        </row>
        <row r="236">
          <cell r="A236" t="str">
            <v>QL84</v>
          </cell>
          <cell r="B236" t="str">
            <v>NK</v>
          </cell>
          <cell r="C236">
            <v>12</v>
          </cell>
          <cell r="D236">
            <v>3</v>
          </cell>
          <cell r="E236">
            <v>37956</v>
          </cell>
          <cell r="F236">
            <v>-0.02</v>
          </cell>
          <cell r="G236">
            <v>-0.04</v>
          </cell>
          <cell r="H236">
            <v>0</v>
          </cell>
          <cell r="I236">
            <v>0</v>
          </cell>
          <cell r="J236">
            <v>0</v>
          </cell>
        </row>
        <row r="237">
          <cell r="A237" t="str">
            <v>QL94</v>
          </cell>
          <cell r="B237" t="str">
            <v>NK</v>
          </cell>
          <cell r="C237">
            <v>1</v>
          </cell>
          <cell r="D237">
            <v>4</v>
          </cell>
          <cell r="E237">
            <v>37988</v>
          </cell>
          <cell r="F237">
            <v>-0.02</v>
          </cell>
          <cell r="G237">
            <v>-0.04</v>
          </cell>
          <cell r="H237">
            <v>0</v>
          </cell>
          <cell r="I237">
            <v>0</v>
          </cell>
          <cell r="J237">
            <v>0</v>
          </cell>
        </row>
        <row r="238">
          <cell r="A238" t="str">
            <v>QL104</v>
          </cell>
          <cell r="B238" t="str">
            <v>NK</v>
          </cell>
          <cell r="C238">
            <v>2</v>
          </cell>
          <cell r="D238">
            <v>4</v>
          </cell>
          <cell r="E238">
            <v>38019</v>
          </cell>
          <cell r="F238">
            <v>-0.02</v>
          </cell>
          <cell r="G238">
            <v>-0.04</v>
          </cell>
          <cell r="H238">
            <v>0</v>
          </cell>
          <cell r="I238">
            <v>0</v>
          </cell>
          <cell r="J238">
            <v>0</v>
          </cell>
        </row>
        <row r="239">
          <cell r="A239" t="str">
            <v>QL114</v>
          </cell>
          <cell r="B239" t="str">
            <v>NK</v>
          </cell>
          <cell r="C239">
            <v>3</v>
          </cell>
          <cell r="D239">
            <v>4</v>
          </cell>
          <cell r="E239">
            <v>38047</v>
          </cell>
          <cell r="F239">
            <v>-0.02</v>
          </cell>
          <cell r="G239">
            <v>-0.04</v>
          </cell>
          <cell r="H239">
            <v>0</v>
          </cell>
          <cell r="I239">
            <v>0</v>
          </cell>
          <cell r="J239">
            <v>0</v>
          </cell>
        </row>
        <row r="240">
          <cell r="A240" t="str">
            <v>QL124</v>
          </cell>
          <cell r="B240" t="str">
            <v>NN</v>
          </cell>
          <cell r="C240">
            <v>1</v>
          </cell>
          <cell r="D240">
            <v>3</v>
          </cell>
          <cell r="E240">
            <v>37617</v>
          </cell>
          <cell r="F240">
            <v>4.4059999999999997</v>
          </cell>
          <cell r="G240">
            <v>4.298</v>
          </cell>
          <cell r="H240">
            <v>620</v>
          </cell>
          <cell r="I240">
            <v>0</v>
          </cell>
          <cell r="J240">
            <v>0</v>
          </cell>
        </row>
        <row r="241">
          <cell r="A241" t="str">
            <v>QM112</v>
          </cell>
          <cell r="B241" t="str">
            <v>NN</v>
          </cell>
          <cell r="C241">
            <v>2</v>
          </cell>
          <cell r="D241">
            <v>3</v>
          </cell>
          <cell r="E241">
            <v>37650</v>
          </cell>
          <cell r="F241">
            <v>4.359</v>
          </cell>
          <cell r="G241">
            <v>4.2430000000000003</v>
          </cell>
          <cell r="H241">
            <v>168</v>
          </cell>
          <cell r="I241">
            <v>0</v>
          </cell>
          <cell r="J241">
            <v>0</v>
          </cell>
        </row>
        <row r="242">
          <cell r="A242" t="str">
            <v>QM122</v>
          </cell>
          <cell r="B242" t="str">
            <v>NN</v>
          </cell>
          <cell r="C242">
            <v>3</v>
          </cell>
          <cell r="D242">
            <v>3</v>
          </cell>
          <cell r="E242">
            <v>37678</v>
          </cell>
          <cell r="F242">
            <v>4.2629999999999999</v>
          </cell>
          <cell r="G242">
            <v>4.1440000000000001</v>
          </cell>
          <cell r="H242">
            <v>186</v>
          </cell>
          <cell r="I242">
            <v>0</v>
          </cell>
          <cell r="J242">
            <v>0</v>
          </cell>
        </row>
        <row r="243">
          <cell r="A243" t="str">
            <v>SC122</v>
          </cell>
          <cell r="B243" t="str">
            <v>NN</v>
          </cell>
          <cell r="C243">
            <v>4</v>
          </cell>
          <cell r="D243">
            <v>3</v>
          </cell>
          <cell r="E243">
            <v>37707</v>
          </cell>
          <cell r="F243">
            <v>4.1150000000000002</v>
          </cell>
          <cell r="G243">
            <v>3.9990000000000001</v>
          </cell>
          <cell r="H243">
            <v>360</v>
          </cell>
          <cell r="I243">
            <v>0</v>
          </cell>
          <cell r="J243">
            <v>0</v>
          </cell>
        </row>
        <row r="244">
          <cell r="A244" t="str">
            <v>SC13</v>
          </cell>
          <cell r="B244" t="str">
            <v>NN</v>
          </cell>
          <cell r="C244">
            <v>5</v>
          </cell>
          <cell r="D244">
            <v>3</v>
          </cell>
          <cell r="E244">
            <v>37739</v>
          </cell>
          <cell r="F244">
            <v>4.0549999999999997</v>
          </cell>
          <cell r="G244">
            <v>3.9489999999999998</v>
          </cell>
          <cell r="H244">
            <v>372</v>
          </cell>
          <cell r="I244">
            <v>0</v>
          </cell>
          <cell r="J244">
            <v>0</v>
          </cell>
        </row>
        <row r="245">
          <cell r="A245" t="str">
            <v>SC23</v>
          </cell>
          <cell r="B245" t="str">
            <v>NN</v>
          </cell>
          <cell r="C245">
            <v>6</v>
          </cell>
          <cell r="D245">
            <v>3</v>
          </cell>
          <cell r="E245">
            <v>37769</v>
          </cell>
          <cell r="F245">
            <v>4.0599999999999996</v>
          </cell>
          <cell r="G245">
            <v>3.9540000000000002</v>
          </cell>
          <cell r="H245">
            <v>360</v>
          </cell>
          <cell r="I245">
            <v>0</v>
          </cell>
          <cell r="J245">
            <v>0</v>
          </cell>
        </row>
        <row r="246">
          <cell r="A246" t="str">
            <v>SC33</v>
          </cell>
          <cell r="B246" t="str">
            <v>NN</v>
          </cell>
          <cell r="C246">
            <v>7</v>
          </cell>
          <cell r="D246">
            <v>3</v>
          </cell>
          <cell r="E246">
            <v>37798</v>
          </cell>
          <cell r="F246">
            <v>4.08</v>
          </cell>
          <cell r="G246">
            <v>3.9769999999999999</v>
          </cell>
          <cell r="H246">
            <v>372</v>
          </cell>
          <cell r="I246">
            <v>0</v>
          </cell>
          <cell r="J246">
            <v>0</v>
          </cell>
        </row>
        <row r="247">
          <cell r="A247" t="str">
            <v>SC43</v>
          </cell>
          <cell r="B247" t="str">
            <v>NN</v>
          </cell>
          <cell r="C247">
            <v>8</v>
          </cell>
          <cell r="D247">
            <v>3</v>
          </cell>
          <cell r="E247">
            <v>37831</v>
          </cell>
          <cell r="F247">
            <v>4.0949999999999998</v>
          </cell>
          <cell r="G247">
            <v>3.9940000000000002</v>
          </cell>
          <cell r="H247">
            <v>372</v>
          </cell>
          <cell r="I247">
            <v>0</v>
          </cell>
          <cell r="J247">
            <v>0</v>
          </cell>
        </row>
        <row r="248">
          <cell r="A248" t="str">
            <v>SC53</v>
          </cell>
          <cell r="B248" t="str">
            <v>NN</v>
          </cell>
          <cell r="C248">
            <v>9</v>
          </cell>
          <cell r="D248">
            <v>3</v>
          </cell>
          <cell r="E248">
            <v>37860</v>
          </cell>
          <cell r="F248">
            <v>4.0750000000000002</v>
          </cell>
          <cell r="G248">
            <v>3.9740000000000002</v>
          </cell>
          <cell r="H248">
            <v>360</v>
          </cell>
          <cell r="I248">
            <v>0</v>
          </cell>
          <cell r="J248">
            <v>0</v>
          </cell>
        </row>
        <row r="249">
          <cell r="A249" t="str">
            <v>SC63</v>
          </cell>
          <cell r="B249" t="str">
            <v>NN</v>
          </cell>
          <cell r="C249">
            <v>10</v>
          </cell>
          <cell r="D249">
            <v>3</v>
          </cell>
          <cell r="E249">
            <v>37890</v>
          </cell>
          <cell r="F249">
            <v>4.07</v>
          </cell>
          <cell r="G249">
            <v>3.9740000000000002</v>
          </cell>
          <cell r="H249">
            <v>372</v>
          </cell>
          <cell r="I249">
            <v>0</v>
          </cell>
          <cell r="J249">
            <v>0</v>
          </cell>
        </row>
        <row r="250">
          <cell r="A250" t="str">
            <v>SC73</v>
          </cell>
          <cell r="B250" t="str">
            <v>NN</v>
          </cell>
          <cell r="C250">
            <v>11</v>
          </cell>
          <cell r="D250">
            <v>3</v>
          </cell>
          <cell r="E250">
            <v>37923</v>
          </cell>
          <cell r="F250">
            <v>4.2329999999999997</v>
          </cell>
          <cell r="G250">
            <v>4.1369999999999996</v>
          </cell>
          <cell r="H250">
            <v>150</v>
          </cell>
          <cell r="I250">
            <v>0</v>
          </cell>
          <cell r="J250">
            <v>0</v>
          </cell>
        </row>
        <row r="251">
          <cell r="A251" t="str">
            <v>SC83</v>
          </cell>
          <cell r="B251" t="str">
            <v>NN</v>
          </cell>
          <cell r="C251">
            <v>12</v>
          </cell>
          <cell r="D251">
            <v>3</v>
          </cell>
          <cell r="E251">
            <v>37949</v>
          </cell>
          <cell r="F251">
            <v>4.3730000000000002</v>
          </cell>
          <cell r="G251">
            <v>4.2770000000000001</v>
          </cell>
          <cell r="H251">
            <v>155</v>
          </cell>
          <cell r="I251">
            <v>0</v>
          </cell>
          <cell r="J251">
            <v>0</v>
          </cell>
        </row>
        <row r="252">
          <cell r="A252" t="str">
            <v>SC93</v>
          </cell>
          <cell r="B252" t="str">
            <v>NN</v>
          </cell>
          <cell r="C252">
            <v>1</v>
          </cell>
          <cell r="D252">
            <v>4</v>
          </cell>
          <cell r="E252">
            <v>37984</v>
          </cell>
          <cell r="F252">
            <v>4.4349999999999996</v>
          </cell>
          <cell r="G252">
            <v>4.3440000000000003</v>
          </cell>
          <cell r="H252">
            <v>62</v>
          </cell>
          <cell r="I252">
            <v>0</v>
          </cell>
          <cell r="J252">
            <v>0</v>
          </cell>
        </row>
        <row r="253">
          <cell r="A253" t="str">
            <v/>
          </cell>
          <cell r="B253" t="str">
            <v>NN</v>
          </cell>
          <cell r="C253">
            <v>2</v>
          </cell>
          <cell r="D253">
            <v>4</v>
          </cell>
          <cell r="E253">
            <v>38014</v>
          </cell>
          <cell r="F253">
            <v>4.3049999999999997</v>
          </cell>
          <cell r="G253">
            <v>4.2169999999999996</v>
          </cell>
          <cell r="H253">
            <v>58</v>
          </cell>
          <cell r="I253">
            <v>0</v>
          </cell>
          <cell r="J253">
            <v>0</v>
          </cell>
        </row>
        <row r="254">
          <cell r="A254" t="str">
            <v/>
          </cell>
          <cell r="B254" t="str">
            <v>NN</v>
          </cell>
          <cell r="C254">
            <v>3</v>
          </cell>
          <cell r="D254">
            <v>4</v>
          </cell>
          <cell r="E254">
            <v>38042</v>
          </cell>
          <cell r="F254">
            <v>4.12</v>
          </cell>
          <cell r="G254">
            <v>4.0339999999999998</v>
          </cell>
          <cell r="H254">
            <v>62</v>
          </cell>
          <cell r="I254">
            <v>0</v>
          </cell>
          <cell r="J254">
            <v>0</v>
          </cell>
        </row>
        <row r="255">
          <cell r="A255" t="str">
            <v/>
          </cell>
          <cell r="B255" t="str">
            <v>NN</v>
          </cell>
          <cell r="C255">
            <v>4</v>
          </cell>
          <cell r="D255">
            <v>4</v>
          </cell>
          <cell r="E255">
            <v>38075</v>
          </cell>
          <cell r="F255">
            <v>3.87</v>
          </cell>
          <cell r="G255">
            <v>3.794</v>
          </cell>
          <cell r="H255">
            <v>0</v>
          </cell>
          <cell r="I255">
            <v>0</v>
          </cell>
          <cell r="J255">
            <v>0</v>
          </cell>
        </row>
        <row r="256">
          <cell r="A256" t="str">
            <v/>
          </cell>
          <cell r="B256" t="str">
            <v>NN</v>
          </cell>
          <cell r="C256">
            <v>5</v>
          </cell>
          <cell r="D256">
            <v>4</v>
          </cell>
          <cell r="E256">
            <v>38105</v>
          </cell>
          <cell r="F256">
            <v>3.82</v>
          </cell>
          <cell r="G256">
            <v>3.7440000000000002</v>
          </cell>
          <cell r="H256">
            <v>0</v>
          </cell>
          <cell r="I256">
            <v>0</v>
          </cell>
          <cell r="J256">
            <v>0</v>
          </cell>
        </row>
        <row r="257">
          <cell r="A257" t="str">
            <v/>
          </cell>
          <cell r="B257" t="str">
            <v>NN</v>
          </cell>
          <cell r="C257">
            <v>6</v>
          </cell>
          <cell r="D257">
            <v>4</v>
          </cell>
          <cell r="E257">
            <v>38133</v>
          </cell>
          <cell r="F257">
            <v>3.8330000000000002</v>
          </cell>
          <cell r="G257">
            <v>3.7570000000000001</v>
          </cell>
          <cell r="H257">
            <v>0</v>
          </cell>
          <cell r="I257">
            <v>0</v>
          </cell>
          <cell r="J257">
            <v>0</v>
          </cell>
        </row>
        <row r="258">
          <cell r="A258" t="str">
            <v/>
          </cell>
          <cell r="B258" t="str">
            <v>NN</v>
          </cell>
          <cell r="C258">
            <v>7</v>
          </cell>
          <cell r="D258">
            <v>4</v>
          </cell>
          <cell r="E258">
            <v>38166</v>
          </cell>
          <cell r="F258">
            <v>3.843</v>
          </cell>
          <cell r="G258">
            <v>3.7669999999999999</v>
          </cell>
          <cell r="H258">
            <v>0</v>
          </cell>
          <cell r="I258">
            <v>0</v>
          </cell>
          <cell r="J258">
            <v>0</v>
          </cell>
        </row>
        <row r="259">
          <cell r="A259" t="str">
            <v/>
          </cell>
          <cell r="B259" t="str">
            <v>NN</v>
          </cell>
          <cell r="C259">
            <v>8</v>
          </cell>
          <cell r="D259">
            <v>4</v>
          </cell>
          <cell r="E259">
            <v>38196</v>
          </cell>
          <cell r="F259">
            <v>3.85</v>
          </cell>
          <cell r="G259">
            <v>3.774</v>
          </cell>
          <cell r="H259">
            <v>0</v>
          </cell>
          <cell r="I259">
            <v>0</v>
          </cell>
          <cell r="J259">
            <v>0</v>
          </cell>
        </row>
        <row r="260">
          <cell r="A260" t="str">
            <v/>
          </cell>
          <cell r="B260" t="str">
            <v>NN</v>
          </cell>
          <cell r="C260">
            <v>9</v>
          </cell>
          <cell r="D260">
            <v>4</v>
          </cell>
          <cell r="E260">
            <v>38226</v>
          </cell>
          <cell r="F260">
            <v>3.84</v>
          </cell>
          <cell r="G260">
            <v>3.7639999999999998</v>
          </cell>
          <cell r="H260">
            <v>0</v>
          </cell>
          <cell r="I260">
            <v>0</v>
          </cell>
          <cell r="J260">
            <v>0</v>
          </cell>
        </row>
        <row r="261">
          <cell r="A261" t="str">
            <v/>
          </cell>
          <cell r="B261" t="str">
            <v>NN</v>
          </cell>
          <cell r="C261">
            <v>10</v>
          </cell>
          <cell r="D261">
            <v>4</v>
          </cell>
          <cell r="E261">
            <v>38258</v>
          </cell>
          <cell r="F261">
            <v>3.8620000000000001</v>
          </cell>
          <cell r="G261">
            <v>3.786</v>
          </cell>
          <cell r="H261">
            <v>0</v>
          </cell>
          <cell r="I261">
            <v>0</v>
          </cell>
          <cell r="J261">
            <v>0</v>
          </cell>
        </row>
        <row r="262">
          <cell r="A262" t="str">
            <v/>
          </cell>
          <cell r="B262" t="str">
            <v>NN</v>
          </cell>
          <cell r="C262">
            <v>11</v>
          </cell>
          <cell r="D262">
            <v>4</v>
          </cell>
          <cell r="E262">
            <v>38287</v>
          </cell>
          <cell r="F262">
            <v>4.0199999999999996</v>
          </cell>
          <cell r="G262">
            <v>3.944</v>
          </cell>
          <cell r="H262">
            <v>0</v>
          </cell>
          <cell r="I262">
            <v>0</v>
          </cell>
          <cell r="J262">
            <v>0</v>
          </cell>
        </row>
        <row r="263">
          <cell r="A263" t="str">
            <v/>
          </cell>
          <cell r="B263" t="str">
            <v>NN</v>
          </cell>
          <cell r="C263">
            <v>12</v>
          </cell>
          <cell r="D263">
            <v>4</v>
          </cell>
          <cell r="E263">
            <v>38315</v>
          </cell>
          <cell r="F263">
            <v>4.194</v>
          </cell>
          <cell r="G263">
            <v>4.1180000000000003</v>
          </cell>
          <cell r="H263">
            <v>0</v>
          </cell>
          <cell r="I263">
            <v>0</v>
          </cell>
          <cell r="J263">
            <v>0</v>
          </cell>
        </row>
        <row r="264">
          <cell r="A264" t="str">
            <v/>
          </cell>
          <cell r="B264" t="str">
            <v>NN</v>
          </cell>
          <cell r="C264">
            <v>1</v>
          </cell>
          <cell r="D264">
            <v>5</v>
          </cell>
          <cell r="E264">
            <v>38349</v>
          </cell>
          <cell r="F264">
            <v>4.2539999999999996</v>
          </cell>
          <cell r="G264">
            <v>4.1779999999999999</v>
          </cell>
          <cell r="H264">
            <v>0</v>
          </cell>
          <cell r="I264">
            <v>0</v>
          </cell>
          <cell r="J264">
            <v>0</v>
          </cell>
        </row>
        <row r="265">
          <cell r="A265" t="str">
            <v/>
          </cell>
          <cell r="B265" t="str">
            <v>NN</v>
          </cell>
          <cell r="C265">
            <v>2</v>
          </cell>
          <cell r="D265">
            <v>5</v>
          </cell>
          <cell r="E265">
            <v>38379</v>
          </cell>
          <cell r="F265">
            <v>4.1440000000000001</v>
          </cell>
          <cell r="G265">
            <v>4.0739999999999998</v>
          </cell>
          <cell r="H265">
            <v>0</v>
          </cell>
          <cell r="I265">
            <v>0</v>
          </cell>
          <cell r="J265">
            <v>0</v>
          </cell>
        </row>
        <row r="266">
          <cell r="A266" t="str">
            <v/>
          </cell>
          <cell r="B266" t="str">
            <v>NN</v>
          </cell>
          <cell r="C266">
            <v>3</v>
          </cell>
          <cell r="D266">
            <v>5</v>
          </cell>
          <cell r="E266">
            <v>38407</v>
          </cell>
          <cell r="F266">
            <v>3.9780000000000002</v>
          </cell>
          <cell r="G266">
            <v>3.9119999999999999</v>
          </cell>
          <cell r="H266">
            <v>0</v>
          </cell>
          <cell r="I266">
            <v>0</v>
          </cell>
          <cell r="J266">
            <v>0</v>
          </cell>
        </row>
        <row r="267">
          <cell r="A267" t="str">
            <v/>
          </cell>
          <cell r="B267" t="str">
            <v>NN</v>
          </cell>
          <cell r="C267">
            <v>4</v>
          </cell>
          <cell r="D267">
            <v>5</v>
          </cell>
          <cell r="E267">
            <v>38440</v>
          </cell>
          <cell r="F267">
            <v>3.7280000000000002</v>
          </cell>
          <cell r="G267">
            <v>3.6669999999999998</v>
          </cell>
          <cell r="H267">
            <v>0</v>
          </cell>
          <cell r="I267">
            <v>0</v>
          </cell>
          <cell r="J267">
            <v>0</v>
          </cell>
        </row>
        <row r="268">
          <cell r="A268" t="str">
            <v/>
          </cell>
          <cell r="B268" t="str">
            <v>NN</v>
          </cell>
          <cell r="C268">
            <v>5</v>
          </cell>
          <cell r="D268">
            <v>5</v>
          </cell>
          <cell r="E268">
            <v>38469</v>
          </cell>
          <cell r="F268">
            <v>3.6629999999999998</v>
          </cell>
          <cell r="G268">
            <v>3.6019999999999999</v>
          </cell>
          <cell r="H268">
            <v>0</v>
          </cell>
          <cell r="I268">
            <v>0</v>
          </cell>
          <cell r="J268">
            <v>0</v>
          </cell>
        </row>
        <row r="269">
          <cell r="A269" t="str">
            <v/>
          </cell>
          <cell r="B269" t="str">
            <v>NN</v>
          </cell>
          <cell r="C269">
            <v>6</v>
          </cell>
          <cell r="D269">
            <v>5</v>
          </cell>
          <cell r="E269">
            <v>38498</v>
          </cell>
          <cell r="F269">
            <v>3.6779999999999999</v>
          </cell>
          <cell r="G269">
            <v>3.617</v>
          </cell>
          <cell r="H269">
            <v>0</v>
          </cell>
          <cell r="I269">
            <v>0</v>
          </cell>
          <cell r="J269">
            <v>0</v>
          </cell>
        </row>
        <row r="270">
          <cell r="A270" t="str">
            <v/>
          </cell>
          <cell r="B270" t="str">
            <v>NN</v>
          </cell>
          <cell r="C270">
            <v>7</v>
          </cell>
          <cell r="D270">
            <v>5</v>
          </cell>
          <cell r="E270">
            <v>38531</v>
          </cell>
          <cell r="F270">
            <v>3.7130000000000001</v>
          </cell>
          <cell r="G270">
            <v>3.6520000000000001</v>
          </cell>
          <cell r="H270">
            <v>0</v>
          </cell>
          <cell r="I270">
            <v>0</v>
          </cell>
          <cell r="J270">
            <v>0</v>
          </cell>
        </row>
        <row r="271">
          <cell r="A271" t="str">
            <v/>
          </cell>
          <cell r="B271" t="str">
            <v>NN</v>
          </cell>
          <cell r="C271">
            <v>8</v>
          </cell>
          <cell r="D271">
            <v>5</v>
          </cell>
          <cell r="E271">
            <v>38560</v>
          </cell>
          <cell r="F271">
            <v>3.7229999999999999</v>
          </cell>
          <cell r="G271">
            <v>3.6619999999999999</v>
          </cell>
          <cell r="H271">
            <v>0</v>
          </cell>
          <cell r="I271">
            <v>0</v>
          </cell>
          <cell r="J271">
            <v>0</v>
          </cell>
        </row>
        <row r="272">
          <cell r="A272" t="str">
            <v/>
          </cell>
          <cell r="B272" t="str">
            <v>NN</v>
          </cell>
          <cell r="C272">
            <v>9</v>
          </cell>
          <cell r="D272">
            <v>5</v>
          </cell>
          <cell r="E272">
            <v>38593</v>
          </cell>
          <cell r="F272">
            <v>3.7029999999999998</v>
          </cell>
          <cell r="G272">
            <v>3.6419999999999999</v>
          </cell>
          <cell r="H272">
            <v>0</v>
          </cell>
          <cell r="I272">
            <v>0</v>
          </cell>
          <cell r="J272">
            <v>0</v>
          </cell>
        </row>
        <row r="273">
          <cell r="A273" t="str">
            <v/>
          </cell>
          <cell r="B273" t="str">
            <v>NN</v>
          </cell>
          <cell r="C273">
            <v>10</v>
          </cell>
          <cell r="D273">
            <v>5</v>
          </cell>
          <cell r="E273">
            <v>38623</v>
          </cell>
          <cell r="F273">
            <v>3.7250000000000001</v>
          </cell>
          <cell r="G273">
            <v>3.6640000000000001</v>
          </cell>
          <cell r="H273">
            <v>0</v>
          </cell>
          <cell r="I273">
            <v>0</v>
          </cell>
          <cell r="J273">
            <v>0</v>
          </cell>
        </row>
        <row r="274">
          <cell r="A274" t="str">
            <v/>
          </cell>
          <cell r="B274" t="str">
            <v>NN</v>
          </cell>
          <cell r="C274">
            <v>11</v>
          </cell>
          <cell r="D274">
            <v>5</v>
          </cell>
          <cell r="E274">
            <v>38652</v>
          </cell>
          <cell r="F274">
            <v>3.887</v>
          </cell>
          <cell r="G274">
            <v>3.8260000000000001</v>
          </cell>
          <cell r="H274">
            <v>0</v>
          </cell>
          <cell r="I274">
            <v>0</v>
          </cell>
          <cell r="J274">
            <v>0</v>
          </cell>
        </row>
        <row r="275">
          <cell r="A275" t="str">
            <v/>
          </cell>
          <cell r="B275" t="str">
            <v>NN</v>
          </cell>
          <cell r="C275">
            <v>12</v>
          </cell>
          <cell r="D275">
            <v>5</v>
          </cell>
          <cell r="E275">
            <v>38684</v>
          </cell>
          <cell r="F275">
            <v>4.0570000000000004</v>
          </cell>
          <cell r="G275">
            <v>3.996</v>
          </cell>
          <cell r="H275">
            <v>0</v>
          </cell>
          <cell r="I275">
            <v>0</v>
          </cell>
          <cell r="J275">
            <v>0</v>
          </cell>
        </row>
        <row r="276">
          <cell r="A276" t="str">
            <v/>
          </cell>
          <cell r="B276" t="str">
            <v>NN</v>
          </cell>
          <cell r="C276">
            <v>1</v>
          </cell>
          <cell r="D276">
            <v>6</v>
          </cell>
          <cell r="E276">
            <v>38714</v>
          </cell>
          <cell r="F276">
            <v>4.1120000000000001</v>
          </cell>
          <cell r="G276">
            <v>4.0510000000000002</v>
          </cell>
          <cell r="H276">
            <v>0</v>
          </cell>
          <cell r="I276">
            <v>0</v>
          </cell>
          <cell r="J276">
            <v>0</v>
          </cell>
        </row>
        <row r="277">
          <cell r="A277" t="str">
            <v/>
          </cell>
          <cell r="B277" t="str">
            <v>NN</v>
          </cell>
          <cell r="C277">
            <v>2</v>
          </cell>
          <cell r="D277">
            <v>6</v>
          </cell>
          <cell r="E277">
            <v>38744</v>
          </cell>
          <cell r="F277">
            <v>4.0119999999999996</v>
          </cell>
          <cell r="G277">
            <v>3.9510000000000001</v>
          </cell>
          <cell r="H277">
            <v>0</v>
          </cell>
          <cell r="I277">
            <v>0</v>
          </cell>
          <cell r="J277">
            <v>0</v>
          </cell>
        </row>
        <row r="278">
          <cell r="A278" t="str">
            <v/>
          </cell>
          <cell r="B278" t="str">
            <v>NN</v>
          </cell>
          <cell r="C278">
            <v>3</v>
          </cell>
          <cell r="D278">
            <v>6</v>
          </cell>
          <cell r="E278">
            <v>38772</v>
          </cell>
          <cell r="F278">
            <v>3.8860000000000001</v>
          </cell>
          <cell r="G278">
            <v>3.8250000000000002</v>
          </cell>
          <cell r="H278">
            <v>0</v>
          </cell>
          <cell r="I278">
            <v>0</v>
          </cell>
          <cell r="J278">
            <v>0</v>
          </cell>
        </row>
        <row r="279">
          <cell r="A279" t="str">
            <v/>
          </cell>
          <cell r="B279" t="str">
            <v>NN</v>
          </cell>
          <cell r="C279">
            <v>4</v>
          </cell>
          <cell r="D279">
            <v>6</v>
          </cell>
          <cell r="E279">
            <v>38805</v>
          </cell>
          <cell r="F279">
            <v>3.6909999999999998</v>
          </cell>
          <cell r="G279">
            <v>3.63</v>
          </cell>
          <cell r="H279">
            <v>0</v>
          </cell>
          <cell r="I279">
            <v>0</v>
          </cell>
          <cell r="J279">
            <v>0</v>
          </cell>
        </row>
        <row r="280">
          <cell r="A280" t="str">
            <v/>
          </cell>
          <cell r="B280" t="str">
            <v>NN</v>
          </cell>
          <cell r="C280">
            <v>5</v>
          </cell>
          <cell r="D280">
            <v>6</v>
          </cell>
          <cell r="E280">
            <v>38833</v>
          </cell>
          <cell r="F280">
            <v>3.6760000000000002</v>
          </cell>
          <cell r="G280">
            <v>3.6150000000000002</v>
          </cell>
          <cell r="H280">
            <v>0</v>
          </cell>
          <cell r="I280">
            <v>0</v>
          </cell>
          <cell r="J280">
            <v>0</v>
          </cell>
        </row>
        <row r="281">
          <cell r="A281" t="str">
            <v/>
          </cell>
          <cell r="B281" t="str">
            <v>NN</v>
          </cell>
          <cell r="C281">
            <v>6</v>
          </cell>
          <cell r="D281">
            <v>6</v>
          </cell>
          <cell r="E281">
            <v>38863</v>
          </cell>
          <cell r="F281">
            <v>3.7080000000000002</v>
          </cell>
          <cell r="G281">
            <v>3.6469999999999998</v>
          </cell>
          <cell r="H281">
            <v>0</v>
          </cell>
          <cell r="I281">
            <v>0</v>
          </cell>
          <cell r="J281">
            <v>0</v>
          </cell>
        </row>
        <row r="282">
          <cell r="A282" t="str">
            <v/>
          </cell>
          <cell r="B282" t="str">
            <v>NN</v>
          </cell>
          <cell r="C282">
            <v>7</v>
          </cell>
          <cell r="D282">
            <v>6</v>
          </cell>
          <cell r="E282">
            <v>38896</v>
          </cell>
          <cell r="F282">
            <v>3.74</v>
          </cell>
          <cell r="G282">
            <v>3.6789999999999998</v>
          </cell>
          <cell r="H282">
            <v>0</v>
          </cell>
          <cell r="I282">
            <v>0</v>
          </cell>
          <cell r="J282">
            <v>0</v>
          </cell>
        </row>
        <row r="283">
          <cell r="A283" t="str">
            <v/>
          </cell>
          <cell r="B283" t="str">
            <v>NN</v>
          </cell>
          <cell r="C283">
            <v>8</v>
          </cell>
          <cell r="D283">
            <v>6</v>
          </cell>
          <cell r="E283">
            <v>38925</v>
          </cell>
          <cell r="F283">
            <v>3.7749999999999999</v>
          </cell>
          <cell r="G283">
            <v>3.714</v>
          </cell>
          <cell r="H283">
            <v>0</v>
          </cell>
          <cell r="I283">
            <v>0</v>
          </cell>
          <cell r="J283">
            <v>0</v>
          </cell>
        </row>
        <row r="284">
          <cell r="A284" t="str">
            <v/>
          </cell>
          <cell r="B284" t="str">
            <v>NN</v>
          </cell>
          <cell r="C284">
            <v>9</v>
          </cell>
          <cell r="D284">
            <v>6</v>
          </cell>
          <cell r="E284">
            <v>38958</v>
          </cell>
          <cell r="F284">
            <v>3.78</v>
          </cell>
          <cell r="G284">
            <v>3.7189999999999999</v>
          </cell>
          <cell r="H284">
            <v>0</v>
          </cell>
          <cell r="I284">
            <v>0</v>
          </cell>
          <cell r="J284">
            <v>0</v>
          </cell>
        </row>
        <row r="285">
          <cell r="A285" t="str">
            <v/>
          </cell>
          <cell r="B285" t="str">
            <v>NN</v>
          </cell>
          <cell r="C285">
            <v>10</v>
          </cell>
          <cell r="D285">
            <v>6</v>
          </cell>
          <cell r="E285">
            <v>38987</v>
          </cell>
          <cell r="F285">
            <v>3.8050000000000002</v>
          </cell>
          <cell r="G285">
            <v>3.7440000000000002</v>
          </cell>
          <cell r="H285">
            <v>0</v>
          </cell>
          <cell r="I285">
            <v>0</v>
          </cell>
          <cell r="J285">
            <v>0</v>
          </cell>
        </row>
        <row r="286">
          <cell r="A286" t="str">
            <v/>
          </cell>
          <cell r="B286" t="str">
            <v>NN</v>
          </cell>
          <cell r="C286">
            <v>11</v>
          </cell>
          <cell r="D286">
            <v>6</v>
          </cell>
          <cell r="E286">
            <v>39017</v>
          </cell>
          <cell r="F286">
            <v>3.98</v>
          </cell>
          <cell r="G286">
            <v>3.919</v>
          </cell>
          <cell r="H286">
            <v>0</v>
          </cell>
          <cell r="I286">
            <v>0</v>
          </cell>
          <cell r="J286">
            <v>0</v>
          </cell>
        </row>
        <row r="287">
          <cell r="A287" t="str">
            <v/>
          </cell>
          <cell r="B287" t="str">
            <v>NN</v>
          </cell>
          <cell r="C287">
            <v>12</v>
          </cell>
          <cell r="D287">
            <v>6</v>
          </cell>
          <cell r="E287">
            <v>39049</v>
          </cell>
          <cell r="F287">
            <v>4.1399999999999997</v>
          </cell>
          <cell r="G287">
            <v>4.0789999999999997</v>
          </cell>
          <cell r="H287">
            <v>0</v>
          </cell>
          <cell r="I287">
            <v>0</v>
          </cell>
          <cell r="J287">
            <v>0</v>
          </cell>
        </row>
        <row r="288">
          <cell r="A288" t="str">
            <v/>
          </cell>
          <cell r="B288" t="str">
            <v>NN</v>
          </cell>
          <cell r="C288">
            <v>1</v>
          </cell>
          <cell r="D288">
            <v>7</v>
          </cell>
          <cell r="E288">
            <v>39078</v>
          </cell>
          <cell r="F288">
            <v>4.21</v>
          </cell>
          <cell r="G288">
            <v>4.149</v>
          </cell>
          <cell r="H288">
            <v>0</v>
          </cell>
          <cell r="I288">
            <v>0</v>
          </cell>
          <cell r="J288">
            <v>0</v>
          </cell>
        </row>
        <row r="289">
          <cell r="A289" t="str">
            <v/>
          </cell>
          <cell r="B289" t="str">
            <v>NN</v>
          </cell>
          <cell r="C289">
            <v>2</v>
          </cell>
          <cell r="D289">
            <v>7</v>
          </cell>
          <cell r="E289">
            <v>39111</v>
          </cell>
          <cell r="F289">
            <v>4.0999999999999996</v>
          </cell>
          <cell r="G289">
            <v>4.0389999999999997</v>
          </cell>
          <cell r="H289">
            <v>0</v>
          </cell>
          <cell r="I289">
            <v>0</v>
          </cell>
          <cell r="J289">
            <v>0</v>
          </cell>
        </row>
        <row r="290">
          <cell r="A290" t="str">
            <v/>
          </cell>
          <cell r="B290" t="str">
            <v>NN</v>
          </cell>
          <cell r="C290">
            <v>3</v>
          </cell>
          <cell r="D290">
            <v>7</v>
          </cell>
          <cell r="E290">
            <v>39139</v>
          </cell>
          <cell r="F290">
            <v>3.9550000000000001</v>
          </cell>
          <cell r="G290">
            <v>3.8940000000000001</v>
          </cell>
          <cell r="H290">
            <v>0</v>
          </cell>
          <cell r="I290">
            <v>0</v>
          </cell>
          <cell r="J290">
            <v>0</v>
          </cell>
        </row>
        <row r="291">
          <cell r="A291" t="str">
            <v/>
          </cell>
          <cell r="B291" t="str">
            <v>NN</v>
          </cell>
          <cell r="C291">
            <v>4</v>
          </cell>
          <cell r="D291">
            <v>7</v>
          </cell>
          <cell r="E291">
            <v>39169</v>
          </cell>
          <cell r="F291">
            <v>3.7749999999999999</v>
          </cell>
          <cell r="G291">
            <v>3.714</v>
          </cell>
          <cell r="H291">
            <v>0</v>
          </cell>
          <cell r="I291">
            <v>0</v>
          </cell>
          <cell r="J291">
            <v>0</v>
          </cell>
        </row>
        <row r="292">
          <cell r="A292" t="str">
            <v/>
          </cell>
          <cell r="B292" t="str">
            <v>NN</v>
          </cell>
          <cell r="C292">
            <v>5</v>
          </cell>
          <cell r="D292">
            <v>7</v>
          </cell>
          <cell r="E292">
            <v>39198</v>
          </cell>
          <cell r="F292">
            <v>3.7650000000000001</v>
          </cell>
          <cell r="G292">
            <v>3.7040000000000002</v>
          </cell>
          <cell r="H292">
            <v>0</v>
          </cell>
          <cell r="I292">
            <v>0</v>
          </cell>
          <cell r="J292">
            <v>0</v>
          </cell>
        </row>
        <row r="293">
          <cell r="A293" t="str">
            <v/>
          </cell>
          <cell r="B293" t="str">
            <v>NN</v>
          </cell>
          <cell r="C293">
            <v>6</v>
          </cell>
          <cell r="D293">
            <v>7</v>
          </cell>
          <cell r="E293">
            <v>39231</v>
          </cell>
          <cell r="F293">
            <v>3.7949999999999999</v>
          </cell>
          <cell r="G293">
            <v>3.734</v>
          </cell>
          <cell r="H293">
            <v>0</v>
          </cell>
          <cell r="I293">
            <v>0</v>
          </cell>
          <cell r="J293">
            <v>0</v>
          </cell>
        </row>
        <row r="294">
          <cell r="A294" t="str">
            <v/>
          </cell>
          <cell r="B294" t="str">
            <v>NN</v>
          </cell>
          <cell r="C294">
            <v>7</v>
          </cell>
          <cell r="D294">
            <v>7</v>
          </cell>
          <cell r="E294">
            <v>39260</v>
          </cell>
          <cell r="F294">
            <v>3.8250000000000002</v>
          </cell>
          <cell r="G294">
            <v>3.7639999999999998</v>
          </cell>
          <cell r="H294">
            <v>0</v>
          </cell>
          <cell r="I294">
            <v>0</v>
          </cell>
          <cell r="J294">
            <v>0</v>
          </cell>
        </row>
        <row r="295">
          <cell r="A295" t="str">
            <v/>
          </cell>
          <cell r="B295" t="str">
            <v>NN</v>
          </cell>
          <cell r="C295">
            <v>8</v>
          </cell>
          <cell r="D295">
            <v>7</v>
          </cell>
          <cell r="E295">
            <v>39290</v>
          </cell>
          <cell r="F295">
            <v>3.86</v>
          </cell>
          <cell r="G295">
            <v>3.7989999999999999</v>
          </cell>
          <cell r="H295">
            <v>0</v>
          </cell>
          <cell r="I295">
            <v>0</v>
          </cell>
          <cell r="J295">
            <v>0</v>
          </cell>
        </row>
        <row r="296">
          <cell r="A296" t="str">
            <v/>
          </cell>
          <cell r="B296" t="str">
            <v>NN</v>
          </cell>
          <cell r="C296">
            <v>9</v>
          </cell>
          <cell r="D296">
            <v>7</v>
          </cell>
          <cell r="E296">
            <v>39323</v>
          </cell>
          <cell r="F296">
            <v>3.86</v>
          </cell>
          <cell r="G296">
            <v>3.7989999999999999</v>
          </cell>
          <cell r="H296">
            <v>0</v>
          </cell>
          <cell r="I296">
            <v>0</v>
          </cell>
          <cell r="J296">
            <v>0</v>
          </cell>
        </row>
        <row r="297">
          <cell r="A297" t="str">
            <v/>
          </cell>
          <cell r="B297" t="str">
            <v>NN</v>
          </cell>
          <cell r="C297">
            <v>10</v>
          </cell>
          <cell r="D297">
            <v>7</v>
          </cell>
          <cell r="E297">
            <v>39351</v>
          </cell>
          <cell r="F297">
            <v>3.8849999999999998</v>
          </cell>
          <cell r="G297">
            <v>3.8239999999999998</v>
          </cell>
          <cell r="H297">
            <v>0</v>
          </cell>
          <cell r="I297">
            <v>0</v>
          </cell>
          <cell r="J297">
            <v>0</v>
          </cell>
        </row>
        <row r="298">
          <cell r="A298" t="str">
            <v/>
          </cell>
          <cell r="B298" t="str">
            <v>NN</v>
          </cell>
          <cell r="C298">
            <v>11</v>
          </cell>
          <cell r="D298">
            <v>7</v>
          </cell>
          <cell r="E298">
            <v>39384</v>
          </cell>
          <cell r="F298">
            <v>4.0350000000000001</v>
          </cell>
          <cell r="G298">
            <v>3.9740000000000002</v>
          </cell>
          <cell r="H298">
            <v>0</v>
          </cell>
          <cell r="I298">
            <v>0</v>
          </cell>
          <cell r="J298">
            <v>0</v>
          </cell>
        </row>
        <row r="299">
          <cell r="A299" t="str">
            <v/>
          </cell>
          <cell r="B299" t="str">
            <v>NN</v>
          </cell>
          <cell r="C299">
            <v>12</v>
          </cell>
          <cell r="D299">
            <v>7</v>
          </cell>
          <cell r="E299">
            <v>39414</v>
          </cell>
          <cell r="F299">
            <v>4.1849999999999996</v>
          </cell>
          <cell r="G299">
            <v>4.1239999999999997</v>
          </cell>
          <cell r="H299">
            <v>0</v>
          </cell>
          <cell r="I299">
            <v>0</v>
          </cell>
          <cell r="J299">
            <v>0</v>
          </cell>
        </row>
        <row r="300">
          <cell r="A300" t="str">
            <v/>
          </cell>
          <cell r="B300" t="str">
            <v>NN</v>
          </cell>
          <cell r="C300">
            <v>1</v>
          </cell>
          <cell r="D300">
            <v>8</v>
          </cell>
          <cell r="E300">
            <v>39443</v>
          </cell>
          <cell r="F300">
            <v>4.2350000000000003</v>
          </cell>
          <cell r="G300">
            <v>4.1740000000000004</v>
          </cell>
          <cell r="H300">
            <v>0</v>
          </cell>
          <cell r="I300">
            <v>0</v>
          </cell>
          <cell r="J300">
            <v>0</v>
          </cell>
        </row>
        <row r="301">
          <cell r="A301" t="str">
            <v/>
          </cell>
          <cell r="B301" t="str">
            <v>NN</v>
          </cell>
          <cell r="C301">
            <v>2</v>
          </cell>
          <cell r="D301">
            <v>8</v>
          </cell>
          <cell r="E301">
            <v>39476</v>
          </cell>
          <cell r="F301">
            <v>4.1349999999999998</v>
          </cell>
          <cell r="G301">
            <v>4.0739999999999998</v>
          </cell>
          <cell r="H301">
            <v>0</v>
          </cell>
          <cell r="I301">
            <v>0</v>
          </cell>
          <cell r="J301">
            <v>0</v>
          </cell>
        </row>
        <row r="302">
          <cell r="A302" t="str">
            <v/>
          </cell>
          <cell r="B302" t="str">
            <v>NN</v>
          </cell>
          <cell r="C302">
            <v>3</v>
          </cell>
          <cell r="D302">
            <v>8</v>
          </cell>
          <cell r="E302">
            <v>39505</v>
          </cell>
          <cell r="F302">
            <v>3.9849999999999999</v>
          </cell>
          <cell r="G302">
            <v>3.9239999999999999</v>
          </cell>
          <cell r="H302">
            <v>0</v>
          </cell>
          <cell r="I302">
            <v>0</v>
          </cell>
          <cell r="J302">
            <v>0</v>
          </cell>
        </row>
        <row r="303">
          <cell r="A303" t="str">
            <v/>
          </cell>
          <cell r="B303" t="str">
            <v>NN</v>
          </cell>
          <cell r="C303">
            <v>4</v>
          </cell>
          <cell r="D303">
            <v>8</v>
          </cell>
          <cell r="E303">
            <v>39534</v>
          </cell>
          <cell r="F303">
            <v>3.835</v>
          </cell>
          <cell r="G303">
            <v>3.774</v>
          </cell>
          <cell r="H303">
            <v>0</v>
          </cell>
          <cell r="I303">
            <v>0</v>
          </cell>
          <cell r="J303">
            <v>0</v>
          </cell>
        </row>
        <row r="304">
          <cell r="A304" t="str">
            <v/>
          </cell>
          <cell r="B304" t="str">
            <v>NN</v>
          </cell>
          <cell r="C304">
            <v>5</v>
          </cell>
          <cell r="D304">
            <v>8</v>
          </cell>
          <cell r="E304">
            <v>39566</v>
          </cell>
          <cell r="F304">
            <v>3.8050000000000002</v>
          </cell>
          <cell r="G304">
            <v>3.7440000000000002</v>
          </cell>
          <cell r="H304">
            <v>0</v>
          </cell>
          <cell r="I304">
            <v>0</v>
          </cell>
          <cell r="J304">
            <v>0</v>
          </cell>
        </row>
        <row r="305">
          <cell r="A305" t="str">
            <v/>
          </cell>
          <cell r="B305" t="str">
            <v>NN</v>
          </cell>
          <cell r="C305">
            <v>6</v>
          </cell>
          <cell r="D305">
            <v>8</v>
          </cell>
          <cell r="E305">
            <v>39596</v>
          </cell>
          <cell r="F305">
            <v>3.835</v>
          </cell>
          <cell r="G305">
            <v>3.774</v>
          </cell>
          <cell r="H305">
            <v>0</v>
          </cell>
          <cell r="I305">
            <v>0</v>
          </cell>
          <cell r="J305">
            <v>0</v>
          </cell>
        </row>
        <row r="306">
          <cell r="A306" t="str">
            <v/>
          </cell>
          <cell r="B306" t="str">
            <v>NN</v>
          </cell>
          <cell r="C306">
            <v>7</v>
          </cell>
          <cell r="D306">
            <v>8</v>
          </cell>
          <cell r="E306">
            <v>39625</v>
          </cell>
          <cell r="F306">
            <v>3.8650000000000002</v>
          </cell>
          <cell r="G306">
            <v>3.8039999999999998</v>
          </cell>
          <cell r="H306">
            <v>0</v>
          </cell>
          <cell r="I306">
            <v>0</v>
          </cell>
          <cell r="J306">
            <v>0</v>
          </cell>
        </row>
        <row r="307">
          <cell r="A307" t="str">
            <v/>
          </cell>
          <cell r="B307" t="str">
            <v>NN</v>
          </cell>
          <cell r="C307">
            <v>8</v>
          </cell>
          <cell r="D307">
            <v>8</v>
          </cell>
          <cell r="E307">
            <v>39658</v>
          </cell>
          <cell r="F307">
            <v>3.895</v>
          </cell>
          <cell r="G307">
            <v>3.8340000000000001</v>
          </cell>
          <cell r="H307">
            <v>0</v>
          </cell>
          <cell r="I307">
            <v>0</v>
          </cell>
          <cell r="J307">
            <v>0</v>
          </cell>
        </row>
        <row r="308">
          <cell r="A308" t="str">
            <v/>
          </cell>
          <cell r="B308" t="str">
            <v>NN</v>
          </cell>
          <cell r="C308">
            <v>9</v>
          </cell>
          <cell r="D308">
            <v>8</v>
          </cell>
          <cell r="E308">
            <v>39687</v>
          </cell>
          <cell r="F308">
            <v>3.895</v>
          </cell>
          <cell r="G308">
            <v>3.8340000000000001</v>
          </cell>
          <cell r="H308">
            <v>0</v>
          </cell>
          <cell r="I308">
            <v>0</v>
          </cell>
          <cell r="J308">
            <v>0</v>
          </cell>
        </row>
        <row r="309">
          <cell r="A309" t="str">
            <v/>
          </cell>
          <cell r="B309" t="str">
            <v>NN</v>
          </cell>
          <cell r="C309">
            <v>10</v>
          </cell>
          <cell r="D309">
            <v>8</v>
          </cell>
          <cell r="E309">
            <v>39717</v>
          </cell>
          <cell r="F309">
            <v>3.92</v>
          </cell>
          <cell r="G309">
            <v>3.859</v>
          </cell>
          <cell r="H309">
            <v>0</v>
          </cell>
          <cell r="I309">
            <v>0</v>
          </cell>
          <cell r="J309">
            <v>0</v>
          </cell>
        </row>
        <row r="310">
          <cell r="A310" t="str">
            <v/>
          </cell>
          <cell r="B310" t="str">
            <v>NN</v>
          </cell>
          <cell r="C310">
            <v>11</v>
          </cell>
          <cell r="D310">
            <v>8</v>
          </cell>
          <cell r="E310">
            <v>39750</v>
          </cell>
          <cell r="F310">
            <v>4.07</v>
          </cell>
          <cell r="G310">
            <v>4.0090000000000003</v>
          </cell>
          <cell r="H310">
            <v>0</v>
          </cell>
          <cell r="I310">
            <v>0</v>
          </cell>
          <cell r="J310">
            <v>0</v>
          </cell>
        </row>
        <row r="311">
          <cell r="A311" t="str">
            <v/>
          </cell>
          <cell r="B311" t="str">
            <v>NN</v>
          </cell>
          <cell r="C311">
            <v>12</v>
          </cell>
          <cell r="D311">
            <v>8</v>
          </cell>
          <cell r="E311">
            <v>39776</v>
          </cell>
          <cell r="F311">
            <v>4.22</v>
          </cell>
          <cell r="G311">
            <v>4.1589999999999998</v>
          </cell>
          <cell r="H311">
            <v>0</v>
          </cell>
          <cell r="I311">
            <v>0</v>
          </cell>
          <cell r="J311">
            <v>0</v>
          </cell>
        </row>
        <row r="312">
          <cell r="A312" t="str">
            <v/>
          </cell>
          <cell r="B312" t="str">
            <v>NR</v>
          </cell>
          <cell r="C312">
            <v>1</v>
          </cell>
          <cell r="D312">
            <v>3</v>
          </cell>
          <cell r="E312">
            <v>37623</v>
          </cell>
          <cell r="F312">
            <v>-0.95499999999999996</v>
          </cell>
          <cell r="G312">
            <v>-0.91</v>
          </cell>
          <cell r="H312">
            <v>0</v>
          </cell>
          <cell r="I312">
            <v>0</v>
          </cell>
          <cell r="J312">
            <v>0</v>
          </cell>
        </row>
        <row r="313">
          <cell r="A313" t="str">
            <v/>
          </cell>
          <cell r="B313" t="str">
            <v>NR</v>
          </cell>
          <cell r="C313">
            <v>2</v>
          </cell>
          <cell r="D313">
            <v>3</v>
          </cell>
          <cell r="E313">
            <v>37655</v>
          </cell>
          <cell r="F313">
            <v>-0.94499999999999995</v>
          </cell>
          <cell r="G313">
            <v>-0.94499999999999995</v>
          </cell>
          <cell r="H313">
            <v>0</v>
          </cell>
          <cell r="I313">
            <v>0</v>
          </cell>
          <cell r="J313">
            <v>0</v>
          </cell>
        </row>
        <row r="314">
          <cell r="A314" t="str">
            <v/>
          </cell>
          <cell r="B314" t="str">
            <v>NR</v>
          </cell>
          <cell r="C314">
            <v>3</v>
          </cell>
          <cell r="D314">
            <v>3</v>
          </cell>
          <cell r="E314">
            <v>37683</v>
          </cell>
          <cell r="F314">
            <v>-0.96499999999999997</v>
          </cell>
          <cell r="G314">
            <v>-0.96499999999999997</v>
          </cell>
          <cell r="H314">
            <v>0</v>
          </cell>
          <cell r="I314">
            <v>0</v>
          </cell>
          <cell r="J314">
            <v>0</v>
          </cell>
        </row>
        <row r="315">
          <cell r="A315" t="str">
            <v/>
          </cell>
          <cell r="B315" t="str">
            <v>NR</v>
          </cell>
          <cell r="C315">
            <v>4</v>
          </cell>
          <cell r="D315">
            <v>3</v>
          </cell>
          <cell r="E315">
            <v>37712</v>
          </cell>
          <cell r="F315">
            <v>-0.96</v>
          </cell>
          <cell r="G315">
            <v>-0.94499999999999995</v>
          </cell>
          <cell r="H315">
            <v>120</v>
          </cell>
          <cell r="I315">
            <v>0</v>
          </cell>
          <cell r="J315">
            <v>0</v>
          </cell>
        </row>
        <row r="316">
          <cell r="A316" t="str">
            <v/>
          </cell>
          <cell r="B316" t="str">
            <v>NR</v>
          </cell>
          <cell r="C316">
            <v>5</v>
          </cell>
          <cell r="D316">
            <v>3</v>
          </cell>
          <cell r="E316">
            <v>37742</v>
          </cell>
          <cell r="F316">
            <v>-0.92</v>
          </cell>
          <cell r="G316">
            <v>-0.86499999999999999</v>
          </cell>
          <cell r="H316">
            <v>124</v>
          </cell>
          <cell r="I316">
            <v>0</v>
          </cell>
          <cell r="J316">
            <v>0</v>
          </cell>
        </row>
        <row r="317">
          <cell r="A317" t="str">
            <v/>
          </cell>
          <cell r="B317" t="str">
            <v>NR</v>
          </cell>
          <cell r="C317">
            <v>6</v>
          </cell>
          <cell r="D317">
            <v>3</v>
          </cell>
          <cell r="E317">
            <v>37774</v>
          </cell>
          <cell r="F317">
            <v>-0.87</v>
          </cell>
          <cell r="G317">
            <v>-0.83499999999999996</v>
          </cell>
          <cell r="H317">
            <v>120</v>
          </cell>
          <cell r="I317">
            <v>0</v>
          </cell>
          <cell r="J317">
            <v>0</v>
          </cell>
        </row>
        <row r="318">
          <cell r="A318" t="str">
            <v/>
          </cell>
          <cell r="B318" t="str">
            <v>NR</v>
          </cell>
          <cell r="C318">
            <v>7</v>
          </cell>
          <cell r="D318">
            <v>3</v>
          </cell>
          <cell r="E318">
            <v>37803</v>
          </cell>
          <cell r="F318">
            <v>-0.81</v>
          </cell>
          <cell r="G318">
            <v>-0.83499999999999996</v>
          </cell>
          <cell r="H318">
            <v>186</v>
          </cell>
          <cell r="I318">
            <v>0</v>
          </cell>
          <cell r="J318">
            <v>0</v>
          </cell>
        </row>
        <row r="319">
          <cell r="A319" t="str">
            <v/>
          </cell>
          <cell r="B319" t="str">
            <v>NR</v>
          </cell>
          <cell r="C319">
            <v>8</v>
          </cell>
          <cell r="D319">
            <v>3</v>
          </cell>
          <cell r="E319">
            <v>37834</v>
          </cell>
          <cell r="F319">
            <v>-0.81</v>
          </cell>
          <cell r="G319">
            <v>-0.83499999999999996</v>
          </cell>
          <cell r="H319">
            <v>186</v>
          </cell>
          <cell r="I319">
            <v>0</v>
          </cell>
          <cell r="J319">
            <v>0</v>
          </cell>
        </row>
        <row r="320">
          <cell r="A320" t="str">
            <v/>
          </cell>
          <cell r="B320" t="str">
            <v>NR</v>
          </cell>
          <cell r="C320">
            <v>9</v>
          </cell>
          <cell r="D320">
            <v>3</v>
          </cell>
          <cell r="E320">
            <v>37866</v>
          </cell>
          <cell r="F320">
            <v>-0.81</v>
          </cell>
          <cell r="G320">
            <v>-0.83499999999999996</v>
          </cell>
          <cell r="H320">
            <v>180</v>
          </cell>
          <cell r="I320">
            <v>0</v>
          </cell>
          <cell r="J320">
            <v>0</v>
          </cell>
        </row>
        <row r="321">
          <cell r="A321" t="str">
            <v/>
          </cell>
          <cell r="B321" t="str">
            <v>NR</v>
          </cell>
          <cell r="C321">
            <v>10</v>
          </cell>
          <cell r="D321">
            <v>3</v>
          </cell>
          <cell r="E321">
            <v>37895</v>
          </cell>
          <cell r="F321">
            <v>-0.85</v>
          </cell>
          <cell r="G321">
            <v>-0.83499999999999996</v>
          </cell>
          <cell r="H321">
            <v>124</v>
          </cell>
          <cell r="I321">
            <v>0</v>
          </cell>
          <cell r="J321">
            <v>0</v>
          </cell>
        </row>
        <row r="322">
          <cell r="A322" t="str">
            <v/>
          </cell>
          <cell r="B322" t="str">
            <v>NR</v>
          </cell>
          <cell r="C322">
            <v>1</v>
          </cell>
          <cell r="D322">
            <v>4</v>
          </cell>
          <cell r="E322">
            <v>37988</v>
          </cell>
          <cell r="F322">
            <v>-0.65500000000000003</v>
          </cell>
          <cell r="G322">
            <v>-0.67</v>
          </cell>
          <cell r="H322">
            <v>0</v>
          </cell>
          <cell r="I322">
            <v>0</v>
          </cell>
          <cell r="J322">
            <v>0</v>
          </cell>
        </row>
        <row r="323">
          <cell r="A323" t="str">
            <v/>
          </cell>
          <cell r="B323" t="str">
            <v>NR</v>
          </cell>
          <cell r="C323">
            <v>2</v>
          </cell>
          <cell r="D323">
            <v>4</v>
          </cell>
          <cell r="E323">
            <v>38019</v>
          </cell>
          <cell r="F323">
            <v>-0.65500000000000003</v>
          </cell>
          <cell r="G323">
            <v>-0.67</v>
          </cell>
          <cell r="H323">
            <v>0</v>
          </cell>
          <cell r="I323">
            <v>0</v>
          </cell>
          <cell r="J323">
            <v>0</v>
          </cell>
        </row>
        <row r="324">
          <cell r="A324" t="str">
            <v/>
          </cell>
          <cell r="B324" t="str">
            <v>NR</v>
          </cell>
          <cell r="C324">
            <v>3</v>
          </cell>
          <cell r="D324">
            <v>4</v>
          </cell>
          <cell r="E324">
            <v>38047</v>
          </cell>
          <cell r="F324">
            <v>-0.65500000000000003</v>
          </cell>
          <cell r="G324">
            <v>-0.67</v>
          </cell>
          <cell r="H324">
            <v>0</v>
          </cell>
          <cell r="I324">
            <v>0</v>
          </cell>
          <cell r="J324">
            <v>0</v>
          </cell>
        </row>
        <row r="325">
          <cell r="A325" t="str">
            <v/>
          </cell>
          <cell r="B325" t="str">
            <v>NR</v>
          </cell>
          <cell r="C325">
            <v>4</v>
          </cell>
          <cell r="D325">
            <v>4</v>
          </cell>
          <cell r="E325">
            <v>38078</v>
          </cell>
          <cell r="F325">
            <v>-0.73</v>
          </cell>
          <cell r="G325">
            <v>-0.745</v>
          </cell>
          <cell r="H325">
            <v>0</v>
          </cell>
          <cell r="I325">
            <v>0</v>
          </cell>
          <cell r="J325">
            <v>0</v>
          </cell>
        </row>
        <row r="326">
          <cell r="A326" t="str">
            <v/>
          </cell>
          <cell r="B326" t="str">
            <v>NR</v>
          </cell>
          <cell r="C326">
            <v>5</v>
          </cell>
          <cell r="D326">
            <v>4</v>
          </cell>
          <cell r="E326">
            <v>38110</v>
          </cell>
          <cell r="F326">
            <v>-0.73</v>
          </cell>
          <cell r="G326">
            <v>-0.745</v>
          </cell>
          <cell r="H326">
            <v>0</v>
          </cell>
          <cell r="I326">
            <v>0</v>
          </cell>
          <cell r="J326">
            <v>0</v>
          </cell>
        </row>
        <row r="327">
          <cell r="A327" t="str">
            <v/>
          </cell>
          <cell r="B327" t="str">
            <v>NR</v>
          </cell>
          <cell r="C327">
            <v>6</v>
          </cell>
          <cell r="D327">
            <v>4</v>
          </cell>
          <cell r="E327">
            <v>38139</v>
          </cell>
          <cell r="F327">
            <v>-0.73</v>
          </cell>
          <cell r="G327">
            <v>-0.745</v>
          </cell>
          <cell r="H327">
            <v>0</v>
          </cell>
          <cell r="I327">
            <v>0</v>
          </cell>
          <cell r="J327">
            <v>0</v>
          </cell>
        </row>
        <row r="328">
          <cell r="A328" t="str">
            <v/>
          </cell>
          <cell r="B328" t="str">
            <v>NR</v>
          </cell>
          <cell r="C328">
            <v>7</v>
          </cell>
          <cell r="D328">
            <v>4</v>
          </cell>
          <cell r="E328">
            <v>38169</v>
          </cell>
          <cell r="F328">
            <v>-0.73</v>
          </cell>
          <cell r="G328">
            <v>-0.745</v>
          </cell>
          <cell r="H328">
            <v>0</v>
          </cell>
          <cell r="I328">
            <v>0</v>
          </cell>
          <cell r="J328">
            <v>0</v>
          </cell>
        </row>
        <row r="329">
          <cell r="A329" t="str">
            <v/>
          </cell>
          <cell r="B329" t="str">
            <v>NR</v>
          </cell>
          <cell r="C329">
            <v>8</v>
          </cell>
          <cell r="D329">
            <v>4</v>
          </cell>
          <cell r="E329">
            <v>38201</v>
          </cell>
          <cell r="F329">
            <v>-0.73</v>
          </cell>
          <cell r="G329">
            <v>-0.745</v>
          </cell>
          <cell r="H329">
            <v>0</v>
          </cell>
          <cell r="I329">
            <v>0</v>
          </cell>
          <cell r="J329">
            <v>0</v>
          </cell>
        </row>
        <row r="330">
          <cell r="A330" t="str">
            <v/>
          </cell>
          <cell r="B330" t="str">
            <v>NR</v>
          </cell>
          <cell r="C330">
            <v>9</v>
          </cell>
          <cell r="D330">
            <v>4</v>
          </cell>
          <cell r="E330">
            <v>38231</v>
          </cell>
          <cell r="F330">
            <v>-0.73</v>
          </cell>
          <cell r="G330">
            <v>-0.745</v>
          </cell>
          <cell r="H330">
            <v>0</v>
          </cell>
          <cell r="I330">
            <v>0</v>
          </cell>
          <cell r="J330">
            <v>0</v>
          </cell>
        </row>
        <row r="331">
          <cell r="A331" t="str">
            <v/>
          </cell>
          <cell r="B331" t="str">
            <v>NR</v>
          </cell>
          <cell r="C331">
            <v>10</v>
          </cell>
          <cell r="D331">
            <v>4</v>
          </cell>
          <cell r="E331">
            <v>38261</v>
          </cell>
          <cell r="F331">
            <v>-0.73</v>
          </cell>
          <cell r="G331">
            <v>-0.745</v>
          </cell>
          <cell r="H331">
            <v>0</v>
          </cell>
          <cell r="I331">
            <v>0</v>
          </cell>
          <cell r="J331">
            <v>0</v>
          </cell>
        </row>
        <row r="332">
          <cell r="A332" t="str">
            <v/>
          </cell>
          <cell r="B332" t="str">
            <v>NR</v>
          </cell>
          <cell r="C332">
            <v>11</v>
          </cell>
          <cell r="D332">
            <v>4</v>
          </cell>
          <cell r="E332">
            <v>38292</v>
          </cell>
          <cell r="F332">
            <v>-0.56000000000000005</v>
          </cell>
          <cell r="G332">
            <v>-0.57499999999999996</v>
          </cell>
          <cell r="H332">
            <v>0</v>
          </cell>
          <cell r="I332">
            <v>0</v>
          </cell>
          <cell r="J332">
            <v>0</v>
          </cell>
        </row>
        <row r="333">
          <cell r="A333" t="str">
            <v/>
          </cell>
          <cell r="B333" t="str">
            <v>NR</v>
          </cell>
          <cell r="C333">
            <v>12</v>
          </cell>
          <cell r="D333">
            <v>4</v>
          </cell>
          <cell r="E333">
            <v>38322</v>
          </cell>
          <cell r="F333">
            <v>-0.56000000000000005</v>
          </cell>
          <cell r="G333">
            <v>-0.57499999999999996</v>
          </cell>
          <cell r="H333">
            <v>0</v>
          </cell>
          <cell r="I333">
            <v>0</v>
          </cell>
          <cell r="J333">
            <v>0</v>
          </cell>
        </row>
        <row r="334">
          <cell r="A334" t="str">
            <v/>
          </cell>
          <cell r="B334" t="str">
            <v>NS</v>
          </cell>
          <cell r="C334">
            <v>1</v>
          </cell>
          <cell r="D334">
            <v>3</v>
          </cell>
          <cell r="E334">
            <v>37623</v>
          </cell>
          <cell r="F334">
            <v>-0.18</v>
          </cell>
          <cell r="G334">
            <v>-0.18</v>
          </cell>
          <cell r="H334">
            <v>0</v>
          </cell>
          <cell r="I334">
            <v>0</v>
          </cell>
          <cell r="J334">
            <v>0</v>
          </cell>
        </row>
        <row r="335">
          <cell r="A335" t="str">
            <v/>
          </cell>
          <cell r="B335" t="str">
            <v>NS</v>
          </cell>
          <cell r="C335">
            <v>2</v>
          </cell>
          <cell r="D335">
            <v>3</v>
          </cell>
          <cell r="E335">
            <v>37655</v>
          </cell>
          <cell r="F335">
            <v>-0.19</v>
          </cell>
          <cell r="G335">
            <v>-0.19</v>
          </cell>
          <cell r="H335">
            <v>0</v>
          </cell>
          <cell r="I335">
            <v>0</v>
          </cell>
          <cell r="J335">
            <v>0</v>
          </cell>
        </row>
        <row r="336">
          <cell r="A336" t="str">
            <v/>
          </cell>
          <cell r="B336" t="str">
            <v>NS</v>
          </cell>
          <cell r="C336">
            <v>3</v>
          </cell>
          <cell r="D336">
            <v>3</v>
          </cell>
          <cell r="E336">
            <v>37683</v>
          </cell>
          <cell r="F336">
            <v>-0.21</v>
          </cell>
          <cell r="G336">
            <v>-0.21</v>
          </cell>
          <cell r="H336">
            <v>0</v>
          </cell>
          <cell r="I336">
            <v>0</v>
          </cell>
          <cell r="J336">
            <v>0</v>
          </cell>
        </row>
        <row r="337">
          <cell r="A337" t="str">
            <v/>
          </cell>
          <cell r="B337" t="str">
            <v>NS</v>
          </cell>
          <cell r="C337">
            <v>4</v>
          </cell>
          <cell r="D337">
            <v>3</v>
          </cell>
          <cell r="E337">
            <v>37712</v>
          </cell>
          <cell r="F337">
            <v>-0.16</v>
          </cell>
          <cell r="G337">
            <v>-0.16</v>
          </cell>
          <cell r="H337">
            <v>0</v>
          </cell>
          <cell r="I337">
            <v>0</v>
          </cell>
          <cell r="J337">
            <v>0</v>
          </cell>
        </row>
        <row r="338">
          <cell r="A338" t="str">
            <v/>
          </cell>
          <cell r="B338" t="str">
            <v>NS</v>
          </cell>
          <cell r="C338">
            <v>5</v>
          </cell>
          <cell r="D338">
            <v>3</v>
          </cell>
          <cell r="E338">
            <v>37742</v>
          </cell>
          <cell r="F338">
            <v>-0.16</v>
          </cell>
          <cell r="G338">
            <v>-0.16</v>
          </cell>
          <cell r="H338">
            <v>0</v>
          </cell>
          <cell r="I338">
            <v>0</v>
          </cell>
          <cell r="J338">
            <v>0</v>
          </cell>
        </row>
        <row r="339">
          <cell r="A339" t="str">
            <v/>
          </cell>
          <cell r="B339" t="str">
            <v>NS</v>
          </cell>
          <cell r="C339">
            <v>6</v>
          </cell>
          <cell r="D339">
            <v>3</v>
          </cell>
          <cell r="E339">
            <v>37774</v>
          </cell>
          <cell r="F339">
            <v>-0.16</v>
          </cell>
          <cell r="G339">
            <v>-0.16</v>
          </cell>
          <cell r="H339">
            <v>0</v>
          </cell>
          <cell r="I339">
            <v>0</v>
          </cell>
          <cell r="J339">
            <v>0</v>
          </cell>
        </row>
        <row r="340">
          <cell r="A340" t="str">
            <v/>
          </cell>
          <cell r="B340" t="str">
            <v>NS</v>
          </cell>
          <cell r="C340">
            <v>7</v>
          </cell>
          <cell r="D340">
            <v>3</v>
          </cell>
          <cell r="E340">
            <v>37803</v>
          </cell>
          <cell r="F340">
            <v>-0.16</v>
          </cell>
          <cell r="G340">
            <v>-0.16</v>
          </cell>
          <cell r="H340">
            <v>0</v>
          </cell>
          <cell r="I340">
            <v>0</v>
          </cell>
          <cell r="J340">
            <v>0</v>
          </cell>
        </row>
        <row r="341">
          <cell r="A341" t="str">
            <v/>
          </cell>
          <cell r="B341" t="str">
            <v>NS</v>
          </cell>
          <cell r="C341">
            <v>8</v>
          </cell>
          <cell r="D341">
            <v>3</v>
          </cell>
          <cell r="E341">
            <v>37834</v>
          </cell>
          <cell r="F341">
            <v>-0.16</v>
          </cell>
          <cell r="G341">
            <v>-0.16</v>
          </cell>
          <cell r="H341">
            <v>0</v>
          </cell>
          <cell r="I341">
            <v>0</v>
          </cell>
          <cell r="J341">
            <v>0</v>
          </cell>
        </row>
        <row r="342">
          <cell r="A342" t="str">
            <v/>
          </cell>
          <cell r="B342" t="str">
            <v>NS</v>
          </cell>
          <cell r="C342">
            <v>9</v>
          </cell>
          <cell r="D342">
            <v>3</v>
          </cell>
          <cell r="E342">
            <v>37866</v>
          </cell>
          <cell r="F342">
            <v>-0.16</v>
          </cell>
          <cell r="G342">
            <v>-0.16</v>
          </cell>
          <cell r="H342">
            <v>0</v>
          </cell>
          <cell r="I342">
            <v>0</v>
          </cell>
          <cell r="J342">
            <v>0</v>
          </cell>
        </row>
        <row r="343">
          <cell r="A343" t="str">
            <v/>
          </cell>
          <cell r="B343" t="str">
            <v>NS</v>
          </cell>
          <cell r="C343">
            <v>10</v>
          </cell>
          <cell r="D343">
            <v>3</v>
          </cell>
          <cell r="E343">
            <v>37895</v>
          </cell>
          <cell r="F343">
            <v>-0.16</v>
          </cell>
          <cell r="G343">
            <v>-0.16</v>
          </cell>
          <cell r="H343">
            <v>0</v>
          </cell>
          <cell r="I343">
            <v>0</v>
          </cell>
          <cell r="J343">
            <v>0</v>
          </cell>
        </row>
        <row r="344">
          <cell r="A344" t="str">
            <v/>
          </cell>
          <cell r="B344" t="str">
            <v>NS</v>
          </cell>
          <cell r="C344">
            <v>11</v>
          </cell>
          <cell r="D344">
            <v>3</v>
          </cell>
          <cell r="E344">
            <v>37928</v>
          </cell>
          <cell r="F344">
            <v>0</v>
          </cell>
          <cell r="G344">
            <v>0</v>
          </cell>
          <cell r="H344">
            <v>0</v>
          </cell>
          <cell r="I344">
            <v>0</v>
          </cell>
          <cell r="J344">
            <v>0</v>
          </cell>
        </row>
        <row r="345">
          <cell r="A345" t="str">
            <v/>
          </cell>
          <cell r="B345" t="str">
            <v>NS</v>
          </cell>
          <cell r="C345">
            <v>12</v>
          </cell>
          <cell r="D345">
            <v>3</v>
          </cell>
          <cell r="E345">
            <v>37956</v>
          </cell>
          <cell r="F345">
            <v>0</v>
          </cell>
          <cell r="G345">
            <v>0</v>
          </cell>
          <cell r="H345">
            <v>0</v>
          </cell>
          <cell r="I345">
            <v>0</v>
          </cell>
          <cell r="J345">
            <v>0</v>
          </cell>
        </row>
        <row r="346">
          <cell r="A346" t="str">
            <v/>
          </cell>
          <cell r="B346" t="str">
            <v>NS</v>
          </cell>
          <cell r="C346">
            <v>1</v>
          </cell>
          <cell r="D346">
            <v>4</v>
          </cell>
          <cell r="E346">
            <v>37988</v>
          </cell>
          <cell r="F346">
            <v>0</v>
          </cell>
          <cell r="G346">
            <v>0</v>
          </cell>
          <cell r="H346">
            <v>0</v>
          </cell>
          <cell r="I346">
            <v>0</v>
          </cell>
          <cell r="J346">
            <v>0</v>
          </cell>
        </row>
        <row r="347">
          <cell r="A347" t="str">
            <v/>
          </cell>
          <cell r="B347" t="str">
            <v>NS</v>
          </cell>
          <cell r="C347">
            <v>2</v>
          </cell>
          <cell r="D347">
            <v>4</v>
          </cell>
          <cell r="E347">
            <v>38019</v>
          </cell>
          <cell r="F347">
            <v>0</v>
          </cell>
          <cell r="G347">
            <v>0</v>
          </cell>
          <cell r="H347">
            <v>0</v>
          </cell>
          <cell r="I347">
            <v>0</v>
          </cell>
          <cell r="J347">
            <v>0</v>
          </cell>
        </row>
        <row r="348">
          <cell r="A348" t="str">
            <v/>
          </cell>
          <cell r="B348" t="str">
            <v>NS</v>
          </cell>
          <cell r="C348">
            <v>3</v>
          </cell>
          <cell r="D348">
            <v>4</v>
          </cell>
          <cell r="E348">
            <v>38047</v>
          </cell>
          <cell r="F348">
            <v>0</v>
          </cell>
          <cell r="G348">
            <v>0</v>
          </cell>
          <cell r="H348">
            <v>0</v>
          </cell>
          <cell r="I348">
            <v>0</v>
          </cell>
          <cell r="J348">
            <v>0</v>
          </cell>
        </row>
        <row r="349">
          <cell r="A349" t="str">
            <v/>
          </cell>
          <cell r="B349" t="str">
            <v>NS</v>
          </cell>
          <cell r="C349">
            <v>4</v>
          </cell>
          <cell r="D349">
            <v>4</v>
          </cell>
          <cell r="E349">
            <v>38078</v>
          </cell>
          <cell r="F349">
            <v>-7.0000000000000007E-2</v>
          </cell>
          <cell r="G349">
            <v>-7.0000000000000007E-2</v>
          </cell>
          <cell r="H349">
            <v>0</v>
          </cell>
          <cell r="I349">
            <v>0</v>
          </cell>
          <cell r="J349">
            <v>0</v>
          </cell>
        </row>
        <row r="350">
          <cell r="A350" t="str">
            <v/>
          </cell>
          <cell r="B350" t="str">
            <v>NS</v>
          </cell>
          <cell r="C350">
            <v>5</v>
          </cell>
          <cell r="D350">
            <v>4</v>
          </cell>
          <cell r="E350">
            <v>38110</v>
          </cell>
          <cell r="F350">
            <v>-7.0000000000000007E-2</v>
          </cell>
          <cell r="G350">
            <v>-7.0000000000000007E-2</v>
          </cell>
          <cell r="H350">
            <v>0</v>
          </cell>
          <cell r="I350">
            <v>0</v>
          </cell>
          <cell r="J350">
            <v>0</v>
          </cell>
        </row>
        <row r="351">
          <cell r="A351" t="str">
            <v/>
          </cell>
          <cell r="B351" t="str">
            <v>NS</v>
          </cell>
          <cell r="C351">
            <v>6</v>
          </cell>
          <cell r="D351">
            <v>4</v>
          </cell>
          <cell r="E351">
            <v>38139</v>
          </cell>
          <cell r="F351">
            <v>-7.0000000000000007E-2</v>
          </cell>
          <cell r="G351">
            <v>-7.0000000000000007E-2</v>
          </cell>
          <cell r="H351">
            <v>0</v>
          </cell>
          <cell r="I351">
            <v>0</v>
          </cell>
          <cell r="J351">
            <v>0</v>
          </cell>
        </row>
        <row r="352">
          <cell r="A352" t="str">
            <v/>
          </cell>
          <cell r="B352" t="str">
            <v>NS</v>
          </cell>
          <cell r="C352">
            <v>7</v>
          </cell>
          <cell r="D352">
            <v>4</v>
          </cell>
          <cell r="E352">
            <v>38169</v>
          </cell>
          <cell r="F352">
            <v>-7.0000000000000007E-2</v>
          </cell>
          <cell r="G352">
            <v>-7.0000000000000007E-2</v>
          </cell>
          <cell r="H352">
            <v>0</v>
          </cell>
          <cell r="I352">
            <v>0</v>
          </cell>
          <cell r="J352">
            <v>0</v>
          </cell>
        </row>
        <row r="353">
          <cell r="A353" t="str">
            <v/>
          </cell>
          <cell r="B353" t="str">
            <v>NS</v>
          </cell>
          <cell r="C353">
            <v>8</v>
          </cell>
          <cell r="D353">
            <v>4</v>
          </cell>
          <cell r="E353">
            <v>38201</v>
          </cell>
          <cell r="F353">
            <v>-7.0000000000000007E-2</v>
          </cell>
          <cell r="G353">
            <v>-7.0000000000000007E-2</v>
          </cell>
          <cell r="H353">
            <v>0</v>
          </cell>
          <cell r="I353">
            <v>0</v>
          </cell>
          <cell r="J353">
            <v>0</v>
          </cell>
        </row>
        <row r="354">
          <cell r="A354" t="str">
            <v/>
          </cell>
          <cell r="B354" t="str">
            <v>NS</v>
          </cell>
          <cell r="C354">
            <v>9</v>
          </cell>
          <cell r="D354">
            <v>4</v>
          </cell>
          <cell r="E354">
            <v>38231</v>
          </cell>
          <cell r="F354">
            <v>-7.0000000000000007E-2</v>
          </cell>
          <cell r="G354">
            <v>-7.0000000000000007E-2</v>
          </cell>
          <cell r="H354">
            <v>0</v>
          </cell>
          <cell r="I354">
            <v>0</v>
          </cell>
          <cell r="J354">
            <v>0</v>
          </cell>
        </row>
        <row r="355">
          <cell r="A355" t="str">
            <v/>
          </cell>
          <cell r="B355" t="str">
            <v>NS</v>
          </cell>
          <cell r="C355">
            <v>10</v>
          </cell>
          <cell r="D355">
            <v>4</v>
          </cell>
          <cell r="E355">
            <v>38261</v>
          </cell>
          <cell r="F355">
            <v>-7.0000000000000007E-2</v>
          </cell>
          <cell r="G355">
            <v>-7.0000000000000007E-2</v>
          </cell>
          <cell r="H355">
            <v>0</v>
          </cell>
          <cell r="I355">
            <v>0</v>
          </cell>
          <cell r="J355">
            <v>0</v>
          </cell>
        </row>
        <row r="356">
          <cell r="A356" t="str">
            <v/>
          </cell>
          <cell r="B356" t="str">
            <v>NX</v>
          </cell>
          <cell r="C356">
            <v>1</v>
          </cell>
          <cell r="D356">
            <v>3</v>
          </cell>
          <cell r="E356">
            <v>37623</v>
          </cell>
          <cell r="F356">
            <v>0.90500000000000003</v>
          </cell>
          <cell r="G356">
            <v>0.88</v>
          </cell>
          <cell r="H356">
            <v>62</v>
          </cell>
          <cell r="I356">
            <v>0</v>
          </cell>
          <cell r="J356">
            <v>0</v>
          </cell>
        </row>
        <row r="357">
          <cell r="A357" t="str">
            <v/>
          </cell>
          <cell r="B357" t="str">
            <v>NX</v>
          </cell>
          <cell r="C357">
            <v>2</v>
          </cell>
          <cell r="D357">
            <v>3</v>
          </cell>
          <cell r="E357">
            <v>37655</v>
          </cell>
          <cell r="F357">
            <v>0.87</v>
          </cell>
          <cell r="G357">
            <v>0.86</v>
          </cell>
          <cell r="H357">
            <v>0</v>
          </cell>
          <cell r="I357">
            <v>0</v>
          </cell>
          <cell r="J357">
            <v>0</v>
          </cell>
        </row>
        <row r="358">
          <cell r="A358" t="str">
            <v/>
          </cell>
          <cell r="B358" t="str">
            <v>NX</v>
          </cell>
          <cell r="C358">
            <v>3</v>
          </cell>
          <cell r="D358">
            <v>3</v>
          </cell>
          <cell r="E358">
            <v>37683</v>
          </cell>
          <cell r="F358">
            <v>0.55000000000000004</v>
          </cell>
          <cell r="G358">
            <v>0.55000000000000004</v>
          </cell>
          <cell r="H358">
            <v>0</v>
          </cell>
          <cell r="I358">
            <v>0</v>
          </cell>
          <cell r="J358">
            <v>0</v>
          </cell>
        </row>
        <row r="359">
          <cell r="A359" t="str">
            <v/>
          </cell>
          <cell r="B359" t="str">
            <v>NX</v>
          </cell>
          <cell r="C359">
            <v>4</v>
          </cell>
          <cell r="D359">
            <v>3</v>
          </cell>
          <cell r="E359">
            <v>37712</v>
          </cell>
          <cell r="F359">
            <v>0.33750000000000002</v>
          </cell>
          <cell r="G359">
            <v>0.33250000000000002</v>
          </cell>
          <cell r="H359">
            <v>0</v>
          </cell>
          <cell r="I359">
            <v>0</v>
          </cell>
          <cell r="J359">
            <v>0</v>
          </cell>
        </row>
        <row r="360">
          <cell r="A360" t="str">
            <v/>
          </cell>
          <cell r="B360" t="str">
            <v>NX</v>
          </cell>
          <cell r="C360">
            <v>5</v>
          </cell>
          <cell r="D360">
            <v>3</v>
          </cell>
          <cell r="E360">
            <v>37742</v>
          </cell>
          <cell r="F360">
            <v>0.33750000000000002</v>
          </cell>
          <cell r="G360">
            <v>0.33250000000000002</v>
          </cell>
          <cell r="H360">
            <v>0</v>
          </cell>
          <cell r="I360">
            <v>0</v>
          </cell>
          <cell r="J360">
            <v>0</v>
          </cell>
        </row>
        <row r="361">
          <cell r="A361" t="str">
            <v/>
          </cell>
          <cell r="B361" t="str">
            <v>NX</v>
          </cell>
          <cell r="C361">
            <v>6</v>
          </cell>
          <cell r="D361">
            <v>3</v>
          </cell>
          <cell r="E361">
            <v>37774</v>
          </cell>
          <cell r="F361">
            <v>0.33750000000000002</v>
          </cell>
          <cell r="G361">
            <v>0.33250000000000002</v>
          </cell>
          <cell r="H361">
            <v>0</v>
          </cell>
          <cell r="I361">
            <v>0</v>
          </cell>
          <cell r="J361">
            <v>0</v>
          </cell>
        </row>
        <row r="362">
          <cell r="A362" t="str">
            <v/>
          </cell>
          <cell r="B362" t="str">
            <v>NX</v>
          </cell>
          <cell r="C362">
            <v>7</v>
          </cell>
          <cell r="D362">
            <v>3</v>
          </cell>
          <cell r="E362">
            <v>37803</v>
          </cell>
          <cell r="F362">
            <v>0.33750000000000002</v>
          </cell>
          <cell r="G362">
            <v>0.33250000000000002</v>
          </cell>
          <cell r="H362">
            <v>0</v>
          </cell>
          <cell r="I362">
            <v>0</v>
          </cell>
          <cell r="J362">
            <v>0</v>
          </cell>
        </row>
        <row r="363">
          <cell r="A363" t="str">
            <v/>
          </cell>
          <cell r="B363" t="str">
            <v>NX</v>
          </cell>
          <cell r="C363">
            <v>8</v>
          </cell>
          <cell r="D363">
            <v>3</v>
          </cell>
          <cell r="E363">
            <v>37834</v>
          </cell>
          <cell r="F363">
            <v>0.33750000000000002</v>
          </cell>
          <cell r="G363">
            <v>0.33250000000000002</v>
          </cell>
          <cell r="H363">
            <v>0</v>
          </cell>
          <cell r="I363">
            <v>0</v>
          </cell>
          <cell r="J363">
            <v>0</v>
          </cell>
        </row>
        <row r="364">
          <cell r="A364" t="str">
            <v/>
          </cell>
          <cell r="B364" t="str">
            <v>NX</v>
          </cell>
          <cell r="C364">
            <v>9</v>
          </cell>
          <cell r="D364">
            <v>3</v>
          </cell>
          <cell r="E364">
            <v>37866</v>
          </cell>
          <cell r="F364">
            <v>0.33750000000000002</v>
          </cell>
          <cell r="G364">
            <v>0.33250000000000002</v>
          </cell>
          <cell r="H364">
            <v>0</v>
          </cell>
          <cell r="I364">
            <v>0</v>
          </cell>
          <cell r="J364">
            <v>0</v>
          </cell>
        </row>
        <row r="365">
          <cell r="A365" t="str">
            <v/>
          </cell>
          <cell r="B365" t="str">
            <v>NX</v>
          </cell>
          <cell r="C365">
            <v>10</v>
          </cell>
          <cell r="D365">
            <v>3</v>
          </cell>
          <cell r="E365">
            <v>37895</v>
          </cell>
          <cell r="F365">
            <v>0.33750000000000002</v>
          </cell>
          <cell r="G365">
            <v>0.33250000000000002</v>
          </cell>
          <cell r="H365">
            <v>0</v>
          </cell>
          <cell r="I365">
            <v>0</v>
          </cell>
          <cell r="J365">
            <v>0</v>
          </cell>
        </row>
        <row r="366">
          <cell r="A366" t="str">
            <v/>
          </cell>
          <cell r="B366" t="str">
            <v>NZ</v>
          </cell>
          <cell r="C366">
            <v>1</v>
          </cell>
          <cell r="D366">
            <v>3</v>
          </cell>
          <cell r="E366">
            <v>37623</v>
          </cell>
          <cell r="F366">
            <v>1.575</v>
          </cell>
          <cell r="G366">
            <v>1.56</v>
          </cell>
          <cell r="H366">
            <v>0</v>
          </cell>
          <cell r="I366">
            <v>0</v>
          </cell>
          <cell r="J366">
            <v>0</v>
          </cell>
        </row>
        <row r="367">
          <cell r="A367" t="str">
            <v/>
          </cell>
          <cell r="B367" t="str">
            <v>NZ</v>
          </cell>
          <cell r="C367">
            <v>2</v>
          </cell>
          <cell r="D367">
            <v>3</v>
          </cell>
          <cell r="E367">
            <v>37655</v>
          </cell>
          <cell r="F367">
            <v>1.2350000000000001</v>
          </cell>
          <cell r="G367">
            <v>1.22</v>
          </cell>
          <cell r="H367">
            <v>112</v>
          </cell>
          <cell r="I367">
            <v>0</v>
          </cell>
          <cell r="J367">
            <v>0</v>
          </cell>
        </row>
        <row r="368">
          <cell r="A368" t="str">
            <v/>
          </cell>
          <cell r="B368" t="str">
            <v>NZ</v>
          </cell>
          <cell r="C368">
            <v>3</v>
          </cell>
          <cell r="D368">
            <v>3</v>
          </cell>
          <cell r="E368">
            <v>37683</v>
          </cell>
          <cell r="F368">
            <v>0.63</v>
          </cell>
          <cell r="G368">
            <v>0.61</v>
          </cell>
          <cell r="H368">
            <v>0</v>
          </cell>
          <cell r="I368">
            <v>0</v>
          </cell>
          <cell r="J368">
            <v>0</v>
          </cell>
        </row>
        <row r="369">
          <cell r="A369" t="str">
            <v/>
          </cell>
          <cell r="B369" t="str">
            <v>NZ</v>
          </cell>
          <cell r="C369">
            <v>4</v>
          </cell>
          <cell r="D369">
            <v>3</v>
          </cell>
          <cell r="E369">
            <v>37712</v>
          </cell>
          <cell r="F369">
            <v>0.45</v>
          </cell>
          <cell r="G369">
            <v>0.45</v>
          </cell>
          <cell r="H369">
            <v>0</v>
          </cell>
          <cell r="I369">
            <v>0</v>
          </cell>
          <cell r="J369">
            <v>0</v>
          </cell>
        </row>
        <row r="370">
          <cell r="A370" t="str">
            <v/>
          </cell>
          <cell r="B370" t="str">
            <v>NZ</v>
          </cell>
          <cell r="C370">
            <v>5</v>
          </cell>
          <cell r="D370">
            <v>3</v>
          </cell>
          <cell r="E370">
            <v>37742</v>
          </cell>
          <cell r="F370">
            <v>0.36</v>
          </cell>
          <cell r="G370">
            <v>0.36</v>
          </cell>
          <cell r="H370">
            <v>0</v>
          </cell>
          <cell r="I370">
            <v>0</v>
          </cell>
          <cell r="J370">
            <v>0</v>
          </cell>
        </row>
        <row r="371">
          <cell r="A371" t="str">
            <v/>
          </cell>
          <cell r="B371" t="str">
            <v>NZ</v>
          </cell>
          <cell r="C371">
            <v>6</v>
          </cell>
          <cell r="D371">
            <v>3</v>
          </cell>
          <cell r="E371">
            <v>37774</v>
          </cell>
          <cell r="F371">
            <v>0.35</v>
          </cell>
          <cell r="G371">
            <v>0.35</v>
          </cell>
          <cell r="H371">
            <v>0</v>
          </cell>
          <cell r="I371">
            <v>0</v>
          </cell>
          <cell r="J371">
            <v>0</v>
          </cell>
        </row>
        <row r="372">
          <cell r="A372" t="str">
            <v/>
          </cell>
          <cell r="B372" t="str">
            <v>NZ</v>
          </cell>
          <cell r="C372">
            <v>7</v>
          </cell>
          <cell r="D372">
            <v>3</v>
          </cell>
          <cell r="E372">
            <v>37803</v>
          </cell>
          <cell r="F372">
            <v>0.46750000000000003</v>
          </cell>
          <cell r="G372">
            <v>0.46750000000000003</v>
          </cell>
          <cell r="H372">
            <v>0</v>
          </cell>
          <cell r="I372">
            <v>0</v>
          </cell>
          <cell r="J372">
            <v>0</v>
          </cell>
        </row>
        <row r="373">
          <cell r="A373" t="str">
            <v/>
          </cell>
          <cell r="B373" t="str">
            <v>NZ</v>
          </cell>
          <cell r="C373">
            <v>8</v>
          </cell>
          <cell r="D373">
            <v>3</v>
          </cell>
          <cell r="E373">
            <v>37834</v>
          </cell>
          <cell r="F373">
            <v>0.46250000000000002</v>
          </cell>
          <cell r="G373">
            <v>0.46250000000000002</v>
          </cell>
          <cell r="H373">
            <v>0</v>
          </cell>
          <cell r="I373">
            <v>0</v>
          </cell>
          <cell r="J373">
            <v>0</v>
          </cell>
        </row>
        <row r="374">
          <cell r="A374" t="str">
            <v/>
          </cell>
          <cell r="B374" t="str">
            <v>NZ</v>
          </cell>
          <cell r="C374">
            <v>9</v>
          </cell>
          <cell r="D374">
            <v>3</v>
          </cell>
          <cell r="E374">
            <v>37866</v>
          </cell>
          <cell r="F374">
            <v>0.33750000000000002</v>
          </cell>
          <cell r="G374">
            <v>0.33750000000000002</v>
          </cell>
          <cell r="H374">
            <v>0</v>
          </cell>
          <cell r="I374">
            <v>0</v>
          </cell>
          <cell r="J374">
            <v>0</v>
          </cell>
        </row>
        <row r="375">
          <cell r="A375" t="str">
            <v/>
          </cell>
          <cell r="B375" t="str">
            <v>NZ</v>
          </cell>
          <cell r="C375">
            <v>10</v>
          </cell>
          <cell r="D375">
            <v>3</v>
          </cell>
          <cell r="E375">
            <v>37895</v>
          </cell>
          <cell r="F375">
            <v>0.39</v>
          </cell>
          <cell r="G375">
            <v>0.39</v>
          </cell>
          <cell r="H375">
            <v>0</v>
          </cell>
          <cell r="I375">
            <v>0</v>
          </cell>
          <cell r="J375">
            <v>0</v>
          </cell>
        </row>
        <row r="376">
          <cell r="A376" t="str">
            <v/>
          </cell>
          <cell r="B376" t="str">
            <v>NZ</v>
          </cell>
          <cell r="C376">
            <v>11</v>
          </cell>
          <cell r="D376">
            <v>3</v>
          </cell>
          <cell r="E376">
            <v>37928</v>
          </cell>
          <cell r="F376">
            <v>0.46250000000000002</v>
          </cell>
          <cell r="G376">
            <v>0.46250000000000002</v>
          </cell>
          <cell r="H376">
            <v>0</v>
          </cell>
          <cell r="I376">
            <v>0</v>
          </cell>
          <cell r="J376">
            <v>0</v>
          </cell>
        </row>
        <row r="377">
          <cell r="A377" t="str">
            <v/>
          </cell>
          <cell r="B377" t="str">
            <v>NZ</v>
          </cell>
          <cell r="C377">
            <v>12</v>
          </cell>
          <cell r="D377">
            <v>3</v>
          </cell>
          <cell r="E377">
            <v>37956</v>
          </cell>
          <cell r="F377">
            <v>0.97</v>
          </cell>
          <cell r="G377">
            <v>0.97</v>
          </cell>
          <cell r="H377">
            <v>0</v>
          </cell>
          <cell r="I377">
            <v>0</v>
          </cell>
          <cell r="J377">
            <v>0</v>
          </cell>
        </row>
        <row r="378">
          <cell r="A378" t="str">
            <v/>
          </cell>
          <cell r="B378" t="str">
            <v>NZ</v>
          </cell>
          <cell r="C378">
            <v>1</v>
          </cell>
          <cell r="D378">
            <v>4</v>
          </cell>
          <cell r="E378">
            <v>37988</v>
          </cell>
          <cell r="F378">
            <v>1.9875</v>
          </cell>
          <cell r="G378">
            <v>1.9875</v>
          </cell>
          <cell r="H378">
            <v>0</v>
          </cell>
          <cell r="I378">
            <v>0</v>
          </cell>
          <cell r="J378">
            <v>0</v>
          </cell>
        </row>
        <row r="379">
          <cell r="A379" t="str">
            <v/>
          </cell>
          <cell r="B379" t="str">
            <v>NZ</v>
          </cell>
          <cell r="C379">
            <v>2</v>
          </cell>
          <cell r="D379">
            <v>4</v>
          </cell>
          <cell r="E379">
            <v>38019</v>
          </cell>
          <cell r="F379">
            <v>1.89</v>
          </cell>
          <cell r="G379">
            <v>1.89</v>
          </cell>
          <cell r="H379">
            <v>0</v>
          </cell>
          <cell r="I379">
            <v>0</v>
          </cell>
          <cell r="J379">
            <v>0</v>
          </cell>
        </row>
        <row r="380">
          <cell r="A380" t="str">
            <v/>
          </cell>
          <cell r="B380" t="str">
            <v>NZ</v>
          </cell>
          <cell r="C380">
            <v>3</v>
          </cell>
          <cell r="D380">
            <v>4</v>
          </cell>
          <cell r="E380">
            <v>38047</v>
          </cell>
          <cell r="F380">
            <v>0.54</v>
          </cell>
          <cell r="G380">
            <v>0.54</v>
          </cell>
          <cell r="H380">
            <v>0</v>
          </cell>
          <cell r="I380">
            <v>0</v>
          </cell>
          <cell r="J380">
            <v>0</v>
          </cell>
        </row>
        <row r="381">
          <cell r="A381" t="str">
            <v/>
          </cell>
          <cell r="B381" t="str">
            <v>PA</v>
          </cell>
          <cell r="C381">
            <v>12</v>
          </cell>
          <cell r="D381">
            <v>2</v>
          </cell>
          <cell r="E381">
            <v>37616</v>
          </cell>
          <cell r="F381">
            <v>246.45</v>
          </cell>
          <cell r="G381">
            <v>253</v>
          </cell>
          <cell r="H381">
            <v>19</v>
          </cell>
          <cell r="I381">
            <v>0</v>
          </cell>
          <cell r="J381">
            <v>0</v>
          </cell>
        </row>
        <row r="382">
          <cell r="A382" t="str">
            <v/>
          </cell>
          <cell r="B382" t="str">
            <v>PA</v>
          </cell>
          <cell r="C382">
            <v>3</v>
          </cell>
          <cell r="D382">
            <v>3</v>
          </cell>
          <cell r="E382">
            <v>37706</v>
          </cell>
          <cell r="F382">
            <v>248.2</v>
          </cell>
          <cell r="G382">
            <v>255</v>
          </cell>
          <cell r="H382">
            <v>169</v>
          </cell>
          <cell r="I382">
            <v>255</v>
          </cell>
          <cell r="J382">
            <v>243.5</v>
          </cell>
        </row>
        <row r="383">
          <cell r="A383" t="str">
            <v/>
          </cell>
          <cell r="B383" t="str">
            <v>PB</v>
          </cell>
          <cell r="C383">
            <v>1</v>
          </cell>
          <cell r="D383">
            <v>3</v>
          </cell>
          <cell r="E383">
            <v>37623</v>
          </cell>
          <cell r="F383">
            <v>-0.22</v>
          </cell>
          <cell r="G383">
            <v>-0.22</v>
          </cell>
          <cell r="H383">
            <v>248</v>
          </cell>
          <cell r="I383">
            <v>0</v>
          </cell>
          <cell r="J383">
            <v>0</v>
          </cell>
        </row>
        <row r="384">
          <cell r="A384" t="str">
            <v/>
          </cell>
          <cell r="B384" t="str">
            <v>PB</v>
          </cell>
          <cell r="C384">
            <v>2</v>
          </cell>
          <cell r="D384">
            <v>3</v>
          </cell>
          <cell r="E384">
            <v>37655</v>
          </cell>
          <cell r="F384">
            <v>-0.26</v>
          </cell>
          <cell r="G384">
            <v>-0.26</v>
          </cell>
          <cell r="H384">
            <v>224</v>
          </cell>
          <cell r="I384">
            <v>0</v>
          </cell>
          <cell r="J384">
            <v>0</v>
          </cell>
        </row>
        <row r="385">
          <cell r="A385" t="str">
            <v/>
          </cell>
          <cell r="B385" t="str">
            <v>PB</v>
          </cell>
          <cell r="C385">
            <v>3</v>
          </cell>
          <cell r="D385">
            <v>3</v>
          </cell>
          <cell r="E385">
            <v>37683</v>
          </cell>
          <cell r="F385">
            <v>-0.27</v>
          </cell>
          <cell r="G385">
            <v>-0.27</v>
          </cell>
          <cell r="H385">
            <v>248</v>
          </cell>
          <cell r="I385">
            <v>0</v>
          </cell>
          <cell r="J385">
            <v>0</v>
          </cell>
        </row>
        <row r="386">
          <cell r="A386" t="str">
            <v/>
          </cell>
          <cell r="B386" t="str">
            <v>PB</v>
          </cell>
          <cell r="C386">
            <v>4</v>
          </cell>
          <cell r="D386">
            <v>3</v>
          </cell>
          <cell r="E386">
            <v>37712</v>
          </cell>
          <cell r="F386">
            <v>-0.255</v>
          </cell>
          <cell r="G386">
            <v>-0.255</v>
          </cell>
          <cell r="H386">
            <v>0</v>
          </cell>
          <cell r="I386">
            <v>0</v>
          </cell>
          <cell r="J386">
            <v>0</v>
          </cell>
        </row>
        <row r="387">
          <cell r="A387" t="str">
            <v/>
          </cell>
          <cell r="B387" t="str">
            <v>PB</v>
          </cell>
          <cell r="C387">
            <v>5</v>
          </cell>
          <cell r="D387">
            <v>3</v>
          </cell>
          <cell r="E387">
            <v>37742</v>
          </cell>
          <cell r="F387">
            <v>-0.255</v>
          </cell>
          <cell r="G387">
            <v>-0.255</v>
          </cell>
          <cell r="H387">
            <v>0</v>
          </cell>
          <cell r="I387">
            <v>0</v>
          </cell>
          <cell r="J387">
            <v>0</v>
          </cell>
        </row>
        <row r="388">
          <cell r="A388" t="str">
            <v/>
          </cell>
          <cell r="B388" t="str">
            <v>PB</v>
          </cell>
          <cell r="C388">
            <v>6</v>
          </cell>
          <cell r="D388">
            <v>3</v>
          </cell>
          <cell r="E388">
            <v>37774</v>
          </cell>
          <cell r="F388">
            <v>-0.255</v>
          </cell>
          <cell r="G388">
            <v>-0.255</v>
          </cell>
          <cell r="H388">
            <v>0</v>
          </cell>
          <cell r="I388">
            <v>0</v>
          </cell>
          <cell r="J388">
            <v>0</v>
          </cell>
        </row>
        <row r="389">
          <cell r="A389" t="str">
            <v/>
          </cell>
          <cell r="B389" t="str">
            <v>PB</v>
          </cell>
          <cell r="C389">
            <v>7</v>
          </cell>
          <cell r="D389">
            <v>3</v>
          </cell>
          <cell r="E389">
            <v>37803</v>
          </cell>
          <cell r="F389">
            <v>-0.255</v>
          </cell>
          <cell r="G389">
            <v>-0.255</v>
          </cell>
          <cell r="H389">
            <v>0</v>
          </cell>
          <cell r="I389">
            <v>0</v>
          </cell>
          <cell r="J389">
            <v>0</v>
          </cell>
        </row>
        <row r="390">
          <cell r="A390" t="str">
            <v/>
          </cell>
          <cell r="B390" t="str">
            <v>PB</v>
          </cell>
          <cell r="C390">
            <v>8</v>
          </cell>
          <cell r="D390">
            <v>3</v>
          </cell>
          <cell r="E390">
            <v>37834</v>
          </cell>
          <cell r="F390">
            <v>-0.255</v>
          </cell>
          <cell r="G390">
            <v>-0.255</v>
          </cell>
          <cell r="H390">
            <v>0</v>
          </cell>
          <cell r="I390">
            <v>0</v>
          </cell>
          <cell r="J390">
            <v>0</v>
          </cell>
        </row>
        <row r="391">
          <cell r="A391" t="str">
            <v/>
          </cell>
          <cell r="B391" t="str">
            <v>PB</v>
          </cell>
          <cell r="C391">
            <v>9</v>
          </cell>
          <cell r="D391">
            <v>3</v>
          </cell>
          <cell r="E391">
            <v>37866</v>
          </cell>
          <cell r="F391">
            <v>-0.255</v>
          </cell>
          <cell r="G391">
            <v>-0.255</v>
          </cell>
          <cell r="H391">
            <v>0</v>
          </cell>
          <cell r="I391">
            <v>0</v>
          </cell>
          <cell r="J391">
            <v>0</v>
          </cell>
        </row>
        <row r="392">
          <cell r="A392" t="str">
            <v/>
          </cell>
          <cell r="B392" t="str">
            <v>PB</v>
          </cell>
          <cell r="C392">
            <v>10</v>
          </cell>
          <cell r="D392">
            <v>3</v>
          </cell>
          <cell r="E392">
            <v>37895</v>
          </cell>
          <cell r="F392">
            <v>-0.255</v>
          </cell>
          <cell r="G392">
            <v>-0.255</v>
          </cell>
          <cell r="H392">
            <v>0</v>
          </cell>
          <cell r="I392">
            <v>0</v>
          </cell>
          <cell r="J392">
            <v>0</v>
          </cell>
        </row>
        <row r="393">
          <cell r="A393" t="str">
            <v/>
          </cell>
          <cell r="B393" t="str">
            <v>PB</v>
          </cell>
          <cell r="C393">
            <v>11</v>
          </cell>
          <cell r="D393">
            <v>3</v>
          </cell>
          <cell r="E393">
            <v>37928</v>
          </cell>
          <cell r="F393">
            <v>-5.0000000000000001E-3</v>
          </cell>
          <cell r="G393">
            <v>-5.0000000000000001E-3</v>
          </cell>
          <cell r="H393">
            <v>0</v>
          </cell>
          <cell r="I393">
            <v>0</v>
          </cell>
          <cell r="J393">
            <v>0</v>
          </cell>
        </row>
        <row r="394">
          <cell r="A394" t="str">
            <v/>
          </cell>
          <cell r="B394" t="str">
            <v>PB</v>
          </cell>
          <cell r="C394">
            <v>12</v>
          </cell>
          <cell r="D394">
            <v>3</v>
          </cell>
          <cell r="E394">
            <v>37956</v>
          </cell>
          <cell r="F394">
            <v>-5.0000000000000001E-3</v>
          </cell>
          <cell r="G394">
            <v>-5.0000000000000001E-3</v>
          </cell>
          <cell r="H394">
            <v>0</v>
          </cell>
          <cell r="I394">
            <v>0</v>
          </cell>
          <cell r="J394">
            <v>0</v>
          </cell>
        </row>
        <row r="395">
          <cell r="A395" t="str">
            <v/>
          </cell>
          <cell r="B395" t="str">
            <v>PB</v>
          </cell>
          <cell r="C395">
            <v>1</v>
          </cell>
          <cell r="D395">
            <v>4</v>
          </cell>
          <cell r="E395">
            <v>37988</v>
          </cell>
          <cell r="F395">
            <v>-5.0000000000000001E-3</v>
          </cell>
          <cell r="G395">
            <v>-5.0000000000000001E-3</v>
          </cell>
          <cell r="H395">
            <v>0</v>
          </cell>
          <cell r="I395">
            <v>0</v>
          </cell>
          <cell r="J395">
            <v>0</v>
          </cell>
        </row>
        <row r="396">
          <cell r="A396" t="str">
            <v/>
          </cell>
          <cell r="B396" t="str">
            <v>PB</v>
          </cell>
          <cell r="C396">
            <v>2</v>
          </cell>
          <cell r="D396">
            <v>4</v>
          </cell>
          <cell r="E396">
            <v>38019</v>
          </cell>
          <cell r="F396">
            <v>-5.0000000000000001E-3</v>
          </cell>
          <cell r="G396">
            <v>-5.0000000000000001E-3</v>
          </cell>
          <cell r="H396">
            <v>0</v>
          </cell>
          <cell r="I396">
            <v>0</v>
          </cell>
          <cell r="J396">
            <v>0</v>
          </cell>
        </row>
        <row r="397">
          <cell r="A397" t="str">
            <v/>
          </cell>
          <cell r="B397" t="str">
            <v>PB</v>
          </cell>
          <cell r="C397">
            <v>3</v>
          </cell>
          <cell r="D397">
            <v>4</v>
          </cell>
          <cell r="E397">
            <v>38047</v>
          </cell>
          <cell r="F397">
            <v>-5.0000000000000001E-3</v>
          </cell>
          <cell r="G397">
            <v>-5.0000000000000001E-3</v>
          </cell>
          <cell r="H397">
            <v>0</v>
          </cell>
          <cell r="I397">
            <v>0</v>
          </cell>
          <cell r="J397">
            <v>0</v>
          </cell>
        </row>
        <row r="398">
          <cell r="A398" t="str">
            <v/>
          </cell>
          <cell r="B398" t="str">
            <v>PD</v>
          </cell>
          <cell r="C398">
            <v>4</v>
          </cell>
          <cell r="D398">
            <v>3</v>
          </cell>
          <cell r="E398">
            <v>37712</v>
          </cell>
          <cell r="F398">
            <v>-8.7499999999999994E-2</v>
          </cell>
          <cell r="G398">
            <v>-0.09</v>
          </cell>
          <cell r="H398">
            <v>120</v>
          </cell>
          <cell r="I398">
            <v>0</v>
          </cell>
          <cell r="J398">
            <v>0</v>
          </cell>
        </row>
        <row r="399">
          <cell r="A399" t="str">
            <v/>
          </cell>
          <cell r="B399" t="str">
            <v>PD</v>
          </cell>
          <cell r="C399">
            <v>5</v>
          </cell>
          <cell r="D399">
            <v>3</v>
          </cell>
          <cell r="E399">
            <v>37742</v>
          </cell>
          <cell r="F399">
            <v>-8.7499999999999994E-2</v>
          </cell>
          <cell r="G399">
            <v>-0.09</v>
          </cell>
          <cell r="H399">
            <v>124</v>
          </cell>
          <cell r="I399">
            <v>0</v>
          </cell>
          <cell r="J399">
            <v>0</v>
          </cell>
        </row>
        <row r="400">
          <cell r="A400" t="str">
            <v/>
          </cell>
          <cell r="B400" t="str">
            <v>PD</v>
          </cell>
          <cell r="C400">
            <v>6</v>
          </cell>
          <cell r="D400">
            <v>3</v>
          </cell>
          <cell r="E400">
            <v>37774</v>
          </cell>
          <cell r="F400">
            <v>-8.7499999999999994E-2</v>
          </cell>
          <cell r="G400">
            <v>-0.09</v>
          </cell>
          <cell r="H400">
            <v>120</v>
          </cell>
          <cell r="I400">
            <v>0</v>
          </cell>
          <cell r="J400">
            <v>0</v>
          </cell>
        </row>
        <row r="401">
          <cell r="A401" t="str">
            <v/>
          </cell>
          <cell r="B401" t="str">
            <v>PD</v>
          </cell>
          <cell r="C401">
            <v>7</v>
          </cell>
          <cell r="D401">
            <v>3</v>
          </cell>
          <cell r="E401">
            <v>37803</v>
          </cell>
          <cell r="F401">
            <v>-8.7499999999999994E-2</v>
          </cell>
          <cell r="G401">
            <v>-0.09</v>
          </cell>
          <cell r="H401">
            <v>124</v>
          </cell>
          <cell r="I401">
            <v>0</v>
          </cell>
          <cell r="J401">
            <v>0</v>
          </cell>
        </row>
        <row r="402">
          <cell r="A402" t="str">
            <v/>
          </cell>
          <cell r="B402" t="str">
            <v>PD</v>
          </cell>
          <cell r="C402">
            <v>8</v>
          </cell>
          <cell r="D402">
            <v>3</v>
          </cell>
          <cell r="E402">
            <v>37834</v>
          </cell>
          <cell r="F402">
            <v>-8.7499999999999994E-2</v>
          </cell>
          <cell r="G402">
            <v>-0.09</v>
          </cell>
          <cell r="H402">
            <v>124</v>
          </cell>
          <cell r="I402">
            <v>0</v>
          </cell>
          <cell r="J402">
            <v>0</v>
          </cell>
        </row>
        <row r="403">
          <cell r="A403" t="str">
            <v/>
          </cell>
          <cell r="B403" t="str">
            <v>PD</v>
          </cell>
          <cell r="C403">
            <v>9</v>
          </cell>
          <cell r="D403">
            <v>3</v>
          </cell>
          <cell r="E403">
            <v>37866</v>
          </cell>
          <cell r="F403">
            <v>-8.7499999999999994E-2</v>
          </cell>
          <cell r="G403">
            <v>-0.09</v>
          </cell>
          <cell r="H403">
            <v>120</v>
          </cell>
          <cell r="I403">
            <v>0</v>
          </cell>
          <cell r="J403">
            <v>0</v>
          </cell>
        </row>
        <row r="404">
          <cell r="A404" t="str">
            <v/>
          </cell>
          <cell r="B404" t="str">
            <v>PD</v>
          </cell>
          <cell r="C404">
            <v>10</v>
          </cell>
          <cell r="D404">
            <v>3</v>
          </cell>
          <cell r="E404">
            <v>37895</v>
          </cell>
          <cell r="F404">
            <v>-8.7499999999999994E-2</v>
          </cell>
          <cell r="G404">
            <v>-0.09</v>
          </cell>
          <cell r="H404">
            <v>124</v>
          </cell>
          <cell r="I404">
            <v>0</v>
          </cell>
          <cell r="J404">
            <v>0</v>
          </cell>
        </row>
        <row r="405">
          <cell r="A405" t="str">
            <v/>
          </cell>
          <cell r="B405" t="str">
            <v>PE</v>
          </cell>
          <cell r="C405">
            <v>4</v>
          </cell>
          <cell r="D405">
            <v>3</v>
          </cell>
          <cell r="E405">
            <v>37712</v>
          </cell>
          <cell r="F405">
            <v>-0.1125</v>
          </cell>
          <cell r="G405">
            <v>-0.1075</v>
          </cell>
          <cell r="H405">
            <v>0</v>
          </cell>
          <cell r="I405">
            <v>0</v>
          </cell>
          <cell r="J405">
            <v>0</v>
          </cell>
        </row>
        <row r="406">
          <cell r="A406" t="str">
            <v/>
          </cell>
          <cell r="B406" t="str">
            <v>PE</v>
          </cell>
          <cell r="C406">
            <v>5</v>
          </cell>
          <cell r="D406">
            <v>3</v>
          </cell>
          <cell r="E406">
            <v>37742</v>
          </cell>
          <cell r="F406">
            <v>-0.1125</v>
          </cell>
          <cell r="G406">
            <v>-0.1075</v>
          </cell>
          <cell r="H406">
            <v>0</v>
          </cell>
          <cell r="I406">
            <v>0</v>
          </cell>
          <cell r="J406">
            <v>0</v>
          </cell>
        </row>
        <row r="407">
          <cell r="A407" t="str">
            <v/>
          </cell>
          <cell r="B407" t="str">
            <v>PE</v>
          </cell>
          <cell r="C407">
            <v>6</v>
          </cell>
          <cell r="D407">
            <v>3</v>
          </cell>
          <cell r="E407">
            <v>37774</v>
          </cell>
          <cell r="F407">
            <v>-0.1125</v>
          </cell>
          <cell r="G407">
            <v>-0.1075</v>
          </cell>
          <cell r="H407">
            <v>0</v>
          </cell>
          <cell r="I407">
            <v>0</v>
          </cell>
          <cell r="J407">
            <v>0</v>
          </cell>
        </row>
        <row r="408">
          <cell r="A408" t="str">
            <v/>
          </cell>
          <cell r="B408" t="str">
            <v>PE</v>
          </cell>
          <cell r="C408">
            <v>7</v>
          </cell>
          <cell r="D408">
            <v>3</v>
          </cell>
          <cell r="E408">
            <v>37803</v>
          </cell>
          <cell r="F408">
            <v>-0.1125</v>
          </cell>
          <cell r="G408">
            <v>-0.1075</v>
          </cell>
          <cell r="H408">
            <v>0</v>
          </cell>
          <cell r="I408">
            <v>0</v>
          </cell>
          <cell r="J408">
            <v>0</v>
          </cell>
        </row>
        <row r="409">
          <cell r="A409" t="str">
            <v/>
          </cell>
          <cell r="B409" t="str">
            <v>PE</v>
          </cell>
          <cell r="C409">
            <v>8</v>
          </cell>
          <cell r="D409">
            <v>3</v>
          </cell>
          <cell r="E409">
            <v>37834</v>
          </cell>
          <cell r="F409">
            <v>-0.1125</v>
          </cell>
          <cell r="G409">
            <v>-0.1075</v>
          </cell>
          <cell r="H409">
            <v>0</v>
          </cell>
          <cell r="I409">
            <v>0</v>
          </cell>
          <cell r="J409">
            <v>0</v>
          </cell>
        </row>
        <row r="410">
          <cell r="A410" t="str">
            <v/>
          </cell>
          <cell r="B410" t="str">
            <v>PE</v>
          </cell>
          <cell r="C410">
            <v>9</v>
          </cell>
          <cell r="D410">
            <v>3</v>
          </cell>
          <cell r="E410">
            <v>37866</v>
          </cell>
          <cell r="F410">
            <v>-0.1125</v>
          </cell>
          <cell r="G410">
            <v>-0.1075</v>
          </cell>
          <cell r="H410">
            <v>0</v>
          </cell>
          <cell r="I410">
            <v>0</v>
          </cell>
          <cell r="J410">
            <v>0</v>
          </cell>
        </row>
        <row r="411">
          <cell r="A411" t="str">
            <v/>
          </cell>
          <cell r="B411" t="str">
            <v>PE</v>
          </cell>
          <cell r="C411">
            <v>10</v>
          </cell>
          <cell r="D411">
            <v>3</v>
          </cell>
          <cell r="E411">
            <v>37895</v>
          </cell>
          <cell r="F411">
            <v>-0.1125</v>
          </cell>
          <cell r="G411">
            <v>-0.1075</v>
          </cell>
          <cell r="H411">
            <v>0</v>
          </cell>
          <cell r="I411">
            <v>0</v>
          </cell>
          <cell r="J411">
            <v>0</v>
          </cell>
        </row>
        <row r="412">
          <cell r="A412" t="str">
            <v/>
          </cell>
          <cell r="B412" t="str">
            <v>PF</v>
          </cell>
          <cell r="C412">
            <v>1</v>
          </cell>
          <cell r="D412">
            <v>3</v>
          </cell>
          <cell r="E412">
            <v>37623</v>
          </cell>
          <cell r="F412">
            <v>-0.05</v>
          </cell>
          <cell r="G412">
            <v>-2.75E-2</v>
          </cell>
          <cell r="H412">
            <v>0</v>
          </cell>
          <cell r="I412">
            <v>0</v>
          </cell>
          <cell r="J412">
            <v>0</v>
          </cell>
        </row>
        <row r="413">
          <cell r="A413" t="str">
            <v/>
          </cell>
          <cell r="B413" t="str">
            <v>PF</v>
          </cell>
          <cell r="C413">
            <v>2</v>
          </cell>
          <cell r="D413">
            <v>3</v>
          </cell>
          <cell r="E413">
            <v>37655</v>
          </cell>
          <cell r="F413">
            <v>-0.05</v>
          </cell>
          <cell r="G413">
            <v>-2.75E-2</v>
          </cell>
          <cell r="H413">
            <v>0</v>
          </cell>
          <cell r="I413">
            <v>0</v>
          </cell>
          <cell r="J413">
            <v>0</v>
          </cell>
        </row>
        <row r="414">
          <cell r="A414" t="str">
            <v/>
          </cell>
          <cell r="B414" t="str">
            <v>PF</v>
          </cell>
          <cell r="C414">
            <v>3</v>
          </cell>
          <cell r="D414">
            <v>3</v>
          </cell>
          <cell r="E414">
            <v>37683</v>
          </cell>
          <cell r="F414">
            <v>-0.05</v>
          </cell>
          <cell r="G414">
            <v>-2.75E-2</v>
          </cell>
          <cell r="H414">
            <v>0</v>
          </cell>
          <cell r="I414">
            <v>0</v>
          </cell>
          <cell r="J414">
            <v>0</v>
          </cell>
        </row>
        <row r="415">
          <cell r="A415" t="str">
            <v/>
          </cell>
          <cell r="B415" t="str">
            <v>PF</v>
          </cell>
          <cell r="C415">
            <v>4</v>
          </cell>
          <cell r="D415">
            <v>3</v>
          </cell>
          <cell r="E415">
            <v>37712</v>
          </cell>
          <cell r="F415">
            <v>-0.1125</v>
          </cell>
          <cell r="G415">
            <v>-0.1075</v>
          </cell>
          <cell r="H415">
            <v>0</v>
          </cell>
          <cell r="I415">
            <v>0</v>
          </cell>
          <cell r="J415">
            <v>0</v>
          </cell>
        </row>
        <row r="416">
          <cell r="A416" t="str">
            <v/>
          </cell>
          <cell r="B416" t="str">
            <v>PF</v>
          </cell>
          <cell r="C416">
            <v>5</v>
          </cell>
          <cell r="D416">
            <v>3</v>
          </cell>
          <cell r="E416">
            <v>37742</v>
          </cell>
          <cell r="F416">
            <v>-0.1125</v>
          </cell>
          <cell r="G416">
            <v>-0.1075</v>
          </cell>
          <cell r="H416">
            <v>0</v>
          </cell>
          <cell r="I416">
            <v>0</v>
          </cell>
          <cell r="J416">
            <v>0</v>
          </cell>
        </row>
        <row r="417">
          <cell r="A417" t="str">
            <v/>
          </cell>
          <cell r="B417" t="str">
            <v>PF</v>
          </cell>
          <cell r="C417">
            <v>6</v>
          </cell>
          <cell r="D417">
            <v>3</v>
          </cell>
          <cell r="E417">
            <v>37774</v>
          </cell>
          <cell r="F417">
            <v>-0.1125</v>
          </cell>
          <cell r="G417">
            <v>-0.1075</v>
          </cell>
          <cell r="H417">
            <v>0</v>
          </cell>
          <cell r="I417">
            <v>0</v>
          </cell>
          <cell r="J417">
            <v>0</v>
          </cell>
        </row>
        <row r="418">
          <cell r="A418" t="str">
            <v/>
          </cell>
          <cell r="B418" t="str">
            <v>PF</v>
          </cell>
          <cell r="C418">
            <v>7</v>
          </cell>
          <cell r="D418">
            <v>3</v>
          </cell>
          <cell r="E418">
            <v>37803</v>
          </cell>
          <cell r="F418">
            <v>-0.1125</v>
          </cell>
          <cell r="G418">
            <v>-0.1075</v>
          </cell>
          <cell r="H418">
            <v>0</v>
          </cell>
          <cell r="I418">
            <v>0</v>
          </cell>
          <cell r="J418">
            <v>0</v>
          </cell>
        </row>
        <row r="419">
          <cell r="A419" t="str">
            <v/>
          </cell>
          <cell r="B419" t="str">
            <v>PF</v>
          </cell>
          <cell r="C419">
            <v>8</v>
          </cell>
          <cell r="D419">
            <v>3</v>
          </cell>
          <cell r="E419">
            <v>37834</v>
          </cell>
          <cell r="F419">
            <v>-0.1125</v>
          </cell>
          <cell r="G419">
            <v>-0.1075</v>
          </cell>
          <cell r="H419">
            <v>0</v>
          </cell>
          <cell r="I419">
            <v>0</v>
          </cell>
          <cell r="J419">
            <v>0</v>
          </cell>
        </row>
        <row r="420">
          <cell r="A420" t="str">
            <v/>
          </cell>
          <cell r="B420" t="str">
            <v>PF</v>
          </cell>
          <cell r="C420">
            <v>9</v>
          </cell>
          <cell r="D420">
            <v>3</v>
          </cell>
          <cell r="E420">
            <v>37866</v>
          </cell>
          <cell r="F420">
            <v>-0.1125</v>
          </cell>
          <cell r="G420">
            <v>-0.1075</v>
          </cell>
          <cell r="H420">
            <v>0</v>
          </cell>
          <cell r="I420">
            <v>0</v>
          </cell>
          <cell r="J420">
            <v>0</v>
          </cell>
        </row>
        <row r="421">
          <cell r="A421" t="str">
            <v/>
          </cell>
          <cell r="B421" t="str">
            <v>PF</v>
          </cell>
          <cell r="C421">
            <v>10</v>
          </cell>
          <cell r="D421">
            <v>3</v>
          </cell>
          <cell r="E421">
            <v>37895</v>
          </cell>
          <cell r="F421">
            <v>-0.1125</v>
          </cell>
          <cell r="G421">
            <v>-0.1075</v>
          </cell>
          <cell r="H421">
            <v>0</v>
          </cell>
          <cell r="I421">
            <v>0</v>
          </cell>
          <cell r="J421">
            <v>0</v>
          </cell>
        </row>
        <row r="422">
          <cell r="A422" t="str">
            <v/>
          </cell>
          <cell r="B422" t="str">
            <v>PH</v>
          </cell>
          <cell r="C422">
            <v>1</v>
          </cell>
          <cell r="D422">
            <v>3</v>
          </cell>
          <cell r="E422">
            <v>37623</v>
          </cell>
          <cell r="F422">
            <v>-0.19</v>
          </cell>
          <cell r="G422">
            <v>-0.1875</v>
          </cell>
          <cell r="H422">
            <v>0</v>
          </cell>
          <cell r="I422">
            <v>0</v>
          </cell>
          <cell r="J422">
            <v>0</v>
          </cell>
        </row>
        <row r="423">
          <cell r="A423" t="str">
            <v/>
          </cell>
          <cell r="B423" t="str">
            <v>PH</v>
          </cell>
          <cell r="C423">
            <v>2</v>
          </cell>
          <cell r="D423">
            <v>3</v>
          </cell>
          <cell r="E423">
            <v>37655</v>
          </cell>
          <cell r="F423">
            <v>-0.1875</v>
          </cell>
          <cell r="G423">
            <v>-0.1875</v>
          </cell>
          <cell r="H423">
            <v>0</v>
          </cell>
          <cell r="I423">
            <v>0</v>
          </cell>
          <cell r="J423">
            <v>0</v>
          </cell>
        </row>
        <row r="424">
          <cell r="A424" t="str">
            <v/>
          </cell>
          <cell r="B424" t="str">
            <v>PH</v>
          </cell>
          <cell r="C424">
            <v>3</v>
          </cell>
          <cell r="D424">
            <v>3</v>
          </cell>
          <cell r="E424">
            <v>37683</v>
          </cell>
          <cell r="F424">
            <v>-0.1875</v>
          </cell>
          <cell r="G424">
            <v>-0.1875</v>
          </cell>
          <cell r="H424">
            <v>0</v>
          </cell>
          <cell r="I424">
            <v>0</v>
          </cell>
          <cell r="J424">
            <v>0</v>
          </cell>
        </row>
        <row r="425">
          <cell r="A425" t="str">
            <v/>
          </cell>
          <cell r="B425" t="str">
            <v>PH</v>
          </cell>
          <cell r="C425">
            <v>4</v>
          </cell>
          <cell r="D425">
            <v>3</v>
          </cell>
          <cell r="E425">
            <v>37712</v>
          </cell>
          <cell r="F425">
            <v>-0.16750000000000001</v>
          </cell>
          <cell r="G425">
            <v>-0.17</v>
          </cell>
          <cell r="H425">
            <v>120</v>
          </cell>
          <cell r="I425">
            <v>0</v>
          </cell>
          <cell r="J425">
            <v>0</v>
          </cell>
        </row>
        <row r="426">
          <cell r="A426" t="str">
            <v/>
          </cell>
          <cell r="B426" t="str">
            <v>PH</v>
          </cell>
          <cell r="C426">
            <v>5</v>
          </cell>
          <cell r="D426">
            <v>3</v>
          </cell>
          <cell r="E426">
            <v>37742</v>
          </cell>
          <cell r="F426">
            <v>-0.16750000000000001</v>
          </cell>
          <cell r="G426">
            <v>-0.17</v>
          </cell>
          <cell r="H426">
            <v>124</v>
          </cell>
          <cell r="I426">
            <v>0</v>
          </cell>
          <cell r="J426">
            <v>0</v>
          </cell>
        </row>
        <row r="427">
          <cell r="A427" t="str">
            <v/>
          </cell>
          <cell r="B427" t="str">
            <v>PH</v>
          </cell>
          <cell r="C427">
            <v>6</v>
          </cell>
          <cell r="D427">
            <v>3</v>
          </cell>
          <cell r="E427">
            <v>37774</v>
          </cell>
          <cell r="F427">
            <v>-0.16750000000000001</v>
          </cell>
          <cell r="G427">
            <v>-0.17</v>
          </cell>
          <cell r="H427">
            <v>120</v>
          </cell>
          <cell r="I427">
            <v>0</v>
          </cell>
          <cell r="J427">
            <v>0</v>
          </cell>
        </row>
        <row r="428">
          <cell r="A428" t="str">
            <v/>
          </cell>
          <cell r="B428" t="str">
            <v>PH</v>
          </cell>
          <cell r="C428">
            <v>7</v>
          </cell>
          <cell r="D428">
            <v>3</v>
          </cell>
          <cell r="E428">
            <v>37803</v>
          </cell>
          <cell r="F428">
            <v>-0.16750000000000001</v>
          </cell>
          <cell r="G428">
            <v>-0.17</v>
          </cell>
          <cell r="H428">
            <v>124</v>
          </cell>
          <cell r="I428">
            <v>0</v>
          </cell>
          <cell r="J428">
            <v>0</v>
          </cell>
        </row>
        <row r="429">
          <cell r="A429" t="str">
            <v/>
          </cell>
          <cell r="B429" t="str">
            <v>PH</v>
          </cell>
          <cell r="C429">
            <v>8</v>
          </cell>
          <cell r="D429">
            <v>3</v>
          </cell>
          <cell r="E429">
            <v>37834</v>
          </cell>
          <cell r="F429">
            <v>-0.16750000000000001</v>
          </cell>
          <cell r="G429">
            <v>-0.17</v>
          </cell>
          <cell r="H429">
            <v>124</v>
          </cell>
          <cell r="I429">
            <v>0</v>
          </cell>
          <cell r="J429">
            <v>0</v>
          </cell>
        </row>
        <row r="430">
          <cell r="A430" t="str">
            <v/>
          </cell>
          <cell r="B430" t="str">
            <v>PH</v>
          </cell>
          <cell r="C430">
            <v>9</v>
          </cell>
          <cell r="D430">
            <v>3</v>
          </cell>
          <cell r="E430">
            <v>37866</v>
          </cell>
          <cell r="F430">
            <v>-0.16750000000000001</v>
          </cell>
          <cell r="G430">
            <v>-0.17</v>
          </cell>
          <cell r="H430">
            <v>120</v>
          </cell>
          <cell r="I430">
            <v>0</v>
          </cell>
          <cell r="J430">
            <v>0</v>
          </cell>
        </row>
        <row r="431">
          <cell r="A431" t="str">
            <v/>
          </cell>
          <cell r="B431" t="str">
            <v>PH</v>
          </cell>
          <cell r="C431">
            <v>10</v>
          </cell>
          <cell r="D431">
            <v>3</v>
          </cell>
          <cell r="E431">
            <v>37895</v>
          </cell>
          <cell r="F431">
            <v>-0.16750000000000001</v>
          </cell>
          <cell r="G431">
            <v>-0.17</v>
          </cell>
          <cell r="H431">
            <v>124</v>
          </cell>
          <cell r="I431">
            <v>0</v>
          </cell>
          <cell r="J431">
            <v>0</v>
          </cell>
        </row>
        <row r="432">
          <cell r="A432" t="str">
            <v/>
          </cell>
          <cell r="B432" t="str">
            <v>PH</v>
          </cell>
          <cell r="C432">
            <v>11</v>
          </cell>
          <cell r="D432">
            <v>3</v>
          </cell>
          <cell r="E432">
            <v>37928</v>
          </cell>
          <cell r="F432">
            <v>-0.1575</v>
          </cell>
          <cell r="G432">
            <v>-0.17249999999999999</v>
          </cell>
          <cell r="H432">
            <v>0</v>
          </cell>
          <cell r="I432">
            <v>0</v>
          </cell>
          <cell r="J432">
            <v>0</v>
          </cell>
        </row>
        <row r="433">
          <cell r="A433" t="str">
            <v/>
          </cell>
          <cell r="B433" t="str">
            <v>PH</v>
          </cell>
          <cell r="C433">
            <v>12</v>
          </cell>
          <cell r="D433">
            <v>3</v>
          </cell>
          <cell r="E433">
            <v>37956</v>
          </cell>
          <cell r="F433">
            <v>-0.1575</v>
          </cell>
          <cell r="G433">
            <v>-0.17249999999999999</v>
          </cell>
          <cell r="H433">
            <v>0</v>
          </cell>
          <cell r="I433">
            <v>0</v>
          </cell>
          <cell r="J433">
            <v>0</v>
          </cell>
        </row>
        <row r="434">
          <cell r="A434" t="str">
            <v/>
          </cell>
          <cell r="B434" t="str">
            <v>PL</v>
          </cell>
          <cell r="C434">
            <v>1</v>
          </cell>
          <cell r="D434">
            <v>3</v>
          </cell>
          <cell r="E434">
            <v>37649</v>
          </cell>
          <cell r="F434">
            <v>594.70000000000005</v>
          </cell>
          <cell r="G434">
            <v>592.5</v>
          </cell>
          <cell r="H434">
            <v>594</v>
          </cell>
          <cell r="I434">
            <v>595.5</v>
          </cell>
          <cell r="J434">
            <v>590.20000000000005</v>
          </cell>
        </row>
        <row r="435">
          <cell r="A435" t="str">
            <v/>
          </cell>
          <cell r="B435" t="str">
            <v>PL</v>
          </cell>
          <cell r="C435">
            <v>4</v>
          </cell>
          <cell r="D435">
            <v>3</v>
          </cell>
          <cell r="E435">
            <v>37736</v>
          </cell>
          <cell r="F435">
            <v>588.20000000000005</v>
          </cell>
          <cell r="G435">
            <v>586</v>
          </cell>
          <cell r="H435">
            <v>17</v>
          </cell>
          <cell r="I435">
            <v>588.5</v>
          </cell>
          <cell r="J435">
            <v>588.5</v>
          </cell>
        </row>
        <row r="436">
          <cell r="A436" t="str">
            <v/>
          </cell>
          <cell r="B436" t="str">
            <v>PL</v>
          </cell>
          <cell r="C436">
            <v>7</v>
          </cell>
          <cell r="D436">
            <v>3</v>
          </cell>
          <cell r="E436">
            <v>37830</v>
          </cell>
          <cell r="F436">
            <v>584.70000000000005</v>
          </cell>
          <cell r="G436">
            <v>582.5</v>
          </cell>
          <cell r="H436">
            <v>4</v>
          </cell>
          <cell r="I436">
            <v>585</v>
          </cell>
          <cell r="J436">
            <v>585</v>
          </cell>
        </row>
        <row r="437">
          <cell r="A437" t="str">
            <v/>
          </cell>
          <cell r="B437" t="str">
            <v>PL</v>
          </cell>
          <cell r="C437">
            <v>10</v>
          </cell>
          <cell r="D437">
            <v>3</v>
          </cell>
          <cell r="E437">
            <v>37922</v>
          </cell>
          <cell r="F437">
            <v>0</v>
          </cell>
          <cell r="G437">
            <v>0</v>
          </cell>
          <cell r="H437">
            <v>0</v>
          </cell>
          <cell r="I437">
            <v>0</v>
          </cell>
          <cell r="J437">
            <v>0</v>
          </cell>
        </row>
        <row r="438">
          <cell r="A438" t="str">
            <v/>
          </cell>
          <cell r="B438" t="str">
            <v>PM</v>
          </cell>
          <cell r="C438">
            <v>4</v>
          </cell>
          <cell r="D438">
            <v>3</v>
          </cell>
          <cell r="E438">
            <v>37712</v>
          </cell>
          <cell r="F438">
            <v>-0.23250000000000001</v>
          </cell>
          <cell r="G438">
            <v>-0.23250000000000001</v>
          </cell>
          <cell r="H438">
            <v>0</v>
          </cell>
          <cell r="I438">
            <v>0</v>
          </cell>
          <cell r="J438">
            <v>0</v>
          </cell>
        </row>
        <row r="439">
          <cell r="A439" t="str">
            <v/>
          </cell>
          <cell r="B439" t="str">
            <v>PM</v>
          </cell>
          <cell r="C439">
            <v>5</v>
          </cell>
          <cell r="D439">
            <v>3</v>
          </cell>
          <cell r="E439">
            <v>37742</v>
          </cell>
          <cell r="F439">
            <v>-0.23250000000000001</v>
          </cell>
          <cell r="G439">
            <v>-0.23250000000000001</v>
          </cell>
          <cell r="H439">
            <v>0</v>
          </cell>
          <cell r="I439">
            <v>0</v>
          </cell>
          <cell r="J439">
            <v>0</v>
          </cell>
        </row>
        <row r="440">
          <cell r="A440" t="str">
            <v/>
          </cell>
          <cell r="B440" t="str">
            <v>PM</v>
          </cell>
          <cell r="C440">
            <v>6</v>
          </cell>
          <cell r="D440">
            <v>3</v>
          </cell>
          <cell r="E440">
            <v>37774</v>
          </cell>
          <cell r="F440">
            <v>-0.23250000000000001</v>
          </cell>
          <cell r="G440">
            <v>-0.23250000000000001</v>
          </cell>
          <cell r="H440">
            <v>0</v>
          </cell>
          <cell r="I440">
            <v>0</v>
          </cell>
          <cell r="J440">
            <v>0</v>
          </cell>
        </row>
        <row r="441">
          <cell r="A441" t="str">
            <v/>
          </cell>
          <cell r="B441" t="str">
            <v>PM</v>
          </cell>
          <cell r="C441">
            <v>7</v>
          </cell>
          <cell r="D441">
            <v>3</v>
          </cell>
          <cell r="E441">
            <v>37803</v>
          </cell>
          <cell r="F441">
            <v>-0.23250000000000001</v>
          </cell>
          <cell r="G441">
            <v>-0.23250000000000001</v>
          </cell>
          <cell r="H441">
            <v>0</v>
          </cell>
          <cell r="I441">
            <v>0</v>
          </cell>
          <cell r="J441">
            <v>0</v>
          </cell>
        </row>
        <row r="442">
          <cell r="A442" t="str">
            <v/>
          </cell>
          <cell r="B442" t="str">
            <v>PM</v>
          </cell>
          <cell r="C442">
            <v>8</v>
          </cell>
          <cell r="D442">
            <v>3</v>
          </cell>
          <cell r="E442">
            <v>37834</v>
          </cell>
          <cell r="F442">
            <v>-0.23250000000000001</v>
          </cell>
          <cell r="G442">
            <v>-0.23250000000000001</v>
          </cell>
          <cell r="H442">
            <v>0</v>
          </cell>
          <cell r="I442">
            <v>0</v>
          </cell>
          <cell r="J442">
            <v>0</v>
          </cell>
        </row>
        <row r="443">
          <cell r="A443" t="str">
            <v/>
          </cell>
          <cell r="B443" t="str">
            <v>PM</v>
          </cell>
          <cell r="C443">
            <v>9</v>
          </cell>
          <cell r="D443">
            <v>3</v>
          </cell>
          <cell r="E443">
            <v>37866</v>
          </cell>
          <cell r="F443">
            <v>-0.23250000000000001</v>
          </cell>
          <cell r="G443">
            <v>-0.23250000000000001</v>
          </cell>
          <cell r="H443">
            <v>0</v>
          </cell>
          <cell r="I443">
            <v>0</v>
          </cell>
          <cell r="J443">
            <v>0</v>
          </cell>
        </row>
        <row r="444">
          <cell r="A444" t="str">
            <v/>
          </cell>
          <cell r="B444" t="str">
            <v>PM</v>
          </cell>
          <cell r="C444">
            <v>10</v>
          </cell>
          <cell r="D444">
            <v>3</v>
          </cell>
          <cell r="E444">
            <v>37895</v>
          </cell>
          <cell r="F444">
            <v>-0.23250000000000001</v>
          </cell>
          <cell r="G444">
            <v>-0.23250000000000001</v>
          </cell>
          <cell r="H444">
            <v>0</v>
          </cell>
          <cell r="I444">
            <v>0</v>
          </cell>
          <cell r="J444">
            <v>0</v>
          </cell>
        </row>
        <row r="445">
          <cell r="A445" t="str">
            <v/>
          </cell>
          <cell r="B445" t="str">
            <v>PN</v>
          </cell>
          <cell r="C445">
            <v>1</v>
          </cell>
          <cell r="D445">
            <v>3</v>
          </cell>
          <cell r="E445">
            <v>37621</v>
          </cell>
          <cell r="F445">
            <v>0.495</v>
          </cell>
          <cell r="G445">
            <v>0.49199999999999999</v>
          </cell>
          <cell r="H445">
            <v>3</v>
          </cell>
          <cell r="I445">
            <v>0.495</v>
          </cell>
          <cell r="J445">
            <v>0.495</v>
          </cell>
        </row>
        <row r="446">
          <cell r="A446" t="str">
            <v/>
          </cell>
          <cell r="B446" t="str">
            <v>PN</v>
          </cell>
          <cell r="C446">
            <v>2</v>
          </cell>
          <cell r="D446">
            <v>3</v>
          </cell>
          <cell r="E446">
            <v>37652</v>
          </cell>
          <cell r="F446">
            <v>0.47349999999999998</v>
          </cell>
          <cell r="G446">
            <v>0.47</v>
          </cell>
          <cell r="H446">
            <v>3</v>
          </cell>
          <cell r="I446">
            <v>0.47349999999999998</v>
          </cell>
          <cell r="J446">
            <v>0.47349999999999998</v>
          </cell>
        </row>
        <row r="447">
          <cell r="A447" t="str">
            <v/>
          </cell>
          <cell r="B447" t="str">
            <v>PN</v>
          </cell>
          <cell r="C447">
            <v>3</v>
          </cell>
          <cell r="D447">
            <v>3</v>
          </cell>
          <cell r="E447">
            <v>37680</v>
          </cell>
          <cell r="F447">
            <v>0.45350000000000001</v>
          </cell>
          <cell r="G447">
            <v>0.45</v>
          </cell>
          <cell r="H447">
            <v>0</v>
          </cell>
          <cell r="I447">
            <v>0</v>
          </cell>
          <cell r="J447">
            <v>0</v>
          </cell>
        </row>
        <row r="448">
          <cell r="A448" t="str">
            <v/>
          </cell>
          <cell r="B448" t="str">
            <v>PN</v>
          </cell>
          <cell r="C448">
            <v>4</v>
          </cell>
          <cell r="D448">
            <v>3</v>
          </cell>
          <cell r="E448">
            <v>37711</v>
          </cell>
          <cell r="F448">
            <v>0.4335</v>
          </cell>
          <cell r="G448">
            <v>0.4325</v>
          </cell>
          <cell r="H448">
            <v>1</v>
          </cell>
          <cell r="I448">
            <v>0.43</v>
          </cell>
          <cell r="J448">
            <v>0.43</v>
          </cell>
        </row>
        <row r="449">
          <cell r="A449" t="str">
            <v/>
          </cell>
          <cell r="B449" t="str">
            <v>PN</v>
          </cell>
          <cell r="C449">
            <v>5</v>
          </cell>
          <cell r="D449">
            <v>3</v>
          </cell>
          <cell r="E449">
            <v>37741</v>
          </cell>
          <cell r="F449">
            <v>0.4335</v>
          </cell>
          <cell r="G449">
            <v>0.4325</v>
          </cell>
          <cell r="H449">
            <v>0</v>
          </cell>
          <cell r="I449">
            <v>0</v>
          </cell>
          <cell r="J449">
            <v>0</v>
          </cell>
        </row>
        <row r="450">
          <cell r="A450" t="str">
            <v/>
          </cell>
          <cell r="B450" t="str">
            <v>PN</v>
          </cell>
          <cell r="C450">
            <v>6</v>
          </cell>
          <cell r="D450">
            <v>3</v>
          </cell>
          <cell r="E450">
            <v>37771</v>
          </cell>
          <cell r="F450">
            <v>0.4335</v>
          </cell>
          <cell r="G450">
            <v>0.4325</v>
          </cell>
          <cell r="H450">
            <v>0</v>
          </cell>
          <cell r="I450">
            <v>0</v>
          </cell>
          <cell r="J450">
            <v>0</v>
          </cell>
        </row>
        <row r="451">
          <cell r="A451" t="str">
            <v/>
          </cell>
          <cell r="B451" t="str">
            <v>PN</v>
          </cell>
          <cell r="C451">
            <v>7</v>
          </cell>
          <cell r="D451">
            <v>3</v>
          </cell>
          <cell r="E451">
            <v>37802</v>
          </cell>
          <cell r="F451">
            <v>0.4335</v>
          </cell>
          <cell r="G451">
            <v>0.4325</v>
          </cell>
          <cell r="H451">
            <v>0</v>
          </cell>
          <cell r="I451">
            <v>0</v>
          </cell>
          <cell r="J451">
            <v>0</v>
          </cell>
        </row>
        <row r="452">
          <cell r="A452" t="str">
            <v/>
          </cell>
          <cell r="B452" t="str">
            <v>PN</v>
          </cell>
          <cell r="C452">
            <v>8</v>
          </cell>
          <cell r="D452">
            <v>3</v>
          </cell>
          <cell r="E452">
            <v>37833</v>
          </cell>
          <cell r="F452">
            <v>0.4335</v>
          </cell>
          <cell r="G452">
            <v>0.4325</v>
          </cell>
          <cell r="H452">
            <v>0</v>
          </cell>
          <cell r="I452">
            <v>0</v>
          </cell>
          <cell r="J452">
            <v>0</v>
          </cell>
        </row>
        <row r="453">
          <cell r="A453" t="str">
            <v/>
          </cell>
          <cell r="B453" t="str">
            <v>PN</v>
          </cell>
          <cell r="C453">
            <v>9</v>
          </cell>
          <cell r="D453">
            <v>3</v>
          </cell>
          <cell r="E453">
            <v>37862</v>
          </cell>
          <cell r="F453">
            <v>0.4335</v>
          </cell>
          <cell r="G453">
            <v>0.4325</v>
          </cell>
          <cell r="H453">
            <v>0</v>
          </cell>
          <cell r="I453">
            <v>0</v>
          </cell>
          <cell r="J453">
            <v>0</v>
          </cell>
        </row>
        <row r="454">
          <cell r="A454" t="str">
            <v/>
          </cell>
          <cell r="B454" t="str">
            <v>PN</v>
          </cell>
          <cell r="C454">
            <v>10</v>
          </cell>
          <cell r="D454">
            <v>3</v>
          </cell>
          <cell r="E454">
            <v>37894</v>
          </cell>
          <cell r="F454">
            <v>0.4335</v>
          </cell>
          <cell r="G454">
            <v>0.4325</v>
          </cell>
          <cell r="H454">
            <v>0</v>
          </cell>
          <cell r="I454">
            <v>0</v>
          </cell>
          <cell r="J454">
            <v>0</v>
          </cell>
        </row>
        <row r="455">
          <cell r="A455" t="str">
            <v/>
          </cell>
          <cell r="B455" t="str">
            <v>PN</v>
          </cell>
          <cell r="C455">
            <v>11</v>
          </cell>
          <cell r="D455">
            <v>3</v>
          </cell>
          <cell r="E455">
            <v>37925</v>
          </cell>
          <cell r="F455">
            <v>0.4335</v>
          </cell>
          <cell r="G455">
            <v>0.4325</v>
          </cell>
          <cell r="H455">
            <v>0</v>
          </cell>
          <cell r="I455">
            <v>0</v>
          </cell>
          <cell r="J455">
            <v>0</v>
          </cell>
        </row>
        <row r="456">
          <cell r="A456" t="str">
            <v/>
          </cell>
          <cell r="B456" t="str">
            <v>PN</v>
          </cell>
          <cell r="C456">
            <v>12</v>
          </cell>
          <cell r="D456">
            <v>3</v>
          </cell>
          <cell r="E456">
            <v>37951</v>
          </cell>
          <cell r="F456">
            <v>0.4335</v>
          </cell>
          <cell r="G456">
            <v>0.4325</v>
          </cell>
          <cell r="H456">
            <v>0</v>
          </cell>
          <cell r="I456">
            <v>0</v>
          </cell>
          <cell r="J456">
            <v>0</v>
          </cell>
        </row>
        <row r="457">
          <cell r="A457" t="str">
            <v/>
          </cell>
          <cell r="B457" t="str">
            <v>PN</v>
          </cell>
          <cell r="C457">
            <v>1</v>
          </cell>
          <cell r="D457">
            <v>4</v>
          </cell>
          <cell r="E457">
            <v>37986</v>
          </cell>
          <cell r="F457">
            <v>0.4335</v>
          </cell>
          <cell r="G457">
            <v>0.4325</v>
          </cell>
          <cell r="H457">
            <v>0</v>
          </cell>
          <cell r="I457">
            <v>0</v>
          </cell>
          <cell r="J457">
            <v>0</v>
          </cell>
        </row>
        <row r="458">
          <cell r="A458" t="str">
            <v/>
          </cell>
          <cell r="B458" t="str">
            <v>PN</v>
          </cell>
          <cell r="C458">
            <v>2</v>
          </cell>
          <cell r="D458">
            <v>4</v>
          </cell>
          <cell r="E458">
            <v>38016</v>
          </cell>
          <cell r="F458">
            <v>0.4335</v>
          </cell>
          <cell r="G458">
            <v>0.4325</v>
          </cell>
          <cell r="H458">
            <v>0</v>
          </cell>
          <cell r="I458">
            <v>0</v>
          </cell>
          <cell r="J458">
            <v>0</v>
          </cell>
        </row>
        <row r="459">
          <cell r="A459" t="str">
            <v/>
          </cell>
          <cell r="B459" t="str">
            <v>PN</v>
          </cell>
          <cell r="C459">
            <v>3</v>
          </cell>
          <cell r="D459">
            <v>4</v>
          </cell>
          <cell r="E459">
            <v>38044</v>
          </cell>
          <cell r="F459">
            <v>0.4335</v>
          </cell>
          <cell r="G459">
            <v>0.4325</v>
          </cell>
          <cell r="H459">
            <v>0</v>
          </cell>
          <cell r="I459">
            <v>0</v>
          </cell>
          <cell r="J459">
            <v>0</v>
          </cell>
        </row>
        <row r="460">
          <cell r="A460" t="str">
            <v/>
          </cell>
          <cell r="B460" t="str">
            <v>QG</v>
          </cell>
          <cell r="C460">
            <v>1</v>
          </cell>
          <cell r="D460">
            <v>3</v>
          </cell>
          <cell r="E460">
            <v>37617</v>
          </cell>
          <cell r="F460">
            <v>4.4059999999999997</v>
          </cell>
          <cell r="G460">
            <v>4.298</v>
          </cell>
          <cell r="H460">
            <v>410</v>
          </cell>
          <cell r="I460">
            <v>4.415</v>
          </cell>
          <cell r="J460">
            <v>4.2450000000000001</v>
          </cell>
        </row>
        <row r="461">
          <cell r="A461" t="str">
            <v/>
          </cell>
          <cell r="B461" t="str">
            <v>QJ</v>
          </cell>
          <cell r="C461">
            <v>3</v>
          </cell>
          <cell r="D461">
            <v>3</v>
          </cell>
          <cell r="E461">
            <v>37678</v>
          </cell>
          <cell r="F461">
            <v>34.75</v>
          </cell>
          <cell r="G461">
            <v>33.630000000000003</v>
          </cell>
          <cell r="H461">
            <v>0</v>
          </cell>
          <cell r="I461">
            <v>0</v>
          </cell>
          <cell r="J461">
            <v>0</v>
          </cell>
        </row>
        <row r="462">
          <cell r="A462" t="str">
            <v/>
          </cell>
          <cell r="B462" t="str">
            <v>QJ</v>
          </cell>
          <cell r="C462">
            <v>4</v>
          </cell>
          <cell r="D462">
            <v>3</v>
          </cell>
          <cell r="E462">
            <v>37707</v>
          </cell>
          <cell r="F462">
            <v>34.75</v>
          </cell>
          <cell r="G462">
            <v>33.630000000000003</v>
          </cell>
          <cell r="H462">
            <v>0</v>
          </cell>
          <cell r="I462">
            <v>0</v>
          </cell>
          <cell r="J462">
            <v>0</v>
          </cell>
        </row>
        <row r="463">
          <cell r="A463" t="str">
            <v/>
          </cell>
          <cell r="B463" t="str">
            <v>QJ</v>
          </cell>
          <cell r="C463">
            <v>7</v>
          </cell>
          <cell r="D463">
            <v>3</v>
          </cell>
          <cell r="E463">
            <v>37798</v>
          </cell>
          <cell r="F463">
            <v>55.83</v>
          </cell>
          <cell r="G463">
            <v>55.13</v>
          </cell>
          <cell r="H463">
            <v>0</v>
          </cell>
          <cell r="I463">
            <v>0</v>
          </cell>
          <cell r="J463">
            <v>0</v>
          </cell>
        </row>
        <row r="464">
          <cell r="A464" t="str">
            <v/>
          </cell>
          <cell r="B464" t="str">
            <v>QJ</v>
          </cell>
          <cell r="C464">
            <v>8</v>
          </cell>
          <cell r="D464">
            <v>3</v>
          </cell>
          <cell r="E464">
            <v>37831</v>
          </cell>
          <cell r="F464">
            <v>55.83</v>
          </cell>
          <cell r="G464">
            <v>55.13</v>
          </cell>
          <cell r="H464">
            <v>0</v>
          </cell>
          <cell r="I464">
            <v>0</v>
          </cell>
          <cell r="J464">
            <v>0</v>
          </cell>
        </row>
        <row r="465">
          <cell r="A465" t="str">
            <v/>
          </cell>
          <cell r="B465" t="str">
            <v>QL</v>
          </cell>
          <cell r="C465">
            <v>1</v>
          </cell>
          <cell r="D465">
            <v>3</v>
          </cell>
          <cell r="E465">
            <v>37616</v>
          </cell>
          <cell r="F465">
            <v>29.1</v>
          </cell>
          <cell r="G465">
            <v>29.1</v>
          </cell>
          <cell r="H465">
            <v>0</v>
          </cell>
          <cell r="I465">
            <v>0</v>
          </cell>
          <cell r="J465">
            <v>0</v>
          </cell>
        </row>
        <row r="466">
          <cell r="A466" t="str">
            <v/>
          </cell>
          <cell r="B466" t="str">
            <v>QL</v>
          </cell>
          <cell r="C466">
            <v>2</v>
          </cell>
          <cell r="D466">
            <v>3</v>
          </cell>
          <cell r="E466">
            <v>37649</v>
          </cell>
          <cell r="F466">
            <v>29.1</v>
          </cell>
          <cell r="G466">
            <v>29.1</v>
          </cell>
          <cell r="H466">
            <v>0</v>
          </cell>
          <cell r="I466">
            <v>0</v>
          </cell>
          <cell r="J466">
            <v>0</v>
          </cell>
        </row>
        <row r="467">
          <cell r="A467" t="str">
            <v/>
          </cell>
          <cell r="B467" t="str">
            <v>QL</v>
          </cell>
          <cell r="C467">
            <v>3</v>
          </cell>
          <cell r="D467">
            <v>3</v>
          </cell>
          <cell r="E467">
            <v>37677</v>
          </cell>
          <cell r="F467">
            <v>29.1</v>
          </cell>
          <cell r="G467">
            <v>29.1</v>
          </cell>
          <cell r="H467">
            <v>0</v>
          </cell>
          <cell r="I467">
            <v>0</v>
          </cell>
          <cell r="J467">
            <v>0</v>
          </cell>
        </row>
        <row r="468">
          <cell r="A468" t="str">
            <v/>
          </cell>
          <cell r="B468" t="str">
            <v>QL</v>
          </cell>
          <cell r="C468">
            <v>4</v>
          </cell>
          <cell r="D468">
            <v>3</v>
          </cell>
          <cell r="E468">
            <v>37706</v>
          </cell>
          <cell r="F468">
            <v>28.65</v>
          </cell>
          <cell r="G468">
            <v>28.65</v>
          </cell>
          <cell r="H468">
            <v>0</v>
          </cell>
          <cell r="I468">
            <v>0</v>
          </cell>
          <cell r="J468">
            <v>0</v>
          </cell>
        </row>
        <row r="469">
          <cell r="A469" t="str">
            <v/>
          </cell>
          <cell r="B469" t="str">
            <v>QL</v>
          </cell>
          <cell r="C469">
            <v>5</v>
          </cell>
          <cell r="D469">
            <v>3</v>
          </cell>
          <cell r="E469">
            <v>37736</v>
          </cell>
          <cell r="F469">
            <v>28.65</v>
          </cell>
          <cell r="G469">
            <v>28.65</v>
          </cell>
          <cell r="H469">
            <v>0</v>
          </cell>
          <cell r="I469">
            <v>0</v>
          </cell>
          <cell r="J469">
            <v>0</v>
          </cell>
        </row>
        <row r="470">
          <cell r="A470" t="str">
            <v/>
          </cell>
          <cell r="B470" t="str">
            <v>QL</v>
          </cell>
          <cell r="C470">
            <v>6</v>
          </cell>
          <cell r="D470">
            <v>3</v>
          </cell>
          <cell r="E470">
            <v>37768</v>
          </cell>
          <cell r="F470">
            <v>28.65</v>
          </cell>
          <cell r="G470">
            <v>28.65</v>
          </cell>
          <cell r="H470">
            <v>0</v>
          </cell>
          <cell r="I470">
            <v>0</v>
          </cell>
          <cell r="J470">
            <v>0</v>
          </cell>
        </row>
        <row r="471">
          <cell r="A471" t="str">
            <v/>
          </cell>
          <cell r="B471" t="str">
            <v>QL</v>
          </cell>
          <cell r="C471">
            <v>7</v>
          </cell>
          <cell r="D471">
            <v>3</v>
          </cell>
          <cell r="E471">
            <v>37797</v>
          </cell>
          <cell r="F471">
            <v>30.1</v>
          </cell>
          <cell r="G471">
            <v>30</v>
          </cell>
          <cell r="H471">
            <v>0</v>
          </cell>
          <cell r="I471">
            <v>0</v>
          </cell>
          <cell r="J471">
            <v>0</v>
          </cell>
        </row>
        <row r="472">
          <cell r="A472" t="str">
            <v/>
          </cell>
          <cell r="B472" t="str">
            <v>QL</v>
          </cell>
          <cell r="C472">
            <v>8</v>
          </cell>
          <cell r="D472">
            <v>3</v>
          </cell>
          <cell r="E472">
            <v>37830</v>
          </cell>
          <cell r="F472">
            <v>30.1</v>
          </cell>
          <cell r="G472">
            <v>30</v>
          </cell>
          <cell r="H472">
            <v>0</v>
          </cell>
          <cell r="I472">
            <v>0</v>
          </cell>
          <cell r="J472">
            <v>0</v>
          </cell>
        </row>
        <row r="473">
          <cell r="A473" t="str">
            <v/>
          </cell>
          <cell r="B473" t="str">
            <v>QL</v>
          </cell>
          <cell r="C473">
            <v>9</v>
          </cell>
          <cell r="D473">
            <v>3</v>
          </cell>
          <cell r="E473">
            <v>37859</v>
          </cell>
          <cell r="F473">
            <v>30.1</v>
          </cell>
          <cell r="G473">
            <v>30</v>
          </cell>
          <cell r="H473">
            <v>0</v>
          </cell>
          <cell r="I473">
            <v>0</v>
          </cell>
          <cell r="J473">
            <v>0</v>
          </cell>
        </row>
        <row r="474">
          <cell r="A474" t="str">
            <v/>
          </cell>
          <cell r="B474" t="str">
            <v>QL</v>
          </cell>
          <cell r="C474">
            <v>10</v>
          </cell>
          <cell r="D474">
            <v>3</v>
          </cell>
          <cell r="E474">
            <v>37889</v>
          </cell>
          <cell r="F474">
            <v>30</v>
          </cell>
          <cell r="G474">
            <v>30</v>
          </cell>
          <cell r="H474">
            <v>0</v>
          </cell>
          <cell r="I474">
            <v>0</v>
          </cell>
          <cell r="J474">
            <v>0</v>
          </cell>
        </row>
        <row r="475">
          <cell r="A475" t="str">
            <v/>
          </cell>
          <cell r="B475" t="str">
            <v>QL</v>
          </cell>
          <cell r="C475">
            <v>11</v>
          </cell>
          <cell r="D475">
            <v>3</v>
          </cell>
          <cell r="E475">
            <v>37922</v>
          </cell>
          <cell r="F475">
            <v>30</v>
          </cell>
          <cell r="G475">
            <v>30</v>
          </cell>
          <cell r="H475">
            <v>0</v>
          </cell>
          <cell r="I475">
            <v>0</v>
          </cell>
          <cell r="J475">
            <v>0</v>
          </cell>
        </row>
        <row r="476">
          <cell r="A476" t="str">
            <v/>
          </cell>
          <cell r="B476" t="str">
            <v>QL</v>
          </cell>
          <cell r="C476">
            <v>12</v>
          </cell>
          <cell r="D476">
            <v>3</v>
          </cell>
          <cell r="E476">
            <v>37946</v>
          </cell>
          <cell r="F476">
            <v>30</v>
          </cell>
          <cell r="G476">
            <v>30</v>
          </cell>
          <cell r="H476">
            <v>0</v>
          </cell>
          <cell r="I476">
            <v>0</v>
          </cell>
          <cell r="J476">
            <v>0</v>
          </cell>
        </row>
        <row r="477">
          <cell r="A477" t="str">
            <v/>
          </cell>
          <cell r="B477" t="str">
            <v>QL</v>
          </cell>
          <cell r="C477">
            <v>1</v>
          </cell>
          <cell r="D477">
            <v>4</v>
          </cell>
          <cell r="E477">
            <v>37979</v>
          </cell>
          <cell r="F477">
            <v>31.5</v>
          </cell>
          <cell r="G477">
            <v>31.5</v>
          </cell>
          <cell r="H477">
            <v>0</v>
          </cell>
          <cell r="I477">
            <v>0</v>
          </cell>
          <cell r="J477">
            <v>0</v>
          </cell>
        </row>
        <row r="478">
          <cell r="A478" t="str">
            <v/>
          </cell>
          <cell r="B478" t="str">
            <v>QL</v>
          </cell>
          <cell r="C478">
            <v>2</v>
          </cell>
          <cell r="D478">
            <v>4</v>
          </cell>
          <cell r="E478">
            <v>38013</v>
          </cell>
          <cell r="F478">
            <v>31.5</v>
          </cell>
          <cell r="G478">
            <v>31.5</v>
          </cell>
          <cell r="H478">
            <v>0</v>
          </cell>
          <cell r="I478">
            <v>0</v>
          </cell>
          <cell r="J478">
            <v>0</v>
          </cell>
        </row>
        <row r="479">
          <cell r="A479" t="str">
            <v/>
          </cell>
          <cell r="B479" t="str">
            <v>QL</v>
          </cell>
          <cell r="C479">
            <v>3</v>
          </cell>
          <cell r="D479">
            <v>4</v>
          </cell>
          <cell r="E479">
            <v>38041</v>
          </cell>
          <cell r="F479">
            <v>31.5</v>
          </cell>
          <cell r="G479">
            <v>31.5</v>
          </cell>
          <cell r="H479">
            <v>0</v>
          </cell>
          <cell r="I479">
            <v>0</v>
          </cell>
          <cell r="J479">
            <v>0</v>
          </cell>
        </row>
        <row r="480">
          <cell r="A480" t="str">
            <v/>
          </cell>
          <cell r="B480" t="str">
            <v>QL</v>
          </cell>
          <cell r="C480">
            <v>4</v>
          </cell>
          <cell r="D480">
            <v>4</v>
          </cell>
          <cell r="E480">
            <v>38072</v>
          </cell>
          <cell r="F480">
            <v>31.5</v>
          </cell>
          <cell r="G480">
            <v>31.5</v>
          </cell>
          <cell r="H480">
            <v>0</v>
          </cell>
          <cell r="I480">
            <v>0</v>
          </cell>
          <cell r="J480">
            <v>0</v>
          </cell>
        </row>
        <row r="481">
          <cell r="A481" t="str">
            <v/>
          </cell>
          <cell r="B481" t="str">
            <v>QL</v>
          </cell>
          <cell r="C481">
            <v>5</v>
          </cell>
          <cell r="D481">
            <v>4</v>
          </cell>
          <cell r="E481">
            <v>38104</v>
          </cell>
          <cell r="F481">
            <v>31.5</v>
          </cell>
          <cell r="G481">
            <v>31.5</v>
          </cell>
          <cell r="H481">
            <v>0</v>
          </cell>
          <cell r="I481">
            <v>0</v>
          </cell>
          <cell r="J481">
            <v>0</v>
          </cell>
        </row>
        <row r="482">
          <cell r="A482" t="str">
            <v/>
          </cell>
          <cell r="B482" t="str">
            <v>QL</v>
          </cell>
          <cell r="C482">
            <v>6</v>
          </cell>
          <cell r="D482">
            <v>4</v>
          </cell>
          <cell r="E482">
            <v>38132</v>
          </cell>
          <cell r="F482">
            <v>31.5</v>
          </cell>
          <cell r="G482">
            <v>31.5</v>
          </cell>
          <cell r="H482">
            <v>0</v>
          </cell>
          <cell r="I482">
            <v>0</v>
          </cell>
          <cell r="J482">
            <v>0</v>
          </cell>
        </row>
        <row r="483">
          <cell r="A483" t="str">
            <v/>
          </cell>
          <cell r="B483" t="str">
            <v>QL</v>
          </cell>
          <cell r="C483">
            <v>7</v>
          </cell>
          <cell r="D483">
            <v>4</v>
          </cell>
          <cell r="E483">
            <v>38163</v>
          </cell>
          <cell r="F483">
            <v>31.5</v>
          </cell>
          <cell r="G483">
            <v>31.5</v>
          </cell>
          <cell r="H483">
            <v>0</v>
          </cell>
          <cell r="I483">
            <v>0</v>
          </cell>
          <cell r="J483">
            <v>0</v>
          </cell>
        </row>
        <row r="484">
          <cell r="A484" t="str">
            <v/>
          </cell>
          <cell r="B484" t="str">
            <v>QL</v>
          </cell>
          <cell r="C484">
            <v>8</v>
          </cell>
          <cell r="D484">
            <v>4</v>
          </cell>
          <cell r="E484">
            <v>38195</v>
          </cell>
          <cell r="F484">
            <v>31.5</v>
          </cell>
          <cell r="G484">
            <v>31.5</v>
          </cell>
          <cell r="H484">
            <v>0</v>
          </cell>
          <cell r="I484">
            <v>0</v>
          </cell>
          <cell r="J484">
            <v>0</v>
          </cell>
        </row>
        <row r="485">
          <cell r="A485" t="str">
            <v/>
          </cell>
          <cell r="B485" t="str">
            <v>QL</v>
          </cell>
          <cell r="C485">
            <v>9</v>
          </cell>
          <cell r="D485">
            <v>4</v>
          </cell>
          <cell r="E485">
            <v>38225</v>
          </cell>
          <cell r="F485">
            <v>31.5</v>
          </cell>
          <cell r="G485">
            <v>31.5</v>
          </cell>
          <cell r="H485">
            <v>0</v>
          </cell>
          <cell r="I485">
            <v>0</v>
          </cell>
          <cell r="J485">
            <v>0</v>
          </cell>
        </row>
        <row r="486">
          <cell r="A486" t="str">
            <v/>
          </cell>
          <cell r="B486" t="str">
            <v>QL</v>
          </cell>
          <cell r="C486">
            <v>10</v>
          </cell>
          <cell r="D486">
            <v>4</v>
          </cell>
          <cell r="E486">
            <v>38257</v>
          </cell>
          <cell r="F486">
            <v>31.5</v>
          </cell>
          <cell r="G486">
            <v>31.5</v>
          </cell>
          <cell r="H486">
            <v>0</v>
          </cell>
          <cell r="I486">
            <v>0</v>
          </cell>
          <cell r="J486">
            <v>0</v>
          </cell>
        </row>
        <row r="487">
          <cell r="A487" t="str">
            <v/>
          </cell>
          <cell r="B487" t="str">
            <v>QL</v>
          </cell>
          <cell r="C487">
            <v>11</v>
          </cell>
          <cell r="D487">
            <v>4</v>
          </cell>
          <cell r="E487">
            <v>38286</v>
          </cell>
          <cell r="F487">
            <v>31.5</v>
          </cell>
          <cell r="G487">
            <v>31.5</v>
          </cell>
          <cell r="H487">
            <v>0</v>
          </cell>
          <cell r="I487">
            <v>0</v>
          </cell>
          <cell r="J487">
            <v>0</v>
          </cell>
        </row>
        <row r="488">
          <cell r="A488" t="str">
            <v/>
          </cell>
          <cell r="B488" t="str">
            <v>QL</v>
          </cell>
          <cell r="C488">
            <v>12</v>
          </cell>
          <cell r="D488">
            <v>4</v>
          </cell>
          <cell r="E488">
            <v>38314</v>
          </cell>
          <cell r="F488">
            <v>31.5</v>
          </cell>
          <cell r="G488">
            <v>31.5</v>
          </cell>
          <cell r="H488">
            <v>0</v>
          </cell>
          <cell r="I488">
            <v>0</v>
          </cell>
          <cell r="J488">
            <v>0</v>
          </cell>
        </row>
        <row r="489">
          <cell r="A489" t="str">
            <v/>
          </cell>
          <cell r="B489" t="str">
            <v>QM</v>
          </cell>
          <cell r="C489">
            <v>1</v>
          </cell>
          <cell r="D489">
            <v>3</v>
          </cell>
          <cell r="E489">
            <v>37609</v>
          </cell>
          <cell r="F489">
            <v>27.29</v>
          </cell>
          <cell r="G489">
            <v>26.71</v>
          </cell>
          <cell r="H489">
            <v>1476</v>
          </cell>
          <cell r="I489">
            <v>27.425000000000001</v>
          </cell>
          <cell r="J489">
            <v>26.9</v>
          </cell>
        </row>
        <row r="490">
          <cell r="A490" t="str">
            <v/>
          </cell>
          <cell r="B490" t="str">
            <v>SC</v>
          </cell>
          <cell r="C490">
            <v>1</v>
          </cell>
          <cell r="D490">
            <v>3</v>
          </cell>
          <cell r="E490">
            <v>37607</v>
          </cell>
          <cell r="F490">
            <v>25.78</v>
          </cell>
          <cell r="G490">
            <v>25.21</v>
          </cell>
          <cell r="H490">
            <v>0</v>
          </cell>
          <cell r="I490">
            <v>0</v>
          </cell>
          <cell r="J490">
            <v>0</v>
          </cell>
        </row>
        <row r="491">
          <cell r="A491" t="str">
            <v/>
          </cell>
          <cell r="B491" t="str">
            <v>TC</v>
          </cell>
          <cell r="C491">
            <v>1</v>
          </cell>
          <cell r="D491">
            <v>3</v>
          </cell>
          <cell r="E491">
            <v>37623</v>
          </cell>
          <cell r="F491">
            <v>0.19</v>
          </cell>
          <cell r="G491">
            <v>0.1875</v>
          </cell>
          <cell r="H491">
            <v>124</v>
          </cell>
          <cell r="I491">
            <v>0</v>
          </cell>
          <cell r="J491">
            <v>0</v>
          </cell>
        </row>
        <row r="492">
          <cell r="A492" t="str">
            <v/>
          </cell>
          <cell r="B492" t="str">
            <v>TC</v>
          </cell>
          <cell r="C492">
            <v>2</v>
          </cell>
          <cell r="D492">
            <v>3</v>
          </cell>
          <cell r="E492">
            <v>37655</v>
          </cell>
          <cell r="F492">
            <v>0.19</v>
          </cell>
          <cell r="G492">
            <v>112</v>
          </cell>
          <cell r="H492">
            <v>0</v>
          </cell>
          <cell r="I492">
            <v>0</v>
          </cell>
        </row>
        <row r="493">
          <cell r="A493" t="str">
            <v/>
          </cell>
          <cell r="B493" t="str">
            <v>TC</v>
          </cell>
          <cell r="C493">
            <v>3</v>
          </cell>
          <cell r="D493">
            <v>3</v>
          </cell>
          <cell r="E493">
            <v>37683</v>
          </cell>
          <cell r="F493">
            <v>0.19</v>
          </cell>
          <cell r="G493">
            <v>0.1875</v>
          </cell>
          <cell r="H493">
            <v>124</v>
          </cell>
          <cell r="I493">
            <v>0</v>
          </cell>
          <cell r="J493">
            <v>0</v>
          </cell>
        </row>
        <row r="494">
          <cell r="A494" t="str">
            <v/>
          </cell>
          <cell r="B494" t="str">
            <v>TC</v>
          </cell>
          <cell r="C494">
            <v>11</v>
          </cell>
          <cell r="D494">
            <v>3</v>
          </cell>
          <cell r="E494">
            <v>37928</v>
          </cell>
          <cell r="F494">
            <v>0.23</v>
          </cell>
          <cell r="G494">
            <v>0.23</v>
          </cell>
          <cell r="H494">
            <v>0</v>
          </cell>
          <cell r="I494">
            <v>0</v>
          </cell>
          <cell r="J494">
            <v>0</v>
          </cell>
        </row>
        <row r="495">
          <cell r="A495" t="str">
            <v/>
          </cell>
          <cell r="B495" t="str">
            <v>TC</v>
          </cell>
          <cell r="C495">
            <v>12</v>
          </cell>
          <cell r="D495">
            <v>3</v>
          </cell>
          <cell r="E495">
            <v>37956</v>
          </cell>
          <cell r="F495">
            <v>0.23</v>
          </cell>
          <cell r="G495">
            <v>0.23</v>
          </cell>
          <cell r="H495">
            <v>0</v>
          </cell>
          <cell r="I495">
            <v>0</v>
          </cell>
          <cell r="J495">
            <v>0</v>
          </cell>
        </row>
        <row r="496">
          <cell r="A496" t="str">
            <v/>
          </cell>
          <cell r="B496" t="str">
            <v>TC</v>
          </cell>
          <cell r="C496">
            <v>1</v>
          </cell>
          <cell r="D496">
            <v>4</v>
          </cell>
          <cell r="E496">
            <v>37988</v>
          </cell>
          <cell r="F496">
            <v>0.23</v>
          </cell>
          <cell r="G496">
            <v>0.23</v>
          </cell>
          <cell r="H496">
            <v>0</v>
          </cell>
          <cell r="I496">
            <v>0</v>
          </cell>
          <cell r="J496">
            <v>0</v>
          </cell>
        </row>
        <row r="497">
          <cell r="A497" t="str">
            <v/>
          </cell>
        </row>
        <row r="498">
          <cell r="A498" t="str">
            <v/>
          </cell>
        </row>
      </sheetData>
      <sheetData sheetId="3" refreshError="1">
        <row r="14">
          <cell r="A14" t="str">
            <v>Rate</v>
          </cell>
        </row>
      </sheetData>
      <sheetData sheetId="4" refreshError="1"/>
      <sheetData sheetId="5" refreshError="1"/>
      <sheetData sheetId="6" refreshError="1"/>
      <sheetData sheetId="7" refreshError="1">
        <row r="2">
          <cell r="N2">
            <v>1</v>
          </cell>
        </row>
        <row r="3">
          <cell r="AW3">
            <v>35</v>
          </cell>
          <cell r="AX3">
            <v>36</v>
          </cell>
          <cell r="AY3">
            <v>37</v>
          </cell>
          <cell r="AZ3">
            <v>38</v>
          </cell>
          <cell r="BA3">
            <v>39</v>
          </cell>
          <cell r="BB3">
            <v>40</v>
          </cell>
          <cell r="BC3">
            <v>41</v>
          </cell>
          <cell r="BD3">
            <v>42</v>
          </cell>
          <cell r="BE3">
            <v>43</v>
          </cell>
          <cell r="BF3">
            <v>44</v>
          </cell>
          <cell r="BG3">
            <v>45</v>
          </cell>
          <cell r="BH3">
            <v>46</v>
          </cell>
          <cell r="BI3">
            <v>47</v>
          </cell>
          <cell r="BJ3">
            <v>48</v>
          </cell>
          <cell r="BN3">
            <v>0</v>
          </cell>
          <cell r="BO3">
            <v>1</v>
          </cell>
          <cell r="BP3">
            <v>2</v>
          </cell>
          <cell r="BQ3">
            <v>3</v>
          </cell>
          <cell r="BR3">
            <v>4</v>
          </cell>
          <cell r="BS3">
            <v>5</v>
          </cell>
          <cell r="BT3">
            <v>6</v>
          </cell>
          <cell r="BU3">
            <v>7</v>
          </cell>
          <cell r="BV3">
            <v>8</v>
          </cell>
          <cell r="BW3">
            <v>9</v>
          </cell>
          <cell r="BX3">
            <v>10</v>
          </cell>
          <cell r="BY3">
            <v>11</v>
          </cell>
          <cell r="BZ3">
            <v>12</v>
          </cell>
          <cell r="CA3">
            <v>13</v>
          </cell>
          <cell r="CB3">
            <v>14</v>
          </cell>
        </row>
        <row r="4">
          <cell r="AW4">
            <v>4.383</v>
          </cell>
          <cell r="AX4">
            <v>4.383</v>
          </cell>
          <cell r="AY4">
            <v>4.383</v>
          </cell>
          <cell r="AZ4">
            <v>4.383</v>
          </cell>
          <cell r="BA4">
            <v>4.383</v>
          </cell>
          <cell r="BB4">
            <v>4.383</v>
          </cell>
          <cell r="BC4">
            <v>4.383</v>
          </cell>
          <cell r="BD4">
            <v>4.383</v>
          </cell>
          <cell r="BE4">
            <v>4.383</v>
          </cell>
          <cell r="BF4">
            <v>4.383</v>
          </cell>
          <cell r="BG4">
            <v>4.383</v>
          </cell>
          <cell r="BH4">
            <v>4.383</v>
          </cell>
          <cell r="BI4">
            <v>4.383</v>
          </cell>
          <cell r="BJ4">
            <v>4.383</v>
          </cell>
          <cell r="BM4">
            <v>37652</v>
          </cell>
          <cell r="BN4">
            <v>1</v>
          </cell>
          <cell r="BO4">
            <v>1</v>
          </cell>
          <cell r="BP4">
            <v>1.0036638424547744</v>
          </cell>
          <cell r="BQ4">
            <v>1.0106840891621829</v>
          </cell>
          <cell r="BR4">
            <v>1.0228108045038213</v>
          </cell>
          <cell r="BS4">
            <v>1.0333852029990098</v>
          </cell>
          <cell r="BT4">
            <v>1.0405571162901122</v>
          </cell>
          <cell r="BU4">
            <v>1.0450287816342521</v>
          </cell>
          <cell r="BV4">
            <v>1.04809445523838</v>
          </cell>
          <cell r="BW4">
            <v>1.0510511310649864</v>
          </cell>
          <cell r="BX4">
            <v>1.053428509625784</v>
          </cell>
          <cell r="BY4">
            <v>1.0517670157068064</v>
          </cell>
          <cell r="BZ4">
            <v>1.0476038720471657</v>
          </cell>
          <cell r="CA4">
            <v>1.0429219899696163</v>
          </cell>
          <cell r="CB4">
            <v>1.0412339645693343</v>
          </cell>
        </row>
        <row r="5">
          <cell r="AW5">
            <v>4.351</v>
          </cell>
          <cell r="AX5">
            <v>4.351</v>
          </cell>
          <cell r="AY5">
            <v>4.351</v>
          </cell>
          <cell r="AZ5">
            <v>4.351</v>
          </cell>
          <cell r="BA5">
            <v>4.351</v>
          </cell>
          <cell r="BB5">
            <v>4.351</v>
          </cell>
          <cell r="BC5">
            <v>4.351</v>
          </cell>
          <cell r="BD5">
            <v>4.351</v>
          </cell>
          <cell r="BE5">
            <v>4.351</v>
          </cell>
          <cell r="BF5">
            <v>4.351</v>
          </cell>
          <cell r="BG5">
            <v>4.351</v>
          </cell>
          <cell r="BH5">
            <v>4.351</v>
          </cell>
          <cell r="BI5">
            <v>4.351</v>
          </cell>
          <cell r="BJ5">
            <v>4.351</v>
          </cell>
          <cell r="BM5">
            <v>37680</v>
          </cell>
          <cell r="BN5">
            <v>2</v>
          </cell>
          <cell r="BO5" t="str">
            <v/>
          </cell>
          <cell r="BP5">
            <v>0.99633615754522553</v>
          </cell>
          <cell r="BQ5">
            <v>1.0033051498847041</v>
          </cell>
          <cell r="BR5">
            <v>1.0153433288606266</v>
          </cell>
          <cell r="BS5">
            <v>1.0258405243551658</v>
          </cell>
          <cell r="BT5">
            <v>1.0329600759704034</v>
          </cell>
          <cell r="BU5">
            <v>1.0373990939745905</v>
          </cell>
          <cell r="BV5">
            <v>1.0404423852936782</v>
          </cell>
          <cell r="BW5">
            <v>1.0433774746209801</v>
          </cell>
          <cell r="BX5">
            <v>1.045737496094407</v>
          </cell>
          <cell r="BY5">
            <v>1.0440881326352531</v>
          </cell>
          <cell r="BZ5">
            <v>1.039955383818667</v>
          </cell>
          <cell r="CA5">
            <v>1.0353076838598676</v>
          </cell>
          <cell r="CB5">
            <v>1.0336319826240414</v>
          </cell>
        </row>
        <row r="6">
          <cell r="AW6">
            <v>4.2759999999999998</v>
          </cell>
          <cell r="AX6">
            <v>4.2759999999999998</v>
          </cell>
          <cell r="AY6">
            <v>4.2759999999999998</v>
          </cell>
          <cell r="AZ6">
            <v>4.2759999999999998</v>
          </cell>
          <cell r="BA6">
            <v>4.2759999999999998</v>
          </cell>
          <cell r="BB6">
            <v>4.2759999999999998</v>
          </cell>
          <cell r="BC6">
            <v>4.2759999999999998</v>
          </cell>
          <cell r="BD6">
            <v>4.2759999999999998</v>
          </cell>
          <cell r="BE6">
            <v>4.2759999999999998</v>
          </cell>
          <cell r="BF6">
            <v>4.2759999999999998</v>
          </cell>
          <cell r="BG6">
            <v>4.2759999999999998</v>
          </cell>
          <cell r="BH6">
            <v>4.2759999999999998</v>
          </cell>
          <cell r="BI6">
            <v>4.2759999999999998</v>
          </cell>
          <cell r="BJ6">
            <v>4.2759999999999998</v>
          </cell>
          <cell r="BM6">
            <v>37711</v>
          </cell>
          <cell r="BN6">
            <v>3</v>
          </cell>
          <cell r="BO6" t="str">
            <v/>
          </cell>
          <cell r="BP6" t="str">
            <v/>
          </cell>
          <cell r="BQ6">
            <v>0.98601076095311291</v>
          </cell>
          <cell r="BR6">
            <v>0.99784143282188908</v>
          </cell>
          <cell r="BS6">
            <v>1.0081576837836563</v>
          </cell>
          <cell r="BT6">
            <v>1.0151545127210859</v>
          </cell>
          <cell r="BU6">
            <v>1.0195170135222591</v>
          </cell>
          <cell r="BV6">
            <v>1.0225078463607831</v>
          </cell>
          <cell r="BW6">
            <v>1.0253923423303402</v>
          </cell>
          <cell r="BX6">
            <v>1.0277116831302424</v>
          </cell>
          <cell r="BY6">
            <v>1.0260907504363002</v>
          </cell>
          <cell r="BZ6">
            <v>1.0220292395331234</v>
          </cell>
          <cell r="CA6">
            <v>1.0174616539151446</v>
          </cell>
          <cell r="CB6">
            <v>1.0158148374397611</v>
          </cell>
        </row>
        <row r="7">
          <cell r="AW7">
            <v>4.1310000000000002</v>
          </cell>
          <cell r="AX7">
            <v>4.1310000000000002</v>
          </cell>
          <cell r="AY7">
            <v>4.1310000000000002</v>
          </cell>
          <cell r="AZ7">
            <v>4.1310000000000002</v>
          </cell>
          <cell r="BA7">
            <v>4.1310000000000002</v>
          </cell>
          <cell r="BB7">
            <v>4.1310000000000002</v>
          </cell>
          <cell r="BC7">
            <v>4.1310000000000002</v>
          </cell>
          <cell r="BD7">
            <v>4.1310000000000002</v>
          </cell>
          <cell r="BE7">
            <v>4.1310000000000002</v>
          </cell>
          <cell r="BF7">
            <v>4.1310000000000002</v>
          </cell>
          <cell r="BG7">
            <v>4.1310000000000002</v>
          </cell>
          <cell r="BH7">
            <v>4.1310000000000002</v>
          </cell>
          <cell r="BI7">
            <v>4.1310000000000002</v>
          </cell>
          <cell r="BJ7">
            <v>4.1310000000000002</v>
          </cell>
          <cell r="BM7">
            <v>37741</v>
          </cell>
          <cell r="BN7">
            <v>4</v>
          </cell>
          <cell r="BO7" t="str">
            <v/>
          </cell>
          <cell r="BP7" t="str">
            <v/>
          </cell>
          <cell r="BQ7" t="str">
            <v/>
          </cell>
          <cell r="BR7">
            <v>0.9640044338136633</v>
          </cell>
          <cell r="BS7">
            <v>0.97397085867873834</v>
          </cell>
          <cell r="BT7">
            <v>0.9807304237724056</v>
          </cell>
          <cell r="BU7">
            <v>0.98494499131441826</v>
          </cell>
          <cell r="BV7">
            <v>0.98783440442385306</v>
          </cell>
          <cell r="BW7">
            <v>0.99062108656843684</v>
          </cell>
          <cell r="BX7">
            <v>0.9928617780661908</v>
          </cell>
          <cell r="BY7">
            <v>0.99129581151832469</v>
          </cell>
          <cell r="BZ7">
            <v>0.98737202724773943</v>
          </cell>
          <cell r="CA7">
            <v>0.98295932935534669</v>
          </cell>
          <cell r="CB7">
            <v>0.98136835675015288</v>
          </cell>
        </row>
        <row r="8">
          <cell r="AW8">
            <v>4.0659999999999998</v>
          </cell>
          <cell r="AX8">
            <v>4.0659999999999998</v>
          </cell>
          <cell r="AY8">
            <v>4.0659999999999998</v>
          </cell>
          <cell r="AZ8">
            <v>4.0659999999999998</v>
          </cell>
          <cell r="BA8">
            <v>4.0659999999999998</v>
          </cell>
          <cell r="BB8">
            <v>4.0659999999999998</v>
          </cell>
          <cell r="BC8">
            <v>4.0659999999999998</v>
          </cell>
          <cell r="BD8">
            <v>4.0659999999999998</v>
          </cell>
          <cell r="BE8">
            <v>4.0659999999999998</v>
          </cell>
          <cell r="BF8">
            <v>4.0659999999999998</v>
          </cell>
          <cell r="BG8">
            <v>4.0659999999999998</v>
          </cell>
          <cell r="BH8">
            <v>4.0659999999999998</v>
          </cell>
          <cell r="BI8">
            <v>4.0659999999999998</v>
          </cell>
          <cell r="BJ8">
            <v>4.0659999999999998</v>
          </cell>
          <cell r="BM8">
            <v>37772</v>
          </cell>
          <cell r="BN8">
            <v>5</v>
          </cell>
          <cell r="BO8" t="str">
            <v/>
          </cell>
          <cell r="BP8" t="str">
            <v/>
          </cell>
          <cell r="BQ8" t="str">
            <v/>
          </cell>
          <cell r="BR8" t="str">
            <v/>
          </cell>
          <cell r="BS8">
            <v>0.95864573018343002</v>
          </cell>
          <cell r="BT8">
            <v>0.96529893562299707</v>
          </cell>
          <cell r="BU8">
            <v>0.96944718825573084</v>
          </cell>
          <cell r="BV8">
            <v>0.97229113734867734</v>
          </cell>
          <cell r="BW8">
            <v>0.97503397191654895</v>
          </cell>
          <cell r="BX8">
            <v>0.9772394068305813</v>
          </cell>
          <cell r="BY8">
            <v>0.97569808027923211</v>
          </cell>
          <cell r="BZ8">
            <v>0.97183603553360154</v>
          </cell>
          <cell r="CA8">
            <v>0.96749277006991996</v>
          </cell>
          <cell r="CB8">
            <v>0.96592683092377662</v>
          </cell>
        </row>
        <row r="9">
          <cell r="AW9">
            <v>4.0659999999999998</v>
          </cell>
          <cell r="AX9">
            <v>4.0659999999999998</v>
          </cell>
          <cell r="AY9">
            <v>4.0659999999999998</v>
          </cell>
          <cell r="AZ9">
            <v>4.0659999999999998</v>
          </cell>
          <cell r="BA9">
            <v>4.0659999999999998</v>
          </cell>
          <cell r="BB9">
            <v>4.0659999999999998</v>
          </cell>
          <cell r="BC9">
            <v>4.0659999999999998</v>
          </cell>
          <cell r="BD9">
            <v>4.0659999999999998</v>
          </cell>
          <cell r="BE9">
            <v>4.0659999999999998</v>
          </cell>
          <cell r="BF9">
            <v>4.0659999999999998</v>
          </cell>
          <cell r="BG9">
            <v>4.0659999999999998</v>
          </cell>
          <cell r="BH9">
            <v>4.0659999999999998</v>
          </cell>
          <cell r="BI9">
            <v>4.0659999999999998</v>
          </cell>
          <cell r="BJ9">
            <v>4.0659999999999998</v>
          </cell>
          <cell r="BM9">
            <v>37802</v>
          </cell>
          <cell r="BN9">
            <v>6</v>
          </cell>
          <cell r="BO9" t="str">
            <v/>
          </cell>
          <cell r="BP9" t="str">
            <v/>
          </cell>
          <cell r="BQ9" t="str">
            <v/>
          </cell>
          <cell r="BR9" t="str">
            <v/>
          </cell>
          <cell r="BS9" t="str">
            <v/>
          </cell>
          <cell r="BT9">
            <v>0.96529893562299707</v>
          </cell>
          <cell r="BU9">
            <v>0.96944718825573084</v>
          </cell>
          <cell r="BV9">
            <v>0.97229113734867734</v>
          </cell>
          <cell r="BW9">
            <v>0.97503397191654895</v>
          </cell>
          <cell r="BX9">
            <v>0.9772394068305813</v>
          </cell>
          <cell r="BY9">
            <v>0.97569808027923211</v>
          </cell>
          <cell r="BZ9">
            <v>0.97183603553360154</v>
          </cell>
          <cell r="CA9">
            <v>0.96749277006991996</v>
          </cell>
          <cell r="CB9">
            <v>0.96592683092377662</v>
          </cell>
        </row>
        <row r="10">
          <cell r="AW10">
            <v>4.0860000000000003</v>
          </cell>
          <cell r="AX10">
            <v>4.0860000000000003</v>
          </cell>
          <cell r="AY10">
            <v>4.0860000000000003</v>
          </cell>
          <cell r="AZ10">
            <v>4.0860000000000003</v>
          </cell>
          <cell r="BA10">
            <v>4.0860000000000003</v>
          </cell>
          <cell r="BB10">
            <v>4.0860000000000003</v>
          </cell>
          <cell r="BC10">
            <v>4.0860000000000003</v>
          </cell>
          <cell r="BD10">
            <v>4.0860000000000003</v>
          </cell>
          <cell r="BE10">
            <v>4.0860000000000003</v>
          </cell>
          <cell r="BF10">
            <v>4.0860000000000003</v>
          </cell>
          <cell r="BG10">
            <v>4.0860000000000003</v>
          </cell>
          <cell r="BH10">
            <v>4.0860000000000003</v>
          </cell>
          <cell r="BI10">
            <v>4.0860000000000003</v>
          </cell>
          <cell r="BJ10">
            <v>4.0860000000000003</v>
          </cell>
          <cell r="BM10">
            <v>37833</v>
          </cell>
          <cell r="BN10">
            <v>7</v>
          </cell>
          <cell r="BO10" t="str">
            <v/>
          </cell>
          <cell r="BP10" t="str">
            <v/>
          </cell>
          <cell r="BQ10" t="str">
            <v/>
          </cell>
          <cell r="BR10" t="str">
            <v/>
          </cell>
          <cell r="BS10" t="str">
            <v/>
          </cell>
          <cell r="BT10" t="str">
            <v/>
          </cell>
          <cell r="BU10">
            <v>0.97421574304301939</v>
          </cell>
          <cell r="BV10">
            <v>0.97707368106411607</v>
          </cell>
          <cell r="BW10">
            <v>0.979830007194053</v>
          </cell>
          <cell r="BX10">
            <v>0.98204629028769197</v>
          </cell>
          <cell r="BY10">
            <v>0.98049738219895299</v>
          </cell>
          <cell r="BZ10">
            <v>0.97661634067641323</v>
          </cell>
          <cell r="CA10">
            <v>0.97225171138851296</v>
          </cell>
          <cell r="CB10">
            <v>0.97067806963958481</v>
          </cell>
        </row>
        <row r="11">
          <cell r="AW11">
            <v>4.0960000000000001</v>
          </cell>
          <cell r="AX11">
            <v>4.0960000000000001</v>
          </cell>
          <cell r="AY11">
            <v>4.0960000000000001</v>
          </cell>
          <cell r="AZ11">
            <v>4.0960000000000001</v>
          </cell>
          <cell r="BA11">
            <v>4.0960000000000001</v>
          </cell>
          <cell r="BB11">
            <v>4.0960000000000001</v>
          </cell>
          <cell r="BC11">
            <v>4.0960000000000001</v>
          </cell>
          <cell r="BD11">
            <v>4.0960000000000001</v>
          </cell>
          <cell r="BE11">
            <v>4.0960000000000001</v>
          </cell>
          <cell r="BF11">
            <v>4.0960000000000001</v>
          </cell>
          <cell r="BG11">
            <v>4.0960000000000001</v>
          </cell>
          <cell r="BH11">
            <v>4.0960000000000001</v>
          </cell>
          <cell r="BI11">
            <v>4.0960000000000001</v>
          </cell>
          <cell r="BJ11">
            <v>4.0960000000000001</v>
          </cell>
          <cell r="BM11">
            <v>37864</v>
          </cell>
          <cell r="BN11">
            <v>8</v>
          </cell>
          <cell r="BO11" t="str">
            <v/>
          </cell>
          <cell r="BP11" t="str">
            <v/>
          </cell>
          <cell r="BQ11" t="str">
            <v/>
          </cell>
          <cell r="BR11" t="str">
            <v/>
          </cell>
          <cell r="BS11" t="str">
            <v/>
          </cell>
          <cell r="BT11" t="str">
            <v/>
          </cell>
          <cell r="BU11" t="str">
            <v/>
          </cell>
          <cell r="BV11">
            <v>0.97946495292183533</v>
          </cell>
          <cell r="BW11">
            <v>0.98222802483280491</v>
          </cell>
          <cell r="BX11">
            <v>0.98444973201624719</v>
          </cell>
          <cell r="BY11">
            <v>0.98289703315881338</v>
          </cell>
          <cell r="BZ11">
            <v>0.97900649324781897</v>
          </cell>
          <cell r="CA11">
            <v>0.9746311820478093</v>
          </cell>
          <cell r="CB11">
            <v>0.97305368899748879</v>
          </cell>
        </row>
        <row r="12">
          <cell r="AW12">
            <v>4.0759999999999996</v>
          </cell>
          <cell r="AX12">
            <v>4.0759999999999996</v>
          </cell>
          <cell r="AY12">
            <v>4.0759999999999996</v>
          </cell>
          <cell r="AZ12">
            <v>4.0759999999999996</v>
          </cell>
          <cell r="BA12">
            <v>4.0759999999999996</v>
          </cell>
          <cell r="BB12">
            <v>4.0759999999999996</v>
          </cell>
          <cell r="BC12">
            <v>4.0759999999999996</v>
          </cell>
          <cell r="BD12">
            <v>4.0759999999999996</v>
          </cell>
          <cell r="BE12">
            <v>4.0759999999999996</v>
          </cell>
          <cell r="BF12">
            <v>4.0759999999999996</v>
          </cell>
          <cell r="BG12">
            <v>4.0759999999999996</v>
          </cell>
          <cell r="BH12">
            <v>4.0759999999999996</v>
          </cell>
          <cell r="BI12">
            <v>4.0759999999999996</v>
          </cell>
          <cell r="BJ12">
            <v>4.0759999999999996</v>
          </cell>
          <cell r="BM12">
            <v>37894</v>
          </cell>
          <cell r="BN12">
            <v>9</v>
          </cell>
          <cell r="BO12" t="str">
            <v/>
          </cell>
          <cell r="BP12" t="str">
            <v/>
          </cell>
          <cell r="BQ12" t="str">
            <v/>
          </cell>
          <cell r="BR12" t="str">
            <v/>
          </cell>
          <cell r="BS12" t="str">
            <v/>
          </cell>
          <cell r="BT12" t="str">
            <v/>
          </cell>
          <cell r="BU12" t="str">
            <v/>
          </cell>
          <cell r="BV12" t="str">
            <v/>
          </cell>
          <cell r="BW12">
            <v>0.97743198955530086</v>
          </cell>
          <cell r="BX12">
            <v>0.97964284855913653</v>
          </cell>
          <cell r="BY12">
            <v>0.97809773123909249</v>
          </cell>
          <cell r="BZ12">
            <v>0.97422618810500727</v>
          </cell>
          <cell r="CA12">
            <v>0.9698722407292163</v>
          </cell>
          <cell r="CB12">
            <v>0.9683024502816806</v>
          </cell>
        </row>
        <row r="13">
          <cell r="AW13">
            <v>4.0759999999999996</v>
          </cell>
          <cell r="AX13">
            <v>4.0759999999999996</v>
          </cell>
          <cell r="AY13">
            <v>4.0759999999999996</v>
          </cell>
          <cell r="AZ13">
            <v>4.0759999999999996</v>
          </cell>
          <cell r="BA13">
            <v>4.0759999999999996</v>
          </cell>
          <cell r="BB13">
            <v>4.0759999999999996</v>
          </cell>
          <cell r="BC13">
            <v>4.0759999999999996</v>
          </cell>
          <cell r="BD13">
            <v>4.0759999999999996</v>
          </cell>
          <cell r="BE13">
            <v>4.0759999999999996</v>
          </cell>
          <cell r="BF13">
            <v>4.0759999999999996</v>
          </cell>
          <cell r="BG13">
            <v>4.0759999999999996</v>
          </cell>
          <cell r="BH13">
            <v>4.0759999999999996</v>
          </cell>
          <cell r="BI13">
            <v>4.0759999999999996</v>
          </cell>
          <cell r="BJ13">
            <v>4.0759999999999996</v>
          </cell>
          <cell r="BM13">
            <v>37925</v>
          </cell>
          <cell r="BN13">
            <v>10</v>
          </cell>
          <cell r="BO13" t="str">
            <v/>
          </cell>
          <cell r="BP13" t="str">
            <v/>
          </cell>
          <cell r="BQ13" t="str">
            <v/>
          </cell>
          <cell r="BR13" t="str">
            <v/>
          </cell>
          <cell r="BS13" t="str">
            <v/>
          </cell>
          <cell r="BT13" t="str">
            <v/>
          </cell>
          <cell r="BU13" t="str">
            <v/>
          </cell>
          <cell r="BV13" t="str">
            <v/>
          </cell>
          <cell r="BW13" t="str">
            <v/>
          </cell>
          <cell r="BX13">
            <v>0.97964284855913653</v>
          </cell>
          <cell r="BY13">
            <v>0.97809773123909249</v>
          </cell>
          <cell r="BZ13">
            <v>0.97422618810500727</v>
          </cell>
          <cell r="CA13">
            <v>0.9698722407292163</v>
          </cell>
          <cell r="CB13">
            <v>0.9683024502816806</v>
          </cell>
        </row>
        <row r="14">
          <cell r="AW14">
            <v>4.2329999999999997</v>
          </cell>
          <cell r="AX14">
            <v>4.2329999999999997</v>
          </cell>
          <cell r="AY14">
            <v>4.2329999999999997</v>
          </cell>
          <cell r="AZ14">
            <v>4.2329999999999997</v>
          </cell>
          <cell r="BA14">
            <v>4.2329999999999997</v>
          </cell>
          <cell r="BB14">
            <v>4.2329999999999997</v>
          </cell>
          <cell r="BC14">
            <v>4.2329999999999997</v>
          </cell>
          <cell r="BD14">
            <v>4.2329999999999997</v>
          </cell>
          <cell r="BE14">
            <v>4.2329999999999997</v>
          </cell>
          <cell r="BF14">
            <v>4.2329999999999997</v>
          </cell>
          <cell r="BG14">
            <v>4.2329999999999997</v>
          </cell>
          <cell r="BH14">
            <v>4.2329999999999997</v>
          </cell>
          <cell r="BI14">
            <v>4.2329999999999997</v>
          </cell>
          <cell r="BJ14">
            <v>4.2329999999999997</v>
          </cell>
          <cell r="BM14">
            <v>37955</v>
          </cell>
          <cell r="BN14">
            <v>11</v>
          </cell>
          <cell r="BO14" t="str">
            <v/>
          </cell>
          <cell r="BP14" t="str">
            <v/>
          </cell>
          <cell r="BQ14" t="str">
            <v/>
          </cell>
          <cell r="BR14" t="str">
            <v/>
          </cell>
          <cell r="BS14" t="str">
            <v/>
          </cell>
          <cell r="BT14" t="str">
            <v/>
          </cell>
          <cell r="BU14" t="str">
            <v/>
          </cell>
          <cell r="BV14" t="str">
            <v/>
          </cell>
          <cell r="BW14" t="str">
            <v/>
          </cell>
          <cell r="BX14" t="str">
            <v/>
          </cell>
          <cell r="BY14">
            <v>1.0157722513089005</v>
          </cell>
          <cell r="BZ14">
            <v>1.0117515834760784</v>
          </cell>
          <cell r="CA14">
            <v>1.0072299300801699</v>
          </cell>
          <cell r="CB14">
            <v>1.0055996742007738</v>
          </cell>
        </row>
        <row r="15">
          <cell r="AW15">
            <v>4.3659999999999997</v>
          </cell>
          <cell r="AX15">
            <v>4.3659999999999997</v>
          </cell>
          <cell r="AY15">
            <v>4.3659999999999997</v>
          </cell>
          <cell r="AZ15">
            <v>4.3659999999999997</v>
          </cell>
          <cell r="BA15">
            <v>4.3659999999999997</v>
          </cell>
          <cell r="BB15">
            <v>4.3659999999999997</v>
          </cell>
          <cell r="BC15">
            <v>4.3659999999999997</v>
          </cell>
          <cell r="BD15">
            <v>4.3659999999999997</v>
          </cell>
          <cell r="BE15">
            <v>4.3660000000000005</v>
          </cell>
          <cell r="BF15">
            <v>4.3659999999999997</v>
          </cell>
          <cell r="BG15">
            <v>4.3659999999999997</v>
          </cell>
          <cell r="BH15">
            <v>4.3659999999999997</v>
          </cell>
          <cell r="BI15">
            <v>4.3659999999999997</v>
          </cell>
          <cell r="BJ15">
            <v>4.3659999999999997</v>
          </cell>
          <cell r="BM15">
            <v>37986</v>
          </cell>
          <cell r="BN15">
            <v>12</v>
          </cell>
          <cell r="BO15" t="str">
            <v/>
          </cell>
          <cell r="BP15" t="str">
            <v/>
          </cell>
          <cell r="BQ15" t="str">
            <v/>
          </cell>
          <cell r="BR15" t="str">
            <v/>
          </cell>
          <cell r="BS15" t="str">
            <v/>
          </cell>
          <cell r="BT15" t="str">
            <v/>
          </cell>
          <cell r="BU15" t="str">
            <v/>
          </cell>
          <cell r="BV15" t="str">
            <v/>
          </cell>
          <cell r="BW15" t="str">
            <v/>
          </cell>
          <cell r="BX15" t="str">
            <v/>
          </cell>
          <cell r="BY15" t="str">
            <v/>
          </cell>
          <cell r="BZ15">
            <v>1.0435406126757758</v>
          </cell>
          <cell r="CA15">
            <v>1.0388768898488123</v>
          </cell>
          <cell r="CB15">
            <v>1.0371954116608972</v>
          </cell>
        </row>
        <row r="16">
          <cell r="AW16">
            <v>4.4279999999999999</v>
          </cell>
          <cell r="AX16">
            <v>4.4279999999999999</v>
          </cell>
          <cell r="AY16">
            <v>4.4279999999999999</v>
          </cell>
          <cell r="AZ16">
            <v>4.4279999999999999</v>
          </cell>
          <cell r="BA16">
            <v>4.4279999999999999</v>
          </cell>
          <cell r="BB16">
            <v>4.4279999999999999</v>
          </cell>
          <cell r="BC16">
            <v>4.4279999999999999</v>
          </cell>
          <cell r="BD16">
            <v>4.4279999999999999</v>
          </cell>
          <cell r="BE16">
            <v>4.4279999999999999</v>
          </cell>
          <cell r="BF16">
            <v>4.4279999999999999</v>
          </cell>
          <cell r="BG16">
            <v>4.4279999999999999</v>
          </cell>
          <cell r="BH16">
            <v>4.4279999999999999</v>
          </cell>
          <cell r="BI16">
            <v>4.4279999999999999</v>
          </cell>
          <cell r="BJ16">
            <v>4.4279999999999999</v>
          </cell>
          <cell r="BM16">
            <v>38017</v>
          </cell>
          <cell r="BN16">
            <v>13</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v>1.05362960793645</v>
          </cell>
          <cell r="CB16">
            <v>1.0519242516799023</v>
          </cell>
        </row>
        <row r="17">
          <cell r="AW17">
            <v>4.298</v>
          </cell>
          <cell r="AX17">
            <v>4.298</v>
          </cell>
          <cell r="AY17">
            <v>4.298</v>
          </cell>
          <cell r="AZ17">
            <v>4.298</v>
          </cell>
          <cell r="BA17">
            <v>4.298</v>
          </cell>
          <cell r="BB17">
            <v>4.298</v>
          </cell>
          <cell r="BC17">
            <v>4.298</v>
          </cell>
          <cell r="BD17">
            <v>4.298</v>
          </cell>
          <cell r="BE17">
            <v>4.298</v>
          </cell>
          <cell r="BF17">
            <v>4.298</v>
          </cell>
          <cell r="BG17">
            <v>4.298</v>
          </cell>
          <cell r="BH17">
            <v>4.298</v>
          </cell>
          <cell r="BI17">
            <v>4.298</v>
          </cell>
          <cell r="BJ17">
            <v>4.298</v>
          </cell>
          <cell r="BM17">
            <v>38046</v>
          </cell>
          <cell r="BN17">
            <v>14</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v>1.02104120002715</v>
          </cell>
        </row>
        <row r="18">
          <cell r="AW18">
            <v>4.1130000000000004</v>
          </cell>
          <cell r="AX18">
            <v>4.1130000000000004</v>
          </cell>
          <cell r="AY18">
            <v>4.1130000000000004</v>
          </cell>
          <cell r="AZ18">
            <v>4.1130000000000004</v>
          </cell>
          <cell r="BA18">
            <v>4.1130000000000004</v>
          </cell>
          <cell r="BB18">
            <v>4.1130000000000004</v>
          </cell>
          <cell r="BC18">
            <v>4.1130000000000004</v>
          </cell>
          <cell r="BD18">
            <v>4.1130000000000004</v>
          </cell>
          <cell r="BE18">
            <v>4.1130000000000004</v>
          </cell>
          <cell r="BF18">
            <v>4.1130000000000004</v>
          </cell>
          <cell r="BG18">
            <v>4.1130000000000004</v>
          </cell>
          <cell r="BH18">
            <v>4.1130000000000004</v>
          </cell>
          <cell r="BI18">
            <v>4.1130000000000004</v>
          </cell>
          <cell r="BJ18">
            <v>4.1130000000000004</v>
          </cell>
          <cell r="BM18">
            <v>38077</v>
          </cell>
          <cell r="BN18">
            <v>15</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row>
        <row r="19">
          <cell r="AW19">
            <v>3.8530000000000002</v>
          </cell>
          <cell r="AX19">
            <v>3.8530000000000002</v>
          </cell>
          <cell r="AY19">
            <v>3.8530000000000006</v>
          </cell>
          <cell r="AZ19">
            <v>3.8530000000000002</v>
          </cell>
          <cell r="BA19">
            <v>3.8530000000000002</v>
          </cell>
          <cell r="BB19">
            <v>3.8530000000000002</v>
          </cell>
          <cell r="BC19">
            <v>3.8530000000000002</v>
          </cell>
          <cell r="BD19">
            <v>3.8530000000000006</v>
          </cell>
          <cell r="BE19">
            <v>3.8530000000000002</v>
          </cell>
          <cell r="BF19">
            <v>3.8530000000000002</v>
          </cell>
          <cell r="BG19">
            <v>3.8530000000000002</v>
          </cell>
          <cell r="BH19">
            <v>3.8530000000000002</v>
          </cell>
          <cell r="BI19">
            <v>3.8530000000000002</v>
          </cell>
          <cell r="BJ19">
            <v>3.8530000000000002</v>
          </cell>
          <cell r="BM19">
            <v>38107</v>
          </cell>
          <cell r="BN19">
            <v>16</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row>
        <row r="20">
          <cell r="AW20">
            <v>3.7930000000000001</v>
          </cell>
          <cell r="AX20">
            <v>3.7930000000000006</v>
          </cell>
          <cell r="AY20">
            <v>3.7930000000000001</v>
          </cell>
          <cell r="AZ20">
            <v>3.7930000000000001</v>
          </cell>
          <cell r="BA20">
            <v>3.7929999999999997</v>
          </cell>
          <cell r="BB20">
            <v>3.7930000000000001</v>
          </cell>
          <cell r="BC20">
            <v>3.7930000000000006</v>
          </cell>
          <cell r="BD20">
            <v>3.7930000000000001</v>
          </cell>
          <cell r="BE20">
            <v>3.7930000000000001</v>
          </cell>
          <cell r="BF20">
            <v>3.7930000000000001</v>
          </cell>
          <cell r="BG20">
            <v>3.7930000000000001</v>
          </cell>
          <cell r="BH20">
            <v>3.7930000000000001</v>
          </cell>
          <cell r="BI20">
            <v>3.7930000000000001</v>
          </cell>
          <cell r="BJ20">
            <v>3.7930000000000001</v>
          </cell>
          <cell r="BM20">
            <v>38138</v>
          </cell>
          <cell r="BN20">
            <v>17</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row>
        <row r="21">
          <cell r="AW21">
            <v>3.7930000000000006</v>
          </cell>
          <cell r="AX21">
            <v>3.7930000000000001</v>
          </cell>
          <cell r="AY21">
            <v>3.7930000000000006</v>
          </cell>
          <cell r="AZ21">
            <v>3.7930000000000001</v>
          </cell>
          <cell r="BA21">
            <v>3.7930000000000001</v>
          </cell>
          <cell r="BB21">
            <v>3.7929999999999997</v>
          </cell>
          <cell r="BC21">
            <v>3.7930000000000001</v>
          </cell>
          <cell r="BD21">
            <v>3.7930000000000006</v>
          </cell>
          <cell r="BE21">
            <v>3.7930000000000001</v>
          </cell>
          <cell r="BF21">
            <v>3.7930000000000001</v>
          </cell>
          <cell r="BG21">
            <v>3.7930000000000001</v>
          </cell>
          <cell r="BH21">
            <v>3.7930000000000001</v>
          </cell>
          <cell r="BI21">
            <v>3.7930000000000001</v>
          </cell>
          <cell r="BJ21">
            <v>3.7930000000000001</v>
          </cell>
          <cell r="BM21">
            <v>38168</v>
          </cell>
          <cell r="BN21">
            <v>18</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row>
        <row r="22">
          <cell r="AW22">
            <v>3.8029999999999999</v>
          </cell>
          <cell r="AX22">
            <v>3.8029999999999999</v>
          </cell>
          <cell r="AY22">
            <v>3.8029999999999995</v>
          </cell>
          <cell r="AZ22">
            <v>3.8030000000000004</v>
          </cell>
          <cell r="BA22">
            <v>3.8029999999999999</v>
          </cell>
          <cell r="BB22">
            <v>3.8029999999999999</v>
          </cell>
          <cell r="BC22">
            <v>3.8029999999999999</v>
          </cell>
          <cell r="BD22">
            <v>3.8029999999999999</v>
          </cell>
          <cell r="BE22">
            <v>3.8029999999999995</v>
          </cell>
          <cell r="BF22">
            <v>3.8029999999999999</v>
          </cell>
          <cell r="BG22">
            <v>3.8029999999999999</v>
          </cell>
          <cell r="BH22">
            <v>3.8029999999999999</v>
          </cell>
          <cell r="BI22">
            <v>3.8029999999999999</v>
          </cell>
          <cell r="BJ22">
            <v>3.8029999999999999</v>
          </cell>
          <cell r="BM22">
            <v>38199</v>
          </cell>
          <cell r="BN22">
            <v>19</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row>
        <row r="23">
          <cell r="AW23">
            <v>3.8130000000000002</v>
          </cell>
          <cell r="AX23">
            <v>3.8130000000000002</v>
          </cell>
          <cell r="AY23">
            <v>3.8129999999999997</v>
          </cell>
          <cell r="AZ23">
            <v>3.8130000000000002</v>
          </cell>
          <cell r="BA23">
            <v>3.8130000000000002</v>
          </cell>
          <cell r="BB23">
            <v>3.8130000000000002</v>
          </cell>
          <cell r="BC23">
            <v>3.8130000000000002</v>
          </cell>
          <cell r="BD23">
            <v>3.8130000000000006</v>
          </cell>
          <cell r="BE23">
            <v>3.8129999999999997</v>
          </cell>
          <cell r="BF23">
            <v>3.8130000000000002</v>
          </cell>
          <cell r="BG23">
            <v>3.8130000000000002</v>
          </cell>
          <cell r="BH23">
            <v>3.8130000000000002</v>
          </cell>
          <cell r="BI23">
            <v>3.8130000000000002</v>
          </cell>
          <cell r="BJ23">
            <v>3.8130000000000002</v>
          </cell>
          <cell r="BM23">
            <v>38230</v>
          </cell>
          <cell r="BN23">
            <v>20</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row>
        <row r="24">
          <cell r="AW24">
            <v>3.7979999999999996</v>
          </cell>
          <cell r="AX24">
            <v>3.798</v>
          </cell>
          <cell r="AY24">
            <v>3.798</v>
          </cell>
          <cell r="AZ24">
            <v>3.798</v>
          </cell>
          <cell r="BA24">
            <v>3.798</v>
          </cell>
          <cell r="BB24">
            <v>3.7980000000000005</v>
          </cell>
          <cell r="BC24">
            <v>3.7980000000000005</v>
          </cell>
          <cell r="BD24">
            <v>3.7979999999999996</v>
          </cell>
          <cell r="BE24">
            <v>3.798</v>
          </cell>
          <cell r="BF24">
            <v>3.798</v>
          </cell>
          <cell r="BG24">
            <v>3.798</v>
          </cell>
          <cell r="BH24">
            <v>3.798</v>
          </cell>
          <cell r="BI24">
            <v>3.798</v>
          </cell>
          <cell r="BJ24">
            <v>3.798</v>
          </cell>
          <cell r="BM24">
            <v>38260</v>
          </cell>
          <cell r="BN24">
            <v>21</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row>
        <row r="25">
          <cell r="AW25">
            <v>3.823</v>
          </cell>
          <cell r="AX25">
            <v>3.823</v>
          </cell>
          <cell r="AY25">
            <v>3.823</v>
          </cell>
          <cell r="AZ25">
            <v>3.823</v>
          </cell>
          <cell r="BA25">
            <v>3.823</v>
          </cell>
          <cell r="BB25">
            <v>3.8229999999999995</v>
          </cell>
          <cell r="BC25">
            <v>3.823</v>
          </cell>
          <cell r="BD25">
            <v>3.8229999999999995</v>
          </cell>
          <cell r="BE25">
            <v>3.823</v>
          </cell>
          <cell r="BF25">
            <v>3.823</v>
          </cell>
          <cell r="BG25">
            <v>3.823</v>
          </cell>
          <cell r="BH25">
            <v>3.823</v>
          </cell>
          <cell r="BI25">
            <v>3.823</v>
          </cell>
          <cell r="BJ25">
            <v>3.823</v>
          </cell>
          <cell r="BM25">
            <v>38291</v>
          </cell>
          <cell r="BN25">
            <v>22</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row>
        <row r="26">
          <cell r="AW26">
            <v>3.9809999999999999</v>
          </cell>
          <cell r="AX26">
            <v>3.9809999999999999</v>
          </cell>
          <cell r="AY26">
            <v>3.9809999999999994</v>
          </cell>
          <cell r="AZ26">
            <v>3.9809999999999999</v>
          </cell>
          <cell r="BA26">
            <v>3.9809999999999999</v>
          </cell>
          <cell r="BB26">
            <v>3.9809999999999994</v>
          </cell>
          <cell r="BC26">
            <v>3.9809999999999999</v>
          </cell>
          <cell r="BD26">
            <v>3.9809999999999999</v>
          </cell>
          <cell r="BE26">
            <v>3.9810000000000003</v>
          </cell>
          <cell r="BF26">
            <v>3.9809999999999999</v>
          </cell>
          <cell r="BG26">
            <v>3.9809999999999999</v>
          </cell>
          <cell r="BH26">
            <v>3.9810000000000003</v>
          </cell>
          <cell r="BI26">
            <v>3.9809999999999999</v>
          </cell>
          <cell r="BJ26">
            <v>3.9809999999999999</v>
          </cell>
          <cell r="BM26">
            <v>38321</v>
          </cell>
          <cell r="BN26">
            <v>23</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row>
        <row r="27">
          <cell r="AW27">
            <v>4.1550000000000002</v>
          </cell>
          <cell r="AX27">
            <v>4.1550000000000002</v>
          </cell>
          <cell r="AY27">
            <v>4.1550000000000002</v>
          </cell>
          <cell r="AZ27">
            <v>4.1550000000000002</v>
          </cell>
          <cell r="BA27">
            <v>4.1550000000000002</v>
          </cell>
          <cell r="BB27">
            <v>4.1550000000000002</v>
          </cell>
          <cell r="BC27">
            <v>4.1550000000000002</v>
          </cell>
          <cell r="BD27">
            <v>4.1550000000000002</v>
          </cell>
          <cell r="BE27">
            <v>4.1550000000000002</v>
          </cell>
          <cell r="BF27">
            <v>4.1550000000000002</v>
          </cell>
          <cell r="BG27">
            <v>4.1550000000000002</v>
          </cell>
          <cell r="BH27">
            <v>4.1550000000000002</v>
          </cell>
          <cell r="BI27">
            <v>4.1550000000000002</v>
          </cell>
          <cell r="BJ27">
            <v>4.1550000000000002</v>
          </cell>
          <cell r="BM27">
            <v>38352</v>
          </cell>
          <cell r="BN27">
            <v>24</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row>
        <row r="28">
          <cell r="AW28">
            <v>4.2149999999999999</v>
          </cell>
          <cell r="AX28">
            <v>4.2149999999999999</v>
          </cell>
          <cell r="AY28">
            <v>4.2149999999999999</v>
          </cell>
          <cell r="AZ28">
            <v>4.2149999999999999</v>
          </cell>
          <cell r="BA28">
            <v>4.2149999999999999</v>
          </cell>
          <cell r="BB28">
            <v>4.2149999999999999</v>
          </cell>
          <cell r="BC28">
            <v>4.2149999999999999</v>
          </cell>
          <cell r="BD28">
            <v>4.2149999999999999</v>
          </cell>
          <cell r="BE28">
            <v>4.2149999999999999</v>
          </cell>
          <cell r="BF28">
            <v>4.2149999999999999</v>
          </cell>
          <cell r="BG28">
            <v>4.2149999999999999</v>
          </cell>
          <cell r="BH28">
            <v>4.2149999999999999</v>
          </cell>
          <cell r="BI28">
            <v>4.2149999999999999</v>
          </cell>
          <cell r="BJ28">
            <v>4.2149999999999999</v>
          </cell>
          <cell r="BM28">
            <v>38383</v>
          </cell>
          <cell r="BN28">
            <v>25</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row>
        <row r="29">
          <cell r="AW29">
            <v>4.1050000000000004</v>
          </cell>
          <cell r="AX29">
            <v>4.1050000000000004</v>
          </cell>
          <cell r="AY29">
            <v>4.1050000000000004</v>
          </cell>
          <cell r="AZ29">
            <v>4.1050000000000004</v>
          </cell>
          <cell r="BA29">
            <v>4.1050000000000004</v>
          </cell>
          <cell r="BB29">
            <v>4.1050000000000004</v>
          </cell>
          <cell r="BC29">
            <v>4.1050000000000004</v>
          </cell>
          <cell r="BD29">
            <v>4.1050000000000004</v>
          </cell>
          <cell r="BE29">
            <v>4.1050000000000004</v>
          </cell>
          <cell r="BF29">
            <v>4.1050000000000004</v>
          </cell>
          <cell r="BG29">
            <v>4.1050000000000004</v>
          </cell>
          <cell r="BH29">
            <v>4.1050000000000004</v>
          </cell>
          <cell r="BI29">
            <v>4.1050000000000004</v>
          </cell>
          <cell r="BJ29">
            <v>4.1050000000000004</v>
          </cell>
          <cell r="BM29">
            <v>38411</v>
          </cell>
          <cell r="BN29">
            <v>26</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row>
        <row r="30">
          <cell r="AW30">
            <v>3.9350000000000001</v>
          </cell>
          <cell r="AX30">
            <v>3.9350000000000001</v>
          </cell>
          <cell r="AY30">
            <v>3.9350000000000001</v>
          </cell>
          <cell r="AZ30">
            <v>3.9350000000000005</v>
          </cell>
          <cell r="BA30">
            <v>3.9350000000000001</v>
          </cell>
          <cell r="BB30">
            <v>3.9350000000000001</v>
          </cell>
          <cell r="BC30">
            <v>3.9350000000000001</v>
          </cell>
          <cell r="BD30">
            <v>3.9350000000000001</v>
          </cell>
          <cell r="BE30">
            <v>3.9350000000000001</v>
          </cell>
          <cell r="BF30">
            <v>3.9349999999999996</v>
          </cell>
          <cell r="BG30">
            <v>3.9350000000000001</v>
          </cell>
          <cell r="BH30">
            <v>3.9350000000000001</v>
          </cell>
          <cell r="BI30">
            <v>3.9350000000000001</v>
          </cell>
          <cell r="BJ30">
            <v>3.9350000000000001</v>
          </cell>
          <cell r="BM30">
            <v>38442</v>
          </cell>
          <cell r="BN30">
            <v>27</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row>
        <row r="31">
          <cell r="AW31">
            <v>3.6749999999999998</v>
          </cell>
          <cell r="AX31">
            <v>3.6749999999999998</v>
          </cell>
          <cell r="AY31">
            <v>3.6749999999999994</v>
          </cell>
          <cell r="AZ31">
            <v>3.6749999999999998</v>
          </cell>
          <cell r="BA31">
            <v>3.6749999999999998</v>
          </cell>
          <cell r="BB31">
            <v>3.6749999999999994</v>
          </cell>
          <cell r="BC31">
            <v>3.6749999999999998</v>
          </cell>
          <cell r="BD31">
            <v>3.6749999999999998</v>
          </cell>
          <cell r="BE31">
            <v>3.6749999999999998</v>
          </cell>
          <cell r="BF31">
            <v>3.6749999999999998</v>
          </cell>
          <cell r="BG31">
            <v>3.6749999999999998</v>
          </cell>
          <cell r="BH31">
            <v>3.6749999999999994</v>
          </cell>
          <cell r="BI31">
            <v>3.6750000000000003</v>
          </cell>
          <cell r="BJ31">
            <v>3.6749999999999998</v>
          </cell>
          <cell r="BM31">
            <v>38472</v>
          </cell>
          <cell r="BN31">
            <v>28</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row>
        <row r="32">
          <cell r="AW32">
            <v>3.61</v>
          </cell>
          <cell r="AX32">
            <v>3.61</v>
          </cell>
          <cell r="AY32">
            <v>3.61</v>
          </cell>
          <cell r="AZ32">
            <v>3.6100000000000003</v>
          </cell>
          <cell r="BA32">
            <v>3.6100000000000003</v>
          </cell>
          <cell r="BB32">
            <v>3.61</v>
          </cell>
          <cell r="BC32">
            <v>3.61</v>
          </cell>
          <cell r="BD32">
            <v>3.61</v>
          </cell>
          <cell r="BE32">
            <v>3.61</v>
          </cell>
          <cell r="BF32">
            <v>3.61</v>
          </cell>
          <cell r="BG32">
            <v>3.61</v>
          </cell>
          <cell r="BH32">
            <v>3.61</v>
          </cell>
          <cell r="BI32">
            <v>3.6100000000000003</v>
          </cell>
          <cell r="BJ32">
            <v>3.6100000000000003</v>
          </cell>
          <cell r="BM32">
            <v>38503</v>
          </cell>
          <cell r="BN32">
            <v>29</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row>
        <row r="33">
          <cell r="AW33">
            <v>3.625</v>
          </cell>
          <cell r="AX33">
            <v>3.625</v>
          </cell>
          <cell r="AY33">
            <v>3.625</v>
          </cell>
          <cell r="AZ33">
            <v>3.625</v>
          </cell>
          <cell r="BA33">
            <v>3.625</v>
          </cell>
          <cell r="BB33">
            <v>3.625</v>
          </cell>
          <cell r="BC33">
            <v>3.625</v>
          </cell>
          <cell r="BD33">
            <v>3.625</v>
          </cell>
          <cell r="BE33">
            <v>3.625</v>
          </cell>
          <cell r="BF33">
            <v>3.625</v>
          </cell>
          <cell r="BG33">
            <v>3.625</v>
          </cell>
          <cell r="BH33">
            <v>3.625</v>
          </cell>
          <cell r="BI33">
            <v>3.625</v>
          </cell>
          <cell r="BJ33">
            <v>3.625</v>
          </cell>
          <cell r="BM33">
            <v>38533</v>
          </cell>
          <cell r="BN33">
            <v>30</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row>
        <row r="34">
          <cell r="AW34">
            <v>3.66</v>
          </cell>
          <cell r="AX34">
            <v>3.66</v>
          </cell>
          <cell r="AY34">
            <v>3.66</v>
          </cell>
          <cell r="AZ34">
            <v>3.66</v>
          </cell>
          <cell r="BA34">
            <v>3.66</v>
          </cell>
          <cell r="BB34">
            <v>3.6599999999999997</v>
          </cell>
          <cell r="BC34">
            <v>3.66</v>
          </cell>
          <cell r="BD34">
            <v>3.6600000000000006</v>
          </cell>
          <cell r="BE34">
            <v>3.66</v>
          </cell>
          <cell r="BF34">
            <v>3.6599999999999997</v>
          </cell>
          <cell r="BG34">
            <v>3.66</v>
          </cell>
          <cell r="BH34">
            <v>3.6600000000000006</v>
          </cell>
          <cell r="BI34">
            <v>3.66</v>
          </cell>
          <cell r="BJ34">
            <v>3.66</v>
          </cell>
          <cell r="BM34">
            <v>38564</v>
          </cell>
          <cell r="BN34">
            <v>31</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row>
      </sheetData>
      <sheetData sheetId="8" refreshError="1">
        <row r="1">
          <cell r="A1" t="str">
            <v>Contract Symbol</v>
          </cell>
          <cell r="B1" t="str">
            <v>Month</v>
          </cell>
          <cell r="C1" t="str">
            <v>Yearend</v>
          </cell>
          <cell r="D1" t="str">
            <v>Type1</v>
          </cell>
          <cell r="E1" t="str">
            <v>Strike</v>
          </cell>
          <cell r="F1" t="str">
            <v>Expiration Date</v>
          </cell>
          <cell r="G1" t="str">
            <v>Todays Settle</v>
          </cell>
          <cell r="H1" t="str">
            <v>Previous Settle</v>
          </cell>
          <cell r="I1" t="str">
            <v>Estimated Volume</v>
          </cell>
          <cell r="J1" t="str">
            <v>Daily High</v>
          </cell>
          <cell r="K1" t="str">
            <v>Daily Low</v>
          </cell>
          <cell r="L1" t="str">
            <v>Year</v>
          </cell>
          <cell r="M1" t="str">
            <v>Implied Volatility2</v>
          </cell>
          <cell r="N1" t="str">
            <v>Underlying Symbol</v>
          </cell>
          <cell r="O1" t="str">
            <v>Underlying Price</v>
          </cell>
          <cell r="P1" t="str">
            <v>Type2</v>
          </cell>
        </row>
        <row r="2">
          <cell r="A2" t="str">
            <v>CG</v>
          </cell>
          <cell r="B2">
            <v>1</v>
          </cell>
          <cell r="C2">
            <v>3</v>
          </cell>
          <cell r="D2" t="str">
            <v>C</v>
          </cell>
          <cell r="E2">
            <v>3.75</v>
          </cell>
          <cell r="F2">
            <v>37608</v>
          </cell>
          <cell r="G2">
            <v>0.75</v>
          </cell>
          <cell r="H2">
            <v>0.6</v>
          </cell>
          <cell r="I2" t="str">
            <v>0          0</v>
          </cell>
          <cell r="J2">
            <v>0</v>
          </cell>
          <cell r="K2">
            <v>0</v>
          </cell>
          <cell r="L2">
            <v>2003</v>
          </cell>
          <cell r="M2" t="str">
            <v>No Trade</v>
          </cell>
          <cell r="N2" t="str">
            <v/>
          </cell>
          <cell r="O2" t="str">
            <v/>
          </cell>
          <cell r="P2" t="str">
            <v/>
          </cell>
        </row>
        <row r="3">
          <cell r="A3" t="str">
            <v>CG</v>
          </cell>
          <cell r="B3">
            <v>1</v>
          </cell>
          <cell r="C3">
            <v>3</v>
          </cell>
          <cell r="D3" t="str">
            <v>C</v>
          </cell>
          <cell r="E3">
            <v>4</v>
          </cell>
          <cell r="F3">
            <v>37608</v>
          </cell>
          <cell r="G3">
            <v>0.55000000000000004</v>
          </cell>
          <cell r="H3">
            <v>0.5</v>
          </cell>
          <cell r="I3" t="str">
            <v>0          0</v>
          </cell>
          <cell r="J3">
            <v>0</v>
          </cell>
          <cell r="K3">
            <v>0</v>
          </cell>
          <cell r="L3">
            <v>2003</v>
          </cell>
          <cell r="M3" t="str">
            <v>No Trade</v>
          </cell>
          <cell r="N3" t="str">
            <v/>
          </cell>
          <cell r="O3" t="str">
            <v/>
          </cell>
          <cell r="P3" t="str">
            <v/>
          </cell>
        </row>
        <row r="4">
          <cell r="A4" t="str">
            <v>CG</v>
          </cell>
          <cell r="B4">
            <v>1</v>
          </cell>
          <cell r="C4">
            <v>3</v>
          </cell>
          <cell r="D4" t="str">
            <v>P</v>
          </cell>
          <cell r="E4">
            <v>4</v>
          </cell>
          <cell r="F4">
            <v>37608</v>
          </cell>
          <cell r="G4">
            <v>0.23</v>
          </cell>
          <cell r="H4">
            <v>0.5</v>
          </cell>
          <cell r="I4" t="str">
            <v>8          0</v>
          </cell>
          <cell r="J4">
            <v>0</v>
          </cell>
          <cell r="K4">
            <v>0</v>
          </cell>
          <cell r="L4">
            <v>2003</v>
          </cell>
          <cell r="M4" t="str">
            <v>No Trade</v>
          </cell>
          <cell r="N4" t="str">
            <v/>
          </cell>
          <cell r="O4" t="str">
            <v/>
          </cell>
          <cell r="P4" t="str">
            <v/>
          </cell>
        </row>
        <row r="5">
          <cell r="A5" t="str">
            <v>CG</v>
          </cell>
          <cell r="B5">
            <v>1</v>
          </cell>
          <cell r="C5">
            <v>3</v>
          </cell>
          <cell r="D5" t="str">
            <v>C</v>
          </cell>
          <cell r="E5">
            <v>4.5</v>
          </cell>
          <cell r="F5">
            <v>37608</v>
          </cell>
          <cell r="G5">
            <v>0.4</v>
          </cell>
          <cell r="H5">
            <v>0.3</v>
          </cell>
          <cell r="I5" t="str">
            <v>5          5</v>
          </cell>
          <cell r="J5">
            <v>0</v>
          </cell>
          <cell r="K5">
            <v>0</v>
          </cell>
          <cell r="L5">
            <v>2003</v>
          </cell>
          <cell r="M5" t="str">
            <v>No Trade</v>
          </cell>
          <cell r="N5" t="str">
            <v/>
          </cell>
          <cell r="O5" t="str">
            <v/>
          </cell>
          <cell r="P5" t="str">
            <v/>
          </cell>
        </row>
        <row r="6">
          <cell r="A6" t="str">
            <v>CG</v>
          </cell>
          <cell r="B6">
            <v>1</v>
          </cell>
          <cell r="C6">
            <v>3</v>
          </cell>
          <cell r="D6" t="str">
            <v>P</v>
          </cell>
          <cell r="E6">
            <v>4.5</v>
          </cell>
          <cell r="F6">
            <v>37608</v>
          </cell>
          <cell r="G6">
            <v>0.4</v>
          </cell>
          <cell r="I6">
            <v>5</v>
          </cell>
          <cell r="J6">
            <v>0</v>
          </cell>
          <cell r="K6">
            <v>0</v>
          </cell>
          <cell r="L6">
            <v>2003</v>
          </cell>
          <cell r="M6" t="str">
            <v>No Trade</v>
          </cell>
          <cell r="N6" t="str">
            <v/>
          </cell>
          <cell r="O6" t="str">
            <v/>
          </cell>
          <cell r="P6" t="str">
            <v/>
          </cell>
        </row>
        <row r="7">
          <cell r="A7" t="str">
            <v>CG</v>
          </cell>
          <cell r="B7">
            <v>1</v>
          </cell>
          <cell r="C7">
            <v>3</v>
          </cell>
          <cell r="D7" t="str">
            <v>C</v>
          </cell>
          <cell r="E7">
            <v>5</v>
          </cell>
          <cell r="F7">
            <v>37608</v>
          </cell>
          <cell r="G7">
            <v>0.2</v>
          </cell>
          <cell r="H7">
            <v>0.1</v>
          </cell>
          <cell r="I7" t="str">
            <v>8          0</v>
          </cell>
          <cell r="J7">
            <v>0</v>
          </cell>
          <cell r="K7">
            <v>0</v>
          </cell>
          <cell r="L7">
            <v>2003</v>
          </cell>
          <cell r="M7" t="str">
            <v>No Trade</v>
          </cell>
          <cell r="N7" t="str">
            <v/>
          </cell>
          <cell r="O7" t="str">
            <v/>
          </cell>
          <cell r="P7" t="str">
            <v/>
          </cell>
        </row>
        <row r="8">
          <cell r="A8" t="str">
            <v>CG</v>
          </cell>
          <cell r="B8">
            <v>3</v>
          </cell>
          <cell r="C8">
            <v>3</v>
          </cell>
          <cell r="D8" t="str">
            <v>P</v>
          </cell>
          <cell r="E8">
            <v>4</v>
          </cell>
          <cell r="F8">
            <v>37671</v>
          </cell>
          <cell r="G8">
            <v>0.5</v>
          </cell>
          <cell r="H8">
            <v>0.5</v>
          </cell>
          <cell r="I8" t="str">
            <v>5          0</v>
          </cell>
          <cell r="J8">
            <v>0</v>
          </cell>
          <cell r="K8">
            <v>0</v>
          </cell>
          <cell r="L8">
            <v>2003</v>
          </cell>
          <cell r="M8" t="str">
            <v>No Trade</v>
          </cell>
          <cell r="N8" t="str">
            <v/>
          </cell>
          <cell r="O8" t="str">
            <v/>
          </cell>
          <cell r="P8" t="str">
            <v/>
          </cell>
        </row>
        <row r="9">
          <cell r="A9" t="str">
            <v>CG</v>
          </cell>
          <cell r="B9">
            <v>6</v>
          </cell>
          <cell r="C9">
            <v>3</v>
          </cell>
          <cell r="D9" t="str">
            <v>C</v>
          </cell>
          <cell r="E9">
            <v>8</v>
          </cell>
          <cell r="F9">
            <v>37760</v>
          </cell>
          <cell r="G9">
            <v>1.3</v>
          </cell>
          <cell r="H9">
            <v>1.2</v>
          </cell>
          <cell r="I9" t="str">
            <v>5          0</v>
          </cell>
          <cell r="J9">
            <v>0</v>
          </cell>
          <cell r="K9">
            <v>0</v>
          </cell>
          <cell r="L9">
            <v>2003</v>
          </cell>
          <cell r="M9" t="str">
            <v>No Trade</v>
          </cell>
          <cell r="N9" t="str">
            <v/>
          </cell>
          <cell r="O9" t="str">
            <v/>
          </cell>
          <cell r="P9" t="str">
            <v/>
          </cell>
        </row>
        <row r="10">
          <cell r="A10" t="str">
            <v>CG</v>
          </cell>
          <cell r="B10">
            <v>6</v>
          </cell>
          <cell r="C10">
            <v>3</v>
          </cell>
          <cell r="D10" t="str">
            <v>P</v>
          </cell>
          <cell r="E10">
            <v>8</v>
          </cell>
          <cell r="F10">
            <v>37760</v>
          </cell>
          <cell r="G10">
            <v>0.75</v>
          </cell>
          <cell r="H10">
            <v>0.8</v>
          </cell>
          <cell r="I10" t="str">
            <v>0          0</v>
          </cell>
          <cell r="J10">
            <v>0</v>
          </cell>
          <cell r="K10">
            <v>0</v>
          </cell>
          <cell r="L10">
            <v>2003</v>
          </cell>
          <cell r="M10" t="str">
            <v>No Trade</v>
          </cell>
          <cell r="N10" t="str">
            <v/>
          </cell>
          <cell r="O10" t="str">
            <v/>
          </cell>
          <cell r="P10" t="str">
            <v/>
          </cell>
        </row>
        <row r="11">
          <cell r="A11" t="str">
            <v>CG</v>
          </cell>
          <cell r="B11">
            <v>6</v>
          </cell>
          <cell r="C11">
            <v>3</v>
          </cell>
          <cell r="D11" t="str">
            <v>C</v>
          </cell>
          <cell r="E11">
            <v>9</v>
          </cell>
          <cell r="F11">
            <v>37760</v>
          </cell>
          <cell r="G11">
            <v>1.1000000000000001</v>
          </cell>
          <cell r="H11">
            <v>1</v>
          </cell>
          <cell r="I11" t="str">
            <v>5          0</v>
          </cell>
          <cell r="J11">
            <v>0</v>
          </cell>
          <cell r="K11">
            <v>0</v>
          </cell>
          <cell r="L11">
            <v>2003</v>
          </cell>
          <cell r="M11" t="str">
            <v>No Trade</v>
          </cell>
          <cell r="N11" t="str">
            <v/>
          </cell>
          <cell r="O11" t="str">
            <v/>
          </cell>
          <cell r="P11" t="str">
            <v/>
          </cell>
        </row>
        <row r="12">
          <cell r="A12" t="str">
            <v>CG</v>
          </cell>
          <cell r="B12">
            <v>6</v>
          </cell>
          <cell r="C12">
            <v>3</v>
          </cell>
          <cell r="D12" t="str">
            <v>C</v>
          </cell>
          <cell r="E12">
            <v>10</v>
          </cell>
          <cell r="F12">
            <v>37760</v>
          </cell>
          <cell r="G12">
            <v>0.7</v>
          </cell>
          <cell r="H12">
            <v>0.6</v>
          </cell>
          <cell r="I12" t="str">
            <v>5          0</v>
          </cell>
          <cell r="J12">
            <v>0</v>
          </cell>
          <cell r="K12">
            <v>0</v>
          </cell>
          <cell r="L12">
            <v>2003</v>
          </cell>
          <cell r="M12" t="str">
            <v>No Trade</v>
          </cell>
          <cell r="N12" t="str">
            <v/>
          </cell>
          <cell r="O12" t="str">
            <v/>
          </cell>
          <cell r="P12" t="str">
            <v/>
          </cell>
        </row>
        <row r="13">
          <cell r="A13" t="str">
            <v>CH</v>
          </cell>
          <cell r="B13">
            <v>1</v>
          </cell>
          <cell r="C13">
            <v>3</v>
          </cell>
          <cell r="D13" t="str">
            <v>C</v>
          </cell>
          <cell r="E13">
            <v>4.5</v>
          </cell>
          <cell r="F13">
            <v>37608</v>
          </cell>
          <cell r="G13">
            <v>0.7</v>
          </cell>
          <cell r="H13">
            <v>0.9</v>
          </cell>
          <cell r="I13" t="str">
            <v>0          0</v>
          </cell>
          <cell r="J13">
            <v>0</v>
          </cell>
          <cell r="K13">
            <v>0</v>
          </cell>
          <cell r="L13">
            <v>2003</v>
          </cell>
          <cell r="M13" t="str">
            <v>No Trade</v>
          </cell>
          <cell r="N13" t="str">
            <v/>
          </cell>
          <cell r="O13" t="str">
            <v/>
          </cell>
          <cell r="P13" t="str">
            <v/>
          </cell>
        </row>
        <row r="14">
          <cell r="A14" t="str">
            <v>CH</v>
          </cell>
          <cell r="B14">
            <v>1</v>
          </cell>
          <cell r="C14">
            <v>3</v>
          </cell>
          <cell r="D14" t="str">
            <v>C</v>
          </cell>
          <cell r="E14">
            <v>5</v>
          </cell>
          <cell r="F14">
            <v>37608</v>
          </cell>
          <cell r="G14">
            <v>0.4</v>
          </cell>
          <cell r="H14">
            <v>0.6</v>
          </cell>
          <cell r="I14" t="str">
            <v>0          0</v>
          </cell>
          <cell r="J14">
            <v>0</v>
          </cell>
          <cell r="K14">
            <v>0</v>
          </cell>
          <cell r="L14">
            <v>2003</v>
          </cell>
          <cell r="M14" t="str">
            <v>No Trade</v>
          </cell>
          <cell r="N14" t="str">
            <v/>
          </cell>
          <cell r="O14" t="str">
            <v/>
          </cell>
          <cell r="P14" t="str">
            <v/>
          </cell>
        </row>
        <row r="15">
          <cell r="A15" t="str">
            <v>CH</v>
          </cell>
          <cell r="B15">
            <v>1</v>
          </cell>
          <cell r="C15">
            <v>3</v>
          </cell>
          <cell r="D15" t="str">
            <v>C</v>
          </cell>
          <cell r="E15">
            <v>7.5</v>
          </cell>
          <cell r="F15">
            <v>37608</v>
          </cell>
          <cell r="G15">
            <v>0.04</v>
          </cell>
          <cell r="H15">
            <v>0</v>
          </cell>
          <cell r="I15" t="str">
            <v>5          0</v>
          </cell>
          <cell r="J15">
            <v>0</v>
          </cell>
          <cell r="K15">
            <v>0</v>
          </cell>
          <cell r="L15">
            <v>2003</v>
          </cell>
          <cell r="M15" t="str">
            <v>No Trade</v>
          </cell>
          <cell r="N15" t="str">
            <v/>
          </cell>
          <cell r="O15" t="str">
            <v/>
          </cell>
          <cell r="P15" t="str">
            <v/>
          </cell>
        </row>
        <row r="16">
          <cell r="A16" t="str">
            <v>CH</v>
          </cell>
          <cell r="B16">
            <v>2</v>
          </cell>
          <cell r="C16">
            <v>3</v>
          </cell>
          <cell r="D16" t="str">
            <v>C</v>
          </cell>
          <cell r="E16">
            <v>4.25</v>
          </cell>
          <cell r="F16">
            <v>37638</v>
          </cell>
          <cell r="G16">
            <v>1.1000000000000001</v>
          </cell>
          <cell r="H16">
            <v>1.1000000000000001</v>
          </cell>
          <cell r="I16" t="str">
            <v>5          0</v>
          </cell>
          <cell r="J16">
            <v>0</v>
          </cell>
          <cell r="K16">
            <v>0</v>
          </cell>
          <cell r="L16">
            <v>2003</v>
          </cell>
          <cell r="M16" t="str">
            <v>No Trade</v>
          </cell>
          <cell r="N16" t="str">
            <v/>
          </cell>
          <cell r="O16" t="str">
            <v/>
          </cell>
          <cell r="P16" t="str">
            <v/>
          </cell>
        </row>
        <row r="17">
          <cell r="A17" t="str">
            <v>CH</v>
          </cell>
          <cell r="B17">
            <v>2</v>
          </cell>
          <cell r="C17">
            <v>3</v>
          </cell>
          <cell r="D17" t="str">
            <v>C</v>
          </cell>
          <cell r="E17">
            <v>4.5</v>
          </cell>
          <cell r="F17">
            <v>37638</v>
          </cell>
          <cell r="G17">
            <v>0.95</v>
          </cell>
          <cell r="H17">
            <v>1</v>
          </cell>
          <cell r="I17" t="str">
            <v>0          0</v>
          </cell>
          <cell r="J17">
            <v>0</v>
          </cell>
          <cell r="K17">
            <v>0</v>
          </cell>
          <cell r="L17">
            <v>2003</v>
          </cell>
          <cell r="M17" t="str">
            <v>No Trade</v>
          </cell>
          <cell r="N17" t="str">
            <v/>
          </cell>
          <cell r="O17" t="str">
            <v/>
          </cell>
          <cell r="P17" t="str">
            <v/>
          </cell>
        </row>
        <row r="18">
          <cell r="A18" t="str">
            <v>CH</v>
          </cell>
          <cell r="B18">
            <v>2</v>
          </cell>
          <cell r="C18">
            <v>3</v>
          </cell>
          <cell r="D18" t="str">
            <v>P</v>
          </cell>
          <cell r="E18">
            <v>4.5</v>
          </cell>
          <cell r="F18">
            <v>37638</v>
          </cell>
          <cell r="G18">
            <v>1.34</v>
          </cell>
          <cell r="H18">
            <v>1</v>
          </cell>
          <cell r="I18" t="str">
            <v>2          0</v>
          </cell>
          <cell r="J18">
            <v>0</v>
          </cell>
          <cell r="K18">
            <v>0</v>
          </cell>
          <cell r="L18">
            <v>2003</v>
          </cell>
          <cell r="M18" t="str">
            <v>No Trade</v>
          </cell>
          <cell r="N18" t="str">
            <v/>
          </cell>
          <cell r="O18" t="str">
            <v/>
          </cell>
          <cell r="P18" t="str">
            <v/>
          </cell>
        </row>
        <row r="19">
          <cell r="A19" t="str">
            <v>CH</v>
          </cell>
          <cell r="B19">
            <v>2</v>
          </cell>
          <cell r="C19">
            <v>3</v>
          </cell>
          <cell r="D19" t="str">
            <v>C</v>
          </cell>
          <cell r="E19">
            <v>4.75</v>
          </cell>
          <cell r="F19">
            <v>37638</v>
          </cell>
          <cell r="G19">
            <v>0.8</v>
          </cell>
          <cell r="H19">
            <v>0.8</v>
          </cell>
          <cell r="I19" t="str">
            <v>5          0</v>
          </cell>
          <cell r="J19">
            <v>0</v>
          </cell>
          <cell r="K19">
            <v>0</v>
          </cell>
          <cell r="L19">
            <v>2003</v>
          </cell>
          <cell r="M19" t="str">
            <v>No Trade</v>
          </cell>
          <cell r="N19" t="str">
            <v/>
          </cell>
          <cell r="O19" t="str">
            <v/>
          </cell>
          <cell r="P19" t="str">
            <v/>
          </cell>
        </row>
        <row r="20">
          <cell r="A20" t="str">
            <v>CH</v>
          </cell>
          <cell r="B20">
            <v>2</v>
          </cell>
          <cell r="C20">
            <v>3</v>
          </cell>
          <cell r="D20" t="str">
            <v>C</v>
          </cell>
          <cell r="E20">
            <v>5</v>
          </cell>
          <cell r="F20">
            <v>37638</v>
          </cell>
          <cell r="G20">
            <v>0.5</v>
          </cell>
          <cell r="H20">
            <v>0.5</v>
          </cell>
          <cell r="I20" t="str">
            <v>5          0</v>
          </cell>
          <cell r="J20">
            <v>0</v>
          </cell>
          <cell r="K20">
            <v>0</v>
          </cell>
          <cell r="L20">
            <v>2003</v>
          </cell>
          <cell r="M20" t="str">
            <v>No Trade</v>
          </cell>
          <cell r="N20" t="str">
            <v/>
          </cell>
          <cell r="O20" t="str">
            <v/>
          </cell>
          <cell r="P20" t="str">
            <v/>
          </cell>
        </row>
        <row r="21">
          <cell r="A21" t="str">
            <v>CH</v>
          </cell>
          <cell r="B21">
            <v>3</v>
          </cell>
          <cell r="C21">
            <v>3</v>
          </cell>
          <cell r="D21" t="str">
            <v>C</v>
          </cell>
          <cell r="E21">
            <v>4.25</v>
          </cell>
          <cell r="F21">
            <v>37671</v>
          </cell>
          <cell r="G21">
            <v>0.6</v>
          </cell>
          <cell r="H21">
            <v>0.6</v>
          </cell>
          <cell r="I21" t="str">
            <v>0          0</v>
          </cell>
          <cell r="J21">
            <v>0</v>
          </cell>
          <cell r="K21">
            <v>0</v>
          </cell>
          <cell r="L21">
            <v>2003</v>
          </cell>
          <cell r="M21" t="str">
            <v>No Trade</v>
          </cell>
          <cell r="N21" t="str">
            <v/>
          </cell>
          <cell r="O21" t="str">
            <v/>
          </cell>
          <cell r="P21" t="str">
            <v/>
          </cell>
        </row>
        <row r="22">
          <cell r="A22" t="str">
            <v>CH</v>
          </cell>
          <cell r="B22">
            <v>3</v>
          </cell>
          <cell r="C22">
            <v>3</v>
          </cell>
          <cell r="D22" t="str">
            <v>C</v>
          </cell>
          <cell r="E22">
            <v>4.5</v>
          </cell>
          <cell r="F22">
            <v>37671</v>
          </cell>
          <cell r="G22">
            <v>0.45</v>
          </cell>
          <cell r="H22">
            <v>0.4</v>
          </cell>
          <cell r="I22" t="str">
            <v>5          0</v>
          </cell>
          <cell r="J22">
            <v>0</v>
          </cell>
          <cell r="K22">
            <v>0</v>
          </cell>
          <cell r="L22">
            <v>2003</v>
          </cell>
          <cell r="M22" t="str">
            <v>No Trade</v>
          </cell>
          <cell r="N22" t="str">
            <v/>
          </cell>
          <cell r="O22" t="str">
            <v/>
          </cell>
          <cell r="P22" t="str">
            <v/>
          </cell>
        </row>
        <row r="23">
          <cell r="A23" t="str">
            <v>CH</v>
          </cell>
          <cell r="B23">
            <v>4</v>
          </cell>
          <cell r="C23">
            <v>3</v>
          </cell>
          <cell r="D23" t="str">
            <v>C</v>
          </cell>
          <cell r="E23">
            <v>4</v>
          </cell>
          <cell r="F23">
            <v>37699</v>
          </cell>
          <cell r="G23">
            <v>0.35</v>
          </cell>
          <cell r="H23">
            <v>0.3</v>
          </cell>
          <cell r="I23" t="str">
            <v>5          0</v>
          </cell>
          <cell r="J23">
            <v>0</v>
          </cell>
          <cell r="K23">
            <v>0</v>
          </cell>
          <cell r="L23">
            <v>2003</v>
          </cell>
          <cell r="M23" t="str">
            <v>No Trade</v>
          </cell>
          <cell r="N23" t="str">
            <v/>
          </cell>
          <cell r="O23" t="str">
            <v/>
          </cell>
          <cell r="P23" t="str">
            <v/>
          </cell>
        </row>
        <row r="24">
          <cell r="A24" t="str">
            <v>CH</v>
          </cell>
          <cell r="B24">
            <v>4</v>
          </cell>
          <cell r="C24">
            <v>3</v>
          </cell>
          <cell r="D24" t="str">
            <v>C</v>
          </cell>
          <cell r="E24">
            <v>4.25</v>
          </cell>
          <cell r="F24">
            <v>37699</v>
          </cell>
          <cell r="G24">
            <v>0.3</v>
          </cell>
          <cell r="H24">
            <v>0.3</v>
          </cell>
          <cell r="I24" t="str">
            <v>0          0</v>
          </cell>
          <cell r="J24">
            <v>0</v>
          </cell>
          <cell r="K24">
            <v>0</v>
          </cell>
          <cell r="L24">
            <v>2003</v>
          </cell>
          <cell r="M24" t="str">
            <v>No Trade</v>
          </cell>
          <cell r="N24" t="str">
            <v/>
          </cell>
          <cell r="O24" t="str">
            <v/>
          </cell>
          <cell r="P24" t="str">
            <v/>
          </cell>
        </row>
        <row r="25">
          <cell r="A25" t="str">
            <v>CH</v>
          </cell>
          <cell r="B25">
            <v>4</v>
          </cell>
          <cell r="C25">
            <v>3</v>
          </cell>
          <cell r="D25" t="str">
            <v>C</v>
          </cell>
          <cell r="E25">
            <v>4.5</v>
          </cell>
          <cell r="F25">
            <v>37699</v>
          </cell>
          <cell r="G25">
            <v>0.25</v>
          </cell>
          <cell r="H25">
            <v>0.2</v>
          </cell>
          <cell r="I25" t="str">
            <v>5          0</v>
          </cell>
          <cell r="J25">
            <v>0</v>
          </cell>
          <cell r="K25">
            <v>0</v>
          </cell>
          <cell r="L25">
            <v>2003</v>
          </cell>
          <cell r="M25" t="str">
            <v>No Trade</v>
          </cell>
          <cell r="N25" t="str">
            <v/>
          </cell>
          <cell r="O25" t="str">
            <v/>
          </cell>
          <cell r="P25" t="str">
            <v/>
          </cell>
        </row>
        <row r="26">
          <cell r="A26" t="str">
            <v>FA</v>
          </cell>
          <cell r="B26">
            <v>1</v>
          </cell>
          <cell r="C26">
            <v>3</v>
          </cell>
          <cell r="D26" t="str">
            <v>P</v>
          </cell>
          <cell r="E26">
            <v>-6.0000000000000001E-3</v>
          </cell>
          <cell r="F26">
            <v>37620</v>
          </cell>
          <cell r="G26">
            <v>0</v>
          </cell>
          <cell r="H26">
            <v>0</v>
          </cell>
          <cell r="I26" t="str">
            <v>0          0   .</v>
          </cell>
          <cell r="J26">
            <v>0</v>
          </cell>
          <cell r="K26">
            <v>0</v>
          </cell>
          <cell r="L26">
            <v>2003</v>
          </cell>
          <cell r="M26" t="str">
            <v>No Trade</v>
          </cell>
          <cell r="N26" t="str">
            <v/>
          </cell>
          <cell r="O26" t="str">
            <v/>
          </cell>
          <cell r="P26" t="str">
            <v/>
          </cell>
        </row>
        <row r="27">
          <cell r="A27" t="str">
            <v>GO</v>
          </cell>
          <cell r="B27">
            <v>1</v>
          </cell>
          <cell r="C27">
            <v>3</v>
          </cell>
          <cell r="D27" t="str">
            <v>P</v>
          </cell>
          <cell r="E27">
            <v>0.54</v>
          </cell>
          <cell r="F27">
            <v>37616</v>
          </cell>
          <cell r="G27">
            <v>0</v>
          </cell>
          <cell r="H27">
            <v>0</v>
          </cell>
          <cell r="I27" t="str">
            <v>0          0   .</v>
          </cell>
          <cell r="J27">
            <v>0</v>
          </cell>
          <cell r="K27">
            <v>0</v>
          </cell>
          <cell r="L27">
            <v>2003</v>
          </cell>
          <cell r="M27" t="str">
            <v>No Trade</v>
          </cell>
          <cell r="N27" t="str">
            <v/>
          </cell>
          <cell r="O27" t="str">
            <v/>
          </cell>
          <cell r="P27" t="str">
            <v/>
          </cell>
        </row>
        <row r="28">
          <cell r="A28" t="str">
            <v>GO</v>
          </cell>
          <cell r="B28">
            <v>1</v>
          </cell>
          <cell r="C28">
            <v>3</v>
          </cell>
          <cell r="D28" t="str">
            <v>C</v>
          </cell>
          <cell r="E28">
            <v>0.56000000000000005</v>
          </cell>
          <cell r="F28">
            <v>37616</v>
          </cell>
          <cell r="G28">
            <v>0</v>
          </cell>
          <cell r="H28">
            <v>0</v>
          </cell>
          <cell r="I28" t="str">
            <v>0          0   .</v>
          </cell>
          <cell r="J28">
            <v>0</v>
          </cell>
          <cell r="K28">
            <v>0</v>
          </cell>
          <cell r="L28">
            <v>2003</v>
          </cell>
          <cell r="M28" t="str">
            <v>No Trade</v>
          </cell>
          <cell r="N28" t="str">
            <v/>
          </cell>
          <cell r="O28" t="str">
            <v/>
          </cell>
          <cell r="P28" t="str">
            <v/>
          </cell>
        </row>
        <row r="29">
          <cell r="A29" t="str">
            <v>GO</v>
          </cell>
          <cell r="B29">
            <v>1</v>
          </cell>
          <cell r="C29">
            <v>3</v>
          </cell>
          <cell r="D29" t="str">
            <v>P</v>
          </cell>
          <cell r="E29">
            <v>0.56999999999999995</v>
          </cell>
          <cell r="F29">
            <v>37616</v>
          </cell>
          <cell r="G29">
            <v>1E-4</v>
          </cell>
          <cell r="H29">
            <v>0</v>
          </cell>
          <cell r="I29" t="str">
            <v>1          0   .</v>
          </cell>
          <cell r="J29">
            <v>0</v>
          </cell>
          <cell r="K29">
            <v>0</v>
          </cell>
          <cell r="L29">
            <v>2003</v>
          </cell>
          <cell r="M29" t="str">
            <v>No Trade</v>
          </cell>
          <cell r="N29" t="str">
            <v/>
          </cell>
          <cell r="O29" t="str">
            <v/>
          </cell>
          <cell r="P29" t="str">
            <v/>
          </cell>
        </row>
        <row r="30">
          <cell r="A30" t="str">
            <v>GO</v>
          </cell>
          <cell r="B30">
            <v>1</v>
          </cell>
          <cell r="C30">
            <v>3</v>
          </cell>
          <cell r="D30" t="str">
            <v>P</v>
          </cell>
          <cell r="E30">
            <v>0.57999999999999996</v>
          </cell>
          <cell r="F30">
            <v>37616</v>
          </cell>
          <cell r="G30">
            <v>1E-4</v>
          </cell>
          <cell r="H30">
            <v>0</v>
          </cell>
          <cell r="I30" t="str">
            <v>1          0   .</v>
          </cell>
          <cell r="J30">
            <v>0</v>
          </cell>
          <cell r="K30">
            <v>0</v>
          </cell>
          <cell r="L30">
            <v>2003</v>
          </cell>
          <cell r="M30" t="str">
            <v>No Trade</v>
          </cell>
          <cell r="N30" t="str">
            <v/>
          </cell>
          <cell r="O30" t="str">
            <v/>
          </cell>
          <cell r="P30" t="str">
            <v/>
          </cell>
        </row>
        <row r="31">
          <cell r="A31" t="str">
            <v>GO</v>
          </cell>
          <cell r="B31">
            <v>1</v>
          </cell>
          <cell r="C31">
            <v>3</v>
          </cell>
          <cell r="D31" t="str">
            <v>P</v>
          </cell>
          <cell r="E31">
            <v>0.59</v>
          </cell>
          <cell r="F31">
            <v>37616</v>
          </cell>
          <cell r="G31">
            <v>1E-4</v>
          </cell>
          <cell r="H31">
            <v>0</v>
          </cell>
          <cell r="I31" t="str">
            <v>2          0   .</v>
          </cell>
          <cell r="J31">
            <v>0</v>
          </cell>
          <cell r="K31">
            <v>0</v>
          </cell>
          <cell r="L31">
            <v>2003</v>
          </cell>
          <cell r="M31" t="str">
            <v>No Trade</v>
          </cell>
          <cell r="N31" t="str">
            <v/>
          </cell>
          <cell r="O31" t="str">
            <v/>
          </cell>
          <cell r="P31" t="str">
            <v/>
          </cell>
        </row>
        <row r="32">
          <cell r="A32" t="str">
            <v>GO</v>
          </cell>
          <cell r="B32">
            <v>1</v>
          </cell>
          <cell r="C32">
            <v>3</v>
          </cell>
          <cell r="D32" t="str">
            <v>P</v>
          </cell>
          <cell r="E32">
            <v>0.6</v>
          </cell>
          <cell r="F32">
            <v>37616</v>
          </cell>
          <cell r="G32">
            <v>1E-4</v>
          </cell>
          <cell r="H32">
            <v>0</v>
          </cell>
          <cell r="I32" t="str">
            <v>3          0   .</v>
          </cell>
          <cell r="J32">
            <v>0</v>
          </cell>
          <cell r="K32">
            <v>0</v>
          </cell>
          <cell r="L32">
            <v>2003</v>
          </cell>
          <cell r="M32" t="str">
            <v>No Trade</v>
          </cell>
          <cell r="N32" t="str">
            <v/>
          </cell>
          <cell r="O32" t="str">
            <v/>
          </cell>
          <cell r="P32" t="str">
            <v/>
          </cell>
        </row>
        <row r="33">
          <cell r="A33" t="str">
            <v>GO</v>
          </cell>
          <cell r="B33">
            <v>1</v>
          </cell>
          <cell r="C33">
            <v>3</v>
          </cell>
          <cell r="D33" t="str">
            <v>P</v>
          </cell>
          <cell r="E33">
            <v>0.61</v>
          </cell>
          <cell r="F33">
            <v>37616</v>
          </cell>
          <cell r="G33">
            <v>1E-4</v>
          </cell>
          <cell r="H33">
            <v>0</v>
          </cell>
          <cell r="I33" t="str">
            <v>5          0   .</v>
          </cell>
          <cell r="J33">
            <v>0</v>
          </cell>
          <cell r="K33">
            <v>0</v>
          </cell>
          <cell r="L33">
            <v>2003</v>
          </cell>
          <cell r="M33" t="str">
            <v>No Trade</v>
          </cell>
          <cell r="N33" t="str">
            <v/>
          </cell>
          <cell r="O33" t="str">
            <v/>
          </cell>
          <cell r="P33" t="str">
            <v/>
          </cell>
        </row>
        <row r="34">
          <cell r="A34" t="str">
            <v>GO</v>
          </cell>
          <cell r="B34">
            <v>1</v>
          </cell>
          <cell r="C34">
            <v>3</v>
          </cell>
          <cell r="D34" t="str">
            <v>P</v>
          </cell>
          <cell r="E34">
            <v>0.62</v>
          </cell>
          <cell r="F34">
            <v>37616</v>
          </cell>
          <cell r="G34">
            <v>0</v>
          </cell>
          <cell r="H34">
            <v>0</v>
          </cell>
          <cell r="I34" t="str">
            <v>0          0   .</v>
          </cell>
          <cell r="J34">
            <v>0</v>
          </cell>
          <cell r="K34">
            <v>0</v>
          </cell>
          <cell r="L34">
            <v>2003</v>
          </cell>
          <cell r="M34" t="str">
            <v>No Trade</v>
          </cell>
          <cell r="N34" t="str">
            <v/>
          </cell>
          <cell r="O34" t="str">
            <v/>
          </cell>
          <cell r="P34" t="str">
            <v/>
          </cell>
        </row>
        <row r="35">
          <cell r="A35" t="str">
            <v>GO</v>
          </cell>
          <cell r="B35">
            <v>1</v>
          </cell>
          <cell r="C35">
            <v>3</v>
          </cell>
          <cell r="D35" t="str">
            <v>P</v>
          </cell>
          <cell r="E35">
            <v>0.63</v>
          </cell>
          <cell r="F35">
            <v>37616</v>
          </cell>
          <cell r="G35">
            <v>2.9999999999999997E-4</v>
          </cell>
          <cell r="H35">
            <v>1E-3</v>
          </cell>
          <cell r="I35" t="str">
            <v>2          0   .</v>
          </cell>
          <cell r="J35">
            <v>0</v>
          </cell>
          <cell r="K35">
            <v>0</v>
          </cell>
          <cell r="L35">
            <v>2003</v>
          </cell>
          <cell r="M35" t="str">
            <v>No Trade</v>
          </cell>
          <cell r="N35" t="str">
            <v/>
          </cell>
          <cell r="O35" t="str">
            <v/>
          </cell>
          <cell r="P35" t="str">
            <v/>
          </cell>
        </row>
        <row r="36">
          <cell r="A36" t="str">
            <v>GO</v>
          </cell>
          <cell r="B36">
            <v>1</v>
          </cell>
          <cell r="C36">
            <v>3</v>
          </cell>
          <cell r="D36" t="str">
            <v>P</v>
          </cell>
          <cell r="E36">
            <v>0.64</v>
          </cell>
          <cell r="F36">
            <v>37616</v>
          </cell>
          <cell r="G36">
            <v>5.0000000000000001E-4</v>
          </cell>
          <cell r="H36">
            <v>1E-3</v>
          </cell>
          <cell r="I36" t="str">
            <v>8          1   .</v>
          </cell>
          <cell r="J36">
            <v>15</v>
          </cell>
          <cell r="K36">
            <v>1.5E-3</v>
          </cell>
          <cell r="L36">
            <v>2003</v>
          </cell>
          <cell r="M36" t="str">
            <v>No Trade</v>
          </cell>
          <cell r="N36" t="str">
            <v/>
          </cell>
          <cell r="O36" t="str">
            <v/>
          </cell>
          <cell r="P36" t="str">
            <v/>
          </cell>
        </row>
        <row r="37">
          <cell r="A37" t="str">
            <v>GO</v>
          </cell>
          <cell r="B37">
            <v>1</v>
          </cell>
          <cell r="C37">
            <v>3</v>
          </cell>
          <cell r="D37" t="str">
            <v>P</v>
          </cell>
          <cell r="E37">
            <v>0.65</v>
          </cell>
          <cell r="F37">
            <v>37616</v>
          </cell>
          <cell r="G37">
            <v>8.0000000000000004E-4</v>
          </cell>
          <cell r="H37">
            <v>2E-3</v>
          </cell>
          <cell r="I37" t="str">
            <v>7          0   .</v>
          </cell>
          <cell r="J37">
            <v>0</v>
          </cell>
          <cell r="K37">
            <v>0</v>
          </cell>
          <cell r="L37">
            <v>2003</v>
          </cell>
          <cell r="M37" t="str">
            <v>No Trade</v>
          </cell>
          <cell r="N37" t="str">
            <v/>
          </cell>
          <cell r="O37" t="str">
            <v/>
          </cell>
          <cell r="P37" t="str">
            <v/>
          </cell>
        </row>
        <row r="38">
          <cell r="A38" t="str">
            <v>GO</v>
          </cell>
          <cell r="B38">
            <v>1</v>
          </cell>
          <cell r="C38">
            <v>3</v>
          </cell>
          <cell r="D38" t="str">
            <v>P</v>
          </cell>
          <cell r="E38">
            <v>0.66</v>
          </cell>
          <cell r="F38">
            <v>37616</v>
          </cell>
          <cell r="G38">
            <v>1.2999999999999999E-3</v>
          </cell>
          <cell r="H38">
            <v>3.0000000000000001E-3</v>
          </cell>
          <cell r="I38" t="str">
            <v>9          0   .</v>
          </cell>
          <cell r="J38">
            <v>0</v>
          </cell>
          <cell r="K38">
            <v>0</v>
          </cell>
          <cell r="L38">
            <v>2003</v>
          </cell>
          <cell r="M38" t="str">
            <v>No Trade</v>
          </cell>
          <cell r="N38" t="str">
            <v/>
          </cell>
          <cell r="O38" t="str">
            <v/>
          </cell>
          <cell r="P38" t="str">
            <v/>
          </cell>
        </row>
        <row r="39">
          <cell r="A39" t="str">
            <v>GO</v>
          </cell>
          <cell r="B39">
            <v>1</v>
          </cell>
          <cell r="C39">
            <v>3</v>
          </cell>
          <cell r="D39" t="str">
            <v>C</v>
          </cell>
          <cell r="E39">
            <v>0.67</v>
          </cell>
          <cell r="F39">
            <v>37616</v>
          </cell>
          <cell r="G39">
            <v>8.4400000000000003E-2</v>
          </cell>
          <cell r="H39">
            <v>6.4000000000000001E-2</v>
          </cell>
          <cell r="I39" t="str">
            <v>5          0   .</v>
          </cell>
          <cell r="J39">
            <v>0</v>
          </cell>
          <cell r="K39">
            <v>0</v>
          </cell>
          <cell r="L39">
            <v>2003</v>
          </cell>
          <cell r="M39" t="str">
            <v>No Trade</v>
          </cell>
          <cell r="N39" t="str">
            <v/>
          </cell>
          <cell r="O39" t="str">
            <v/>
          </cell>
          <cell r="P39" t="str">
            <v/>
          </cell>
        </row>
        <row r="40">
          <cell r="A40" t="str">
            <v>GO</v>
          </cell>
          <cell r="B40">
            <v>1</v>
          </cell>
          <cell r="C40">
            <v>3</v>
          </cell>
          <cell r="D40" t="str">
            <v>P</v>
          </cell>
          <cell r="E40">
            <v>0.67</v>
          </cell>
          <cell r="F40">
            <v>37616</v>
          </cell>
          <cell r="G40">
            <v>1.9E-3</v>
          </cell>
          <cell r="H40">
            <v>5.0000000000000001E-3</v>
          </cell>
          <cell r="I40" t="str">
            <v>4          0   .</v>
          </cell>
          <cell r="J40">
            <v>0</v>
          </cell>
          <cell r="K40">
            <v>0</v>
          </cell>
          <cell r="L40">
            <v>2003</v>
          </cell>
          <cell r="M40" t="str">
            <v>No Trade</v>
          </cell>
          <cell r="N40" t="str">
            <v/>
          </cell>
          <cell r="O40" t="str">
            <v/>
          </cell>
          <cell r="P40" t="str">
            <v/>
          </cell>
        </row>
        <row r="41">
          <cell r="A41" t="str">
            <v>GO</v>
          </cell>
          <cell r="B41">
            <v>1</v>
          </cell>
          <cell r="C41">
            <v>3</v>
          </cell>
          <cell r="D41" t="str">
            <v>C</v>
          </cell>
          <cell r="E41">
            <v>0.68</v>
          </cell>
          <cell r="F41">
            <v>37616</v>
          </cell>
          <cell r="G41">
            <v>7.5399999999999995E-2</v>
          </cell>
          <cell r="H41">
            <v>5.6000000000000001E-2</v>
          </cell>
          <cell r="I41" t="str">
            <v>7          0   .</v>
          </cell>
          <cell r="J41">
            <v>0</v>
          </cell>
          <cell r="K41">
            <v>0</v>
          </cell>
          <cell r="L41">
            <v>2003</v>
          </cell>
          <cell r="M41" t="str">
            <v>No Trade</v>
          </cell>
          <cell r="N41" t="str">
            <v/>
          </cell>
          <cell r="O41" t="str">
            <v/>
          </cell>
          <cell r="P41" t="str">
            <v/>
          </cell>
        </row>
        <row r="42">
          <cell r="A42" t="str">
            <v>GO</v>
          </cell>
          <cell r="B42">
            <v>1</v>
          </cell>
          <cell r="C42">
            <v>3</v>
          </cell>
          <cell r="D42" t="str">
            <v>P</v>
          </cell>
          <cell r="E42">
            <v>0.68</v>
          </cell>
          <cell r="F42">
            <v>37616</v>
          </cell>
          <cell r="G42">
            <v>2.8999999999999998E-3</v>
          </cell>
          <cell r="H42">
            <v>7.0000000000000001E-3</v>
          </cell>
          <cell r="I42" t="str">
            <v>5          0   .</v>
          </cell>
          <cell r="J42">
            <v>0</v>
          </cell>
          <cell r="K42">
            <v>0</v>
          </cell>
          <cell r="L42">
            <v>2003</v>
          </cell>
          <cell r="M42" t="str">
            <v>No Trade</v>
          </cell>
          <cell r="N42" t="str">
            <v/>
          </cell>
          <cell r="O42" t="str">
            <v/>
          </cell>
          <cell r="P42" t="str">
            <v/>
          </cell>
        </row>
        <row r="43">
          <cell r="A43" t="str">
            <v>GO</v>
          </cell>
          <cell r="B43">
            <v>1</v>
          </cell>
          <cell r="C43">
            <v>3</v>
          </cell>
          <cell r="D43" t="str">
            <v>C</v>
          </cell>
          <cell r="E43">
            <v>0.69</v>
          </cell>
          <cell r="F43">
            <v>37616</v>
          </cell>
          <cell r="G43">
            <v>3.49E-2</v>
          </cell>
          <cell r="H43">
            <v>3.4000000000000002E-2</v>
          </cell>
          <cell r="I43" t="str">
            <v>9          0   .</v>
          </cell>
          <cell r="J43">
            <v>0</v>
          </cell>
          <cell r="K43">
            <v>0</v>
          </cell>
          <cell r="L43">
            <v>2003</v>
          </cell>
          <cell r="M43" t="str">
            <v>No Trade</v>
          </cell>
          <cell r="N43" t="str">
            <v/>
          </cell>
          <cell r="O43" t="str">
            <v/>
          </cell>
          <cell r="P43" t="str">
            <v/>
          </cell>
        </row>
        <row r="44">
          <cell r="A44" t="str">
            <v>GO</v>
          </cell>
          <cell r="B44">
            <v>1</v>
          </cell>
          <cell r="C44">
            <v>3</v>
          </cell>
          <cell r="D44" t="str">
            <v>P</v>
          </cell>
          <cell r="E44">
            <v>0.69</v>
          </cell>
          <cell r="F44">
            <v>37616</v>
          </cell>
          <cell r="G44">
            <v>4.1999999999999997E-3</v>
          </cell>
          <cell r="H44">
            <v>0.01</v>
          </cell>
          <cell r="I44" t="str">
            <v>0          0   .</v>
          </cell>
          <cell r="J44">
            <v>0</v>
          </cell>
          <cell r="K44">
            <v>0</v>
          </cell>
          <cell r="L44">
            <v>2003</v>
          </cell>
          <cell r="M44" t="str">
            <v>No Trade</v>
          </cell>
          <cell r="N44" t="str">
            <v/>
          </cell>
          <cell r="O44" t="str">
            <v/>
          </cell>
          <cell r="P44" t="str">
            <v/>
          </cell>
        </row>
        <row r="45">
          <cell r="A45" t="str">
            <v>GO</v>
          </cell>
          <cell r="B45">
            <v>1</v>
          </cell>
          <cell r="C45">
            <v>3</v>
          </cell>
          <cell r="D45" t="str">
            <v>C</v>
          </cell>
          <cell r="E45">
            <v>0.7</v>
          </cell>
          <cell r="F45">
            <v>37616</v>
          </cell>
          <cell r="G45">
            <v>5.8500000000000003E-2</v>
          </cell>
          <cell r="H45">
            <v>4.2000000000000003E-2</v>
          </cell>
          <cell r="I45" t="str">
            <v>2         50   .</v>
          </cell>
          <cell r="J45">
            <v>480</v>
          </cell>
          <cell r="K45">
            <v>4.8000000000000001E-2</v>
          </cell>
          <cell r="L45">
            <v>2003</v>
          </cell>
          <cell r="M45" t="str">
            <v>No Trade</v>
          </cell>
          <cell r="N45" t="str">
            <v/>
          </cell>
          <cell r="O45" t="str">
            <v/>
          </cell>
          <cell r="P45" t="str">
            <v/>
          </cell>
        </row>
        <row r="46">
          <cell r="A46" t="str">
            <v>GO</v>
          </cell>
          <cell r="B46">
            <v>1</v>
          </cell>
          <cell r="C46">
            <v>3</v>
          </cell>
          <cell r="D46" t="str">
            <v>P</v>
          </cell>
          <cell r="E46">
            <v>0.7</v>
          </cell>
          <cell r="F46">
            <v>37616</v>
          </cell>
          <cell r="G46">
            <v>5.8999999999999999E-3</v>
          </cell>
          <cell r="H46">
            <v>1.2999999999999999E-2</v>
          </cell>
          <cell r="I46" t="str">
            <v>0         50   .</v>
          </cell>
          <cell r="J46">
            <v>0</v>
          </cell>
          <cell r="K46">
            <v>0</v>
          </cell>
          <cell r="L46">
            <v>2003</v>
          </cell>
          <cell r="M46" t="str">
            <v>No Trade</v>
          </cell>
          <cell r="N46" t="str">
            <v/>
          </cell>
          <cell r="O46" t="str">
            <v/>
          </cell>
          <cell r="P46" t="str">
            <v/>
          </cell>
        </row>
        <row r="47">
          <cell r="A47" t="str">
            <v>GO</v>
          </cell>
          <cell r="B47">
            <v>1</v>
          </cell>
          <cell r="C47">
            <v>3</v>
          </cell>
          <cell r="D47" t="str">
            <v>C</v>
          </cell>
          <cell r="E47">
            <v>0.71</v>
          </cell>
          <cell r="F47">
            <v>37616</v>
          </cell>
          <cell r="G47">
            <v>5.0700000000000002E-2</v>
          </cell>
          <cell r="H47">
            <v>3.5999999999999997E-2</v>
          </cell>
          <cell r="I47" t="str">
            <v>0          0   .</v>
          </cell>
          <cell r="J47">
            <v>0</v>
          </cell>
          <cell r="K47">
            <v>0</v>
          </cell>
          <cell r="L47">
            <v>2003</v>
          </cell>
          <cell r="M47" t="str">
            <v>No Trade</v>
          </cell>
          <cell r="N47" t="str">
            <v/>
          </cell>
          <cell r="O47" t="str">
            <v/>
          </cell>
          <cell r="P47" t="str">
            <v/>
          </cell>
        </row>
        <row r="48">
          <cell r="A48" t="str">
            <v>GO</v>
          </cell>
          <cell r="B48">
            <v>1</v>
          </cell>
          <cell r="C48">
            <v>3</v>
          </cell>
          <cell r="D48" t="str">
            <v>P</v>
          </cell>
          <cell r="E48">
            <v>0.71</v>
          </cell>
          <cell r="F48">
            <v>37616</v>
          </cell>
          <cell r="G48">
            <v>8.0999999999999996E-3</v>
          </cell>
          <cell r="H48">
            <v>1.6E-2</v>
          </cell>
          <cell r="I48" t="str">
            <v>7          0   .</v>
          </cell>
          <cell r="J48">
            <v>0</v>
          </cell>
          <cell r="K48">
            <v>0</v>
          </cell>
          <cell r="L48">
            <v>2003</v>
          </cell>
          <cell r="M48" t="str">
            <v>No Trade</v>
          </cell>
          <cell r="N48" t="str">
            <v/>
          </cell>
          <cell r="O48" t="str">
            <v/>
          </cell>
          <cell r="P48" t="str">
            <v/>
          </cell>
        </row>
        <row r="49">
          <cell r="A49" t="str">
            <v>GO</v>
          </cell>
          <cell r="B49">
            <v>1</v>
          </cell>
          <cell r="C49">
            <v>3</v>
          </cell>
          <cell r="D49" t="str">
            <v>C</v>
          </cell>
          <cell r="E49">
            <v>0.72</v>
          </cell>
          <cell r="F49">
            <v>37616</v>
          </cell>
          <cell r="G49">
            <v>4.2999999999999997E-2</v>
          </cell>
          <cell r="H49">
            <v>0.03</v>
          </cell>
          <cell r="I49" t="str">
            <v>3         40   .</v>
          </cell>
          <cell r="J49">
            <v>0</v>
          </cell>
          <cell r="K49">
            <v>0</v>
          </cell>
          <cell r="L49">
            <v>2003</v>
          </cell>
          <cell r="M49" t="str">
            <v>No Trade</v>
          </cell>
          <cell r="N49" t="str">
            <v/>
          </cell>
          <cell r="O49" t="str">
            <v/>
          </cell>
          <cell r="P49" t="str">
            <v/>
          </cell>
        </row>
        <row r="50">
          <cell r="A50" t="str">
            <v>GO</v>
          </cell>
          <cell r="B50">
            <v>1</v>
          </cell>
          <cell r="C50">
            <v>3</v>
          </cell>
          <cell r="D50" t="str">
            <v>P</v>
          </cell>
          <cell r="E50">
            <v>0.72</v>
          </cell>
          <cell r="F50">
            <v>37616</v>
          </cell>
          <cell r="G50">
            <v>1.04E-2</v>
          </cell>
          <cell r="H50">
            <v>2.1000000000000001E-2</v>
          </cell>
          <cell r="I50" t="str">
            <v>0          3   .</v>
          </cell>
          <cell r="J50">
            <v>140</v>
          </cell>
          <cell r="K50">
            <v>1.4E-2</v>
          </cell>
          <cell r="L50">
            <v>2003</v>
          </cell>
          <cell r="M50" t="str">
            <v>No Trade</v>
          </cell>
          <cell r="N50" t="str">
            <v/>
          </cell>
          <cell r="O50" t="str">
            <v/>
          </cell>
          <cell r="P50" t="str">
            <v/>
          </cell>
        </row>
        <row r="51">
          <cell r="A51" t="str">
            <v>GO</v>
          </cell>
          <cell r="B51">
            <v>1</v>
          </cell>
          <cell r="C51">
            <v>3</v>
          </cell>
          <cell r="D51" t="str">
            <v>C</v>
          </cell>
          <cell r="E51">
            <v>0.73</v>
          </cell>
          <cell r="F51">
            <v>37616</v>
          </cell>
          <cell r="G51">
            <v>3.6900000000000002E-2</v>
          </cell>
          <cell r="H51">
            <v>2.5000000000000001E-2</v>
          </cell>
          <cell r="I51" t="str">
            <v>2         40   .</v>
          </cell>
          <cell r="J51">
            <v>0</v>
          </cell>
          <cell r="K51">
            <v>0</v>
          </cell>
          <cell r="L51">
            <v>2003</v>
          </cell>
          <cell r="M51" t="str">
            <v>No Trade</v>
          </cell>
          <cell r="N51" t="str">
            <v/>
          </cell>
          <cell r="O51" t="str">
            <v/>
          </cell>
          <cell r="P51" t="str">
            <v/>
          </cell>
        </row>
        <row r="52">
          <cell r="A52" t="str">
            <v>GO</v>
          </cell>
          <cell r="B52">
            <v>1</v>
          </cell>
          <cell r="C52">
            <v>3</v>
          </cell>
          <cell r="D52" t="str">
            <v>P</v>
          </cell>
          <cell r="E52">
            <v>0.73</v>
          </cell>
          <cell r="F52">
            <v>37616</v>
          </cell>
          <cell r="G52">
            <v>1.43E-2</v>
          </cell>
          <cell r="H52">
            <v>2.5000000000000001E-2</v>
          </cell>
          <cell r="I52" t="str">
            <v>9        160   .</v>
          </cell>
          <cell r="J52">
            <v>0</v>
          </cell>
          <cell r="K52">
            <v>0</v>
          </cell>
          <cell r="L52">
            <v>2003</v>
          </cell>
          <cell r="M52" t="str">
            <v>No Trade</v>
          </cell>
          <cell r="N52" t="str">
            <v/>
          </cell>
          <cell r="O52" t="str">
            <v/>
          </cell>
          <cell r="P52" t="str">
            <v/>
          </cell>
        </row>
        <row r="53">
          <cell r="A53" t="str">
            <v>GO</v>
          </cell>
          <cell r="B53">
            <v>1</v>
          </cell>
          <cell r="C53">
            <v>3</v>
          </cell>
          <cell r="D53" t="str">
            <v>C</v>
          </cell>
          <cell r="E53">
            <v>0.74</v>
          </cell>
          <cell r="F53">
            <v>37616</v>
          </cell>
          <cell r="G53">
            <v>2.9000000000000001E-2</v>
          </cell>
          <cell r="H53">
            <v>0.02</v>
          </cell>
          <cell r="I53" t="str">
            <v>8         40   .</v>
          </cell>
          <cell r="J53">
            <v>0</v>
          </cell>
          <cell r="K53">
            <v>0</v>
          </cell>
          <cell r="L53">
            <v>2003</v>
          </cell>
          <cell r="M53" t="str">
            <v>No Trade</v>
          </cell>
          <cell r="N53" t="str">
            <v/>
          </cell>
          <cell r="O53" t="str">
            <v/>
          </cell>
          <cell r="P53" t="str">
            <v/>
          </cell>
        </row>
        <row r="54">
          <cell r="A54" t="str">
            <v>GO</v>
          </cell>
          <cell r="B54">
            <v>1</v>
          </cell>
          <cell r="C54">
            <v>3</v>
          </cell>
          <cell r="D54" t="str">
            <v>P</v>
          </cell>
          <cell r="E54">
            <v>0.74</v>
          </cell>
          <cell r="F54">
            <v>37616</v>
          </cell>
          <cell r="G54">
            <v>1.6400000000000001E-2</v>
          </cell>
          <cell r="H54">
            <v>3.1E-2</v>
          </cell>
          <cell r="I54" t="str">
            <v>5         60   .</v>
          </cell>
          <cell r="J54">
            <v>160</v>
          </cell>
          <cell r="K54">
            <v>1.6E-2</v>
          </cell>
          <cell r="L54">
            <v>2003</v>
          </cell>
          <cell r="M54" t="str">
            <v>No Trade</v>
          </cell>
          <cell r="N54" t="str">
            <v/>
          </cell>
          <cell r="O54" t="str">
            <v/>
          </cell>
          <cell r="P54" t="str">
            <v/>
          </cell>
        </row>
        <row r="55">
          <cell r="A55" t="str">
            <v>GO</v>
          </cell>
          <cell r="B55">
            <v>1</v>
          </cell>
          <cell r="C55">
            <v>3</v>
          </cell>
          <cell r="D55" t="str">
            <v>C</v>
          </cell>
          <cell r="E55">
            <v>0.75</v>
          </cell>
          <cell r="F55">
            <v>37616</v>
          </cell>
          <cell r="G55">
            <v>2.5600000000000001E-2</v>
          </cell>
          <cell r="H55">
            <v>1.7000000000000001E-2</v>
          </cell>
          <cell r="I55" t="str">
            <v>0          0   .</v>
          </cell>
          <cell r="J55">
            <v>0</v>
          </cell>
          <cell r="K55">
            <v>0</v>
          </cell>
          <cell r="L55">
            <v>2003</v>
          </cell>
          <cell r="M55" t="str">
            <v>No Trade</v>
          </cell>
          <cell r="N55" t="str">
            <v/>
          </cell>
          <cell r="O55" t="str">
            <v/>
          </cell>
          <cell r="P55" t="str">
            <v/>
          </cell>
        </row>
        <row r="56">
          <cell r="A56" t="str">
            <v>GO</v>
          </cell>
          <cell r="B56">
            <v>1</v>
          </cell>
          <cell r="C56">
            <v>3</v>
          </cell>
          <cell r="D56" t="str">
            <v>P</v>
          </cell>
          <cell r="E56">
            <v>0.75</v>
          </cell>
          <cell r="F56">
            <v>37616</v>
          </cell>
          <cell r="G56">
            <v>2.29E-2</v>
          </cell>
          <cell r="H56">
            <v>3.6999999999999998E-2</v>
          </cell>
          <cell r="I56" t="str">
            <v>6          3   .</v>
          </cell>
          <cell r="J56">
            <v>0</v>
          </cell>
          <cell r="K56">
            <v>0</v>
          </cell>
          <cell r="L56">
            <v>2003</v>
          </cell>
          <cell r="M56" t="str">
            <v>No Trade</v>
          </cell>
          <cell r="N56" t="str">
            <v/>
          </cell>
          <cell r="O56" t="str">
            <v/>
          </cell>
          <cell r="P56" t="str">
            <v/>
          </cell>
        </row>
        <row r="57">
          <cell r="A57" t="str">
            <v>GO</v>
          </cell>
          <cell r="B57">
            <v>1</v>
          </cell>
          <cell r="C57">
            <v>3</v>
          </cell>
          <cell r="D57" t="str">
            <v>C</v>
          </cell>
          <cell r="E57">
            <v>0.76</v>
          </cell>
          <cell r="F57">
            <v>37616</v>
          </cell>
          <cell r="G57">
            <v>1.95E-2</v>
          </cell>
          <cell r="H57">
            <v>1.2999999999999999E-2</v>
          </cell>
          <cell r="I57" t="str">
            <v>8          0   .</v>
          </cell>
          <cell r="J57">
            <v>0</v>
          </cell>
          <cell r="K57">
            <v>0</v>
          </cell>
          <cell r="L57">
            <v>2003</v>
          </cell>
          <cell r="M57" t="str">
            <v>No Trade</v>
          </cell>
          <cell r="N57" t="str">
            <v/>
          </cell>
          <cell r="O57" t="str">
            <v/>
          </cell>
          <cell r="P57" t="str">
            <v/>
          </cell>
        </row>
        <row r="58">
          <cell r="A58" t="str">
            <v>GO</v>
          </cell>
          <cell r="B58">
            <v>1</v>
          </cell>
          <cell r="C58">
            <v>3</v>
          </cell>
          <cell r="D58" t="str">
            <v>P</v>
          </cell>
          <cell r="E58">
            <v>0.76</v>
          </cell>
          <cell r="F58">
            <v>37616</v>
          </cell>
          <cell r="G58">
            <v>6.7900000000000002E-2</v>
          </cell>
          <cell r="H58">
            <v>6.7000000000000004E-2</v>
          </cell>
          <cell r="I58" t="str">
            <v>9          0   .</v>
          </cell>
          <cell r="J58">
            <v>0</v>
          </cell>
          <cell r="K58">
            <v>0</v>
          </cell>
          <cell r="L58">
            <v>2003</v>
          </cell>
          <cell r="M58" t="str">
            <v>No Trade</v>
          </cell>
          <cell r="N58" t="str">
            <v/>
          </cell>
          <cell r="O58" t="str">
            <v/>
          </cell>
          <cell r="P58" t="str">
            <v/>
          </cell>
        </row>
        <row r="59">
          <cell r="A59" t="str">
            <v>GO</v>
          </cell>
          <cell r="B59">
            <v>1</v>
          </cell>
          <cell r="C59">
            <v>3</v>
          </cell>
          <cell r="D59" t="str">
            <v>C</v>
          </cell>
          <cell r="E59">
            <v>0.77</v>
          </cell>
          <cell r="F59">
            <v>37616</v>
          </cell>
          <cell r="G59">
            <v>1.7000000000000001E-2</v>
          </cell>
          <cell r="H59">
            <v>1.0999999999999999E-2</v>
          </cell>
          <cell r="I59" t="str">
            <v>1         80   .</v>
          </cell>
          <cell r="J59">
            <v>0</v>
          </cell>
          <cell r="K59">
            <v>0</v>
          </cell>
          <cell r="L59">
            <v>2003</v>
          </cell>
          <cell r="M59" t="str">
            <v>No Trade</v>
          </cell>
          <cell r="N59" t="str">
            <v/>
          </cell>
          <cell r="O59" t="str">
            <v/>
          </cell>
          <cell r="P59" t="str">
            <v/>
          </cell>
        </row>
        <row r="60">
          <cell r="A60" t="str">
            <v>GO</v>
          </cell>
          <cell r="B60">
            <v>1</v>
          </cell>
          <cell r="C60">
            <v>3</v>
          </cell>
          <cell r="D60" t="str">
            <v>P</v>
          </cell>
          <cell r="E60">
            <v>0.77</v>
          </cell>
          <cell r="F60">
            <v>37616</v>
          </cell>
          <cell r="G60">
            <v>7.7399999999999997E-2</v>
          </cell>
          <cell r="H60">
            <v>7.6999999999999999E-2</v>
          </cell>
          <cell r="I60" t="str">
            <v>4          0   .</v>
          </cell>
          <cell r="J60">
            <v>0</v>
          </cell>
          <cell r="K60">
            <v>0</v>
          </cell>
          <cell r="L60">
            <v>2003</v>
          </cell>
          <cell r="M60" t="str">
            <v>No Trade</v>
          </cell>
          <cell r="N60" t="str">
            <v/>
          </cell>
          <cell r="O60" t="str">
            <v/>
          </cell>
          <cell r="P60" t="str">
            <v/>
          </cell>
        </row>
        <row r="61">
          <cell r="A61" t="str">
            <v>GO</v>
          </cell>
          <cell r="B61">
            <v>1</v>
          </cell>
          <cell r="C61">
            <v>3</v>
          </cell>
          <cell r="D61" t="str">
            <v>C</v>
          </cell>
          <cell r="E61">
            <v>0.78</v>
          </cell>
          <cell r="F61">
            <v>37616</v>
          </cell>
          <cell r="G61">
            <v>1.37E-2</v>
          </cell>
          <cell r="H61">
            <v>8.0000000000000002E-3</v>
          </cell>
          <cell r="I61" t="str">
            <v>8          0   .</v>
          </cell>
          <cell r="J61">
            <v>0</v>
          </cell>
          <cell r="K61">
            <v>0</v>
          </cell>
          <cell r="L61">
            <v>2003</v>
          </cell>
          <cell r="M61" t="str">
            <v>No Trade</v>
          </cell>
          <cell r="N61" t="str">
            <v/>
          </cell>
          <cell r="O61" t="str">
            <v/>
          </cell>
          <cell r="P61" t="str">
            <v/>
          </cell>
        </row>
        <row r="62">
          <cell r="A62" t="str">
            <v>GO</v>
          </cell>
          <cell r="B62">
            <v>1</v>
          </cell>
          <cell r="C62">
            <v>3</v>
          </cell>
          <cell r="D62" t="str">
            <v>P</v>
          </cell>
          <cell r="E62">
            <v>0.78</v>
          </cell>
          <cell r="F62">
            <v>37616</v>
          </cell>
          <cell r="G62">
            <v>4.0899999999999999E-2</v>
          </cell>
          <cell r="H62">
            <v>5.8999999999999997E-2</v>
          </cell>
          <cell r="I62" t="str">
            <v>4        190   .</v>
          </cell>
          <cell r="J62">
            <v>0</v>
          </cell>
          <cell r="K62">
            <v>0</v>
          </cell>
          <cell r="L62">
            <v>2003</v>
          </cell>
          <cell r="M62" t="str">
            <v>No Trade</v>
          </cell>
          <cell r="N62" t="str">
            <v/>
          </cell>
          <cell r="O62" t="str">
            <v/>
          </cell>
          <cell r="P62" t="str">
            <v/>
          </cell>
        </row>
        <row r="63">
          <cell r="A63" t="str">
            <v>GO</v>
          </cell>
          <cell r="B63">
            <v>1</v>
          </cell>
          <cell r="C63">
            <v>3</v>
          </cell>
          <cell r="D63" t="str">
            <v>C</v>
          </cell>
          <cell r="E63">
            <v>0.79</v>
          </cell>
          <cell r="F63">
            <v>37616</v>
          </cell>
          <cell r="G63">
            <v>1.09E-2</v>
          </cell>
          <cell r="H63">
            <v>6.0000000000000001E-3</v>
          </cell>
          <cell r="I63" t="str">
            <v>9          0   .</v>
          </cell>
          <cell r="J63">
            <v>0</v>
          </cell>
          <cell r="K63">
            <v>0</v>
          </cell>
          <cell r="L63">
            <v>2003</v>
          </cell>
          <cell r="M63" t="str">
            <v>No Trade</v>
          </cell>
          <cell r="N63" t="str">
            <v/>
          </cell>
          <cell r="O63" t="str">
            <v/>
          </cell>
          <cell r="P63" t="str">
            <v/>
          </cell>
        </row>
        <row r="64">
          <cell r="A64" t="str">
            <v>GO</v>
          </cell>
          <cell r="B64">
            <v>1</v>
          </cell>
          <cell r="C64">
            <v>3</v>
          </cell>
          <cell r="D64" t="str">
            <v>P</v>
          </cell>
          <cell r="E64">
            <v>0.79</v>
          </cell>
          <cell r="F64">
            <v>37616</v>
          </cell>
          <cell r="G64">
            <v>4.8099999999999997E-2</v>
          </cell>
          <cell r="H64">
            <v>6.7000000000000004E-2</v>
          </cell>
          <cell r="I64" t="str">
            <v>4          0   .</v>
          </cell>
          <cell r="J64">
            <v>0</v>
          </cell>
          <cell r="K64">
            <v>0</v>
          </cell>
          <cell r="L64">
            <v>2003</v>
          </cell>
          <cell r="M64" t="str">
            <v>No Trade</v>
          </cell>
          <cell r="N64" t="str">
            <v/>
          </cell>
          <cell r="O64" t="str">
            <v/>
          </cell>
          <cell r="P64" t="str">
            <v/>
          </cell>
        </row>
        <row r="65">
          <cell r="A65" t="str">
            <v>GO</v>
          </cell>
          <cell r="B65">
            <v>1</v>
          </cell>
          <cell r="C65">
            <v>3</v>
          </cell>
          <cell r="D65" t="str">
            <v>C</v>
          </cell>
          <cell r="E65">
            <v>0.8</v>
          </cell>
          <cell r="F65">
            <v>37616</v>
          </cell>
          <cell r="G65">
            <v>8.5000000000000006E-3</v>
          </cell>
          <cell r="H65">
            <v>5.0000000000000001E-3</v>
          </cell>
          <cell r="I65" t="str">
            <v>4         54   .</v>
          </cell>
          <cell r="J65">
            <v>80</v>
          </cell>
          <cell r="K65">
            <v>6.0000000000000001E-3</v>
          </cell>
          <cell r="L65">
            <v>2003</v>
          </cell>
          <cell r="M65" t="str">
            <v>No Trade</v>
          </cell>
          <cell r="N65" t="str">
            <v/>
          </cell>
          <cell r="O65" t="str">
            <v/>
          </cell>
          <cell r="P65" t="str">
            <v/>
          </cell>
        </row>
        <row r="66">
          <cell r="A66" t="str">
            <v>GO</v>
          </cell>
          <cell r="B66">
            <v>1</v>
          </cell>
          <cell r="C66">
            <v>3</v>
          </cell>
          <cell r="D66" t="str">
            <v>P</v>
          </cell>
          <cell r="E66">
            <v>0.8</v>
          </cell>
          <cell r="F66">
            <v>37616</v>
          </cell>
          <cell r="G66">
            <v>5.57E-2</v>
          </cell>
          <cell r="H66">
            <v>7.4999999999999997E-2</v>
          </cell>
          <cell r="I66" t="str">
            <v>9          3   .</v>
          </cell>
          <cell r="J66">
            <v>0</v>
          </cell>
          <cell r="K66">
            <v>0</v>
          </cell>
          <cell r="L66">
            <v>2003</v>
          </cell>
          <cell r="M66" t="str">
            <v>No Trade</v>
          </cell>
          <cell r="N66" t="str">
            <v/>
          </cell>
          <cell r="O66" t="str">
            <v/>
          </cell>
          <cell r="P66" t="str">
            <v/>
          </cell>
        </row>
        <row r="67">
          <cell r="A67" t="str">
            <v>GO</v>
          </cell>
          <cell r="B67">
            <v>1</v>
          </cell>
          <cell r="C67">
            <v>3</v>
          </cell>
          <cell r="D67" t="str">
            <v>C</v>
          </cell>
          <cell r="E67">
            <v>0.81</v>
          </cell>
          <cell r="F67">
            <v>37616</v>
          </cell>
          <cell r="G67">
            <v>6.6E-3</v>
          </cell>
          <cell r="H67">
            <v>4.0000000000000001E-3</v>
          </cell>
          <cell r="I67" t="str">
            <v>2          1   .</v>
          </cell>
          <cell r="J67">
            <v>50</v>
          </cell>
          <cell r="K67">
            <v>5.0000000000000001E-3</v>
          </cell>
          <cell r="L67">
            <v>2003</v>
          </cell>
          <cell r="M67" t="str">
            <v>No Trade</v>
          </cell>
          <cell r="N67" t="str">
            <v/>
          </cell>
          <cell r="O67" t="str">
            <v/>
          </cell>
          <cell r="P67" t="str">
            <v/>
          </cell>
        </row>
        <row r="68">
          <cell r="A68" t="str">
            <v>GO</v>
          </cell>
          <cell r="B68">
            <v>1</v>
          </cell>
          <cell r="C68">
            <v>3</v>
          </cell>
          <cell r="D68" t="str">
            <v>P</v>
          </cell>
          <cell r="E68">
            <v>0.81</v>
          </cell>
          <cell r="F68">
            <v>37616</v>
          </cell>
          <cell r="G68">
            <v>0.1573</v>
          </cell>
          <cell r="H68">
            <v>0.157</v>
          </cell>
          <cell r="I68" t="str">
            <v>3          0   .</v>
          </cell>
          <cell r="J68">
            <v>0</v>
          </cell>
          <cell r="K68">
            <v>0</v>
          </cell>
          <cell r="L68">
            <v>2003</v>
          </cell>
          <cell r="M68" t="str">
            <v>No Trade</v>
          </cell>
          <cell r="N68" t="str">
            <v/>
          </cell>
          <cell r="O68" t="str">
            <v/>
          </cell>
          <cell r="P68" t="str">
            <v/>
          </cell>
        </row>
        <row r="69">
          <cell r="A69" t="str">
            <v>GO</v>
          </cell>
          <cell r="B69">
            <v>1</v>
          </cell>
          <cell r="C69">
            <v>3</v>
          </cell>
          <cell r="D69" t="str">
            <v>C</v>
          </cell>
          <cell r="E69">
            <v>0.82</v>
          </cell>
          <cell r="F69">
            <v>37616</v>
          </cell>
          <cell r="G69">
            <v>5.1000000000000004E-3</v>
          </cell>
          <cell r="H69">
            <v>3.0000000000000001E-3</v>
          </cell>
          <cell r="I69" t="str">
            <v>2          0   .</v>
          </cell>
          <cell r="J69">
            <v>0</v>
          </cell>
          <cell r="K69">
            <v>0</v>
          </cell>
          <cell r="L69">
            <v>2003</v>
          </cell>
          <cell r="M69" t="str">
            <v>No Trade</v>
          </cell>
          <cell r="N69" t="str">
            <v/>
          </cell>
          <cell r="O69" t="str">
            <v/>
          </cell>
          <cell r="P69" t="str">
            <v/>
          </cell>
        </row>
        <row r="70">
          <cell r="A70" t="str">
            <v>GO</v>
          </cell>
          <cell r="B70">
            <v>1</v>
          </cell>
          <cell r="C70">
            <v>3</v>
          </cell>
          <cell r="D70" t="str">
            <v>C</v>
          </cell>
          <cell r="E70">
            <v>0.83</v>
          </cell>
          <cell r="F70">
            <v>37616</v>
          </cell>
          <cell r="G70">
            <v>3.8999999999999998E-3</v>
          </cell>
          <cell r="H70">
            <v>2E-3</v>
          </cell>
          <cell r="I70" t="str">
            <v>5          0   .</v>
          </cell>
          <cell r="J70">
            <v>0</v>
          </cell>
          <cell r="K70">
            <v>0</v>
          </cell>
          <cell r="L70">
            <v>2003</v>
          </cell>
          <cell r="M70" t="str">
            <v>No Trade</v>
          </cell>
          <cell r="N70" t="str">
            <v/>
          </cell>
          <cell r="O70" t="str">
            <v/>
          </cell>
          <cell r="P70" t="str">
            <v/>
          </cell>
        </row>
        <row r="71">
          <cell r="A71" t="str">
            <v>GO</v>
          </cell>
          <cell r="B71">
            <v>1</v>
          </cell>
          <cell r="C71">
            <v>3</v>
          </cell>
          <cell r="D71" t="str">
            <v>C</v>
          </cell>
          <cell r="E71">
            <v>0.84</v>
          </cell>
          <cell r="F71">
            <v>37616</v>
          </cell>
          <cell r="G71">
            <v>2.8999999999999998E-3</v>
          </cell>
          <cell r="H71">
            <v>1E-3</v>
          </cell>
          <cell r="I71" t="str">
            <v>9          0   .</v>
          </cell>
          <cell r="J71">
            <v>0</v>
          </cell>
          <cell r="K71">
            <v>0</v>
          </cell>
          <cell r="L71">
            <v>2003</v>
          </cell>
          <cell r="M71" t="str">
            <v>No Trade</v>
          </cell>
          <cell r="N71" t="str">
            <v/>
          </cell>
          <cell r="O71" t="str">
            <v/>
          </cell>
          <cell r="P71" t="str">
            <v/>
          </cell>
        </row>
        <row r="72">
          <cell r="A72" t="str">
            <v>GO</v>
          </cell>
          <cell r="B72">
            <v>1</v>
          </cell>
          <cell r="C72">
            <v>3</v>
          </cell>
          <cell r="D72" t="str">
            <v>C</v>
          </cell>
          <cell r="E72">
            <v>0.85</v>
          </cell>
          <cell r="F72">
            <v>37616</v>
          </cell>
          <cell r="G72">
            <v>2.2000000000000001E-3</v>
          </cell>
          <cell r="H72">
            <v>1E-3</v>
          </cell>
          <cell r="I72" t="str">
            <v>4          0   .</v>
          </cell>
          <cell r="J72">
            <v>0</v>
          </cell>
          <cell r="K72">
            <v>0</v>
          </cell>
          <cell r="L72">
            <v>2003</v>
          </cell>
          <cell r="M72" t="str">
            <v>No Trade</v>
          </cell>
          <cell r="N72" t="str">
            <v/>
          </cell>
          <cell r="O72" t="str">
            <v/>
          </cell>
          <cell r="P72" t="str">
            <v/>
          </cell>
        </row>
        <row r="73">
          <cell r="A73" t="str">
            <v>GO</v>
          </cell>
          <cell r="B73">
            <v>1</v>
          </cell>
          <cell r="C73">
            <v>3</v>
          </cell>
          <cell r="D73" t="str">
            <v>C</v>
          </cell>
          <cell r="E73">
            <v>0.86</v>
          </cell>
          <cell r="F73">
            <v>37616</v>
          </cell>
          <cell r="G73">
            <v>1.6000000000000001E-3</v>
          </cell>
          <cell r="H73">
            <v>1E-3</v>
          </cell>
          <cell r="I73" t="str">
            <v>0          0   .</v>
          </cell>
          <cell r="J73">
            <v>0</v>
          </cell>
          <cell r="K73">
            <v>0</v>
          </cell>
          <cell r="L73">
            <v>2003</v>
          </cell>
          <cell r="M73" t="str">
            <v>No Trade</v>
          </cell>
          <cell r="N73" t="str">
            <v/>
          </cell>
          <cell r="O73" t="str">
            <v/>
          </cell>
          <cell r="P73" t="str">
            <v/>
          </cell>
        </row>
        <row r="74">
          <cell r="A74" t="str">
            <v>GO</v>
          </cell>
          <cell r="B74">
            <v>1</v>
          </cell>
          <cell r="C74">
            <v>3</v>
          </cell>
          <cell r="D74" t="str">
            <v>C</v>
          </cell>
          <cell r="E74">
            <v>0.87</v>
          </cell>
          <cell r="F74">
            <v>37616</v>
          </cell>
          <cell r="G74">
            <v>1.1999999999999999E-3</v>
          </cell>
          <cell r="H74">
            <v>0</v>
          </cell>
          <cell r="I74" t="str">
            <v>8          0   .</v>
          </cell>
          <cell r="J74">
            <v>0</v>
          </cell>
          <cell r="K74">
            <v>0</v>
          </cell>
          <cell r="L74">
            <v>2003</v>
          </cell>
          <cell r="M74" t="str">
            <v>No Trade</v>
          </cell>
          <cell r="N74" t="str">
            <v/>
          </cell>
          <cell r="O74" t="str">
            <v/>
          </cell>
          <cell r="P74" t="str">
            <v/>
          </cell>
        </row>
        <row r="75">
          <cell r="A75" t="str">
            <v>GO</v>
          </cell>
          <cell r="B75">
            <v>1</v>
          </cell>
          <cell r="C75">
            <v>3</v>
          </cell>
          <cell r="D75" t="str">
            <v>C</v>
          </cell>
          <cell r="E75">
            <v>0.88</v>
          </cell>
          <cell r="F75">
            <v>37616</v>
          </cell>
          <cell r="G75">
            <v>8.9999999999999998E-4</v>
          </cell>
          <cell r="H75">
            <v>0</v>
          </cell>
          <cell r="I75" t="str">
            <v>6          0   .</v>
          </cell>
          <cell r="J75">
            <v>0</v>
          </cell>
          <cell r="K75">
            <v>0</v>
          </cell>
          <cell r="L75">
            <v>2003</v>
          </cell>
          <cell r="M75" t="str">
            <v>No Trade</v>
          </cell>
          <cell r="N75" t="str">
            <v/>
          </cell>
          <cell r="O75" t="str">
            <v/>
          </cell>
          <cell r="P75" t="str">
            <v/>
          </cell>
        </row>
        <row r="76">
          <cell r="A76" t="str">
            <v>GO</v>
          </cell>
          <cell r="B76">
            <v>1</v>
          </cell>
          <cell r="C76">
            <v>3</v>
          </cell>
          <cell r="D76" t="str">
            <v>C</v>
          </cell>
          <cell r="E76">
            <v>0.89</v>
          </cell>
          <cell r="F76">
            <v>37616</v>
          </cell>
          <cell r="G76">
            <v>5.9999999999999995E-4</v>
          </cell>
          <cell r="H76">
            <v>0</v>
          </cell>
          <cell r="I76" t="str">
            <v>4          0   .</v>
          </cell>
          <cell r="J76">
            <v>0</v>
          </cell>
          <cell r="K76">
            <v>0</v>
          </cell>
          <cell r="L76">
            <v>2003</v>
          </cell>
          <cell r="M76" t="str">
            <v>No Trade</v>
          </cell>
          <cell r="N76" t="str">
            <v/>
          </cell>
          <cell r="O76" t="str">
            <v/>
          </cell>
          <cell r="P76" t="str">
            <v/>
          </cell>
        </row>
        <row r="77">
          <cell r="A77" t="str">
            <v>GO</v>
          </cell>
          <cell r="B77">
            <v>1</v>
          </cell>
          <cell r="C77">
            <v>3</v>
          </cell>
          <cell r="D77" t="str">
            <v>C</v>
          </cell>
          <cell r="E77">
            <v>0.9</v>
          </cell>
          <cell r="F77">
            <v>37616</v>
          </cell>
          <cell r="G77">
            <v>5.0000000000000001E-4</v>
          </cell>
          <cell r="H77">
            <v>0</v>
          </cell>
          <cell r="I77" t="str">
            <v>3          0   .</v>
          </cell>
          <cell r="J77">
            <v>0</v>
          </cell>
          <cell r="K77">
            <v>0</v>
          </cell>
          <cell r="L77">
            <v>2003</v>
          </cell>
          <cell r="M77" t="str">
            <v>No Trade</v>
          </cell>
          <cell r="N77" t="str">
            <v/>
          </cell>
          <cell r="O77" t="str">
            <v/>
          </cell>
          <cell r="P77" t="str">
            <v/>
          </cell>
        </row>
        <row r="78">
          <cell r="A78" t="str">
            <v>GO</v>
          </cell>
          <cell r="B78">
            <v>1</v>
          </cell>
          <cell r="C78">
            <v>3</v>
          </cell>
          <cell r="D78" t="str">
            <v>C</v>
          </cell>
          <cell r="E78">
            <v>0.92</v>
          </cell>
          <cell r="F78">
            <v>37616</v>
          </cell>
          <cell r="G78">
            <v>2.0000000000000001E-4</v>
          </cell>
          <cell r="H78">
            <v>0</v>
          </cell>
          <cell r="I78" t="str">
            <v>2          0   .</v>
          </cell>
          <cell r="J78">
            <v>0</v>
          </cell>
          <cell r="K78">
            <v>0</v>
          </cell>
          <cell r="L78">
            <v>2003</v>
          </cell>
          <cell r="M78" t="str">
            <v>No Trade</v>
          </cell>
          <cell r="N78" t="str">
            <v/>
          </cell>
          <cell r="O78" t="str">
            <v/>
          </cell>
          <cell r="P78" t="str">
            <v/>
          </cell>
        </row>
        <row r="79">
          <cell r="A79" t="str">
            <v>GO</v>
          </cell>
          <cell r="B79">
            <v>1</v>
          </cell>
          <cell r="C79">
            <v>3</v>
          </cell>
          <cell r="D79" t="str">
            <v>C</v>
          </cell>
          <cell r="E79">
            <v>0.93</v>
          </cell>
          <cell r="F79">
            <v>37616</v>
          </cell>
          <cell r="G79">
            <v>0</v>
          </cell>
          <cell r="H79">
            <v>0</v>
          </cell>
          <cell r="I79" t="str">
            <v>0          0   .</v>
          </cell>
          <cell r="J79">
            <v>0</v>
          </cell>
          <cell r="K79">
            <v>0</v>
          </cell>
          <cell r="L79">
            <v>2003</v>
          </cell>
          <cell r="M79" t="str">
            <v>No Trade</v>
          </cell>
          <cell r="N79" t="str">
            <v/>
          </cell>
          <cell r="O79" t="str">
            <v/>
          </cell>
          <cell r="P79" t="str">
            <v/>
          </cell>
        </row>
        <row r="80">
          <cell r="A80" t="str">
            <v>GO</v>
          </cell>
          <cell r="B80">
            <v>1</v>
          </cell>
          <cell r="C80">
            <v>3</v>
          </cell>
          <cell r="D80" t="str">
            <v>C</v>
          </cell>
          <cell r="E80">
            <v>0.94</v>
          </cell>
          <cell r="F80">
            <v>37616</v>
          </cell>
          <cell r="G80">
            <v>0</v>
          </cell>
          <cell r="H80">
            <v>0</v>
          </cell>
          <cell r="I80" t="str">
            <v>0          0   .</v>
          </cell>
          <cell r="J80">
            <v>0</v>
          </cell>
          <cell r="K80">
            <v>0</v>
          </cell>
          <cell r="L80">
            <v>2003</v>
          </cell>
          <cell r="M80" t="str">
            <v>No Trade</v>
          </cell>
          <cell r="N80" t="str">
            <v/>
          </cell>
          <cell r="O80" t="str">
            <v/>
          </cell>
          <cell r="P80" t="str">
            <v/>
          </cell>
        </row>
        <row r="81">
          <cell r="A81" t="str">
            <v>GO</v>
          </cell>
          <cell r="B81">
            <v>1</v>
          </cell>
          <cell r="C81">
            <v>3</v>
          </cell>
          <cell r="D81" t="str">
            <v>C</v>
          </cell>
          <cell r="E81">
            <v>0.96</v>
          </cell>
          <cell r="F81">
            <v>37616</v>
          </cell>
          <cell r="G81">
            <v>1E-4</v>
          </cell>
          <cell r="H81">
            <v>0</v>
          </cell>
          <cell r="I81" t="str">
            <v>1          0   .</v>
          </cell>
          <cell r="J81">
            <v>0</v>
          </cell>
          <cell r="K81">
            <v>0</v>
          </cell>
          <cell r="L81">
            <v>2003</v>
          </cell>
          <cell r="M81" t="str">
            <v>No Trade</v>
          </cell>
          <cell r="N81" t="str">
            <v/>
          </cell>
          <cell r="O81" t="str">
            <v/>
          </cell>
          <cell r="P81" t="str">
            <v/>
          </cell>
        </row>
        <row r="82">
          <cell r="A82" t="str">
            <v>GO</v>
          </cell>
          <cell r="B82">
            <v>1</v>
          </cell>
          <cell r="C82">
            <v>3</v>
          </cell>
          <cell r="D82" t="str">
            <v>C</v>
          </cell>
          <cell r="E82">
            <v>0.98</v>
          </cell>
          <cell r="F82">
            <v>37616</v>
          </cell>
          <cell r="G82">
            <v>1E-4</v>
          </cell>
          <cell r="H82">
            <v>0</v>
          </cell>
          <cell r="I82" t="str">
            <v>1          0   .</v>
          </cell>
          <cell r="J82">
            <v>0</v>
          </cell>
          <cell r="K82">
            <v>0</v>
          </cell>
          <cell r="L82">
            <v>2003</v>
          </cell>
          <cell r="M82" t="str">
            <v>No Trade</v>
          </cell>
          <cell r="N82" t="str">
            <v/>
          </cell>
          <cell r="O82" t="str">
            <v/>
          </cell>
          <cell r="P82" t="str">
            <v/>
          </cell>
        </row>
        <row r="83">
          <cell r="A83" t="str">
            <v>GO</v>
          </cell>
          <cell r="B83">
            <v>1</v>
          </cell>
          <cell r="C83">
            <v>3</v>
          </cell>
          <cell r="D83" t="str">
            <v>C</v>
          </cell>
          <cell r="E83">
            <v>0.99</v>
          </cell>
          <cell r="F83">
            <v>37616</v>
          </cell>
          <cell r="G83">
            <v>1E-4</v>
          </cell>
          <cell r="H83">
            <v>0</v>
          </cell>
          <cell r="I83" t="str">
            <v>1          0   .</v>
          </cell>
          <cell r="J83">
            <v>0</v>
          </cell>
          <cell r="K83">
            <v>0</v>
          </cell>
          <cell r="L83">
            <v>2003</v>
          </cell>
          <cell r="M83" t="str">
            <v>No Trade</v>
          </cell>
          <cell r="N83" t="str">
            <v/>
          </cell>
          <cell r="O83" t="str">
            <v/>
          </cell>
          <cell r="P83" t="str">
            <v/>
          </cell>
        </row>
        <row r="84">
          <cell r="A84" t="str">
            <v>GO</v>
          </cell>
          <cell r="B84">
            <v>1</v>
          </cell>
          <cell r="C84">
            <v>3</v>
          </cell>
          <cell r="D84" t="str">
            <v>C</v>
          </cell>
          <cell r="E84">
            <v>1.1000000000000001</v>
          </cell>
          <cell r="F84">
            <v>37616</v>
          </cell>
          <cell r="G84">
            <v>0</v>
          </cell>
          <cell r="I84" t="str">
            <v>0   .</v>
          </cell>
          <cell r="J84">
            <v>0</v>
          </cell>
          <cell r="K84">
            <v>0</v>
          </cell>
          <cell r="L84">
            <v>2003</v>
          </cell>
          <cell r="M84" t="str">
            <v>No Trade</v>
          </cell>
          <cell r="N84" t="str">
            <v/>
          </cell>
          <cell r="O84" t="str">
            <v/>
          </cell>
          <cell r="P84" t="str">
            <v/>
          </cell>
        </row>
        <row r="85">
          <cell r="A85" t="str">
            <v>GO</v>
          </cell>
          <cell r="B85">
            <v>2</v>
          </cell>
          <cell r="C85">
            <v>3</v>
          </cell>
          <cell r="D85" t="str">
            <v>P</v>
          </cell>
          <cell r="E85">
            <v>0.05</v>
          </cell>
          <cell r="F85">
            <v>37649</v>
          </cell>
          <cell r="G85">
            <v>0</v>
          </cell>
          <cell r="H85">
            <v>0</v>
          </cell>
          <cell r="I85" t="str">
            <v>0          0   .</v>
          </cell>
          <cell r="J85">
            <v>0</v>
          </cell>
          <cell r="K85">
            <v>0</v>
          </cell>
          <cell r="L85">
            <v>2003</v>
          </cell>
          <cell r="M85" t="str">
            <v>No Trade</v>
          </cell>
          <cell r="N85" t="str">
            <v/>
          </cell>
          <cell r="O85" t="str">
            <v/>
          </cell>
          <cell r="P85" t="str">
            <v/>
          </cell>
        </row>
        <row r="86">
          <cell r="A86" t="str">
            <v>GO</v>
          </cell>
          <cell r="B86">
            <v>2</v>
          </cell>
          <cell r="C86">
            <v>3</v>
          </cell>
          <cell r="D86" t="str">
            <v>P</v>
          </cell>
          <cell r="E86">
            <v>0.49</v>
          </cell>
          <cell r="F86">
            <v>37649</v>
          </cell>
          <cell r="G86">
            <v>0</v>
          </cell>
          <cell r="H86">
            <v>0</v>
          </cell>
          <cell r="I86" t="str">
            <v>0          0   .</v>
          </cell>
          <cell r="J86">
            <v>0</v>
          </cell>
          <cell r="K86">
            <v>0</v>
          </cell>
          <cell r="L86">
            <v>2003</v>
          </cell>
          <cell r="M86" t="str">
            <v>No Trade</v>
          </cell>
          <cell r="N86" t="str">
            <v/>
          </cell>
          <cell r="O86" t="str">
            <v/>
          </cell>
          <cell r="P86" t="str">
            <v/>
          </cell>
        </row>
        <row r="87">
          <cell r="A87" t="str">
            <v>GO</v>
          </cell>
          <cell r="B87">
            <v>2</v>
          </cell>
          <cell r="C87">
            <v>3</v>
          </cell>
          <cell r="D87" t="str">
            <v>P</v>
          </cell>
          <cell r="E87">
            <v>0.5</v>
          </cell>
          <cell r="F87">
            <v>37649</v>
          </cell>
          <cell r="G87">
            <v>0</v>
          </cell>
          <cell r="H87">
            <v>0</v>
          </cell>
          <cell r="I87" t="str">
            <v>0          0   .</v>
          </cell>
          <cell r="J87">
            <v>0</v>
          </cell>
          <cell r="K87">
            <v>0</v>
          </cell>
          <cell r="L87">
            <v>2003</v>
          </cell>
          <cell r="M87" t="str">
            <v>No Trade</v>
          </cell>
          <cell r="N87" t="str">
            <v/>
          </cell>
          <cell r="O87" t="str">
            <v/>
          </cell>
          <cell r="P87" t="str">
            <v/>
          </cell>
        </row>
        <row r="88">
          <cell r="A88" t="str">
            <v>GO</v>
          </cell>
          <cell r="B88">
            <v>2</v>
          </cell>
          <cell r="C88">
            <v>3</v>
          </cell>
          <cell r="D88" t="str">
            <v>P</v>
          </cell>
          <cell r="E88">
            <v>0.52</v>
          </cell>
          <cell r="F88">
            <v>37649</v>
          </cell>
          <cell r="G88">
            <v>0</v>
          </cell>
          <cell r="H88">
            <v>0</v>
          </cell>
          <cell r="I88" t="str">
            <v>0          0   .</v>
          </cell>
          <cell r="J88">
            <v>0</v>
          </cell>
          <cell r="K88">
            <v>0</v>
          </cell>
          <cell r="L88">
            <v>2003</v>
          </cell>
          <cell r="M88" t="str">
            <v>No Trade</v>
          </cell>
          <cell r="N88" t="str">
            <v/>
          </cell>
          <cell r="O88" t="str">
            <v/>
          </cell>
          <cell r="P88" t="str">
            <v/>
          </cell>
        </row>
        <row r="89">
          <cell r="A89" t="str">
            <v>GO</v>
          </cell>
          <cell r="B89">
            <v>2</v>
          </cell>
          <cell r="C89">
            <v>3</v>
          </cell>
          <cell r="D89" t="str">
            <v>P</v>
          </cell>
          <cell r="E89">
            <v>0.53</v>
          </cell>
          <cell r="F89">
            <v>37649</v>
          </cell>
          <cell r="G89">
            <v>0</v>
          </cell>
          <cell r="H89">
            <v>0</v>
          </cell>
          <cell r="I89" t="str">
            <v>0          0   .</v>
          </cell>
          <cell r="J89">
            <v>0</v>
          </cell>
          <cell r="K89">
            <v>0</v>
          </cell>
          <cell r="L89">
            <v>2003</v>
          </cell>
          <cell r="M89" t="str">
            <v>No Trade</v>
          </cell>
          <cell r="N89" t="str">
            <v/>
          </cell>
          <cell r="O89" t="str">
            <v/>
          </cell>
          <cell r="P89" t="str">
            <v/>
          </cell>
        </row>
        <row r="90">
          <cell r="A90" t="str">
            <v>GO</v>
          </cell>
          <cell r="B90">
            <v>2</v>
          </cell>
          <cell r="C90">
            <v>3</v>
          </cell>
          <cell r="D90" t="str">
            <v>P</v>
          </cell>
          <cell r="E90">
            <v>0.54</v>
          </cell>
          <cell r="F90">
            <v>37649</v>
          </cell>
          <cell r="G90">
            <v>0</v>
          </cell>
          <cell r="H90">
            <v>0</v>
          </cell>
          <cell r="I90" t="str">
            <v>0          0   .</v>
          </cell>
          <cell r="J90">
            <v>0</v>
          </cell>
          <cell r="K90">
            <v>0</v>
          </cell>
          <cell r="L90">
            <v>2003</v>
          </cell>
          <cell r="M90" t="str">
            <v>No Trade</v>
          </cell>
          <cell r="N90" t="str">
            <v/>
          </cell>
          <cell r="O90" t="str">
            <v/>
          </cell>
          <cell r="P90" t="str">
            <v/>
          </cell>
        </row>
        <row r="91">
          <cell r="A91" t="str">
            <v>GO</v>
          </cell>
          <cell r="B91">
            <v>2</v>
          </cell>
          <cell r="C91">
            <v>3</v>
          </cell>
          <cell r="D91" t="str">
            <v>P</v>
          </cell>
          <cell r="E91">
            <v>0.55000000000000004</v>
          </cell>
          <cell r="F91">
            <v>37649</v>
          </cell>
          <cell r="G91">
            <v>0</v>
          </cell>
          <cell r="H91">
            <v>0</v>
          </cell>
          <cell r="I91" t="str">
            <v>0          0   .</v>
          </cell>
          <cell r="J91">
            <v>0</v>
          </cell>
          <cell r="K91">
            <v>0</v>
          </cell>
          <cell r="L91">
            <v>2003</v>
          </cell>
          <cell r="M91" t="str">
            <v>No Trade</v>
          </cell>
          <cell r="N91" t="str">
            <v/>
          </cell>
          <cell r="O91" t="str">
            <v/>
          </cell>
          <cell r="P91" t="str">
            <v/>
          </cell>
        </row>
        <row r="92">
          <cell r="A92" t="str">
            <v>GO</v>
          </cell>
          <cell r="B92">
            <v>2</v>
          </cell>
          <cell r="C92">
            <v>3</v>
          </cell>
          <cell r="D92" t="str">
            <v>P</v>
          </cell>
          <cell r="E92">
            <v>0.56000000000000005</v>
          </cell>
          <cell r="F92">
            <v>37649</v>
          </cell>
          <cell r="G92">
            <v>2.0000000000000001E-4</v>
          </cell>
          <cell r="H92">
            <v>0</v>
          </cell>
          <cell r="I92" t="str">
            <v>6          0   .</v>
          </cell>
          <cell r="J92">
            <v>0</v>
          </cell>
          <cell r="K92">
            <v>0</v>
          </cell>
          <cell r="L92">
            <v>2003</v>
          </cell>
          <cell r="M92" t="str">
            <v>No Trade</v>
          </cell>
          <cell r="N92" t="str">
            <v/>
          </cell>
          <cell r="O92" t="str">
            <v/>
          </cell>
          <cell r="P92" t="str">
            <v/>
          </cell>
        </row>
        <row r="93">
          <cell r="A93" t="str">
            <v>GO</v>
          </cell>
          <cell r="B93">
            <v>2</v>
          </cell>
          <cell r="C93">
            <v>3</v>
          </cell>
          <cell r="D93" t="str">
            <v>P</v>
          </cell>
          <cell r="E93">
            <v>0.56999999999999995</v>
          </cell>
          <cell r="F93">
            <v>37649</v>
          </cell>
          <cell r="G93">
            <v>0</v>
          </cell>
          <cell r="H93">
            <v>0</v>
          </cell>
          <cell r="I93" t="str">
            <v>0          0   .</v>
          </cell>
          <cell r="J93">
            <v>0</v>
          </cell>
          <cell r="K93">
            <v>0</v>
          </cell>
          <cell r="L93">
            <v>2003</v>
          </cell>
          <cell r="M93" t="str">
            <v>No Trade</v>
          </cell>
          <cell r="N93" t="str">
            <v/>
          </cell>
          <cell r="O93" t="str">
            <v/>
          </cell>
          <cell r="P93" t="str">
            <v/>
          </cell>
        </row>
        <row r="94">
          <cell r="A94" t="str">
            <v>GO</v>
          </cell>
          <cell r="B94">
            <v>2</v>
          </cell>
          <cell r="C94">
            <v>3</v>
          </cell>
          <cell r="D94" t="str">
            <v>P</v>
          </cell>
          <cell r="E94">
            <v>0.57999999999999996</v>
          </cell>
          <cell r="F94">
            <v>37649</v>
          </cell>
          <cell r="G94">
            <v>5.9999999999999995E-4</v>
          </cell>
          <cell r="H94">
            <v>1E-3</v>
          </cell>
          <cell r="I94" t="str">
            <v>2          0   .</v>
          </cell>
          <cell r="J94">
            <v>0</v>
          </cell>
          <cell r="K94">
            <v>0</v>
          </cell>
          <cell r="L94">
            <v>2003</v>
          </cell>
          <cell r="M94" t="str">
            <v>No Trade</v>
          </cell>
          <cell r="N94" t="str">
            <v/>
          </cell>
          <cell r="O94" t="str">
            <v/>
          </cell>
          <cell r="P94" t="str">
            <v/>
          </cell>
        </row>
        <row r="95">
          <cell r="A95" t="str">
            <v>GO</v>
          </cell>
          <cell r="B95">
            <v>2</v>
          </cell>
          <cell r="C95">
            <v>3</v>
          </cell>
          <cell r="D95" t="str">
            <v>P</v>
          </cell>
          <cell r="E95">
            <v>0.59</v>
          </cell>
          <cell r="F95">
            <v>37649</v>
          </cell>
          <cell r="G95">
            <v>0</v>
          </cell>
          <cell r="H95">
            <v>0</v>
          </cell>
          <cell r="I95" t="str">
            <v>0          0   .</v>
          </cell>
          <cell r="J95">
            <v>0</v>
          </cell>
          <cell r="K95">
            <v>0</v>
          </cell>
          <cell r="L95">
            <v>2003</v>
          </cell>
          <cell r="M95" t="str">
            <v>No Trade</v>
          </cell>
          <cell r="N95" t="str">
            <v/>
          </cell>
          <cell r="O95" t="str">
            <v/>
          </cell>
          <cell r="P95" t="str">
            <v/>
          </cell>
        </row>
        <row r="96">
          <cell r="A96" t="str">
            <v>GO</v>
          </cell>
          <cell r="B96">
            <v>2</v>
          </cell>
          <cell r="C96">
            <v>3</v>
          </cell>
          <cell r="D96" t="str">
            <v>P</v>
          </cell>
          <cell r="E96">
            <v>0.6</v>
          </cell>
          <cell r="F96">
            <v>37649</v>
          </cell>
          <cell r="G96">
            <v>1.1999999999999999E-3</v>
          </cell>
          <cell r="H96">
            <v>2E-3</v>
          </cell>
          <cell r="I96" t="str">
            <v>4          0   .</v>
          </cell>
          <cell r="J96">
            <v>0</v>
          </cell>
          <cell r="K96">
            <v>0</v>
          </cell>
          <cell r="L96">
            <v>2003</v>
          </cell>
          <cell r="M96" t="str">
            <v>No Trade</v>
          </cell>
          <cell r="N96" t="str">
            <v/>
          </cell>
          <cell r="O96" t="str">
            <v/>
          </cell>
          <cell r="P96" t="str">
            <v/>
          </cell>
        </row>
        <row r="97">
          <cell r="A97" t="str">
            <v>GO</v>
          </cell>
          <cell r="B97">
            <v>2</v>
          </cell>
          <cell r="C97">
            <v>3</v>
          </cell>
          <cell r="D97" t="str">
            <v>P</v>
          </cell>
          <cell r="E97">
            <v>0.61</v>
          </cell>
          <cell r="F97">
            <v>37649</v>
          </cell>
          <cell r="G97">
            <v>1.6999999999999999E-3</v>
          </cell>
          <cell r="H97">
            <v>3.0000000000000001E-3</v>
          </cell>
          <cell r="I97" t="str">
            <v>2          0   .</v>
          </cell>
          <cell r="J97">
            <v>0</v>
          </cell>
          <cell r="K97">
            <v>0</v>
          </cell>
          <cell r="L97">
            <v>2003</v>
          </cell>
          <cell r="M97" t="str">
            <v>No Trade</v>
          </cell>
          <cell r="N97" t="str">
            <v/>
          </cell>
          <cell r="O97" t="str">
            <v/>
          </cell>
          <cell r="P97" t="str">
            <v/>
          </cell>
        </row>
        <row r="98">
          <cell r="A98" t="str">
            <v>GO</v>
          </cell>
          <cell r="B98">
            <v>2</v>
          </cell>
          <cell r="C98">
            <v>3</v>
          </cell>
          <cell r="D98" t="str">
            <v>P</v>
          </cell>
          <cell r="E98">
            <v>0.62</v>
          </cell>
          <cell r="F98">
            <v>37649</v>
          </cell>
          <cell r="G98">
            <v>2.3E-3</v>
          </cell>
          <cell r="H98">
            <v>4.0000000000000001E-3</v>
          </cell>
          <cell r="I98" t="str">
            <v>2          0   .</v>
          </cell>
          <cell r="J98">
            <v>0</v>
          </cell>
          <cell r="K98">
            <v>0</v>
          </cell>
          <cell r="L98">
            <v>2003</v>
          </cell>
          <cell r="M98" t="str">
            <v>No Trade</v>
          </cell>
          <cell r="N98" t="str">
            <v/>
          </cell>
          <cell r="O98" t="str">
            <v/>
          </cell>
          <cell r="P98" t="str">
            <v/>
          </cell>
        </row>
        <row r="99">
          <cell r="A99" t="str">
            <v>GO</v>
          </cell>
          <cell r="B99">
            <v>2</v>
          </cell>
          <cell r="C99">
            <v>3</v>
          </cell>
          <cell r="D99" t="str">
            <v>P</v>
          </cell>
          <cell r="E99">
            <v>0.63</v>
          </cell>
          <cell r="F99">
            <v>37649</v>
          </cell>
          <cell r="G99">
            <v>3.0999999999999999E-3</v>
          </cell>
          <cell r="H99">
            <v>5.0000000000000001E-3</v>
          </cell>
          <cell r="I99" t="str">
            <v>4          0   .</v>
          </cell>
          <cell r="J99">
            <v>0</v>
          </cell>
          <cell r="K99">
            <v>0</v>
          </cell>
          <cell r="L99">
            <v>2003</v>
          </cell>
          <cell r="M99" t="str">
            <v>No Trade</v>
          </cell>
          <cell r="N99" t="str">
            <v/>
          </cell>
          <cell r="O99" t="str">
            <v/>
          </cell>
          <cell r="P99" t="str">
            <v/>
          </cell>
        </row>
        <row r="100">
          <cell r="A100" t="str">
            <v>GO</v>
          </cell>
          <cell r="B100">
            <v>2</v>
          </cell>
          <cell r="C100">
            <v>3</v>
          </cell>
          <cell r="D100" t="str">
            <v>P</v>
          </cell>
          <cell r="E100">
            <v>0.64</v>
          </cell>
          <cell r="F100">
            <v>37649</v>
          </cell>
          <cell r="G100">
            <v>4.1000000000000003E-3</v>
          </cell>
          <cell r="H100">
            <v>7.0000000000000001E-3</v>
          </cell>
          <cell r="I100" t="str">
            <v>0          0   .</v>
          </cell>
          <cell r="J100">
            <v>0</v>
          </cell>
          <cell r="K100">
            <v>0</v>
          </cell>
          <cell r="L100">
            <v>2003</v>
          </cell>
          <cell r="M100" t="str">
            <v>No Trade</v>
          </cell>
          <cell r="N100" t="str">
            <v/>
          </cell>
          <cell r="O100" t="str">
            <v/>
          </cell>
          <cell r="P100" t="str">
            <v/>
          </cell>
        </row>
        <row r="101">
          <cell r="A101" t="str">
            <v>GO</v>
          </cell>
          <cell r="B101">
            <v>2</v>
          </cell>
          <cell r="C101">
            <v>3</v>
          </cell>
          <cell r="D101" t="str">
            <v>P</v>
          </cell>
          <cell r="E101">
            <v>0.65</v>
          </cell>
          <cell r="F101">
            <v>37649</v>
          </cell>
          <cell r="G101">
            <v>5.3E-3</v>
          </cell>
          <cell r="H101">
            <v>8.0000000000000002E-3</v>
          </cell>
          <cell r="I101" t="str">
            <v>8          0   .</v>
          </cell>
          <cell r="J101">
            <v>0</v>
          </cell>
          <cell r="K101">
            <v>0</v>
          </cell>
          <cell r="L101">
            <v>2003</v>
          </cell>
          <cell r="M101" t="str">
            <v>No Trade</v>
          </cell>
          <cell r="N101" t="str">
            <v/>
          </cell>
          <cell r="O101" t="str">
            <v/>
          </cell>
          <cell r="P101" t="str">
            <v/>
          </cell>
        </row>
        <row r="102">
          <cell r="A102" t="str">
            <v>GO</v>
          </cell>
          <cell r="B102">
            <v>2</v>
          </cell>
          <cell r="C102">
            <v>3</v>
          </cell>
          <cell r="D102" t="str">
            <v>C</v>
          </cell>
          <cell r="E102">
            <v>0.66</v>
          </cell>
          <cell r="F102">
            <v>37649</v>
          </cell>
          <cell r="G102">
            <v>9.6600000000000005E-2</v>
          </cell>
          <cell r="H102">
            <v>8.1000000000000003E-2</v>
          </cell>
          <cell r="I102" t="str">
            <v>2          0   .</v>
          </cell>
          <cell r="J102">
            <v>0</v>
          </cell>
          <cell r="K102">
            <v>0</v>
          </cell>
          <cell r="L102">
            <v>2003</v>
          </cell>
          <cell r="M102" t="str">
            <v>No Trade</v>
          </cell>
          <cell r="N102" t="str">
            <v/>
          </cell>
          <cell r="O102" t="str">
            <v/>
          </cell>
          <cell r="P102" t="str">
            <v/>
          </cell>
        </row>
        <row r="103">
          <cell r="A103" t="str">
            <v>GO</v>
          </cell>
          <cell r="B103">
            <v>2</v>
          </cell>
          <cell r="C103">
            <v>3</v>
          </cell>
          <cell r="D103" t="str">
            <v>P</v>
          </cell>
          <cell r="E103">
            <v>0.66</v>
          </cell>
          <cell r="F103">
            <v>37649</v>
          </cell>
          <cell r="G103">
            <v>6.7999999999999996E-3</v>
          </cell>
          <cell r="H103">
            <v>0.01</v>
          </cell>
          <cell r="I103" t="str">
            <v>9          0   .</v>
          </cell>
          <cell r="J103">
            <v>0</v>
          </cell>
          <cell r="K103">
            <v>0</v>
          </cell>
          <cell r="L103">
            <v>2003</v>
          </cell>
          <cell r="M103" t="str">
            <v>No Trade</v>
          </cell>
          <cell r="N103" t="str">
            <v/>
          </cell>
          <cell r="O103" t="str">
            <v/>
          </cell>
          <cell r="P103" t="str">
            <v/>
          </cell>
        </row>
        <row r="104">
          <cell r="A104" t="str">
            <v>GO</v>
          </cell>
          <cell r="B104">
            <v>2</v>
          </cell>
          <cell r="C104">
            <v>3</v>
          </cell>
          <cell r="D104" t="str">
            <v>P</v>
          </cell>
          <cell r="E104">
            <v>0.67</v>
          </cell>
          <cell r="F104">
            <v>37649</v>
          </cell>
          <cell r="G104">
            <v>8.6E-3</v>
          </cell>
          <cell r="H104">
            <v>1.2999999999999999E-2</v>
          </cell>
          <cell r="I104" t="str">
            <v>5          0   .</v>
          </cell>
          <cell r="J104">
            <v>0</v>
          </cell>
          <cell r="K104">
            <v>0</v>
          </cell>
          <cell r="L104">
            <v>2003</v>
          </cell>
          <cell r="M104" t="str">
            <v>No Trade</v>
          </cell>
          <cell r="N104" t="str">
            <v/>
          </cell>
          <cell r="O104" t="str">
            <v/>
          </cell>
          <cell r="P104" t="str">
            <v/>
          </cell>
        </row>
        <row r="105">
          <cell r="A105" t="str">
            <v>GO</v>
          </cell>
          <cell r="B105">
            <v>2</v>
          </cell>
          <cell r="C105">
            <v>3</v>
          </cell>
          <cell r="D105" t="str">
            <v>P</v>
          </cell>
          <cell r="E105">
            <v>0.68</v>
          </cell>
          <cell r="F105">
            <v>37649</v>
          </cell>
          <cell r="G105">
            <v>1.0699999999999999E-2</v>
          </cell>
          <cell r="H105">
            <v>1.6E-2</v>
          </cell>
          <cell r="I105" t="str">
            <v>4          0   .</v>
          </cell>
          <cell r="J105">
            <v>0</v>
          </cell>
          <cell r="K105">
            <v>0</v>
          </cell>
          <cell r="L105">
            <v>2003</v>
          </cell>
          <cell r="M105" t="str">
            <v>No Trade</v>
          </cell>
          <cell r="N105" t="str">
            <v/>
          </cell>
          <cell r="O105" t="str">
            <v/>
          </cell>
          <cell r="P105" t="str">
            <v/>
          </cell>
        </row>
        <row r="106">
          <cell r="A106" t="str">
            <v>GO</v>
          </cell>
          <cell r="B106">
            <v>2</v>
          </cell>
          <cell r="C106">
            <v>3</v>
          </cell>
          <cell r="D106" t="str">
            <v>P</v>
          </cell>
          <cell r="E106">
            <v>0.69</v>
          </cell>
          <cell r="F106">
            <v>37649</v>
          </cell>
          <cell r="G106">
            <v>1.32E-2</v>
          </cell>
          <cell r="H106">
            <v>1.9E-2</v>
          </cell>
          <cell r="I106" t="str">
            <v>7          0   .</v>
          </cell>
          <cell r="J106">
            <v>0</v>
          </cell>
          <cell r="K106">
            <v>0</v>
          </cell>
          <cell r="L106">
            <v>2003</v>
          </cell>
          <cell r="M106" t="str">
            <v>No Trade</v>
          </cell>
          <cell r="N106" t="str">
            <v/>
          </cell>
          <cell r="O106" t="str">
            <v/>
          </cell>
          <cell r="P106" t="str">
            <v/>
          </cell>
        </row>
        <row r="107">
          <cell r="A107" t="str">
            <v>GO</v>
          </cell>
          <cell r="B107">
            <v>2</v>
          </cell>
          <cell r="C107">
            <v>3</v>
          </cell>
          <cell r="D107" t="str">
            <v>C</v>
          </cell>
          <cell r="E107">
            <v>0.7</v>
          </cell>
          <cell r="F107">
            <v>37649</v>
          </cell>
          <cell r="G107">
            <v>6.6199999999999995E-2</v>
          </cell>
          <cell r="H107">
            <v>5.6000000000000001E-2</v>
          </cell>
          <cell r="I107" t="str">
            <v>6          0   .</v>
          </cell>
          <cell r="J107">
            <v>0</v>
          </cell>
          <cell r="K107">
            <v>0</v>
          </cell>
          <cell r="L107">
            <v>2003</v>
          </cell>
          <cell r="M107" t="str">
            <v>No Trade</v>
          </cell>
          <cell r="N107" t="str">
            <v/>
          </cell>
          <cell r="O107" t="str">
            <v/>
          </cell>
          <cell r="P107" t="str">
            <v/>
          </cell>
        </row>
        <row r="108">
          <cell r="A108" t="str">
            <v>GO</v>
          </cell>
          <cell r="B108">
            <v>2</v>
          </cell>
          <cell r="C108">
            <v>3</v>
          </cell>
          <cell r="D108" t="str">
            <v>P</v>
          </cell>
          <cell r="E108">
            <v>0.7</v>
          </cell>
          <cell r="F108">
            <v>37649</v>
          </cell>
          <cell r="G108">
            <v>1.61E-2</v>
          </cell>
          <cell r="H108">
            <v>2.5999999999999999E-2</v>
          </cell>
          <cell r="I108" t="str">
            <v>0          0   .</v>
          </cell>
          <cell r="J108">
            <v>0</v>
          </cell>
          <cell r="K108">
            <v>0</v>
          </cell>
          <cell r="L108">
            <v>2003</v>
          </cell>
          <cell r="M108" t="str">
            <v>No Trade</v>
          </cell>
          <cell r="N108" t="str">
            <v/>
          </cell>
          <cell r="O108" t="str">
            <v/>
          </cell>
          <cell r="P108" t="str">
            <v/>
          </cell>
        </row>
        <row r="109">
          <cell r="A109" t="str">
            <v>GO</v>
          </cell>
          <cell r="B109">
            <v>2</v>
          </cell>
          <cell r="C109">
            <v>3</v>
          </cell>
          <cell r="D109" t="str">
            <v>C</v>
          </cell>
          <cell r="E109">
            <v>0.71</v>
          </cell>
          <cell r="F109">
            <v>37649</v>
          </cell>
          <cell r="G109">
            <v>5.96E-2</v>
          </cell>
          <cell r="H109">
            <v>4.8000000000000001E-2</v>
          </cell>
          <cell r="I109" t="str">
            <v>2          0   .</v>
          </cell>
          <cell r="J109">
            <v>0</v>
          </cell>
          <cell r="K109">
            <v>0</v>
          </cell>
          <cell r="L109">
            <v>2003</v>
          </cell>
          <cell r="M109" t="str">
            <v>No Trade</v>
          </cell>
          <cell r="N109" t="str">
            <v/>
          </cell>
          <cell r="O109" t="str">
            <v/>
          </cell>
          <cell r="P109" t="str">
            <v/>
          </cell>
        </row>
        <row r="110">
          <cell r="A110" t="str">
            <v>GO</v>
          </cell>
          <cell r="B110">
            <v>2</v>
          </cell>
          <cell r="C110">
            <v>3</v>
          </cell>
          <cell r="D110" t="str">
            <v>P</v>
          </cell>
          <cell r="E110">
            <v>0.71</v>
          </cell>
          <cell r="F110">
            <v>37649</v>
          </cell>
          <cell r="G110">
            <v>1.9400000000000001E-2</v>
          </cell>
          <cell r="H110">
            <v>2.7E-2</v>
          </cell>
          <cell r="I110" t="str">
            <v>5          0   .</v>
          </cell>
          <cell r="J110">
            <v>0</v>
          </cell>
          <cell r="K110">
            <v>0</v>
          </cell>
          <cell r="L110">
            <v>2003</v>
          </cell>
          <cell r="M110" t="str">
            <v>No Trade</v>
          </cell>
          <cell r="N110" t="str">
            <v/>
          </cell>
          <cell r="O110" t="str">
            <v/>
          </cell>
          <cell r="P110" t="str">
            <v/>
          </cell>
        </row>
        <row r="111">
          <cell r="A111" t="str">
            <v>GO</v>
          </cell>
          <cell r="B111">
            <v>2</v>
          </cell>
          <cell r="C111">
            <v>3</v>
          </cell>
          <cell r="D111" t="str">
            <v>C</v>
          </cell>
          <cell r="E111">
            <v>0.72</v>
          </cell>
          <cell r="F111">
            <v>37649</v>
          </cell>
          <cell r="G111">
            <v>5.33E-2</v>
          </cell>
          <cell r="H111">
            <v>4.2000000000000003E-2</v>
          </cell>
          <cell r="I111" t="str">
            <v>8          0   .</v>
          </cell>
          <cell r="J111">
            <v>0</v>
          </cell>
          <cell r="K111">
            <v>0</v>
          </cell>
          <cell r="L111">
            <v>2003</v>
          </cell>
          <cell r="M111" t="str">
            <v>No Trade</v>
          </cell>
          <cell r="N111" t="str">
            <v/>
          </cell>
          <cell r="O111" t="str">
            <v/>
          </cell>
          <cell r="P111" t="str">
            <v/>
          </cell>
        </row>
        <row r="112">
          <cell r="A112" t="str">
            <v>GO</v>
          </cell>
          <cell r="B112">
            <v>2</v>
          </cell>
          <cell r="C112">
            <v>3</v>
          </cell>
          <cell r="D112" t="str">
            <v>P</v>
          </cell>
          <cell r="E112">
            <v>0.72</v>
          </cell>
          <cell r="F112">
            <v>37649</v>
          </cell>
          <cell r="G112">
            <v>2.3099999999999999E-2</v>
          </cell>
          <cell r="H112">
            <v>3.2000000000000001E-2</v>
          </cell>
          <cell r="I112" t="str">
            <v>0          0   .</v>
          </cell>
          <cell r="J112">
            <v>0</v>
          </cell>
          <cell r="K112">
            <v>0</v>
          </cell>
          <cell r="L112">
            <v>2003</v>
          </cell>
          <cell r="M112" t="str">
            <v>No Trade</v>
          </cell>
          <cell r="N112" t="str">
            <v/>
          </cell>
          <cell r="O112" t="str">
            <v/>
          </cell>
          <cell r="P112" t="str">
            <v/>
          </cell>
        </row>
        <row r="113">
          <cell r="A113" t="str">
            <v>GO</v>
          </cell>
          <cell r="B113">
            <v>2</v>
          </cell>
          <cell r="C113">
            <v>3</v>
          </cell>
          <cell r="D113" t="str">
            <v>C</v>
          </cell>
          <cell r="E113">
            <v>0.73</v>
          </cell>
          <cell r="F113">
            <v>37649</v>
          </cell>
          <cell r="G113">
            <v>4.7500000000000001E-2</v>
          </cell>
          <cell r="H113">
            <v>3.6999999999999998E-2</v>
          </cell>
          <cell r="I113" t="str">
            <v>8          0   .</v>
          </cell>
          <cell r="J113">
            <v>0</v>
          </cell>
          <cell r="K113">
            <v>0</v>
          </cell>
          <cell r="L113">
            <v>2003</v>
          </cell>
          <cell r="M113" t="str">
            <v>No Trade</v>
          </cell>
          <cell r="N113" t="str">
            <v/>
          </cell>
          <cell r="O113" t="str">
            <v/>
          </cell>
          <cell r="P113" t="str">
            <v/>
          </cell>
        </row>
        <row r="114">
          <cell r="A114" t="str">
            <v>GO</v>
          </cell>
          <cell r="B114">
            <v>2</v>
          </cell>
          <cell r="C114">
            <v>3</v>
          </cell>
          <cell r="D114" t="str">
            <v>P</v>
          </cell>
          <cell r="E114">
            <v>0.73</v>
          </cell>
          <cell r="F114">
            <v>37649</v>
          </cell>
          <cell r="G114">
            <v>2.7199999999999998E-2</v>
          </cell>
          <cell r="H114">
            <v>3.6999999999999998E-2</v>
          </cell>
          <cell r="I114" t="str">
            <v>0          0   .</v>
          </cell>
          <cell r="J114">
            <v>0</v>
          </cell>
          <cell r="K114">
            <v>0</v>
          </cell>
          <cell r="L114">
            <v>2003</v>
          </cell>
          <cell r="M114" t="str">
            <v>No Trade</v>
          </cell>
          <cell r="N114" t="str">
            <v/>
          </cell>
          <cell r="O114" t="str">
            <v/>
          </cell>
          <cell r="P114" t="str">
            <v/>
          </cell>
        </row>
        <row r="115">
          <cell r="A115" t="str">
            <v>GO</v>
          </cell>
          <cell r="B115">
            <v>2</v>
          </cell>
          <cell r="C115">
            <v>3</v>
          </cell>
          <cell r="D115" t="str">
            <v>C</v>
          </cell>
          <cell r="E115">
            <v>0.74</v>
          </cell>
          <cell r="F115">
            <v>37649</v>
          </cell>
          <cell r="G115">
            <v>4.2200000000000001E-2</v>
          </cell>
          <cell r="H115">
            <v>3.3000000000000002E-2</v>
          </cell>
          <cell r="I115" t="str">
            <v>4          1   .</v>
          </cell>
          <cell r="J115">
            <v>0</v>
          </cell>
          <cell r="K115">
            <v>0</v>
          </cell>
          <cell r="L115">
            <v>2003</v>
          </cell>
          <cell r="M115" t="str">
            <v>No Trade</v>
          </cell>
          <cell r="N115" t="str">
            <v/>
          </cell>
          <cell r="O115" t="str">
            <v/>
          </cell>
          <cell r="P115" t="str">
            <v/>
          </cell>
        </row>
        <row r="116">
          <cell r="A116" t="str">
            <v>GO</v>
          </cell>
          <cell r="B116">
            <v>2</v>
          </cell>
          <cell r="C116">
            <v>3</v>
          </cell>
          <cell r="D116" t="str">
            <v>P</v>
          </cell>
          <cell r="E116">
            <v>0.74</v>
          </cell>
          <cell r="F116">
            <v>37649</v>
          </cell>
          <cell r="G116">
            <v>3.1800000000000002E-2</v>
          </cell>
          <cell r="H116">
            <v>4.2000000000000003E-2</v>
          </cell>
          <cell r="I116" t="str">
            <v>6          0   .</v>
          </cell>
          <cell r="J116">
            <v>0</v>
          </cell>
          <cell r="K116">
            <v>0</v>
          </cell>
          <cell r="L116">
            <v>2003</v>
          </cell>
          <cell r="M116" t="str">
            <v>No Trade</v>
          </cell>
          <cell r="N116" t="str">
            <v/>
          </cell>
          <cell r="O116" t="str">
            <v/>
          </cell>
          <cell r="P116" t="str">
            <v/>
          </cell>
        </row>
        <row r="117">
          <cell r="A117" t="str">
            <v>GO</v>
          </cell>
          <cell r="B117">
            <v>2</v>
          </cell>
          <cell r="C117">
            <v>3</v>
          </cell>
          <cell r="D117" t="str">
            <v>C</v>
          </cell>
          <cell r="E117">
            <v>0.75</v>
          </cell>
          <cell r="F117">
            <v>37649</v>
          </cell>
          <cell r="G117">
            <v>3.7199999999999997E-2</v>
          </cell>
          <cell r="H117">
            <v>2.9000000000000001E-2</v>
          </cell>
          <cell r="I117" t="str">
            <v>4          0   .</v>
          </cell>
          <cell r="J117">
            <v>0</v>
          </cell>
          <cell r="K117">
            <v>0</v>
          </cell>
          <cell r="L117">
            <v>2003</v>
          </cell>
          <cell r="M117" t="str">
            <v>No Trade</v>
          </cell>
          <cell r="N117" t="str">
            <v/>
          </cell>
          <cell r="O117" t="str">
            <v/>
          </cell>
          <cell r="P117" t="str">
            <v/>
          </cell>
        </row>
        <row r="118">
          <cell r="A118" t="str">
            <v>GO</v>
          </cell>
          <cell r="B118">
            <v>2</v>
          </cell>
          <cell r="C118">
            <v>3</v>
          </cell>
          <cell r="D118" t="str">
            <v>P</v>
          </cell>
          <cell r="E118">
            <v>0.75</v>
          </cell>
          <cell r="F118">
            <v>37649</v>
          </cell>
          <cell r="G118">
            <v>3.6799999999999999E-2</v>
          </cell>
          <cell r="H118">
            <v>4.8000000000000001E-2</v>
          </cell>
          <cell r="I118" t="str">
            <v>5        330   .</v>
          </cell>
          <cell r="J118">
            <v>0</v>
          </cell>
          <cell r="K118">
            <v>0</v>
          </cell>
          <cell r="L118">
            <v>2003</v>
          </cell>
          <cell r="M118" t="str">
            <v>No Trade</v>
          </cell>
          <cell r="N118" t="str">
            <v/>
          </cell>
          <cell r="O118" t="str">
            <v/>
          </cell>
          <cell r="P118" t="str">
            <v/>
          </cell>
        </row>
        <row r="119">
          <cell r="A119" t="str">
            <v>GO</v>
          </cell>
          <cell r="B119">
            <v>2</v>
          </cell>
          <cell r="C119">
            <v>3</v>
          </cell>
          <cell r="D119" t="str">
            <v>C</v>
          </cell>
          <cell r="E119">
            <v>0.76</v>
          </cell>
          <cell r="F119">
            <v>37649</v>
          </cell>
          <cell r="G119">
            <v>3.2800000000000003E-2</v>
          </cell>
          <cell r="H119">
            <v>2.5000000000000001E-2</v>
          </cell>
          <cell r="I119" t="str">
            <v>8          0   .</v>
          </cell>
          <cell r="J119">
            <v>0</v>
          </cell>
          <cell r="K119">
            <v>0</v>
          </cell>
          <cell r="L119">
            <v>2003</v>
          </cell>
          <cell r="M119" t="str">
            <v>No Trade</v>
          </cell>
          <cell r="N119" t="str">
            <v/>
          </cell>
          <cell r="O119" t="str">
            <v/>
          </cell>
          <cell r="P119" t="str">
            <v/>
          </cell>
        </row>
        <row r="120">
          <cell r="A120" t="str">
            <v>GO</v>
          </cell>
          <cell r="B120">
            <v>2</v>
          </cell>
          <cell r="C120">
            <v>3</v>
          </cell>
          <cell r="D120" t="str">
            <v>P</v>
          </cell>
          <cell r="E120">
            <v>0.76</v>
          </cell>
          <cell r="F120">
            <v>37649</v>
          </cell>
          <cell r="G120">
            <v>7.7499999999999999E-2</v>
          </cell>
          <cell r="H120">
            <v>7.6999999999999999E-2</v>
          </cell>
          <cell r="I120" t="str">
            <v>5          0   .</v>
          </cell>
          <cell r="J120">
            <v>0</v>
          </cell>
          <cell r="K120">
            <v>0</v>
          </cell>
          <cell r="L120">
            <v>2003</v>
          </cell>
          <cell r="M120" t="str">
            <v>No Trade</v>
          </cell>
          <cell r="N120" t="str">
            <v/>
          </cell>
          <cell r="O120" t="str">
            <v/>
          </cell>
          <cell r="P120" t="str">
            <v/>
          </cell>
        </row>
        <row r="121">
          <cell r="A121" t="str">
            <v>GO</v>
          </cell>
          <cell r="B121">
            <v>2</v>
          </cell>
          <cell r="C121">
            <v>3</v>
          </cell>
          <cell r="D121" t="str">
            <v>C</v>
          </cell>
          <cell r="E121">
            <v>0.77</v>
          </cell>
          <cell r="F121">
            <v>37649</v>
          </cell>
          <cell r="G121">
            <v>2.8799999999999999E-2</v>
          </cell>
          <cell r="H121">
            <v>2.1999999999999999E-2</v>
          </cell>
          <cell r="I121" t="str">
            <v>6          0   .</v>
          </cell>
          <cell r="J121">
            <v>0</v>
          </cell>
          <cell r="K121">
            <v>0</v>
          </cell>
          <cell r="L121">
            <v>2003</v>
          </cell>
          <cell r="M121" t="str">
            <v>No Trade</v>
          </cell>
          <cell r="N121" t="str">
            <v/>
          </cell>
          <cell r="O121" t="str">
            <v/>
          </cell>
          <cell r="P121" t="str">
            <v/>
          </cell>
        </row>
        <row r="122">
          <cell r="A122" t="str">
            <v>GO</v>
          </cell>
          <cell r="B122">
            <v>2</v>
          </cell>
          <cell r="C122">
            <v>3</v>
          </cell>
          <cell r="D122" t="str">
            <v>P</v>
          </cell>
          <cell r="E122">
            <v>0.77</v>
          </cell>
          <cell r="F122">
            <v>37649</v>
          </cell>
          <cell r="G122">
            <v>7.8100000000000003E-2</v>
          </cell>
          <cell r="H122">
            <v>7.8E-2</v>
          </cell>
          <cell r="I122" t="str">
            <v>1          0   .</v>
          </cell>
          <cell r="J122">
            <v>0</v>
          </cell>
          <cell r="K122">
            <v>0</v>
          </cell>
          <cell r="L122">
            <v>2003</v>
          </cell>
          <cell r="M122" t="str">
            <v>No Trade</v>
          </cell>
          <cell r="N122" t="str">
            <v/>
          </cell>
          <cell r="O122" t="str">
            <v/>
          </cell>
          <cell r="P122" t="str">
            <v/>
          </cell>
        </row>
        <row r="123">
          <cell r="A123" t="str">
            <v>GO</v>
          </cell>
          <cell r="B123">
            <v>2</v>
          </cell>
          <cell r="C123">
            <v>3</v>
          </cell>
          <cell r="D123" t="str">
            <v>C</v>
          </cell>
          <cell r="E123">
            <v>0.78</v>
          </cell>
          <cell r="F123">
            <v>37649</v>
          </cell>
          <cell r="G123">
            <v>2.52E-2</v>
          </cell>
          <cell r="H123">
            <v>1.9E-2</v>
          </cell>
          <cell r="I123" t="str">
            <v>7          0   .</v>
          </cell>
          <cell r="J123">
            <v>0</v>
          </cell>
          <cell r="K123">
            <v>0</v>
          </cell>
          <cell r="L123">
            <v>2003</v>
          </cell>
          <cell r="M123" t="str">
            <v>No Trade</v>
          </cell>
          <cell r="N123" t="str">
            <v/>
          </cell>
          <cell r="O123" t="str">
            <v/>
          </cell>
          <cell r="P123" t="str">
            <v/>
          </cell>
        </row>
        <row r="124">
          <cell r="A124" t="str">
            <v>GO</v>
          </cell>
          <cell r="B124">
            <v>2</v>
          </cell>
          <cell r="C124">
            <v>3</v>
          </cell>
          <cell r="D124" t="str">
            <v>P</v>
          </cell>
          <cell r="E124">
            <v>0.78</v>
          </cell>
          <cell r="F124">
            <v>37649</v>
          </cell>
          <cell r="G124">
            <v>5.4600000000000003E-2</v>
          </cell>
          <cell r="H124">
            <v>6.8000000000000005E-2</v>
          </cell>
          <cell r="I124" t="str">
            <v>6          0   .</v>
          </cell>
          <cell r="J124">
            <v>0</v>
          </cell>
          <cell r="K124">
            <v>0</v>
          </cell>
          <cell r="L124">
            <v>2003</v>
          </cell>
          <cell r="M124" t="str">
            <v>No Trade</v>
          </cell>
          <cell r="N124" t="str">
            <v/>
          </cell>
          <cell r="O124" t="str">
            <v/>
          </cell>
          <cell r="P124" t="str">
            <v/>
          </cell>
        </row>
        <row r="125">
          <cell r="A125" t="str">
            <v>GO</v>
          </cell>
          <cell r="B125">
            <v>2</v>
          </cell>
          <cell r="C125">
            <v>3</v>
          </cell>
          <cell r="D125" t="str">
            <v>C</v>
          </cell>
          <cell r="E125">
            <v>0.79</v>
          </cell>
          <cell r="F125">
            <v>37649</v>
          </cell>
          <cell r="G125">
            <v>2.1999999999999999E-2</v>
          </cell>
          <cell r="H125">
            <v>1.7000000000000001E-2</v>
          </cell>
          <cell r="I125" t="str">
            <v>1          0   .</v>
          </cell>
          <cell r="J125">
            <v>0</v>
          </cell>
          <cell r="K125">
            <v>0</v>
          </cell>
          <cell r="L125">
            <v>2003</v>
          </cell>
          <cell r="M125" t="str">
            <v>No Trade</v>
          </cell>
          <cell r="N125" t="str">
            <v/>
          </cell>
          <cell r="O125" t="str">
            <v/>
          </cell>
          <cell r="P125" t="str">
            <v/>
          </cell>
        </row>
        <row r="126">
          <cell r="A126" t="str">
            <v>GO</v>
          </cell>
          <cell r="B126">
            <v>2</v>
          </cell>
          <cell r="C126">
            <v>3</v>
          </cell>
          <cell r="D126" t="str">
            <v>P</v>
          </cell>
          <cell r="E126">
            <v>0.79</v>
          </cell>
          <cell r="F126">
            <v>37649</v>
          </cell>
          <cell r="G126">
            <v>8.4000000000000005E-2</v>
          </cell>
          <cell r="H126">
            <v>8.4000000000000005E-2</v>
          </cell>
          <cell r="I126" t="str">
            <v>0          0   .</v>
          </cell>
          <cell r="J126">
            <v>0</v>
          </cell>
          <cell r="K126">
            <v>0</v>
          </cell>
          <cell r="L126">
            <v>2003</v>
          </cell>
          <cell r="M126" t="str">
            <v>No Trade</v>
          </cell>
          <cell r="N126" t="str">
            <v/>
          </cell>
          <cell r="O126" t="str">
            <v/>
          </cell>
          <cell r="P126" t="str">
            <v/>
          </cell>
        </row>
        <row r="127">
          <cell r="A127" t="str">
            <v>GO</v>
          </cell>
          <cell r="B127">
            <v>2</v>
          </cell>
          <cell r="C127">
            <v>3</v>
          </cell>
          <cell r="D127" t="str">
            <v>C</v>
          </cell>
          <cell r="E127">
            <v>0.8</v>
          </cell>
          <cell r="F127">
            <v>37649</v>
          </cell>
          <cell r="G127">
            <v>1.8499999999999999E-2</v>
          </cell>
          <cell r="H127">
            <v>1.4E-2</v>
          </cell>
          <cell r="I127" t="str">
            <v>8          1   .</v>
          </cell>
          <cell r="J127">
            <v>0</v>
          </cell>
          <cell r="K127">
            <v>0</v>
          </cell>
          <cell r="L127">
            <v>2003</v>
          </cell>
          <cell r="M127" t="str">
            <v>No Trade</v>
          </cell>
          <cell r="N127" t="str">
            <v/>
          </cell>
          <cell r="O127" t="str">
            <v/>
          </cell>
          <cell r="P127" t="str">
            <v/>
          </cell>
        </row>
        <row r="128">
          <cell r="A128" t="str">
            <v>GO</v>
          </cell>
          <cell r="B128">
            <v>2</v>
          </cell>
          <cell r="C128">
            <v>3</v>
          </cell>
          <cell r="D128" t="str">
            <v>P</v>
          </cell>
          <cell r="E128">
            <v>0.8</v>
          </cell>
          <cell r="F128">
            <v>37649</v>
          </cell>
          <cell r="G128">
            <v>0.13339999999999999</v>
          </cell>
          <cell r="H128">
            <v>0.13300000000000001</v>
          </cell>
          <cell r="I128" t="str">
            <v>4          0   .</v>
          </cell>
          <cell r="J128">
            <v>0</v>
          </cell>
          <cell r="K128">
            <v>0</v>
          </cell>
          <cell r="L128">
            <v>2003</v>
          </cell>
          <cell r="M128" t="str">
            <v>No Trade</v>
          </cell>
          <cell r="N128" t="str">
            <v/>
          </cell>
          <cell r="O128" t="str">
            <v/>
          </cell>
          <cell r="P128" t="str">
            <v/>
          </cell>
        </row>
        <row r="129">
          <cell r="A129" t="str">
            <v>GO</v>
          </cell>
          <cell r="B129">
            <v>2</v>
          </cell>
          <cell r="C129">
            <v>3</v>
          </cell>
          <cell r="D129" t="str">
            <v>C</v>
          </cell>
          <cell r="E129">
            <v>0.81</v>
          </cell>
          <cell r="F129">
            <v>37649</v>
          </cell>
          <cell r="G129">
            <v>1.66E-2</v>
          </cell>
          <cell r="H129">
            <v>1.2E-2</v>
          </cell>
          <cell r="I129" t="str">
            <v>8          0   .</v>
          </cell>
          <cell r="J129">
            <v>0</v>
          </cell>
          <cell r="K129">
            <v>0</v>
          </cell>
          <cell r="L129">
            <v>2003</v>
          </cell>
          <cell r="M129" t="str">
            <v>No Trade</v>
          </cell>
          <cell r="N129" t="str">
            <v/>
          </cell>
          <cell r="O129" t="str">
            <v/>
          </cell>
          <cell r="P129" t="str">
            <v/>
          </cell>
        </row>
        <row r="130">
          <cell r="A130" t="str">
            <v>GO</v>
          </cell>
          <cell r="B130">
            <v>2</v>
          </cell>
          <cell r="C130">
            <v>3</v>
          </cell>
          <cell r="D130" t="str">
            <v>P</v>
          </cell>
          <cell r="E130">
            <v>0.81</v>
          </cell>
          <cell r="F130">
            <v>37649</v>
          </cell>
          <cell r="G130">
            <v>0</v>
          </cell>
          <cell r="H130">
            <v>0</v>
          </cell>
          <cell r="I130" t="str">
            <v>0          0   .</v>
          </cell>
          <cell r="J130">
            <v>0</v>
          </cell>
          <cell r="K130">
            <v>0</v>
          </cell>
          <cell r="L130">
            <v>2003</v>
          </cell>
          <cell r="M130" t="str">
            <v>No Trade</v>
          </cell>
          <cell r="N130" t="str">
            <v/>
          </cell>
          <cell r="O130" t="str">
            <v/>
          </cell>
          <cell r="P130" t="str">
            <v/>
          </cell>
        </row>
        <row r="131">
          <cell r="A131" t="str">
            <v>GO</v>
          </cell>
          <cell r="B131">
            <v>2</v>
          </cell>
          <cell r="C131">
            <v>3</v>
          </cell>
          <cell r="D131" t="str">
            <v>C</v>
          </cell>
          <cell r="E131">
            <v>0.82</v>
          </cell>
          <cell r="F131">
            <v>37649</v>
          </cell>
          <cell r="G131">
            <v>1.43E-2</v>
          </cell>
          <cell r="H131">
            <v>1.0999999999999999E-2</v>
          </cell>
          <cell r="I131" t="str">
            <v>0          0   .</v>
          </cell>
          <cell r="J131">
            <v>0</v>
          </cell>
          <cell r="K131">
            <v>0</v>
          </cell>
          <cell r="L131">
            <v>2003</v>
          </cell>
          <cell r="M131" t="str">
            <v>No Trade</v>
          </cell>
          <cell r="N131" t="str">
            <v/>
          </cell>
          <cell r="O131" t="str">
            <v/>
          </cell>
          <cell r="P131" t="str">
            <v/>
          </cell>
        </row>
        <row r="132">
          <cell r="A132" t="str">
            <v>GO</v>
          </cell>
          <cell r="B132">
            <v>2</v>
          </cell>
          <cell r="C132">
            <v>3</v>
          </cell>
          <cell r="D132" t="str">
            <v>C</v>
          </cell>
          <cell r="E132">
            <v>0.83</v>
          </cell>
          <cell r="F132">
            <v>37649</v>
          </cell>
          <cell r="G132">
            <v>1.23E-2</v>
          </cell>
          <cell r="H132">
            <v>8.9999999999999993E-3</v>
          </cell>
          <cell r="I132" t="str">
            <v>5          0   .</v>
          </cell>
          <cell r="J132">
            <v>0</v>
          </cell>
          <cell r="K132">
            <v>0</v>
          </cell>
          <cell r="L132">
            <v>2003</v>
          </cell>
          <cell r="M132" t="str">
            <v>No Trade</v>
          </cell>
          <cell r="N132" t="str">
            <v/>
          </cell>
          <cell r="O132" t="str">
            <v/>
          </cell>
          <cell r="P132" t="str">
            <v/>
          </cell>
        </row>
        <row r="133">
          <cell r="A133" t="str">
            <v>GO</v>
          </cell>
          <cell r="B133">
            <v>2</v>
          </cell>
          <cell r="C133">
            <v>3</v>
          </cell>
          <cell r="D133" t="str">
            <v>C</v>
          </cell>
          <cell r="E133">
            <v>0.84</v>
          </cell>
          <cell r="F133">
            <v>37649</v>
          </cell>
          <cell r="G133">
            <v>1.06E-2</v>
          </cell>
          <cell r="H133">
            <v>8.0000000000000002E-3</v>
          </cell>
          <cell r="I133" t="str">
            <v>1          0   .</v>
          </cell>
          <cell r="J133">
            <v>0</v>
          </cell>
          <cell r="K133">
            <v>0</v>
          </cell>
          <cell r="L133">
            <v>2003</v>
          </cell>
          <cell r="M133" t="str">
            <v>No Trade</v>
          </cell>
          <cell r="N133" t="str">
            <v/>
          </cell>
          <cell r="O133" t="str">
            <v/>
          </cell>
          <cell r="P133" t="str">
            <v/>
          </cell>
        </row>
        <row r="134">
          <cell r="A134" t="str">
            <v>GO</v>
          </cell>
          <cell r="B134">
            <v>2</v>
          </cell>
          <cell r="C134">
            <v>3</v>
          </cell>
          <cell r="D134" t="str">
            <v>C</v>
          </cell>
          <cell r="E134">
            <v>0.85</v>
          </cell>
          <cell r="F134">
            <v>37649</v>
          </cell>
          <cell r="G134">
            <v>9.1000000000000004E-3</v>
          </cell>
          <cell r="H134">
            <v>7.0000000000000001E-3</v>
          </cell>
          <cell r="I134" t="str">
            <v>0          0   .</v>
          </cell>
          <cell r="J134">
            <v>0</v>
          </cell>
          <cell r="K134">
            <v>0</v>
          </cell>
          <cell r="L134">
            <v>2003</v>
          </cell>
          <cell r="M134" t="str">
            <v>No Trade</v>
          </cell>
          <cell r="N134" t="str">
            <v/>
          </cell>
          <cell r="O134" t="str">
            <v/>
          </cell>
          <cell r="P134" t="str">
            <v/>
          </cell>
        </row>
        <row r="135">
          <cell r="A135" t="str">
            <v>GO</v>
          </cell>
          <cell r="B135">
            <v>2</v>
          </cell>
          <cell r="C135">
            <v>3</v>
          </cell>
          <cell r="D135" t="str">
            <v>C</v>
          </cell>
          <cell r="E135">
            <v>0.86</v>
          </cell>
          <cell r="F135">
            <v>37649</v>
          </cell>
          <cell r="G135">
            <v>7.7999999999999996E-3</v>
          </cell>
          <cell r="H135">
            <v>6.0000000000000001E-3</v>
          </cell>
          <cell r="I135" t="str">
            <v>0          0   .</v>
          </cell>
          <cell r="J135">
            <v>0</v>
          </cell>
          <cell r="K135">
            <v>0</v>
          </cell>
          <cell r="L135">
            <v>2003</v>
          </cell>
          <cell r="M135" t="str">
            <v>No Trade</v>
          </cell>
          <cell r="N135" t="str">
            <v/>
          </cell>
          <cell r="O135" t="str">
            <v/>
          </cell>
          <cell r="P135" t="str">
            <v/>
          </cell>
        </row>
        <row r="136">
          <cell r="A136" t="str">
            <v>GO</v>
          </cell>
          <cell r="B136">
            <v>2</v>
          </cell>
          <cell r="C136">
            <v>3</v>
          </cell>
          <cell r="D136" t="str">
            <v>C</v>
          </cell>
          <cell r="E136">
            <v>0.87</v>
          </cell>
          <cell r="F136">
            <v>37649</v>
          </cell>
          <cell r="G136">
            <v>6.6E-3</v>
          </cell>
          <cell r="H136">
            <v>5.0000000000000001E-3</v>
          </cell>
          <cell r="I136" t="str">
            <v>1          0   .</v>
          </cell>
          <cell r="J136">
            <v>0</v>
          </cell>
          <cell r="K136">
            <v>0</v>
          </cell>
          <cell r="L136">
            <v>2003</v>
          </cell>
          <cell r="M136" t="str">
            <v>No Trade</v>
          </cell>
          <cell r="N136" t="str">
            <v/>
          </cell>
          <cell r="O136" t="str">
            <v/>
          </cell>
          <cell r="P136" t="str">
            <v/>
          </cell>
        </row>
        <row r="137">
          <cell r="A137" t="str">
            <v>GO</v>
          </cell>
          <cell r="B137">
            <v>2</v>
          </cell>
          <cell r="C137">
            <v>3</v>
          </cell>
          <cell r="D137" t="str">
            <v>C</v>
          </cell>
          <cell r="E137">
            <v>0.88</v>
          </cell>
          <cell r="F137">
            <v>37649</v>
          </cell>
          <cell r="G137">
            <v>5.5999999999999999E-3</v>
          </cell>
          <cell r="H137">
            <v>4.0000000000000001E-3</v>
          </cell>
          <cell r="I137" t="str">
            <v>3          0   .</v>
          </cell>
          <cell r="J137">
            <v>0</v>
          </cell>
          <cell r="K137">
            <v>0</v>
          </cell>
          <cell r="L137">
            <v>2003</v>
          </cell>
          <cell r="M137" t="str">
            <v>No Trade</v>
          </cell>
          <cell r="N137" t="str">
            <v/>
          </cell>
          <cell r="O137" t="str">
            <v/>
          </cell>
          <cell r="P137" t="str">
            <v/>
          </cell>
        </row>
        <row r="138">
          <cell r="A138" t="str">
            <v>GO</v>
          </cell>
          <cell r="B138">
            <v>2</v>
          </cell>
          <cell r="C138">
            <v>3</v>
          </cell>
          <cell r="D138" t="str">
            <v>C</v>
          </cell>
          <cell r="E138">
            <v>0.89</v>
          </cell>
          <cell r="F138">
            <v>37649</v>
          </cell>
          <cell r="G138">
            <v>4.7999999999999996E-3</v>
          </cell>
          <cell r="H138">
            <v>3.0000000000000001E-3</v>
          </cell>
          <cell r="I138" t="str">
            <v>7          0   .</v>
          </cell>
          <cell r="J138">
            <v>0</v>
          </cell>
          <cell r="K138">
            <v>0</v>
          </cell>
          <cell r="L138">
            <v>2003</v>
          </cell>
          <cell r="M138" t="str">
            <v>No Trade</v>
          </cell>
          <cell r="N138" t="str">
            <v/>
          </cell>
          <cell r="O138" t="str">
            <v/>
          </cell>
          <cell r="P138" t="str">
            <v/>
          </cell>
        </row>
        <row r="139">
          <cell r="A139" t="str">
            <v>GO</v>
          </cell>
          <cell r="B139">
            <v>2</v>
          </cell>
          <cell r="C139">
            <v>3</v>
          </cell>
          <cell r="D139" t="str">
            <v>C</v>
          </cell>
          <cell r="E139">
            <v>0.9</v>
          </cell>
          <cell r="F139">
            <v>37649</v>
          </cell>
          <cell r="G139">
            <v>4.1000000000000003E-3</v>
          </cell>
          <cell r="H139">
            <v>3.0000000000000001E-3</v>
          </cell>
          <cell r="I139" t="str">
            <v>1          0   .</v>
          </cell>
          <cell r="J139">
            <v>0</v>
          </cell>
          <cell r="K139">
            <v>0</v>
          </cell>
          <cell r="L139">
            <v>2003</v>
          </cell>
          <cell r="M139" t="str">
            <v>No Trade</v>
          </cell>
          <cell r="N139" t="str">
            <v/>
          </cell>
          <cell r="O139" t="str">
            <v/>
          </cell>
          <cell r="P139" t="str">
            <v/>
          </cell>
        </row>
        <row r="140">
          <cell r="A140" t="str">
            <v>GO</v>
          </cell>
          <cell r="B140">
            <v>2</v>
          </cell>
          <cell r="C140">
            <v>3</v>
          </cell>
          <cell r="D140" t="str">
            <v>C</v>
          </cell>
          <cell r="E140">
            <v>0.91</v>
          </cell>
          <cell r="F140">
            <v>37649</v>
          </cell>
          <cell r="G140">
            <v>3.3999999999999998E-3</v>
          </cell>
          <cell r="H140">
            <v>2E-3</v>
          </cell>
          <cell r="I140" t="str">
            <v>6          0   .</v>
          </cell>
          <cell r="J140">
            <v>0</v>
          </cell>
          <cell r="K140">
            <v>0</v>
          </cell>
          <cell r="L140">
            <v>2003</v>
          </cell>
          <cell r="M140" t="str">
            <v>No Trade</v>
          </cell>
          <cell r="N140" t="str">
            <v/>
          </cell>
          <cell r="O140" t="str">
            <v/>
          </cell>
          <cell r="P140" t="str">
            <v/>
          </cell>
        </row>
        <row r="141">
          <cell r="A141" t="str">
            <v>GO</v>
          </cell>
          <cell r="B141">
            <v>2</v>
          </cell>
          <cell r="C141">
            <v>3</v>
          </cell>
          <cell r="D141" t="str">
            <v>C</v>
          </cell>
          <cell r="E141">
            <v>0.92</v>
          </cell>
          <cell r="F141">
            <v>37649</v>
          </cell>
          <cell r="G141">
            <v>2.8999999999999998E-3</v>
          </cell>
          <cell r="H141">
            <v>2E-3</v>
          </cell>
          <cell r="I141" t="str">
            <v>2          0   .</v>
          </cell>
          <cell r="J141">
            <v>0</v>
          </cell>
          <cell r="K141">
            <v>0</v>
          </cell>
          <cell r="L141">
            <v>2003</v>
          </cell>
          <cell r="M141" t="str">
            <v>No Trade</v>
          </cell>
          <cell r="N141" t="str">
            <v/>
          </cell>
          <cell r="O141" t="str">
            <v/>
          </cell>
          <cell r="P141" t="str">
            <v/>
          </cell>
        </row>
        <row r="142">
          <cell r="A142" t="str">
            <v>GO</v>
          </cell>
          <cell r="B142">
            <v>2</v>
          </cell>
          <cell r="C142">
            <v>3</v>
          </cell>
          <cell r="D142" t="str">
            <v>C</v>
          </cell>
          <cell r="E142">
            <v>0.93</v>
          </cell>
          <cell r="F142">
            <v>37649</v>
          </cell>
          <cell r="G142">
            <v>2.5000000000000001E-3</v>
          </cell>
          <cell r="H142">
            <v>1E-3</v>
          </cell>
          <cell r="I142" t="str">
            <v>9          0   .</v>
          </cell>
          <cell r="J142">
            <v>0</v>
          </cell>
          <cell r="K142">
            <v>0</v>
          </cell>
          <cell r="L142">
            <v>2003</v>
          </cell>
          <cell r="M142" t="str">
            <v>No Trade</v>
          </cell>
          <cell r="N142" t="str">
            <v/>
          </cell>
          <cell r="O142" t="str">
            <v/>
          </cell>
          <cell r="P142" t="str">
            <v/>
          </cell>
        </row>
        <row r="143">
          <cell r="A143" t="str">
            <v>GO</v>
          </cell>
          <cell r="B143">
            <v>2</v>
          </cell>
          <cell r="C143">
            <v>3</v>
          </cell>
          <cell r="D143" t="str">
            <v>C</v>
          </cell>
          <cell r="E143">
            <v>0.94</v>
          </cell>
          <cell r="F143">
            <v>37649</v>
          </cell>
          <cell r="G143">
            <v>0</v>
          </cell>
          <cell r="H143">
            <v>0</v>
          </cell>
          <cell r="I143" t="str">
            <v>0          0   .</v>
          </cell>
          <cell r="J143">
            <v>0</v>
          </cell>
          <cell r="K143">
            <v>0</v>
          </cell>
          <cell r="L143">
            <v>2003</v>
          </cell>
          <cell r="M143" t="str">
            <v>No Trade</v>
          </cell>
          <cell r="N143" t="str">
            <v/>
          </cell>
          <cell r="O143" t="str">
            <v/>
          </cell>
          <cell r="P143" t="str">
            <v/>
          </cell>
        </row>
        <row r="144">
          <cell r="A144" t="str">
            <v>GO</v>
          </cell>
          <cell r="B144">
            <v>2</v>
          </cell>
          <cell r="C144">
            <v>3</v>
          </cell>
          <cell r="D144" t="str">
            <v>C</v>
          </cell>
          <cell r="E144">
            <v>0.97</v>
          </cell>
          <cell r="F144">
            <v>37649</v>
          </cell>
          <cell r="G144">
            <v>1.1999999999999999E-3</v>
          </cell>
          <cell r="H144">
            <v>1E-3</v>
          </cell>
          <cell r="I144" t="str">
            <v>0          0   .</v>
          </cell>
          <cell r="J144">
            <v>0</v>
          </cell>
          <cell r="K144">
            <v>0</v>
          </cell>
          <cell r="L144">
            <v>2003</v>
          </cell>
          <cell r="M144" t="str">
            <v>No Trade</v>
          </cell>
          <cell r="N144" t="str">
            <v/>
          </cell>
          <cell r="O144" t="str">
            <v/>
          </cell>
          <cell r="P144" t="str">
            <v/>
          </cell>
        </row>
        <row r="145">
          <cell r="A145" t="str">
            <v>GO</v>
          </cell>
          <cell r="B145">
            <v>2</v>
          </cell>
          <cell r="C145">
            <v>3</v>
          </cell>
          <cell r="D145" t="str">
            <v>C</v>
          </cell>
          <cell r="E145">
            <v>0.98</v>
          </cell>
          <cell r="F145">
            <v>37649</v>
          </cell>
          <cell r="G145">
            <v>1E-3</v>
          </cell>
          <cell r="H145">
            <v>0</v>
          </cell>
          <cell r="I145" t="str">
            <v>8          0   .</v>
          </cell>
          <cell r="J145">
            <v>0</v>
          </cell>
          <cell r="K145">
            <v>0</v>
          </cell>
          <cell r="L145">
            <v>2003</v>
          </cell>
          <cell r="M145" t="str">
            <v>No Trade</v>
          </cell>
          <cell r="N145" t="str">
            <v/>
          </cell>
          <cell r="O145" t="str">
            <v/>
          </cell>
          <cell r="P145" t="str">
            <v/>
          </cell>
        </row>
        <row r="146">
          <cell r="A146" t="str">
            <v>GO</v>
          </cell>
          <cell r="B146">
            <v>2</v>
          </cell>
          <cell r="C146">
            <v>3</v>
          </cell>
          <cell r="D146" t="str">
            <v>C</v>
          </cell>
          <cell r="E146">
            <v>0.99</v>
          </cell>
          <cell r="F146">
            <v>37649</v>
          </cell>
          <cell r="G146">
            <v>8.9999999999999998E-4</v>
          </cell>
          <cell r="H146">
            <v>0</v>
          </cell>
          <cell r="I146" t="str">
            <v>7          0   .</v>
          </cell>
          <cell r="J146">
            <v>0</v>
          </cell>
          <cell r="K146">
            <v>0</v>
          </cell>
          <cell r="L146">
            <v>2003</v>
          </cell>
          <cell r="M146" t="str">
            <v>No Trade</v>
          </cell>
          <cell r="N146" t="str">
            <v/>
          </cell>
          <cell r="O146" t="str">
            <v/>
          </cell>
          <cell r="P146" t="str">
            <v/>
          </cell>
        </row>
        <row r="147">
          <cell r="A147" t="str">
            <v>GO</v>
          </cell>
          <cell r="B147">
            <v>3</v>
          </cell>
          <cell r="C147">
            <v>3</v>
          </cell>
          <cell r="D147" t="str">
            <v>P</v>
          </cell>
          <cell r="E147">
            <v>0.54</v>
          </cell>
          <cell r="F147">
            <v>37677</v>
          </cell>
          <cell r="G147">
            <v>5.0000000000000001E-4</v>
          </cell>
          <cell r="H147">
            <v>1E-3</v>
          </cell>
          <cell r="I147" t="str">
            <v>0          0   .</v>
          </cell>
          <cell r="J147">
            <v>0</v>
          </cell>
          <cell r="K147">
            <v>0</v>
          </cell>
          <cell r="L147">
            <v>2003</v>
          </cell>
          <cell r="M147" t="str">
            <v>No Trade</v>
          </cell>
          <cell r="N147" t="str">
            <v/>
          </cell>
          <cell r="O147" t="str">
            <v/>
          </cell>
          <cell r="P147" t="str">
            <v/>
          </cell>
        </row>
        <row r="148">
          <cell r="A148" t="str">
            <v>GO</v>
          </cell>
          <cell r="B148">
            <v>3</v>
          </cell>
          <cell r="C148">
            <v>3</v>
          </cell>
          <cell r="D148" t="str">
            <v>P</v>
          </cell>
          <cell r="E148">
            <v>0.56000000000000005</v>
          </cell>
          <cell r="F148">
            <v>37677</v>
          </cell>
          <cell r="G148">
            <v>1E-3</v>
          </cell>
          <cell r="H148">
            <v>1E-3</v>
          </cell>
          <cell r="I148" t="str">
            <v>8          0   .</v>
          </cell>
          <cell r="J148">
            <v>0</v>
          </cell>
          <cell r="K148">
            <v>0</v>
          </cell>
          <cell r="L148">
            <v>2003</v>
          </cell>
          <cell r="M148" t="str">
            <v>No Trade</v>
          </cell>
          <cell r="N148" t="str">
            <v/>
          </cell>
          <cell r="O148" t="str">
            <v/>
          </cell>
          <cell r="P148" t="str">
            <v/>
          </cell>
        </row>
        <row r="149">
          <cell r="A149" t="str">
            <v>GO</v>
          </cell>
          <cell r="B149">
            <v>3</v>
          </cell>
          <cell r="C149">
            <v>3</v>
          </cell>
          <cell r="D149" t="str">
            <v>P</v>
          </cell>
          <cell r="E149">
            <v>0.56999999999999995</v>
          </cell>
          <cell r="F149">
            <v>37677</v>
          </cell>
          <cell r="G149">
            <v>1.2999999999999999E-3</v>
          </cell>
          <cell r="H149">
            <v>2E-3</v>
          </cell>
          <cell r="I149" t="str">
            <v>3          0   .</v>
          </cell>
          <cell r="J149">
            <v>0</v>
          </cell>
          <cell r="K149">
            <v>0</v>
          </cell>
          <cell r="L149">
            <v>2003</v>
          </cell>
          <cell r="M149" t="str">
            <v>No Trade</v>
          </cell>
          <cell r="N149" t="str">
            <v/>
          </cell>
          <cell r="O149" t="str">
            <v/>
          </cell>
          <cell r="P149" t="str">
            <v/>
          </cell>
        </row>
        <row r="150">
          <cell r="A150" t="str">
            <v>GO</v>
          </cell>
          <cell r="B150">
            <v>3</v>
          </cell>
          <cell r="C150">
            <v>3</v>
          </cell>
          <cell r="D150" t="str">
            <v>P</v>
          </cell>
          <cell r="E150">
            <v>0.57999999999999996</v>
          </cell>
          <cell r="F150">
            <v>37677</v>
          </cell>
          <cell r="G150">
            <v>1.8E-3</v>
          </cell>
          <cell r="H150">
            <v>3.0000000000000001E-3</v>
          </cell>
          <cell r="I150" t="str">
            <v>0          0   .</v>
          </cell>
          <cell r="J150">
            <v>0</v>
          </cell>
          <cell r="K150">
            <v>0</v>
          </cell>
          <cell r="L150">
            <v>2003</v>
          </cell>
          <cell r="M150" t="str">
            <v>No Trade</v>
          </cell>
          <cell r="N150" t="str">
            <v/>
          </cell>
          <cell r="O150" t="str">
            <v/>
          </cell>
          <cell r="P150" t="str">
            <v/>
          </cell>
        </row>
        <row r="151">
          <cell r="A151" t="str">
            <v>GO</v>
          </cell>
          <cell r="B151">
            <v>3</v>
          </cell>
          <cell r="C151">
            <v>3</v>
          </cell>
          <cell r="D151" t="str">
            <v>P</v>
          </cell>
          <cell r="E151">
            <v>0.63</v>
          </cell>
          <cell r="F151">
            <v>37677</v>
          </cell>
          <cell r="G151">
            <v>6.1999999999999998E-3</v>
          </cell>
          <cell r="H151">
            <v>8.9999999999999993E-3</v>
          </cell>
          <cell r="I151" t="str">
            <v>4          0   .</v>
          </cell>
          <cell r="J151">
            <v>0</v>
          </cell>
          <cell r="K151">
            <v>0</v>
          </cell>
          <cell r="L151">
            <v>2003</v>
          </cell>
          <cell r="M151" t="str">
            <v>No Trade</v>
          </cell>
          <cell r="N151" t="str">
            <v/>
          </cell>
          <cell r="O151" t="str">
            <v/>
          </cell>
          <cell r="P151" t="str">
            <v/>
          </cell>
        </row>
        <row r="152">
          <cell r="A152" t="str">
            <v>GO</v>
          </cell>
          <cell r="B152">
            <v>3</v>
          </cell>
          <cell r="C152">
            <v>3</v>
          </cell>
          <cell r="D152" t="str">
            <v>P</v>
          </cell>
          <cell r="E152">
            <v>0.64</v>
          </cell>
          <cell r="F152">
            <v>37677</v>
          </cell>
          <cell r="G152">
            <v>7.7000000000000002E-3</v>
          </cell>
          <cell r="H152">
            <v>1.0999999999999999E-2</v>
          </cell>
          <cell r="I152" t="str">
            <v>4          0   .</v>
          </cell>
          <cell r="J152">
            <v>0</v>
          </cell>
          <cell r="K152">
            <v>0</v>
          </cell>
          <cell r="L152">
            <v>2003</v>
          </cell>
          <cell r="M152" t="str">
            <v>No Trade</v>
          </cell>
          <cell r="N152" t="str">
            <v/>
          </cell>
          <cell r="O152" t="str">
            <v/>
          </cell>
          <cell r="P152" t="str">
            <v/>
          </cell>
        </row>
        <row r="153">
          <cell r="A153" t="str">
            <v>GO</v>
          </cell>
          <cell r="B153">
            <v>3</v>
          </cell>
          <cell r="C153">
            <v>3</v>
          </cell>
          <cell r="D153" t="str">
            <v>P</v>
          </cell>
          <cell r="E153">
            <v>0.67</v>
          </cell>
          <cell r="F153">
            <v>37677</v>
          </cell>
          <cell r="G153">
            <v>1.37E-2</v>
          </cell>
          <cell r="H153">
            <v>1.9E-2</v>
          </cell>
          <cell r="I153" t="str">
            <v>1          0   .</v>
          </cell>
          <cell r="J153">
            <v>0</v>
          </cell>
          <cell r="K153">
            <v>0</v>
          </cell>
          <cell r="L153">
            <v>2003</v>
          </cell>
          <cell r="M153" t="str">
            <v>No Trade</v>
          </cell>
          <cell r="N153" t="str">
            <v/>
          </cell>
          <cell r="O153" t="str">
            <v/>
          </cell>
          <cell r="P153" t="str">
            <v/>
          </cell>
        </row>
        <row r="154">
          <cell r="A154" t="str">
            <v>GO</v>
          </cell>
          <cell r="B154">
            <v>3</v>
          </cell>
          <cell r="C154">
            <v>3</v>
          </cell>
          <cell r="D154" t="str">
            <v>P</v>
          </cell>
          <cell r="E154">
            <v>0.68</v>
          </cell>
          <cell r="F154">
            <v>37677</v>
          </cell>
          <cell r="G154">
            <v>1.6299999999999999E-2</v>
          </cell>
          <cell r="H154">
            <v>2.1999999999999999E-2</v>
          </cell>
          <cell r="I154" t="str">
            <v>3          0   .</v>
          </cell>
          <cell r="J154">
            <v>0</v>
          </cell>
          <cell r="K154">
            <v>0</v>
          </cell>
          <cell r="L154">
            <v>2003</v>
          </cell>
          <cell r="M154" t="str">
            <v>No Trade</v>
          </cell>
          <cell r="N154" t="str">
            <v/>
          </cell>
          <cell r="O154" t="str">
            <v/>
          </cell>
          <cell r="P154" t="str">
            <v/>
          </cell>
        </row>
        <row r="155">
          <cell r="A155" t="str">
            <v>GO</v>
          </cell>
          <cell r="B155">
            <v>3</v>
          </cell>
          <cell r="C155">
            <v>3</v>
          </cell>
          <cell r="D155" t="str">
            <v>C</v>
          </cell>
          <cell r="E155">
            <v>0.69</v>
          </cell>
          <cell r="F155">
            <v>37677</v>
          </cell>
          <cell r="G155">
            <v>8.1500000000000003E-2</v>
          </cell>
          <cell r="H155">
            <v>7.0000000000000007E-2</v>
          </cell>
          <cell r="I155" t="str">
            <v>2          0   .</v>
          </cell>
          <cell r="J155">
            <v>0</v>
          </cell>
          <cell r="K155">
            <v>0</v>
          </cell>
          <cell r="L155">
            <v>2003</v>
          </cell>
          <cell r="M155" t="str">
            <v>No Trade</v>
          </cell>
          <cell r="N155" t="str">
            <v/>
          </cell>
          <cell r="O155" t="str">
            <v/>
          </cell>
          <cell r="P155" t="str">
            <v/>
          </cell>
        </row>
        <row r="156">
          <cell r="A156" t="str">
            <v>GO</v>
          </cell>
          <cell r="B156">
            <v>3</v>
          </cell>
          <cell r="C156">
            <v>3</v>
          </cell>
          <cell r="D156" t="str">
            <v>P</v>
          </cell>
          <cell r="E156">
            <v>0.69</v>
          </cell>
          <cell r="F156">
            <v>37677</v>
          </cell>
          <cell r="G156">
            <v>1.9199999999999998E-2</v>
          </cell>
          <cell r="H156">
            <v>2.5000000000000001E-2</v>
          </cell>
          <cell r="I156" t="str">
            <v>8          0   .</v>
          </cell>
          <cell r="J156">
            <v>0</v>
          </cell>
          <cell r="K156">
            <v>0</v>
          </cell>
          <cell r="L156">
            <v>2003</v>
          </cell>
          <cell r="M156" t="str">
            <v>No Trade</v>
          </cell>
          <cell r="N156" t="str">
            <v/>
          </cell>
          <cell r="O156" t="str">
            <v/>
          </cell>
          <cell r="P156" t="str">
            <v/>
          </cell>
        </row>
        <row r="157">
          <cell r="A157" t="str">
            <v>GO</v>
          </cell>
          <cell r="B157">
            <v>3</v>
          </cell>
          <cell r="C157">
            <v>3</v>
          </cell>
          <cell r="D157" t="str">
            <v>C</v>
          </cell>
          <cell r="E157">
            <v>0.7</v>
          </cell>
          <cell r="F157">
            <v>37677</v>
          </cell>
          <cell r="G157">
            <v>7.4899999999999994E-2</v>
          </cell>
          <cell r="H157">
            <v>6.4000000000000001E-2</v>
          </cell>
          <cell r="I157" t="str">
            <v>2          0   .</v>
          </cell>
          <cell r="J157">
            <v>0</v>
          </cell>
          <cell r="K157">
            <v>0</v>
          </cell>
          <cell r="L157">
            <v>2003</v>
          </cell>
          <cell r="M157" t="str">
            <v>No Trade</v>
          </cell>
          <cell r="N157" t="str">
            <v/>
          </cell>
          <cell r="O157" t="str">
            <v/>
          </cell>
          <cell r="P157" t="str">
            <v/>
          </cell>
        </row>
        <row r="158">
          <cell r="A158" t="str">
            <v>GO</v>
          </cell>
          <cell r="B158">
            <v>3</v>
          </cell>
          <cell r="C158">
            <v>3</v>
          </cell>
          <cell r="D158" t="str">
            <v>P</v>
          </cell>
          <cell r="E158">
            <v>0.7</v>
          </cell>
          <cell r="F158">
            <v>37677</v>
          </cell>
          <cell r="G158">
            <v>2.2499999999999999E-2</v>
          </cell>
          <cell r="H158">
            <v>2.9000000000000001E-2</v>
          </cell>
          <cell r="I158" t="str">
            <v>7          0   .</v>
          </cell>
          <cell r="J158">
            <v>0</v>
          </cell>
          <cell r="K158">
            <v>0</v>
          </cell>
          <cell r="L158">
            <v>2003</v>
          </cell>
          <cell r="M158" t="str">
            <v>No Trade</v>
          </cell>
          <cell r="N158" t="str">
            <v/>
          </cell>
          <cell r="O158" t="str">
            <v/>
          </cell>
          <cell r="P158" t="str">
            <v/>
          </cell>
        </row>
        <row r="159">
          <cell r="A159" t="str">
            <v>GO</v>
          </cell>
          <cell r="B159">
            <v>3</v>
          </cell>
          <cell r="C159">
            <v>3</v>
          </cell>
          <cell r="D159" t="str">
            <v>C</v>
          </cell>
          <cell r="E159">
            <v>0.71</v>
          </cell>
          <cell r="F159">
            <v>37677</v>
          </cell>
          <cell r="G159">
            <v>4.8000000000000001E-2</v>
          </cell>
          <cell r="H159">
            <v>4.8000000000000001E-2</v>
          </cell>
          <cell r="I159" t="str">
            <v>0          0   .</v>
          </cell>
          <cell r="J159">
            <v>0</v>
          </cell>
          <cell r="K159">
            <v>0</v>
          </cell>
          <cell r="L159">
            <v>2003</v>
          </cell>
          <cell r="M159" t="str">
            <v>No Trade</v>
          </cell>
          <cell r="N159" t="str">
            <v/>
          </cell>
          <cell r="O159" t="str">
            <v/>
          </cell>
          <cell r="P159" t="str">
            <v/>
          </cell>
        </row>
        <row r="160">
          <cell r="A160" t="str">
            <v>GO</v>
          </cell>
          <cell r="B160">
            <v>3</v>
          </cell>
          <cell r="C160">
            <v>3</v>
          </cell>
          <cell r="D160" t="str">
            <v>P</v>
          </cell>
          <cell r="E160">
            <v>0.71</v>
          </cell>
          <cell r="F160">
            <v>37677</v>
          </cell>
          <cell r="G160">
            <v>2.6100000000000002E-2</v>
          </cell>
          <cell r="H160">
            <v>3.4000000000000002E-2</v>
          </cell>
          <cell r="I160" t="str">
            <v>0          0   .</v>
          </cell>
          <cell r="J160">
            <v>0</v>
          </cell>
          <cell r="K160">
            <v>0</v>
          </cell>
          <cell r="L160">
            <v>2003</v>
          </cell>
          <cell r="M160" t="str">
            <v>No Trade</v>
          </cell>
          <cell r="N160" t="str">
            <v/>
          </cell>
          <cell r="O160" t="str">
            <v/>
          </cell>
          <cell r="P160" t="str">
            <v/>
          </cell>
        </row>
        <row r="161">
          <cell r="A161" t="str">
            <v>GO</v>
          </cell>
          <cell r="B161">
            <v>3</v>
          </cell>
          <cell r="C161">
            <v>3</v>
          </cell>
          <cell r="D161" t="str">
            <v>C</v>
          </cell>
          <cell r="E161">
            <v>0.72</v>
          </cell>
          <cell r="F161">
            <v>37677</v>
          </cell>
          <cell r="G161">
            <v>6.2600000000000003E-2</v>
          </cell>
          <cell r="H161">
            <v>5.2999999999999999E-2</v>
          </cell>
          <cell r="I161" t="str">
            <v>4          0   .</v>
          </cell>
          <cell r="J161">
            <v>0</v>
          </cell>
          <cell r="K161">
            <v>0</v>
          </cell>
          <cell r="L161">
            <v>2003</v>
          </cell>
          <cell r="M161" t="str">
            <v>No Trade</v>
          </cell>
          <cell r="N161" t="str">
            <v/>
          </cell>
          <cell r="O161" t="str">
            <v/>
          </cell>
          <cell r="P161" t="str">
            <v/>
          </cell>
        </row>
        <row r="162">
          <cell r="A162" t="str">
            <v>GO</v>
          </cell>
          <cell r="B162">
            <v>3</v>
          </cell>
          <cell r="C162">
            <v>3</v>
          </cell>
          <cell r="D162" t="str">
            <v>P</v>
          </cell>
          <cell r="E162">
            <v>0.72</v>
          </cell>
          <cell r="F162">
            <v>37677</v>
          </cell>
          <cell r="G162">
            <v>0.03</v>
          </cell>
          <cell r="H162">
            <v>3.7999999999999999E-2</v>
          </cell>
          <cell r="I162" t="str">
            <v>6          0   .</v>
          </cell>
          <cell r="J162">
            <v>0</v>
          </cell>
          <cell r="K162">
            <v>0</v>
          </cell>
          <cell r="L162">
            <v>2003</v>
          </cell>
          <cell r="M162" t="str">
            <v>No Trade</v>
          </cell>
          <cell r="N162" t="str">
            <v/>
          </cell>
          <cell r="O162" t="str">
            <v/>
          </cell>
          <cell r="P162" t="str">
            <v/>
          </cell>
        </row>
        <row r="163">
          <cell r="A163" t="str">
            <v>GO</v>
          </cell>
          <cell r="B163">
            <v>3</v>
          </cell>
          <cell r="C163">
            <v>3</v>
          </cell>
          <cell r="D163" t="str">
            <v>C</v>
          </cell>
          <cell r="E163">
            <v>0.73</v>
          </cell>
          <cell r="F163">
            <v>37677</v>
          </cell>
          <cell r="G163">
            <v>5.7099999999999998E-2</v>
          </cell>
          <cell r="H163">
            <v>4.8000000000000001E-2</v>
          </cell>
          <cell r="I163" t="str">
            <v>3          0   .</v>
          </cell>
          <cell r="J163">
            <v>0</v>
          </cell>
          <cell r="K163">
            <v>0</v>
          </cell>
          <cell r="L163">
            <v>2003</v>
          </cell>
          <cell r="M163" t="str">
            <v>No Trade</v>
          </cell>
          <cell r="N163" t="str">
            <v/>
          </cell>
          <cell r="O163" t="str">
            <v/>
          </cell>
          <cell r="P163" t="str">
            <v/>
          </cell>
        </row>
        <row r="164">
          <cell r="A164" t="str">
            <v>GO</v>
          </cell>
          <cell r="B164">
            <v>3</v>
          </cell>
          <cell r="C164">
            <v>3</v>
          </cell>
          <cell r="D164" t="str">
            <v>P</v>
          </cell>
          <cell r="E164">
            <v>0.73</v>
          </cell>
          <cell r="F164">
            <v>37677</v>
          </cell>
          <cell r="G164">
            <v>3.4299999999999997E-2</v>
          </cell>
          <cell r="H164">
            <v>4.2999999999999997E-2</v>
          </cell>
          <cell r="I164" t="str">
            <v>5          0   .</v>
          </cell>
          <cell r="J164">
            <v>0</v>
          </cell>
          <cell r="K164">
            <v>0</v>
          </cell>
          <cell r="L164">
            <v>2003</v>
          </cell>
          <cell r="M164" t="str">
            <v>No Trade</v>
          </cell>
          <cell r="N164" t="str">
            <v/>
          </cell>
          <cell r="O164" t="str">
            <v/>
          </cell>
          <cell r="P164" t="str">
            <v/>
          </cell>
        </row>
        <row r="165">
          <cell r="A165" t="str">
            <v>GO</v>
          </cell>
          <cell r="B165">
            <v>3</v>
          </cell>
          <cell r="C165">
            <v>3</v>
          </cell>
          <cell r="D165" t="str">
            <v>C</v>
          </cell>
          <cell r="E165">
            <v>0.74</v>
          </cell>
          <cell r="F165">
            <v>37677</v>
          </cell>
          <cell r="G165">
            <v>5.1799999999999999E-2</v>
          </cell>
          <cell r="H165">
            <v>4.2999999999999997E-2</v>
          </cell>
          <cell r="I165" t="str">
            <v>8          4   .</v>
          </cell>
          <cell r="J165">
            <v>0</v>
          </cell>
          <cell r="K165">
            <v>0</v>
          </cell>
          <cell r="L165">
            <v>2003</v>
          </cell>
          <cell r="M165" t="str">
            <v>No Trade</v>
          </cell>
          <cell r="N165" t="str">
            <v/>
          </cell>
          <cell r="O165" t="str">
            <v/>
          </cell>
          <cell r="P165" t="str">
            <v/>
          </cell>
        </row>
        <row r="166">
          <cell r="A166" t="str">
            <v>GO</v>
          </cell>
          <cell r="B166">
            <v>3</v>
          </cell>
          <cell r="C166">
            <v>3</v>
          </cell>
          <cell r="D166" t="str">
            <v>P</v>
          </cell>
          <cell r="E166">
            <v>0.74</v>
          </cell>
          <cell r="F166">
            <v>37677</v>
          </cell>
          <cell r="G166">
            <v>3.8899999999999997E-2</v>
          </cell>
          <cell r="H166">
            <v>4.9000000000000002E-2</v>
          </cell>
          <cell r="I166" t="str">
            <v>0          0   .</v>
          </cell>
          <cell r="J166">
            <v>0</v>
          </cell>
          <cell r="K166">
            <v>0</v>
          </cell>
          <cell r="L166">
            <v>2003</v>
          </cell>
          <cell r="M166" t="str">
            <v>No Trade</v>
          </cell>
          <cell r="N166" t="str">
            <v/>
          </cell>
          <cell r="O166" t="str">
            <v/>
          </cell>
          <cell r="P166" t="str">
            <v/>
          </cell>
        </row>
        <row r="167">
          <cell r="A167" t="str">
            <v>GO</v>
          </cell>
          <cell r="B167">
            <v>3</v>
          </cell>
          <cell r="C167">
            <v>3</v>
          </cell>
          <cell r="D167" t="str">
            <v>C</v>
          </cell>
          <cell r="E167">
            <v>0.75</v>
          </cell>
          <cell r="F167">
            <v>37677</v>
          </cell>
          <cell r="G167">
            <v>4.6800000000000001E-2</v>
          </cell>
          <cell r="H167">
            <v>3.9E-2</v>
          </cell>
          <cell r="I167" t="str">
            <v>7          5   .</v>
          </cell>
          <cell r="J167">
            <v>0</v>
          </cell>
          <cell r="K167">
            <v>0</v>
          </cell>
          <cell r="L167">
            <v>2003</v>
          </cell>
          <cell r="M167" t="str">
            <v>No Trade</v>
          </cell>
          <cell r="N167" t="str">
            <v/>
          </cell>
          <cell r="O167" t="str">
            <v/>
          </cell>
          <cell r="P167" t="str">
            <v/>
          </cell>
        </row>
        <row r="168">
          <cell r="A168" t="str">
            <v>GO</v>
          </cell>
          <cell r="B168">
            <v>3</v>
          </cell>
          <cell r="C168">
            <v>3</v>
          </cell>
          <cell r="D168" t="str">
            <v>P</v>
          </cell>
          <cell r="E168">
            <v>0.75</v>
          </cell>
          <cell r="F168">
            <v>37677</v>
          </cell>
          <cell r="G168">
            <v>4.3900000000000002E-2</v>
          </cell>
          <cell r="H168">
            <v>5.3999999999999999E-2</v>
          </cell>
          <cell r="I168" t="str">
            <v>9          0   .</v>
          </cell>
          <cell r="J168">
            <v>0</v>
          </cell>
          <cell r="K168">
            <v>0</v>
          </cell>
          <cell r="L168">
            <v>2003</v>
          </cell>
          <cell r="M168" t="str">
            <v>No Trade</v>
          </cell>
          <cell r="N168" t="str">
            <v/>
          </cell>
          <cell r="O168" t="str">
            <v/>
          </cell>
          <cell r="P168" t="str">
            <v/>
          </cell>
        </row>
        <row r="169">
          <cell r="A169" t="str">
            <v>GO</v>
          </cell>
          <cell r="B169">
            <v>3</v>
          </cell>
          <cell r="C169">
            <v>3</v>
          </cell>
          <cell r="D169" t="str">
            <v>C</v>
          </cell>
          <cell r="E169">
            <v>0.76</v>
          </cell>
          <cell r="F169">
            <v>37677</v>
          </cell>
          <cell r="G169">
            <v>4.24E-2</v>
          </cell>
          <cell r="H169">
            <v>3.5000000000000003E-2</v>
          </cell>
          <cell r="I169" t="str">
            <v>8          0   .</v>
          </cell>
          <cell r="J169">
            <v>0</v>
          </cell>
          <cell r="K169">
            <v>0</v>
          </cell>
          <cell r="L169">
            <v>2003</v>
          </cell>
          <cell r="M169" t="str">
            <v>No Trade</v>
          </cell>
          <cell r="N169" t="str">
            <v/>
          </cell>
          <cell r="O169" t="str">
            <v/>
          </cell>
          <cell r="P169" t="str">
            <v/>
          </cell>
        </row>
        <row r="170">
          <cell r="A170" t="str">
            <v>GO</v>
          </cell>
          <cell r="B170">
            <v>3</v>
          </cell>
          <cell r="C170">
            <v>3</v>
          </cell>
          <cell r="D170" t="str">
            <v>P</v>
          </cell>
          <cell r="E170">
            <v>0.76</v>
          </cell>
          <cell r="F170">
            <v>37677</v>
          </cell>
          <cell r="G170">
            <v>4.9500000000000002E-2</v>
          </cell>
          <cell r="H170">
            <v>0.06</v>
          </cell>
          <cell r="I170" t="str">
            <v>8          0   .</v>
          </cell>
          <cell r="J170">
            <v>0</v>
          </cell>
          <cell r="K170">
            <v>0</v>
          </cell>
          <cell r="L170">
            <v>2003</v>
          </cell>
          <cell r="M170" t="str">
            <v>No Trade</v>
          </cell>
          <cell r="N170" t="str">
            <v/>
          </cell>
          <cell r="O170" t="str">
            <v/>
          </cell>
          <cell r="P170" t="str">
            <v/>
          </cell>
        </row>
        <row r="171">
          <cell r="A171" t="str">
            <v>GO</v>
          </cell>
          <cell r="B171">
            <v>3</v>
          </cell>
          <cell r="C171">
            <v>3</v>
          </cell>
          <cell r="D171" t="str">
            <v>C</v>
          </cell>
          <cell r="E171">
            <v>0.77</v>
          </cell>
          <cell r="F171">
            <v>37677</v>
          </cell>
          <cell r="G171">
            <v>3.8300000000000001E-2</v>
          </cell>
          <cell r="H171">
            <v>3.2000000000000001E-2</v>
          </cell>
          <cell r="I171" t="str">
            <v>3          0   .</v>
          </cell>
          <cell r="J171">
            <v>0</v>
          </cell>
          <cell r="K171">
            <v>0</v>
          </cell>
          <cell r="L171">
            <v>2003</v>
          </cell>
          <cell r="M171" t="str">
            <v>No Trade</v>
          </cell>
          <cell r="N171" t="str">
            <v/>
          </cell>
          <cell r="O171" t="str">
            <v/>
          </cell>
          <cell r="P171" t="str">
            <v/>
          </cell>
        </row>
        <row r="172">
          <cell r="A172" t="str">
            <v>GO</v>
          </cell>
          <cell r="B172">
            <v>3</v>
          </cell>
          <cell r="C172">
            <v>3</v>
          </cell>
          <cell r="D172" t="str">
            <v>P</v>
          </cell>
          <cell r="E172">
            <v>0.77</v>
          </cell>
          <cell r="F172">
            <v>37677</v>
          </cell>
          <cell r="G172">
            <v>5.5300000000000002E-2</v>
          </cell>
          <cell r="H172">
            <v>6.7000000000000004E-2</v>
          </cell>
          <cell r="I172" t="str">
            <v>2          0   .</v>
          </cell>
          <cell r="J172">
            <v>0</v>
          </cell>
          <cell r="K172">
            <v>0</v>
          </cell>
          <cell r="L172">
            <v>2003</v>
          </cell>
          <cell r="M172" t="str">
            <v>No Trade</v>
          </cell>
          <cell r="N172" t="str">
            <v/>
          </cell>
          <cell r="O172" t="str">
            <v/>
          </cell>
          <cell r="P172" t="str">
            <v/>
          </cell>
        </row>
        <row r="173">
          <cell r="A173" t="str">
            <v>GO</v>
          </cell>
          <cell r="B173">
            <v>3</v>
          </cell>
          <cell r="C173">
            <v>3</v>
          </cell>
          <cell r="D173" t="str">
            <v>C</v>
          </cell>
          <cell r="E173">
            <v>0.78</v>
          </cell>
          <cell r="F173">
            <v>37677</v>
          </cell>
          <cell r="G173">
            <v>3.56E-2</v>
          </cell>
          <cell r="H173">
            <v>2.9000000000000001E-2</v>
          </cell>
          <cell r="I173" t="str">
            <v>1         50   .</v>
          </cell>
          <cell r="J173">
            <v>0</v>
          </cell>
          <cell r="K173">
            <v>0</v>
          </cell>
          <cell r="L173">
            <v>2003</v>
          </cell>
          <cell r="M173" t="str">
            <v>No Trade</v>
          </cell>
          <cell r="N173" t="str">
            <v/>
          </cell>
          <cell r="O173" t="str">
            <v/>
          </cell>
          <cell r="P173" t="str">
            <v/>
          </cell>
        </row>
        <row r="174">
          <cell r="A174" t="str">
            <v>GO</v>
          </cell>
          <cell r="B174">
            <v>3</v>
          </cell>
          <cell r="C174">
            <v>3</v>
          </cell>
          <cell r="D174" t="str">
            <v>C</v>
          </cell>
          <cell r="E174">
            <v>0.79</v>
          </cell>
          <cell r="F174">
            <v>37677</v>
          </cell>
          <cell r="G174">
            <v>3.1099999999999999E-2</v>
          </cell>
          <cell r="H174">
            <v>2.5999999999999999E-2</v>
          </cell>
          <cell r="I174" t="str">
            <v>2          5   .</v>
          </cell>
          <cell r="J174">
            <v>0</v>
          </cell>
          <cell r="K174">
            <v>0</v>
          </cell>
          <cell r="L174">
            <v>2003</v>
          </cell>
          <cell r="M174" t="str">
            <v>No Trade</v>
          </cell>
          <cell r="N174" t="str">
            <v/>
          </cell>
          <cell r="O174" t="str">
            <v/>
          </cell>
          <cell r="P174" t="str">
            <v/>
          </cell>
        </row>
        <row r="175">
          <cell r="A175" t="str">
            <v>GO</v>
          </cell>
          <cell r="B175">
            <v>3</v>
          </cell>
          <cell r="C175">
            <v>3</v>
          </cell>
          <cell r="D175" t="str">
            <v>P</v>
          </cell>
          <cell r="E175">
            <v>0.79</v>
          </cell>
          <cell r="F175">
            <v>37677</v>
          </cell>
          <cell r="G175">
            <v>6.7900000000000002E-2</v>
          </cell>
          <cell r="H175">
            <v>0.08</v>
          </cell>
          <cell r="I175" t="str">
            <v>9          0   .</v>
          </cell>
          <cell r="J175">
            <v>0</v>
          </cell>
          <cell r="K175">
            <v>0</v>
          </cell>
          <cell r="L175">
            <v>2003</v>
          </cell>
          <cell r="M175" t="str">
            <v>No Trade</v>
          </cell>
          <cell r="N175" t="str">
            <v/>
          </cell>
          <cell r="O175" t="str">
            <v/>
          </cell>
          <cell r="P175" t="str">
            <v/>
          </cell>
        </row>
        <row r="176">
          <cell r="A176" t="str">
            <v>GO</v>
          </cell>
          <cell r="B176">
            <v>3</v>
          </cell>
          <cell r="C176">
            <v>3</v>
          </cell>
          <cell r="D176" t="str">
            <v>C</v>
          </cell>
          <cell r="E176">
            <v>0.8</v>
          </cell>
          <cell r="F176">
            <v>37677</v>
          </cell>
          <cell r="G176">
            <v>2.8000000000000001E-2</v>
          </cell>
          <cell r="H176">
            <v>2.3E-2</v>
          </cell>
          <cell r="I176" t="str">
            <v>5          5   .</v>
          </cell>
          <cell r="J176">
            <v>290</v>
          </cell>
          <cell r="K176">
            <v>2.9000000000000001E-2</v>
          </cell>
          <cell r="L176">
            <v>2003</v>
          </cell>
          <cell r="M176" t="str">
            <v>No Trade</v>
          </cell>
          <cell r="N176" t="str">
            <v/>
          </cell>
          <cell r="O176" t="str">
            <v/>
          </cell>
          <cell r="P176" t="str">
            <v/>
          </cell>
        </row>
        <row r="177">
          <cell r="A177" t="str">
            <v>GO</v>
          </cell>
          <cell r="B177">
            <v>3</v>
          </cell>
          <cell r="C177">
            <v>3</v>
          </cell>
          <cell r="D177" t="str">
            <v>C</v>
          </cell>
          <cell r="E177">
            <v>0.81</v>
          </cell>
          <cell r="F177">
            <v>37677</v>
          </cell>
          <cell r="G177">
            <v>2.5100000000000001E-2</v>
          </cell>
          <cell r="H177">
            <v>2.1000000000000001E-2</v>
          </cell>
          <cell r="I177" t="str">
            <v>1          0   .</v>
          </cell>
          <cell r="J177">
            <v>0</v>
          </cell>
          <cell r="K177">
            <v>0</v>
          </cell>
          <cell r="L177">
            <v>2003</v>
          </cell>
          <cell r="M177" t="str">
            <v>No Trade</v>
          </cell>
          <cell r="N177" t="str">
            <v/>
          </cell>
          <cell r="O177" t="str">
            <v/>
          </cell>
          <cell r="P177" t="str">
            <v/>
          </cell>
        </row>
        <row r="178">
          <cell r="A178" t="str">
            <v>GO</v>
          </cell>
          <cell r="B178">
            <v>3</v>
          </cell>
          <cell r="C178">
            <v>3</v>
          </cell>
          <cell r="D178" t="str">
            <v>C</v>
          </cell>
          <cell r="E178">
            <v>0.82</v>
          </cell>
          <cell r="F178">
            <v>37677</v>
          </cell>
          <cell r="G178">
            <v>2.2499999999999999E-2</v>
          </cell>
          <cell r="H178">
            <v>1.7999999999999999E-2</v>
          </cell>
          <cell r="I178" t="str">
            <v>9         55   .</v>
          </cell>
          <cell r="J178">
            <v>0</v>
          </cell>
          <cell r="K178">
            <v>0</v>
          </cell>
          <cell r="L178">
            <v>2003</v>
          </cell>
          <cell r="M178" t="str">
            <v>No Trade</v>
          </cell>
          <cell r="N178" t="str">
            <v/>
          </cell>
          <cell r="O178" t="str">
            <v/>
          </cell>
          <cell r="P178" t="str">
            <v/>
          </cell>
        </row>
        <row r="179">
          <cell r="A179" t="str">
            <v>GO</v>
          </cell>
          <cell r="B179">
            <v>3</v>
          </cell>
          <cell r="C179">
            <v>3</v>
          </cell>
          <cell r="D179" t="str">
            <v>C</v>
          </cell>
          <cell r="E179">
            <v>0.83</v>
          </cell>
          <cell r="F179">
            <v>37677</v>
          </cell>
          <cell r="G179">
            <v>2.01E-2</v>
          </cell>
          <cell r="H179">
            <v>1.6E-2</v>
          </cell>
          <cell r="I179" t="str">
            <v>9          0   .</v>
          </cell>
          <cell r="J179">
            <v>0</v>
          </cell>
          <cell r="K179">
            <v>0</v>
          </cell>
          <cell r="L179">
            <v>2003</v>
          </cell>
          <cell r="M179" t="str">
            <v>No Trade</v>
          </cell>
          <cell r="N179" t="str">
            <v/>
          </cell>
          <cell r="O179" t="str">
            <v/>
          </cell>
          <cell r="P179" t="str">
            <v/>
          </cell>
        </row>
        <row r="180">
          <cell r="A180" t="str">
            <v>GO</v>
          </cell>
          <cell r="B180">
            <v>3</v>
          </cell>
          <cell r="C180">
            <v>3</v>
          </cell>
          <cell r="D180" t="str">
            <v>C</v>
          </cell>
          <cell r="E180">
            <v>0.84</v>
          </cell>
          <cell r="F180">
            <v>37677</v>
          </cell>
          <cell r="G180">
            <v>1.7899999999999999E-2</v>
          </cell>
          <cell r="H180">
            <v>1.4999999999999999E-2</v>
          </cell>
          <cell r="I180" t="str">
            <v>1          0   .</v>
          </cell>
          <cell r="J180">
            <v>0</v>
          </cell>
          <cell r="K180">
            <v>0</v>
          </cell>
          <cell r="L180">
            <v>2003</v>
          </cell>
          <cell r="M180" t="str">
            <v>No Trade</v>
          </cell>
          <cell r="N180" t="str">
            <v/>
          </cell>
          <cell r="O180" t="str">
            <v/>
          </cell>
          <cell r="P180" t="str">
            <v/>
          </cell>
        </row>
        <row r="181">
          <cell r="A181" t="str">
            <v>GO</v>
          </cell>
          <cell r="B181">
            <v>3</v>
          </cell>
          <cell r="C181">
            <v>3</v>
          </cell>
          <cell r="D181" t="str">
            <v>C</v>
          </cell>
          <cell r="E181">
            <v>0.85</v>
          </cell>
          <cell r="F181">
            <v>37677</v>
          </cell>
          <cell r="G181">
            <v>1.6E-2</v>
          </cell>
          <cell r="H181">
            <v>1.2999999999999999E-2</v>
          </cell>
          <cell r="I181" t="str">
            <v>4          0   .</v>
          </cell>
          <cell r="J181">
            <v>0</v>
          </cell>
          <cell r="K181">
            <v>0</v>
          </cell>
          <cell r="L181">
            <v>2003</v>
          </cell>
          <cell r="M181" t="str">
            <v>No Trade</v>
          </cell>
          <cell r="N181" t="str">
            <v/>
          </cell>
          <cell r="O181" t="str">
            <v/>
          </cell>
          <cell r="P181" t="str">
            <v/>
          </cell>
        </row>
        <row r="182">
          <cell r="A182" t="str">
            <v>GO</v>
          </cell>
          <cell r="B182">
            <v>3</v>
          </cell>
          <cell r="C182">
            <v>3</v>
          </cell>
          <cell r="D182" t="str">
            <v>P</v>
          </cell>
          <cell r="E182">
            <v>0.85</v>
          </cell>
          <cell r="F182">
            <v>37677</v>
          </cell>
          <cell r="G182">
            <v>0.18859999999999999</v>
          </cell>
          <cell r="H182">
            <v>0.188</v>
          </cell>
          <cell r="I182" t="str">
            <v>6          0   .</v>
          </cell>
          <cell r="J182">
            <v>0</v>
          </cell>
          <cell r="K182">
            <v>0</v>
          </cell>
          <cell r="L182">
            <v>2003</v>
          </cell>
          <cell r="M182" t="str">
            <v>No Trade</v>
          </cell>
          <cell r="N182" t="str">
            <v/>
          </cell>
          <cell r="O182" t="str">
            <v/>
          </cell>
          <cell r="P182" t="str">
            <v/>
          </cell>
        </row>
        <row r="183">
          <cell r="A183" t="str">
            <v>GO</v>
          </cell>
          <cell r="B183">
            <v>3</v>
          </cell>
          <cell r="C183">
            <v>3</v>
          </cell>
          <cell r="D183" t="str">
            <v>C</v>
          </cell>
          <cell r="E183">
            <v>0.86</v>
          </cell>
          <cell r="F183">
            <v>37677</v>
          </cell>
          <cell r="G183">
            <v>1.43E-2</v>
          </cell>
          <cell r="H183">
            <v>1.2E-2</v>
          </cell>
          <cell r="I183" t="str">
            <v>0          0   .</v>
          </cell>
          <cell r="J183">
            <v>0</v>
          </cell>
          <cell r="K183">
            <v>0</v>
          </cell>
          <cell r="L183">
            <v>2003</v>
          </cell>
          <cell r="M183" t="str">
            <v>No Trade</v>
          </cell>
          <cell r="N183" t="str">
            <v/>
          </cell>
          <cell r="O183" t="str">
            <v/>
          </cell>
          <cell r="P183" t="str">
            <v/>
          </cell>
        </row>
        <row r="184">
          <cell r="A184" t="str">
            <v>GO</v>
          </cell>
          <cell r="B184">
            <v>3</v>
          </cell>
          <cell r="C184">
            <v>3</v>
          </cell>
          <cell r="D184" t="str">
            <v>C</v>
          </cell>
          <cell r="E184">
            <v>0.87</v>
          </cell>
          <cell r="F184">
            <v>37677</v>
          </cell>
          <cell r="G184">
            <v>1.2699999999999999E-2</v>
          </cell>
          <cell r="H184">
            <v>0.01</v>
          </cell>
          <cell r="I184" t="str">
            <v>7          4   .</v>
          </cell>
          <cell r="J184">
            <v>150</v>
          </cell>
          <cell r="K184">
            <v>1.4999999999999999E-2</v>
          </cell>
          <cell r="L184">
            <v>2003</v>
          </cell>
          <cell r="M184" t="str">
            <v>No Trade</v>
          </cell>
          <cell r="N184" t="str">
            <v/>
          </cell>
          <cell r="O184" t="str">
            <v/>
          </cell>
          <cell r="P184" t="str">
            <v/>
          </cell>
        </row>
        <row r="185">
          <cell r="A185" t="str">
            <v>GO</v>
          </cell>
          <cell r="B185">
            <v>3</v>
          </cell>
          <cell r="C185">
            <v>3</v>
          </cell>
          <cell r="D185" t="str">
            <v>C</v>
          </cell>
          <cell r="E185">
            <v>0.88</v>
          </cell>
          <cell r="F185">
            <v>37677</v>
          </cell>
          <cell r="G185">
            <v>1.1299999999999999E-2</v>
          </cell>
          <cell r="H185">
            <v>8.9999999999999993E-3</v>
          </cell>
          <cell r="I185" t="str">
            <v>5          0   .</v>
          </cell>
          <cell r="J185">
            <v>0</v>
          </cell>
          <cell r="K185">
            <v>0</v>
          </cell>
          <cell r="L185">
            <v>2003</v>
          </cell>
          <cell r="M185" t="str">
            <v>No Trade</v>
          </cell>
          <cell r="N185" t="str">
            <v/>
          </cell>
          <cell r="O185" t="str">
            <v/>
          </cell>
          <cell r="P185" t="str">
            <v/>
          </cell>
        </row>
        <row r="186">
          <cell r="A186" t="str">
            <v>GO</v>
          </cell>
          <cell r="B186">
            <v>3</v>
          </cell>
          <cell r="C186">
            <v>3</v>
          </cell>
          <cell r="D186" t="str">
            <v>C</v>
          </cell>
          <cell r="E186">
            <v>0.89</v>
          </cell>
          <cell r="F186">
            <v>37677</v>
          </cell>
          <cell r="G186">
            <v>0.01</v>
          </cell>
          <cell r="H186">
            <v>8.0000000000000002E-3</v>
          </cell>
          <cell r="I186" t="str">
            <v>4          0   .</v>
          </cell>
          <cell r="J186">
            <v>0</v>
          </cell>
          <cell r="K186">
            <v>0</v>
          </cell>
          <cell r="L186">
            <v>2003</v>
          </cell>
          <cell r="M186" t="str">
            <v>No Trade</v>
          </cell>
          <cell r="N186" t="str">
            <v/>
          </cell>
          <cell r="O186" t="str">
            <v/>
          </cell>
          <cell r="P186" t="str">
            <v/>
          </cell>
        </row>
        <row r="187">
          <cell r="A187" t="str">
            <v>GO</v>
          </cell>
          <cell r="B187">
            <v>3</v>
          </cell>
          <cell r="C187">
            <v>3</v>
          </cell>
          <cell r="D187" t="str">
            <v>C</v>
          </cell>
          <cell r="E187">
            <v>0.9</v>
          </cell>
          <cell r="F187">
            <v>37677</v>
          </cell>
          <cell r="G187">
            <v>8.8999999999999999E-3</v>
          </cell>
          <cell r="H187">
            <v>7.0000000000000001E-3</v>
          </cell>
          <cell r="I187" t="str">
            <v>5          0   .</v>
          </cell>
          <cell r="J187">
            <v>0</v>
          </cell>
          <cell r="K187">
            <v>0</v>
          </cell>
          <cell r="L187">
            <v>2003</v>
          </cell>
          <cell r="M187" t="str">
            <v>No Trade</v>
          </cell>
          <cell r="N187" t="str">
            <v/>
          </cell>
          <cell r="O187" t="str">
            <v/>
          </cell>
          <cell r="P187" t="str">
            <v/>
          </cell>
        </row>
        <row r="188">
          <cell r="A188" t="str">
            <v>GO</v>
          </cell>
          <cell r="B188">
            <v>3</v>
          </cell>
          <cell r="C188">
            <v>3</v>
          </cell>
          <cell r="D188" t="str">
            <v>C</v>
          </cell>
          <cell r="E188">
            <v>0.91</v>
          </cell>
          <cell r="F188">
            <v>37677</v>
          </cell>
          <cell r="G188">
            <v>7.9000000000000008E-3</v>
          </cell>
          <cell r="H188">
            <v>6.0000000000000001E-3</v>
          </cell>
          <cell r="I188" t="str">
            <v>7          0   .</v>
          </cell>
          <cell r="J188">
            <v>0</v>
          </cell>
          <cell r="K188">
            <v>0</v>
          </cell>
          <cell r="L188">
            <v>2003</v>
          </cell>
          <cell r="M188" t="str">
            <v>No Trade</v>
          </cell>
          <cell r="N188" t="str">
            <v/>
          </cell>
          <cell r="O188" t="str">
            <v/>
          </cell>
          <cell r="P188" t="str">
            <v/>
          </cell>
        </row>
        <row r="189">
          <cell r="A189" t="str">
            <v>GO</v>
          </cell>
          <cell r="B189">
            <v>3</v>
          </cell>
          <cell r="C189">
            <v>3</v>
          </cell>
          <cell r="D189" t="str">
            <v>C</v>
          </cell>
          <cell r="E189">
            <v>0.92</v>
          </cell>
          <cell r="F189">
            <v>37677</v>
          </cell>
          <cell r="G189">
            <v>7.0000000000000001E-3</v>
          </cell>
          <cell r="H189">
            <v>5.0000000000000001E-3</v>
          </cell>
          <cell r="I189" t="str">
            <v>9          5   .</v>
          </cell>
          <cell r="J189">
            <v>0</v>
          </cell>
          <cell r="K189">
            <v>0</v>
          </cell>
          <cell r="L189">
            <v>2003</v>
          </cell>
          <cell r="M189" t="str">
            <v>No Trade</v>
          </cell>
          <cell r="N189" t="str">
            <v/>
          </cell>
          <cell r="O189" t="str">
            <v/>
          </cell>
          <cell r="P189" t="str">
            <v/>
          </cell>
        </row>
        <row r="190">
          <cell r="A190" t="str">
            <v>GO</v>
          </cell>
          <cell r="B190">
            <v>3</v>
          </cell>
          <cell r="C190">
            <v>3</v>
          </cell>
          <cell r="D190" t="str">
            <v>C</v>
          </cell>
          <cell r="E190">
            <v>0.95</v>
          </cell>
          <cell r="F190">
            <v>37677</v>
          </cell>
          <cell r="G190">
            <v>4.8999999999999998E-3</v>
          </cell>
          <cell r="H190">
            <v>4.0000000000000001E-3</v>
          </cell>
          <cell r="I190" t="str">
            <v>1          0   .</v>
          </cell>
          <cell r="J190">
            <v>0</v>
          </cell>
          <cell r="K190">
            <v>0</v>
          </cell>
          <cell r="L190">
            <v>2003</v>
          </cell>
          <cell r="M190" t="str">
            <v>No Trade</v>
          </cell>
          <cell r="N190" t="str">
            <v/>
          </cell>
          <cell r="O190" t="str">
            <v/>
          </cell>
          <cell r="P190" t="str">
            <v/>
          </cell>
        </row>
        <row r="191">
          <cell r="A191" t="str">
            <v>GO</v>
          </cell>
          <cell r="B191">
            <v>3</v>
          </cell>
          <cell r="C191">
            <v>3</v>
          </cell>
          <cell r="D191" t="str">
            <v>C</v>
          </cell>
          <cell r="E191">
            <v>1</v>
          </cell>
          <cell r="F191">
            <v>37677</v>
          </cell>
          <cell r="G191">
            <v>2.5999999999999999E-3</v>
          </cell>
          <cell r="H191">
            <v>2E-3</v>
          </cell>
          <cell r="I191" t="str">
            <v>3          0   .</v>
          </cell>
          <cell r="J191">
            <v>0</v>
          </cell>
          <cell r="K191">
            <v>0</v>
          </cell>
          <cell r="L191">
            <v>2003</v>
          </cell>
          <cell r="M191" t="str">
            <v>No Trade</v>
          </cell>
          <cell r="N191" t="str">
            <v/>
          </cell>
          <cell r="O191" t="str">
            <v/>
          </cell>
          <cell r="P191" t="str">
            <v/>
          </cell>
        </row>
        <row r="192">
          <cell r="A192" t="str">
            <v>GO</v>
          </cell>
          <cell r="B192">
            <v>4</v>
          </cell>
          <cell r="C192">
            <v>3</v>
          </cell>
          <cell r="D192" t="str">
            <v>C</v>
          </cell>
          <cell r="E192">
            <v>0.1</v>
          </cell>
          <cell r="F192">
            <v>37706</v>
          </cell>
          <cell r="G192">
            <v>0</v>
          </cell>
          <cell r="H192">
            <v>0</v>
          </cell>
          <cell r="I192" t="str">
            <v>0          0   .</v>
          </cell>
          <cell r="J192">
            <v>0</v>
          </cell>
          <cell r="K192">
            <v>0</v>
          </cell>
          <cell r="L192">
            <v>2003</v>
          </cell>
          <cell r="M192" t="str">
            <v>No Trade</v>
          </cell>
          <cell r="N192" t="str">
            <v/>
          </cell>
          <cell r="O192" t="str">
            <v/>
          </cell>
          <cell r="P192" t="str">
            <v/>
          </cell>
        </row>
        <row r="193">
          <cell r="A193" t="str">
            <v>GO</v>
          </cell>
          <cell r="B193">
            <v>4</v>
          </cell>
          <cell r="C193">
            <v>3</v>
          </cell>
          <cell r="D193" t="str">
            <v>P</v>
          </cell>
          <cell r="E193">
            <v>0.56999999999999995</v>
          </cell>
          <cell r="F193">
            <v>37706</v>
          </cell>
          <cell r="G193">
            <v>0</v>
          </cell>
          <cell r="I193" t="str">
            <v>0   .</v>
          </cell>
          <cell r="J193">
            <v>0</v>
          </cell>
          <cell r="K193">
            <v>0</v>
          </cell>
          <cell r="L193">
            <v>2003</v>
          </cell>
          <cell r="M193" t="str">
            <v>No Trade</v>
          </cell>
          <cell r="N193" t="str">
            <v/>
          </cell>
          <cell r="O193" t="str">
            <v/>
          </cell>
          <cell r="P193" t="str">
            <v/>
          </cell>
        </row>
        <row r="194">
          <cell r="A194" t="str">
            <v>GO</v>
          </cell>
          <cell r="B194">
            <v>4</v>
          </cell>
          <cell r="C194">
            <v>3</v>
          </cell>
          <cell r="D194" t="str">
            <v>P</v>
          </cell>
          <cell r="E194">
            <v>0.57999999999999996</v>
          </cell>
          <cell r="F194">
            <v>37706</v>
          </cell>
          <cell r="G194">
            <v>0</v>
          </cell>
          <cell r="I194" t="str">
            <v>0   .</v>
          </cell>
          <cell r="J194">
            <v>0</v>
          </cell>
          <cell r="K194">
            <v>0</v>
          </cell>
          <cell r="L194">
            <v>2003</v>
          </cell>
          <cell r="M194" t="str">
            <v>No Trade</v>
          </cell>
          <cell r="N194" t="str">
            <v/>
          </cell>
          <cell r="O194" t="str">
            <v/>
          </cell>
          <cell r="P194" t="str">
            <v/>
          </cell>
        </row>
        <row r="195">
          <cell r="A195" t="str">
            <v>GO</v>
          </cell>
          <cell r="B195">
            <v>4</v>
          </cell>
          <cell r="C195">
            <v>3</v>
          </cell>
          <cell r="D195" t="str">
            <v>P</v>
          </cell>
          <cell r="E195">
            <v>0.59</v>
          </cell>
          <cell r="F195">
            <v>37706</v>
          </cell>
          <cell r="G195">
            <v>0</v>
          </cell>
          <cell r="I195" t="str">
            <v>0   .</v>
          </cell>
          <cell r="J195">
            <v>0</v>
          </cell>
          <cell r="K195">
            <v>0</v>
          </cell>
          <cell r="L195">
            <v>2003</v>
          </cell>
          <cell r="M195" t="str">
            <v>No Trade</v>
          </cell>
          <cell r="N195" t="str">
            <v/>
          </cell>
          <cell r="O195" t="str">
            <v/>
          </cell>
          <cell r="P195" t="str">
            <v/>
          </cell>
        </row>
        <row r="196">
          <cell r="A196" t="str">
            <v>GO</v>
          </cell>
          <cell r="B196">
            <v>4</v>
          </cell>
          <cell r="C196">
            <v>3</v>
          </cell>
          <cell r="D196" t="str">
            <v>P</v>
          </cell>
          <cell r="E196">
            <v>0.6</v>
          </cell>
          <cell r="F196">
            <v>37706</v>
          </cell>
          <cell r="G196">
            <v>0</v>
          </cell>
          <cell r="I196" t="str">
            <v>0   .</v>
          </cell>
          <cell r="J196">
            <v>0</v>
          </cell>
          <cell r="K196">
            <v>0</v>
          </cell>
          <cell r="L196">
            <v>2003</v>
          </cell>
          <cell r="M196" t="str">
            <v>No Trade</v>
          </cell>
          <cell r="N196" t="str">
            <v/>
          </cell>
          <cell r="O196" t="str">
            <v/>
          </cell>
          <cell r="P196" t="str">
            <v/>
          </cell>
        </row>
        <row r="197">
          <cell r="A197" t="str">
            <v>GO</v>
          </cell>
          <cell r="B197">
            <v>4</v>
          </cell>
          <cell r="C197">
            <v>3</v>
          </cell>
          <cell r="D197" t="str">
            <v>P</v>
          </cell>
          <cell r="E197">
            <v>0.61</v>
          </cell>
          <cell r="F197">
            <v>37706</v>
          </cell>
          <cell r="G197">
            <v>0</v>
          </cell>
          <cell r="I197" t="str">
            <v>0   .</v>
          </cell>
          <cell r="J197">
            <v>0</v>
          </cell>
          <cell r="K197">
            <v>0</v>
          </cell>
          <cell r="L197">
            <v>2003</v>
          </cell>
          <cell r="M197" t="str">
            <v>No Trade</v>
          </cell>
          <cell r="N197" t="str">
            <v/>
          </cell>
          <cell r="O197" t="str">
            <v/>
          </cell>
          <cell r="P197" t="str">
            <v/>
          </cell>
        </row>
        <row r="198">
          <cell r="A198" t="str">
            <v>GO</v>
          </cell>
          <cell r="B198">
            <v>4</v>
          </cell>
          <cell r="C198">
            <v>3</v>
          </cell>
          <cell r="D198" t="str">
            <v>P</v>
          </cell>
          <cell r="E198">
            <v>0.62</v>
          </cell>
          <cell r="F198">
            <v>37706</v>
          </cell>
          <cell r="G198">
            <v>3.2000000000000002E-3</v>
          </cell>
          <cell r="H198">
            <v>4.0000000000000001E-3</v>
          </cell>
          <cell r="I198" t="str">
            <v>8          0   .</v>
          </cell>
          <cell r="J198">
            <v>0</v>
          </cell>
          <cell r="K198">
            <v>0</v>
          </cell>
          <cell r="L198">
            <v>2003</v>
          </cell>
          <cell r="M198" t="str">
            <v>No Trade</v>
          </cell>
          <cell r="N198" t="str">
            <v/>
          </cell>
          <cell r="O198" t="str">
            <v/>
          </cell>
          <cell r="P198" t="str">
            <v/>
          </cell>
        </row>
        <row r="199">
          <cell r="A199" t="str">
            <v>GO</v>
          </cell>
          <cell r="B199">
            <v>4</v>
          </cell>
          <cell r="C199">
            <v>3</v>
          </cell>
          <cell r="D199" t="str">
            <v>P</v>
          </cell>
          <cell r="E199">
            <v>0.63</v>
          </cell>
          <cell r="F199">
            <v>37706</v>
          </cell>
          <cell r="G199">
            <v>0</v>
          </cell>
          <cell r="H199">
            <v>1.0999999999999999E-2</v>
          </cell>
          <cell r="I199" t="str">
            <v>6          0   .</v>
          </cell>
          <cell r="J199">
            <v>0</v>
          </cell>
          <cell r="K199">
            <v>0</v>
          </cell>
          <cell r="L199">
            <v>2003</v>
          </cell>
          <cell r="M199" t="str">
            <v>No Trade</v>
          </cell>
          <cell r="N199" t="str">
            <v/>
          </cell>
          <cell r="O199" t="str">
            <v/>
          </cell>
          <cell r="P199" t="str">
            <v/>
          </cell>
        </row>
        <row r="200">
          <cell r="A200" t="str">
            <v>GO</v>
          </cell>
          <cell r="B200">
            <v>4</v>
          </cell>
          <cell r="C200">
            <v>3</v>
          </cell>
          <cell r="D200" t="str">
            <v>P</v>
          </cell>
          <cell r="E200">
            <v>0.64</v>
          </cell>
          <cell r="F200">
            <v>37706</v>
          </cell>
          <cell r="G200">
            <v>4.8999999999999998E-3</v>
          </cell>
          <cell r="H200">
            <v>7.0000000000000001E-3</v>
          </cell>
          <cell r="I200" t="str">
            <v>0          0   .</v>
          </cell>
          <cell r="J200">
            <v>0</v>
          </cell>
          <cell r="K200">
            <v>0</v>
          </cell>
          <cell r="L200">
            <v>2003</v>
          </cell>
          <cell r="M200" t="str">
            <v>No Trade</v>
          </cell>
          <cell r="N200" t="str">
            <v/>
          </cell>
          <cell r="O200" t="str">
            <v/>
          </cell>
          <cell r="P200" t="str">
            <v/>
          </cell>
        </row>
        <row r="201">
          <cell r="A201" t="str">
            <v>GO</v>
          </cell>
          <cell r="B201">
            <v>4</v>
          </cell>
          <cell r="C201">
            <v>3</v>
          </cell>
          <cell r="D201" t="str">
            <v>P</v>
          </cell>
          <cell r="E201">
            <v>0.65</v>
          </cell>
          <cell r="F201">
            <v>37706</v>
          </cell>
          <cell r="G201">
            <v>5.8999999999999999E-3</v>
          </cell>
          <cell r="H201">
            <v>8.0000000000000002E-3</v>
          </cell>
          <cell r="I201" t="str">
            <v>4          0   .</v>
          </cell>
          <cell r="J201">
            <v>0</v>
          </cell>
          <cell r="K201">
            <v>0</v>
          </cell>
          <cell r="L201">
            <v>2003</v>
          </cell>
          <cell r="M201" t="str">
            <v>No Trade</v>
          </cell>
          <cell r="N201" t="str">
            <v/>
          </cell>
          <cell r="O201" t="str">
            <v/>
          </cell>
          <cell r="P201" t="str">
            <v/>
          </cell>
        </row>
        <row r="202">
          <cell r="A202" t="str">
            <v>GO</v>
          </cell>
          <cell r="B202">
            <v>4</v>
          </cell>
          <cell r="C202">
            <v>3</v>
          </cell>
          <cell r="D202" t="str">
            <v>P</v>
          </cell>
          <cell r="E202">
            <v>0.66</v>
          </cell>
          <cell r="F202">
            <v>37706</v>
          </cell>
          <cell r="G202">
            <v>7.1999999999999998E-3</v>
          </cell>
          <cell r="H202">
            <v>0.01</v>
          </cell>
          <cell r="I202" t="str">
            <v>0          0   .</v>
          </cell>
          <cell r="J202">
            <v>0</v>
          </cell>
          <cell r="K202">
            <v>0</v>
          </cell>
          <cell r="L202">
            <v>2003</v>
          </cell>
          <cell r="M202" t="str">
            <v>No Trade</v>
          </cell>
          <cell r="N202" t="str">
            <v/>
          </cell>
          <cell r="O202" t="str">
            <v/>
          </cell>
          <cell r="P202" t="str">
            <v/>
          </cell>
        </row>
        <row r="203">
          <cell r="A203" t="str">
            <v>GO</v>
          </cell>
          <cell r="B203">
            <v>4</v>
          </cell>
          <cell r="C203">
            <v>3</v>
          </cell>
          <cell r="D203" t="str">
            <v>P</v>
          </cell>
          <cell r="E203">
            <v>0.67</v>
          </cell>
          <cell r="F203">
            <v>37706</v>
          </cell>
          <cell r="G203">
            <v>0</v>
          </cell>
          <cell r="I203" t="str">
            <v>0   .</v>
          </cell>
          <cell r="J203">
            <v>0</v>
          </cell>
          <cell r="K203">
            <v>0</v>
          </cell>
          <cell r="L203">
            <v>2003</v>
          </cell>
          <cell r="M203" t="str">
            <v>No Trade</v>
          </cell>
          <cell r="N203" t="str">
            <v/>
          </cell>
          <cell r="O203" t="str">
            <v/>
          </cell>
          <cell r="P203" t="str">
            <v/>
          </cell>
        </row>
        <row r="204">
          <cell r="A204" t="str">
            <v>GO</v>
          </cell>
          <cell r="B204">
            <v>4</v>
          </cell>
          <cell r="C204">
            <v>3</v>
          </cell>
          <cell r="D204" t="str">
            <v>P</v>
          </cell>
          <cell r="E204">
            <v>0.68</v>
          </cell>
          <cell r="F204">
            <v>37706</v>
          </cell>
          <cell r="G204">
            <v>1.0200000000000001E-2</v>
          </cell>
          <cell r="H204">
            <v>1.2999999999999999E-2</v>
          </cell>
          <cell r="I204" t="str">
            <v>8          0   .</v>
          </cell>
          <cell r="J204">
            <v>0</v>
          </cell>
          <cell r="K204">
            <v>0</v>
          </cell>
          <cell r="L204">
            <v>2003</v>
          </cell>
          <cell r="M204" t="str">
            <v>No Trade</v>
          </cell>
          <cell r="N204" t="str">
            <v/>
          </cell>
          <cell r="O204" t="str">
            <v/>
          </cell>
          <cell r="P204" t="str">
            <v/>
          </cell>
        </row>
        <row r="205">
          <cell r="A205" t="str">
            <v>GO</v>
          </cell>
          <cell r="B205">
            <v>4</v>
          </cell>
          <cell r="C205">
            <v>3</v>
          </cell>
          <cell r="D205" t="str">
            <v>P</v>
          </cell>
          <cell r="E205">
            <v>0.69</v>
          </cell>
          <cell r="F205">
            <v>37706</v>
          </cell>
          <cell r="G205">
            <v>0</v>
          </cell>
          <cell r="I205" t="str">
            <v>0   .</v>
          </cell>
          <cell r="J205">
            <v>0</v>
          </cell>
          <cell r="K205">
            <v>0</v>
          </cell>
          <cell r="L205">
            <v>2003</v>
          </cell>
          <cell r="M205" t="str">
            <v>No Trade</v>
          </cell>
          <cell r="N205" t="str">
            <v/>
          </cell>
          <cell r="O205" t="str">
            <v/>
          </cell>
          <cell r="P205" t="str">
            <v/>
          </cell>
        </row>
        <row r="206">
          <cell r="A206" t="str">
            <v>GO</v>
          </cell>
          <cell r="B206">
            <v>4</v>
          </cell>
          <cell r="C206">
            <v>3</v>
          </cell>
          <cell r="D206" t="str">
            <v>P</v>
          </cell>
          <cell r="E206">
            <v>0.7</v>
          </cell>
          <cell r="F206">
            <v>37706</v>
          </cell>
          <cell r="G206">
            <v>1.4E-2</v>
          </cell>
          <cell r="H206">
            <v>1.7999999999999999E-2</v>
          </cell>
          <cell r="I206" t="str">
            <v>5          0   .</v>
          </cell>
          <cell r="J206">
            <v>0</v>
          </cell>
          <cell r="K206">
            <v>0</v>
          </cell>
          <cell r="L206">
            <v>2003</v>
          </cell>
          <cell r="M206" t="str">
            <v>No Trade</v>
          </cell>
          <cell r="N206" t="str">
            <v/>
          </cell>
          <cell r="O206" t="str">
            <v/>
          </cell>
          <cell r="P206" t="str">
            <v/>
          </cell>
        </row>
        <row r="207">
          <cell r="A207" t="str">
            <v>GO</v>
          </cell>
          <cell r="B207">
            <v>4</v>
          </cell>
          <cell r="C207">
            <v>3</v>
          </cell>
          <cell r="D207" t="str">
            <v>P</v>
          </cell>
          <cell r="E207">
            <v>0.71</v>
          </cell>
          <cell r="F207">
            <v>37706</v>
          </cell>
          <cell r="G207">
            <v>0</v>
          </cell>
          <cell r="I207" t="str">
            <v>0   .</v>
          </cell>
          <cell r="J207">
            <v>0</v>
          </cell>
          <cell r="K207">
            <v>0</v>
          </cell>
          <cell r="L207">
            <v>2003</v>
          </cell>
          <cell r="M207" t="str">
            <v>No Trade</v>
          </cell>
          <cell r="N207" t="str">
            <v/>
          </cell>
          <cell r="O207" t="str">
            <v/>
          </cell>
          <cell r="P207" t="str">
            <v/>
          </cell>
        </row>
        <row r="208">
          <cell r="A208" t="str">
            <v>GO</v>
          </cell>
          <cell r="B208">
            <v>4</v>
          </cell>
          <cell r="C208">
            <v>3</v>
          </cell>
          <cell r="D208" t="str">
            <v>C</v>
          </cell>
          <cell r="E208">
            <v>0.72</v>
          </cell>
          <cell r="F208">
            <v>37706</v>
          </cell>
          <cell r="G208">
            <v>0.1148</v>
          </cell>
          <cell r="I208" t="str">
            <v>0   .</v>
          </cell>
          <cell r="J208">
            <v>0</v>
          </cell>
          <cell r="K208">
            <v>0</v>
          </cell>
          <cell r="L208">
            <v>2003</v>
          </cell>
          <cell r="M208" t="str">
            <v>No Trade</v>
          </cell>
          <cell r="N208" t="str">
            <v/>
          </cell>
          <cell r="O208" t="str">
            <v/>
          </cell>
          <cell r="P208" t="str">
            <v/>
          </cell>
        </row>
        <row r="209">
          <cell r="A209" t="str">
            <v>GO</v>
          </cell>
          <cell r="B209">
            <v>4</v>
          </cell>
          <cell r="C209">
            <v>3</v>
          </cell>
          <cell r="D209" t="str">
            <v>P</v>
          </cell>
          <cell r="E209">
            <v>0.72</v>
          </cell>
          <cell r="F209">
            <v>37706</v>
          </cell>
          <cell r="G209">
            <v>0</v>
          </cell>
          <cell r="I209" t="str">
            <v>0   .</v>
          </cell>
          <cell r="J209">
            <v>0</v>
          </cell>
          <cell r="K209">
            <v>0</v>
          </cell>
          <cell r="L209">
            <v>2003</v>
          </cell>
          <cell r="M209" t="str">
            <v>No Trade</v>
          </cell>
          <cell r="N209" t="str">
            <v/>
          </cell>
          <cell r="O209" t="str">
            <v/>
          </cell>
          <cell r="P209" t="str">
            <v/>
          </cell>
        </row>
        <row r="210">
          <cell r="A210" t="str">
            <v>GO</v>
          </cell>
          <cell r="B210">
            <v>4</v>
          </cell>
          <cell r="C210">
            <v>3</v>
          </cell>
          <cell r="D210" t="str">
            <v>P</v>
          </cell>
          <cell r="E210">
            <v>0.73</v>
          </cell>
          <cell r="F210">
            <v>37706</v>
          </cell>
          <cell r="G210">
            <v>2.1600000000000001E-2</v>
          </cell>
          <cell r="H210">
            <v>2.7E-2</v>
          </cell>
          <cell r="I210" t="str">
            <v>5          0   .</v>
          </cell>
          <cell r="J210">
            <v>0</v>
          </cell>
          <cell r="K210">
            <v>0</v>
          </cell>
          <cell r="L210">
            <v>2003</v>
          </cell>
          <cell r="M210" t="str">
            <v>No Trade</v>
          </cell>
          <cell r="N210" t="str">
            <v/>
          </cell>
          <cell r="O210" t="str">
            <v/>
          </cell>
          <cell r="P210" t="str">
            <v/>
          </cell>
        </row>
        <row r="211">
          <cell r="A211" t="str">
            <v>GO</v>
          </cell>
          <cell r="B211">
            <v>4</v>
          </cell>
          <cell r="C211">
            <v>3</v>
          </cell>
          <cell r="D211" t="str">
            <v>C</v>
          </cell>
          <cell r="E211">
            <v>0.74</v>
          </cell>
          <cell r="F211">
            <v>37706</v>
          </cell>
          <cell r="G211">
            <v>0.1008</v>
          </cell>
          <cell r="I211" t="str">
            <v>0   .</v>
          </cell>
          <cell r="J211">
            <v>0</v>
          </cell>
          <cell r="K211">
            <v>0</v>
          </cell>
          <cell r="L211">
            <v>2003</v>
          </cell>
          <cell r="M211" t="str">
            <v>No Trade</v>
          </cell>
          <cell r="N211" t="str">
            <v/>
          </cell>
          <cell r="O211" t="str">
            <v/>
          </cell>
          <cell r="P211" t="str">
            <v/>
          </cell>
        </row>
        <row r="212">
          <cell r="A212" t="str">
            <v>GO</v>
          </cell>
          <cell r="B212">
            <v>4</v>
          </cell>
          <cell r="C212">
            <v>3</v>
          </cell>
          <cell r="D212" t="str">
            <v>P</v>
          </cell>
          <cell r="E212">
            <v>0.74</v>
          </cell>
          <cell r="F212">
            <v>37706</v>
          </cell>
          <cell r="G212">
            <v>2.46E-2</v>
          </cell>
          <cell r="H212">
            <v>3.1E-2</v>
          </cell>
          <cell r="I212" t="str">
            <v>0          1   .</v>
          </cell>
          <cell r="J212">
            <v>260</v>
          </cell>
          <cell r="K212">
            <v>2.5999999999999999E-2</v>
          </cell>
          <cell r="L212">
            <v>2003</v>
          </cell>
          <cell r="M212" t="str">
            <v>No Trade</v>
          </cell>
          <cell r="N212" t="str">
            <v/>
          </cell>
          <cell r="O212" t="str">
            <v/>
          </cell>
          <cell r="P212" t="str">
            <v/>
          </cell>
        </row>
        <row r="213">
          <cell r="A213" t="str">
            <v>GO</v>
          </cell>
          <cell r="B213">
            <v>4</v>
          </cell>
          <cell r="C213">
            <v>3</v>
          </cell>
          <cell r="D213" t="str">
            <v>P</v>
          </cell>
          <cell r="E213">
            <v>0.75</v>
          </cell>
          <cell r="F213">
            <v>37706</v>
          </cell>
          <cell r="G213">
            <v>2.7900000000000001E-2</v>
          </cell>
          <cell r="H213">
            <v>3.4000000000000002E-2</v>
          </cell>
          <cell r="I213" t="str">
            <v>8          0   .</v>
          </cell>
          <cell r="J213">
            <v>0</v>
          </cell>
          <cell r="K213">
            <v>0</v>
          </cell>
          <cell r="L213">
            <v>2003</v>
          </cell>
          <cell r="M213" t="str">
            <v>No Trade</v>
          </cell>
          <cell r="N213" t="str">
            <v/>
          </cell>
          <cell r="O213" t="str">
            <v/>
          </cell>
          <cell r="P213" t="str">
            <v/>
          </cell>
        </row>
        <row r="214">
          <cell r="A214" t="str">
            <v>GO</v>
          </cell>
          <cell r="B214">
            <v>4</v>
          </cell>
          <cell r="C214">
            <v>3</v>
          </cell>
          <cell r="D214" t="str">
            <v>C</v>
          </cell>
          <cell r="E214">
            <v>0.76</v>
          </cell>
          <cell r="F214">
            <v>37706</v>
          </cell>
          <cell r="G214">
            <v>8.7800000000000003E-2</v>
          </cell>
          <cell r="H214">
            <v>7.8E-2</v>
          </cell>
          <cell r="I214" t="str">
            <v>5          0   .</v>
          </cell>
          <cell r="J214">
            <v>0</v>
          </cell>
          <cell r="K214">
            <v>0</v>
          </cell>
          <cell r="L214">
            <v>2003</v>
          </cell>
          <cell r="M214" t="str">
            <v>No Trade</v>
          </cell>
          <cell r="N214" t="str">
            <v/>
          </cell>
          <cell r="O214" t="str">
            <v/>
          </cell>
          <cell r="P214" t="str">
            <v/>
          </cell>
        </row>
        <row r="215">
          <cell r="A215" t="str">
            <v>GO</v>
          </cell>
          <cell r="B215">
            <v>4</v>
          </cell>
          <cell r="C215">
            <v>3</v>
          </cell>
          <cell r="D215" t="str">
            <v>P</v>
          </cell>
          <cell r="E215">
            <v>0.76</v>
          </cell>
          <cell r="F215">
            <v>37706</v>
          </cell>
          <cell r="G215">
            <v>3.15E-2</v>
          </cell>
          <cell r="H215">
            <v>3.7999999999999999E-2</v>
          </cell>
          <cell r="I215" t="str">
            <v>8          0   .</v>
          </cell>
          <cell r="J215">
            <v>0</v>
          </cell>
          <cell r="K215">
            <v>0</v>
          </cell>
          <cell r="L215">
            <v>2003</v>
          </cell>
          <cell r="M215" t="str">
            <v>No Trade</v>
          </cell>
          <cell r="N215" t="str">
            <v/>
          </cell>
          <cell r="O215" t="str">
            <v/>
          </cell>
          <cell r="P215" t="str">
            <v/>
          </cell>
        </row>
        <row r="216">
          <cell r="A216" t="str">
            <v>GO</v>
          </cell>
          <cell r="B216">
            <v>4</v>
          </cell>
          <cell r="C216">
            <v>3</v>
          </cell>
          <cell r="D216" t="str">
            <v>C</v>
          </cell>
          <cell r="E216">
            <v>0.77</v>
          </cell>
          <cell r="F216">
            <v>37706</v>
          </cell>
          <cell r="G216">
            <v>8.1799999999999998E-2</v>
          </cell>
          <cell r="H216">
            <v>7.2999999999999995E-2</v>
          </cell>
          <cell r="I216" t="str">
            <v>0          0   .</v>
          </cell>
          <cell r="J216">
            <v>0</v>
          </cell>
          <cell r="K216">
            <v>0</v>
          </cell>
          <cell r="L216">
            <v>2003</v>
          </cell>
          <cell r="M216" t="str">
            <v>No Trade</v>
          </cell>
          <cell r="N216" t="str">
            <v/>
          </cell>
          <cell r="O216" t="str">
            <v/>
          </cell>
          <cell r="P216" t="str">
            <v/>
          </cell>
        </row>
        <row r="217">
          <cell r="A217" t="str">
            <v>GO</v>
          </cell>
          <cell r="B217">
            <v>4</v>
          </cell>
          <cell r="C217">
            <v>3</v>
          </cell>
          <cell r="D217" t="str">
            <v>C</v>
          </cell>
          <cell r="E217">
            <v>0.78</v>
          </cell>
          <cell r="F217">
            <v>37706</v>
          </cell>
          <cell r="G217">
            <v>7.6100000000000001E-2</v>
          </cell>
          <cell r="H217">
            <v>6.7000000000000004E-2</v>
          </cell>
          <cell r="I217" t="str">
            <v>8          0   .</v>
          </cell>
          <cell r="J217">
            <v>0</v>
          </cell>
          <cell r="K217">
            <v>0</v>
          </cell>
          <cell r="L217">
            <v>2003</v>
          </cell>
          <cell r="M217" t="str">
            <v>No Trade</v>
          </cell>
          <cell r="N217" t="str">
            <v/>
          </cell>
          <cell r="O217" t="str">
            <v/>
          </cell>
          <cell r="P217" t="str">
            <v/>
          </cell>
        </row>
        <row r="218">
          <cell r="A218" t="str">
            <v>GO</v>
          </cell>
          <cell r="B218">
            <v>4</v>
          </cell>
          <cell r="C218">
            <v>3</v>
          </cell>
          <cell r="D218" t="str">
            <v>P</v>
          </cell>
          <cell r="E218">
            <v>0.78</v>
          </cell>
          <cell r="F218">
            <v>37706</v>
          </cell>
          <cell r="G218">
            <v>3.95E-2</v>
          </cell>
          <cell r="H218">
            <v>4.7E-2</v>
          </cell>
          <cell r="I218" t="str">
            <v>8          0   .</v>
          </cell>
          <cell r="J218">
            <v>0</v>
          </cell>
          <cell r="K218">
            <v>0</v>
          </cell>
          <cell r="L218">
            <v>2003</v>
          </cell>
          <cell r="M218" t="str">
            <v>No Trade</v>
          </cell>
          <cell r="N218" t="str">
            <v/>
          </cell>
          <cell r="O218" t="str">
            <v/>
          </cell>
          <cell r="P218" t="str">
            <v/>
          </cell>
        </row>
        <row r="219">
          <cell r="A219" t="str">
            <v>GO</v>
          </cell>
          <cell r="B219">
            <v>4</v>
          </cell>
          <cell r="C219">
            <v>3</v>
          </cell>
          <cell r="D219" t="str">
            <v>C</v>
          </cell>
          <cell r="E219">
            <v>0.79</v>
          </cell>
          <cell r="F219">
            <v>37706</v>
          </cell>
          <cell r="G219">
            <v>7.0499999999999993E-2</v>
          </cell>
          <cell r="H219">
            <v>6.2E-2</v>
          </cell>
          <cell r="I219" t="str">
            <v>7          0   .</v>
          </cell>
          <cell r="J219">
            <v>0</v>
          </cell>
          <cell r="K219">
            <v>0</v>
          </cell>
          <cell r="L219">
            <v>2003</v>
          </cell>
          <cell r="M219" t="str">
            <v>No Trade</v>
          </cell>
          <cell r="N219" t="str">
            <v/>
          </cell>
          <cell r="O219" t="str">
            <v/>
          </cell>
          <cell r="P219" t="str">
            <v/>
          </cell>
        </row>
        <row r="220">
          <cell r="A220" t="str">
            <v>GO</v>
          </cell>
          <cell r="B220">
            <v>4</v>
          </cell>
          <cell r="C220">
            <v>3</v>
          </cell>
          <cell r="D220" t="str">
            <v>C</v>
          </cell>
          <cell r="E220">
            <v>0.8</v>
          </cell>
          <cell r="F220">
            <v>37706</v>
          </cell>
          <cell r="G220">
            <v>6.5299999999999997E-2</v>
          </cell>
          <cell r="H220">
            <v>5.8000000000000003E-2</v>
          </cell>
          <cell r="I220" t="str">
            <v>0          0   .</v>
          </cell>
          <cell r="J220">
            <v>0</v>
          </cell>
          <cell r="K220">
            <v>0</v>
          </cell>
          <cell r="L220">
            <v>2003</v>
          </cell>
          <cell r="M220" t="str">
            <v>No Trade</v>
          </cell>
          <cell r="N220" t="str">
            <v/>
          </cell>
          <cell r="O220" t="str">
            <v/>
          </cell>
          <cell r="P220" t="str">
            <v/>
          </cell>
        </row>
        <row r="221">
          <cell r="A221" t="str">
            <v>GO</v>
          </cell>
          <cell r="B221">
            <v>4</v>
          </cell>
          <cell r="C221">
            <v>3</v>
          </cell>
          <cell r="D221" t="str">
            <v>C</v>
          </cell>
          <cell r="E221">
            <v>0.81</v>
          </cell>
          <cell r="F221">
            <v>37706</v>
          </cell>
          <cell r="G221">
            <v>6.0400000000000002E-2</v>
          </cell>
          <cell r="H221">
            <v>5.2999999999999999E-2</v>
          </cell>
          <cell r="I221" t="str">
            <v>7          0   .</v>
          </cell>
          <cell r="J221">
            <v>0</v>
          </cell>
          <cell r="K221">
            <v>0</v>
          </cell>
          <cell r="L221">
            <v>2003</v>
          </cell>
          <cell r="M221" t="str">
            <v>No Trade</v>
          </cell>
          <cell r="N221" t="str">
            <v/>
          </cell>
          <cell r="O221" t="str">
            <v/>
          </cell>
          <cell r="P221" t="str">
            <v/>
          </cell>
        </row>
        <row r="222">
          <cell r="A222" t="str">
            <v>GO</v>
          </cell>
          <cell r="B222">
            <v>4</v>
          </cell>
          <cell r="C222">
            <v>3</v>
          </cell>
          <cell r="D222" t="str">
            <v>P</v>
          </cell>
          <cell r="E222">
            <v>0.81</v>
          </cell>
          <cell r="F222">
            <v>37706</v>
          </cell>
          <cell r="G222">
            <v>5.3499999999999999E-2</v>
          </cell>
          <cell r="H222">
            <v>6.3E-2</v>
          </cell>
          <cell r="I222" t="str">
            <v>6          0   .</v>
          </cell>
          <cell r="J222">
            <v>0</v>
          </cell>
          <cell r="K222">
            <v>0</v>
          </cell>
          <cell r="L222">
            <v>2003</v>
          </cell>
          <cell r="M222" t="str">
            <v>No Trade</v>
          </cell>
          <cell r="N222" t="str">
            <v/>
          </cell>
          <cell r="O222" t="str">
            <v/>
          </cell>
          <cell r="P222" t="str">
            <v/>
          </cell>
        </row>
        <row r="223">
          <cell r="A223" t="str">
            <v>GO</v>
          </cell>
          <cell r="B223">
            <v>4</v>
          </cell>
          <cell r="C223">
            <v>3</v>
          </cell>
          <cell r="D223" t="str">
            <v>C</v>
          </cell>
          <cell r="E223">
            <v>0.82</v>
          </cell>
          <cell r="F223">
            <v>37706</v>
          </cell>
          <cell r="G223">
            <v>5.57E-2</v>
          </cell>
          <cell r="H223">
            <v>4.9000000000000002E-2</v>
          </cell>
          <cell r="I223" t="str">
            <v>8          0   .</v>
          </cell>
          <cell r="J223">
            <v>0</v>
          </cell>
          <cell r="K223">
            <v>0</v>
          </cell>
          <cell r="L223">
            <v>2003</v>
          </cell>
          <cell r="M223" t="str">
            <v>No Trade</v>
          </cell>
          <cell r="N223" t="str">
            <v/>
          </cell>
          <cell r="O223" t="str">
            <v/>
          </cell>
          <cell r="P223" t="str">
            <v/>
          </cell>
        </row>
        <row r="224">
          <cell r="A224" t="str">
            <v>GO</v>
          </cell>
          <cell r="B224">
            <v>4</v>
          </cell>
          <cell r="C224">
            <v>3</v>
          </cell>
          <cell r="D224" t="str">
            <v>P</v>
          </cell>
          <cell r="E224">
            <v>0.82</v>
          </cell>
          <cell r="F224">
            <v>37706</v>
          </cell>
          <cell r="G224">
            <v>5.8799999999999998E-2</v>
          </cell>
          <cell r="H224">
            <v>6.9000000000000006E-2</v>
          </cell>
          <cell r="I224" t="str">
            <v>6          0   .</v>
          </cell>
          <cell r="J224">
            <v>0</v>
          </cell>
          <cell r="K224">
            <v>0</v>
          </cell>
          <cell r="L224">
            <v>2003</v>
          </cell>
          <cell r="M224" t="str">
            <v>No Trade</v>
          </cell>
          <cell r="N224" t="str">
            <v/>
          </cell>
          <cell r="O224" t="str">
            <v/>
          </cell>
          <cell r="P224" t="str">
            <v/>
          </cell>
        </row>
        <row r="225">
          <cell r="A225" t="str">
            <v>GO</v>
          </cell>
          <cell r="B225">
            <v>4</v>
          </cell>
          <cell r="C225">
            <v>3</v>
          </cell>
          <cell r="D225" t="str">
            <v>C</v>
          </cell>
          <cell r="E225">
            <v>0.83</v>
          </cell>
          <cell r="F225">
            <v>37706</v>
          </cell>
          <cell r="G225">
            <v>5.1499999999999997E-2</v>
          </cell>
          <cell r="H225">
            <v>4.5999999999999999E-2</v>
          </cell>
          <cell r="I225" t="str">
            <v>0          0   .</v>
          </cell>
          <cell r="J225">
            <v>0</v>
          </cell>
          <cell r="K225">
            <v>0</v>
          </cell>
          <cell r="L225">
            <v>2003</v>
          </cell>
          <cell r="M225" t="str">
            <v>No Trade</v>
          </cell>
          <cell r="N225" t="str">
            <v/>
          </cell>
          <cell r="O225" t="str">
            <v/>
          </cell>
          <cell r="P225" t="str">
            <v/>
          </cell>
        </row>
        <row r="226">
          <cell r="A226" t="str">
            <v>GO</v>
          </cell>
          <cell r="B226">
            <v>4</v>
          </cell>
          <cell r="C226">
            <v>3</v>
          </cell>
          <cell r="D226" t="str">
            <v>P</v>
          </cell>
          <cell r="E226">
            <v>0.83</v>
          </cell>
          <cell r="F226">
            <v>37706</v>
          </cell>
          <cell r="G226">
            <v>6.4600000000000005E-2</v>
          </cell>
          <cell r="H226">
            <v>7.4999999999999997E-2</v>
          </cell>
          <cell r="I226" t="str">
            <v>7          0   .</v>
          </cell>
          <cell r="J226">
            <v>0</v>
          </cell>
          <cell r="K226">
            <v>0</v>
          </cell>
          <cell r="L226">
            <v>2003</v>
          </cell>
          <cell r="M226" t="str">
            <v>No Trade</v>
          </cell>
          <cell r="N226" t="str">
            <v/>
          </cell>
          <cell r="O226" t="str">
            <v/>
          </cell>
          <cell r="P226" t="str">
            <v/>
          </cell>
        </row>
        <row r="227">
          <cell r="A227" t="str">
            <v>GO</v>
          </cell>
          <cell r="B227">
            <v>4</v>
          </cell>
          <cell r="C227">
            <v>3</v>
          </cell>
          <cell r="D227" t="str">
            <v>C</v>
          </cell>
          <cell r="E227">
            <v>0.84</v>
          </cell>
          <cell r="F227">
            <v>37706</v>
          </cell>
          <cell r="G227">
            <v>4.7600000000000003E-2</v>
          </cell>
          <cell r="H227">
            <v>4.2000000000000003E-2</v>
          </cell>
          <cell r="I227" t="str">
            <v>5          0   .</v>
          </cell>
          <cell r="J227">
            <v>0</v>
          </cell>
          <cell r="K227">
            <v>0</v>
          </cell>
          <cell r="L227">
            <v>2003</v>
          </cell>
          <cell r="M227" t="str">
            <v>No Trade</v>
          </cell>
          <cell r="N227" t="str">
            <v/>
          </cell>
          <cell r="O227" t="str">
            <v/>
          </cell>
          <cell r="P227" t="str">
            <v/>
          </cell>
        </row>
        <row r="228">
          <cell r="A228" t="str">
            <v>GO</v>
          </cell>
          <cell r="B228">
            <v>4</v>
          </cell>
          <cell r="C228">
            <v>3</v>
          </cell>
          <cell r="D228" t="str">
            <v>C</v>
          </cell>
          <cell r="E228">
            <v>0.85</v>
          </cell>
          <cell r="F228">
            <v>37706</v>
          </cell>
          <cell r="G228">
            <v>4.3999999999999997E-2</v>
          </cell>
          <cell r="H228">
            <v>3.9E-2</v>
          </cell>
          <cell r="I228" t="str">
            <v>3          0   .</v>
          </cell>
          <cell r="J228">
            <v>0</v>
          </cell>
          <cell r="K228">
            <v>0</v>
          </cell>
          <cell r="L228">
            <v>2003</v>
          </cell>
          <cell r="M228" t="str">
            <v>No Trade</v>
          </cell>
          <cell r="N228" t="str">
            <v/>
          </cell>
          <cell r="O228" t="str">
            <v/>
          </cell>
          <cell r="P228" t="str">
            <v/>
          </cell>
        </row>
        <row r="229">
          <cell r="A229" t="str">
            <v>GO</v>
          </cell>
          <cell r="B229">
            <v>4</v>
          </cell>
          <cell r="C229">
            <v>3</v>
          </cell>
          <cell r="D229" t="str">
            <v>C</v>
          </cell>
          <cell r="E229">
            <v>0.86</v>
          </cell>
          <cell r="F229">
            <v>37706</v>
          </cell>
          <cell r="G229">
            <v>4.0599999999999997E-2</v>
          </cell>
          <cell r="H229">
            <v>3.5999999999999997E-2</v>
          </cell>
          <cell r="I229" t="str">
            <v>2          0   .</v>
          </cell>
          <cell r="J229">
            <v>0</v>
          </cell>
          <cell r="K229">
            <v>0</v>
          </cell>
          <cell r="L229">
            <v>2003</v>
          </cell>
          <cell r="M229" t="str">
            <v>No Trade</v>
          </cell>
          <cell r="N229" t="str">
            <v/>
          </cell>
          <cell r="O229" t="str">
            <v/>
          </cell>
          <cell r="P229" t="str">
            <v/>
          </cell>
        </row>
        <row r="230">
          <cell r="A230" t="str">
            <v>GO</v>
          </cell>
          <cell r="B230">
            <v>4</v>
          </cell>
          <cell r="C230">
            <v>3</v>
          </cell>
          <cell r="D230" t="str">
            <v>P</v>
          </cell>
          <cell r="E230">
            <v>0.86</v>
          </cell>
          <cell r="F230">
            <v>37706</v>
          </cell>
          <cell r="G230">
            <v>9.9500000000000005E-2</v>
          </cell>
          <cell r="H230">
            <v>9.9000000000000005E-2</v>
          </cell>
          <cell r="I230" t="str">
            <v>5          0   .</v>
          </cell>
          <cell r="J230">
            <v>0</v>
          </cell>
          <cell r="K230">
            <v>0</v>
          </cell>
          <cell r="L230">
            <v>2003</v>
          </cell>
          <cell r="M230" t="str">
            <v>No Trade</v>
          </cell>
          <cell r="N230" t="str">
            <v/>
          </cell>
          <cell r="O230" t="str">
            <v/>
          </cell>
          <cell r="P230" t="str">
            <v/>
          </cell>
        </row>
        <row r="231">
          <cell r="A231" t="str">
            <v>GO</v>
          </cell>
          <cell r="B231">
            <v>4</v>
          </cell>
          <cell r="C231">
            <v>3</v>
          </cell>
          <cell r="D231" t="str">
            <v>C</v>
          </cell>
          <cell r="E231">
            <v>0.87</v>
          </cell>
          <cell r="F231">
            <v>37706</v>
          </cell>
          <cell r="G231">
            <v>3.7400000000000003E-2</v>
          </cell>
          <cell r="H231">
            <v>3.3000000000000002E-2</v>
          </cell>
          <cell r="I231" t="str">
            <v>4          0   .</v>
          </cell>
          <cell r="J231">
            <v>0</v>
          </cell>
          <cell r="K231">
            <v>0</v>
          </cell>
          <cell r="L231">
            <v>2003</v>
          </cell>
          <cell r="M231" t="str">
            <v>No Trade</v>
          </cell>
          <cell r="N231" t="str">
            <v/>
          </cell>
          <cell r="O231" t="str">
            <v/>
          </cell>
          <cell r="P231" t="str">
            <v/>
          </cell>
        </row>
        <row r="232">
          <cell r="A232" t="str">
            <v>GO</v>
          </cell>
          <cell r="B232">
            <v>4</v>
          </cell>
          <cell r="C232">
            <v>3</v>
          </cell>
          <cell r="D232" t="str">
            <v>C</v>
          </cell>
          <cell r="E232">
            <v>0.88</v>
          </cell>
          <cell r="F232">
            <v>37706</v>
          </cell>
          <cell r="G232">
            <v>3.44E-2</v>
          </cell>
          <cell r="H232">
            <v>0.03</v>
          </cell>
          <cell r="I232" t="str">
            <v>8          0   .</v>
          </cell>
          <cell r="J232">
            <v>0</v>
          </cell>
          <cell r="K232">
            <v>0</v>
          </cell>
          <cell r="L232">
            <v>2003</v>
          </cell>
          <cell r="M232" t="str">
            <v>No Trade</v>
          </cell>
          <cell r="N232" t="str">
            <v/>
          </cell>
          <cell r="O232" t="str">
            <v/>
          </cell>
          <cell r="P232" t="str">
            <v/>
          </cell>
        </row>
        <row r="233">
          <cell r="A233" t="str">
            <v>GO</v>
          </cell>
          <cell r="B233">
            <v>4</v>
          </cell>
          <cell r="C233">
            <v>3</v>
          </cell>
          <cell r="D233" t="str">
            <v>C</v>
          </cell>
          <cell r="E233">
            <v>0.89</v>
          </cell>
          <cell r="F233">
            <v>37706</v>
          </cell>
          <cell r="G233">
            <v>3.1699999999999999E-2</v>
          </cell>
          <cell r="H233">
            <v>2.8000000000000001E-2</v>
          </cell>
          <cell r="I233" t="str">
            <v>4          0   .</v>
          </cell>
          <cell r="J233">
            <v>0</v>
          </cell>
          <cell r="K233">
            <v>0</v>
          </cell>
          <cell r="L233">
            <v>2003</v>
          </cell>
          <cell r="M233" t="str">
            <v>No Trade</v>
          </cell>
          <cell r="N233" t="str">
            <v/>
          </cell>
          <cell r="O233" t="str">
            <v/>
          </cell>
          <cell r="P233" t="str">
            <v/>
          </cell>
        </row>
        <row r="234">
          <cell r="A234" t="str">
            <v>GO</v>
          </cell>
          <cell r="B234">
            <v>4</v>
          </cell>
          <cell r="C234">
            <v>3</v>
          </cell>
          <cell r="D234" t="str">
            <v>C</v>
          </cell>
          <cell r="E234">
            <v>0.9</v>
          </cell>
          <cell r="F234">
            <v>37706</v>
          </cell>
          <cell r="G234">
            <v>2.92E-2</v>
          </cell>
          <cell r="H234">
            <v>2.5999999999999999E-2</v>
          </cell>
          <cell r="I234" t="str">
            <v>1          0   .</v>
          </cell>
          <cell r="J234">
            <v>0</v>
          </cell>
          <cell r="K234">
            <v>0</v>
          </cell>
          <cell r="L234">
            <v>2003</v>
          </cell>
          <cell r="M234" t="str">
            <v>No Trade</v>
          </cell>
          <cell r="N234" t="str">
            <v/>
          </cell>
          <cell r="O234" t="str">
            <v/>
          </cell>
          <cell r="P234" t="str">
            <v/>
          </cell>
        </row>
        <row r="235">
          <cell r="A235" t="str">
            <v>GO</v>
          </cell>
          <cell r="B235">
            <v>4</v>
          </cell>
          <cell r="C235">
            <v>3</v>
          </cell>
          <cell r="D235" t="str">
            <v>C</v>
          </cell>
          <cell r="E235">
            <v>0.92</v>
          </cell>
          <cell r="F235">
            <v>37706</v>
          </cell>
          <cell r="G235">
            <v>2.46E-2</v>
          </cell>
          <cell r="H235">
            <v>2.1999999999999999E-2</v>
          </cell>
          <cell r="I235" t="str">
            <v>1          0   .</v>
          </cell>
          <cell r="J235">
            <v>0</v>
          </cell>
          <cell r="K235">
            <v>0</v>
          </cell>
          <cell r="L235">
            <v>2003</v>
          </cell>
          <cell r="M235" t="str">
            <v>No Trade</v>
          </cell>
          <cell r="N235" t="str">
            <v/>
          </cell>
          <cell r="O235" t="str">
            <v/>
          </cell>
          <cell r="P235" t="str">
            <v/>
          </cell>
        </row>
        <row r="236">
          <cell r="A236" t="str">
            <v>GO</v>
          </cell>
          <cell r="B236">
            <v>4</v>
          </cell>
          <cell r="C236">
            <v>3</v>
          </cell>
          <cell r="D236" t="str">
            <v>C</v>
          </cell>
          <cell r="E236">
            <v>0.93</v>
          </cell>
          <cell r="F236">
            <v>37706</v>
          </cell>
          <cell r="G236">
            <v>2.2599999999999999E-2</v>
          </cell>
          <cell r="H236">
            <v>0.02</v>
          </cell>
          <cell r="I236" t="str">
            <v>3          6   .</v>
          </cell>
          <cell r="J236">
            <v>0</v>
          </cell>
          <cell r="K236">
            <v>0</v>
          </cell>
          <cell r="L236">
            <v>2003</v>
          </cell>
          <cell r="M236" t="str">
            <v>No Trade</v>
          </cell>
          <cell r="N236" t="str">
            <v/>
          </cell>
          <cell r="O236" t="str">
            <v/>
          </cell>
          <cell r="P236" t="str">
            <v/>
          </cell>
        </row>
        <row r="237">
          <cell r="A237" t="str">
            <v>GO</v>
          </cell>
          <cell r="B237">
            <v>4</v>
          </cell>
          <cell r="C237">
            <v>3</v>
          </cell>
          <cell r="D237" t="str">
            <v>C</v>
          </cell>
          <cell r="E237">
            <v>0.94</v>
          </cell>
          <cell r="F237">
            <v>37706</v>
          </cell>
          <cell r="G237">
            <v>2.0799999999999999E-2</v>
          </cell>
          <cell r="H237">
            <v>1.7999999999999999E-2</v>
          </cell>
          <cell r="I237" t="str">
            <v>7          0   .</v>
          </cell>
          <cell r="J237">
            <v>0</v>
          </cell>
          <cell r="K237">
            <v>0</v>
          </cell>
          <cell r="L237">
            <v>2003</v>
          </cell>
          <cell r="M237" t="str">
            <v>No Trade</v>
          </cell>
          <cell r="N237" t="str">
            <v/>
          </cell>
          <cell r="O237" t="str">
            <v/>
          </cell>
          <cell r="P237" t="str">
            <v/>
          </cell>
        </row>
        <row r="238">
          <cell r="A238" t="str">
            <v>GO</v>
          </cell>
          <cell r="B238">
            <v>4</v>
          </cell>
          <cell r="C238">
            <v>3</v>
          </cell>
          <cell r="D238" t="str">
            <v>C</v>
          </cell>
          <cell r="E238">
            <v>0.95</v>
          </cell>
          <cell r="F238">
            <v>37706</v>
          </cell>
          <cell r="G238">
            <v>1.9E-2</v>
          </cell>
          <cell r="H238">
            <v>1.7000000000000001E-2</v>
          </cell>
          <cell r="I238" t="str">
            <v>2          0   .</v>
          </cell>
          <cell r="J238">
            <v>0</v>
          </cell>
          <cell r="K238">
            <v>0</v>
          </cell>
          <cell r="L238">
            <v>2003</v>
          </cell>
          <cell r="M238" t="str">
            <v>No Trade</v>
          </cell>
          <cell r="N238" t="str">
            <v/>
          </cell>
          <cell r="O238" t="str">
            <v/>
          </cell>
          <cell r="P238" t="str">
            <v/>
          </cell>
        </row>
        <row r="239">
          <cell r="A239" t="str">
            <v>GO</v>
          </cell>
          <cell r="B239">
            <v>4</v>
          </cell>
          <cell r="C239">
            <v>3</v>
          </cell>
          <cell r="D239" t="str">
            <v>C</v>
          </cell>
          <cell r="E239">
            <v>0.96</v>
          </cell>
          <cell r="F239">
            <v>37706</v>
          </cell>
          <cell r="G239">
            <v>0</v>
          </cell>
          <cell r="I239" t="str">
            <v>0   .</v>
          </cell>
          <cell r="J239">
            <v>0</v>
          </cell>
          <cell r="K239">
            <v>0</v>
          </cell>
          <cell r="L239">
            <v>2003</v>
          </cell>
          <cell r="M239" t="str">
            <v>No Trade</v>
          </cell>
          <cell r="N239" t="str">
            <v/>
          </cell>
          <cell r="O239" t="str">
            <v/>
          </cell>
          <cell r="P239" t="str">
            <v/>
          </cell>
        </row>
        <row r="240">
          <cell r="A240" t="str">
            <v>GO</v>
          </cell>
          <cell r="B240">
            <v>4</v>
          </cell>
          <cell r="C240">
            <v>3</v>
          </cell>
          <cell r="D240" t="str">
            <v>C</v>
          </cell>
          <cell r="E240">
            <v>0.98</v>
          </cell>
          <cell r="F240">
            <v>37706</v>
          </cell>
          <cell r="G240">
            <v>0</v>
          </cell>
          <cell r="I240" t="str">
            <v>0   .</v>
          </cell>
          <cell r="J240">
            <v>0</v>
          </cell>
          <cell r="K240">
            <v>0</v>
          </cell>
          <cell r="L240">
            <v>2003</v>
          </cell>
          <cell r="M240" t="str">
            <v>No Trade</v>
          </cell>
          <cell r="N240" t="str">
            <v/>
          </cell>
          <cell r="O240" t="str">
            <v/>
          </cell>
          <cell r="P240" t="str">
            <v/>
          </cell>
        </row>
        <row r="241">
          <cell r="A241" t="str">
            <v>GO</v>
          </cell>
          <cell r="B241">
            <v>4</v>
          </cell>
          <cell r="C241">
            <v>3</v>
          </cell>
          <cell r="D241" t="str">
            <v>C</v>
          </cell>
          <cell r="E241">
            <v>0.99</v>
          </cell>
          <cell r="F241">
            <v>37706</v>
          </cell>
          <cell r="G241">
            <v>0</v>
          </cell>
          <cell r="I241" t="str">
            <v>0   .</v>
          </cell>
          <cell r="J241">
            <v>0</v>
          </cell>
          <cell r="K241">
            <v>0</v>
          </cell>
          <cell r="L241">
            <v>2003</v>
          </cell>
          <cell r="M241" t="str">
            <v>No Trade</v>
          </cell>
          <cell r="N241" t="str">
            <v/>
          </cell>
          <cell r="O241" t="str">
            <v/>
          </cell>
          <cell r="P241" t="str">
            <v/>
          </cell>
        </row>
        <row r="242">
          <cell r="A242" t="str">
            <v>GO</v>
          </cell>
          <cell r="B242">
            <v>4</v>
          </cell>
          <cell r="C242">
            <v>3</v>
          </cell>
          <cell r="D242" t="str">
            <v>C</v>
          </cell>
          <cell r="E242">
            <v>1</v>
          </cell>
          <cell r="F242">
            <v>37706</v>
          </cell>
          <cell r="G242">
            <v>1.23E-2</v>
          </cell>
          <cell r="H242">
            <v>1.0999999999999999E-2</v>
          </cell>
          <cell r="I242" t="str">
            <v>2          6   .</v>
          </cell>
          <cell r="J242">
            <v>0</v>
          </cell>
          <cell r="K242">
            <v>0</v>
          </cell>
          <cell r="L242">
            <v>2003</v>
          </cell>
          <cell r="M242" t="str">
            <v>No Trade</v>
          </cell>
          <cell r="N242" t="str">
            <v/>
          </cell>
          <cell r="O242" t="str">
            <v/>
          </cell>
          <cell r="P242" t="str">
            <v/>
          </cell>
        </row>
        <row r="243">
          <cell r="A243" t="str">
            <v>GO</v>
          </cell>
          <cell r="B243">
            <v>4</v>
          </cell>
          <cell r="C243">
            <v>3</v>
          </cell>
          <cell r="D243" t="str">
            <v>C</v>
          </cell>
          <cell r="E243">
            <v>1.01</v>
          </cell>
          <cell r="F243">
            <v>37706</v>
          </cell>
          <cell r="G243">
            <v>1.1299999999999999E-2</v>
          </cell>
          <cell r="H243">
            <v>0.01</v>
          </cell>
          <cell r="I243" t="str">
            <v>3          0   .</v>
          </cell>
          <cell r="J243">
            <v>0</v>
          </cell>
          <cell r="K243">
            <v>0</v>
          </cell>
          <cell r="L243">
            <v>2003</v>
          </cell>
          <cell r="M243" t="str">
            <v>No Trade</v>
          </cell>
          <cell r="N243" t="str">
            <v/>
          </cell>
          <cell r="O243" t="str">
            <v/>
          </cell>
          <cell r="P243" t="str">
            <v/>
          </cell>
        </row>
        <row r="244">
          <cell r="A244" t="str">
            <v>GO</v>
          </cell>
          <cell r="B244">
            <v>5</v>
          </cell>
          <cell r="C244">
            <v>3</v>
          </cell>
          <cell r="D244" t="str">
            <v>P</v>
          </cell>
          <cell r="E244">
            <v>0.56999999999999995</v>
          </cell>
          <cell r="F244">
            <v>37736</v>
          </cell>
          <cell r="G244">
            <v>0</v>
          </cell>
          <cell r="H244">
            <v>0</v>
          </cell>
          <cell r="I244" t="str">
            <v>0          0   .</v>
          </cell>
          <cell r="J244">
            <v>0</v>
          </cell>
          <cell r="K244">
            <v>0</v>
          </cell>
          <cell r="L244">
            <v>2003</v>
          </cell>
          <cell r="M244" t="str">
            <v>No Trade</v>
          </cell>
          <cell r="N244" t="str">
            <v/>
          </cell>
          <cell r="O244" t="str">
            <v/>
          </cell>
          <cell r="P244" t="str">
            <v/>
          </cell>
        </row>
        <row r="245">
          <cell r="A245" t="str">
            <v>GO</v>
          </cell>
          <cell r="B245">
            <v>5</v>
          </cell>
          <cell r="C245">
            <v>3</v>
          </cell>
          <cell r="D245" t="str">
            <v>P</v>
          </cell>
          <cell r="E245">
            <v>0.59</v>
          </cell>
          <cell r="F245">
            <v>37736</v>
          </cell>
          <cell r="G245">
            <v>0</v>
          </cell>
          <cell r="H245">
            <v>0</v>
          </cell>
          <cell r="I245" t="str">
            <v>0          0   .</v>
          </cell>
          <cell r="J245">
            <v>0</v>
          </cell>
          <cell r="K245">
            <v>0</v>
          </cell>
          <cell r="L245">
            <v>2003</v>
          </cell>
          <cell r="M245" t="str">
            <v>No Trade</v>
          </cell>
          <cell r="N245" t="str">
            <v/>
          </cell>
          <cell r="O245" t="str">
            <v/>
          </cell>
          <cell r="P245" t="str">
            <v/>
          </cell>
        </row>
        <row r="246">
          <cell r="A246" t="str">
            <v>GO</v>
          </cell>
          <cell r="B246">
            <v>5</v>
          </cell>
          <cell r="C246">
            <v>3</v>
          </cell>
          <cell r="D246" t="str">
            <v>P</v>
          </cell>
          <cell r="E246">
            <v>0.6</v>
          </cell>
          <cell r="F246">
            <v>37736</v>
          </cell>
          <cell r="G246">
            <v>0</v>
          </cell>
          <cell r="H246">
            <v>0</v>
          </cell>
          <cell r="I246" t="str">
            <v>0          0   .</v>
          </cell>
          <cell r="J246">
            <v>0</v>
          </cell>
          <cell r="K246">
            <v>0</v>
          </cell>
          <cell r="L246">
            <v>2003</v>
          </cell>
          <cell r="M246" t="str">
            <v>No Trade</v>
          </cell>
          <cell r="N246" t="str">
            <v/>
          </cell>
          <cell r="O246" t="str">
            <v/>
          </cell>
          <cell r="P246" t="str">
            <v/>
          </cell>
        </row>
        <row r="247">
          <cell r="A247" t="str">
            <v>GO</v>
          </cell>
          <cell r="B247">
            <v>5</v>
          </cell>
          <cell r="C247">
            <v>3</v>
          </cell>
          <cell r="D247" t="str">
            <v>P</v>
          </cell>
          <cell r="E247">
            <v>0.61</v>
          </cell>
          <cell r="F247">
            <v>37736</v>
          </cell>
          <cell r="G247">
            <v>0</v>
          </cell>
          <cell r="H247">
            <v>0</v>
          </cell>
          <cell r="I247" t="str">
            <v>0          0   .</v>
          </cell>
          <cell r="J247">
            <v>0</v>
          </cell>
          <cell r="K247">
            <v>0</v>
          </cell>
          <cell r="L247">
            <v>2003</v>
          </cell>
          <cell r="M247" t="str">
            <v>No Trade</v>
          </cell>
          <cell r="N247" t="str">
            <v/>
          </cell>
          <cell r="O247" t="str">
            <v/>
          </cell>
          <cell r="P247" t="str">
            <v/>
          </cell>
        </row>
        <row r="248">
          <cell r="A248" t="str">
            <v>GO</v>
          </cell>
          <cell r="B248">
            <v>5</v>
          </cell>
          <cell r="C248">
            <v>3</v>
          </cell>
          <cell r="D248" t="str">
            <v>P</v>
          </cell>
          <cell r="E248">
            <v>0.62</v>
          </cell>
          <cell r="F248">
            <v>37736</v>
          </cell>
          <cell r="G248">
            <v>0</v>
          </cell>
          <cell r="H248">
            <v>0</v>
          </cell>
          <cell r="I248" t="str">
            <v>0          0   .</v>
          </cell>
          <cell r="J248">
            <v>0</v>
          </cell>
          <cell r="K248">
            <v>0</v>
          </cell>
          <cell r="L248">
            <v>2003</v>
          </cell>
          <cell r="M248" t="str">
            <v>No Trade</v>
          </cell>
          <cell r="N248" t="str">
            <v/>
          </cell>
          <cell r="O248" t="str">
            <v/>
          </cell>
          <cell r="P248" t="str">
            <v/>
          </cell>
        </row>
        <row r="249">
          <cell r="A249" t="str">
            <v>GO</v>
          </cell>
          <cell r="B249">
            <v>5</v>
          </cell>
          <cell r="C249">
            <v>3</v>
          </cell>
          <cell r="D249" t="str">
            <v>C</v>
          </cell>
          <cell r="E249">
            <v>0.63</v>
          </cell>
          <cell r="F249">
            <v>37736</v>
          </cell>
          <cell r="G249">
            <v>0</v>
          </cell>
          <cell r="H249">
            <v>0</v>
          </cell>
          <cell r="I249" t="str">
            <v>0          0   .</v>
          </cell>
          <cell r="J249">
            <v>0</v>
          </cell>
          <cell r="K249">
            <v>0</v>
          </cell>
          <cell r="L249">
            <v>2003</v>
          </cell>
          <cell r="M249" t="str">
            <v>No Trade</v>
          </cell>
          <cell r="N249" t="str">
            <v/>
          </cell>
          <cell r="O249" t="str">
            <v/>
          </cell>
          <cell r="P249" t="str">
            <v/>
          </cell>
        </row>
        <row r="250">
          <cell r="A250" t="str">
            <v>GO</v>
          </cell>
          <cell r="B250">
            <v>5</v>
          </cell>
          <cell r="C250">
            <v>3</v>
          </cell>
          <cell r="D250" t="str">
            <v>P</v>
          </cell>
          <cell r="E250">
            <v>0.63</v>
          </cell>
          <cell r="F250">
            <v>37736</v>
          </cell>
          <cell r="G250">
            <v>7.0000000000000001E-3</v>
          </cell>
          <cell r="H250">
            <v>8.0000000000000002E-3</v>
          </cell>
          <cell r="I250" t="str">
            <v>7          0   .</v>
          </cell>
          <cell r="J250">
            <v>0</v>
          </cell>
          <cell r="K250">
            <v>0</v>
          </cell>
          <cell r="L250">
            <v>2003</v>
          </cell>
          <cell r="M250" t="str">
            <v>No Trade</v>
          </cell>
          <cell r="N250" t="str">
            <v/>
          </cell>
          <cell r="O250" t="str">
            <v/>
          </cell>
          <cell r="P250" t="str">
            <v/>
          </cell>
        </row>
        <row r="251">
          <cell r="A251" t="str">
            <v>GO</v>
          </cell>
          <cell r="B251">
            <v>5</v>
          </cell>
          <cell r="C251">
            <v>3</v>
          </cell>
          <cell r="D251" t="str">
            <v>P</v>
          </cell>
          <cell r="E251">
            <v>0.64</v>
          </cell>
          <cell r="F251">
            <v>37736</v>
          </cell>
          <cell r="G251">
            <v>0</v>
          </cell>
          <cell r="H251">
            <v>0</v>
          </cell>
          <cell r="I251" t="str">
            <v>0          0   .</v>
          </cell>
          <cell r="J251">
            <v>0</v>
          </cell>
          <cell r="K251">
            <v>0</v>
          </cell>
          <cell r="L251">
            <v>2003</v>
          </cell>
          <cell r="M251" t="str">
            <v>No Trade</v>
          </cell>
          <cell r="N251" t="str">
            <v/>
          </cell>
          <cell r="O251" t="str">
            <v/>
          </cell>
          <cell r="P251" t="str">
            <v/>
          </cell>
        </row>
        <row r="252">
          <cell r="A252" t="str">
            <v>GO</v>
          </cell>
          <cell r="B252">
            <v>5</v>
          </cell>
          <cell r="C252">
            <v>3</v>
          </cell>
          <cell r="D252" t="str">
            <v>C</v>
          </cell>
          <cell r="E252">
            <v>0.65</v>
          </cell>
          <cell r="F252">
            <v>37736</v>
          </cell>
          <cell r="G252">
            <v>0</v>
          </cell>
          <cell r="H252">
            <v>0</v>
          </cell>
          <cell r="I252" t="str">
            <v>0          0   .</v>
          </cell>
          <cell r="J252">
            <v>0</v>
          </cell>
          <cell r="K252">
            <v>0</v>
          </cell>
          <cell r="L252">
            <v>2003</v>
          </cell>
          <cell r="M252" t="str">
            <v>No Trade</v>
          </cell>
          <cell r="N252" t="str">
            <v/>
          </cell>
          <cell r="O252" t="str">
            <v/>
          </cell>
          <cell r="P252" t="str">
            <v/>
          </cell>
        </row>
        <row r="253">
          <cell r="A253" t="str">
            <v>GO</v>
          </cell>
          <cell r="B253">
            <v>5</v>
          </cell>
          <cell r="C253">
            <v>3</v>
          </cell>
          <cell r="D253" t="str">
            <v>P</v>
          </cell>
          <cell r="E253">
            <v>0.65</v>
          </cell>
          <cell r="F253">
            <v>37736</v>
          </cell>
          <cell r="G253">
            <v>9.7999999999999997E-3</v>
          </cell>
          <cell r="H253">
            <v>1.0999999999999999E-2</v>
          </cell>
          <cell r="I253" t="str">
            <v>9          0   .</v>
          </cell>
          <cell r="J253">
            <v>0</v>
          </cell>
          <cell r="K253">
            <v>0</v>
          </cell>
          <cell r="L253">
            <v>2003</v>
          </cell>
          <cell r="M253" t="str">
            <v>No Trade</v>
          </cell>
          <cell r="N253" t="str">
            <v/>
          </cell>
          <cell r="O253" t="str">
            <v/>
          </cell>
          <cell r="P253" t="str">
            <v/>
          </cell>
        </row>
        <row r="254">
          <cell r="A254" t="str">
            <v>GO</v>
          </cell>
          <cell r="B254">
            <v>5</v>
          </cell>
          <cell r="C254">
            <v>3</v>
          </cell>
          <cell r="D254" t="str">
            <v>P</v>
          </cell>
          <cell r="E254">
            <v>0.66</v>
          </cell>
          <cell r="F254">
            <v>37736</v>
          </cell>
          <cell r="G254">
            <v>0</v>
          </cell>
          <cell r="H254">
            <v>0</v>
          </cell>
          <cell r="I254" t="str">
            <v>0          0   .</v>
          </cell>
          <cell r="J254">
            <v>0</v>
          </cell>
          <cell r="K254">
            <v>0</v>
          </cell>
          <cell r="L254">
            <v>2003</v>
          </cell>
          <cell r="M254" t="str">
            <v>No Trade</v>
          </cell>
          <cell r="N254" t="str">
            <v/>
          </cell>
          <cell r="O254" t="str">
            <v/>
          </cell>
          <cell r="P254" t="str">
            <v/>
          </cell>
        </row>
        <row r="255">
          <cell r="A255" t="str">
            <v>GO</v>
          </cell>
          <cell r="B255">
            <v>5</v>
          </cell>
          <cell r="C255">
            <v>3</v>
          </cell>
          <cell r="D255" t="str">
            <v>P</v>
          </cell>
          <cell r="E255">
            <v>0.67</v>
          </cell>
          <cell r="F255">
            <v>37736</v>
          </cell>
          <cell r="G255">
            <v>1.3299999999999999E-2</v>
          </cell>
          <cell r="H255">
            <v>1.4999999999999999E-2</v>
          </cell>
          <cell r="I255" t="str">
            <v>9          0   .</v>
          </cell>
          <cell r="J255">
            <v>0</v>
          </cell>
          <cell r="K255">
            <v>0</v>
          </cell>
          <cell r="L255">
            <v>2003</v>
          </cell>
          <cell r="M255" t="str">
            <v>No Trade</v>
          </cell>
          <cell r="N255" t="str">
            <v/>
          </cell>
          <cell r="O255" t="str">
            <v/>
          </cell>
          <cell r="P255" t="str">
            <v/>
          </cell>
        </row>
        <row r="256">
          <cell r="A256" t="str">
            <v>GO</v>
          </cell>
          <cell r="B256">
            <v>5</v>
          </cell>
          <cell r="C256">
            <v>3</v>
          </cell>
          <cell r="D256" t="str">
            <v>P</v>
          </cell>
          <cell r="E256">
            <v>0.68</v>
          </cell>
          <cell r="F256">
            <v>37736</v>
          </cell>
          <cell r="G256">
            <v>1.5299999999999999E-2</v>
          </cell>
          <cell r="H256">
            <v>1.7999999999999999E-2</v>
          </cell>
          <cell r="I256" t="str">
            <v>2          0   .</v>
          </cell>
          <cell r="J256">
            <v>0</v>
          </cell>
          <cell r="K256">
            <v>0</v>
          </cell>
          <cell r="L256">
            <v>2003</v>
          </cell>
          <cell r="M256" t="str">
            <v>No Trade</v>
          </cell>
          <cell r="N256" t="str">
            <v/>
          </cell>
          <cell r="O256" t="str">
            <v/>
          </cell>
          <cell r="P256" t="str">
            <v/>
          </cell>
        </row>
        <row r="257">
          <cell r="A257" t="str">
            <v>GO</v>
          </cell>
          <cell r="B257">
            <v>5</v>
          </cell>
          <cell r="C257">
            <v>3</v>
          </cell>
          <cell r="D257" t="str">
            <v>C</v>
          </cell>
          <cell r="E257">
            <v>0.69</v>
          </cell>
          <cell r="F257">
            <v>37736</v>
          </cell>
          <cell r="G257">
            <v>0</v>
          </cell>
          <cell r="H257">
            <v>0</v>
          </cell>
          <cell r="I257" t="str">
            <v>0          0   .</v>
          </cell>
          <cell r="J257">
            <v>0</v>
          </cell>
          <cell r="K257">
            <v>0</v>
          </cell>
          <cell r="L257">
            <v>2003</v>
          </cell>
          <cell r="M257" t="str">
            <v>No Trade</v>
          </cell>
          <cell r="N257" t="str">
            <v/>
          </cell>
          <cell r="O257" t="str">
            <v/>
          </cell>
          <cell r="P257" t="str">
            <v/>
          </cell>
        </row>
        <row r="258">
          <cell r="A258" t="str">
            <v>GO</v>
          </cell>
          <cell r="B258">
            <v>5</v>
          </cell>
          <cell r="C258">
            <v>3</v>
          </cell>
          <cell r="D258" t="str">
            <v>P</v>
          </cell>
          <cell r="E258">
            <v>0.69</v>
          </cell>
          <cell r="F258">
            <v>37736</v>
          </cell>
          <cell r="G258">
            <v>1.7500000000000002E-2</v>
          </cell>
          <cell r="H258">
            <v>0.02</v>
          </cell>
          <cell r="I258" t="str">
            <v>8          0   .</v>
          </cell>
          <cell r="J258">
            <v>0</v>
          </cell>
          <cell r="K258">
            <v>0</v>
          </cell>
          <cell r="L258">
            <v>2003</v>
          </cell>
          <cell r="M258" t="str">
            <v>No Trade</v>
          </cell>
          <cell r="N258" t="str">
            <v/>
          </cell>
          <cell r="O258" t="str">
            <v/>
          </cell>
          <cell r="P258" t="str">
            <v/>
          </cell>
        </row>
        <row r="259">
          <cell r="A259" t="str">
            <v>GO</v>
          </cell>
          <cell r="B259">
            <v>5</v>
          </cell>
          <cell r="C259">
            <v>3</v>
          </cell>
          <cell r="D259" t="str">
            <v>C</v>
          </cell>
          <cell r="E259">
            <v>0.7</v>
          </cell>
          <cell r="F259">
            <v>37736</v>
          </cell>
          <cell r="G259">
            <v>0</v>
          </cell>
          <cell r="H259">
            <v>0</v>
          </cell>
          <cell r="I259" t="str">
            <v>0          0   .</v>
          </cell>
          <cell r="J259">
            <v>0</v>
          </cell>
          <cell r="K259">
            <v>0</v>
          </cell>
          <cell r="L259">
            <v>2003</v>
          </cell>
          <cell r="M259" t="str">
            <v>No Trade</v>
          </cell>
          <cell r="N259" t="str">
            <v/>
          </cell>
          <cell r="O259" t="str">
            <v/>
          </cell>
          <cell r="P259" t="str">
            <v/>
          </cell>
        </row>
        <row r="260">
          <cell r="A260" t="str">
            <v>GO</v>
          </cell>
          <cell r="B260">
            <v>5</v>
          </cell>
          <cell r="C260">
            <v>3</v>
          </cell>
          <cell r="D260" t="str">
            <v>P</v>
          </cell>
          <cell r="E260">
            <v>0.7</v>
          </cell>
          <cell r="F260">
            <v>37736</v>
          </cell>
          <cell r="G260">
            <v>0.02</v>
          </cell>
          <cell r="H260">
            <v>2.3E-2</v>
          </cell>
          <cell r="I260" t="str">
            <v>6          0   .</v>
          </cell>
          <cell r="J260">
            <v>0</v>
          </cell>
          <cell r="K260">
            <v>0</v>
          </cell>
          <cell r="L260">
            <v>2003</v>
          </cell>
          <cell r="M260" t="str">
            <v>No Trade</v>
          </cell>
          <cell r="N260" t="str">
            <v/>
          </cell>
          <cell r="O260" t="str">
            <v/>
          </cell>
          <cell r="P260" t="str">
            <v/>
          </cell>
        </row>
        <row r="261">
          <cell r="A261" t="str">
            <v>GO</v>
          </cell>
          <cell r="B261">
            <v>5</v>
          </cell>
          <cell r="C261">
            <v>3</v>
          </cell>
          <cell r="D261" t="str">
            <v>P</v>
          </cell>
          <cell r="E261">
            <v>0.71</v>
          </cell>
          <cell r="F261">
            <v>37736</v>
          </cell>
          <cell r="G261">
            <v>0</v>
          </cell>
          <cell r="H261">
            <v>0</v>
          </cell>
          <cell r="I261" t="str">
            <v>0          0   .</v>
          </cell>
          <cell r="J261">
            <v>0</v>
          </cell>
          <cell r="K261">
            <v>0</v>
          </cell>
          <cell r="L261">
            <v>2003</v>
          </cell>
          <cell r="M261" t="str">
            <v>No Trade</v>
          </cell>
          <cell r="N261" t="str">
            <v/>
          </cell>
          <cell r="O261" t="str">
            <v/>
          </cell>
          <cell r="P261" t="str">
            <v/>
          </cell>
        </row>
        <row r="262">
          <cell r="A262" t="str">
            <v>GO</v>
          </cell>
          <cell r="B262">
            <v>5</v>
          </cell>
          <cell r="C262">
            <v>3</v>
          </cell>
          <cell r="D262" t="str">
            <v>P</v>
          </cell>
          <cell r="E262">
            <v>0.72</v>
          </cell>
          <cell r="F262">
            <v>37736</v>
          </cell>
          <cell r="G262">
            <v>0</v>
          </cell>
          <cell r="H262">
            <v>0</v>
          </cell>
          <cell r="I262" t="str">
            <v>0          0   .</v>
          </cell>
          <cell r="J262">
            <v>0</v>
          </cell>
          <cell r="K262">
            <v>0</v>
          </cell>
          <cell r="L262">
            <v>2003</v>
          </cell>
          <cell r="M262" t="str">
            <v>No Trade</v>
          </cell>
          <cell r="N262" t="str">
            <v/>
          </cell>
          <cell r="O262" t="str">
            <v/>
          </cell>
          <cell r="P262" t="str">
            <v/>
          </cell>
        </row>
        <row r="263">
          <cell r="A263" t="str">
            <v>GO</v>
          </cell>
          <cell r="B263">
            <v>5</v>
          </cell>
          <cell r="C263">
            <v>3</v>
          </cell>
          <cell r="D263" t="str">
            <v>P</v>
          </cell>
          <cell r="E263">
            <v>0.73</v>
          </cell>
          <cell r="F263">
            <v>37736</v>
          </cell>
          <cell r="G263">
            <v>0</v>
          </cell>
          <cell r="H263">
            <v>0</v>
          </cell>
          <cell r="I263" t="str">
            <v>0          0   .</v>
          </cell>
          <cell r="J263">
            <v>0</v>
          </cell>
          <cell r="K263">
            <v>0</v>
          </cell>
          <cell r="L263">
            <v>2003</v>
          </cell>
          <cell r="M263" t="str">
            <v>No Trade</v>
          </cell>
          <cell r="N263" t="str">
            <v/>
          </cell>
          <cell r="O263" t="str">
            <v/>
          </cell>
          <cell r="P263" t="str">
            <v/>
          </cell>
        </row>
        <row r="264">
          <cell r="A264" t="str">
            <v>GO</v>
          </cell>
          <cell r="B264">
            <v>5</v>
          </cell>
          <cell r="C264">
            <v>3</v>
          </cell>
          <cell r="D264" t="str">
            <v>P</v>
          </cell>
          <cell r="E264">
            <v>0.74</v>
          </cell>
          <cell r="F264">
            <v>37736</v>
          </cell>
          <cell r="G264">
            <v>3.2099999999999997E-2</v>
          </cell>
          <cell r="H264">
            <v>3.6999999999999998E-2</v>
          </cell>
          <cell r="I264" t="str">
            <v>2          0   .</v>
          </cell>
          <cell r="J264">
            <v>0</v>
          </cell>
          <cell r="K264">
            <v>0</v>
          </cell>
          <cell r="L264">
            <v>2003</v>
          </cell>
          <cell r="M264" t="str">
            <v>No Trade</v>
          </cell>
          <cell r="N264" t="str">
            <v/>
          </cell>
          <cell r="O264" t="str">
            <v/>
          </cell>
          <cell r="P264" t="str">
            <v/>
          </cell>
        </row>
        <row r="265">
          <cell r="A265" t="str">
            <v>GO</v>
          </cell>
          <cell r="B265">
            <v>5</v>
          </cell>
          <cell r="C265">
            <v>3</v>
          </cell>
          <cell r="D265" t="str">
            <v>C</v>
          </cell>
          <cell r="E265">
            <v>0.75</v>
          </cell>
          <cell r="F265">
            <v>37736</v>
          </cell>
          <cell r="G265">
            <v>9.8900000000000002E-2</v>
          </cell>
          <cell r="H265">
            <v>8.7999999999999995E-2</v>
          </cell>
          <cell r="I265" t="str">
            <v>2          0   .</v>
          </cell>
          <cell r="J265">
            <v>0</v>
          </cell>
          <cell r="K265">
            <v>0</v>
          </cell>
          <cell r="L265">
            <v>2003</v>
          </cell>
          <cell r="M265" t="str">
            <v>No Trade</v>
          </cell>
          <cell r="N265" t="str">
            <v/>
          </cell>
          <cell r="O265" t="str">
            <v/>
          </cell>
          <cell r="P265" t="str">
            <v/>
          </cell>
        </row>
        <row r="266">
          <cell r="A266" t="str">
            <v>GO</v>
          </cell>
          <cell r="B266">
            <v>5</v>
          </cell>
          <cell r="C266">
            <v>3</v>
          </cell>
          <cell r="D266" t="str">
            <v>P</v>
          </cell>
          <cell r="E266">
            <v>0.75</v>
          </cell>
          <cell r="F266">
            <v>37736</v>
          </cell>
          <cell r="G266">
            <v>3.5799999999999998E-2</v>
          </cell>
          <cell r="H266">
            <v>4.1000000000000002E-2</v>
          </cell>
          <cell r="I266" t="str">
            <v>2          0   .</v>
          </cell>
          <cell r="J266">
            <v>0</v>
          </cell>
          <cell r="K266">
            <v>0</v>
          </cell>
          <cell r="L266">
            <v>2003</v>
          </cell>
          <cell r="M266" t="str">
            <v>No Trade</v>
          </cell>
          <cell r="N266" t="str">
            <v/>
          </cell>
          <cell r="O266" t="str">
            <v/>
          </cell>
          <cell r="P266" t="str">
            <v/>
          </cell>
        </row>
        <row r="267">
          <cell r="A267" t="str">
            <v>GO</v>
          </cell>
          <cell r="B267">
            <v>5</v>
          </cell>
          <cell r="C267">
            <v>3</v>
          </cell>
          <cell r="D267" t="str">
            <v>C</v>
          </cell>
          <cell r="E267">
            <v>0.76</v>
          </cell>
          <cell r="F267">
            <v>37736</v>
          </cell>
          <cell r="G267">
            <v>9.2899999999999996E-2</v>
          </cell>
          <cell r="H267">
            <v>8.2000000000000003E-2</v>
          </cell>
          <cell r="I267" t="str">
            <v>7          0   .</v>
          </cell>
          <cell r="J267">
            <v>0</v>
          </cell>
          <cell r="K267">
            <v>0</v>
          </cell>
          <cell r="L267">
            <v>2003</v>
          </cell>
          <cell r="M267" t="str">
            <v>No Trade</v>
          </cell>
          <cell r="N267" t="str">
            <v/>
          </cell>
          <cell r="O267" t="str">
            <v/>
          </cell>
          <cell r="P267" t="str">
            <v/>
          </cell>
        </row>
        <row r="268">
          <cell r="A268" t="str">
            <v>GO</v>
          </cell>
          <cell r="B268">
            <v>5</v>
          </cell>
          <cell r="C268">
            <v>3</v>
          </cell>
          <cell r="D268" t="str">
            <v>P</v>
          </cell>
          <cell r="E268">
            <v>0.76</v>
          </cell>
          <cell r="F268">
            <v>37736</v>
          </cell>
          <cell r="G268">
            <v>3.9699999999999999E-2</v>
          </cell>
          <cell r="H268">
            <v>4.4999999999999998E-2</v>
          </cell>
          <cell r="I268" t="str">
            <v>5          0   .</v>
          </cell>
          <cell r="J268">
            <v>0</v>
          </cell>
          <cell r="K268">
            <v>0</v>
          </cell>
          <cell r="L268">
            <v>2003</v>
          </cell>
          <cell r="M268" t="str">
            <v>No Trade</v>
          </cell>
          <cell r="N268" t="str">
            <v/>
          </cell>
          <cell r="O268" t="str">
            <v/>
          </cell>
          <cell r="P268" t="str">
            <v/>
          </cell>
        </row>
        <row r="269">
          <cell r="A269" t="str">
            <v>GO</v>
          </cell>
          <cell r="B269">
            <v>5</v>
          </cell>
          <cell r="C269">
            <v>3</v>
          </cell>
          <cell r="D269" t="str">
            <v>C</v>
          </cell>
          <cell r="E269">
            <v>0.77</v>
          </cell>
          <cell r="F269">
            <v>37736</v>
          </cell>
          <cell r="G269">
            <v>8.72E-2</v>
          </cell>
          <cell r="H269">
            <v>7.6999999999999999E-2</v>
          </cell>
          <cell r="I269" t="str">
            <v>3          0   .</v>
          </cell>
          <cell r="J269">
            <v>0</v>
          </cell>
          <cell r="K269">
            <v>0</v>
          </cell>
          <cell r="L269">
            <v>2003</v>
          </cell>
          <cell r="M269" t="str">
            <v>No Trade</v>
          </cell>
          <cell r="N269" t="str">
            <v/>
          </cell>
          <cell r="O269" t="str">
            <v/>
          </cell>
          <cell r="P269" t="str">
            <v/>
          </cell>
        </row>
        <row r="270">
          <cell r="A270" t="str">
            <v>GO</v>
          </cell>
          <cell r="B270">
            <v>5</v>
          </cell>
          <cell r="C270">
            <v>3</v>
          </cell>
          <cell r="D270" t="str">
            <v>P</v>
          </cell>
          <cell r="E270">
            <v>0.77</v>
          </cell>
          <cell r="F270">
            <v>37736</v>
          </cell>
          <cell r="G270">
            <v>0</v>
          </cell>
          <cell r="H270">
            <v>0</v>
          </cell>
          <cell r="I270" t="str">
            <v>0          0   .</v>
          </cell>
          <cell r="J270">
            <v>0</v>
          </cell>
          <cell r="K270">
            <v>0</v>
          </cell>
          <cell r="L270">
            <v>2003</v>
          </cell>
          <cell r="M270" t="str">
            <v>No Trade</v>
          </cell>
          <cell r="N270" t="str">
            <v/>
          </cell>
          <cell r="O270" t="str">
            <v/>
          </cell>
          <cell r="P270" t="str">
            <v/>
          </cell>
        </row>
        <row r="271">
          <cell r="A271" t="str">
            <v>GO</v>
          </cell>
          <cell r="B271">
            <v>5</v>
          </cell>
          <cell r="C271">
            <v>3</v>
          </cell>
          <cell r="D271" t="str">
            <v>C</v>
          </cell>
          <cell r="E271">
            <v>0.78</v>
          </cell>
          <cell r="F271">
            <v>37736</v>
          </cell>
          <cell r="G271">
            <v>8.1699999999999995E-2</v>
          </cell>
          <cell r="H271">
            <v>7.1999999999999995E-2</v>
          </cell>
          <cell r="I271" t="str">
            <v>2          0   .</v>
          </cell>
          <cell r="J271">
            <v>0</v>
          </cell>
          <cell r="K271">
            <v>0</v>
          </cell>
          <cell r="L271">
            <v>2003</v>
          </cell>
          <cell r="M271" t="str">
            <v>No Trade</v>
          </cell>
          <cell r="N271" t="str">
            <v/>
          </cell>
          <cell r="O271" t="str">
            <v/>
          </cell>
          <cell r="P271" t="str">
            <v/>
          </cell>
        </row>
        <row r="272">
          <cell r="A272" t="str">
            <v>GO</v>
          </cell>
          <cell r="B272">
            <v>5</v>
          </cell>
          <cell r="C272">
            <v>3</v>
          </cell>
          <cell r="D272" t="str">
            <v>P</v>
          </cell>
          <cell r="E272">
            <v>0.78</v>
          </cell>
          <cell r="F272">
            <v>37736</v>
          </cell>
          <cell r="G272">
            <v>0</v>
          </cell>
          <cell r="H272">
            <v>0</v>
          </cell>
          <cell r="I272" t="str">
            <v>0          0   .</v>
          </cell>
          <cell r="J272">
            <v>0</v>
          </cell>
          <cell r="K272">
            <v>0</v>
          </cell>
          <cell r="L272">
            <v>2003</v>
          </cell>
          <cell r="M272" t="str">
            <v>No Trade</v>
          </cell>
          <cell r="N272" t="str">
            <v/>
          </cell>
          <cell r="O272" t="str">
            <v/>
          </cell>
          <cell r="P272" t="str">
            <v/>
          </cell>
        </row>
        <row r="273">
          <cell r="A273" t="str">
            <v>GO</v>
          </cell>
          <cell r="B273">
            <v>5</v>
          </cell>
          <cell r="C273">
            <v>3</v>
          </cell>
          <cell r="D273" t="str">
            <v>C</v>
          </cell>
          <cell r="E273">
            <v>0.79</v>
          </cell>
          <cell r="F273">
            <v>37736</v>
          </cell>
          <cell r="G273">
            <v>7.6499999999999999E-2</v>
          </cell>
          <cell r="H273">
            <v>6.7000000000000004E-2</v>
          </cell>
          <cell r="I273" t="str">
            <v>4          0   .</v>
          </cell>
          <cell r="J273">
            <v>0</v>
          </cell>
          <cell r="K273">
            <v>0</v>
          </cell>
          <cell r="L273">
            <v>2003</v>
          </cell>
          <cell r="M273" t="str">
            <v>No Trade</v>
          </cell>
          <cell r="N273" t="str">
            <v/>
          </cell>
          <cell r="O273" t="str">
            <v/>
          </cell>
          <cell r="P273" t="str">
            <v/>
          </cell>
        </row>
        <row r="274">
          <cell r="A274" t="str">
            <v>GO</v>
          </cell>
          <cell r="B274">
            <v>5</v>
          </cell>
          <cell r="C274">
            <v>3</v>
          </cell>
          <cell r="D274" t="str">
            <v>P</v>
          </cell>
          <cell r="E274">
            <v>0.79</v>
          </cell>
          <cell r="F274">
            <v>37736</v>
          </cell>
          <cell r="G274">
            <v>0</v>
          </cell>
          <cell r="H274">
            <v>0</v>
          </cell>
          <cell r="I274" t="str">
            <v>0          0   .</v>
          </cell>
          <cell r="J274">
            <v>0</v>
          </cell>
          <cell r="K274">
            <v>0</v>
          </cell>
          <cell r="L274">
            <v>2003</v>
          </cell>
          <cell r="M274" t="str">
            <v>No Trade</v>
          </cell>
          <cell r="N274" t="str">
            <v/>
          </cell>
          <cell r="O274" t="str">
            <v/>
          </cell>
          <cell r="P274" t="str">
            <v/>
          </cell>
        </row>
        <row r="275">
          <cell r="A275" t="str">
            <v>GO</v>
          </cell>
          <cell r="B275">
            <v>5</v>
          </cell>
          <cell r="C275">
            <v>3</v>
          </cell>
          <cell r="D275" t="str">
            <v>C</v>
          </cell>
          <cell r="E275">
            <v>0.8</v>
          </cell>
          <cell r="F275">
            <v>37736</v>
          </cell>
          <cell r="G275">
            <v>7.1599999999999997E-2</v>
          </cell>
          <cell r="H275">
            <v>6.2E-2</v>
          </cell>
          <cell r="I275" t="str">
            <v>7          0   .</v>
          </cell>
          <cell r="J275">
            <v>0</v>
          </cell>
          <cell r="K275">
            <v>0</v>
          </cell>
          <cell r="L275">
            <v>2003</v>
          </cell>
          <cell r="M275" t="str">
            <v>No Trade</v>
          </cell>
          <cell r="N275" t="str">
            <v/>
          </cell>
          <cell r="O275" t="str">
            <v/>
          </cell>
          <cell r="P275" t="str">
            <v/>
          </cell>
        </row>
        <row r="276">
          <cell r="A276" t="str">
            <v>GO</v>
          </cell>
          <cell r="B276">
            <v>5</v>
          </cell>
          <cell r="C276">
            <v>3</v>
          </cell>
          <cell r="D276" t="str">
            <v>P</v>
          </cell>
          <cell r="E276">
            <v>0.8</v>
          </cell>
          <cell r="F276">
            <v>37736</v>
          </cell>
          <cell r="G276">
            <v>5.7700000000000001E-2</v>
          </cell>
          <cell r="H276">
            <v>6.5000000000000002E-2</v>
          </cell>
          <cell r="I276" t="str">
            <v>1          0   .</v>
          </cell>
          <cell r="J276">
            <v>0</v>
          </cell>
          <cell r="K276">
            <v>0</v>
          </cell>
          <cell r="L276">
            <v>2003</v>
          </cell>
          <cell r="M276" t="str">
            <v>No Trade</v>
          </cell>
          <cell r="N276" t="str">
            <v/>
          </cell>
          <cell r="O276" t="str">
            <v/>
          </cell>
          <cell r="P276" t="str">
            <v/>
          </cell>
        </row>
        <row r="277">
          <cell r="A277" t="str">
            <v>GO</v>
          </cell>
          <cell r="B277">
            <v>5</v>
          </cell>
          <cell r="C277">
            <v>3</v>
          </cell>
          <cell r="D277" t="str">
            <v>C</v>
          </cell>
          <cell r="E277">
            <v>0.81</v>
          </cell>
          <cell r="F277">
            <v>37736</v>
          </cell>
          <cell r="G277">
            <v>6.6699999999999995E-2</v>
          </cell>
          <cell r="H277">
            <v>5.8000000000000003E-2</v>
          </cell>
          <cell r="I277" t="str">
            <v>6          0   .</v>
          </cell>
          <cell r="J277">
            <v>0</v>
          </cell>
          <cell r="K277">
            <v>0</v>
          </cell>
          <cell r="L277">
            <v>2003</v>
          </cell>
          <cell r="M277" t="str">
            <v>No Trade</v>
          </cell>
          <cell r="N277" t="str">
            <v/>
          </cell>
          <cell r="O277" t="str">
            <v/>
          </cell>
          <cell r="P277" t="str">
            <v/>
          </cell>
        </row>
        <row r="278">
          <cell r="A278" t="str">
            <v>GO</v>
          </cell>
          <cell r="B278">
            <v>5</v>
          </cell>
          <cell r="C278">
            <v>3</v>
          </cell>
          <cell r="D278" t="str">
            <v>P</v>
          </cell>
          <cell r="E278">
            <v>0.81</v>
          </cell>
          <cell r="F278">
            <v>37736</v>
          </cell>
          <cell r="G278">
            <v>6.2799999999999995E-2</v>
          </cell>
          <cell r="H278">
            <v>7.0999999999999994E-2</v>
          </cell>
          <cell r="I278" t="str">
            <v>0          0   .</v>
          </cell>
          <cell r="J278">
            <v>0</v>
          </cell>
          <cell r="K278">
            <v>0</v>
          </cell>
          <cell r="L278">
            <v>2003</v>
          </cell>
          <cell r="M278" t="str">
            <v>No Trade</v>
          </cell>
          <cell r="N278" t="str">
            <v/>
          </cell>
          <cell r="O278" t="str">
            <v/>
          </cell>
          <cell r="P278" t="str">
            <v/>
          </cell>
        </row>
        <row r="279">
          <cell r="A279" t="str">
            <v>GO</v>
          </cell>
          <cell r="B279">
            <v>5</v>
          </cell>
          <cell r="C279">
            <v>3</v>
          </cell>
          <cell r="D279" t="str">
            <v>C</v>
          </cell>
          <cell r="E279">
            <v>0.82</v>
          </cell>
          <cell r="F279">
            <v>37736</v>
          </cell>
          <cell r="G279">
            <v>6.2399999999999997E-2</v>
          </cell>
          <cell r="H279">
            <v>5.3999999999999999E-2</v>
          </cell>
          <cell r="I279" t="str">
            <v>7          0   .</v>
          </cell>
          <cell r="J279">
            <v>0</v>
          </cell>
          <cell r="K279">
            <v>0</v>
          </cell>
          <cell r="L279">
            <v>2003</v>
          </cell>
          <cell r="M279" t="str">
            <v>No Trade</v>
          </cell>
          <cell r="N279" t="str">
            <v/>
          </cell>
          <cell r="O279" t="str">
            <v/>
          </cell>
          <cell r="P279" t="str">
            <v/>
          </cell>
        </row>
        <row r="280">
          <cell r="A280" t="str">
            <v>GO</v>
          </cell>
          <cell r="B280">
            <v>5</v>
          </cell>
          <cell r="C280">
            <v>3</v>
          </cell>
          <cell r="D280" t="str">
            <v>C</v>
          </cell>
          <cell r="E280">
            <v>0.83</v>
          </cell>
          <cell r="F280">
            <v>37736</v>
          </cell>
          <cell r="G280">
            <v>5.8400000000000001E-2</v>
          </cell>
          <cell r="H280">
            <v>5.0999999999999997E-2</v>
          </cell>
          <cell r="I280" t="str">
            <v>1          0   .</v>
          </cell>
          <cell r="J280">
            <v>0</v>
          </cell>
          <cell r="K280">
            <v>0</v>
          </cell>
          <cell r="L280">
            <v>2003</v>
          </cell>
          <cell r="M280" t="str">
            <v>No Trade</v>
          </cell>
          <cell r="N280" t="str">
            <v/>
          </cell>
          <cell r="O280" t="str">
            <v/>
          </cell>
          <cell r="P280" t="str">
            <v/>
          </cell>
        </row>
        <row r="281">
          <cell r="A281" t="str">
            <v>GO</v>
          </cell>
          <cell r="B281">
            <v>5</v>
          </cell>
          <cell r="C281">
            <v>3</v>
          </cell>
          <cell r="D281" t="str">
            <v>C</v>
          </cell>
          <cell r="E281">
            <v>0.84</v>
          </cell>
          <cell r="F281">
            <v>37736</v>
          </cell>
          <cell r="G281">
            <v>5.4600000000000003E-2</v>
          </cell>
          <cell r="H281">
            <v>4.7E-2</v>
          </cell>
          <cell r="I281" t="str">
            <v>6          0   .</v>
          </cell>
          <cell r="J281">
            <v>0</v>
          </cell>
          <cell r="K281">
            <v>0</v>
          </cell>
          <cell r="L281">
            <v>2003</v>
          </cell>
          <cell r="M281" t="str">
            <v>No Trade</v>
          </cell>
          <cell r="N281" t="str">
            <v/>
          </cell>
          <cell r="O281" t="str">
            <v/>
          </cell>
          <cell r="P281" t="str">
            <v/>
          </cell>
        </row>
        <row r="282">
          <cell r="A282" t="str">
            <v>GO</v>
          </cell>
          <cell r="B282">
            <v>5</v>
          </cell>
          <cell r="C282">
            <v>3</v>
          </cell>
          <cell r="D282" t="str">
            <v>C</v>
          </cell>
          <cell r="E282">
            <v>0.85</v>
          </cell>
          <cell r="F282">
            <v>37736</v>
          </cell>
          <cell r="G282">
            <v>5.0999999999999997E-2</v>
          </cell>
          <cell r="H282">
            <v>4.3999999999999997E-2</v>
          </cell>
          <cell r="I282" t="str">
            <v>4          0   .</v>
          </cell>
          <cell r="J282">
            <v>0</v>
          </cell>
          <cell r="K282">
            <v>0</v>
          </cell>
          <cell r="L282">
            <v>2003</v>
          </cell>
          <cell r="M282" t="str">
            <v>No Trade</v>
          </cell>
          <cell r="N282" t="str">
            <v/>
          </cell>
          <cell r="O282" t="str">
            <v/>
          </cell>
          <cell r="P282" t="str">
            <v/>
          </cell>
        </row>
        <row r="283">
          <cell r="A283" t="str">
            <v>GO</v>
          </cell>
          <cell r="B283">
            <v>5</v>
          </cell>
          <cell r="C283">
            <v>3</v>
          </cell>
          <cell r="D283" t="str">
            <v>C</v>
          </cell>
          <cell r="E283">
            <v>0.86</v>
          </cell>
          <cell r="F283">
            <v>37736</v>
          </cell>
          <cell r="G283">
            <v>4.7600000000000003E-2</v>
          </cell>
          <cell r="H283">
            <v>4.1000000000000002E-2</v>
          </cell>
          <cell r="I283" t="str">
            <v>4         47   .</v>
          </cell>
          <cell r="J283">
            <v>0</v>
          </cell>
          <cell r="K283">
            <v>0</v>
          </cell>
          <cell r="L283">
            <v>2003</v>
          </cell>
          <cell r="M283" t="str">
            <v>No Trade</v>
          </cell>
          <cell r="N283" t="str">
            <v/>
          </cell>
          <cell r="O283" t="str">
            <v/>
          </cell>
          <cell r="P283" t="str">
            <v/>
          </cell>
        </row>
        <row r="284">
          <cell r="A284" t="str">
            <v>GO</v>
          </cell>
          <cell r="B284">
            <v>5</v>
          </cell>
          <cell r="C284">
            <v>3</v>
          </cell>
          <cell r="D284" t="str">
            <v>C</v>
          </cell>
          <cell r="E284">
            <v>0.87</v>
          </cell>
          <cell r="F284">
            <v>37736</v>
          </cell>
          <cell r="G284">
            <v>4.4400000000000002E-2</v>
          </cell>
          <cell r="H284">
            <v>3.7999999999999999E-2</v>
          </cell>
          <cell r="I284" t="str">
            <v>5          0   .</v>
          </cell>
          <cell r="J284">
            <v>0</v>
          </cell>
          <cell r="K284">
            <v>0</v>
          </cell>
          <cell r="L284">
            <v>2003</v>
          </cell>
          <cell r="M284" t="str">
            <v>No Trade</v>
          </cell>
          <cell r="N284" t="str">
            <v/>
          </cell>
          <cell r="O284" t="str">
            <v/>
          </cell>
          <cell r="P284" t="str">
            <v/>
          </cell>
        </row>
        <row r="285">
          <cell r="A285" t="str">
            <v>GO</v>
          </cell>
          <cell r="B285">
            <v>5</v>
          </cell>
          <cell r="C285">
            <v>3</v>
          </cell>
          <cell r="D285" t="str">
            <v>C</v>
          </cell>
          <cell r="E285">
            <v>0.88</v>
          </cell>
          <cell r="F285">
            <v>37736</v>
          </cell>
          <cell r="G285">
            <v>4.1399999999999999E-2</v>
          </cell>
          <cell r="H285">
            <v>3.5000000000000003E-2</v>
          </cell>
          <cell r="I285" t="str">
            <v>8          0   .</v>
          </cell>
          <cell r="J285">
            <v>0</v>
          </cell>
          <cell r="K285">
            <v>0</v>
          </cell>
          <cell r="L285">
            <v>2003</v>
          </cell>
          <cell r="M285" t="str">
            <v>No Trade</v>
          </cell>
          <cell r="N285" t="str">
            <v/>
          </cell>
          <cell r="O285" t="str">
            <v/>
          </cell>
          <cell r="P285" t="str">
            <v/>
          </cell>
        </row>
        <row r="286">
          <cell r="A286" t="str">
            <v>GO</v>
          </cell>
          <cell r="B286">
            <v>5</v>
          </cell>
          <cell r="C286">
            <v>3</v>
          </cell>
          <cell r="D286" t="str">
            <v>C</v>
          </cell>
          <cell r="E286">
            <v>0.89</v>
          </cell>
          <cell r="F286">
            <v>37736</v>
          </cell>
          <cell r="G286">
            <v>3.8600000000000002E-2</v>
          </cell>
          <cell r="H286">
            <v>3.3000000000000002E-2</v>
          </cell>
          <cell r="I286" t="str">
            <v>4          0   .</v>
          </cell>
          <cell r="J286">
            <v>0</v>
          </cell>
          <cell r="K286">
            <v>0</v>
          </cell>
          <cell r="L286">
            <v>2003</v>
          </cell>
          <cell r="M286" t="str">
            <v>No Trade</v>
          </cell>
          <cell r="N286" t="str">
            <v/>
          </cell>
          <cell r="O286" t="str">
            <v/>
          </cell>
          <cell r="P286" t="str">
            <v/>
          </cell>
        </row>
        <row r="287">
          <cell r="A287" t="str">
            <v>GO</v>
          </cell>
          <cell r="B287">
            <v>5</v>
          </cell>
          <cell r="C287">
            <v>3</v>
          </cell>
          <cell r="D287" t="str">
            <v>C</v>
          </cell>
          <cell r="E287">
            <v>0.9</v>
          </cell>
          <cell r="F287">
            <v>37736</v>
          </cell>
          <cell r="G287">
            <v>3.6999999999999998E-2</v>
          </cell>
          <cell r="H287">
            <v>3.1E-2</v>
          </cell>
          <cell r="I287" t="str">
            <v>0          0   .</v>
          </cell>
          <cell r="J287">
            <v>0</v>
          </cell>
          <cell r="K287">
            <v>0</v>
          </cell>
          <cell r="L287">
            <v>2003</v>
          </cell>
          <cell r="M287" t="str">
            <v>No Trade</v>
          </cell>
          <cell r="N287" t="str">
            <v/>
          </cell>
          <cell r="O287" t="str">
            <v/>
          </cell>
          <cell r="P287" t="str">
            <v/>
          </cell>
        </row>
        <row r="288">
          <cell r="A288" t="str">
            <v>GO</v>
          </cell>
          <cell r="B288">
            <v>5</v>
          </cell>
          <cell r="C288">
            <v>3</v>
          </cell>
          <cell r="D288" t="str">
            <v>C</v>
          </cell>
          <cell r="E288">
            <v>0.91</v>
          </cell>
          <cell r="F288">
            <v>37736</v>
          </cell>
          <cell r="G288">
            <v>3.3599999999999998E-2</v>
          </cell>
          <cell r="H288">
            <v>2.8000000000000001E-2</v>
          </cell>
          <cell r="I288" t="str">
            <v>9         47   .</v>
          </cell>
          <cell r="J288">
            <v>0</v>
          </cell>
          <cell r="K288">
            <v>0</v>
          </cell>
          <cell r="L288">
            <v>2003</v>
          </cell>
          <cell r="M288" t="str">
            <v>No Trade</v>
          </cell>
          <cell r="N288" t="str">
            <v/>
          </cell>
          <cell r="O288" t="str">
            <v/>
          </cell>
          <cell r="P288" t="str">
            <v/>
          </cell>
        </row>
        <row r="289">
          <cell r="A289" t="str">
            <v>GO</v>
          </cell>
          <cell r="B289">
            <v>5</v>
          </cell>
          <cell r="C289">
            <v>3</v>
          </cell>
          <cell r="D289" t="str">
            <v>C</v>
          </cell>
          <cell r="E289">
            <v>0.92</v>
          </cell>
          <cell r="F289">
            <v>37736</v>
          </cell>
          <cell r="G289">
            <v>3.1300000000000001E-2</v>
          </cell>
          <cell r="H289">
            <v>2.5999999999999999E-2</v>
          </cell>
          <cell r="I289" t="str">
            <v>8          0   .</v>
          </cell>
          <cell r="J289">
            <v>0</v>
          </cell>
          <cell r="K289">
            <v>0</v>
          </cell>
          <cell r="L289">
            <v>2003</v>
          </cell>
          <cell r="M289" t="str">
            <v>No Trade</v>
          </cell>
          <cell r="N289" t="str">
            <v/>
          </cell>
          <cell r="O289" t="str">
            <v/>
          </cell>
          <cell r="P289" t="str">
            <v/>
          </cell>
        </row>
        <row r="290">
          <cell r="A290" t="str">
            <v>GO</v>
          </cell>
          <cell r="B290">
            <v>5</v>
          </cell>
          <cell r="C290">
            <v>3</v>
          </cell>
          <cell r="D290" t="str">
            <v>C</v>
          </cell>
          <cell r="E290">
            <v>0.93</v>
          </cell>
          <cell r="F290">
            <v>37736</v>
          </cell>
          <cell r="G290">
            <v>2.9100000000000001E-2</v>
          </cell>
          <cell r="H290">
            <v>2.5000000000000001E-2</v>
          </cell>
          <cell r="I290" t="str">
            <v>0          0   .</v>
          </cell>
          <cell r="J290">
            <v>0</v>
          </cell>
          <cell r="K290">
            <v>0</v>
          </cell>
          <cell r="L290">
            <v>2003</v>
          </cell>
          <cell r="M290" t="str">
            <v>No Trade</v>
          </cell>
          <cell r="N290" t="str">
            <v/>
          </cell>
          <cell r="O290" t="str">
            <v/>
          </cell>
          <cell r="P290" t="str">
            <v/>
          </cell>
        </row>
        <row r="291">
          <cell r="A291" t="str">
            <v>GO</v>
          </cell>
          <cell r="B291">
            <v>5</v>
          </cell>
          <cell r="C291">
            <v>3</v>
          </cell>
          <cell r="D291" t="str">
            <v>C</v>
          </cell>
          <cell r="E291">
            <v>0.94</v>
          </cell>
          <cell r="F291">
            <v>37736</v>
          </cell>
          <cell r="G291">
            <v>2.7099999999999999E-2</v>
          </cell>
          <cell r="H291">
            <v>2.3E-2</v>
          </cell>
          <cell r="I291" t="str">
            <v>2          0   .</v>
          </cell>
          <cell r="J291">
            <v>0</v>
          </cell>
          <cell r="K291">
            <v>0</v>
          </cell>
          <cell r="L291">
            <v>2003</v>
          </cell>
          <cell r="M291" t="str">
            <v>No Trade</v>
          </cell>
          <cell r="N291" t="str">
            <v/>
          </cell>
          <cell r="O291" t="str">
            <v/>
          </cell>
          <cell r="P291" t="str">
            <v/>
          </cell>
        </row>
        <row r="292">
          <cell r="A292" t="str">
            <v>GO</v>
          </cell>
          <cell r="B292">
            <v>5</v>
          </cell>
          <cell r="C292">
            <v>3</v>
          </cell>
          <cell r="D292" t="str">
            <v>C</v>
          </cell>
          <cell r="E292">
            <v>0.95</v>
          </cell>
          <cell r="F292">
            <v>37736</v>
          </cell>
          <cell r="G292">
            <v>2.53E-2</v>
          </cell>
          <cell r="H292">
            <v>2.1000000000000001E-2</v>
          </cell>
          <cell r="I292" t="str">
            <v>6          0   .</v>
          </cell>
          <cell r="J292">
            <v>0</v>
          </cell>
          <cell r="K292">
            <v>0</v>
          </cell>
          <cell r="L292">
            <v>2003</v>
          </cell>
          <cell r="M292" t="str">
            <v>No Trade</v>
          </cell>
          <cell r="N292" t="str">
            <v/>
          </cell>
          <cell r="O292" t="str">
            <v/>
          </cell>
          <cell r="P292" t="str">
            <v/>
          </cell>
        </row>
        <row r="293">
          <cell r="A293" t="str">
            <v>GO</v>
          </cell>
          <cell r="B293">
            <v>5</v>
          </cell>
          <cell r="C293">
            <v>3</v>
          </cell>
          <cell r="D293" t="str">
            <v>C</v>
          </cell>
          <cell r="E293">
            <v>0.96</v>
          </cell>
          <cell r="F293">
            <v>37736</v>
          </cell>
          <cell r="G293">
            <v>0</v>
          </cell>
          <cell r="H293">
            <v>0</v>
          </cell>
          <cell r="I293" t="str">
            <v>0          0   .</v>
          </cell>
          <cell r="J293">
            <v>0</v>
          </cell>
          <cell r="K293">
            <v>0</v>
          </cell>
          <cell r="L293">
            <v>2003</v>
          </cell>
          <cell r="M293" t="str">
            <v>No Trade</v>
          </cell>
          <cell r="N293" t="str">
            <v/>
          </cell>
          <cell r="O293" t="str">
            <v/>
          </cell>
          <cell r="P293" t="str">
            <v/>
          </cell>
        </row>
        <row r="294">
          <cell r="A294" t="str">
            <v>GO</v>
          </cell>
          <cell r="B294">
            <v>5</v>
          </cell>
          <cell r="C294">
            <v>3</v>
          </cell>
          <cell r="D294" t="str">
            <v>C</v>
          </cell>
          <cell r="E294">
            <v>0.97</v>
          </cell>
          <cell r="F294">
            <v>37736</v>
          </cell>
          <cell r="G294">
            <v>0</v>
          </cell>
          <cell r="H294">
            <v>0</v>
          </cell>
          <cell r="I294" t="str">
            <v>0          0   .</v>
          </cell>
          <cell r="J294">
            <v>0</v>
          </cell>
          <cell r="K294">
            <v>0</v>
          </cell>
          <cell r="L294">
            <v>2003</v>
          </cell>
          <cell r="M294" t="str">
            <v>No Trade</v>
          </cell>
          <cell r="N294" t="str">
            <v/>
          </cell>
          <cell r="O294" t="str">
            <v/>
          </cell>
          <cell r="P294" t="str">
            <v/>
          </cell>
        </row>
        <row r="295">
          <cell r="A295" t="str">
            <v>GO</v>
          </cell>
          <cell r="B295">
            <v>5</v>
          </cell>
          <cell r="C295">
            <v>3</v>
          </cell>
          <cell r="D295" t="str">
            <v>C</v>
          </cell>
          <cell r="E295">
            <v>1</v>
          </cell>
          <cell r="F295">
            <v>37736</v>
          </cell>
          <cell r="G295">
            <v>1.77E-2</v>
          </cell>
          <cell r="H295">
            <v>1.4999999999999999E-2</v>
          </cell>
          <cell r="I295" t="str">
            <v>0          0   .</v>
          </cell>
          <cell r="J295">
            <v>0</v>
          </cell>
          <cell r="K295">
            <v>0</v>
          </cell>
          <cell r="L295">
            <v>2003</v>
          </cell>
          <cell r="M295" t="str">
            <v>No Trade</v>
          </cell>
          <cell r="N295" t="str">
            <v/>
          </cell>
          <cell r="O295" t="str">
            <v/>
          </cell>
          <cell r="P295" t="str">
            <v/>
          </cell>
        </row>
        <row r="296">
          <cell r="A296" t="str">
            <v>GO</v>
          </cell>
          <cell r="B296">
            <v>5</v>
          </cell>
          <cell r="C296">
            <v>3</v>
          </cell>
          <cell r="D296" t="str">
            <v>C</v>
          </cell>
          <cell r="E296">
            <v>1.04</v>
          </cell>
          <cell r="F296">
            <v>37736</v>
          </cell>
          <cell r="G296">
            <v>1.6E-2</v>
          </cell>
          <cell r="H296">
            <v>1.4E-2</v>
          </cell>
          <cell r="I296" t="str">
            <v>0          0   .</v>
          </cell>
          <cell r="J296">
            <v>0</v>
          </cell>
          <cell r="K296">
            <v>0</v>
          </cell>
          <cell r="L296">
            <v>2003</v>
          </cell>
          <cell r="M296" t="str">
            <v>No Trade</v>
          </cell>
          <cell r="N296" t="str">
            <v/>
          </cell>
          <cell r="O296" t="str">
            <v/>
          </cell>
          <cell r="P296" t="str">
            <v/>
          </cell>
        </row>
        <row r="297">
          <cell r="A297" t="str">
            <v>GO</v>
          </cell>
          <cell r="B297">
            <v>5</v>
          </cell>
          <cell r="C297">
            <v>3</v>
          </cell>
          <cell r="D297" t="str">
            <v>P</v>
          </cell>
          <cell r="E297">
            <v>1.04</v>
          </cell>
          <cell r="F297">
            <v>37736</v>
          </cell>
          <cell r="G297">
            <v>0.25259999999999999</v>
          </cell>
          <cell r="H297">
            <v>0.252</v>
          </cell>
          <cell r="I297" t="str">
            <v>6          0   .</v>
          </cell>
          <cell r="J297">
            <v>0</v>
          </cell>
          <cell r="K297">
            <v>0</v>
          </cell>
          <cell r="L297">
            <v>2003</v>
          </cell>
          <cell r="M297" t="str">
            <v>No Trade</v>
          </cell>
          <cell r="N297" t="str">
            <v/>
          </cell>
          <cell r="O297" t="str">
            <v/>
          </cell>
          <cell r="P297" t="str">
            <v/>
          </cell>
        </row>
        <row r="298">
          <cell r="A298" t="str">
            <v>GO</v>
          </cell>
          <cell r="B298">
            <v>5</v>
          </cell>
          <cell r="C298">
            <v>3</v>
          </cell>
          <cell r="D298" t="str">
            <v>C</v>
          </cell>
          <cell r="E298">
            <v>1.05</v>
          </cell>
          <cell r="F298">
            <v>37736</v>
          </cell>
          <cell r="G298">
            <v>1.4999999999999999E-2</v>
          </cell>
          <cell r="H298">
            <v>1.2999999999999999E-2</v>
          </cell>
          <cell r="I298" t="str">
            <v>0          0   .</v>
          </cell>
          <cell r="J298">
            <v>0</v>
          </cell>
          <cell r="K298">
            <v>0</v>
          </cell>
          <cell r="L298">
            <v>2003</v>
          </cell>
          <cell r="M298" t="str">
            <v>No Trade</v>
          </cell>
          <cell r="N298" t="str">
            <v/>
          </cell>
          <cell r="O298" t="str">
            <v/>
          </cell>
          <cell r="P298" t="str">
            <v/>
          </cell>
        </row>
        <row r="299">
          <cell r="A299" t="str">
            <v>GO</v>
          </cell>
          <cell r="B299">
            <v>6</v>
          </cell>
          <cell r="C299">
            <v>3</v>
          </cell>
          <cell r="D299" t="str">
            <v>C</v>
          </cell>
          <cell r="E299">
            <v>0.1</v>
          </cell>
          <cell r="F299">
            <v>37768</v>
          </cell>
          <cell r="G299">
            <v>0</v>
          </cell>
          <cell r="H299">
            <v>0</v>
          </cell>
          <cell r="I299" t="str">
            <v>0          0   .</v>
          </cell>
          <cell r="J299">
            <v>0</v>
          </cell>
          <cell r="K299">
            <v>0</v>
          </cell>
          <cell r="L299">
            <v>2003</v>
          </cell>
          <cell r="M299" t="str">
            <v>No Trade</v>
          </cell>
          <cell r="N299" t="str">
            <v/>
          </cell>
          <cell r="O299" t="str">
            <v/>
          </cell>
          <cell r="P299" t="str">
            <v/>
          </cell>
        </row>
        <row r="300">
          <cell r="A300" t="str">
            <v>GO</v>
          </cell>
          <cell r="B300">
            <v>6</v>
          </cell>
          <cell r="C300">
            <v>3</v>
          </cell>
          <cell r="D300" t="str">
            <v>P</v>
          </cell>
          <cell r="E300">
            <v>0.56999999999999995</v>
          </cell>
          <cell r="F300">
            <v>37768</v>
          </cell>
          <cell r="G300">
            <v>0</v>
          </cell>
          <cell r="H300">
            <v>0</v>
          </cell>
          <cell r="I300" t="str">
            <v>0          0   .</v>
          </cell>
          <cell r="J300">
            <v>0</v>
          </cell>
          <cell r="K300">
            <v>0</v>
          </cell>
          <cell r="L300">
            <v>2003</v>
          </cell>
          <cell r="M300" t="str">
            <v>No Trade</v>
          </cell>
          <cell r="N300" t="str">
            <v/>
          </cell>
          <cell r="O300" t="str">
            <v/>
          </cell>
          <cell r="P300" t="str">
            <v/>
          </cell>
        </row>
        <row r="301">
          <cell r="A301" t="str">
            <v>GO</v>
          </cell>
          <cell r="B301">
            <v>6</v>
          </cell>
          <cell r="C301">
            <v>3</v>
          </cell>
          <cell r="D301" t="str">
            <v>P</v>
          </cell>
          <cell r="E301">
            <v>0.59</v>
          </cell>
          <cell r="F301">
            <v>37768</v>
          </cell>
          <cell r="G301">
            <v>0</v>
          </cell>
          <cell r="H301">
            <v>0</v>
          </cell>
          <cell r="I301" t="str">
            <v>0          0   .</v>
          </cell>
          <cell r="J301">
            <v>0</v>
          </cell>
          <cell r="K301">
            <v>0</v>
          </cell>
          <cell r="L301">
            <v>2003</v>
          </cell>
          <cell r="M301" t="str">
            <v>No Trade</v>
          </cell>
          <cell r="N301" t="str">
            <v/>
          </cell>
          <cell r="O301" t="str">
            <v/>
          </cell>
          <cell r="P301" t="str">
            <v/>
          </cell>
        </row>
        <row r="302">
          <cell r="A302" t="str">
            <v>GO</v>
          </cell>
          <cell r="B302">
            <v>6</v>
          </cell>
          <cell r="C302">
            <v>3</v>
          </cell>
          <cell r="D302" t="str">
            <v>P</v>
          </cell>
          <cell r="E302">
            <v>0.6</v>
          </cell>
          <cell r="F302">
            <v>37768</v>
          </cell>
          <cell r="G302">
            <v>0</v>
          </cell>
          <cell r="H302">
            <v>0</v>
          </cell>
          <cell r="I302" t="str">
            <v>0          0   .</v>
          </cell>
          <cell r="J302">
            <v>0</v>
          </cell>
          <cell r="K302">
            <v>0</v>
          </cell>
          <cell r="L302">
            <v>2003</v>
          </cell>
          <cell r="M302" t="str">
            <v>No Trade</v>
          </cell>
          <cell r="N302" t="str">
            <v/>
          </cell>
          <cell r="O302" t="str">
            <v/>
          </cell>
          <cell r="P302" t="str">
            <v/>
          </cell>
        </row>
        <row r="303">
          <cell r="A303" t="str">
            <v>GO</v>
          </cell>
          <cell r="B303">
            <v>6</v>
          </cell>
          <cell r="C303">
            <v>3</v>
          </cell>
          <cell r="D303" t="str">
            <v>P</v>
          </cell>
          <cell r="E303">
            <v>0.63</v>
          </cell>
          <cell r="F303">
            <v>37768</v>
          </cell>
          <cell r="G303">
            <v>1.11E-2</v>
          </cell>
          <cell r="H303">
            <v>1.2999999999999999E-2</v>
          </cell>
          <cell r="I303" t="str">
            <v>1          0   .</v>
          </cell>
          <cell r="J303">
            <v>0</v>
          </cell>
          <cell r="K303">
            <v>0</v>
          </cell>
          <cell r="L303">
            <v>2003</v>
          </cell>
          <cell r="M303" t="str">
            <v>No Trade</v>
          </cell>
          <cell r="N303" t="str">
            <v/>
          </cell>
          <cell r="O303" t="str">
            <v/>
          </cell>
          <cell r="P303" t="str">
            <v/>
          </cell>
        </row>
        <row r="304">
          <cell r="A304" t="str">
            <v>GO</v>
          </cell>
          <cell r="B304">
            <v>6</v>
          </cell>
          <cell r="C304">
            <v>3</v>
          </cell>
          <cell r="D304" t="str">
            <v>P</v>
          </cell>
          <cell r="E304">
            <v>0.65</v>
          </cell>
          <cell r="F304">
            <v>37768</v>
          </cell>
          <cell r="G304">
            <v>1.47E-2</v>
          </cell>
          <cell r="H304">
            <v>1.7000000000000001E-2</v>
          </cell>
          <cell r="I304" t="str">
            <v>2          0   .</v>
          </cell>
          <cell r="J304">
            <v>0</v>
          </cell>
          <cell r="K304">
            <v>0</v>
          </cell>
          <cell r="L304">
            <v>2003</v>
          </cell>
          <cell r="M304" t="str">
            <v>No Trade</v>
          </cell>
          <cell r="N304" t="str">
            <v/>
          </cell>
          <cell r="O304" t="str">
            <v/>
          </cell>
          <cell r="P304" t="str">
            <v/>
          </cell>
        </row>
        <row r="305">
          <cell r="A305" t="str">
            <v>GO</v>
          </cell>
          <cell r="B305">
            <v>6</v>
          </cell>
          <cell r="C305">
            <v>3</v>
          </cell>
          <cell r="D305" t="str">
            <v>P</v>
          </cell>
          <cell r="E305">
            <v>0.67</v>
          </cell>
          <cell r="F305">
            <v>37768</v>
          </cell>
          <cell r="G305">
            <v>0</v>
          </cell>
          <cell r="H305">
            <v>0</v>
          </cell>
          <cell r="I305" t="str">
            <v>0          0   .</v>
          </cell>
          <cell r="J305">
            <v>0</v>
          </cell>
          <cell r="K305">
            <v>0</v>
          </cell>
          <cell r="L305">
            <v>2003</v>
          </cell>
          <cell r="M305" t="str">
            <v>No Trade</v>
          </cell>
          <cell r="N305" t="str">
            <v/>
          </cell>
          <cell r="O305" t="str">
            <v/>
          </cell>
          <cell r="P305" t="str">
            <v/>
          </cell>
        </row>
        <row r="306">
          <cell r="A306" t="str">
            <v>GO</v>
          </cell>
          <cell r="B306">
            <v>6</v>
          </cell>
          <cell r="C306">
            <v>3</v>
          </cell>
          <cell r="D306" t="str">
            <v>P</v>
          </cell>
          <cell r="E306">
            <v>0.68</v>
          </cell>
          <cell r="F306">
            <v>37768</v>
          </cell>
          <cell r="G306">
            <v>2.1600000000000001E-2</v>
          </cell>
          <cell r="H306">
            <v>2.4E-2</v>
          </cell>
          <cell r="I306" t="str">
            <v>9          0   .</v>
          </cell>
          <cell r="J306">
            <v>0</v>
          </cell>
          <cell r="K306">
            <v>0</v>
          </cell>
          <cell r="L306">
            <v>2003</v>
          </cell>
          <cell r="M306" t="str">
            <v>No Trade</v>
          </cell>
          <cell r="N306" t="str">
            <v/>
          </cell>
          <cell r="O306" t="str">
            <v/>
          </cell>
          <cell r="P306" t="str">
            <v/>
          </cell>
        </row>
        <row r="307">
          <cell r="A307" t="str">
            <v>GO</v>
          </cell>
          <cell r="B307">
            <v>6</v>
          </cell>
          <cell r="C307">
            <v>3</v>
          </cell>
          <cell r="D307" t="str">
            <v>P</v>
          </cell>
          <cell r="E307">
            <v>0.69</v>
          </cell>
          <cell r="F307">
            <v>37768</v>
          </cell>
          <cell r="G307">
            <v>0</v>
          </cell>
          <cell r="H307">
            <v>0</v>
          </cell>
          <cell r="I307" t="str">
            <v>0          0   .</v>
          </cell>
          <cell r="J307">
            <v>0</v>
          </cell>
          <cell r="K307">
            <v>0</v>
          </cell>
          <cell r="L307">
            <v>2003</v>
          </cell>
          <cell r="M307" t="str">
            <v>No Trade</v>
          </cell>
          <cell r="N307" t="str">
            <v/>
          </cell>
          <cell r="O307" t="str">
            <v/>
          </cell>
          <cell r="P307" t="str">
            <v/>
          </cell>
        </row>
        <row r="308">
          <cell r="A308" t="str">
            <v>GO</v>
          </cell>
          <cell r="B308">
            <v>6</v>
          </cell>
          <cell r="C308">
            <v>3</v>
          </cell>
          <cell r="D308" t="str">
            <v>P</v>
          </cell>
          <cell r="E308">
            <v>0.7</v>
          </cell>
          <cell r="F308">
            <v>37768</v>
          </cell>
          <cell r="G308">
            <v>2.7199999999999998E-2</v>
          </cell>
          <cell r="H308">
            <v>3.1E-2</v>
          </cell>
          <cell r="I308" t="str">
            <v>2          0   .</v>
          </cell>
          <cell r="J308">
            <v>0</v>
          </cell>
          <cell r="K308">
            <v>0</v>
          </cell>
          <cell r="L308">
            <v>2003</v>
          </cell>
          <cell r="M308" t="str">
            <v>No Trade</v>
          </cell>
          <cell r="N308" t="str">
            <v/>
          </cell>
          <cell r="O308" t="str">
            <v/>
          </cell>
          <cell r="P308" t="str">
            <v/>
          </cell>
        </row>
        <row r="309">
          <cell r="A309" t="str">
            <v>GO</v>
          </cell>
          <cell r="B309">
            <v>6</v>
          </cell>
          <cell r="C309">
            <v>3</v>
          </cell>
          <cell r="D309" t="str">
            <v>P</v>
          </cell>
          <cell r="E309">
            <v>0.71</v>
          </cell>
          <cell r="F309">
            <v>37768</v>
          </cell>
          <cell r="G309">
            <v>3.0300000000000001E-2</v>
          </cell>
          <cell r="H309">
            <v>3.4000000000000002E-2</v>
          </cell>
          <cell r="I309" t="str">
            <v>6          0   .</v>
          </cell>
          <cell r="J309">
            <v>0</v>
          </cell>
          <cell r="K309">
            <v>0</v>
          </cell>
          <cell r="L309">
            <v>2003</v>
          </cell>
          <cell r="M309" t="str">
            <v>No Trade</v>
          </cell>
          <cell r="N309" t="str">
            <v/>
          </cell>
          <cell r="O309" t="str">
            <v/>
          </cell>
          <cell r="P309" t="str">
            <v/>
          </cell>
        </row>
        <row r="310">
          <cell r="A310" t="str">
            <v>GO</v>
          </cell>
          <cell r="B310">
            <v>6</v>
          </cell>
          <cell r="C310">
            <v>3</v>
          </cell>
          <cell r="D310" t="str">
            <v>C</v>
          </cell>
          <cell r="E310">
            <v>0.74</v>
          </cell>
          <cell r="F310">
            <v>37768</v>
          </cell>
          <cell r="G310">
            <v>0.10390000000000001</v>
          </cell>
          <cell r="H310">
            <v>9.2999999999999999E-2</v>
          </cell>
          <cell r="I310" t="str">
            <v>7          0   .</v>
          </cell>
          <cell r="J310">
            <v>0</v>
          </cell>
          <cell r="K310">
            <v>0</v>
          </cell>
          <cell r="L310">
            <v>2003</v>
          </cell>
          <cell r="M310" t="str">
            <v>No Trade</v>
          </cell>
          <cell r="N310" t="str">
            <v/>
          </cell>
          <cell r="O310" t="str">
            <v/>
          </cell>
          <cell r="P310" t="str">
            <v/>
          </cell>
        </row>
        <row r="311">
          <cell r="A311" t="str">
            <v>GO</v>
          </cell>
          <cell r="B311">
            <v>6</v>
          </cell>
          <cell r="C311">
            <v>3</v>
          </cell>
          <cell r="D311" t="str">
            <v>P</v>
          </cell>
          <cell r="E311">
            <v>0.74</v>
          </cell>
          <cell r="F311">
            <v>37768</v>
          </cell>
          <cell r="G311">
            <v>4.1099999999999998E-2</v>
          </cell>
          <cell r="H311">
            <v>4.5999999999999999E-2</v>
          </cell>
          <cell r="I311" t="str">
            <v>4          0   .</v>
          </cell>
          <cell r="J311">
            <v>0</v>
          </cell>
          <cell r="K311">
            <v>0</v>
          </cell>
          <cell r="L311">
            <v>2003</v>
          </cell>
          <cell r="M311" t="str">
            <v>No Trade</v>
          </cell>
          <cell r="N311" t="str">
            <v/>
          </cell>
          <cell r="O311" t="str">
            <v/>
          </cell>
          <cell r="P311" t="str">
            <v/>
          </cell>
        </row>
        <row r="312">
          <cell r="A312" t="str">
            <v>GO</v>
          </cell>
          <cell r="B312">
            <v>6</v>
          </cell>
          <cell r="C312">
            <v>3</v>
          </cell>
          <cell r="D312" t="str">
            <v>C</v>
          </cell>
          <cell r="E312">
            <v>0.75</v>
          </cell>
          <cell r="F312">
            <v>37768</v>
          </cell>
          <cell r="G312">
            <v>9.8100000000000007E-2</v>
          </cell>
          <cell r="H312">
            <v>8.7999999999999995E-2</v>
          </cell>
          <cell r="I312" t="str">
            <v>3          0   .</v>
          </cell>
          <cell r="J312">
            <v>0</v>
          </cell>
          <cell r="K312">
            <v>0</v>
          </cell>
          <cell r="L312">
            <v>2003</v>
          </cell>
          <cell r="M312" t="str">
            <v>No Trade</v>
          </cell>
          <cell r="N312" t="str">
            <v/>
          </cell>
          <cell r="O312" t="str">
            <v/>
          </cell>
          <cell r="P312" t="str">
            <v/>
          </cell>
        </row>
        <row r="313">
          <cell r="A313" t="str">
            <v>GO</v>
          </cell>
          <cell r="B313">
            <v>6</v>
          </cell>
          <cell r="C313">
            <v>3</v>
          </cell>
          <cell r="D313" t="str">
            <v>P</v>
          </cell>
          <cell r="E313">
            <v>0.75</v>
          </cell>
          <cell r="F313">
            <v>37768</v>
          </cell>
          <cell r="G313">
            <v>4.5100000000000001E-2</v>
          </cell>
          <cell r="H313">
            <v>0.05</v>
          </cell>
          <cell r="I313" t="str">
            <v>8          0   .</v>
          </cell>
          <cell r="J313">
            <v>0</v>
          </cell>
          <cell r="K313">
            <v>0</v>
          </cell>
          <cell r="L313">
            <v>2003</v>
          </cell>
          <cell r="M313" t="str">
            <v>No Trade</v>
          </cell>
          <cell r="N313" t="str">
            <v/>
          </cell>
          <cell r="O313" t="str">
            <v/>
          </cell>
          <cell r="P313" t="str">
            <v/>
          </cell>
        </row>
        <row r="314">
          <cell r="A314" t="str">
            <v>GO</v>
          </cell>
          <cell r="B314">
            <v>6</v>
          </cell>
          <cell r="C314">
            <v>3</v>
          </cell>
          <cell r="D314" t="str">
            <v>C</v>
          </cell>
          <cell r="E314">
            <v>0.76</v>
          </cell>
          <cell r="F314">
            <v>37768</v>
          </cell>
          <cell r="G314">
            <v>0</v>
          </cell>
          <cell r="H314">
            <v>0</v>
          </cell>
          <cell r="I314" t="str">
            <v>0          0   .</v>
          </cell>
          <cell r="J314">
            <v>0</v>
          </cell>
          <cell r="K314">
            <v>0</v>
          </cell>
          <cell r="L314">
            <v>2003</v>
          </cell>
          <cell r="M314" t="str">
            <v>No Trade</v>
          </cell>
          <cell r="N314" t="str">
            <v/>
          </cell>
          <cell r="O314" t="str">
            <v/>
          </cell>
          <cell r="P314" t="str">
            <v/>
          </cell>
        </row>
        <row r="315">
          <cell r="A315" t="str">
            <v>GO</v>
          </cell>
          <cell r="B315">
            <v>6</v>
          </cell>
          <cell r="C315">
            <v>3</v>
          </cell>
          <cell r="D315" t="str">
            <v>P</v>
          </cell>
          <cell r="E315">
            <v>0.76</v>
          </cell>
          <cell r="F315">
            <v>37768</v>
          </cell>
          <cell r="G315">
            <v>4.9399999999999999E-2</v>
          </cell>
          <cell r="H315">
            <v>5.5E-2</v>
          </cell>
          <cell r="I315" t="str">
            <v>4          0   .</v>
          </cell>
          <cell r="J315">
            <v>0</v>
          </cell>
          <cell r="K315">
            <v>0</v>
          </cell>
          <cell r="L315">
            <v>2003</v>
          </cell>
          <cell r="M315" t="str">
            <v>No Trade</v>
          </cell>
          <cell r="N315" t="str">
            <v/>
          </cell>
          <cell r="O315" t="str">
            <v/>
          </cell>
          <cell r="P315" t="str">
            <v/>
          </cell>
        </row>
        <row r="316">
          <cell r="A316" t="str">
            <v>GO</v>
          </cell>
          <cell r="B316">
            <v>6</v>
          </cell>
          <cell r="C316">
            <v>3</v>
          </cell>
          <cell r="D316" t="str">
            <v>C</v>
          </cell>
          <cell r="E316">
            <v>0.77</v>
          </cell>
          <cell r="F316">
            <v>37768</v>
          </cell>
          <cell r="G316">
            <v>0</v>
          </cell>
          <cell r="H316">
            <v>0</v>
          </cell>
          <cell r="I316" t="str">
            <v>0          0   .</v>
          </cell>
          <cell r="J316">
            <v>0</v>
          </cell>
          <cell r="K316">
            <v>0</v>
          </cell>
          <cell r="L316">
            <v>2003</v>
          </cell>
          <cell r="M316" t="str">
            <v>No Trade</v>
          </cell>
          <cell r="N316" t="str">
            <v/>
          </cell>
          <cell r="O316" t="str">
            <v/>
          </cell>
          <cell r="P316" t="str">
            <v/>
          </cell>
        </row>
        <row r="317">
          <cell r="A317" t="str">
            <v>GO</v>
          </cell>
          <cell r="B317">
            <v>6</v>
          </cell>
          <cell r="C317">
            <v>3</v>
          </cell>
          <cell r="D317" t="str">
            <v>C</v>
          </cell>
          <cell r="E317">
            <v>0.78</v>
          </cell>
          <cell r="F317">
            <v>37768</v>
          </cell>
          <cell r="G317">
            <v>8.2000000000000003E-2</v>
          </cell>
          <cell r="H317">
            <v>7.2999999999999995E-2</v>
          </cell>
          <cell r="I317" t="str">
            <v>2          0   .</v>
          </cell>
          <cell r="J317">
            <v>0</v>
          </cell>
          <cell r="K317">
            <v>0</v>
          </cell>
          <cell r="L317">
            <v>2003</v>
          </cell>
          <cell r="M317" t="str">
            <v>No Trade</v>
          </cell>
          <cell r="N317" t="str">
            <v/>
          </cell>
          <cell r="O317" t="str">
            <v/>
          </cell>
          <cell r="P317" t="str">
            <v/>
          </cell>
        </row>
        <row r="318">
          <cell r="A318" t="str">
            <v>GO</v>
          </cell>
          <cell r="B318">
            <v>6</v>
          </cell>
          <cell r="C318">
            <v>3</v>
          </cell>
          <cell r="D318" t="str">
            <v>C</v>
          </cell>
          <cell r="E318">
            <v>0.79</v>
          </cell>
          <cell r="F318">
            <v>37768</v>
          </cell>
          <cell r="G318">
            <v>7.7100000000000002E-2</v>
          </cell>
          <cell r="H318">
            <v>6.8000000000000005E-2</v>
          </cell>
          <cell r="I318" t="str">
            <v>6          0   .</v>
          </cell>
          <cell r="J318">
            <v>0</v>
          </cell>
          <cell r="K318">
            <v>0</v>
          </cell>
          <cell r="L318">
            <v>2003</v>
          </cell>
          <cell r="M318" t="str">
            <v>No Trade</v>
          </cell>
          <cell r="N318" t="str">
            <v/>
          </cell>
          <cell r="O318" t="str">
            <v/>
          </cell>
          <cell r="P318" t="str">
            <v/>
          </cell>
        </row>
        <row r="319">
          <cell r="A319" t="str">
            <v>GO</v>
          </cell>
          <cell r="B319">
            <v>6</v>
          </cell>
          <cell r="C319">
            <v>3</v>
          </cell>
          <cell r="D319" t="str">
            <v>P</v>
          </cell>
          <cell r="E319">
            <v>0.79</v>
          </cell>
          <cell r="F319">
            <v>37768</v>
          </cell>
          <cell r="G319">
            <v>7.3499999999999996E-2</v>
          </cell>
          <cell r="H319">
            <v>7.2999999999999995E-2</v>
          </cell>
          <cell r="I319" t="str">
            <v>5          0   .</v>
          </cell>
          <cell r="J319">
            <v>0</v>
          </cell>
          <cell r="K319">
            <v>0</v>
          </cell>
          <cell r="L319">
            <v>2003</v>
          </cell>
          <cell r="M319" t="str">
            <v>No Trade</v>
          </cell>
          <cell r="N319" t="str">
            <v/>
          </cell>
          <cell r="O319" t="str">
            <v/>
          </cell>
          <cell r="P319" t="str">
            <v/>
          </cell>
        </row>
        <row r="320">
          <cell r="A320" t="str">
            <v>GO</v>
          </cell>
          <cell r="B320">
            <v>6</v>
          </cell>
          <cell r="C320">
            <v>3</v>
          </cell>
          <cell r="D320" t="str">
            <v>C</v>
          </cell>
          <cell r="E320">
            <v>0.8</v>
          </cell>
          <cell r="F320">
            <v>37768</v>
          </cell>
          <cell r="G320">
            <v>7.2499999999999995E-2</v>
          </cell>
          <cell r="H320">
            <v>6.4000000000000001E-2</v>
          </cell>
          <cell r="I320" t="str">
            <v>5          0   .</v>
          </cell>
          <cell r="J320">
            <v>0</v>
          </cell>
          <cell r="K320">
            <v>0</v>
          </cell>
          <cell r="L320">
            <v>2003</v>
          </cell>
          <cell r="M320" t="str">
            <v>No Trade</v>
          </cell>
          <cell r="N320" t="str">
            <v/>
          </cell>
          <cell r="O320" t="str">
            <v/>
          </cell>
          <cell r="P320" t="str">
            <v/>
          </cell>
        </row>
        <row r="321">
          <cell r="A321" t="str">
            <v>GO</v>
          </cell>
          <cell r="B321">
            <v>6</v>
          </cell>
          <cell r="C321">
            <v>3</v>
          </cell>
          <cell r="D321" t="str">
            <v>P</v>
          </cell>
          <cell r="E321">
            <v>0.8</v>
          </cell>
          <cell r="F321">
            <v>37768</v>
          </cell>
          <cell r="G321">
            <v>6.88E-2</v>
          </cell>
          <cell r="H321">
            <v>7.5999999999999998E-2</v>
          </cell>
          <cell r="I321" t="str">
            <v>6          0   .</v>
          </cell>
          <cell r="J321">
            <v>0</v>
          </cell>
          <cell r="K321">
            <v>0</v>
          </cell>
          <cell r="L321">
            <v>2003</v>
          </cell>
          <cell r="M321" t="str">
            <v>No Trade</v>
          </cell>
          <cell r="N321" t="str">
            <v/>
          </cell>
          <cell r="O321" t="str">
            <v/>
          </cell>
          <cell r="P321" t="str">
            <v/>
          </cell>
        </row>
        <row r="322">
          <cell r="A322" t="str">
            <v>GO</v>
          </cell>
          <cell r="B322">
            <v>6</v>
          </cell>
          <cell r="C322">
            <v>3</v>
          </cell>
          <cell r="D322" t="str">
            <v>C</v>
          </cell>
          <cell r="E322">
            <v>0.81</v>
          </cell>
          <cell r="F322">
            <v>37768</v>
          </cell>
          <cell r="G322">
            <v>6.8199999999999997E-2</v>
          </cell>
          <cell r="H322">
            <v>0.06</v>
          </cell>
          <cell r="I322" t="str">
            <v>7          0   .</v>
          </cell>
          <cell r="J322">
            <v>0</v>
          </cell>
          <cell r="K322">
            <v>0</v>
          </cell>
          <cell r="L322">
            <v>2003</v>
          </cell>
          <cell r="M322" t="str">
            <v>No Trade</v>
          </cell>
          <cell r="N322" t="str">
            <v/>
          </cell>
          <cell r="O322" t="str">
            <v/>
          </cell>
          <cell r="P322" t="str">
            <v/>
          </cell>
        </row>
        <row r="323">
          <cell r="A323" t="str">
            <v>GO</v>
          </cell>
          <cell r="B323">
            <v>6</v>
          </cell>
          <cell r="C323">
            <v>3</v>
          </cell>
          <cell r="D323" t="str">
            <v>P</v>
          </cell>
          <cell r="E323">
            <v>0.81</v>
          </cell>
          <cell r="F323">
            <v>37768</v>
          </cell>
          <cell r="G323">
            <v>7.4499999999999997E-2</v>
          </cell>
          <cell r="H323">
            <v>8.2000000000000003E-2</v>
          </cell>
          <cell r="I323" t="str">
            <v>8          0   .</v>
          </cell>
          <cell r="J323">
            <v>0</v>
          </cell>
          <cell r="K323">
            <v>0</v>
          </cell>
          <cell r="L323">
            <v>2003</v>
          </cell>
          <cell r="M323" t="str">
            <v>No Trade</v>
          </cell>
          <cell r="N323" t="str">
            <v/>
          </cell>
          <cell r="O323" t="str">
            <v/>
          </cell>
          <cell r="P323" t="str">
            <v/>
          </cell>
        </row>
        <row r="324">
          <cell r="A324" t="str">
            <v>GO</v>
          </cell>
          <cell r="B324">
            <v>6</v>
          </cell>
          <cell r="C324">
            <v>3</v>
          </cell>
          <cell r="D324" t="str">
            <v>C</v>
          </cell>
          <cell r="E324">
            <v>0.82</v>
          </cell>
          <cell r="F324">
            <v>37768</v>
          </cell>
          <cell r="G324">
            <v>6.4199999999999993E-2</v>
          </cell>
          <cell r="H324">
            <v>5.7000000000000002E-2</v>
          </cell>
          <cell r="I324" t="str">
            <v>0          0   .</v>
          </cell>
          <cell r="J324">
            <v>0</v>
          </cell>
          <cell r="K324">
            <v>0</v>
          </cell>
          <cell r="L324">
            <v>2003</v>
          </cell>
          <cell r="M324" t="str">
            <v>No Trade</v>
          </cell>
          <cell r="N324" t="str">
            <v/>
          </cell>
          <cell r="O324" t="str">
            <v/>
          </cell>
          <cell r="P324" t="str">
            <v/>
          </cell>
        </row>
        <row r="325">
          <cell r="A325" t="str">
            <v>GO</v>
          </cell>
          <cell r="B325">
            <v>6</v>
          </cell>
          <cell r="C325">
            <v>3</v>
          </cell>
          <cell r="D325" t="str">
            <v>C</v>
          </cell>
          <cell r="E325">
            <v>0.83</v>
          </cell>
          <cell r="F325">
            <v>37768</v>
          </cell>
          <cell r="G325">
            <v>6.0499999999999998E-2</v>
          </cell>
          <cell r="H325">
            <v>5.2999999999999999E-2</v>
          </cell>
          <cell r="I325" t="str">
            <v>6          0   .</v>
          </cell>
          <cell r="J325">
            <v>0</v>
          </cell>
          <cell r="K325">
            <v>0</v>
          </cell>
          <cell r="L325">
            <v>2003</v>
          </cell>
          <cell r="M325" t="str">
            <v>No Trade</v>
          </cell>
          <cell r="N325" t="str">
            <v/>
          </cell>
          <cell r="O325" t="str">
            <v/>
          </cell>
          <cell r="P325" t="str">
            <v/>
          </cell>
        </row>
        <row r="326">
          <cell r="A326" t="str">
            <v>GO</v>
          </cell>
          <cell r="B326">
            <v>6</v>
          </cell>
          <cell r="C326">
            <v>3</v>
          </cell>
          <cell r="D326" t="str">
            <v>C</v>
          </cell>
          <cell r="E326">
            <v>0.84</v>
          </cell>
          <cell r="F326">
            <v>37768</v>
          </cell>
          <cell r="G326">
            <v>5.6899999999999999E-2</v>
          </cell>
          <cell r="H326">
            <v>0.05</v>
          </cell>
          <cell r="I326" t="str">
            <v>3          0   .</v>
          </cell>
          <cell r="J326">
            <v>0</v>
          </cell>
          <cell r="K326">
            <v>0</v>
          </cell>
          <cell r="L326">
            <v>2003</v>
          </cell>
          <cell r="M326" t="str">
            <v>No Trade</v>
          </cell>
          <cell r="N326" t="str">
            <v/>
          </cell>
          <cell r="O326" t="str">
            <v/>
          </cell>
          <cell r="P326" t="str">
            <v/>
          </cell>
        </row>
        <row r="327">
          <cell r="A327" t="str">
            <v>GO</v>
          </cell>
          <cell r="B327">
            <v>6</v>
          </cell>
          <cell r="C327">
            <v>3</v>
          </cell>
          <cell r="D327" t="str">
            <v>C</v>
          </cell>
          <cell r="E327">
            <v>0.85</v>
          </cell>
          <cell r="F327">
            <v>37768</v>
          </cell>
          <cell r="G327">
            <v>5.3499999999999999E-2</v>
          </cell>
          <cell r="H327">
            <v>4.7E-2</v>
          </cell>
          <cell r="I327" t="str">
            <v>3          0   .</v>
          </cell>
          <cell r="J327">
            <v>0</v>
          </cell>
          <cell r="K327">
            <v>0</v>
          </cell>
          <cell r="L327">
            <v>2003</v>
          </cell>
          <cell r="M327" t="str">
            <v>No Trade</v>
          </cell>
          <cell r="N327" t="str">
            <v/>
          </cell>
          <cell r="O327" t="str">
            <v/>
          </cell>
          <cell r="P327" t="str">
            <v/>
          </cell>
        </row>
        <row r="328">
          <cell r="A328" t="str">
            <v>GO</v>
          </cell>
          <cell r="B328">
            <v>6</v>
          </cell>
          <cell r="C328">
            <v>3</v>
          </cell>
          <cell r="D328" t="str">
            <v>C</v>
          </cell>
          <cell r="E328">
            <v>0.86</v>
          </cell>
          <cell r="F328">
            <v>37768</v>
          </cell>
          <cell r="G328">
            <v>5.0299999999999997E-2</v>
          </cell>
          <cell r="H328">
            <v>4.3999999999999997E-2</v>
          </cell>
          <cell r="I328" t="str">
            <v>4          5   .</v>
          </cell>
          <cell r="J328">
            <v>0</v>
          </cell>
          <cell r="K328">
            <v>0</v>
          </cell>
          <cell r="L328">
            <v>2003</v>
          </cell>
          <cell r="M328" t="str">
            <v>No Trade</v>
          </cell>
          <cell r="N328" t="str">
            <v/>
          </cell>
          <cell r="O328" t="str">
            <v/>
          </cell>
          <cell r="P328" t="str">
            <v/>
          </cell>
        </row>
        <row r="329">
          <cell r="A329" t="str">
            <v>GO</v>
          </cell>
          <cell r="B329">
            <v>6</v>
          </cell>
          <cell r="C329">
            <v>3</v>
          </cell>
          <cell r="D329" t="str">
            <v>C</v>
          </cell>
          <cell r="E329">
            <v>0.87</v>
          </cell>
          <cell r="F329">
            <v>37768</v>
          </cell>
          <cell r="G329">
            <v>4.7300000000000002E-2</v>
          </cell>
          <cell r="H329">
            <v>4.1000000000000002E-2</v>
          </cell>
          <cell r="I329" t="str">
            <v>6          0   .</v>
          </cell>
          <cell r="J329">
            <v>0</v>
          </cell>
          <cell r="K329">
            <v>0</v>
          </cell>
          <cell r="L329">
            <v>2003</v>
          </cell>
          <cell r="M329" t="str">
            <v>No Trade</v>
          </cell>
          <cell r="N329" t="str">
            <v/>
          </cell>
          <cell r="O329" t="str">
            <v/>
          </cell>
          <cell r="P329" t="str">
            <v/>
          </cell>
        </row>
        <row r="330">
          <cell r="A330" t="str">
            <v>GO</v>
          </cell>
          <cell r="B330">
            <v>6</v>
          </cell>
          <cell r="C330">
            <v>3</v>
          </cell>
          <cell r="D330" t="str">
            <v>C</v>
          </cell>
          <cell r="E330">
            <v>0.88</v>
          </cell>
          <cell r="F330">
            <v>37768</v>
          </cell>
          <cell r="G330">
            <v>4.4499999999999998E-2</v>
          </cell>
          <cell r="H330">
            <v>3.9E-2</v>
          </cell>
          <cell r="I330" t="str">
            <v>1          0   .</v>
          </cell>
          <cell r="J330">
            <v>0</v>
          </cell>
          <cell r="K330">
            <v>0</v>
          </cell>
          <cell r="L330">
            <v>2003</v>
          </cell>
          <cell r="M330" t="str">
            <v>No Trade</v>
          </cell>
          <cell r="N330" t="str">
            <v/>
          </cell>
          <cell r="O330" t="str">
            <v/>
          </cell>
          <cell r="P330" t="str">
            <v/>
          </cell>
        </row>
        <row r="331">
          <cell r="A331" t="str">
            <v>GO</v>
          </cell>
          <cell r="B331">
            <v>6</v>
          </cell>
          <cell r="C331">
            <v>3</v>
          </cell>
          <cell r="D331" t="str">
            <v>C</v>
          </cell>
          <cell r="E331">
            <v>0.89</v>
          </cell>
          <cell r="F331">
            <v>37768</v>
          </cell>
          <cell r="G331">
            <v>4.2999999999999997E-2</v>
          </cell>
          <cell r="H331">
            <v>3.5999999999999997E-2</v>
          </cell>
          <cell r="I331" t="str">
            <v>7          0   .</v>
          </cell>
          <cell r="J331">
            <v>0</v>
          </cell>
          <cell r="K331">
            <v>0</v>
          </cell>
          <cell r="L331">
            <v>2003</v>
          </cell>
          <cell r="M331" t="str">
            <v>No Trade</v>
          </cell>
          <cell r="N331" t="str">
            <v/>
          </cell>
          <cell r="O331" t="str">
            <v/>
          </cell>
          <cell r="P331" t="str">
            <v/>
          </cell>
        </row>
        <row r="332">
          <cell r="A332" t="str">
            <v>GO</v>
          </cell>
          <cell r="B332">
            <v>6</v>
          </cell>
          <cell r="C332">
            <v>3</v>
          </cell>
          <cell r="D332" t="str">
            <v>C</v>
          </cell>
          <cell r="E332">
            <v>0.9</v>
          </cell>
          <cell r="F332">
            <v>37768</v>
          </cell>
          <cell r="G332">
            <v>4.2500000000000003E-2</v>
          </cell>
          <cell r="H332">
            <v>3.5000000000000003E-2</v>
          </cell>
          <cell r="I332" t="str">
            <v>0          0   .</v>
          </cell>
          <cell r="J332">
            <v>0</v>
          </cell>
          <cell r="K332">
            <v>0</v>
          </cell>
          <cell r="L332">
            <v>2003</v>
          </cell>
          <cell r="M332" t="str">
            <v>No Trade</v>
          </cell>
          <cell r="N332" t="str">
            <v/>
          </cell>
          <cell r="O332" t="str">
            <v/>
          </cell>
          <cell r="P332" t="str">
            <v/>
          </cell>
        </row>
        <row r="333">
          <cell r="A333" t="str">
            <v>GO</v>
          </cell>
          <cell r="B333">
            <v>6</v>
          </cell>
          <cell r="C333">
            <v>3</v>
          </cell>
          <cell r="D333" t="str">
            <v>C</v>
          </cell>
          <cell r="E333">
            <v>0.91</v>
          </cell>
          <cell r="F333">
            <v>37768</v>
          </cell>
          <cell r="G333">
            <v>3.6900000000000002E-2</v>
          </cell>
          <cell r="H333">
            <v>3.2000000000000001E-2</v>
          </cell>
          <cell r="I333" t="str">
            <v>3          0   .</v>
          </cell>
          <cell r="J333">
            <v>0</v>
          </cell>
          <cell r="K333">
            <v>0</v>
          </cell>
          <cell r="L333">
            <v>2003</v>
          </cell>
          <cell r="M333" t="str">
            <v>No Trade</v>
          </cell>
          <cell r="N333" t="str">
            <v/>
          </cell>
          <cell r="O333" t="str">
            <v/>
          </cell>
          <cell r="P333" t="str">
            <v/>
          </cell>
        </row>
        <row r="334">
          <cell r="A334" t="str">
            <v>GO</v>
          </cell>
          <cell r="B334">
            <v>6</v>
          </cell>
          <cell r="C334">
            <v>3</v>
          </cell>
          <cell r="D334" t="str">
            <v>C</v>
          </cell>
          <cell r="E334">
            <v>0.92</v>
          </cell>
          <cell r="F334">
            <v>37768</v>
          </cell>
          <cell r="G334">
            <v>3.4700000000000002E-2</v>
          </cell>
          <cell r="H334">
            <v>0.03</v>
          </cell>
          <cell r="I334" t="str">
            <v>3          5   .</v>
          </cell>
          <cell r="J334">
            <v>0</v>
          </cell>
          <cell r="K334">
            <v>0</v>
          </cell>
          <cell r="L334">
            <v>2003</v>
          </cell>
          <cell r="M334" t="str">
            <v>No Trade</v>
          </cell>
          <cell r="N334" t="str">
            <v/>
          </cell>
          <cell r="O334" t="str">
            <v/>
          </cell>
          <cell r="P334" t="str">
            <v/>
          </cell>
        </row>
        <row r="335">
          <cell r="A335" t="str">
            <v>GO</v>
          </cell>
          <cell r="B335">
            <v>6</v>
          </cell>
          <cell r="C335">
            <v>3</v>
          </cell>
          <cell r="D335" t="str">
            <v>C</v>
          </cell>
          <cell r="E335">
            <v>0.93</v>
          </cell>
          <cell r="F335">
            <v>37768</v>
          </cell>
          <cell r="G335">
            <v>3.2599999999999997E-2</v>
          </cell>
          <cell r="H335">
            <v>2.8000000000000001E-2</v>
          </cell>
          <cell r="I335" t="str">
            <v>4          0   .</v>
          </cell>
          <cell r="J335">
            <v>0</v>
          </cell>
          <cell r="K335">
            <v>0</v>
          </cell>
          <cell r="L335">
            <v>2003</v>
          </cell>
          <cell r="M335" t="str">
            <v>No Trade</v>
          </cell>
          <cell r="N335" t="str">
            <v/>
          </cell>
          <cell r="O335" t="str">
            <v/>
          </cell>
          <cell r="P335" t="str">
            <v/>
          </cell>
        </row>
        <row r="336">
          <cell r="A336" t="str">
            <v>GO</v>
          </cell>
          <cell r="B336">
            <v>6</v>
          </cell>
          <cell r="C336">
            <v>3</v>
          </cell>
          <cell r="D336" t="str">
            <v>C</v>
          </cell>
          <cell r="E336">
            <v>0.94</v>
          </cell>
          <cell r="F336">
            <v>37768</v>
          </cell>
          <cell r="G336">
            <v>3.0599999999999999E-2</v>
          </cell>
          <cell r="H336">
            <v>2.5999999999999999E-2</v>
          </cell>
          <cell r="I336" t="str">
            <v>6          0   .</v>
          </cell>
          <cell r="J336">
            <v>0</v>
          </cell>
          <cell r="K336">
            <v>0</v>
          </cell>
          <cell r="L336">
            <v>2003</v>
          </cell>
          <cell r="M336" t="str">
            <v>No Trade</v>
          </cell>
          <cell r="N336" t="str">
            <v/>
          </cell>
          <cell r="O336" t="str">
            <v/>
          </cell>
          <cell r="P336" t="str">
            <v/>
          </cell>
        </row>
        <row r="337">
          <cell r="A337" t="str">
            <v>GO</v>
          </cell>
          <cell r="B337">
            <v>6</v>
          </cell>
          <cell r="C337">
            <v>3</v>
          </cell>
          <cell r="D337" t="str">
            <v>C</v>
          </cell>
          <cell r="E337">
            <v>0.95</v>
          </cell>
          <cell r="F337">
            <v>37768</v>
          </cell>
          <cell r="G337">
            <v>2.87E-2</v>
          </cell>
          <cell r="H337">
            <v>2.5000000000000001E-2</v>
          </cell>
          <cell r="I337" t="str">
            <v>0          0   .</v>
          </cell>
          <cell r="J337">
            <v>0</v>
          </cell>
          <cell r="K337">
            <v>0</v>
          </cell>
          <cell r="L337">
            <v>2003</v>
          </cell>
          <cell r="M337" t="str">
            <v>No Trade</v>
          </cell>
          <cell r="N337" t="str">
            <v/>
          </cell>
          <cell r="O337" t="str">
            <v/>
          </cell>
          <cell r="P337" t="str">
            <v/>
          </cell>
        </row>
        <row r="338">
          <cell r="A338" t="str">
            <v>GO</v>
          </cell>
          <cell r="B338">
            <v>6</v>
          </cell>
          <cell r="C338">
            <v>3</v>
          </cell>
          <cell r="D338" t="str">
            <v>C</v>
          </cell>
          <cell r="E338">
            <v>1</v>
          </cell>
          <cell r="F338">
            <v>37768</v>
          </cell>
          <cell r="G338">
            <v>2.1000000000000001E-2</v>
          </cell>
          <cell r="H338">
            <v>1.7999999999999999E-2</v>
          </cell>
          <cell r="I338" t="str">
            <v>2          0   .</v>
          </cell>
          <cell r="J338">
            <v>0</v>
          </cell>
          <cell r="K338">
            <v>0</v>
          </cell>
          <cell r="L338">
            <v>2003</v>
          </cell>
          <cell r="M338" t="str">
            <v>No Trade</v>
          </cell>
          <cell r="N338" t="str">
            <v/>
          </cell>
          <cell r="O338" t="str">
            <v/>
          </cell>
          <cell r="P338" t="str">
            <v/>
          </cell>
        </row>
        <row r="339">
          <cell r="A339" t="str">
            <v>GO</v>
          </cell>
          <cell r="B339">
            <v>6</v>
          </cell>
          <cell r="C339">
            <v>3</v>
          </cell>
          <cell r="D339" t="str">
            <v>C</v>
          </cell>
          <cell r="E339">
            <v>1.05</v>
          </cell>
          <cell r="F339">
            <v>37768</v>
          </cell>
          <cell r="G339">
            <v>1.54E-2</v>
          </cell>
          <cell r="H339">
            <v>1.7000000000000001E-2</v>
          </cell>
          <cell r="I339" t="str">
            <v>0          0   .</v>
          </cell>
          <cell r="J339">
            <v>0</v>
          </cell>
          <cell r="K339">
            <v>0</v>
          </cell>
          <cell r="L339">
            <v>2003</v>
          </cell>
          <cell r="M339" t="str">
            <v>No Trade</v>
          </cell>
          <cell r="N339" t="str">
            <v/>
          </cell>
          <cell r="O339" t="str">
            <v/>
          </cell>
          <cell r="P339" t="str">
            <v/>
          </cell>
        </row>
        <row r="340">
          <cell r="A340" t="str">
            <v>GO</v>
          </cell>
          <cell r="B340">
            <v>7</v>
          </cell>
          <cell r="C340">
            <v>3</v>
          </cell>
          <cell r="D340" t="str">
            <v>P</v>
          </cell>
          <cell r="E340">
            <v>0.6</v>
          </cell>
          <cell r="F340">
            <v>37797</v>
          </cell>
          <cell r="G340">
            <v>0</v>
          </cell>
          <cell r="H340">
            <v>0</v>
          </cell>
          <cell r="I340" t="str">
            <v>0          0   .</v>
          </cell>
          <cell r="J340">
            <v>0</v>
          </cell>
          <cell r="K340">
            <v>0</v>
          </cell>
          <cell r="L340">
            <v>2003</v>
          </cell>
          <cell r="M340" t="str">
            <v>No Trade</v>
          </cell>
          <cell r="N340" t="str">
            <v/>
          </cell>
          <cell r="O340" t="str">
            <v/>
          </cell>
          <cell r="P340" t="str">
            <v/>
          </cell>
        </row>
        <row r="341">
          <cell r="A341" t="str">
            <v>GO</v>
          </cell>
          <cell r="B341">
            <v>7</v>
          </cell>
          <cell r="C341">
            <v>3</v>
          </cell>
          <cell r="D341" t="str">
            <v>P</v>
          </cell>
          <cell r="E341">
            <v>0.64</v>
          </cell>
          <cell r="F341">
            <v>37797</v>
          </cell>
          <cell r="G341">
            <v>0</v>
          </cell>
          <cell r="H341">
            <v>0</v>
          </cell>
          <cell r="I341" t="str">
            <v>0          0   .</v>
          </cell>
          <cell r="J341">
            <v>0</v>
          </cell>
          <cell r="K341">
            <v>0</v>
          </cell>
          <cell r="L341">
            <v>2003</v>
          </cell>
          <cell r="M341" t="str">
            <v>No Trade</v>
          </cell>
          <cell r="N341" t="str">
            <v/>
          </cell>
          <cell r="O341" t="str">
            <v/>
          </cell>
          <cell r="P341" t="str">
            <v/>
          </cell>
        </row>
        <row r="342">
          <cell r="A342" t="str">
            <v>GO</v>
          </cell>
          <cell r="B342">
            <v>7</v>
          </cell>
          <cell r="C342">
            <v>3</v>
          </cell>
          <cell r="D342" t="str">
            <v>P</v>
          </cell>
          <cell r="E342">
            <v>0.65</v>
          </cell>
          <cell r="F342">
            <v>37797</v>
          </cell>
          <cell r="G342">
            <v>1.9900000000000001E-2</v>
          </cell>
          <cell r="H342">
            <v>2.1999999999999999E-2</v>
          </cell>
          <cell r="I342" t="str">
            <v>9          0   .</v>
          </cell>
          <cell r="J342">
            <v>0</v>
          </cell>
          <cell r="K342">
            <v>0</v>
          </cell>
          <cell r="L342">
            <v>2003</v>
          </cell>
          <cell r="M342" t="str">
            <v>No Trade</v>
          </cell>
          <cell r="N342" t="str">
            <v/>
          </cell>
          <cell r="O342" t="str">
            <v/>
          </cell>
          <cell r="P342" t="str">
            <v/>
          </cell>
        </row>
        <row r="343">
          <cell r="A343" t="str">
            <v>GO</v>
          </cell>
          <cell r="B343">
            <v>7</v>
          </cell>
          <cell r="C343">
            <v>3</v>
          </cell>
          <cell r="D343" t="str">
            <v>P</v>
          </cell>
          <cell r="E343">
            <v>0.7</v>
          </cell>
          <cell r="F343">
            <v>37797</v>
          </cell>
          <cell r="G343">
            <v>7.51E-2</v>
          </cell>
          <cell r="H343">
            <v>7.4999999999999997E-2</v>
          </cell>
          <cell r="I343" t="str">
            <v>1          0   .</v>
          </cell>
          <cell r="J343">
            <v>0</v>
          </cell>
          <cell r="K343">
            <v>0</v>
          </cell>
          <cell r="L343">
            <v>2003</v>
          </cell>
          <cell r="M343" t="str">
            <v>No Trade</v>
          </cell>
          <cell r="N343" t="str">
            <v/>
          </cell>
          <cell r="O343" t="str">
            <v/>
          </cell>
          <cell r="P343" t="str">
            <v/>
          </cell>
        </row>
        <row r="344">
          <cell r="A344" t="str">
            <v>GO</v>
          </cell>
          <cell r="B344">
            <v>7</v>
          </cell>
          <cell r="C344">
            <v>3</v>
          </cell>
          <cell r="D344" t="str">
            <v>C</v>
          </cell>
          <cell r="E344">
            <v>0.77</v>
          </cell>
          <cell r="F344">
            <v>37797</v>
          </cell>
          <cell r="G344">
            <v>8.1799999999999998E-2</v>
          </cell>
          <cell r="H344">
            <v>7.2999999999999995E-2</v>
          </cell>
          <cell r="I344" t="str">
            <v>4          0   .</v>
          </cell>
          <cell r="J344">
            <v>0</v>
          </cell>
          <cell r="K344">
            <v>0</v>
          </cell>
          <cell r="L344">
            <v>2003</v>
          </cell>
          <cell r="M344" t="str">
            <v>No Trade</v>
          </cell>
          <cell r="N344" t="str">
            <v/>
          </cell>
          <cell r="O344" t="str">
            <v/>
          </cell>
          <cell r="P344" t="str">
            <v/>
          </cell>
        </row>
        <row r="345">
          <cell r="A345" t="str">
            <v>GO</v>
          </cell>
          <cell r="B345">
            <v>7</v>
          </cell>
          <cell r="C345">
            <v>3</v>
          </cell>
          <cell r="D345" t="str">
            <v>P</v>
          </cell>
          <cell r="E345">
            <v>0.77</v>
          </cell>
          <cell r="F345">
            <v>37797</v>
          </cell>
          <cell r="G345">
            <v>6.4399999999999999E-2</v>
          </cell>
          <cell r="H345">
            <v>7.0999999999999994E-2</v>
          </cell>
          <cell r="I345" t="str">
            <v>0          0   .</v>
          </cell>
          <cell r="J345">
            <v>0</v>
          </cell>
          <cell r="K345">
            <v>0</v>
          </cell>
          <cell r="L345">
            <v>2003</v>
          </cell>
          <cell r="M345" t="str">
            <v>No Trade</v>
          </cell>
          <cell r="N345" t="str">
            <v/>
          </cell>
          <cell r="O345" t="str">
            <v/>
          </cell>
          <cell r="P345" t="str">
            <v/>
          </cell>
        </row>
        <row r="346">
          <cell r="A346" t="str">
            <v>GO</v>
          </cell>
          <cell r="B346">
            <v>7</v>
          </cell>
          <cell r="C346">
            <v>3</v>
          </cell>
          <cell r="D346" t="str">
            <v>C</v>
          </cell>
          <cell r="E346">
            <v>0.79</v>
          </cell>
          <cell r="F346">
            <v>37797</v>
          </cell>
          <cell r="G346">
            <v>7.2499999999999995E-2</v>
          </cell>
          <cell r="H346">
            <v>6.5000000000000002E-2</v>
          </cell>
          <cell r="I346" t="str">
            <v>3         50   .</v>
          </cell>
          <cell r="J346">
            <v>0</v>
          </cell>
          <cell r="K346">
            <v>0</v>
          </cell>
          <cell r="L346">
            <v>2003</v>
          </cell>
          <cell r="M346" t="str">
            <v>No Trade</v>
          </cell>
          <cell r="N346" t="str">
            <v/>
          </cell>
          <cell r="O346" t="str">
            <v/>
          </cell>
          <cell r="P346" t="str">
            <v/>
          </cell>
        </row>
        <row r="347">
          <cell r="A347" t="str">
            <v>GO</v>
          </cell>
          <cell r="B347">
            <v>7</v>
          </cell>
          <cell r="C347">
            <v>3</v>
          </cell>
          <cell r="D347" t="str">
            <v>P</v>
          </cell>
          <cell r="E347">
            <v>0.79</v>
          </cell>
          <cell r="F347">
            <v>37797</v>
          </cell>
          <cell r="G347">
            <v>7.4800000000000005E-2</v>
          </cell>
          <cell r="H347">
            <v>8.2000000000000003E-2</v>
          </cell>
          <cell r="I347" t="str">
            <v>9         50   .</v>
          </cell>
          <cell r="J347">
            <v>0</v>
          </cell>
          <cell r="K347">
            <v>0</v>
          </cell>
          <cell r="L347">
            <v>2003</v>
          </cell>
          <cell r="M347" t="str">
            <v>No Trade</v>
          </cell>
          <cell r="N347" t="str">
            <v/>
          </cell>
          <cell r="O347" t="str">
            <v/>
          </cell>
          <cell r="P347" t="str">
            <v/>
          </cell>
        </row>
        <row r="348">
          <cell r="A348" t="str">
            <v>GO</v>
          </cell>
          <cell r="B348">
            <v>7</v>
          </cell>
          <cell r="C348">
            <v>3</v>
          </cell>
          <cell r="D348" t="str">
            <v>C</v>
          </cell>
          <cell r="E348">
            <v>0.8</v>
          </cell>
          <cell r="F348">
            <v>37797</v>
          </cell>
          <cell r="G348">
            <v>6.8500000000000005E-2</v>
          </cell>
          <cell r="H348">
            <v>6.0999999999999999E-2</v>
          </cell>
          <cell r="I348" t="str">
            <v>6          0   .</v>
          </cell>
          <cell r="J348">
            <v>0</v>
          </cell>
          <cell r="K348">
            <v>0</v>
          </cell>
          <cell r="L348">
            <v>2003</v>
          </cell>
          <cell r="M348" t="str">
            <v>No Trade</v>
          </cell>
          <cell r="N348" t="str">
            <v/>
          </cell>
          <cell r="O348" t="str">
            <v/>
          </cell>
          <cell r="P348" t="str">
            <v/>
          </cell>
        </row>
        <row r="349">
          <cell r="A349" t="str">
            <v>GO</v>
          </cell>
          <cell r="B349">
            <v>7</v>
          </cell>
          <cell r="C349">
            <v>3</v>
          </cell>
          <cell r="D349" t="str">
            <v>C</v>
          </cell>
          <cell r="E349">
            <v>0.83</v>
          </cell>
          <cell r="F349">
            <v>37797</v>
          </cell>
          <cell r="G349">
            <v>5.7599999999999998E-2</v>
          </cell>
          <cell r="H349">
            <v>5.0999999999999997E-2</v>
          </cell>
          <cell r="I349" t="str">
            <v>6          0   .</v>
          </cell>
          <cell r="J349">
            <v>0</v>
          </cell>
          <cell r="K349">
            <v>0</v>
          </cell>
          <cell r="L349">
            <v>2003</v>
          </cell>
          <cell r="M349" t="str">
            <v>No Trade</v>
          </cell>
          <cell r="N349" t="str">
            <v/>
          </cell>
          <cell r="O349" t="str">
            <v/>
          </cell>
          <cell r="P349" t="str">
            <v/>
          </cell>
        </row>
        <row r="350">
          <cell r="A350" t="str">
            <v>GO</v>
          </cell>
          <cell r="B350">
            <v>7</v>
          </cell>
          <cell r="C350">
            <v>3</v>
          </cell>
          <cell r="D350" t="str">
            <v>C</v>
          </cell>
          <cell r="E350">
            <v>0.86</v>
          </cell>
          <cell r="F350">
            <v>37797</v>
          </cell>
          <cell r="G350">
            <v>4.8399999999999999E-2</v>
          </cell>
          <cell r="H350">
            <v>4.2999999999999997E-2</v>
          </cell>
          <cell r="I350" t="str">
            <v>2          0   .</v>
          </cell>
          <cell r="J350">
            <v>0</v>
          </cell>
          <cell r="K350">
            <v>0</v>
          </cell>
          <cell r="L350">
            <v>2003</v>
          </cell>
          <cell r="M350" t="str">
            <v>No Trade</v>
          </cell>
          <cell r="N350" t="str">
            <v/>
          </cell>
          <cell r="O350" t="str">
            <v/>
          </cell>
          <cell r="P350" t="str">
            <v/>
          </cell>
        </row>
        <row r="351">
          <cell r="A351" t="str">
            <v>GO</v>
          </cell>
          <cell r="B351">
            <v>8</v>
          </cell>
          <cell r="C351">
            <v>3</v>
          </cell>
          <cell r="D351" t="str">
            <v>C</v>
          </cell>
          <cell r="E351">
            <v>0.7</v>
          </cell>
          <cell r="F351">
            <v>37830</v>
          </cell>
          <cell r="G351">
            <v>0</v>
          </cell>
          <cell r="H351">
            <v>0</v>
          </cell>
          <cell r="I351" t="str">
            <v>0          0   .</v>
          </cell>
          <cell r="J351">
            <v>0</v>
          </cell>
          <cell r="K351">
            <v>0</v>
          </cell>
          <cell r="L351">
            <v>2003</v>
          </cell>
          <cell r="M351" t="str">
            <v>No Trade</v>
          </cell>
          <cell r="N351" t="str">
            <v/>
          </cell>
          <cell r="O351" t="str">
            <v/>
          </cell>
          <cell r="P351" t="str">
            <v/>
          </cell>
        </row>
        <row r="352">
          <cell r="A352" t="str">
            <v>GO</v>
          </cell>
          <cell r="B352">
            <v>8</v>
          </cell>
          <cell r="C352">
            <v>3</v>
          </cell>
          <cell r="D352" t="str">
            <v>C</v>
          </cell>
          <cell r="E352">
            <v>0.76</v>
          </cell>
          <cell r="F352">
            <v>37830</v>
          </cell>
          <cell r="G352">
            <v>7.8899999999999998E-2</v>
          </cell>
          <cell r="H352">
            <v>7.0999999999999994E-2</v>
          </cell>
          <cell r="I352" t="str">
            <v>2          0   .</v>
          </cell>
          <cell r="J352">
            <v>0</v>
          </cell>
          <cell r="K352">
            <v>0</v>
          </cell>
          <cell r="L352">
            <v>2003</v>
          </cell>
          <cell r="M352" t="str">
            <v>No Trade</v>
          </cell>
          <cell r="N352" t="str">
            <v/>
          </cell>
          <cell r="O352" t="str">
            <v/>
          </cell>
          <cell r="P352" t="str">
            <v/>
          </cell>
        </row>
        <row r="353">
          <cell r="A353" t="str">
            <v>GO</v>
          </cell>
          <cell r="B353">
            <v>8</v>
          </cell>
          <cell r="C353">
            <v>3</v>
          </cell>
          <cell r="D353" t="str">
            <v>P</v>
          </cell>
          <cell r="E353">
            <v>0.76</v>
          </cell>
          <cell r="F353">
            <v>37830</v>
          </cell>
          <cell r="G353">
            <v>7.22E-2</v>
          </cell>
          <cell r="H353">
            <v>7.9000000000000001E-2</v>
          </cell>
          <cell r="I353" t="str">
            <v>3          0   .</v>
          </cell>
          <cell r="J353">
            <v>0</v>
          </cell>
          <cell r="K353">
            <v>0</v>
          </cell>
          <cell r="L353">
            <v>2003</v>
          </cell>
          <cell r="M353" t="str">
            <v>No Trade</v>
          </cell>
          <cell r="N353" t="str">
            <v/>
          </cell>
          <cell r="O353" t="str">
            <v/>
          </cell>
          <cell r="P353" t="str">
            <v/>
          </cell>
        </row>
        <row r="354">
          <cell r="A354" t="str">
            <v>GO</v>
          </cell>
          <cell r="B354">
            <v>8</v>
          </cell>
          <cell r="C354">
            <v>3</v>
          </cell>
          <cell r="D354" t="str">
            <v>C</v>
          </cell>
          <cell r="E354">
            <v>0.78</v>
          </cell>
          <cell r="F354">
            <v>37830</v>
          </cell>
          <cell r="G354">
            <v>0</v>
          </cell>
          <cell r="H354">
            <v>0</v>
          </cell>
          <cell r="I354" t="str">
            <v>0          0   .</v>
          </cell>
          <cell r="J354">
            <v>0</v>
          </cell>
          <cell r="K354">
            <v>0</v>
          </cell>
          <cell r="L354">
            <v>2003</v>
          </cell>
          <cell r="M354" t="str">
            <v>No Trade</v>
          </cell>
          <cell r="N354" t="str">
            <v/>
          </cell>
          <cell r="O354" t="str">
            <v/>
          </cell>
          <cell r="P354" t="str">
            <v/>
          </cell>
        </row>
        <row r="355">
          <cell r="A355" t="str">
            <v>GO</v>
          </cell>
          <cell r="B355">
            <v>9</v>
          </cell>
          <cell r="C355">
            <v>3</v>
          </cell>
          <cell r="D355" t="str">
            <v>C</v>
          </cell>
          <cell r="E355">
            <v>0.74</v>
          </cell>
          <cell r="F355">
            <v>37859</v>
          </cell>
          <cell r="G355">
            <v>7.6100000000000001E-2</v>
          </cell>
          <cell r="H355">
            <v>6.8000000000000005E-2</v>
          </cell>
          <cell r="I355" t="str">
            <v>8          0   .</v>
          </cell>
          <cell r="J355">
            <v>0</v>
          </cell>
          <cell r="K355">
            <v>0</v>
          </cell>
          <cell r="L355">
            <v>2003</v>
          </cell>
          <cell r="M355" t="str">
            <v>No Trade</v>
          </cell>
          <cell r="N355" t="str">
            <v/>
          </cell>
          <cell r="O355" t="str">
            <v/>
          </cell>
          <cell r="P355" t="str">
            <v/>
          </cell>
        </row>
        <row r="356">
          <cell r="A356" t="str">
            <v>GO</v>
          </cell>
          <cell r="B356">
            <v>9</v>
          </cell>
          <cell r="C356">
            <v>3</v>
          </cell>
          <cell r="D356" t="str">
            <v>P</v>
          </cell>
          <cell r="E356">
            <v>0.74</v>
          </cell>
          <cell r="F356">
            <v>37859</v>
          </cell>
          <cell r="G356">
            <v>7.6100000000000001E-2</v>
          </cell>
          <cell r="H356">
            <v>8.3000000000000004E-2</v>
          </cell>
          <cell r="I356" t="str">
            <v>4          0   .</v>
          </cell>
          <cell r="J356">
            <v>0</v>
          </cell>
          <cell r="K356">
            <v>0</v>
          </cell>
          <cell r="L356">
            <v>2003</v>
          </cell>
          <cell r="M356" t="str">
            <v>No Trade</v>
          </cell>
          <cell r="N356" t="str">
            <v/>
          </cell>
          <cell r="O356" t="str">
            <v/>
          </cell>
          <cell r="P356" t="str">
            <v/>
          </cell>
        </row>
        <row r="357">
          <cell r="A357" t="str">
            <v>GO</v>
          </cell>
          <cell r="B357">
            <v>9</v>
          </cell>
          <cell r="C357">
            <v>3</v>
          </cell>
          <cell r="D357" t="str">
            <v>C</v>
          </cell>
          <cell r="E357">
            <v>0.84</v>
          </cell>
          <cell r="F357">
            <v>37859</v>
          </cell>
          <cell r="G357">
            <v>4.3700000000000003E-2</v>
          </cell>
          <cell r="H357">
            <v>3.9E-2</v>
          </cell>
          <cell r="I357" t="str">
            <v>0          0   .</v>
          </cell>
          <cell r="J357">
            <v>0</v>
          </cell>
          <cell r="K357">
            <v>0</v>
          </cell>
          <cell r="L357">
            <v>2003</v>
          </cell>
          <cell r="M357" t="str">
            <v>No Trade</v>
          </cell>
          <cell r="N357" t="str">
            <v/>
          </cell>
          <cell r="O357" t="str">
            <v/>
          </cell>
          <cell r="P357" t="str">
            <v/>
          </cell>
        </row>
        <row r="358">
          <cell r="A358" t="str">
            <v>GO</v>
          </cell>
          <cell r="B358">
            <v>11</v>
          </cell>
          <cell r="C358">
            <v>3</v>
          </cell>
          <cell r="D358" t="str">
            <v>C</v>
          </cell>
          <cell r="E358">
            <v>0.66</v>
          </cell>
          <cell r="F358">
            <v>37922</v>
          </cell>
          <cell r="G358">
            <v>8.5400000000000004E-2</v>
          </cell>
          <cell r="H358">
            <v>7.5999999999999998E-2</v>
          </cell>
          <cell r="I358" t="str">
            <v>9          0   .</v>
          </cell>
          <cell r="J358">
            <v>0</v>
          </cell>
          <cell r="K358">
            <v>0</v>
          </cell>
          <cell r="L358">
            <v>2003</v>
          </cell>
          <cell r="M358" t="str">
            <v>No Trade</v>
          </cell>
          <cell r="N358" t="str">
            <v/>
          </cell>
          <cell r="O358" t="str">
            <v/>
          </cell>
          <cell r="P358" t="str">
            <v/>
          </cell>
        </row>
        <row r="359">
          <cell r="A359" t="str">
            <v>GO</v>
          </cell>
          <cell r="B359">
            <v>11</v>
          </cell>
          <cell r="C359">
            <v>3</v>
          </cell>
          <cell r="D359" t="str">
            <v>P</v>
          </cell>
          <cell r="E359">
            <v>0.66</v>
          </cell>
          <cell r="F359">
            <v>37922</v>
          </cell>
          <cell r="G359">
            <v>5.6000000000000001E-2</v>
          </cell>
          <cell r="H359">
            <v>6.0999999999999999E-2</v>
          </cell>
          <cell r="I359" t="str">
            <v>5          0   .</v>
          </cell>
          <cell r="J359">
            <v>0</v>
          </cell>
          <cell r="K359">
            <v>0</v>
          </cell>
          <cell r="L359">
            <v>2003</v>
          </cell>
          <cell r="M359" t="str">
            <v>No Trade</v>
          </cell>
          <cell r="N359" t="str">
            <v/>
          </cell>
          <cell r="O359" t="str">
            <v/>
          </cell>
          <cell r="P359" t="str">
            <v/>
          </cell>
        </row>
        <row r="360">
          <cell r="A360" t="str">
            <v>IA</v>
          </cell>
          <cell r="B360">
            <v>1</v>
          </cell>
          <cell r="C360">
            <v>3</v>
          </cell>
          <cell r="D360" t="str">
            <v>C</v>
          </cell>
          <cell r="E360">
            <v>0.04</v>
          </cell>
          <cell r="F360">
            <v>37616</v>
          </cell>
          <cell r="G360">
            <v>7.0000000000000007E-2</v>
          </cell>
          <cell r="H360">
            <v>0.09</v>
          </cell>
          <cell r="I360" t="str">
            <v>0          0</v>
          </cell>
          <cell r="J360">
            <v>0</v>
          </cell>
          <cell r="K360">
            <v>0</v>
          </cell>
          <cell r="L360">
            <v>2003</v>
          </cell>
          <cell r="M360" t="str">
            <v>No Trade</v>
          </cell>
          <cell r="N360" t="str">
            <v/>
          </cell>
          <cell r="O360" t="str">
            <v/>
          </cell>
          <cell r="P360" t="str">
            <v/>
          </cell>
        </row>
        <row r="361">
          <cell r="A361" t="str">
            <v>IA</v>
          </cell>
          <cell r="B361">
            <v>1</v>
          </cell>
          <cell r="C361">
            <v>3</v>
          </cell>
          <cell r="D361" t="str">
            <v>P</v>
          </cell>
          <cell r="E361">
            <v>0.04</v>
          </cell>
          <cell r="F361">
            <v>37616</v>
          </cell>
          <cell r="G361">
            <v>7.0000000000000007E-2</v>
          </cell>
          <cell r="H361">
            <v>0.09</v>
          </cell>
          <cell r="I361" t="str">
            <v>0          0</v>
          </cell>
          <cell r="J361">
            <v>0</v>
          </cell>
          <cell r="K361">
            <v>0</v>
          </cell>
          <cell r="L361">
            <v>2003</v>
          </cell>
          <cell r="M361" t="str">
            <v>No Trade</v>
          </cell>
          <cell r="N361" t="str">
            <v/>
          </cell>
          <cell r="O361" t="str">
            <v/>
          </cell>
          <cell r="P361" t="str">
            <v/>
          </cell>
        </row>
        <row r="362">
          <cell r="A362" t="str">
            <v>IA</v>
          </cell>
          <cell r="B362">
            <v>3</v>
          </cell>
          <cell r="C362">
            <v>3</v>
          </cell>
          <cell r="D362" t="str">
            <v>P</v>
          </cell>
          <cell r="E362">
            <v>0</v>
          </cell>
          <cell r="F362">
            <v>37677</v>
          </cell>
          <cell r="G362">
            <v>0.06</v>
          </cell>
          <cell r="H362">
            <v>7.0000000000000007E-2</v>
          </cell>
          <cell r="I362" t="str">
            <v>0          0</v>
          </cell>
          <cell r="J362">
            <v>0</v>
          </cell>
          <cell r="K362">
            <v>0</v>
          </cell>
          <cell r="L362">
            <v>2003</v>
          </cell>
          <cell r="M362" t="str">
            <v>No Trade</v>
          </cell>
          <cell r="N362" t="str">
            <v/>
          </cell>
          <cell r="O362" t="str">
            <v/>
          </cell>
          <cell r="P362" t="str">
            <v/>
          </cell>
        </row>
        <row r="363">
          <cell r="A363" t="str">
            <v>IA</v>
          </cell>
          <cell r="B363">
            <v>3</v>
          </cell>
          <cell r="C363">
            <v>3</v>
          </cell>
          <cell r="D363" t="str">
            <v>P</v>
          </cell>
          <cell r="E363">
            <v>5.0000000000000001E-3</v>
          </cell>
          <cell r="F363">
            <v>37677</v>
          </cell>
          <cell r="G363">
            <v>6.5000000000000002E-2</v>
          </cell>
          <cell r="H363">
            <v>7.0000000000000007E-2</v>
          </cell>
          <cell r="I363" t="str">
            <v>5          0</v>
          </cell>
          <cell r="J363">
            <v>0</v>
          </cell>
          <cell r="K363">
            <v>0</v>
          </cell>
          <cell r="L363">
            <v>2003</v>
          </cell>
          <cell r="M363" t="str">
            <v>No Trade</v>
          </cell>
          <cell r="N363" t="str">
            <v/>
          </cell>
          <cell r="O363" t="str">
            <v/>
          </cell>
          <cell r="P363" t="str">
            <v/>
          </cell>
        </row>
        <row r="364">
          <cell r="A364" t="str">
            <v>IA</v>
          </cell>
          <cell r="B364">
            <v>3</v>
          </cell>
          <cell r="C364">
            <v>3</v>
          </cell>
          <cell r="D364" t="str">
            <v>C</v>
          </cell>
          <cell r="E364">
            <v>0.02</v>
          </cell>
          <cell r="F364">
            <v>37677</v>
          </cell>
          <cell r="G364">
            <v>0</v>
          </cell>
          <cell r="H364">
            <v>0</v>
          </cell>
          <cell r="I364" t="str">
            <v>0          0</v>
          </cell>
          <cell r="J364">
            <v>0</v>
          </cell>
          <cell r="K364">
            <v>0</v>
          </cell>
          <cell r="L364">
            <v>2003</v>
          </cell>
          <cell r="M364" t="str">
            <v>No Trade</v>
          </cell>
          <cell r="N364" t="str">
            <v/>
          </cell>
          <cell r="O364" t="str">
            <v/>
          </cell>
          <cell r="P364" t="str">
            <v/>
          </cell>
        </row>
        <row r="365">
          <cell r="A365" t="str">
            <v>IA</v>
          </cell>
          <cell r="B365">
            <v>3</v>
          </cell>
          <cell r="C365">
            <v>3</v>
          </cell>
          <cell r="D365" t="str">
            <v>C</v>
          </cell>
          <cell r="E365">
            <v>0.05</v>
          </cell>
          <cell r="F365">
            <v>37677</v>
          </cell>
          <cell r="G365">
            <v>0.22</v>
          </cell>
          <cell r="H365">
            <v>0.22</v>
          </cell>
          <cell r="I365" t="str">
            <v>0          0</v>
          </cell>
          <cell r="J365">
            <v>0</v>
          </cell>
          <cell r="K365">
            <v>0</v>
          </cell>
          <cell r="L365">
            <v>2003</v>
          </cell>
          <cell r="M365" t="str">
            <v>No Trade</v>
          </cell>
          <cell r="N365" t="str">
            <v/>
          </cell>
          <cell r="O365" t="str">
            <v/>
          </cell>
          <cell r="P365" t="str">
            <v/>
          </cell>
        </row>
        <row r="366">
          <cell r="A366" t="str">
            <v>IA</v>
          </cell>
          <cell r="B366">
            <v>3</v>
          </cell>
          <cell r="C366">
            <v>3</v>
          </cell>
          <cell r="D366" t="str">
            <v>P</v>
          </cell>
          <cell r="E366">
            <v>0.05</v>
          </cell>
          <cell r="F366">
            <v>37677</v>
          </cell>
          <cell r="G366">
            <v>0.08</v>
          </cell>
          <cell r="H366">
            <v>0.09</v>
          </cell>
          <cell r="I366" t="str">
            <v>0          0</v>
          </cell>
          <cell r="J366">
            <v>0</v>
          </cell>
          <cell r="K366">
            <v>0</v>
          </cell>
          <cell r="L366">
            <v>2003</v>
          </cell>
          <cell r="M366" t="str">
            <v>No Trade</v>
          </cell>
          <cell r="N366" t="str">
            <v/>
          </cell>
          <cell r="O366" t="str">
            <v/>
          </cell>
          <cell r="P366" t="str">
            <v/>
          </cell>
        </row>
        <row r="367">
          <cell r="A367" t="str">
            <v>IA</v>
          </cell>
          <cell r="B367">
            <v>3</v>
          </cell>
          <cell r="C367">
            <v>3</v>
          </cell>
          <cell r="D367" t="str">
            <v>C</v>
          </cell>
          <cell r="E367">
            <v>0.1</v>
          </cell>
          <cell r="F367">
            <v>37677</v>
          </cell>
          <cell r="G367">
            <v>0.115</v>
          </cell>
          <cell r="H367">
            <v>0.12</v>
          </cell>
          <cell r="I367" t="str">
            <v>5          0</v>
          </cell>
          <cell r="J367">
            <v>0</v>
          </cell>
          <cell r="K367">
            <v>0</v>
          </cell>
          <cell r="L367">
            <v>2003</v>
          </cell>
          <cell r="M367" t="str">
            <v>No Trade</v>
          </cell>
          <cell r="N367" t="str">
            <v/>
          </cell>
          <cell r="O367" t="str">
            <v/>
          </cell>
          <cell r="P367" t="str">
            <v/>
          </cell>
        </row>
        <row r="368">
          <cell r="A368" t="str">
            <v>IA</v>
          </cell>
          <cell r="B368">
            <v>3</v>
          </cell>
          <cell r="C368">
            <v>3</v>
          </cell>
          <cell r="D368" t="str">
            <v>C</v>
          </cell>
          <cell r="E368">
            <v>0.19</v>
          </cell>
          <cell r="F368">
            <v>37677</v>
          </cell>
          <cell r="G368">
            <v>0</v>
          </cell>
          <cell r="H368">
            <v>0</v>
          </cell>
          <cell r="I368" t="str">
            <v>0          0</v>
          </cell>
          <cell r="J368">
            <v>0</v>
          </cell>
          <cell r="K368">
            <v>0</v>
          </cell>
          <cell r="L368">
            <v>2003</v>
          </cell>
          <cell r="M368" t="str">
            <v>No Trade</v>
          </cell>
          <cell r="N368" t="str">
            <v/>
          </cell>
          <cell r="O368" t="str">
            <v/>
          </cell>
          <cell r="P368" t="str">
            <v/>
          </cell>
        </row>
        <row r="369">
          <cell r="A369" t="str">
            <v>IA</v>
          </cell>
          <cell r="B369">
            <v>3</v>
          </cell>
          <cell r="C369">
            <v>3</v>
          </cell>
          <cell r="D369" t="str">
            <v>C</v>
          </cell>
          <cell r="E369">
            <v>0.2</v>
          </cell>
          <cell r="F369">
            <v>37677</v>
          </cell>
          <cell r="G369">
            <v>7.0000000000000007E-2</v>
          </cell>
          <cell r="H369">
            <v>7.0000000000000007E-2</v>
          </cell>
          <cell r="I369" t="str">
            <v>5          0</v>
          </cell>
          <cell r="J369">
            <v>0</v>
          </cell>
          <cell r="K369">
            <v>0</v>
          </cell>
          <cell r="L369">
            <v>2003</v>
          </cell>
          <cell r="M369" t="str">
            <v>No Trade</v>
          </cell>
          <cell r="N369" t="str">
            <v/>
          </cell>
          <cell r="O369" t="str">
            <v/>
          </cell>
          <cell r="P369" t="str">
            <v/>
          </cell>
        </row>
        <row r="370">
          <cell r="A370" t="str">
            <v>IA</v>
          </cell>
          <cell r="B370">
            <v>3</v>
          </cell>
          <cell r="C370">
            <v>3</v>
          </cell>
          <cell r="D370" t="str">
            <v>C</v>
          </cell>
          <cell r="E370">
            <v>0.5</v>
          </cell>
          <cell r="F370">
            <v>37677</v>
          </cell>
          <cell r="G370">
            <v>5.0000000000000001E-3</v>
          </cell>
          <cell r="H370">
            <v>0.01</v>
          </cell>
          <cell r="I370" t="str">
            <v>0          0</v>
          </cell>
          <cell r="J370">
            <v>0</v>
          </cell>
          <cell r="K370">
            <v>0</v>
          </cell>
          <cell r="L370">
            <v>2003</v>
          </cell>
          <cell r="M370" t="str">
            <v>No Trade</v>
          </cell>
          <cell r="N370" t="str">
            <v/>
          </cell>
          <cell r="O370" t="str">
            <v/>
          </cell>
          <cell r="P370" t="str">
            <v/>
          </cell>
        </row>
        <row r="371">
          <cell r="A371" t="str">
            <v>LO</v>
          </cell>
          <cell r="B371">
            <v>1</v>
          </cell>
          <cell r="C371">
            <v>3</v>
          </cell>
          <cell r="D371" t="str">
            <v>C</v>
          </cell>
          <cell r="E371">
            <v>5</v>
          </cell>
          <cell r="F371">
            <v>37606</v>
          </cell>
          <cell r="G371">
            <v>0</v>
          </cell>
          <cell r="H371">
            <v>0</v>
          </cell>
          <cell r="I371" t="str">
            <v>0          0</v>
          </cell>
          <cell r="J371">
            <v>0</v>
          </cell>
          <cell r="K371">
            <v>0</v>
          </cell>
          <cell r="L371">
            <v>2003</v>
          </cell>
          <cell r="M371" t="str">
            <v>No Trade</v>
          </cell>
          <cell r="N371" t="str">
            <v/>
          </cell>
          <cell r="O371" t="str">
            <v/>
          </cell>
          <cell r="P371" t="str">
            <v/>
          </cell>
        </row>
        <row r="372">
          <cell r="A372" t="str">
            <v>LO</v>
          </cell>
          <cell r="B372">
            <v>1</v>
          </cell>
          <cell r="C372">
            <v>3</v>
          </cell>
          <cell r="D372" t="str">
            <v>P</v>
          </cell>
          <cell r="E372">
            <v>13</v>
          </cell>
          <cell r="F372">
            <v>37606</v>
          </cell>
          <cell r="G372">
            <v>0.01</v>
          </cell>
          <cell r="H372">
            <v>0</v>
          </cell>
          <cell r="I372" t="str">
            <v>1          0</v>
          </cell>
          <cell r="J372">
            <v>0</v>
          </cell>
          <cell r="K372">
            <v>0</v>
          </cell>
          <cell r="L372">
            <v>2003</v>
          </cell>
          <cell r="M372" t="str">
            <v>No Trade</v>
          </cell>
          <cell r="N372" t="str">
            <v/>
          </cell>
          <cell r="O372" t="str">
            <v/>
          </cell>
          <cell r="P372" t="str">
            <v/>
          </cell>
        </row>
        <row r="373">
          <cell r="A373" t="str">
            <v>LO</v>
          </cell>
          <cell r="B373">
            <v>1</v>
          </cell>
          <cell r="C373">
            <v>3</v>
          </cell>
          <cell r="D373" t="str">
            <v>P</v>
          </cell>
          <cell r="E373">
            <v>14</v>
          </cell>
          <cell r="F373">
            <v>37606</v>
          </cell>
          <cell r="G373">
            <v>0.01</v>
          </cell>
          <cell r="H373">
            <v>0</v>
          </cell>
          <cell r="I373" t="str">
            <v>1          0</v>
          </cell>
          <cell r="J373">
            <v>0</v>
          </cell>
          <cell r="K373">
            <v>0</v>
          </cell>
          <cell r="L373">
            <v>2003</v>
          </cell>
          <cell r="M373" t="str">
            <v>No Trade</v>
          </cell>
          <cell r="N373" t="str">
            <v/>
          </cell>
          <cell r="O373" t="str">
            <v/>
          </cell>
          <cell r="P373" t="str">
            <v/>
          </cell>
        </row>
        <row r="374">
          <cell r="A374" t="str">
            <v>LO</v>
          </cell>
          <cell r="B374">
            <v>1</v>
          </cell>
          <cell r="C374">
            <v>3</v>
          </cell>
          <cell r="D374" t="str">
            <v>P</v>
          </cell>
          <cell r="E374">
            <v>15</v>
          </cell>
          <cell r="F374">
            <v>37606</v>
          </cell>
          <cell r="G374">
            <v>0.01</v>
          </cell>
          <cell r="H374">
            <v>0</v>
          </cell>
          <cell r="I374" t="str">
            <v>1          0</v>
          </cell>
          <cell r="J374">
            <v>0</v>
          </cell>
          <cell r="K374">
            <v>0</v>
          </cell>
          <cell r="L374">
            <v>2003</v>
          </cell>
          <cell r="M374" t="str">
            <v>No Trade</v>
          </cell>
          <cell r="N374" t="str">
            <v/>
          </cell>
          <cell r="O374" t="str">
            <v/>
          </cell>
          <cell r="P374" t="str">
            <v/>
          </cell>
        </row>
        <row r="375">
          <cell r="A375" t="str">
            <v>LO</v>
          </cell>
          <cell r="B375">
            <v>1</v>
          </cell>
          <cell r="C375">
            <v>3</v>
          </cell>
          <cell r="D375" t="str">
            <v>P</v>
          </cell>
          <cell r="E375">
            <v>16</v>
          </cell>
          <cell r="F375">
            <v>37606</v>
          </cell>
          <cell r="G375">
            <v>0.01</v>
          </cell>
          <cell r="H375">
            <v>0</v>
          </cell>
          <cell r="I375" t="str">
            <v>1          0</v>
          </cell>
          <cell r="J375">
            <v>0</v>
          </cell>
          <cell r="K375">
            <v>0</v>
          </cell>
          <cell r="L375">
            <v>2003</v>
          </cell>
          <cell r="M375" t="str">
            <v>No Trade</v>
          </cell>
          <cell r="N375" t="str">
            <v/>
          </cell>
          <cell r="O375" t="str">
            <v/>
          </cell>
          <cell r="P375" t="str">
            <v/>
          </cell>
        </row>
        <row r="376">
          <cell r="A376" t="str">
            <v>LO</v>
          </cell>
          <cell r="B376">
            <v>1</v>
          </cell>
          <cell r="C376">
            <v>3</v>
          </cell>
          <cell r="D376" t="str">
            <v>P</v>
          </cell>
          <cell r="E376">
            <v>16.5</v>
          </cell>
          <cell r="F376">
            <v>37606</v>
          </cell>
          <cell r="G376">
            <v>0.01</v>
          </cell>
          <cell r="H376">
            <v>0</v>
          </cell>
          <cell r="I376" t="str">
            <v>1          0</v>
          </cell>
          <cell r="J376">
            <v>0</v>
          </cell>
          <cell r="K376">
            <v>0</v>
          </cell>
          <cell r="L376">
            <v>2003</v>
          </cell>
          <cell r="M376" t="str">
            <v>No Trade</v>
          </cell>
          <cell r="N376" t="str">
            <v/>
          </cell>
          <cell r="O376" t="str">
            <v/>
          </cell>
          <cell r="P376" t="str">
            <v/>
          </cell>
        </row>
        <row r="377">
          <cell r="A377" t="str">
            <v>LO</v>
          </cell>
          <cell r="B377">
            <v>1</v>
          </cell>
          <cell r="C377">
            <v>3</v>
          </cell>
          <cell r="D377" t="str">
            <v>P</v>
          </cell>
          <cell r="E377">
            <v>17</v>
          </cell>
          <cell r="F377">
            <v>37606</v>
          </cell>
          <cell r="G377">
            <v>0.01</v>
          </cell>
          <cell r="H377">
            <v>0</v>
          </cell>
          <cell r="I377" t="str">
            <v>1          0</v>
          </cell>
          <cell r="J377">
            <v>0</v>
          </cell>
          <cell r="K377">
            <v>0</v>
          </cell>
          <cell r="L377">
            <v>2003</v>
          </cell>
          <cell r="M377" t="str">
            <v>No Trade</v>
          </cell>
          <cell r="N377" t="str">
            <v/>
          </cell>
          <cell r="O377" t="str">
            <v/>
          </cell>
          <cell r="P377" t="str">
            <v/>
          </cell>
        </row>
        <row r="378">
          <cell r="A378" t="str">
            <v>LO</v>
          </cell>
          <cell r="B378">
            <v>1</v>
          </cell>
          <cell r="C378">
            <v>3</v>
          </cell>
          <cell r="D378" t="str">
            <v>P</v>
          </cell>
          <cell r="E378">
            <v>18</v>
          </cell>
          <cell r="F378">
            <v>37606</v>
          </cell>
          <cell r="G378">
            <v>0.01</v>
          </cell>
          <cell r="H378">
            <v>0</v>
          </cell>
          <cell r="I378" t="str">
            <v>1          0</v>
          </cell>
          <cell r="J378">
            <v>0</v>
          </cell>
          <cell r="K378">
            <v>0</v>
          </cell>
          <cell r="L378">
            <v>2003</v>
          </cell>
          <cell r="M378" t="str">
            <v>No Trade</v>
          </cell>
          <cell r="N378" t="str">
            <v/>
          </cell>
          <cell r="O378" t="str">
            <v/>
          </cell>
          <cell r="P378" t="str">
            <v/>
          </cell>
        </row>
        <row r="379">
          <cell r="A379" t="str">
            <v>LO</v>
          </cell>
          <cell r="B379">
            <v>1</v>
          </cell>
          <cell r="C379">
            <v>3</v>
          </cell>
          <cell r="D379" t="str">
            <v>P</v>
          </cell>
          <cell r="E379">
            <v>18.5</v>
          </cell>
          <cell r="F379">
            <v>37606</v>
          </cell>
          <cell r="G379">
            <v>0.01</v>
          </cell>
          <cell r="H379">
            <v>0</v>
          </cell>
          <cell r="I379" t="str">
            <v>1          0</v>
          </cell>
          <cell r="J379">
            <v>0</v>
          </cell>
          <cell r="K379">
            <v>0</v>
          </cell>
          <cell r="L379">
            <v>2003</v>
          </cell>
          <cell r="M379" t="str">
            <v>No Trade</v>
          </cell>
          <cell r="N379" t="str">
            <v/>
          </cell>
          <cell r="O379" t="str">
            <v/>
          </cell>
          <cell r="P379" t="str">
            <v/>
          </cell>
        </row>
        <row r="380">
          <cell r="A380" t="str">
            <v>LO</v>
          </cell>
          <cell r="B380">
            <v>1</v>
          </cell>
          <cell r="C380">
            <v>3</v>
          </cell>
          <cell r="D380" t="str">
            <v>P</v>
          </cell>
          <cell r="E380">
            <v>19</v>
          </cell>
          <cell r="F380">
            <v>37606</v>
          </cell>
          <cell r="G380">
            <v>0.01</v>
          </cell>
          <cell r="H380">
            <v>0</v>
          </cell>
          <cell r="I380" t="str">
            <v>1          0</v>
          </cell>
          <cell r="J380">
            <v>0</v>
          </cell>
          <cell r="K380">
            <v>0</v>
          </cell>
          <cell r="L380">
            <v>2003</v>
          </cell>
          <cell r="M380" t="str">
            <v>No Trade</v>
          </cell>
          <cell r="N380" t="str">
            <v/>
          </cell>
          <cell r="O380" t="str">
            <v/>
          </cell>
          <cell r="P380" t="str">
            <v/>
          </cell>
        </row>
        <row r="381">
          <cell r="A381" t="str">
            <v>LO</v>
          </cell>
          <cell r="B381">
            <v>1</v>
          </cell>
          <cell r="C381">
            <v>3</v>
          </cell>
          <cell r="D381" t="str">
            <v>C</v>
          </cell>
          <cell r="E381">
            <v>19.5</v>
          </cell>
          <cell r="F381">
            <v>37606</v>
          </cell>
          <cell r="G381">
            <v>0</v>
          </cell>
          <cell r="H381">
            <v>0</v>
          </cell>
          <cell r="I381" t="str">
            <v>0          0</v>
          </cell>
          <cell r="J381">
            <v>0</v>
          </cell>
          <cell r="K381">
            <v>0</v>
          </cell>
          <cell r="L381">
            <v>2003</v>
          </cell>
          <cell r="M381" t="str">
            <v>No Trade</v>
          </cell>
          <cell r="N381" t="str">
            <v/>
          </cell>
          <cell r="O381" t="str">
            <v/>
          </cell>
          <cell r="P381" t="str">
            <v/>
          </cell>
        </row>
        <row r="382">
          <cell r="A382" t="str">
            <v>LO</v>
          </cell>
          <cell r="B382">
            <v>1</v>
          </cell>
          <cell r="C382">
            <v>3</v>
          </cell>
          <cell r="D382" t="str">
            <v>P</v>
          </cell>
          <cell r="E382">
            <v>19.5</v>
          </cell>
          <cell r="F382">
            <v>37606</v>
          </cell>
          <cell r="G382">
            <v>0.01</v>
          </cell>
          <cell r="H382">
            <v>0</v>
          </cell>
          <cell r="I382" t="str">
            <v>1          0</v>
          </cell>
          <cell r="J382">
            <v>0</v>
          </cell>
          <cell r="K382">
            <v>0</v>
          </cell>
          <cell r="L382">
            <v>2003</v>
          </cell>
          <cell r="M382" t="str">
            <v>No Trade</v>
          </cell>
          <cell r="N382" t="str">
            <v/>
          </cell>
          <cell r="O382" t="str">
            <v/>
          </cell>
          <cell r="P382" t="str">
            <v/>
          </cell>
        </row>
        <row r="383">
          <cell r="A383" t="str">
            <v>LO</v>
          </cell>
          <cell r="B383">
            <v>1</v>
          </cell>
          <cell r="C383">
            <v>3</v>
          </cell>
          <cell r="D383" t="str">
            <v>C</v>
          </cell>
          <cell r="E383">
            <v>20</v>
          </cell>
          <cell r="F383">
            <v>37606</v>
          </cell>
          <cell r="G383">
            <v>7.29</v>
          </cell>
          <cell r="H383">
            <v>6.7</v>
          </cell>
          <cell r="I383" t="str">
            <v>1          0</v>
          </cell>
          <cell r="J383">
            <v>0</v>
          </cell>
          <cell r="K383">
            <v>0</v>
          </cell>
          <cell r="L383">
            <v>2003</v>
          </cell>
          <cell r="M383" t="str">
            <v>No Trade</v>
          </cell>
          <cell r="N383" t="str">
            <v/>
          </cell>
          <cell r="O383" t="str">
            <v/>
          </cell>
          <cell r="P383" t="str">
            <v/>
          </cell>
        </row>
        <row r="384">
          <cell r="A384" t="str">
            <v>LO</v>
          </cell>
          <cell r="B384">
            <v>1</v>
          </cell>
          <cell r="C384">
            <v>3</v>
          </cell>
          <cell r="D384" t="str">
            <v>P</v>
          </cell>
          <cell r="E384">
            <v>20</v>
          </cell>
          <cell r="F384">
            <v>37606</v>
          </cell>
          <cell r="G384">
            <v>0.01</v>
          </cell>
          <cell r="H384">
            <v>0</v>
          </cell>
          <cell r="I384" t="str">
            <v>1          0</v>
          </cell>
          <cell r="J384">
            <v>0</v>
          </cell>
          <cell r="K384">
            <v>0</v>
          </cell>
          <cell r="L384">
            <v>2003</v>
          </cell>
          <cell r="M384" t="str">
            <v>No Trade</v>
          </cell>
          <cell r="N384" t="str">
            <v/>
          </cell>
          <cell r="O384" t="str">
            <v/>
          </cell>
          <cell r="P384" t="str">
            <v/>
          </cell>
        </row>
        <row r="385">
          <cell r="A385" t="str">
            <v>LO</v>
          </cell>
          <cell r="B385">
            <v>1</v>
          </cell>
          <cell r="C385">
            <v>3</v>
          </cell>
          <cell r="D385" t="str">
            <v>C</v>
          </cell>
          <cell r="E385">
            <v>20.5</v>
          </cell>
          <cell r="F385">
            <v>37606</v>
          </cell>
          <cell r="G385">
            <v>6.79</v>
          </cell>
          <cell r="H385">
            <v>6.2</v>
          </cell>
          <cell r="I385" t="str">
            <v>1          0</v>
          </cell>
          <cell r="J385">
            <v>0</v>
          </cell>
          <cell r="K385">
            <v>0</v>
          </cell>
          <cell r="L385">
            <v>2003</v>
          </cell>
          <cell r="M385" t="str">
            <v>No Trade</v>
          </cell>
          <cell r="N385" t="str">
            <v/>
          </cell>
          <cell r="O385" t="str">
            <v/>
          </cell>
          <cell r="P385" t="str">
            <v/>
          </cell>
        </row>
        <row r="386">
          <cell r="A386" t="str">
            <v>LO</v>
          </cell>
          <cell r="B386">
            <v>1</v>
          </cell>
          <cell r="C386">
            <v>3</v>
          </cell>
          <cell r="D386" t="str">
            <v>P</v>
          </cell>
          <cell r="E386">
            <v>20.5</v>
          </cell>
          <cell r="F386">
            <v>37606</v>
          </cell>
          <cell r="G386">
            <v>0.01</v>
          </cell>
          <cell r="H386">
            <v>0</v>
          </cell>
          <cell r="I386" t="str">
            <v>1          0</v>
          </cell>
          <cell r="J386">
            <v>0</v>
          </cell>
          <cell r="K386">
            <v>0</v>
          </cell>
          <cell r="L386">
            <v>2003</v>
          </cell>
          <cell r="M386" t="str">
            <v>No Trade</v>
          </cell>
          <cell r="N386" t="str">
            <v/>
          </cell>
          <cell r="O386" t="str">
            <v/>
          </cell>
          <cell r="P386" t="str">
            <v/>
          </cell>
        </row>
        <row r="387">
          <cell r="A387" t="str">
            <v>LO</v>
          </cell>
          <cell r="B387">
            <v>1</v>
          </cell>
          <cell r="C387">
            <v>3</v>
          </cell>
          <cell r="D387" t="str">
            <v>C</v>
          </cell>
          <cell r="E387">
            <v>21</v>
          </cell>
          <cell r="F387">
            <v>37606</v>
          </cell>
          <cell r="G387">
            <v>6.29</v>
          </cell>
          <cell r="H387">
            <v>5.7</v>
          </cell>
          <cell r="I387" t="str">
            <v>1          0</v>
          </cell>
          <cell r="J387">
            <v>0</v>
          </cell>
          <cell r="K387">
            <v>0</v>
          </cell>
          <cell r="L387">
            <v>2003</v>
          </cell>
          <cell r="M387" t="str">
            <v>No Trade</v>
          </cell>
          <cell r="N387" t="str">
            <v/>
          </cell>
          <cell r="O387" t="str">
            <v/>
          </cell>
          <cell r="P387" t="str">
            <v/>
          </cell>
        </row>
        <row r="388">
          <cell r="A388" t="str">
            <v>LO</v>
          </cell>
          <cell r="B388">
            <v>1</v>
          </cell>
          <cell r="C388">
            <v>3</v>
          </cell>
          <cell r="D388" t="str">
            <v>P</v>
          </cell>
          <cell r="E388">
            <v>21</v>
          </cell>
          <cell r="F388">
            <v>37606</v>
          </cell>
          <cell r="G388">
            <v>0.01</v>
          </cell>
          <cell r="H388">
            <v>0</v>
          </cell>
          <cell r="I388" t="str">
            <v>1          0</v>
          </cell>
          <cell r="J388">
            <v>0</v>
          </cell>
          <cell r="K388">
            <v>0</v>
          </cell>
          <cell r="L388">
            <v>2003</v>
          </cell>
          <cell r="M388" t="str">
            <v>No Trade</v>
          </cell>
          <cell r="N388" t="str">
            <v/>
          </cell>
          <cell r="O388" t="str">
            <v/>
          </cell>
          <cell r="P388" t="str">
            <v/>
          </cell>
        </row>
        <row r="389">
          <cell r="A389" t="str">
            <v>LO</v>
          </cell>
          <cell r="B389">
            <v>1</v>
          </cell>
          <cell r="C389">
            <v>3</v>
          </cell>
          <cell r="D389" t="str">
            <v>C</v>
          </cell>
          <cell r="E389">
            <v>21.5</v>
          </cell>
          <cell r="F389">
            <v>37606</v>
          </cell>
          <cell r="G389">
            <v>5.8</v>
          </cell>
          <cell r="H389">
            <v>5.2</v>
          </cell>
          <cell r="I389" t="str">
            <v>2          0</v>
          </cell>
          <cell r="J389">
            <v>0</v>
          </cell>
          <cell r="K389">
            <v>0</v>
          </cell>
          <cell r="L389">
            <v>2003</v>
          </cell>
          <cell r="M389" t="str">
            <v>No Trade</v>
          </cell>
          <cell r="N389" t="str">
            <v/>
          </cell>
          <cell r="O389" t="str">
            <v/>
          </cell>
          <cell r="P389" t="str">
            <v/>
          </cell>
        </row>
        <row r="390">
          <cell r="A390" t="str">
            <v>LO</v>
          </cell>
          <cell r="B390">
            <v>1</v>
          </cell>
          <cell r="C390">
            <v>3</v>
          </cell>
          <cell r="D390" t="str">
            <v>P</v>
          </cell>
          <cell r="E390">
            <v>21.5</v>
          </cell>
          <cell r="F390">
            <v>37606</v>
          </cell>
          <cell r="G390">
            <v>0.01</v>
          </cell>
          <cell r="H390">
            <v>0</v>
          </cell>
          <cell r="I390" t="str">
            <v>2          0</v>
          </cell>
          <cell r="J390">
            <v>0</v>
          </cell>
          <cell r="K390">
            <v>0</v>
          </cell>
          <cell r="L390">
            <v>2003</v>
          </cell>
          <cell r="M390" t="str">
            <v>No Trade</v>
          </cell>
          <cell r="N390" t="str">
            <v/>
          </cell>
          <cell r="O390" t="str">
            <v/>
          </cell>
          <cell r="P390" t="str">
            <v/>
          </cell>
        </row>
        <row r="391">
          <cell r="A391" t="str">
            <v>LO</v>
          </cell>
          <cell r="B391">
            <v>1</v>
          </cell>
          <cell r="C391">
            <v>3</v>
          </cell>
          <cell r="D391" t="str">
            <v>C</v>
          </cell>
          <cell r="E391">
            <v>22</v>
          </cell>
          <cell r="F391">
            <v>37606</v>
          </cell>
          <cell r="G391">
            <v>5.31</v>
          </cell>
          <cell r="H391">
            <v>4.7</v>
          </cell>
          <cell r="I391" t="str">
            <v>3          0</v>
          </cell>
          <cell r="J391">
            <v>0</v>
          </cell>
          <cell r="K391">
            <v>0</v>
          </cell>
          <cell r="L391">
            <v>2003</v>
          </cell>
          <cell r="M391" t="str">
            <v>No Trade</v>
          </cell>
          <cell r="N391" t="str">
            <v/>
          </cell>
          <cell r="O391" t="str">
            <v/>
          </cell>
          <cell r="P391" t="str">
            <v/>
          </cell>
        </row>
        <row r="392">
          <cell r="A392" t="str">
            <v>LO</v>
          </cell>
          <cell r="B392">
            <v>1</v>
          </cell>
          <cell r="C392">
            <v>3</v>
          </cell>
          <cell r="D392" t="str">
            <v>P</v>
          </cell>
          <cell r="E392">
            <v>22</v>
          </cell>
          <cell r="F392">
            <v>37606</v>
          </cell>
          <cell r="G392">
            <v>0.01</v>
          </cell>
          <cell r="H392">
            <v>0</v>
          </cell>
          <cell r="I392" t="str">
            <v>3          0</v>
          </cell>
          <cell r="J392">
            <v>0</v>
          </cell>
          <cell r="K392">
            <v>0</v>
          </cell>
          <cell r="L392">
            <v>2003</v>
          </cell>
          <cell r="M392" t="str">
            <v>No Trade</v>
          </cell>
          <cell r="N392" t="str">
            <v/>
          </cell>
          <cell r="O392" t="str">
            <v/>
          </cell>
          <cell r="P392" t="str">
            <v/>
          </cell>
        </row>
        <row r="393">
          <cell r="A393" t="str">
            <v>LO</v>
          </cell>
          <cell r="B393">
            <v>1</v>
          </cell>
          <cell r="C393">
            <v>3</v>
          </cell>
          <cell r="D393" t="str">
            <v>C</v>
          </cell>
          <cell r="E393">
            <v>22.5</v>
          </cell>
          <cell r="F393">
            <v>37606</v>
          </cell>
          <cell r="G393">
            <v>4.51</v>
          </cell>
          <cell r="H393">
            <v>4.5</v>
          </cell>
          <cell r="I393" t="str">
            <v>1          0</v>
          </cell>
          <cell r="J393">
            <v>0</v>
          </cell>
          <cell r="K393">
            <v>0</v>
          </cell>
          <cell r="L393">
            <v>2003</v>
          </cell>
          <cell r="M393" t="str">
            <v>No Trade</v>
          </cell>
          <cell r="N393" t="str">
            <v/>
          </cell>
          <cell r="O393" t="str">
            <v/>
          </cell>
          <cell r="P393" t="str">
            <v/>
          </cell>
        </row>
        <row r="394">
          <cell r="A394" t="str">
            <v>LO</v>
          </cell>
          <cell r="B394">
            <v>1</v>
          </cell>
          <cell r="C394">
            <v>3</v>
          </cell>
          <cell r="D394" t="str">
            <v>P</v>
          </cell>
          <cell r="E394">
            <v>22.5</v>
          </cell>
          <cell r="F394">
            <v>37606</v>
          </cell>
          <cell r="G394">
            <v>0.02</v>
          </cell>
          <cell r="H394">
            <v>0</v>
          </cell>
          <cell r="I394" t="str">
            <v>4        600</v>
          </cell>
          <cell r="J394">
            <v>0.02</v>
          </cell>
          <cell r="K394">
            <v>0.02</v>
          </cell>
          <cell r="L394">
            <v>2003</v>
          </cell>
          <cell r="M394" t="str">
            <v>No Trade</v>
          </cell>
          <cell r="N394" t="str">
            <v/>
          </cell>
          <cell r="O394" t="str">
            <v/>
          </cell>
          <cell r="P394" t="str">
            <v/>
          </cell>
        </row>
        <row r="395">
          <cell r="A395" t="str">
            <v>LO</v>
          </cell>
          <cell r="B395">
            <v>1</v>
          </cell>
          <cell r="C395">
            <v>3</v>
          </cell>
          <cell r="D395" t="str">
            <v>C</v>
          </cell>
          <cell r="E395">
            <v>23</v>
          </cell>
          <cell r="F395">
            <v>37606</v>
          </cell>
          <cell r="G395">
            <v>4.3099999999999996</v>
          </cell>
          <cell r="H395">
            <v>3.7</v>
          </cell>
          <cell r="I395" t="str">
            <v>5          0</v>
          </cell>
          <cell r="J395">
            <v>0</v>
          </cell>
          <cell r="K395">
            <v>0</v>
          </cell>
          <cell r="L395">
            <v>2003</v>
          </cell>
          <cell r="M395" t="str">
            <v>No Trade</v>
          </cell>
          <cell r="N395" t="str">
            <v/>
          </cell>
          <cell r="O395" t="str">
            <v/>
          </cell>
          <cell r="P395" t="str">
            <v/>
          </cell>
        </row>
        <row r="396">
          <cell r="A396" t="str">
            <v>LO</v>
          </cell>
          <cell r="B396">
            <v>1</v>
          </cell>
          <cell r="C396">
            <v>3</v>
          </cell>
          <cell r="D396" t="str">
            <v>P</v>
          </cell>
          <cell r="E396">
            <v>23</v>
          </cell>
          <cell r="F396">
            <v>37606</v>
          </cell>
          <cell r="G396">
            <v>0.03</v>
          </cell>
          <cell r="H396">
            <v>0</v>
          </cell>
          <cell r="I396" t="str">
            <v>5        695</v>
          </cell>
          <cell r="J396">
            <v>0</v>
          </cell>
          <cell r="K396">
            <v>0</v>
          </cell>
          <cell r="L396">
            <v>2003</v>
          </cell>
          <cell r="M396" t="str">
            <v>No Trade</v>
          </cell>
          <cell r="N396" t="str">
            <v/>
          </cell>
          <cell r="O396" t="str">
            <v/>
          </cell>
          <cell r="P396" t="str">
            <v/>
          </cell>
        </row>
        <row r="397">
          <cell r="A397" t="str">
            <v>LO</v>
          </cell>
          <cell r="B397">
            <v>1</v>
          </cell>
          <cell r="C397">
            <v>3</v>
          </cell>
          <cell r="D397" t="str">
            <v>C</v>
          </cell>
          <cell r="E397">
            <v>23.5</v>
          </cell>
          <cell r="F397">
            <v>37606</v>
          </cell>
          <cell r="G397">
            <v>3.81</v>
          </cell>
          <cell r="H397">
            <v>3.2</v>
          </cell>
          <cell r="I397" t="str">
            <v>6          0</v>
          </cell>
          <cell r="J397">
            <v>0</v>
          </cell>
          <cell r="K397">
            <v>0</v>
          </cell>
          <cell r="L397">
            <v>2003</v>
          </cell>
          <cell r="M397" t="str">
            <v>No Trade</v>
          </cell>
          <cell r="N397" t="str">
            <v/>
          </cell>
          <cell r="O397" t="str">
            <v/>
          </cell>
          <cell r="P397" t="str">
            <v/>
          </cell>
        </row>
        <row r="398">
          <cell r="A398" t="str">
            <v>LO</v>
          </cell>
          <cell r="B398">
            <v>1</v>
          </cell>
          <cell r="C398">
            <v>3</v>
          </cell>
          <cell r="D398" t="str">
            <v>P</v>
          </cell>
          <cell r="E398">
            <v>23.5</v>
          </cell>
          <cell r="F398">
            <v>37606</v>
          </cell>
          <cell r="G398">
            <v>0.03</v>
          </cell>
          <cell r="H398">
            <v>0</v>
          </cell>
          <cell r="I398" t="str">
            <v>5          0</v>
          </cell>
          <cell r="J398">
            <v>0</v>
          </cell>
          <cell r="K398">
            <v>0</v>
          </cell>
          <cell r="L398">
            <v>2003</v>
          </cell>
          <cell r="M398" t="str">
            <v>No Trade</v>
          </cell>
          <cell r="N398" t="str">
            <v/>
          </cell>
          <cell r="O398" t="str">
            <v/>
          </cell>
          <cell r="P398" t="str">
            <v/>
          </cell>
        </row>
        <row r="399">
          <cell r="A399" t="str">
            <v>LO</v>
          </cell>
          <cell r="B399">
            <v>1</v>
          </cell>
          <cell r="C399">
            <v>3</v>
          </cell>
          <cell r="D399" t="str">
            <v>C</v>
          </cell>
          <cell r="E399">
            <v>24</v>
          </cell>
          <cell r="F399">
            <v>37606</v>
          </cell>
          <cell r="G399">
            <v>3.32</v>
          </cell>
          <cell r="H399">
            <v>2.7</v>
          </cell>
          <cell r="I399" t="str">
            <v>8          0</v>
          </cell>
          <cell r="J399">
            <v>0</v>
          </cell>
          <cell r="K399">
            <v>0</v>
          </cell>
          <cell r="L399">
            <v>2003</v>
          </cell>
          <cell r="M399" t="str">
            <v>No Trade</v>
          </cell>
          <cell r="N399" t="str">
            <v/>
          </cell>
          <cell r="O399" t="str">
            <v/>
          </cell>
          <cell r="P399" t="str">
            <v/>
          </cell>
        </row>
        <row r="400">
          <cell r="A400" t="str">
            <v>LO</v>
          </cell>
          <cell r="B400">
            <v>1</v>
          </cell>
          <cell r="C400">
            <v>3</v>
          </cell>
          <cell r="D400" t="str">
            <v>P</v>
          </cell>
          <cell r="E400">
            <v>24</v>
          </cell>
          <cell r="F400">
            <v>37606</v>
          </cell>
          <cell r="G400">
            <v>0.04</v>
          </cell>
          <cell r="H400">
            <v>0</v>
          </cell>
          <cell r="I400" t="str">
            <v>7        136</v>
          </cell>
          <cell r="J400">
            <v>0.02</v>
          </cell>
          <cell r="K400">
            <v>0.02</v>
          </cell>
          <cell r="L400">
            <v>2003</v>
          </cell>
          <cell r="M400" t="str">
            <v>No Trade</v>
          </cell>
          <cell r="N400" t="str">
            <v/>
          </cell>
          <cell r="O400" t="str">
            <v/>
          </cell>
          <cell r="P400" t="str">
            <v/>
          </cell>
        </row>
        <row r="401">
          <cell r="A401" t="str">
            <v>LO</v>
          </cell>
          <cell r="B401">
            <v>1</v>
          </cell>
          <cell r="C401">
            <v>3</v>
          </cell>
          <cell r="D401" t="str">
            <v>C</v>
          </cell>
          <cell r="E401">
            <v>24.5</v>
          </cell>
          <cell r="F401">
            <v>37606</v>
          </cell>
          <cell r="G401">
            <v>2.86</v>
          </cell>
          <cell r="H401">
            <v>2.2999999999999998</v>
          </cell>
          <cell r="I401" t="str">
            <v>2          0</v>
          </cell>
          <cell r="J401">
            <v>0</v>
          </cell>
          <cell r="K401">
            <v>0</v>
          </cell>
          <cell r="L401">
            <v>2003</v>
          </cell>
          <cell r="M401" t="str">
            <v>No Trade</v>
          </cell>
          <cell r="N401" t="str">
            <v/>
          </cell>
          <cell r="O401" t="str">
            <v/>
          </cell>
          <cell r="P401" t="str">
            <v/>
          </cell>
        </row>
        <row r="402">
          <cell r="A402" t="str">
            <v>LO</v>
          </cell>
          <cell r="B402">
            <v>1</v>
          </cell>
          <cell r="C402">
            <v>3</v>
          </cell>
          <cell r="D402" t="str">
            <v>P</v>
          </cell>
          <cell r="E402">
            <v>24.5</v>
          </cell>
          <cell r="F402">
            <v>37606</v>
          </cell>
          <cell r="G402">
            <v>7.0000000000000007E-2</v>
          </cell>
          <cell r="H402">
            <v>0.1</v>
          </cell>
          <cell r="I402" t="str">
            <v>1        550</v>
          </cell>
          <cell r="J402">
            <v>0</v>
          </cell>
          <cell r="K402">
            <v>0</v>
          </cell>
          <cell r="L402">
            <v>2003</v>
          </cell>
          <cell r="M402" t="str">
            <v>No Trade</v>
          </cell>
          <cell r="N402" t="str">
            <v/>
          </cell>
          <cell r="O402" t="str">
            <v/>
          </cell>
          <cell r="P402" t="str">
            <v/>
          </cell>
        </row>
        <row r="403">
          <cell r="A403" t="str">
            <v>LO</v>
          </cell>
          <cell r="B403">
            <v>1</v>
          </cell>
          <cell r="C403">
            <v>3</v>
          </cell>
          <cell r="D403" t="str">
            <v>C</v>
          </cell>
          <cell r="E403">
            <v>25</v>
          </cell>
          <cell r="F403">
            <v>37606</v>
          </cell>
          <cell r="G403">
            <v>2.4</v>
          </cell>
          <cell r="H403">
            <v>1.8</v>
          </cell>
          <cell r="I403" t="str">
            <v>8          0</v>
          </cell>
          <cell r="J403">
            <v>0</v>
          </cell>
          <cell r="K403">
            <v>0</v>
          </cell>
          <cell r="L403">
            <v>2003</v>
          </cell>
          <cell r="M403" t="str">
            <v>No Trade</v>
          </cell>
          <cell r="N403" t="str">
            <v/>
          </cell>
          <cell r="O403" t="str">
            <v/>
          </cell>
          <cell r="P403" t="str">
            <v/>
          </cell>
        </row>
        <row r="404">
          <cell r="A404" t="str">
            <v>LO</v>
          </cell>
          <cell r="B404">
            <v>1</v>
          </cell>
          <cell r="C404">
            <v>3</v>
          </cell>
          <cell r="D404" t="str">
            <v>P</v>
          </cell>
          <cell r="E404">
            <v>25</v>
          </cell>
          <cell r="F404">
            <v>37606</v>
          </cell>
          <cell r="G404">
            <v>0.11</v>
          </cell>
          <cell r="H404">
            <v>0.1</v>
          </cell>
          <cell r="I404" t="str">
            <v>7        972</v>
          </cell>
          <cell r="J404">
            <v>0.12</v>
          </cell>
          <cell r="K404">
            <v>0.09</v>
          </cell>
          <cell r="L404">
            <v>2003</v>
          </cell>
          <cell r="M404" t="str">
            <v>No Trade</v>
          </cell>
          <cell r="N404" t="str">
            <v/>
          </cell>
          <cell r="O404" t="str">
            <v/>
          </cell>
          <cell r="P404" t="str">
            <v/>
          </cell>
        </row>
        <row r="405">
          <cell r="A405" t="str">
            <v>LO</v>
          </cell>
          <cell r="B405">
            <v>1</v>
          </cell>
          <cell r="C405">
            <v>3</v>
          </cell>
          <cell r="D405" t="str">
            <v>C</v>
          </cell>
          <cell r="E405">
            <v>25.5</v>
          </cell>
          <cell r="F405">
            <v>37606</v>
          </cell>
          <cell r="G405">
            <v>1.94</v>
          </cell>
          <cell r="H405">
            <v>1.4</v>
          </cell>
          <cell r="I405" t="str">
            <v>6          0</v>
          </cell>
          <cell r="J405">
            <v>0</v>
          </cell>
          <cell r="K405">
            <v>0</v>
          </cell>
          <cell r="L405">
            <v>2003</v>
          </cell>
          <cell r="M405" t="str">
            <v>No Trade</v>
          </cell>
          <cell r="N405" t="str">
            <v/>
          </cell>
          <cell r="O405" t="str">
            <v/>
          </cell>
          <cell r="P405" t="str">
            <v/>
          </cell>
        </row>
        <row r="406">
          <cell r="A406" t="str">
            <v>LO</v>
          </cell>
          <cell r="B406">
            <v>1</v>
          </cell>
          <cell r="C406">
            <v>3</v>
          </cell>
          <cell r="D406" t="str">
            <v>P</v>
          </cell>
          <cell r="E406">
            <v>25.5</v>
          </cell>
          <cell r="F406">
            <v>37606</v>
          </cell>
          <cell r="G406">
            <v>0.15</v>
          </cell>
          <cell r="H406">
            <v>0.2</v>
          </cell>
          <cell r="I406" t="str">
            <v>5        277</v>
          </cell>
          <cell r="J406">
            <v>0.17</v>
          </cell>
          <cell r="K406">
            <v>0.14000000000000001</v>
          </cell>
          <cell r="L406">
            <v>2003</v>
          </cell>
          <cell r="M406" t="str">
            <v>No Trade</v>
          </cell>
          <cell r="N406" t="str">
            <v/>
          </cell>
          <cell r="O406" t="str">
            <v/>
          </cell>
          <cell r="P406" t="str">
            <v/>
          </cell>
        </row>
        <row r="407">
          <cell r="A407" t="str">
            <v>LO</v>
          </cell>
          <cell r="B407">
            <v>1</v>
          </cell>
          <cell r="C407">
            <v>3</v>
          </cell>
          <cell r="D407" t="str">
            <v>C</v>
          </cell>
          <cell r="E407">
            <v>26</v>
          </cell>
          <cell r="F407">
            <v>37606</v>
          </cell>
          <cell r="G407">
            <v>1.51</v>
          </cell>
          <cell r="H407">
            <v>1</v>
          </cell>
          <cell r="I407" t="str">
            <v>9          3</v>
          </cell>
          <cell r="J407">
            <v>1.48</v>
          </cell>
          <cell r="K407">
            <v>1.48</v>
          </cell>
          <cell r="L407">
            <v>2003</v>
          </cell>
          <cell r="M407" t="str">
            <v>No Trade</v>
          </cell>
          <cell r="N407" t="str">
            <v/>
          </cell>
          <cell r="O407" t="str">
            <v/>
          </cell>
          <cell r="P407" t="str">
            <v/>
          </cell>
        </row>
        <row r="408">
          <cell r="A408" t="str">
            <v>LO</v>
          </cell>
          <cell r="B408">
            <v>1</v>
          </cell>
          <cell r="C408">
            <v>3</v>
          </cell>
          <cell r="D408" t="str">
            <v>P</v>
          </cell>
          <cell r="E408">
            <v>26</v>
          </cell>
          <cell r="F408">
            <v>37606</v>
          </cell>
          <cell r="G408">
            <v>0.22</v>
          </cell>
          <cell r="H408">
            <v>0.3</v>
          </cell>
          <cell r="I408" t="str">
            <v>8      1,699</v>
          </cell>
          <cell r="J408">
            <v>0.25</v>
          </cell>
          <cell r="K408">
            <v>0.2</v>
          </cell>
          <cell r="L408">
            <v>2003</v>
          </cell>
          <cell r="M408" t="str">
            <v>No Trade</v>
          </cell>
          <cell r="N408" t="str">
            <v/>
          </cell>
          <cell r="O408" t="str">
            <v/>
          </cell>
          <cell r="P408" t="str">
            <v/>
          </cell>
        </row>
        <row r="409">
          <cell r="A409" t="str">
            <v>LO</v>
          </cell>
          <cell r="B409">
            <v>1</v>
          </cell>
          <cell r="C409">
            <v>3</v>
          </cell>
          <cell r="D409" t="str">
            <v>C</v>
          </cell>
          <cell r="E409">
            <v>26.5</v>
          </cell>
          <cell r="F409">
            <v>37606</v>
          </cell>
          <cell r="G409">
            <v>1.1499999999999999</v>
          </cell>
          <cell r="H409">
            <v>0.8</v>
          </cell>
          <cell r="I409" t="str">
            <v>0         17</v>
          </cell>
          <cell r="J409">
            <v>1.05</v>
          </cell>
          <cell r="K409">
            <v>0.98</v>
          </cell>
          <cell r="L409">
            <v>2003</v>
          </cell>
          <cell r="M409" t="str">
            <v>No Trade</v>
          </cell>
          <cell r="N409" t="str">
            <v/>
          </cell>
          <cell r="O409" t="str">
            <v/>
          </cell>
          <cell r="P409" t="str">
            <v/>
          </cell>
        </row>
        <row r="410">
          <cell r="A410" t="str">
            <v>LO</v>
          </cell>
          <cell r="B410">
            <v>1</v>
          </cell>
          <cell r="C410">
            <v>3</v>
          </cell>
          <cell r="D410" t="str">
            <v>P</v>
          </cell>
          <cell r="E410">
            <v>26.5</v>
          </cell>
          <cell r="F410">
            <v>37606</v>
          </cell>
          <cell r="G410">
            <v>0.36</v>
          </cell>
          <cell r="H410">
            <v>0.5</v>
          </cell>
          <cell r="I410" t="str">
            <v>9        685</v>
          </cell>
          <cell r="J410">
            <v>0.4</v>
          </cell>
          <cell r="K410">
            <v>0.31</v>
          </cell>
          <cell r="L410">
            <v>2003</v>
          </cell>
          <cell r="M410" t="str">
            <v>No Trade</v>
          </cell>
          <cell r="N410" t="str">
            <v/>
          </cell>
          <cell r="O410" t="str">
            <v/>
          </cell>
          <cell r="P410" t="str">
            <v/>
          </cell>
        </row>
        <row r="411">
          <cell r="A411" t="str">
            <v>LO</v>
          </cell>
          <cell r="B411">
            <v>1</v>
          </cell>
          <cell r="C411">
            <v>3</v>
          </cell>
          <cell r="D411" t="str">
            <v>C</v>
          </cell>
          <cell r="E411">
            <v>27</v>
          </cell>
          <cell r="F411">
            <v>37606</v>
          </cell>
          <cell r="G411">
            <v>0.82</v>
          </cell>
          <cell r="H411">
            <v>0.4</v>
          </cell>
          <cell r="I411" t="str">
            <v>9         73</v>
          </cell>
          <cell r="J411">
            <v>0.75</v>
          </cell>
          <cell r="K411">
            <v>0.57999999999999996</v>
          </cell>
          <cell r="L411">
            <v>2003</v>
          </cell>
          <cell r="M411" t="str">
            <v>No Trade</v>
          </cell>
          <cell r="N411" t="str">
            <v/>
          </cell>
          <cell r="O411" t="str">
            <v/>
          </cell>
          <cell r="P411" t="str">
            <v/>
          </cell>
        </row>
        <row r="412">
          <cell r="A412" t="str">
            <v>LO</v>
          </cell>
          <cell r="B412">
            <v>1</v>
          </cell>
          <cell r="C412">
            <v>3</v>
          </cell>
          <cell r="D412" t="str">
            <v>P</v>
          </cell>
          <cell r="E412">
            <v>27</v>
          </cell>
          <cell r="F412">
            <v>37606</v>
          </cell>
          <cell r="G412">
            <v>0.53</v>
          </cell>
          <cell r="H412">
            <v>0.7</v>
          </cell>
          <cell r="I412" t="str">
            <v>8        665</v>
          </cell>
          <cell r="J412">
            <v>0.57999999999999996</v>
          </cell>
          <cell r="K412">
            <v>0.52</v>
          </cell>
          <cell r="L412">
            <v>2003</v>
          </cell>
          <cell r="M412" t="str">
            <v>No Trade</v>
          </cell>
          <cell r="N412" t="str">
            <v/>
          </cell>
          <cell r="O412" t="str">
            <v/>
          </cell>
          <cell r="P412" t="str">
            <v/>
          </cell>
        </row>
        <row r="413">
          <cell r="A413" t="str">
            <v>LO</v>
          </cell>
          <cell r="B413">
            <v>1</v>
          </cell>
          <cell r="C413">
            <v>3</v>
          </cell>
          <cell r="D413" t="str">
            <v>C</v>
          </cell>
          <cell r="E413">
            <v>27.5</v>
          </cell>
          <cell r="F413">
            <v>37606</v>
          </cell>
          <cell r="G413">
            <v>0.55000000000000004</v>
          </cell>
          <cell r="H413">
            <v>0.3</v>
          </cell>
          <cell r="I413" t="str">
            <v>3        847</v>
          </cell>
          <cell r="J413">
            <v>0.6</v>
          </cell>
          <cell r="K413">
            <v>0.42</v>
          </cell>
          <cell r="L413">
            <v>2003</v>
          </cell>
          <cell r="M413" t="str">
            <v>No Trade</v>
          </cell>
          <cell r="N413" t="str">
            <v/>
          </cell>
          <cell r="O413" t="str">
            <v/>
          </cell>
          <cell r="P413" t="str">
            <v/>
          </cell>
        </row>
        <row r="414">
          <cell r="A414" t="str">
            <v>LO</v>
          </cell>
          <cell r="B414">
            <v>1</v>
          </cell>
          <cell r="C414">
            <v>3</v>
          </cell>
          <cell r="D414" t="str">
            <v>P</v>
          </cell>
          <cell r="E414">
            <v>27.5</v>
          </cell>
          <cell r="F414">
            <v>37606</v>
          </cell>
          <cell r="G414">
            <v>0.76</v>
          </cell>
          <cell r="H414">
            <v>1.1000000000000001</v>
          </cell>
          <cell r="I414" t="str">
            <v>2         97</v>
          </cell>
          <cell r="J414">
            <v>0.87</v>
          </cell>
          <cell r="K414">
            <v>0.74</v>
          </cell>
          <cell r="L414">
            <v>2003</v>
          </cell>
          <cell r="M414" t="str">
            <v>No Trade</v>
          </cell>
          <cell r="N414" t="str">
            <v/>
          </cell>
          <cell r="O414" t="str">
            <v/>
          </cell>
          <cell r="P414" t="str">
            <v/>
          </cell>
        </row>
        <row r="415">
          <cell r="A415" t="str">
            <v>LO</v>
          </cell>
          <cell r="B415">
            <v>1</v>
          </cell>
          <cell r="C415">
            <v>3</v>
          </cell>
          <cell r="D415" t="str">
            <v>C</v>
          </cell>
          <cell r="E415">
            <v>28</v>
          </cell>
          <cell r="F415">
            <v>37606</v>
          </cell>
          <cell r="G415">
            <v>0.37</v>
          </cell>
          <cell r="H415">
            <v>0.2</v>
          </cell>
          <cell r="I415" t="str">
            <v>0      1,267</v>
          </cell>
          <cell r="J415">
            <v>0.42</v>
          </cell>
          <cell r="K415">
            <v>0.25</v>
          </cell>
          <cell r="L415">
            <v>2003</v>
          </cell>
          <cell r="M415" t="str">
            <v>No Trade</v>
          </cell>
          <cell r="N415" t="str">
            <v/>
          </cell>
          <cell r="O415" t="str">
            <v/>
          </cell>
          <cell r="P415" t="str">
            <v/>
          </cell>
        </row>
        <row r="416">
          <cell r="A416" t="str">
            <v>LO</v>
          </cell>
          <cell r="B416">
            <v>1</v>
          </cell>
          <cell r="C416">
            <v>3</v>
          </cell>
          <cell r="D416" t="str">
            <v>P</v>
          </cell>
          <cell r="E416">
            <v>28</v>
          </cell>
          <cell r="F416">
            <v>37606</v>
          </cell>
          <cell r="G416">
            <v>1.08</v>
          </cell>
          <cell r="H416">
            <v>1.4</v>
          </cell>
          <cell r="I416" t="str">
            <v>9         30</v>
          </cell>
          <cell r="J416">
            <v>0</v>
          </cell>
          <cell r="K416">
            <v>0</v>
          </cell>
          <cell r="L416">
            <v>2003</v>
          </cell>
          <cell r="M416" t="str">
            <v>No Trade</v>
          </cell>
          <cell r="N416" t="str">
            <v/>
          </cell>
          <cell r="O416" t="str">
            <v/>
          </cell>
          <cell r="P416" t="str">
            <v/>
          </cell>
        </row>
        <row r="417">
          <cell r="A417" t="str">
            <v>LO</v>
          </cell>
          <cell r="B417">
            <v>1</v>
          </cell>
          <cell r="C417">
            <v>3</v>
          </cell>
          <cell r="D417" t="str">
            <v>C</v>
          </cell>
          <cell r="E417">
            <v>28.5</v>
          </cell>
          <cell r="F417">
            <v>37606</v>
          </cell>
          <cell r="G417">
            <v>0.25</v>
          </cell>
          <cell r="H417">
            <v>0.1</v>
          </cell>
          <cell r="I417" t="str">
            <v>4      1,450</v>
          </cell>
          <cell r="J417">
            <v>0.27</v>
          </cell>
          <cell r="K417">
            <v>0.15</v>
          </cell>
          <cell r="L417">
            <v>2003</v>
          </cell>
          <cell r="M417" t="str">
            <v>No Trade</v>
          </cell>
          <cell r="N417" t="str">
            <v/>
          </cell>
          <cell r="O417" t="str">
            <v/>
          </cell>
          <cell r="P417" t="str">
            <v/>
          </cell>
        </row>
        <row r="418">
          <cell r="A418" t="str">
            <v>LO</v>
          </cell>
          <cell r="B418">
            <v>1</v>
          </cell>
          <cell r="C418">
            <v>3</v>
          </cell>
          <cell r="D418" t="str">
            <v>P</v>
          </cell>
          <cell r="E418">
            <v>28.5</v>
          </cell>
          <cell r="F418">
            <v>37606</v>
          </cell>
          <cell r="G418">
            <v>1.46</v>
          </cell>
          <cell r="H418">
            <v>1.9</v>
          </cell>
          <cell r="I418" t="str">
            <v>3          0</v>
          </cell>
          <cell r="J418">
            <v>0</v>
          </cell>
          <cell r="K418">
            <v>0</v>
          </cell>
          <cell r="L418">
            <v>2003</v>
          </cell>
          <cell r="M418" t="str">
            <v>No Trade</v>
          </cell>
          <cell r="N418" t="str">
            <v/>
          </cell>
          <cell r="O418" t="str">
            <v/>
          </cell>
          <cell r="P418" t="str">
            <v/>
          </cell>
        </row>
        <row r="419">
          <cell r="A419" t="str">
            <v>LO</v>
          </cell>
          <cell r="B419">
            <v>1</v>
          </cell>
          <cell r="C419">
            <v>3</v>
          </cell>
          <cell r="D419" t="str">
            <v>C</v>
          </cell>
          <cell r="E419">
            <v>29</v>
          </cell>
          <cell r="F419">
            <v>37606</v>
          </cell>
          <cell r="G419">
            <v>0.18</v>
          </cell>
          <cell r="H419">
            <v>0.1</v>
          </cell>
          <cell r="I419" t="str">
            <v>0      2,199</v>
          </cell>
          <cell r="J419">
            <v>0.2</v>
          </cell>
          <cell r="K419">
            <v>0.1</v>
          </cell>
          <cell r="L419">
            <v>2003</v>
          </cell>
          <cell r="M419" t="str">
            <v>No Trade</v>
          </cell>
          <cell r="N419" t="str">
            <v/>
          </cell>
          <cell r="O419" t="str">
            <v/>
          </cell>
          <cell r="P419" t="str">
            <v/>
          </cell>
        </row>
        <row r="420">
          <cell r="A420" t="str">
            <v>LO</v>
          </cell>
          <cell r="B420">
            <v>1</v>
          </cell>
          <cell r="C420">
            <v>3</v>
          </cell>
          <cell r="D420" t="str">
            <v>P</v>
          </cell>
          <cell r="E420">
            <v>29</v>
          </cell>
          <cell r="F420">
            <v>37606</v>
          </cell>
          <cell r="G420">
            <v>1.89</v>
          </cell>
          <cell r="H420">
            <v>2.2999999999999998</v>
          </cell>
          <cell r="I420" t="str">
            <v>9          0</v>
          </cell>
          <cell r="J420">
            <v>0</v>
          </cell>
          <cell r="K420">
            <v>0</v>
          </cell>
          <cell r="L420">
            <v>2003</v>
          </cell>
          <cell r="M420" t="str">
            <v>No Trade</v>
          </cell>
          <cell r="N420" t="str">
            <v/>
          </cell>
          <cell r="O420" t="str">
            <v/>
          </cell>
          <cell r="P420" t="str">
            <v/>
          </cell>
        </row>
        <row r="421">
          <cell r="A421" t="str">
            <v>LO</v>
          </cell>
          <cell r="B421">
            <v>1</v>
          </cell>
          <cell r="C421">
            <v>3</v>
          </cell>
          <cell r="D421" t="str">
            <v>C</v>
          </cell>
          <cell r="E421">
            <v>29.5</v>
          </cell>
          <cell r="F421">
            <v>37606</v>
          </cell>
          <cell r="G421">
            <v>0.13</v>
          </cell>
          <cell r="H421">
            <v>0</v>
          </cell>
          <cell r="I421" t="str">
            <v>8        180</v>
          </cell>
          <cell r="J421">
            <v>0.12</v>
          </cell>
          <cell r="K421">
            <v>7.0000000000000007E-2</v>
          </cell>
          <cell r="L421">
            <v>2003</v>
          </cell>
          <cell r="M421" t="str">
            <v>No Trade</v>
          </cell>
          <cell r="N421" t="str">
            <v/>
          </cell>
          <cell r="O421" t="str">
            <v/>
          </cell>
          <cell r="P421" t="str">
            <v/>
          </cell>
        </row>
        <row r="422">
          <cell r="A422" t="str">
            <v>LO</v>
          </cell>
          <cell r="B422">
            <v>1</v>
          </cell>
          <cell r="C422">
            <v>3</v>
          </cell>
          <cell r="D422" t="str">
            <v>P</v>
          </cell>
          <cell r="E422">
            <v>29.5</v>
          </cell>
          <cell r="F422">
            <v>37606</v>
          </cell>
          <cell r="G422">
            <v>2.34</v>
          </cell>
          <cell r="H422">
            <v>2.8</v>
          </cell>
          <cell r="I422" t="str">
            <v>7          0</v>
          </cell>
          <cell r="J422">
            <v>0</v>
          </cell>
          <cell r="K422">
            <v>0</v>
          </cell>
          <cell r="L422">
            <v>2003</v>
          </cell>
          <cell r="M422" t="str">
            <v>No Trade</v>
          </cell>
          <cell r="N422" t="str">
            <v/>
          </cell>
          <cell r="O422" t="str">
            <v/>
          </cell>
          <cell r="P422" t="str">
            <v/>
          </cell>
        </row>
        <row r="423">
          <cell r="A423" t="str">
            <v>LO</v>
          </cell>
          <cell r="B423">
            <v>1</v>
          </cell>
          <cell r="C423">
            <v>3</v>
          </cell>
          <cell r="D423" t="str">
            <v>C</v>
          </cell>
          <cell r="E423">
            <v>30</v>
          </cell>
          <cell r="F423">
            <v>37606</v>
          </cell>
          <cell r="G423">
            <v>0.09</v>
          </cell>
          <cell r="H423">
            <v>0</v>
          </cell>
          <cell r="I423" t="str">
            <v>6        357</v>
          </cell>
          <cell r="J423">
            <v>0.08</v>
          </cell>
          <cell r="K423">
            <v>0.06</v>
          </cell>
          <cell r="L423">
            <v>2003</v>
          </cell>
          <cell r="M423" t="str">
            <v>No Trade</v>
          </cell>
          <cell r="N423" t="str">
            <v/>
          </cell>
          <cell r="O423" t="str">
            <v/>
          </cell>
          <cell r="P423" t="str">
            <v/>
          </cell>
        </row>
        <row r="424">
          <cell r="A424" t="str">
            <v>LO</v>
          </cell>
          <cell r="B424">
            <v>1</v>
          </cell>
          <cell r="C424">
            <v>3</v>
          </cell>
          <cell r="D424" t="str">
            <v>P</v>
          </cell>
          <cell r="E424">
            <v>30</v>
          </cell>
          <cell r="F424">
            <v>37606</v>
          </cell>
          <cell r="G424">
            <v>2.8</v>
          </cell>
          <cell r="H424">
            <v>3.3</v>
          </cell>
          <cell r="I424" t="str">
            <v>5          0</v>
          </cell>
          <cell r="J424">
            <v>0</v>
          </cell>
          <cell r="K424">
            <v>0</v>
          </cell>
          <cell r="L424">
            <v>2003</v>
          </cell>
          <cell r="M424" t="str">
            <v>No Trade</v>
          </cell>
          <cell r="N424" t="str">
            <v/>
          </cell>
          <cell r="O424" t="str">
            <v/>
          </cell>
          <cell r="P424" t="str">
            <v/>
          </cell>
        </row>
        <row r="425">
          <cell r="A425" t="str">
            <v>LO</v>
          </cell>
          <cell r="B425">
            <v>1</v>
          </cell>
          <cell r="C425">
            <v>3</v>
          </cell>
          <cell r="D425" t="str">
            <v>C</v>
          </cell>
          <cell r="E425">
            <v>30.5</v>
          </cell>
          <cell r="F425">
            <v>37606</v>
          </cell>
          <cell r="G425">
            <v>0.06</v>
          </cell>
          <cell r="H425">
            <v>0</v>
          </cell>
          <cell r="I425" t="str">
            <v>4          0</v>
          </cell>
          <cell r="J425">
            <v>0</v>
          </cell>
          <cell r="K425">
            <v>0</v>
          </cell>
          <cell r="L425">
            <v>2003</v>
          </cell>
          <cell r="M425" t="str">
            <v>No Trade</v>
          </cell>
          <cell r="N425" t="str">
            <v/>
          </cell>
          <cell r="O425" t="str">
            <v/>
          </cell>
          <cell r="P425" t="str">
            <v/>
          </cell>
        </row>
        <row r="426">
          <cell r="A426" t="str">
            <v>LO</v>
          </cell>
          <cell r="B426">
            <v>1</v>
          </cell>
          <cell r="C426">
            <v>3</v>
          </cell>
          <cell r="D426" t="str">
            <v>P</v>
          </cell>
          <cell r="E426">
            <v>30.5</v>
          </cell>
          <cell r="F426">
            <v>37606</v>
          </cell>
          <cell r="G426">
            <v>3.27</v>
          </cell>
          <cell r="H426">
            <v>3.8</v>
          </cell>
          <cell r="I426" t="str">
            <v>2          0</v>
          </cell>
          <cell r="J426">
            <v>0</v>
          </cell>
          <cell r="K426">
            <v>0</v>
          </cell>
          <cell r="L426">
            <v>2003</v>
          </cell>
          <cell r="M426" t="str">
            <v>No Trade</v>
          </cell>
          <cell r="N426" t="str">
            <v/>
          </cell>
          <cell r="O426" t="str">
            <v/>
          </cell>
          <cell r="P426" t="str">
            <v/>
          </cell>
        </row>
        <row r="427">
          <cell r="A427" t="str">
            <v>LO</v>
          </cell>
          <cell r="B427">
            <v>1</v>
          </cell>
          <cell r="C427">
            <v>3</v>
          </cell>
          <cell r="D427" t="str">
            <v>C</v>
          </cell>
          <cell r="E427">
            <v>31</v>
          </cell>
          <cell r="F427">
            <v>37606</v>
          </cell>
          <cell r="G427">
            <v>0.04</v>
          </cell>
          <cell r="H427">
            <v>0</v>
          </cell>
          <cell r="I427" t="str">
            <v>2          1</v>
          </cell>
          <cell r="J427">
            <v>0.02</v>
          </cell>
          <cell r="K427">
            <v>0.02</v>
          </cell>
          <cell r="L427">
            <v>2003</v>
          </cell>
          <cell r="M427" t="str">
            <v>No Trade</v>
          </cell>
          <cell r="N427" t="str">
            <v/>
          </cell>
          <cell r="O427" t="str">
            <v/>
          </cell>
          <cell r="P427" t="str">
            <v/>
          </cell>
        </row>
        <row r="428">
          <cell r="A428" t="str">
            <v>LO</v>
          </cell>
          <cell r="B428">
            <v>1</v>
          </cell>
          <cell r="C428">
            <v>3</v>
          </cell>
          <cell r="D428" t="str">
            <v>P</v>
          </cell>
          <cell r="E428">
            <v>31</v>
          </cell>
          <cell r="F428">
            <v>37606</v>
          </cell>
          <cell r="G428">
            <v>3.75</v>
          </cell>
          <cell r="H428">
            <v>4.3</v>
          </cell>
          <cell r="I428" t="str">
            <v>0          0</v>
          </cell>
          <cell r="J428">
            <v>0</v>
          </cell>
          <cell r="K428">
            <v>0</v>
          </cell>
          <cell r="L428">
            <v>2003</v>
          </cell>
          <cell r="M428" t="str">
            <v>No Trade</v>
          </cell>
          <cell r="N428" t="str">
            <v/>
          </cell>
          <cell r="O428" t="str">
            <v/>
          </cell>
          <cell r="P428" t="str">
            <v/>
          </cell>
        </row>
        <row r="429">
          <cell r="A429" t="str">
            <v>LO</v>
          </cell>
          <cell r="B429">
            <v>1</v>
          </cell>
          <cell r="C429">
            <v>3</v>
          </cell>
          <cell r="D429" t="str">
            <v>C</v>
          </cell>
          <cell r="E429">
            <v>31.5</v>
          </cell>
          <cell r="F429">
            <v>37606</v>
          </cell>
          <cell r="G429">
            <v>0.03</v>
          </cell>
          <cell r="H429">
            <v>0</v>
          </cell>
          <cell r="I429" t="str">
            <v>1          0</v>
          </cell>
          <cell r="J429">
            <v>0</v>
          </cell>
          <cell r="K429">
            <v>0</v>
          </cell>
          <cell r="L429">
            <v>2003</v>
          </cell>
          <cell r="M429" t="str">
            <v>No Trade</v>
          </cell>
          <cell r="N429" t="str">
            <v/>
          </cell>
          <cell r="O429" t="str">
            <v/>
          </cell>
          <cell r="P429" t="str">
            <v/>
          </cell>
        </row>
        <row r="430">
          <cell r="A430" t="str">
            <v>LO</v>
          </cell>
          <cell r="B430">
            <v>1</v>
          </cell>
          <cell r="C430">
            <v>3</v>
          </cell>
          <cell r="D430" t="str">
            <v>C</v>
          </cell>
          <cell r="E430">
            <v>32</v>
          </cell>
          <cell r="F430">
            <v>37606</v>
          </cell>
          <cell r="G430">
            <v>0.02</v>
          </cell>
          <cell r="H430">
            <v>0</v>
          </cell>
          <cell r="I430" t="str">
            <v>1        350</v>
          </cell>
          <cell r="J430">
            <v>0.04</v>
          </cell>
          <cell r="K430">
            <v>0.03</v>
          </cell>
          <cell r="L430">
            <v>2003</v>
          </cell>
          <cell r="M430" t="str">
            <v>No Trade</v>
          </cell>
          <cell r="N430" t="str">
            <v/>
          </cell>
          <cell r="O430" t="str">
            <v/>
          </cell>
          <cell r="P430" t="str">
            <v/>
          </cell>
        </row>
        <row r="431">
          <cell r="A431" t="str">
            <v>LO</v>
          </cell>
          <cell r="B431">
            <v>1</v>
          </cell>
          <cell r="C431">
            <v>3</v>
          </cell>
          <cell r="D431" t="str">
            <v>P</v>
          </cell>
          <cell r="E431">
            <v>32</v>
          </cell>
          <cell r="F431">
            <v>37606</v>
          </cell>
          <cell r="G431">
            <v>4.72</v>
          </cell>
          <cell r="H431">
            <v>5.2</v>
          </cell>
          <cell r="I431" t="str">
            <v>9          0</v>
          </cell>
          <cell r="J431">
            <v>0</v>
          </cell>
          <cell r="K431">
            <v>0</v>
          </cell>
          <cell r="L431">
            <v>2003</v>
          </cell>
          <cell r="M431" t="str">
            <v>No Trade</v>
          </cell>
          <cell r="N431" t="str">
            <v/>
          </cell>
          <cell r="O431" t="str">
            <v/>
          </cell>
          <cell r="P431" t="str">
            <v/>
          </cell>
        </row>
        <row r="432">
          <cell r="A432" t="str">
            <v>LO</v>
          </cell>
          <cell r="B432">
            <v>1</v>
          </cell>
          <cell r="C432">
            <v>3</v>
          </cell>
          <cell r="D432" t="str">
            <v>C</v>
          </cell>
          <cell r="E432">
            <v>32.5</v>
          </cell>
          <cell r="F432">
            <v>37606</v>
          </cell>
          <cell r="G432">
            <v>0.01</v>
          </cell>
          <cell r="H432">
            <v>0</v>
          </cell>
          <cell r="I432" t="str">
            <v>1          0</v>
          </cell>
          <cell r="J432">
            <v>0</v>
          </cell>
          <cell r="K432">
            <v>0</v>
          </cell>
          <cell r="L432">
            <v>2003</v>
          </cell>
          <cell r="M432" t="str">
            <v>No Trade</v>
          </cell>
          <cell r="N432" t="str">
            <v/>
          </cell>
          <cell r="O432" t="str">
            <v/>
          </cell>
          <cell r="P432" t="str">
            <v/>
          </cell>
        </row>
        <row r="433">
          <cell r="A433" t="str">
            <v>LO</v>
          </cell>
          <cell r="B433">
            <v>1</v>
          </cell>
          <cell r="C433">
            <v>3</v>
          </cell>
          <cell r="D433" t="str">
            <v>P</v>
          </cell>
          <cell r="E433">
            <v>32.5</v>
          </cell>
          <cell r="F433">
            <v>37606</v>
          </cell>
          <cell r="G433">
            <v>4.8600000000000003</v>
          </cell>
          <cell r="H433">
            <v>4.8</v>
          </cell>
          <cell r="I433" t="str">
            <v>6          0</v>
          </cell>
          <cell r="J433">
            <v>0</v>
          </cell>
          <cell r="K433">
            <v>0</v>
          </cell>
          <cell r="L433">
            <v>2003</v>
          </cell>
          <cell r="M433" t="str">
            <v>No Trade</v>
          </cell>
          <cell r="N433" t="str">
            <v/>
          </cell>
          <cell r="O433" t="str">
            <v/>
          </cell>
          <cell r="P433" t="str">
            <v/>
          </cell>
        </row>
        <row r="434">
          <cell r="A434" t="str">
            <v>LO</v>
          </cell>
          <cell r="B434">
            <v>1</v>
          </cell>
          <cell r="C434">
            <v>3</v>
          </cell>
          <cell r="D434" t="str">
            <v>C</v>
          </cell>
          <cell r="E434">
            <v>33</v>
          </cell>
          <cell r="F434">
            <v>37606</v>
          </cell>
          <cell r="G434">
            <v>0.01</v>
          </cell>
          <cell r="H434">
            <v>0</v>
          </cell>
          <cell r="I434" t="str">
            <v>1        341</v>
          </cell>
          <cell r="J434">
            <v>0.02</v>
          </cell>
          <cell r="K434">
            <v>0.01</v>
          </cell>
          <cell r="L434">
            <v>2003</v>
          </cell>
          <cell r="M434" t="str">
            <v>No Trade</v>
          </cell>
          <cell r="N434" t="str">
            <v/>
          </cell>
          <cell r="O434" t="str">
            <v/>
          </cell>
          <cell r="P434" t="str">
            <v/>
          </cell>
        </row>
        <row r="435">
          <cell r="A435" t="str">
            <v>LO</v>
          </cell>
          <cell r="B435">
            <v>1</v>
          </cell>
          <cell r="C435">
            <v>3</v>
          </cell>
          <cell r="D435" t="str">
            <v>C</v>
          </cell>
          <cell r="E435">
            <v>33.5</v>
          </cell>
          <cell r="F435">
            <v>37606</v>
          </cell>
          <cell r="G435">
            <v>0.01</v>
          </cell>
          <cell r="H435">
            <v>0</v>
          </cell>
          <cell r="I435" t="str">
            <v>1          0</v>
          </cell>
          <cell r="J435">
            <v>0</v>
          </cell>
          <cell r="K435">
            <v>0</v>
          </cell>
          <cell r="L435">
            <v>2003</v>
          </cell>
          <cell r="M435" t="str">
            <v>No Trade</v>
          </cell>
          <cell r="N435" t="str">
            <v/>
          </cell>
          <cell r="O435" t="str">
            <v/>
          </cell>
          <cell r="P435" t="str">
            <v/>
          </cell>
        </row>
        <row r="436">
          <cell r="A436" t="str">
            <v>LO</v>
          </cell>
          <cell r="B436">
            <v>1</v>
          </cell>
          <cell r="C436">
            <v>3</v>
          </cell>
          <cell r="D436" t="str">
            <v>C</v>
          </cell>
          <cell r="E436">
            <v>34</v>
          </cell>
          <cell r="F436">
            <v>37606</v>
          </cell>
          <cell r="G436">
            <v>0.01</v>
          </cell>
          <cell r="H436">
            <v>0</v>
          </cell>
          <cell r="I436" t="str">
            <v>1        330</v>
          </cell>
          <cell r="J436">
            <v>0.01</v>
          </cell>
          <cell r="K436">
            <v>0.01</v>
          </cell>
          <cell r="L436">
            <v>2003</v>
          </cell>
          <cell r="M436" t="str">
            <v>No Trade</v>
          </cell>
          <cell r="N436" t="str">
            <v/>
          </cell>
          <cell r="O436" t="str">
            <v/>
          </cell>
          <cell r="P436" t="str">
            <v/>
          </cell>
        </row>
        <row r="437">
          <cell r="A437" t="str">
            <v>LO</v>
          </cell>
          <cell r="B437">
            <v>1</v>
          </cell>
          <cell r="C437">
            <v>3</v>
          </cell>
          <cell r="D437" t="str">
            <v>P</v>
          </cell>
          <cell r="E437">
            <v>34</v>
          </cell>
          <cell r="F437">
            <v>37606</v>
          </cell>
          <cell r="G437">
            <v>6.71</v>
          </cell>
          <cell r="H437">
            <v>7.2</v>
          </cell>
          <cell r="I437" t="str">
            <v>9          0</v>
          </cell>
          <cell r="J437">
            <v>0</v>
          </cell>
          <cell r="K437">
            <v>0</v>
          </cell>
          <cell r="L437">
            <v>2003</v>
          </cell>
          <cell r="M437" t="str">
            <v>No Trade</v>
          </cell>
          <cell r="N437" t="str">
            <v/>
          </cell>
          <cell r="O437" t="str">
            <v/>
          </cell>
          <cell r="P437" t="str">
            <v/>
          </cell>
        </row>
        <row r="438">
          <cell r="A438" t="str">
            <v>LO</v>
          </cell>
          <cell r="B438">
            <v>1</v>
          </cell>
          <cell r="C438">
            <v>3</v>
          </cell>
          <cell r="D438" t="str">
            <v>C</v>
          </cell>
          <cell r="E438">
            <v>34.5</v>
          </cell>
          <cell r="F438">
            <v>37606</v>
          </cell>
          <cell r="G438">
            <v>0.01</v>
          </cell>
          <cell r="H438">
            <v>0</v>
          </cell>
          <cell r="I438" t="str">
            <v>1          0</v>
          </cell>
          <cell r="J438">
            <v>0</v>
          </cell>
          <cell r="K438">
            <v>0</v>
          </cell>
          <cell r="L438">
            <v>2003</v>
          </cell>
          <cell r="M438" t="str">
            <v>No Trade</v>
          </cell>
          <cell r="N438" t="str">
            <v/>
          </cell>
          <cell r="O438" t="str">
            <v/>
          </cell>
          <cell r="P438" t="str">
            <v/>
          </cell>
        </row>
        <row r="439">
          <cell r="A439" t="str">
            <v>LO</v>
          </cell>
          <cell r="B439">
            <v>1</v>
          </cell>
          <cell r="C439">
            <v>3</v>
          </cell>
          <cell r="D439" t="str">
            <v>C</v>
          </cell>
          <cell r="E439">
            <v>35</v>
          </cell>
          <cell r="F439">
            <v>37606</v>
          </cell>
          <cell r="G439">
            <v>0.01</v>
          </cell>
          <cell r="H439">
            <v>0</v>
          </cell>
          <cell r="I439" t="str">
            <v>1         95</v>
          </cell>
          <cell r="J439">
            <v>0.01</v>
          </cell>
          <cell r="K439">
            <v>0.01</v>
          </cell>
          <cell r="L439">
            <v>2003</v>
          </cell>
          <cell r="M439" t="str">
            <v>No Trade</v>
          </cell>
          <cell r="N439" t="str">
            <v/>
          </cell>
          <cell r="O439" t="str">
            <v/>
          </cell>
          <cell r="P439" t="str">
            <v/>
          </cell>
        </row>
        <row r="440">
          <cell r="A440" t="str">
            <v>LO</v>
          </cell>
          <cell r="B440">
            <v>1</v>
          </cell>
          <cell r="C440">
            <v>3</v>
          </cell>
          <cell r="D440" t="str">
            <v>P</v>
          </cell>
          <cell r="E440">
            <v>35</v>
          </cell>
          <cell r="F440">
            <v>37606</v>
          </cell>
          <cell r="G440">
            <v>7.71</v>
          </cell>
          <cell r="H440">
            <v>8.1999999999999993</v>
          </cell>
          <cell r="I440" t="str">
            <v>9          0</v>
          </cell>
          <cell r="J440">
            <v>0</v>
          </cell>
          <cell r="K440">
            <v>0</v>
          </cell>
          <cell r="L440">
            <v>2003</v>
          </cell>
          <cell r="M440" t="str">
            <v>No Trade</v>
          </cell>
          <cell r="N440" t="str">
            <v/>
          </cell>
          <cell r="O440" t="str">
            <v/>
          </cell>
          <cell r="P440" t="str">
            <v/>
          </cell>
        </row>
        <row r="441">
          <cell r="A441" t="str">
            <v>LO</v>
          </cell>
          <cell r="B441">
            <v>1</v>
          </cell>
          <cell r="C441">
            <v>3</v>
          </cell>
          <cell r="D441" t="str">
            <v>C</v>
          </cell>
          <cell r="E441">
            <v>35.5</v>
          </cell>
          <cell r="F441">
            <v>37606</v>
          </cell>
          <cell r="G441">
            <v>0.01</v>
          </cell>
          <cell r="H441">
            <v>0</v>
          </cell>
          <cell r="I441" t="str">
            <v>1          0</v>
          </cell>
          <cell r="J441">
            <v>0</v>
          </cell>
          <cell r="K441">
            <v>0</v>
          </cell>
          <cell r="L441">
            <v>2003</v>
          </cell>
          <cell r="M441" t="str">
            <v>No Trade</v>
          </cell>
          <cell r="N441" t="str">
            <v/>
          </cell>
          <cell r="O441" t="str">
            <v/>
          </cell>
          <cell r="P441" t="str">
            <v/>
          </cell>
        </row>
        <row r="442">
          <cell r="A442" t="str">
            <v>LO</v>
          </cell>
          <cell r="B442">
            <v>1</v>
          </cell>
          <cell r="C442">
            <v>3</v>
          </cell>
          <cell r="D442" t="str">
            <v>C</v>
          </cell>
          <cell r="E442">
            <v>36</v>
          </cell>
          <cell r="F442">
            <v>37606</v>
          </cell>
          <cell r="G442">
            <v>0.01</v>
          </cell>
          <cell r="H442">
            <v>0</v>
          </cell>
          <cell r="I442" t="str">
            <v>1         25</v>
          </cell>
          <cell r="J442">
            <v>0.01</v>
          </cell>
          <cell r="K442">
            <v>0.01</v>
          </cell>
          <cell r="L442">
            <v>2003</v>
          </cell>
          <cell r="M442" t="str">
            <v>No Trade</v>
          </cell>
          <cell r="N442" t="str">
            <v/>
          </cell>
          <cell r="O442" t="str">
            <v/>
          </cell>
          <cell r="P442" t="str">
            <v/>
          </cell>
        </row>
        <row r="443">
          <cell r="A443" t="str">
            <v>LO</v>
          </cell>
          <cell r="B443">
            <v>1</v>
          </cell>
          <cell r="C443">
            <v>3</v>
          </cell>
          <cell r="D443" t="str">
            <v>P</v>
          </cell>
          <cell r="E443">
            <v>36</v>
          </cell>
          <cell r="F443">
            <v>37606</v>
          </cell>
          <cell r="G443">
            <v>8.7100000000000009</v>
          </cell>
          <cell r="H443">
            <v>9.1999999999999993</v>
          </cell>
          <cell r="I443" t="str">
            <v>9          0</v>
          </cell>
          <cell r="J443">
            <v>0</v>
          </cell>
          <cell r="K443">
            <v>0</v>
          </cell>
          <cell r="L443">
            <v>2003</v>
          </cell>
          <cell r="M443" t="str">
            <v>No Trade</v>
          </cell>
          <cell r="N443" t="str">
            <v/>
          </cell>
          <cell r="O443" t="str">
            <v/>
          </cell>
          <cell r="P443" t="str">
            <v/>
          </cell>
        </row>
        <row r="444">
          <cell r="A444" t="str">
            <v>LO</v>
          </cell>
          <cell r="B444">
            <v>1</v>
          </cell>
          <cell r="C444">
            <v>3</v>
          </cell>
          <cell r="D444" t="str">
            <v>C</v>
          </cell>
          <cell r="E444">
            <v>36.5</v>
          </cell>
          <cell r="F444">
            <v>37606</v>
          </cell>
          <cell r="G444">
            <v>0.01</v>
          </cell>
          <cell r="H444">
            <v>0</v>
          </cell>
          <cell r="I444" t="str">
            <v>1          0</v>
          </cell>
          <cell r="J444">
            <v>0</v>
          </cell>
          <cell r="K444">
            <v>0</v>
          </cell>
          <cell r="L444">
            <v>2003</v>
          </cell>
          <cell r="M444" t="str">
            <v>No Trade</v>
          </cell>
          <cell r="N444" t="str">
            <v/>
          </cell>
          <cell r="O444" t="str">
            <v/>
          </cell>
          <cell r="P444" t="str">
            <v/>
          </cell>
        </row>
        <row r="445">
          <cell r="A445" t="str">
            <v>LO</v>
          </cell>
          <cell r="B445">
            <v>1</v>
          </cell>
          <cell r="C445">
            <v>3</v>
          </cell>
          <cell r="D445" t="str">
            <v>C</v>
          </cell>
          <cell r="E445">
            <v>37</v>
          </cell>
          <cell r="F445">
            <v>37606</v>
          </cell>
          <cell r="G445">
            <v>0.01</v>
          </cell>
          <cell r="H445">
            <v>0</v>
          </cell>
          <cell r="I445" t="str">
            <v>1          0</v>
          </cell>
          <cell r="J445">
            <v>0</v>
          </cell>
          <cell r="K445">
            <v>0</v>
          </cell>
          <cell r="L445">
            <v>2003</v>
          </cell>
          <cell r="M445" t="str">
            <v>No Trade</v>
          </cell>
          <cell r="N445" t="str">
            <v/>
          </cell>
          <cell r="O445" t="str">
            <v/>
          </cell>
          <cell r="P445" t="str">
            <v/>
          </cell>
        </row>
        <row r="446">
          <cell r="A446" t="str">
            <v>LO</v>
          </cell>
          <cell r="B446">
            <v>1</v>
          </cell>
          <cell r="C446">
            <v>3</v>
          </cell>
          <cell r="D446" t="str">
            <v>P</v>
          </cell>
          <cell r="E446">
            <v>37</v>
          </cell>
          <cell r="F446">
            <v>37606</v>
          </cell>
          <cell r="G446">
            <v>9.7100000000000009</v>
          </cell>
          <cell r="H446">
            <v>10.199999999999999</v>
          </cell>
          <cell r="I446" t="str">
            <v>9          0</v>
          </cell>
          <cell r="J446">
            <v>0</v>
          </cell>
          <cell r="K446">
            <v>0</v>
          </cell>
          <cell r="L446">
            <v>2003</v>
          </cell>
          <cell r="M446" t="str">
            <v>No Trade</v>
          </cell>
          <cell r="N446" t="str">
            <v/>
          </cell>
          <cell r="O446" t="str">
            <v/>
          </cell>
          <cell r="P446" t="str">
            <v/>
          </cell>
        </row>
        <row r="447">
          <cell r="A447" t="str">
            <v>LO</v>
          </cell>
          <cell r="B447">
            <v>1</v>
          </cell>
          <cell r="C447">
            <v>3</v>
          </cell>
          <cell r="D447" t="str">
            <v>C</v>
          </cell>
          <cell r="E447">
            <v>37.5</v>
          </cell>
          <cell r="F447">
            <v>37606</v>
          </cell>
          <cell r="G447">
            <v>0.01</v>
          </cell>
          <cell r="H447">
            <v>0</v>
          </cell>
          <cell r="I447" t="str">
            <v>1          0</v>
          </cell>
          <cell r="J447">
            <v>0</v>
          </cell>
          <cell r="K447">
            <v>0</v>
          </cell>
          <cell r="L447">
            <v>2003</v>
          </cell>
          <cell r="M447" t="str">
            <v>No Trade</v>
          </cell>
          <cell r="N447" t="str">
            <v/>
          </cell>
          <cell r="O447" t="str">
            <v/>
          </cell>
          <cell r="P447" t="str">
            <v/>
          </cell>
        </row>
        <row r="448">
          <cell r="A448" t="str">
            <v>LO</v>
          </cell>
          <cell r="B448">
            <v>1</v>
          </cell>
          <cell r="C448">
            <v>3</v>
          </cell>
          <cell r="D448" t="str">
            <v>C</v>
          </cell>
          <cell r="E448">
            <v>38</v>
          </cell>
          <cell r="F448">
            <v>37606</v>
          </cell>
          <cell r="G448">
            <v>0.01</v>
          </cell>
          <cell r="H448">
            <v>0</v>
          </cell>
          <cell r="I448" t="str">
            <v>1          0</v>
          </cell>
          <cell r="J448">
            <v>0</v>
          </cell>
          <cell r="K448">
            <v>0</v>
          </cell>
          <cell r="L448">
            <v>2003</v>
          </cell>
          <cell r="M448" t="str">
            <v>No Trade</v>
          </cell>
          <cell r="N448" t="str">
            <v/>
          </cell>
          <cell r="O448" t="str">
            <v/>
          </cell>
          <cell r="P448" t="str">
            <v/>
          </cell>
        </row>
        <row r="449">
          <cell r="A449" t="str">
            <v>LO</v>
          </cell>
          <cell r="B449">
            <v>1</v>
          </cell>
          <cell r="C449">
            <v>3</v>
          </cell>
          <cell r="D449" t="str">
            <v>P</v>
          </cell>
          <cell r="E449">
            <v>38</v>
          </cell>
          <cell r="F449">
            <v>37606</v>
          </cell>
          <cell r="G449">
            <v>10.71</v>
          </cell>
          <cell r="H449">
            <v>11.2</v>
          </cell>
          <cell r="I449" t="str">
            <v>9          0</v>
          </cell>
          <cell r="J449">
            <v>0</v>
          </cell>
          <cell r="K449">
            <v>0</v>
          </cell>
          <cell r="L449">
            <v>2003</v>
          </cell>
          <cell r="M449" t="str">
            <v>No Trade</v>
          </cell>
          <cell r="N449" t="str">
            <v/>
          </cell>
          <cell r="O449" t="str">
            <v/>
          </cell>
          <cell r="P449" t="str">
            <v/>
          </cell>
        </row>
        <row r="450">
          <cell r="A450" t="str">
            <v>LO</v>
          </cell>
          <cell r="B450">
            <v>1</v>
          </cell>
          <cell r="C450">
            <v>3</v>
          </cell>
          <cell r="D450" t="str">
            <v>C</v>
          </cell>
          <cell r="E450">
            <v>38.5</v>
          </cell>
          <cell r="F450">
            <v>37606</v>
          </cell>
          <cell r="G450">
            <v>0.01</v>
          </cell>
          <cell r="H450">
            <v>0</v>
          </cell>
          <cell r="I450" t="str">
            <v>1          0</v>
          </cell>
          <cell r="J450">
            <v>0</v>
          </cell>
          <cell r="K450">
            <v>0</v>
          </cell>
          <cell r="L450">
            <v>2003</v>
          </cell>
          <cell r="M450" t="str">
            <v>No Trade</v>
          </cell>
          <cell r="N450" t="str">
            <v/>
          </cell>
          <cell r="O450" t="str">
            <v/>
          </cell>
          <cell r="P450" t="str">
            <v/>
          </cell>
        </row>
        <row r="451">
          <cell r="A451" t="str">
            <v>LO</v>
          </cell>
          <cell r="B451">
            <v>1</v>
          </cell>
          <cell r="C451">
            <v>3</v>
          </cell>
          <cell r="D451" t="str">
            <v>C</v>
          </cell>
          <cell r="E451">
            <v>39</v>
          </cell>
          <cell r="F451">
            <v>37606</v>
          </cell>
          <cell r="G451">
            <v>0.01</v>
          </cell>
          <cell r="H451">
            <v>0</v>
          </cell>
          <cell r="I451" t="str">
            <v>1          0</v>
          </cell>
          <cell r="J451">
            <v>0</v>
          </cell>
          <cell r="K451">
            <v>0</v>
          </cell>
          <cell r="L451">
            <v>2003</v>
          </cell>
          <cell r="M451" t="str">
            <v>No Trade</v>
          </cell>
          <cell r="N451" t="str">
            <v/>
          </cell>
          <cell r="O451" t="str">
            <v/>
          </cell>
          <cell r="P451" t="str">
            <v/>
          </cell>
        </row>
        <row r="452">
          <cell r="A452" t="str">
            <v>LO</v>
          </cell>
          <cell r="B452">
            <v>1</v>
          </cell>
          <cell r="C452">
            <v>3</v>
          </cell>
          <cell r="D452" t="str">
            <v>P</v>
          </cell>
          <cell r="E452">
            <v>39</v>
          </cell>
          <cell r="F452">
            <v>37606</v>
          </cell>
          <cell r="G452">
            <v>11.71</v>
          </cell>
          <cell r="H452">
            <v>12.2</v>
          </cell>
          <cell r="I452" t="str">
            <v>9          0</v>
          </cell>
          <cell r="J452">
            <v>0</v>
          </cell>
          <cell r="K452">
            <v>0</v>
          </cell>
          <cell r="L452">
            <v>2003</v>
          </cell>
          <cell r="M452" t="str">
            <v>No Trade</v>
          </cell>
          <cell r="N452" t="str">
            <v/>
          </cell>
          <cell r="O452" t="str">
            <v/>
          </cell>
          <cell r="P452" t="str">
            <v/>
          </cell>
        </row>
        <row r="453">
          <cell r="A453" t="str">
            <v>LO</v>
          </cell>
          <cell r="B453">
            <v>1</v>
          </cell>
          <cell r="C453">
            <v>3</v>
          </cell>
          <cell r="D453" t="str">
            <v>C</v>
          </cell>
          <cell r="E453">
            <v>39.5</v>
          </cell>
          <cell r="F453">
            <v>37606</v>
          </cell>
          <cell r="G453">
            <v>0.01</v>
          </cell>
          <cell r="H453">
            <v>0</v>
          </cell>
          <cell r="I453" t="str">
            <v>1          0</v>
          </cell>
          <cell r="J453">
            <v>0</v>
          </cell>
          <cell r="K453">
            <v>0</v>
          </cell>
          <cell r="L453">
            <v>2003</v>
          </cell>
          <cell r="M453" t="str">
            <v>No Trade</v>
          </cell>
          <cell r="N453" t="str">
            <v/>
          </cell>
          <cell r="O453" t="str">
            <v/>
          </cell>
          <cell r="P453" t="str">
            <v/>
          </cell>
        </row>
        <row r="454">
          <cell r="A454" t="str">
            <v>LO</v>
          </cell>
          <cell r="B454">
            <v>1</v>
          </cell>
          <cell r="C454">
            <v>3</v>
          </cell>
          <cell r="D454" t="str">
            <v>P</v>
          </cell>
          <cell r="E454">
            <v>39.5</v>
          </cell>
          <cell r="F454">
            <v>37606</v>
          </cell>
          <cell r="G454">
            <v>14.22</v>
          </cell>
          <cell r="H454">
            <v>14.2</v>
          </cell>
          <cell r="I454" t="str">
            <v>2          0</v>
          </cell>
          <cell r="J454">
            <v>0</v>
          </cell>
          <cell r="K454">
            <v>0</v>
          </cell>
          <cell r="L454">
            <v>2003</v>
          </cell>
          <cell r="M454" t="str">
            <v>No Trade</v>
          </cell>
          <cell r="N454" t="str">
            <v/>
          </cell>
          <cell r="O454" t="str">
            <v/>
          </cell>
          <cell r="P454" t="str">
            <v/>
          </cell>
        </row>
        <row r="455">
          <cell r="A455" t="str">
            <v>LO</v>
          </cell>
          <cell r="B455">
            <v>1</v>
          </cell>
          <cell r="C455">
            <v>3</v>
          </cell>
          <cell r="D455" t="str">
            <v>C</v>
          </cell>
          <cell r="E455">
            <v>40</v>
          </cell>
          <cell r="F455">
            <v>37606</v>
          </cell>
          <cell r="G455">
            <v>0.01</v>
          </cell>
          <cell r="H455">
            <v>0</v>
          </cell>
          <cell r="I455" t="str">
            <v>1          0</v>
          </cell>
          <cell r="J455">
            <v>0</v>
          </cell>
          <cell r="K455">
            <v>0</v>
          </cell>
          <cell r="L455">
            <v>2003</v>
          </cell>
          <cell r="M455" t="str">
            <v>No Trade</v>
          </cell>
          <cell r="N455" t="str">
            <v/>
          </cell>
          <cell r="O455" t="str">
            <v/>
          </cell>
          <cell r="P455" t="str">
            <v/>
          </cell>
        </row>
        <row r="456">
          <cell r="A456" t="str">
            <v>LO</v>
          </cell>
          <cell r="B456">
            <v>1</v>
          </cell>
          <cell r="C456">
            <v>3</v>
          </cell>
          <cell r="D456" t="str">
            <v>C</v>
          </cell>
          <cell r="E456">
            <v>45</v>
          </cell>
          <cell r="F456">
            <v>37606</v>
          </cell>
          <cell r="G456">
            <v>0.01</v>
          </cell>
          <cell r="H456">
            <v>0</v>
          </cell>
          <cell r="I456" t="str">
            <v>1          0</v>
          </cell>
          <cell r="J456">
            <v>0</v>
          </cell>
          <cell r="K456">
            <v>0</v>
          </cell>
          <cell r="L456">
            <v>2003</v>
          </cell>
          <cell r="M456" t="str">
            <v>No Trade</v>
          </cell>
          <cell r="N456" t="str">
            <v/>
          </cell>
          <cell r="O456" t="str">
            <v/>
          </cell>
          <cell r="P456" t="str">
            <v/>
          </cell>
        </row>
        <row r="457">
          <cell r="A457" t="str">
            <v>LO</v>
          </cell>
          <cell r="B457">
            <v>1</v>
          </cell>
          <cell r="C457">
            <v>3</v>
          </cell>
          <cell r="D457" t="str">
            <v>C</v>
          </cell>
          <cell r="E457">
            <v>47.5</v>
          </cell>
          <cell r="F457">
            <v>37606</v>
          </cell>
          <cell r="G457">
            <v>0.01</v>
          </cell>
          <cell r="H457">
            <v>0</v>
          </cell>
          <cell r="I457" t="str">
            <v>1          0</v>
          </cell>
          <cell r="J457">
            <v>0</v>
          </cell>
          <cell r="K457">
            <v>0</v>
          </cell>
          <cell r="L457">
            <v>2003</v>
          </cell>
          <cell r="M457" t="str">
            <v>No Trade</v>
          </cell>
          <cell r="N457" t="str">
            <v/>
          </cell>
          <cell r="O457" t="str">
            <v/>
          </cell>
          <cell r="P457" t="str">
            <v/>
          </cell>
        </row>
        <row r="458">
          <cell r="A458" t="str">
            <v>LO</v>
          </cell>
          <cell r="B458">
            <v>1</v>
          </cell>
          <cell r="C458">
            <v>3</v>
          </cell>
          <cell r="D458" t="str">
            <v>C</v>
          </cell>
          <cell r="E458">
            <v>50</v>
          </cell>
          <cell r="F458">
            <v>37606</v>
          </cell>
          <cell r="G458">
            <v>0.01</v>
          </cell>
          <cell r="H458">
            <v>0</v>
          </cell>
          <cell r="I458" t="str">
            <v>1          0</v>
          </cell>
          <cell r="J458">
            <v>0</v>
          </cell>
          <cell r="K458">
            <v>0</v>
          </cell>
          <cell r="L458">
            <v>2003</v>
          </cell>
          <cell r="M458" t="str">
            <v>No Trade</v>
          </cell>
          <cell r="N458" t="str">
            <v/>
          </cell>
          <cell r="O458" t="str">
            <v/>
          </cell>
          <cell r="P458" t="str">
            <v/>
          </cell>
        </row>
        <row r="459">
          <cell r="A459" t="str">
            <v>LO</v>
          </cell>
          <cell r="B459">
            <v>1</v>
          </cell>
          <cell r="C459">
            <v>3</v>
          </cell>
          <cell r="D459" t="str">
            <v>C</v>
          </cell>
          <cell r="E459">
            <v>60</v>
          </cell>
          <cell r="F459">
            <v>37606</v>
          </cell>
          <cell r="G459">
            <v>0.01</v>
          </cell>
          <cell r="H459">
            <v>0</v>
          </cell>
          <cell r="I459" t="str">
            <v>1          0</v>
          </cell>
          <cell r="J459">
            <v>0</v>
          </cell>
          <cell r="K459">
            <v>0</v>
          </cell>
          <cell r="L459">
            <v>2003</v>
          </cell>
          <cell r="M459" t="str">
            <v>No Trade</v>
          </cell>
          <cell r="N459" t="str">
            <v/>
          </cell>
          <cell r="O459" t="str">
            <v/>
          </cell>
          <cell r="P459" t="str">
            <v/>
          </cell>
        </row>
        <row r="460">
          <cell r="A460" t="str">
            <v>LO</v>
          </cell>
          <cell r="B460">
            <v>1</v>
          </cell>
          <cell r="C460">
            <v>3</v>
          </cell>
          <cell r="D460" t="str">
            <v>C</v>
          </cell>
          <cell r="E460">
            <v>62.5</v>
          </cell>
          <cell r="F460">
            <v>37606</v>
          </cell>
          <cell r="G460">
            <v>0.01</v>
          </cell>
          <cell r="H460">
            <v>0</v>
          </cell>
          <cell r="I460" t="str">
            <v>1          0</v>
          </cell>
          <cell r="J460">
            <v>0</v>
          </cell>
          <cell r="K460">
            <v>0</v>
          </cell>
          <cell r="L460">
            <v>2003</v>
          </cell>
          <cell r="M460" t="str">
            <v>No Trade</v>
          </cell>
          <cell r="N460" t="str">
            <v/>
          </cell>
          <cell r="O460" t="str">
            <v/>
          </cell>
          <cell r="P460" t="str">
            <v/>
          </cell>
        </row>
        <row r="461">
          <cell r="A461" t="str">
            <v>LO</v>
          </cell>
          <cell r="B461">
            <v>2</v>
          </cell>
          <cell r="C461">
            <v>3</v>
          </cell>
          <cell r="D461" t="str">
            <v>P</v>
          </cell>
          <cell r="E461">
            <v>2.5</v>
          </cell>
          <cell r="F461">
            <v>37636</v>
          </cell>
          <cell r="G461">
            <v>0</v>
          </cell>
          <cell r="H461">
            <v>0</v>
          </cell>
          <cell r="I461" t="str">
            <v>0          0</v>
          </cell>
          <cell r="J461">
            <v>0</v>
          </cell>
          <cell r="K461">
            <v>0</v>
          </cell>
          <cell r="L461">
            <v>2003</v>
          </cell>
          <cell r="M461" t="str">
            <v>No Trade</v>
          </cell>
          <cell r="N461" t="str">
            <v/>
          </cell>
          <cell r="O461" t="str">
            <v/>
          </cell>
          <cell r="P461" t="str">
            <v/>
          </cell>
        </row>
        <row r="462">
          <cell r="A462" t="str">
            <v>LO</v>
          </cell>
          <cell r="B462">
            <v>2</v>
          </cell>
          <cell r="C462">
            <v>3</v>
          </cell>
          <cell r="D462" t="str">
            <v>P</v>
          </cell>
          <cell r="E462">
            <v>13</v>
          </cell>
          <cell r="F462">
            <v>37636</v>
          </cell>
          <cell r="G462">
            <v>0.01</v>
          </cell>
          <cell r="H462">
            <v>0</v>
          </cell>
          <cell r="I462" t="str">
            <v>1          0</v>
          </cell>
          <cell r="J462">
            <v>0</v>
          </cell>
          <cell r="K462">
            <v>0</v>
          </cell>
          <cell r="L462">
            <v>2003</v>
          </cell>
          <cell r="M462" t="str">
            <v>No Trade</v>
          </cell>
          <cell r="N462" t="str">
            <v/>
          </cell>
          <cell r="O462" t="str">
            <v/>
          </cell>
          <cell r="P462" t="str">
            <v/>
          </cell>
        </row>
        <row r="463">
          <cell r="A463" t="str">
            <v>LO</v>
          </cell>
          <cell r="B463">
            <v>2</v>
          </cell>
          <cell r="C463">
            <v>3</v>
          </cell>
          <cell r="D463" t="str">
            <v>P</v>
          </cell>
          <cell r="E463">
            <v>14</v>
          </cell>
          <cell r="F463">
            <v>37636</v>
          </cell>
          <cell r="G463">
            <v>0.01</v>
          </cell>
          <cell r="H463">
            <v>0</v>
          </cell>
          <cell r="I463" t="str">
            <v>1          0</v>
          </cell>
          <cell r="J463">
            <v>0</v>
          </cell>
          <cell r="K463">
            <v>0</v>
          </cell>
          <cell r="L463">
            <v>2003</v>
          </cell>
          <cell r="M463" t="str">
            <v>No Trade</v>
          </cell>
          <cell r="N463" t="str">
            <v/>
          </cell>
          <cell r="O463" t="str">
            <v/>
          </cell>
          <cell r="P463" t="str">
            <v/>
          </cell>
        </row>
        <row r="464">
          <cell r="A464" t="str">
            <v>LO</v>
          </cell>
          <cell r="B464">
            <v>2</v>
          </cell>
          <cell r="C464">
            <v>3</v>
          </cell>
          <cell r="D464" t="str">
            <v>P</v>
          </cell>
          <cell r="E464">
            <v>15</v>
          </cell>
          <cell r="F464">
            <v>37636</v>
          </cell>
          <cell r="G464">
            <v>0.01</v>
          </cell>
          <cell r="H464">
            <v>0</v>
          </cell>
          <cell r="I464" t="str">
            <v>1          0</v>
          </cell>
          <cell r="J464">
            <v>0</v>
          </cell>
          <cell r="K464">
            <v>0</v>
          </cell>
          <cell r="L464">
            <v>2003</v>
          </cell>
          <cell r="M464" t="str">
            <v>No Trade</v>
          </cell>
          <cell r="N464" t="str">
            <v/>
          </cell>
          <cell r="O464" t="str">
            <v/>
          </cell>
          <cell r="P464" t="str">
            <v/>
          </cell>
        </row>
        <row r="465">
          <cell r="A465" t="str">
            <v>LO</v>
          </cell>
          <cell r="B465">
            <v>2</v>
          </cell>
          <cell r="C465">
            <v>3</v>
          </cell>
          <cell r="D465" t="str">
            <v>P</v>
          </cell>
          <cell r="E465">
            <v>16</v>
          </cell>
          <cell r="F465">
            <v>37636</v>
          </cell>
          <cell r="G465">
            <v>0.01</v>
          </cell>
          <cell r="H465">
            <v>0</v>
          </cell>
          <cell r="I465" t="str">
            <v>2          0</v>
          </cell>
          <cell r="J465">
            <v>0</v>
          </cell>
          <cell r="K465">
            <v>0</v>
          </cell>
          <cell r="L465">
            <v>2003</v>
          </cell>
          <cell r="M465" t="str">
            <v>No Trade</v>
          </cell>
          <cell r="N465" t="str">
            <v/>
          </cell>
          <cell r="O465" t="str">
            <v/>
          </cell>
          <cell r="P465" t="str">
            <v/>
          </cell>
        </row>
        <row r="466">
          <cell r="A466" t="str">
            <v>LO</v>
          </cell>
          <cell r="B466">
            <v>2</v>
          </cell>
          <cell r="C466">
            <v>3</v>
          </cell>
          <cell r="D466" t="str">
            <v>P</v>
          </cell>
          <cell r="E466">
            <v>17</v>
          </cell>
          <cell r="F466">
            <v>37636</v>
          </cell>
          <cell r="G466">
            <v>0.02</v>
          </cell>
          <cell r="H466">
            <v>0</v>
          </cell>
          <cell r="I466" t="str">
            <v>3          0</v>
          </cell>
          <cell r="J466">
            <v>0</v>
          </cell>
          <cell r="K466">
            <v>0</v>
          </cell>
          <cell r="L466">
            <v>2003</v>
          </cell>
          <cell r="M466" t="str">
            <v>No Trade</v>
          </cell>
          <cell r="N466" t="str">
            <v/>
          </cell>
          <cell r="O466" t="str">
            <v/>
          </cell>
          <cell r="P466" t="str">
            <v/>
          </cell>
        </row>
        <row r="467">
          <cell r="A467" t="str">
            <v>LO</v>
          </cell>
          <cell r="B467">
            <v>2</v>
          </cell>
          <cell r="C467">
            <v>3</v>
          </cell>
          <cell r="D467" t="str">
            <v>P</v>
          </cell>
          <cell r="E467">
            <v>18</v>
          </cell>
          <cell r="F467">
            <v>37636</v>
          </cell>
          <cell r="G467">
            <v>0.02</v>
          </cell>
          <cell r="H467">
            <v>0</v>
          </cell>
          <cell r="I467" t="str">
            <v>3          0</v>
          </cell>
          <cell r="J467">
            <v>0</v>
          </cell>
          <cell r="K467">
            <v>0</v>
          </cell>
          <cell r="L467">
            <v>2003</v>
          </cell>
          <cell r="M467" t="str">
            <v>No Trade</v>
          </cell>
          <cell r="N467" t="str">
            <v/>
          </cell>
          <cell r="O467" t="str">
            <v/>
          </cell>
          <cell r="P467" t="str">
            <v/>
          </cell>
        </row>
        <row r="468">
          <cell r="A468" t="str">
            <v>LO</v>
          </cell>
          <cell r="B468">
            <v>2</v>
          </cell>
          <cell r="C468">
            <v>3</v>
          </cell>
          <cell r="D468" t="str">
            <v>P</v>
          </cell>
          <cell r="E468">
            <v>18.5</v>
          </cell>
          <cell r="F468">
            <v>37636</v>
          </cell>
          <cell r="G468">
            <v>0.03</v>
          </cell>
          <cell r="H468">
            <v>0</v>
          </cell>
          <cell r="I468" t="str">
            <v>4          0</v>
          </cell>
          <cell r="J468">
            <v>0</v>
          </cell>
          <cell r="K468">
            <v>0</v>
          </cell>
          <cell r="L468">
            <v>2003</v>
          </cell>
          <cell r="M468" t="str">
            <v>No Trade</v>
          </cell>
          <cell r="N468" t="str">
            <v/>
          </cell>
          <cell r="O468" t="str">
            <v/>
          </cell>
          <cell r="P468" t="str">
            <v/>
          </cell>
        </row>
        <row r="469">
          <cell r="A469" t="str">
            <v>LO</v>
          </cell>
          <cell r="B469">
            <v>2</v>
          </cell>
          <cell r="C469">
            <v>3</v>
          </cell>
          <cell r="D469" t="str">
            <v>P</v>
          </cell>
          <cell r="E469">
            <v>19</v>
          </cell>
          <cell r="F469">
            <v>37636</v>
          </cell>
          <cell r="G469">
            <v>0.04</v>
          </cell>
          <cell r="H469">
            <v>0</v>
          </cell>
          <cell r="I469" t="str">
            <v>5          5</v>
          </cell>
          <cell r="J469">
            <v>0.04</v>
          </cell>
          <cell r="K469">
            <v>0.04</v>
          </cell>
          <cell r="L469">
            <v>2003</v>
          </cell>
          <cell r="M469" t="str">
            <v>No Trade</v>
          </cell>
          <cell r="N469" t="str">
            <v/>
          </cell>
          <cell r="O469" t="str">
            <v/>
          </cell>
          <cell r="P469" t="str">
            <v/>
          </cell>
        </row>
        <row r="470">
          <cell r="A470" t="str">
            <v>LO</v>
          </cell>
          <cell r="B470">
            <v>2</v>
          </cell>
          <cell r="C470">
            <v>3</v>
          </cell>
          <cell r="D470" t="str">
            <v>P</v>
          </cell>
          <cell r="E470">
            <v>19.5</v>
          </cell>
          <cell r="F470">
            <v>37636</v>
          </cell>
          <cell r="G470">
            <v>0.05</v>
          </cell>
          <cell r="H470">
            <v>0</v>
          </cell>
          <cell r="I470" t="str">
            <v>6          0</v>
          </cell>
          <cell r="J470">
            <v>0</v>
          </cell>
          <cell r="K470">
            <v>0</v>
          </cell>
          <cell r="L470">
            <v>2003</v>
          </cell>
          <cell r="M470" t="str">
            <v>No Trade</v>
          </cell>
          <cell r="N470" t="str">
            <v/>
          </cell>
          <cell r="O470" t="str">
            <v/>
          </cell>
          <cell r="P470" t="str">
            <v/>
          </cell>
        </row>
        <row r="471">
          <cell r="A471" t="str">
            <v>LO</v>
          </cell>
          <cell r="B471">
            <v>2</v>
          </cell>
          <cell r="C471">
            <v>3</v>
          </cell>
          <cell r="D471" t="str">
            <v>P</v>
          </cell>
          <cell r="E471">
            <v>20</v>
          </cell>
          <cell r="F471">
            <v>37636</v>
          </cell>
          <cell r="G471">
            <v>0.06</v>
          </cell>
          <cell r="H471">
            <v>0</v>
          </cell>
          <cell r="I471" t="str">
            <v>8          0</v>
          </cell>
          <cell r="J471">
            <v>0</v>
          </cell>
          <cell r="K471">
            <v>0</v>
          </cell>
          <cell r="L471">
            <v>2003</v>
          </cell>
          <cell r="M471" t="str">
            <v>No Trade</v>
          </cell>
          <cell r="N471" t="str">
            <v/>
          </cell>
          <cell r="O471" t="str">
            <v/>
          </cell>
          <cell r="P471" t="str">
            <v/>
          </cell>
        </row>
        <row r="472">
          <cell r="A472" t="str">
            <v>LO</v>
          </cell>
          <cell r="B472">
            <v>2</v>
          </cell>
          <cell r="C472">
            <v>3</v>
          </cell>
          <cell r="D472" t="str">
            <v>C</v>
          </cell>
          <cell r="E472">
            <v>20.5</v>
          </cell>
          <cell r="F472">
            <v>37636</v>
          </cell>
          <cell r="G472">
            <v>6.72</v>
          </cell>
          <cell r="H472">
            <v>6.1</v>
          </cell>
          <cell r="I472" t="str">
            <v>7          0</v>
          </cell>
          <cell r="J472">
            <v>0</v>
          </cell>
          <cell r="K472">
            <v>0</v>
          </cell>
          <cell r="L472">
            <v>2003</v>
          </cell>
          <cell r="M472" t="str">
            <v>No Trade</v>
          </cell>
          <cell r="N472" t="str">
            <v/>
          </cell>
          <cell r="O472" t="str">
            <v/>
          </cell>
          <cell r="P472" t="str">
            <v/>
          </cell>
        </row>
        <row r="473">
          <cell r="A473" t="str">
            <v>LO</v>
          </cell>
          <cell r="B473">
            <v>2</v>
          </cell>
          <cell r="C473">
            <v>3</v>
          </cell>
          <cell r="D473" t="str">
            <v>P</v>
          </cell>
          <cell r="E473">
            <v>20.5</v>
          </cell>
          <cell r="F473">
            <v>37636</v>
          </cell>
          <cell r="G473">
            <v>0.08</v>
          </cell>
          <cell r="H473">
            <v>0.1</v>
          </cell>
          <cell r="I473" t="str">
            <v>1          0</v>
          </cell>
          <cell r="J473">
            <v>0</v>
          </cell>
          <cell r="K473">
            <v>0</v>
          </cell>
          <cell r="L473">
            <v>2003</v>
          </cell>
          <cell r="M473" t="str">
            <v>No Trade</v>
          </cell>
          <cell r="N473" t="str">
            <v/>
          </cell>
          <cell r="O473" t="str">
            <v/>
          </cell>
          <cell r="P473" t="str">
            <v/>
          </cell>
        </row>
        <row r="474">
          <cell r="A474" t="str">
            <v>LO</v>
          </cell>
          <cell r="B474">
            <v>2</v>
          </cell>
          <cell r="C474">
            <v>3</v>
          </cell>
          <cell r="D474" t="str">
            <v>P</v>
          </cell>
          <cell r="E474">
            <v>21</v>
          </cell>
          <cell r="F474">
            <v>37636</v>
          </cell>
          <cell r="G474">
            <v>0.1</v>
          </cell>
          <cell r="H474">
            <v>0.1</v>
          </cell>
          <cell r="I474" t="str">
            <v>3          0</v>
          </cell>
          <cell r="J474">
            <v>0</v>
          </cell>
          <cell r="K474">
            <v>0</v>
          </cell>
          <cell r="L474">
            <v>2003</v>
          </cell>
          <cell r="M474" t="str">
            <v>No Trade</v>
          </cell>
          <cell r="N474" t="str">
            <v/>
          </cell>
          <cell r="O474" t="str">
            <v/>
          </cell>
          <cell r="P474" t="str">
            <v/>
          </cell>
        </row>
        <row r="475">
          <cell r="A475" t="str">
            <v>LO</v>
          </cell>
          <cell r="B475">
            <v>2</v>
          </cell>
          <cell r="C475">
            <v>3</v>
          </cell>
          <cell r="D475" t="str">
            <v>C</v>
          </cell>
          <cell r="E475">
            <v>21.5</v>
          </cell>
          <cell r="F475">
            <v>37636</v>
          </cell>
          <cell r="G475">
            <v>5.77</v>
          </cell>
          <cell r="H475">
            <v>5.2</v>
          </cell>
          <cell r="I475" t="str">
            <v>2          0</v>
          </cell>
          <cell r="J475">
            <v>0</v>
          </cell>
          <cell r="K475">
            <v>0</v>
          </cell>
          <cell r="L475">
            <v>2003</v>
          </cell>
          <cell r="M475" t="str">
            <v>No Trade</v>
          </cell>
          <cell r="N475" t="str">
            <v/>
          </cell>
          <cell r="O475" t="str">
            <v/>
          </cell>
          <cell r="P475" t="str">
            <v/>
          </cell>
        </row>
        <row r="476">
          <cell r="A476" t="str">
            <v>LO</v>
          </cell>
          <cell r="B476">
            <v>2</v>
          </cell>
          <cell r="C476">
            <v>3</v>
          </cell>
          <cell r="D476" t="str">
            <v>P</v>
          </cell>
          <cell r="E476">
            <v>21.5</v>
          </cell>
          <cell r="F476">
            <v>37636</v>
          </cell>
          <cell r="G476">
            <v>0.12</v>
          </cell>
          <cell r="H476">
            <v>0.1</v>
          </cell>
          <cell r="I476" t="str">
            <v>5          0</v>
          </cell>
          <cell r="J476">
            <v>0</v>
          </cell>
          <cell r="K476">
            <v>0</v>
          </cell>
          <cell r="L476">
            <v>2003</v>
          </cell>
          <cell r="M476" t="str">
            <v>No Trade</v>
          </cell>
          <cell r="N476" t="str">
            <v/>
          </cell>
          <cell r="O476" t="str">
            <v/>
          </cell>
          <cell r="P476" t="str">
            <v/>
          </cell>
        </row>
        <row r="477">
          <cell r="A477" t="str">
            <v>LO</v>
          </cell>
          <cell r="B477">
            <v>2</v>
          </cell>
          <cell r="C477">
            <v>3</v>
          </cell>
          <cell r="D477" t="str">
            <v>P</v>
          </cell>
          <cell r="E477">
            <v>22</v>
          </cell>
          <cell r="F477">
            <v>37636</v>
          </cell>
          <cell r="G477">
            <v>0.15</v>
          </cell>
          <cell r="H477">
            <v>0.1</v>
          </cell>
          <cell r="I477" t="str">
            <v>9         76</v>
          </cell>
          <cell r="J477">
            <v>0.11</v>
          </cell>
          <cell r="K477">
            <v>0.11</v>
          </cell>
          <cell r="L477">
            <v>2003</v>
          </cell>
          <cell r="M477" t="str">
            <v>No Trade</v>
          </cell>
          <cell r="N477" t="str">
            <v/>
          </cell>
          <cell r="O477" t="str">
            <v/>
          </cell>
          <cell r="P477" t="str">
            <v/>
          </cell>
        </row>
        <row r="478">
          <cell r="A478" t="str">
            <v>LO</v>
          </cell>
          <cell r="B478">
            <v>2</v>
          </cell>
          <cell r="C478">
            <v>3</v>
          </cell>
          <cell r="D478" t="str">
            <v>P</v>
          </cell>
          <cell r="E478">
            <v>22.5</v>
          </cell>
          <cell r="F478">
            <v>37636</v>
          </cell>
          <cell r="G478">
            <v>0.18</v>
          </cell>
          <cell r="H478">
            <v>0.2</v>
          </cell>
          <cell r="I478" t="str">
            <v>4         18</v>
          </cell>
          <cell r="J478">
            <v>0.19</v>
          </cell>
          <cell r="K478">
            <v>0.19</v>
          </cell>
          <cell r="L478">
            <v>2003</v>
          </cell>
          <cell r="M478" t="str">
            <v>No Trade</v>
          </cell>
          <cell r="N478" t="str">
            <v/>
          </cell>
          <cell r="O478" t="str">
            <v/>
          </cell>
          <cell r="P478" t="str">
            <v/>
          </cell>
        </row>
        <row r="479">
          <cell r="A479" t="str">
            <v>LO</v>
          </cell>
          <cell r="B479">
            <v>2</v>
          </cell>
          <cell r="C479">
            <v>3</v>
          </cell>
          <cell r="D479" t="str">
            <v>C</v>
          </cell>
          <cell r="E479">
            <v>23</v>
          </cell>
          <cell r="F479">
            <v>37636</v>
          </cell>
          <cell r="G479">
            <v>4.3600000000000003</v>
          </cell>
          <cell r="H479">
            <v>3.8</v>
          </cell>
          <cell r="I479" t="str">
            <v>6          0</v>
          </cell>
          <cell r="J479">
            <v>0</v>
          </cell>
          <cell r="K479">
            <v>0</v>
          </cell>
          <cell r="L479">
            <v>2003</v>
          </cell>
          <cell r="M479" t="str">
            <v>No Trade</v>
          </cell>
          <cell r="N479" t="str">
            <v/>
          </cell>
          <cell r="O479" t="str">
            <v/>
          </cell>
          <cell r="P479" t="str">
            <v/>
          </cell>
        </row>
        <row r="480">
          <cell r="A480" t="str">
            <v>LO</v>
          </cell>
          <cell r="B480">
            <v>2</v>
          </cell>
          <cell r="C480">
            <v>3</v>
          </cell>
          <cell r="D480" t="str">
            <v>P</v>
          </cell>
          <cell r="E480">
            <v>23</v>
          </cell>
          <cell r="F480">
            <v>37636</v>
          </cell>
          <cell r="G480">
            <v>0.21</v>
          </cell>
          <cell r="H480">
            <v>0.2</v>
          </cell>
          <cell r="I480" t="str">
            <v>9        201</v>
          </cell>
          <cell r="J480">
            <v>0.27</v>
          </cell>
          <cell r="K480">
            <v>0.22</v>
          </cell>
          <cell r="L480">
            <v>2003</v>
          </cell>
          <cell r="M480" t="str">
            <v>No Trade</v>
          </cell>
          <cell r="N480" t="str">
            <v/>
          </cell>
          <cell r="O480" t="str">
            <v/>
          </cell>
          <cell r="P480" t="str">
            <v/>
          </cell>
        </row>
        <row r="481">
          <cell r="A481" t="str">
            <v>LO</v>
          </cell>
          <cell r="B481">
            <v>2</v>
          </cell>
          <cell r="C481">
            <v>3</v>
          </cell>
          <cell r="D481" t="str">
            <v>C</v>
          </cell>
          <cell r="E481">
            <v>23.5</v>
          </cell>
          <cell r="F481">
            <v>37636</v>
          </cell>
          <cell r="G481">
            <v>2.9</v>
          </cell>
          <cell r="H481">
            <v>2.9</v>
          </cell>
          <cell r="I481" t="str">
            <v>0          0</v>
          </cell>
          <cell r="J481">
            <v>0</v>
          </cell>
          <cell r="K481">
            <v>0</v>
          </cell>
          <cell r="L481">
            <v>2003</v>
          </cell>
          <cell r="M481" t="str">
            <v>No Trade</v>
          </cell>
          <cell r="N481" t="str">
            <v/>
          </cell>
          <cell r="O481" t="str">
            <v/>
          </cell>
          <cell r="P481" t="str">
            <v/>
          </cell>
        </row>
        <row r="482">
          <cell r="A482" t="str">
            <v>LO</v>
          </cell>
          <cell r="B482">
            <v>2</v>
          </cell>
          <cell r="C482">
            <v>3</v>
          </cell>
          <cell r="D482" t="str">
            <v>P</v>
          </cell>
          <cell r="E482">
            <v>23.5</v>
          </cell>
          <cell r="F482">
            <v>37636</v>
          </cell>
          <cell r="G482">
            <v>0.26</v>
          </cell>
          <cell r="H482">
            <v>0.3</v>
          </cell>
          <cell r="I482" t="str">
            <v>5        350</v>
          </cell>
          <cell r="J482">
            <v>0</v>
          </cell>
          <cell r="K482">
            <v>0</v>
          </cell>
          <cell r="L482">
            <v>2003</v>
          </cell>
          <cell r="M482" t="str">
            <v>No Trade</v>
          </cell>
          <cell r="N482" t="str">
            <v/>
          </cell>
          <cell r="O482" t="str">
            <v/>
          </cell>
          <cell r="P482" t="str">
            <v/>
          </cell>
        </row>
        <row r="483">
          <cell r="A483" t="str">
            <v>LO</v>
          </cell>
          <cell r="B483">
            <v>2</v>
          </cell>
          <cell r="C483">
            <v>3</v>
          </cell>
          <cell r="D483" t="str">
            <v>C</v>
          </cell>
          <cell r="E483">
            <v>24</v>
          </cell>
          <cell r="F483">
            <v>37636</v>
          </cell>
          <cell r="G483">
            <v>3.48</v>
          </cell>
          <cell r="H483">
            <v>3</v>
          </cell>
          <cell r="I483" t="str">
            <v>1          0</v>
          </cell>
          <cell r="J483">
            <v>0</v>
          </cell>
          <cell r="K483">
            <v>0</v>
          </cell>
          <cell r="L483">
            <v>2003</v>
          </cell>
          <cell r="M483" t="str">
            <v>No Trade</v>
          </cell>
          <cell r="N483" t="str">
            <v/>
          </cell>
          <cell r="O483" t="str">
            <v/>
          </cell>
          <cell r="P483" t="str">
            <v/>
          </cell>
        </row>
        <row r="484">
          <cell r="A484" t="str">
            <v>LO</v>
          </cell>
          <cell r="B484">
            <v>2</v>
          </cell>
          <cell r="C484">
            <v>3</v>
          </cell>
          <cell r="D484" t="str">
            <v>P</v>
          </cell>
          <cell r="E484">
            <v>24</v>
          </cell>
          <cell r="F484">
            <v>37636</v>
          </cell>
          <cell r="G484">
            <v>0.33</v>
          </cell>
          <cell r="H484">
            <v>0.4</v>
          </cell>
          <cell r="I484" t="str">
            <v>3        356</v>
          </cell>
          <cell r="J484">
            <v>0.37</v>
          </cell>
          <cell r="K484">
            <v>0.34</v>
          </cell>
          <cell r="L484">
            <v>2003</v>
          </cell>
          <cell r="M484" t="str">
            <v>No Trade</v>
          </cell>
          <cell r="N484" t="str">
            <v/>
          </cell>
          <cell r="O484" t="str">
            <v/>
          </cell>
          <cell r="P484" t="str">
            <v/>
          </cell>
        </row>
        <row r="485">
          <cell r="A485" t="str">
            <v>LO</v>
          </cell>
          <cell r="B485">
            <v>2</v>
          </cell>
          <cell r="C485">
            <v>3</v>
          </cell>
          <cell r="D485" t="str">
            <v>C</v>
          </cell>
          <cell r="E485">
            <v>24.5</v>
          </cell>
          <cell r="F485">
            <v>37636</v>
          </cell>
          <cell r="G485">
            <v>3.08</v>
          </cell>
          <cell r="H485">
            <v>2.6</v>
          </cell>
          <cell r="I485" t="str">
            <v>2          0</v>
          </cell>
          <cell r="J485">
            <v>0</v>
          </cell>
          <cell r="K485">
            <v>0</v>
          </cell>
          <cell r="L485">
            <v>2003</v>
          </cell>
          <cell r="M485" t="str">
            <v>No Trade</v>
          </cell>
          <cell r="N485" t="str">
            <v/>
          </cell>
          <cell r="O485" t="str">
            <v/>
          </cell>
          <cell r="P485" t="str">
            <v/>
          </cell>
        </row>
        <row r="486">
          <cell r="A486" t="str">
            <v>LO</v>
          </cell>
          <cell r="B486">
            <v>2</v>
          </cell>
          <cell r="C486">
            <v>3</v>
          </cell>
          <cell r="D486" t="str">
            <v>P</v>
          </cell>
          <cell r="E486">
            <v>24.5</v>
          </cell>
          <cell r="F486">
            <v>37636</v>
          </cell>
          <cell r="G486">
            <v>0.42</v>
          </cell>
          <cell r="H486">
            <v>0.5</v>
          </cell>
          <cell r="I486" t="str">
            <v>4         70</v>
          </cell>
          <cell r="J486">
            <v>0.43</v>
          </cell>
          <cell r="K486">
            <v>0.43</v>
          </cell>
          <cell r="L486">
            <v>2003</v>
          </cell>
          <cell r="M486" t="str">
            <v>No Trade</v>
          </cell>
          <cell r="N486" t="str">
            <v/>
          </cell>
          <cell r="O486" t="str">
            <v/>
          </cell>
          <cell r="P486" t="str">
            <v/>
          </cell>
        </row>
        <row r="487">
          <cell r="A487" t="str">
            <v>LO</v>
          </cell>
          <cell r="B487">
            <v>2</v>
          </cell>
          <cell r="C487">
            <v>3</v>
          </cell>
          <cell r="D487" t="str">
            <v>C</v>
          </cell>
          <cell r="E487">
            <v>25</v>
          </cell>
          <cell r="F487">
            <v>37636</v>
          </cell>
          <cell r="G487">
            <v>2.68</v>
          </cell>
          <cell r="H487">
            <v>2.2000000000000002</v>
          </cell>
          <cell r="I487" t="str">
            <v>4          0</v>
          </cell>
          <cell r="J487">
            <v>0</v>
          </cell>
          <cell r="K487">
            <v>0</v>
          </cell>
          <cell r="L487">
            <v>2003</v>
          </cell>
          <cell r="M487" t="str">
            <v>No Trade</v>
          </cell>
          <cell r="N487" t="str">
            <v/>
          </cell>
          <cell r="O487" t="str">
            <v/>
          </cell>
          <cell r="P487" t="str">
            <v/>
          </cell>
        </row>
        <row r="488">
          <cell r="A488" t="str">
            <v>LO</v>
          </cell>
          <cell r="B488">
            <v>2</v>
          </cell>
          <cell r="C488">
            <v>3</v>
          </cell>
          <cell r="D488" t="str">
            <v>P</v>
          </cell>
          <cell r="E488">
            <v>25</v>
          </cell>
          <cell r="F488">
            <v>37636</v>
          </cell>
          <cell r="G488">
            <v>0.52</v>
          </cell>
          <cell r="H488">
            <v>0.6</v>
          </cell>
          <cell r="I488" t="str">
            <v>6      1,124</v>
          </cell>
          <cell r="J488">
            <v>0.59</v>
          </cell>
          <cell r="K488">
            <v>0.5</v>
          </cell>
          <cell r="L488">
            <v>2003</v>
          </cell>
          <cell r="M488" t="str">
            <v>No Trade</v>
          </cell>
          <cell r="N488" t="str">
            <v/>
          </cell>
          <cell r="O488" t="str">
            <v/>
          </cell>
          <cell r="P488" t="str">
            <v/>
          </cell>
        </row>
        <row r="489">
          <cell r="A489" t="str">
            <v>LO</v>
          </cell>
          <cell r="B489">
            <v>2</v>
          </cell>
          <cell r="C489">
            <v>3</v>
          </cell>
          <cell r="D489" t="str">
            <v>C</v>
          </cell>
          <cell r="E489">
            <v>25.5</v>
          </cell>
          <cell r="F489">
            <v>37636</v>
          </cell>
          <cell r="G489">
            <v>2.33</v>
          </cell>
          <cell r="H489">
            <v>1.9</v>
          </cell>
          <cell r="I489" t="str">
            <v>2          0</v>
          </cell>
          <cell r="J489">
            <v>0</v>
          </cell>
          <cell r="K489">
            <v>0</v>
          </cell>
          <cell r="L489">
            <v>2003</v>
          </cell>
          <cell r="M489" t="str">
            <v>No Trade</v>
          </cell>
          <cell r="N489" t="str">
            <v/>
          </cell>
          <cell r="O489" t="str">
            <v/>
          </cell>
          <cell r="P489" t="str">
            <v/>
          </cell>
        </row>
        <row r="490">
          <cell r="A490" t="str">
            <v>LO</v>
          </cell>
          <cell r="B490">
            <v>2</v>
          </cell>
          <cell r="C490">
            <v>3</v>
          </cell>
          <cell r="D490" t="str">
            <v>P</v>
          </cell>
          <cell r="E490">
            <v>25.5</v>
          </cell>
          <cell r="F490">
            <v>37636</v>
          </cell>
          <cell r="G490">
            <v>0.67</v>
          </cell>
          <cell r="H490">
            <v>0.8</v>
          </cell>
          <cell r="I490" t="str">
            <v>4         15</v>
          </cell>
          <cell r="J490">
            <v>0.68</v>
          </cell>
          <cell r="K490">
            <v>0.68</v>
          </cell>
          <cell r="L490">
            <v>2003</v>
          </cell>
          <cell r="M490" t="str">
            <v>No Trade</v>
          </cell>
          <cell r="N490" t="str">
            <v/>
          </cell>
          <cell r="O490" t="str">
            <v/>
          </cell>
          <cell r="P490" t="str">
            <v/>
          </cell>
        </row>
        <row r="491">
          <cell r="A491" t="str">
            <v>LO</v>
          </cell>
          <cell r="B491">
            <v>2</v>
          </cell>
          <cell r="C491">
            <v>3</v>
          </cell>
          <cell r="D491" t="str">
            <v>C</v>
          </cell>
          <cell r="E491">
            <v>26</v>
          </cell>
          <cell r="F491">
            <v>37636</v>
          </cell>
          <cell r="G491">
            <v>1.98</v>
          </cell>
          <cell r="H491">
            <v>1.6</v>
          </cell>
          <cell r="I491" t="str">
            <v>3          0</v>
          </cell>
          <cell r="J491">
            <v>0</v>
          </cell>
          <cell r="K491">
            <v>0</v>
          </cell>
          <cell r="L491">
            <v>2003</v>
          </cell>
          <cell r="M491" t="str">
            <v>No Trade</v>
          </cell>
          <cell r="N491" t="str">
            <v/>
          </cell>
          <cell r="O491" t="str">
            <v/>
          </cell>
          <cell r="P491" t="str">
            <v/>
          </cell>
        </row>
        <row r="492">
          <cell r="A492" t="str">
            <v>LO</v>
          </cell>
          <cell r="B492">
            <v>2</v>
          </cell>
          <cell r="C492">
            <v>3</v>
          </cell>
          <cell r="D492" t="str">
            <v>P</v>
          </cell>
          <cell r="E492">
            <v>26</v>
          </cell>
          <cell r="F492">
            <v>37636</v>
          </cell>
          <cell r="G492">
            <v>0.82</v>
          </cell>
          <cell r="H492">
            <v>1</v>
          </cell>
          <cell r="I492" t="str">
            <v>4        593</v>
          </cell>
          <cell r="J492">
            <v>0.83</v>
          </cell>
          <cell r="K492">
            <v>0.83</v>
          </cell>
          <cell r="L492">
            <v>2003</v>
          </cell>
          <cell r="M492" t="str">
            <v>No Trade</v>
          </cell>
          <cell r="N492" t="str">
            <v/>
          </cell>
          <cell r="O492" t="str">
            <v/>
          </cell>
          <cell r="P492" t="str">
            <v/>
          </cell>
        </row>
        <row r="493">
          <cell r="A493" t="str">
            <v>LO</v>
          </cell>
          <cell r="B493">
            <v>2</v>
          </cell>
          <cell r="C493">
            <v>3</v>
          </cell>
          <cell r="D493" t="str">
            <v>C</v>
          </cell>
          <cell r="E493">
            <v>26.5</v>
          </cell>
          <cell r="F493">
            <v>37636</v>
          </cell>
          <cell r="G493">
            <v>1.69</v>
          </cell>
          <cell r="H493">
            <v>1.3</v>
          </cell>
          <cell r="I493" t="str">
            <v>6          0</v>
          </cell>
          <cell r="J493">
            <v>0</v>
          </cell>
          <cell r="K493">
            <v>0</v>
          </cell>
          <cell r="L493">
            <v>2003</v>
          </cell>
          <cell r="M493" t="str">
            <v>No Trade</v>
          </cell>
          <cell r="N493" t="str">
            <v/>
          </cell>
          <cell r="O493" t="str">
            <v/>
          </cell>
          <cell r="P493" t="str">
            <v/>
          </cell>
        </row>
        <row r="494">
          <cell r="A494" t="str">
            <v>LO</v>
          </cell>
          <cell r="B494">
            <v>2</v>
          </cell>
          <cell r="C494">
            <v>3</v>
          </cell>
          <cell r="D494" t="str">
            <v>P</v>
          </cell>
          <cell r="E494">
            <v>26.5</v>
          </cell>
          <cell r="F494">
            <v>37636</v>
          </cell>
          <cell r="G494">
            <v>1.02</v>
          </cell>
          <cell r="H494">
            <v>1.2</v>
          </cell>
          <cell r="I494" t="str">
            <v>7        152</v>
          </cell>
          <cell r="J494">
            <v>1.06</v>
          </cell>
          <cell r="K494">
            <v>1.02</v>
          </cell>
          <cell r="L494">
            <v>2003</v>
          </cell>
          <cell r="M494" t="str">
            <v>No Trade</v>
          </cell>
          <cell r="N494" t="str">
            <v/>
          </cell>
          <cell r="O494" t="str">
            <v/>
          </cell>
          <cell r="P494" t="str">
            <v/>
          </cell>
        </row>
        <row r="495">
          <cell r="A495" t="str">
            <v>LO</v>
          </cell>
          <cell r="B495">
            <v>2</v>
          </cell>
          <cell r="C495">
            <v>3</v>
          </cell>
          <cell r="D495" t="str">
            <v>C</v>
          </cell>
          <cell r="E495">
            <v>27</v>
          </cell>
          <cell r="F495">
            <v>37636</v>
          </cell>
          <cell r="G495">
            <v>1.41</v>
          </cell>
          <cell r="H495">
            <v>1.1000000000000001</v>
          </cell>
          <cell r="I495" t="str">
            <v>0         55</v>
          </cell>
          <cell r="J495">
            <v>1.25</v>
          </cell>
          <cell r="K495">
            <v>1.25</v>
          </cell>
          <cell r="L495">
            <v>2003</v>
          </cell>
          <cell r="M495" t="str">
            <v>No Trade</v>
          </cell>
          <cell r="N495" t="str">
            <v/>
          </cell>
          <cell r="O495" t="str">
            <v/>
          </cell>
          <cell r="P495" t="str">
            <v/>
          </cell>
        </row>
        <row r="496">
          <cell r="A496" t="str">
            <v>LO</v>
          </cell>
          <cell r="B496">
            <v>2</v>
          </cell>
          <cell r="C496">
            <v>3</v>
          </cell>
          <cell r="D496" t="str">
            <v>P</v>
          </cell>
          <cell r="E496">
            <v>27</v>
          </cell>
          <cell r="F496">
            <v>37636</v>
          </cell>
          <cell r="G496">
            <v>1.24</v>
          </cell>
          <cell r="H496">
            <v>1.5</v>
          </cell>
          <cell r="I496" t="str">
            <v>1        509</v>
          </cell>
          <cell r="J496">
            <v>1.32</v>
          </cell>
          <cell r="K496">
            <v>1.1499999999999999</v>
          </cell>
          <cell r="L496">
            <v>2003</v>
          </cell>
          <cell r="M496" t="str">
            <v>No Trade</v>
          </cell>
          <cell r="N496" t="str">
            <v/>
          </cell>
          <cell r="O496" t="str">
            <v/>
          </cell>
          <cell r="P496" t="str">
            <v/>
          </cell>
        </row>
        <row r="497">
          <cell r="A497" t="str">
            <v>LO</v>
          </cell>
          <cell r="B497">
            <v>2</v>
          </cell>
          <cell r="C497">
            <v>3</v>
          </cell>
          <cell r="D497" t="str">
            <v>C</v>
          </cell>
          <cell r="E497">
            <v>27.5</v>
          </cell>
          <cell r="F497">
            <v>37636</v>
          </cell>
          <cell r="G497">
            <v>1.1499999999999999</v>
          </cell>
          <cell r="H497">
            <v>0.8</v>
          </cell>
          <cell r="I497" t="str">
            <v>9         60</v>
          </cell>
          <cell r="J497">
            <v>1.1499999999999999</v>
          </cell>
          <cell r="K497">
            <v>1.1499999999999999</v>
          </cell>
          <cell r="L497">
            <v>2003</v>
          </cell>
          <cell r="M497" t="str">
            <v>No Trade</v>
          </cell>
          <cell r="N497" t="str">
            <v/>
          </cell>
          <cell r="O497" t="str">
            <v/>
          </cell>
          <cell r="P497" t="str">
            <v/>
          </cell>
        </row>
        <row r="498">
          <cell r="A498" t="str">
            <v>LO</v>
          </cell>
          <cell r="B498">
            <v>2</v>
          </cell>
          <cell r="C498">
            <v>3</v>
          </cell>
          <cell r="D498" t="str">
            <v>P</v>
          </cell>
          <cell r="E498">
            <v>27.5</v>
          </cell>
          <cell r="F498">
            <v>37636</v>
          </cell>
          <cell r="G498">
            <v>1.48</v>
          </cell>
          <cell r="H498">
            <v>1.8</v>
          </cell>
          <cell r="I498" t="str">
            <v>0          0</v>
          </cell>
          <cell r="J498">
            <v>0</v>
          </cell>
          <cell r="K498">
            <v>0</v>
          </cell>
          <cell r="L498">
            <v>2003</v>
          </cell>
          <cell r="M498" t="str">
            <v>No Trade</v>
          </cell>
          <cell r="N498" t="str">
            <v/>
          </cell>
          <cell r="O498" t="str">
            <v/>
          </cell>
          <cell r="P498" t="str">
            <v/>
          </cell>
        </row>
        <row r="499">
          <cell r="A499" t="str">
            <v>LO</v>
          </cell>
          <cell r="B499">
            <v>2</v>
          </cell>
          <cell r="C499">
            <v>3</v>
          </cell>
          <cell r="D499" t="str">
            <v>C</v>
          </cell>
          <cell r="E499">
            <v>28</v>
          </cell>
          <cell r="F499">
            <v>37636</v>
          </cell>
          <cell r="G499">
            <v>0.92</v>
          </cell>
          <cell r="H499">
            <v>0.7</v>
          </cell>
          <cell r="I499" t="str">
            <v>0         49</v>
          </cell>
          <cell r="J499">
            <v>0.94</v>
          </cell>
          <cell r="K499">
            <v>0.79</v>
          </cell>
          <cell r="L499">
            <v>2003</v>
          </cell>
          <cell r="M499" t="str">
            <v>No Trade</v>
          </cell>
          <cell r="N499" t="str">
            <v/>
          </cell>
          <cell r="O499" t="str">
            <v/>
          </cell>
          <cell r="P499" t="str">
            <v/>
          </cell>
        </row>
        <row r="500">
          <cell r="A500" t="str">
            <v>LO</v>
          </cell>
          <cell r="B500">
            <v>2</v>
          </cell>
          <cell r="C500">
            <v>3</v>
          </cell>
          <cell r="D500" t="str">
            <v>P</v>
          </cell>
          <cell r="E500">
            <v>28</v>
          </cell>
          <cell r="F500">
            <v>37636</v>
          </cell>
          <cell r="G500">
            <v>1.75</v>
          </cell>
          <cell r="H500">
            <v>2.1</v>
          </cell>
          <cell r="I500" t="str">
            <v>0          0</v>
          </cell>
          <cell r="J500">
            <v>0</v>
          </cell>
          <cell r="K500">
            <v>0</v>
          </cell>
          <cell r="L500">
            <v>2003</v>
          </cell>
          <cell r="M500" t="str">
            <v>No Trade</v>
          </cell>
          <cell r="N500" t="str">
            <v/>
          </cell>
          <cell r="O500" t="str">
            <v/>
          </cell>
          <cell r="P500" t="str">
            <v/>
          </cell>
        </row>
        <row r="501">
          <cell r="A501" t="str">
            <v>LO</v>
          </cell>
          <cell r="B501">
            <v>2</v>
          </cell>
          <cell r="C501">
            <v>3</v>
          </cell>
          <cell r="D501" t="str">
            <v>C</v>
          </cell>
          <cell r="E501">
            <v>28.5</v>
          </cell>
          <cell r="F501">
            <v>37636</v>
          </cell>
          <cell r="G501">
            <v>0.75</v>
          </cell>
          <cell r="H501">
            <v>0.5</v>
          </cell>
          <cell r="I501" t="str">
            <v>7         85</v>
          </cell>
          <cell r="J501">
            <v>0.8</v>
          </cell>
          <cell r="K501">
            <v>0.57999999999999996</v>
          </cell>
          <cell r="L501">
            <v>2003</v>
          </cell>
          <cell r="M501" t="str">
            <v>No Trade</v>
          </cell>
          <cell r="N501" t="str">
            <v/>
          </cell>
          <cell r="O501" t="str">
            <v/>
          </cell>
          <cell r="P501" t="str">
            <v/>
          </cell>
        </row>
        <row r="502">
          <cell r="A502" t="str">
            <v>LO</v>
          </cell>
          <cell r="B502">
            <v>2</v>
          </cell>
          <cell r="C502">
            <v>3</v>
          </cell>
          <cell r="D502" t="str">
            <v>P</v>
          </cell>
          <cell r="E502">
            <v>28.5</v>
          </cell>
          <cell r="F502">
            <v>37636</v>
          </cell>
          <cell r="G502">
            <v>2.0699999999999998</v>
          </cell>
          <cell r="H502">
            <v>2.4</v>
          </cell>
          <cell r="I502" t="str">
            <v>7          0</v>
          </cell>
          <cell r="J502">
            <v>0</v>
          </cell>
          <cell r="K502">
            <v>0</v>
          </cell>
          <cell r="L502">
            <v>2003</v>
          </cell>
          <cell r="M502" t="str">
            <v>No Trade</v>
          </cell>
          <cell r="N502" t="str">
            <v/>
          </cell>
          <cell r="O502" t="str">
            <v/>
          </cell>
          <cell r="P502" t="str">
            <v/>
          </cell>
        </row>
        <row r="503">
          <cell r="A503" t="str">
            <v>LO</v>
          </cell>
          <cell r="B503">
            <v>2</v>
          </cell>
          <cell r="C503">
            <v>3</v>
          </cell>
          <cell r="D503" t="str">
            <v>C</v>
          </cell>
          <cell r="E503">
            <v>29</v>
          </cell>
          <cell r="F503">
            <v>37636</v>
          </cell>
          <cell r="G503">
            <v>0.61</v>
          </cell>
          <cell r="H503">
            <v>0.4</v>
          </cell>
          <cell r="I503" t="str">
            <v>6        599</v>
          </cell>
          <cell r="J503">
            <v>0.66</v>
          </cell>
          <cell r="K503">
            <v>0.52</v>
          </cell>
          <cell r="L503">
            <v>2003</v>
          </cell>
          <cell r="M503" t="str">
            <v>No Trade</v>
          </cell>
          <cell r="N503" t="str">
            <v/>
          </cell>
          <cell r="O503" t="str">
            <v/>
          </cell>
          <cell r="P503" t="str">
            <v/>
          </cell>
        </row>
        <row r="504">
          <cell r="A504" t="str">
            <v>LO</v>
          </cell>
          <cell r="B504">
            <v>2</v>
          </cell>
          <cell r="C504">
            <v>3</v>
          </cell>
          <cell r="D504" t="str">
            <v>P</v>
          </cell>
          <cell r="E504">
            <v>29</v>
          </cell>
          <cell r="F504">
            <v>37636</v>
          </cell>
          <cell r="G504">
            <v>2.4300000000000002</v>
          </cell>
          <cell r="H504">
            <v>2.8</v>
          </cell>
          <cell r="I504" t="str">
            <v>6          0</v>
          </cell>
          <cell r="J504">
            <v>0</v>
          </cell>
          <cell r="K504">
            <v>0</v>
          </cell>
          <cell r="L504">
            <v>2003</v>
          </cell>
          <cell r="M504" t="str">
            <v>No Trade</v>
          </cell>
          <cell r="N504" t="str">
            <v/>
          </cell>
          <cell r="O504" t="str">
            <v/>
          </cell>
          <cell r="P504" t="str">
            <v/>
          </cell>
        </row>
        <row r="505">
          <cell r="A505" t="str">
            <v>LO</v>
          </cell>
          <cell r="B505">
            <v>2</v>
          </cell>
          <cell r="C505">
            <v>3</v>
          </cell>
          <cell r="D505" t="str">
            <v>C</v>
          </cell>
          <cell r="E505">
            <v>29.5</v>
          </cell>
          <cell r="F505">
            <v>37636</v>
          </cell>
          <cell r="G505">
            <v>0.47</v>
          </cell>
          <cell r="H505">
            <v>0.3</v>
          </cell>
          <cell r="I505" t="str">
            <v>5        152</v>
          </cell>
          <cell r="J505">
            <v>0.43</v>
          </cell>
          <cell r="K505">
            <v>0.4</v>
          </cell>
          <cell r="L505">
            <v>2003</v>
          </cell>
          <cell r="M505" t="str">
            <v>No Trade</v>
          </cell>
          <cell r="N505" t="str">
            <v/>
          </cell>
          <cell r="O505" t="str">
            <v/>
          </cell>
          <cell r="P505" t="str">
            <v/>
          </cell>
        </row>
        <row r="506">
          <cell r="A506" t="str">
            <v>LO</v>
          </cell>
          <cell r="B506">
            <v>2</v>
          </cell>
          <cell r="C506">
            <v>3</v>
          </cell>
          <cell r="D506" t="str">
            <v>P</v>
          </cell>
          <cell r="E506">
            <v>29.5</v>
          </cell>
          <cell r="F506">
            <v>37636</v>
          </cell>
          <cell r="G506">
            <v>2.79</v>
          </cell>
          <cell r="H506">
            <v>3.2</v>
          </cell>
          <cell r="I506" t="str">
            <v>5          0</v>
          </cell>
          <cell r="J506">
            <v>0</v>
          </cell>
          <cell r="K506">
            <v>0</v>
          </cell>
          <cell r="L506">
            <v>2003</v>
          </cell>
          <cell r="M506" t="str">
            <v>No Trade</v>
          </cell>
          <cell r="N506" t="str">
            <v/>
          </cell>
          <cell r="O506" t="str">
            <v/>
          </cell>
          <cell r="P506" t="str">
            <v/>
          </cell>
        </row>
        <row r="507">
          <cell r="A507" t="str">
            <v>LO</v>
          </cell>
          <cell r="B507">
            <v>2</v>
          </cell>
          <cell r="C507">
            <v>3</v>
          </cell>
          <cell r="D507" t="str">
            <v>C</v>
          </cell>
          <cell r="E507">
            <v>30</v>
          </cell>
          <cell r="F507">
            <v>37636</v>
          </cell>
          <cell r="G507">
            <v>0.37</v>
          </cell>
          <cell r="H507">
            <v>0.2</v>
          </cell>
          <cell r="I507" t="str">
            <v>7        142</v>
          </cell>
          <cell r="J507">
            <v>0.4</v>
          </cell>
          <cell r="K507">
            <v>0.32</v>
          </cell>
          <cell r="L507">
            <v>2003</v>
          </cell>
          <cell r="M507" t="str">
            <v>No Trade</v>
          </cell>
          <cell r="N507" t="str">
            <v/>
          </cell>
          <cell r="O507" t="str">
            <v/>
          </cell>
          <cell r="P507" t="str">
            <v/>
          </cell>
        </row>
        <row r="508">
          <cell r="A508" t="str">
            <v>LO</v>
          </cell>
          <cell r="B508">
            <v>2</v>
          </cell>
          <cell r="C508">
            <v>3</v>
          </cell>
          <cell r="D508" t="str">
            <v>P</v>
          </cell>
          <cell r="E508">
            <v>30</v>
          </cell>
          <cell r="F508">
            <v>37636</v>
          </cell>
          <cell r="G508">
            <v>3.19</v>
          </cell>
          <cell r="H508">
            <v>3.6</v>
          </cell>
          <cell r="I508" t="str">
            <v>6          0</v>
          </cell>
          <cell r="J508">
            <v>0</v>
          </cell>
          <cell r="K508">
            <v>0</v>
          </cell>
          <cell r="L508">
            <v>2003</v>
          </cell>
          <cell r="M508" t="str">
            <v>No Trade</v>
          </cell>
          <cell r="N508" t="str">
            <v/>
          </cell>
          <cell r="O508" t="str">
            <v/>
          </cell>
          <cell r="P508" t="str">
            <v/>
          </cell>
        </row>
        <row r="509">
          <cell r="A509" t="str">
            <v>LO</v>
          </cell>
          <cell r="B509">
            <v>2</v>
          </cell>
          <cell r="C509">
            <v>3</v>
          </cell>
          <cell r="D509" t="str">
            <v>C</v>
          </cell>
          <cell r="E509">
            <v>30.5</v>
          </cell>
          <cell r="F509">
            <v>37636</v>
          </cell>
          <cell r="G509">
            <v>0.28999999999999998</v>
          </cell>
          <cell r="H509">
            <v>0.2</v>
          </cell>
          <cell r="I509" t="str">
            <v>1          0</v>
          </cell>
          <cell r="J509">
            <v>0</v>
          </cell>
          <cell r="K509">
            <v>0</v>
          </cell>
          <cell r="L509">
            <v>2003</v>
          </cell>
          <cell r="M509" t="str">
            <v>No Trade</v>
          </cell>
          <cell r="N509" t="str">
            <v/>
          </cell>
          <cell r="O509" t="str">
            <v/>
          </cell>
          <cell r="P509" t="str">
            <v/>
          </cell>
        </row>
        <row r="510">
          <cell r="A510" t="str">
            <v>LO</v>
          </cell>
          <cell r="B510">
            <v>2</v>
          </cell>
          <cell r="C510">
            <v>3</v>
          </cell>
          <cell r="D510" t="str">
            <v>P</v>
          </cell>
          <cell r="E510">
            <v>30.5</v>
          </cell>
          <cell r="F510">
            <v>37636</v>
          </cell>
          <cell r="G510">
            <v>0</v>
          </cell>
          <cell r="H510">
            <v>0</v>
          </cell>
          <cell r="I510" t="str">
            <v>0          0</v>
          </cell>
          <cell r="J510">
            <v>0</v>
          </cell>
          <cell r="K510">
            <v>0</v>
          </cell>
          <cell r="L510">
            <v>2003</v>
          </cell>
          <cell r="M510" t="str">
            <v>No Trade</v>
          </cell>
          <cell r="N510" t="str">
            <v/>
          </cell>
          <cell r="O510" t="str">
            <v/>
          </cell>
          <cell r="P510" t="str">
            <v/>
          </cell>
        </row>
        <row r="511">
          <cell r="A511" t="str">
            <v>LO</v>
          </cell>
          <cell r="B511">
            <v>2</v>
          </cell>
          <cell r="C511">
            <v>3</v>
          </cell>
          <cell r="D511" t="str">
            <v>C</v>
          </cell>
          <cell r="E511">
            <v>31</v>
          </cell>
          <cell r="F511">
            <v>37636</v>
          </cell>
          <cell r="G511">
            <v>0.22</v>
          </cell>
          <cell r="H511">
            <v>0.1</v>
          </cell>
          <cell r="I511" t="str">
            <v>7         55</v>
          </cell>
          <cell r="J511">
            <v>0.21</v>
          </cell>
          <cell r="K511">
            <v>0.2</v>
          </cell>
          <cell r="L511">
            <v>2003</v>
          </cell>
          <cell r="M511" t="str">
            <v>No Trade</v>
          </cell>
          <cell r="N511" t="str">
            <v/>
          </cell>
          <cell r="O511" t="str">
            <v/>
          </cell>
          <cell r="P511" t="str">
            <v/>
          </cell>
        </row>
        <row r="512">
          <cell r="A512" t="str">
            <v>LO</v>
          </cell>
          <cell r="B512">
            <v>2</v>
          </cell>
          <cell r="C512">
            <v>3</v>
          </cell>
          <cell r="D512" t="str">
            <v>P</v>
          </cell>
          <cell r="E512">
            <v>31</v>
          </cell>
          <cell r="F512">
            <v>37636</v>
          </cell>
          <cell r="G512">
            <v>4.03</v>
          </cell>
          <cell r="H512">
            <v>4.5</v>
          </cell>
          <cell r="I512" t="str">
            <v>6          0</v>
          </cell>
          <cell r="J512">
            <v>0</v>
          </cell>
          <cell r="K512">
            <v>0</v>
          </cell>
          <cell r="L512">
            <v>2003</v>
          </cell>
          <cell r="M512" t="str">
            <v>No Trade</v>
          </cell>
          <cell r="N512" t="str">
            <v/>
          </cell>
          <cell r="O512" t="str">
            <v/>
          </cell>
          <cell r="P512" t="str">
            <v/>
          </cell>
        </row>
        <row r="513">
          <cell r="A513" t="str">
            <v>LO</v>
          </cell>
          <cell r="B513">
            <v>2</v>
          </cell>
          <cell r="C513">
            <v>3</v>
          </cell>
          <cell r="D513" t="str">
            <v>C</v>
          </cell>
          <cell r="E513">
            <v>31.5</v>
          </cell>
          <cell r="F513">
            <v>37636</v>
          </cell>
          <cell r="G513">
            <v>0.17</v>
          </cell>
          <cell r="H513">
            <v>0.1</v>
          </cell>
          <cell r="I513" t="str">
            <v>4          1</v>
          </cell>
          <cell r="J513">
            <v>0.23</v>
          </cell>
          <cell r="K513">
            <v>0.23</v>
          </cell>
          <cell r="L513">
            <v>2003</v>
          </cell>
          <cell r="M513" t="str">
            <v>No Trade</v>
          </cell>
          <cell r="N513" t="str">
            <v/>
          </cell>
          <cell r="O513" t="str">
            <v/>
          </cell>
          <cell r="P513" t="str">
            <v/>
          </cell>
        </row>
        <row r="514">
          <cell r="A514" t="str">
            <v>LO</v>
          </cell>
          <cell r="B514">
            <v>2</v>
          </cell>
          <cell r="C514">
            <v>3</v>
          </cell>
          <cell r="D514" t="str">
            <v>P</v>
          </cell>
          <cell r="E514">
            <v>31.5</v>
          </cell>
          <cell r="F514">
            <v>37636</v>
          </cell>
          <cell r="G514">
            <v>0</v>
          </cell>
          <cell r="H514">
            <v>0</v>
          </cell>
          <cell r="I514" t="str">
            <v>0          0</v>
          </cell>
          <cell r="J514">
            <v>0</v>
          </cell>
          <cell r="K514">
            <v>0</v>
          </cell>
          <cell r="L514">
            <v>2003</v>
          </cell>
          <cell r="M514" t="str">
            <v>No Trade</v>
          </cell>
          <cell r="N514" t="str">
            <v/>
          </cell>
          <cell r="O514" t="str">
            <v/>
          </cell>
          <cell r="P514" t="str">
            <v/>
          </cell>
        </row>
        <row r="515">
          <cell r="A515" t="str">
            <v>LO</v>
          </cell>
          <cell r="B515">
            <v>2</v>
          </cell>
          <cell r="C515">
            <v>3</v>
          </cell>
          <cell r="D515" t="str">
            <v>C</v>
          </cell>
          <cell r="E515">
            <v>32</v>
          </cell>
          <cell r="F515">
            <v>37636</v>
          </cell>
          <cell r="G515">
            <v>0.13</v>
          </cell>
          <cell r="H515">
            <v>0.1</v>
          </cell>
          <cell r="I515" t="str">
            <v>0          5</v>
          </cell>
          <cell r="J515">
            <v>0.17</v>
          </cell>
          <cell r="K515">
            <v>0.17</v>
          </cell>
          <cell r="L515">
            <v>2003</v>
          </cell>
          <cell r="M515" t="str">
            <v>No Trade</v>
          </cell>
          <cell r="N515" t="str">
            <v/>
          </cell>
          <cell r="O515" t="str">
            <v/>
          </cell>
          <cell r="P515" t="str">
            <v/>
          </cell>
        </row>
        <row r="516">
          <cell r="A516" t="str">
            <v>LO</v>
          </cell>
          <cell r="B516">
            <v>2</v>
          </cell>
          <cell r="C516">
            <v>3</v>
          </cell>
          <cell r="D516" t="str">
            <v>P</v>
          </cell>
          <cell r="E516">
            <v>32</v>
          </cell>
          <cell r="F516">
            <v>37636</v>
          </cell>
          <cell r="G516">
            <v>4.9400000000000004</v>
          </cell>
          <cell r="H516">
            <v>5.4</v>
          </cell>
          <cell r="I516" t="str">
            <v>9          0</v>
          </cell>
          <cell r="J516">
            <v>0</v>
          </cell>
          <cell r="K516">
            <v>0</v>
          </cell>
          <cell r="L516">
            <v>2003</v>
          </cell>
          <cell r="M516" t="str">
            <v>No Trade</v>
          </cell>
          <cell r="N516" t="str">
            <v/>
          </cell>
          <cell r="O516" t="str">
            <v/>
          </cell>
          <cell r="P516" t="str">
            <v/>
          </cell>
        </row>
        <row r="517">
          <cell r="A517" t="str">
            <v>LO</v>
          </cell>
          <cell r="B517">
            <v>2</v>
          </cell>
          <cell r="C517">
            <v>3</v>
          </cell>
          <cell r="D517" t="str">
            <v>C</v>
          </cell>
          <cell r="E517">
            <v>32.5</v>
          </cell>
          <cell r="F517">
            <v>37636</v>
          </cell>
          <cell r="G517">
            <v>0.1</v>
          </cell>
          <cell r="H517">
            <v>0</v>
          </cell>
          <cell r="I517" t="str">
            <v>8         50</v>
          </cell>
          <cell r="J517">
            <v>0</v>
          </cell>
          <cell r="K517">
            <v>0</v>
          </cell>
          <cell r="L517">
            <v>2003</v>
          </cell>
          <cell r="M517" t="str">
            <v>No Trade</v>
          </cell>
          <cell r="N517" t="str">
            <v/>
          </cell>
          <cell r="O517" t="str">
            <v/>
          </cell>
          <cell r="P517" t="str">
            <v/>
          </cell>
        </row>
        <row r="518">
          <cell r="A518" t="str">
            <v>LO</v>
          </cell>
          <cell r="B518">
            <v>2</v>
          </cell>
          <cell r="C518">
            <v>3</v>
          </cell>
          <cell r="D518" t="str">
            <v>P</v>
          </cell>
          <cell r="E518">
            <v>32.5</v>
          </cell>
          <cell r="F518">
            <v>37636</v>
          </cell>
          <cell r="G518">
            <v>0</v>
          </cell>
          <cell r="H518">
            <v>0</v>
          </cell>
          <cell r="I518" t="str">
            <v>0          0</v>
          </cell>
          <cell r="J518">
            <v>0</v>
          </cell>
          <cell r="K518">
            <v>0</v>
          </cell>
          <cell r="L518">
            <v>2003</v>
          </cell>
          <cell r="M518" t="str">
            <v>No Trade</v>
          </cell>
          <cell r="N518" t="str">
            <v/>
          </cell>
          <cell r="O518" t="str">
            <v/>
          </cell>
          <cell r="P518" t="str">
            <v/>
          </cell>
        </row>
        <row r="519">
          <cell r="A519" t="str">
            <v>LO</v>
          </cell>
          <cell r="B519">
            <v>2</v>
          </cell>
          <cell r="C519">
            <v>3</v>
          </cell>
          <cell r="D519" t="str">
            <v>C</v>
          </cell>
          <cell r="E519">
            <v>33</v>
          </cell>
          <cell r="F519">
            <v>37636</v>
          </cell>
          <cell r="G519">
            <v>0.09</v>
          </cell>
          <cell r="H519">
            <v>0</v>
          </cell>
          <cell r="I519" t="str">
            <v>7        100</v>
          </cell>
          <cell r="J519">
            <v>0</v>
          </cell>
          <cell r="K519">
            <v>0</v>
          </cell>
          <cell r="L519">
            <v>2003</v>
          </cell>
          <cell r="M519" t="str">
            <v>No Trade</v>
          </cell>
          <cell r="N519" t="str">
            <v/>
          </cell>
          <cell r="O519" t="str">
            <v/>
          </cell>
          <cell r="P519" t="str">
            <v/>
          </cell>
        </row>
        <row r="520">
          <cell r="A520" t="str">
            <v>LO</v>
          </cell>
          <cell r="B520">
            <v>2</v>
          </cell>
          <cell r="C520">
            <v>3</v>
          </cell>
          <cell r="D520" t="str">
            <v>P</v>
          </cell>
          <cell r="E520">
            <v>33</v>
          </cell>
          <cell r="F520">
            <v>37636</v>
          </cell>
          <cell r="G520">
            <v>0</v>
          </cell>
          <cell r="H520">
            <v>0</v>
          </cell>
          <cell r="I520" t="str">
            <v>0          0</v>
          </cell>
          <cell r="J520">
            <v>0</v>
          </cell>
          <cell r="K520">
            <v>0</v>
          </cell>
          <cell r="L520">
            <v>2003</v>
          </cell>
          <cell r="M520" t="str">
            <v>No Trade</v>
          </cell>
          <cell r="N520" t="str">
            <v/>
          </cell>
          <cell r="O520" t="str">
            <v/>
          </cell>
          <cell r="P520" t="str">
            <v/>
          </cell>
        </row>
        <row r="521">
          <cell r="A521" t="str">
            <v>LO</v>
          </cell>
          <cell r="B521">
            <v>2</v>
          </cell>
          <cell r="C521">
            <v>3</v>
          </cell>
          <cell r="D521" t="str">
            <v>C</v>
          </cell>
          <cell r="E521">
            <v>33.5</v>
          </cell>
          <cell r="F521">
            <v>37636</v>
          </cell>
          <cell r="G521">
            <v>0.08</v>
          </cell>
          <cell r="H521">
            <v>0</v>
          </cell>
          <cell r="I521" t="str">
            <v>6          0</v>
          </cell>
          <cell r="J521">
            <v>0</v>
          </cell>
          <cell r="K521">
            <v>0</v>
          </cell>
          <cell r="L521">
            <v>2003</v>
          </cell>
          <cell r="M521" t="str">
            <v>No Trade</v>
          </cell>
          <cell r="N521" t="str">
            <v/>
          </cell>
          <cell r="O521" t="str">
            <v/>
          </cell>
          <cell r="P521" t="str">
            <v/>
          </cell>
        </row>
        <row r="522">
          <cell r="A522" t="str">
            <v>LO</v>
          </cell>
          <cell r="B522">
            <v>2</v>
          </cell>
          <cell r="C522">
            <v>3</v>
          </cell>
          <cell r="D522" t="str">
            <v>P</v>
          </cell>
          <cell r="E522">
            <v>33.5</v>
          </cell>
          <cell r="F522">
            <v>37636</v>
          </cell>
          <cell r="G522">
            <v>0</v>
          </cell>
          <cell r="H522">
            <v>0</v>
          </cell>
          <cell r="I522" t="str">
            <v>0          0</v>
          </cell>
          <cell r="J522">
            <v>0</v>
          </cell>
          <cell r="K522">
            <v>0</v>
          </cell>
          <cell r="L522">
            <v>2003</v>
          </cell>
          <cell r="M522" t="str">
            <v>No Trade</v>
          </cell>
          <cell r="N522" t="str">
            <v/>
          </cell>
          <cell r="O522" t="str">
            <v/>
          </cell>
          <cell r="P522" t="str">
            <v/>
          </cell>
        </row>
        <row r="523">
          <cell r="A523" t="str">
            <v>LO</v>
          </cell>
          <cell r="B523">
            <v>2</v>
          </cell>
          <cell r="C523">
            <v>3</v>
          </cell>
          <cell r="D523" t="str">
            <v>C</v>
          </cell>
          <cell r="E523">
            <v>34</v>
          </cell>
          <cell r="F523">
            <v>37636</v>
          </cell>
          <cell r="G523">
            <v>7.0000000000000007E-2</v>
          </cell>
          <cell r="H523">
            <v>0</v>
          </cell>
          <cell r="I523" t="str">
            <v>5          0</v>
          </cell>
          <cell r="J523">
            <v>0</v>
          </cell>
          <cell r="K523">
            <v>0</v>
          </cell>
          <cell r="L523">
            <v>2003</v>
          </cell>
          <cell r="M523" t="str">
            <v>No Trade</v>
          </cell>
          <cell r="N523" t="str">
            <v/>
          </cell>
          <cell r="O523" t="str">
            <v/>
          </cell>
          <cell r="P523" t="str">
            <v/>
          </cell>
        </row>
        <row r="524">
          <cell r="A524" t="str">
            <v>LO</v>
          </cell>
          <cell r="B524">
            <v>2</v>
          </cell>
          <cell r="C524">
            <v>3</v>
          </cell>
          <cell r="D524" t="str">
            <v>P</v>
          </cell>
          <cell r="E524">
            <v>34</v>
          </cell>
          <cell r="F524">
            <v>37636</v>
          </cell>
          <cell r="G524">
            <v>0</v>
          </cell>
          <cell r="H524">
            <v>0</v>
          </cell>
          <cell r="I524" t="str">
            <v>0          0</v>
          </cell>
          <cell r="J524">
            <v>0</v>
          </cell>
          <cell r="K524">
            <v>0</v>
          </cell>
          <cell r="L524">
            <v>2003</v>
          </cell>
          <cell r="M524" t="str">
            <v>No Trade</v>
          </cell>
          <cell r="N524" t="str">
            <v/>
          </cell>
          <cell r="O524" t="str">
            <v/>
          </cell>
          <cell r="P524" t="str">
            <v/>
          </cell>
        </row>
        <row r="525">
          <cell r="A525" t="str">
            <v>LO</v>
          </cell>
          <cell r="B525">
            <v>2</v>
          </cell>
          <cell r="C525">
            <v>3</v>
          </cell>
          <cell r="D525" t="str">
            <v>C</v>
          </cell>
          <cell r="E525">
            <v>34.5</v>
          </cell>
          <cell r="F525">
            <v>37636</v>
          </cell>
          <cell r="G525">
            <v>0.06</v>
          </cell>
          <cell r="H525">
            <v>0</v>
          </cell>
          <cell r="I525" t="str">
            <v>4          0</v>
          </cell>
          <cell r="J525">
            <v>0</v>
          </cell>
          <cell r="K525">
            <v>0</v>
          </cell>
          <cell r="L525">
            <v>2003</v>
          </cell>
          <cell r="M525" t="str">
            <v>No Trade</v>
          </cell>
          <cell r="N525" t="str">
            <v/>
          </cell>
          <cell r="O525" t="str">
            <v/>
          </cell>
          <cell r="P525" t="str">
            <v/>
          </cell>
        </row>
        <row r="526">
          <cell r="A526" t="str">
            <v>LO</v>
          </cell>
          <cell r="B526">
            <v>2</v>
          </cell>
          <cell r="C526">
            <v>3</v>
          </cell>
          <cell r="D526" t="str">
            <v>C</v>
          </cell>
          <cell r="E526">
            <v>35</v>
          </cell>
          <cell r="F526">
            <v>37636</v>
          </cell>
          <cell r="G526">
            <v>0.05</v>
          </cell>
          <cell r="H526">
            <v>0</v>
          </cell>
          <cell r="I526" t="str">
            <v>3          0</v>
          </cell>
          <cell r="J526">
            <v>0</v>
          </cell>
          <cell r="K526">
            <v>0</v>
          </cell>
          <cell r="L526">
            <v>2003</v>
          </cell>
          <cell r="M526" t="str">
            <v>No Trade</v>
          </cell>
          <cell r="N526" t="str">
            <v/>
          </cell>
          <cell r="O526" t="str">
            <v/>
          </cell>
          <cell r="P526" t="str">
            <v/>
          </cell>
        </row>
        <row r="527">
          <cell r="A527" t="str">
            <v>LO</v>
          </cell>
          <cell r="B527">
            <v>2</v>
          </cell>
          <cell r="C527">
            <v>3</v>
          </cell>
          <cell r="D527" t="str">
            <v>P</v>
          </cell>
          <cell r="E527">
            <v>35</v>
          </cell>
          <cell r="F527">
            <v>37636</v>
          </cell>
          <cell r="G527">
            <v>7.83</v>
          </cell>
          <cell r="H527">
            <v>8.4</v>
          </cell>
          <cell r="I527" t="str">
            <v>1          0</v>
          </cell>
          <cell r="J527">
            <v>0</v>
          </cell>
          <cell r="K527">
            <v>0</v>
          </cell>
          <cell r="L527">
            <v>2003</v>
          </cell>
          <cell r="M527" t="str">
            <v>No Trade</v>
          </cell>
          <cell r="N527" t="str">
            <v/>
          </cell>
          <cell r="O527" t="str">
            <v/>
          </cell>
          <cell r="P527" t="str">
            <v/>
          </cell>
        </row>
        <row r="528">
          <cell r="A528" t="str">
            <v>LO</v>
          </cell>
          <cell r="B528">
            <v>2</v>
          </cell>
          <cell r="C528">
            <v>3</v>
          </cell>
          <cell r="D528" t="str">
            <v>C</v>
          </cell>
          <cell r="E528">
            <v>36</v>
          </cell>
          <cell r="F528">
            <v>37636</v>
          </cell>
          <cell r="G528">
            <v>0.03</v>
          </cell>
          <cell r="H528">
            <v>0</v>
          </cell>
          <cell r="I528" t="str">
            <v>2          0</v>
          </cell>
          <cell r="J528">
            <v>0</v>
          </cell>
          <cell r="K528">
            <v>0</v>
          </cell>
          <cell r="L528">
            <v>2003</v>
          </cell>
          <cell r="M528" t="str">
            <v>No Trade</v>
          </cell>
          <cell r="N528" t="str">
            <v/>
          </cell>
          <cell r="O528" t="str">
            <v/>
          </cell>
          <cell r="P528" t="str">
            <v/>
          </cell>
        </row>
        <row r="529">
          <cell r="A529" t="str">
            <v>LO</v>
          </cell>
          <cell r="B529">
            <v>2</v>
          </cell>
          <cell r="C529">
            <v>3</v>
          </cell>
          <cell r="D529" t="str">
            <v>C</v>
          </cell>
          <cell r="E529">
            <v>36.5</v>
          </cell>
          <cell r="F529">
            <v>37636</v>
          </cell>
          <cell r="G529">
            <v>0.02</v>
          </cell>
          <cell r="H529">
            <v>0</v>
          </cell>
          <cell r="I529" t="str">
            <v>1          0</v>
          </cell>
          <cell r="J529">
            <v>0</v>
          </cell>
          <cell r="K529">
            <v>0</v>
          </cell>
          <cell r="L529">
            <v>2003</v>
          </cell>
          <cell r="M529" t="str">
            <v>No Trade</v>
          </cell>
          <cell r="N529" t="str">
            <v/>
          </cell>
          <cell r="O529" t="str">
            <v/>
          </cell>
          <cell r="P529" t="str">
            <v/>
          </cell>
        </row>
        <row r="530">
          <cell r="A530" t="str">
            <v>LO</v>
          </cell>
          <cell r="B530">
            <v>2</v>
          </cell>
          <cell r="C530">
            <v>3</v>
          </cell>
          <cell r="D530" t="str">
            <v>C</v>
          </cell>
          <cell r="E530">
            <v>37</v>
          </cell>
          <cell r="F530">
            <v>37636</v>
          </cell>
          <cell r="G530">
            <v>0.01</v>
          </cell>
          <cell r="H530">
            <v>0</v>
          </cell>
          <cell r="I530" t="str">
            <v>1          0</v>
          </cell>
          <cell r="J530">
            <v>0</v>
          </cell>
          <cell r="K530">
            <v>0</v>
          </cell>
          <cell r="L530">
            <v>2003</v>
          </cell>
          <cell r="M530" t="str">
            <v>No Trade</v>
          </cell>
          <cell r="N530" t="str">
            <v/>
          </cell>
          <cell r="O530" t="str">
            <v/>
          </cell>
          <cell r="P530" t="str">
            <v/>
          </cell>
        </row>
        <row r="531">
          <cell r="A531" t="str">
            <v>LO</v>
          </cell>
          <cell r="B531">
            <v>2</v>
          </cell>
          <cell r="C531">
            <v>3</v>
          </cell>
          <cell r="D531" t="str">
            <v>C</v>
          </cell>
          <cell r="E531">
            <v>38</v>
          </cell>
          <cell r="F531">
            <v>37636</v>
          </cell>
          <cell r="G531">
            <v>0.01</v>
          </cell>
          <cell r="H531">
            <v>0</v>
          </cell>
          <cell r="I531" t="str">
            <v>1          0</v>
          </cell>
          <cell r="J531">
            <v>0</v>
          </cell>
          <cell r="K531">
            <v>0</v>
          </cell>
          <cell r="L531">
            <v>2003</v>
          </cell>
          <cell r="M531" t="str">
            <v>No Trade</v>
          </cell>
          <cell r="N531" t="str">
            <v/>
          </cell>
          <cell r="O531" t="str">
            <v/>
          </cell>
          <cell r="P531" t="str">
            <v/>
          </cell>
        </row>
        <row r="532">
          <cell r="A532" t="str">
            <v>LO</v>
          </cell>
          <cell r="B532">
            <v>2</v>
          </cell>
          <cell r="C532">
            <v>3</v>
          </cell>
          <cell r="D532" t="str">
            <v>P</v>
          </cell>
          <cell r="E532">
            <v>38</v>
          </cell>
          <cell r="F532">
            <v>37636</v>
          </cell>
          <cell r="G532">
            <v>10.83</v>
          </cell>
          <cell r="H532">
            <v>11.4</v>
          </cell>
          <cell r="I532" t="str">
            <v>1          0</v>
          </cell>
          <cell r="J532">
            <v>0</v>
          </cell>
          <cell r="K532">
            <v>0</v>
          </cell>
          <cell r="L532">
            <v>2003</v>
          </cell>
          <cell r="M532" t="str">
            <v>No Trade</v>
          </cell>
          <cell r="N532" t="str">
            <v/>
          </cell>
          <cell r="O532" t="str">
            <v/>
          </cell>
          <cell r="P532" t="str">
            <v/>
          </cell>
        </row>
        <row r="533">
          <cell r="A533" t="str">
            <v>LO</v>
          </cell>
          <cell r="B533">
            <v>2</v>
          </cell>
          <cell r="C533">
            <v>3</v>
          </cell>
          <cell r="D533" t="str">
            <v>C</v>
          </cell>
          <cell r="E533">
            <v>38.5</v>
          </cell>
          <cell r="F533">
            <v>37636</v>
          </cell>
          <cell r="G533">
            <v>0</v>
          </cell>
          <cell r="H533">
            <v>0</v>
          </cell>
          <cell r="I533" t="str">
            <v>0          0</v>
          </cell>
          <cell r="J533">
            <v>0</v>
          </cell>
          <cell r="K533">
            <v>0</v>
          </cell>
          <cell r="L533">
            <v>2003</v>
          </cell>
          <cell r="M533" t="str">
            <v>No Trade</v>
          </cell>
          <cell r="N533" t="str">
            <v/>
          </cell>
          <cell r="O533" t="str">
            <v/>
          </cell>
          <cell r="P533" t="str">
            <v/>
          </cell>
        </row>
        <row r="534">
          <cell r="A534" t="str">
            <v>LO</v>
          </cell>
          <cell r="B534">
            <v>2</v>
          </cell>
          <cell r="C534">
            <v>3</v>
          </cell>
          <cell r="D534" t="str">
            <v>C</v>
          </cell>
          <cell r="E534">
            <v>39</v>
          </cell>
          <cell r="F534">
            <v>37636</v>
          </cell>
          <cell r="G534">
            <v>0.01</v>
          </cell>
          <cell r="H534">
            <v>0</v>
          </cell>
          <cell r="I534" t="str">
            <v>1          0</v>
          </cell>
          <cell r="J534">
            <v>0</v>
          </cell>
          <cell r="K534">
            <v>0</v>
          </cell>
          <cell r="L534">
            <v>2003</v>
          </cell>
          <cell r="M534" t="str">
            <v>No Trade</v>
          </cell>
          <cell r="N534" t="str">
            <v/>
          </cell>
          <cell r="O534" t="str">
            <v/>
          </cell>
          <cell r="P534" t="str">
            <v/>
          </cell>
        </row>
        <row r="535">
          <cell r="A535" t="str">
            <v>LO</v>
          </cell>
          <cell r="B535">
            <v>2</v>
          </cell>
          <cell r="C535">
            <v>3</v>
          </cell>
          <cell r="D535" t="str">
            <v>P</v>
          </cell>
          <cell r="E535">
            <v>39</v>
          </cell>
          <cell r="F535">
            <v>37636</v>
          </cell>
          <cell r="G535">
            <v>11.83</v>
          </cell>
          <cell r="H535">
            <v>12.4</v>
          </cell>
          <cell r="I535" t="str">
            <v>1          0</v>
          </cell>
          <cell r="J535">
            <v>0</v>
          </cell>
          <cell r="K535">
            <v>0</v>
          </cell>
          <cell r="L535">
            <v>2003</v>
          </cell>
          <cell r="M535" t="str">
            <v>No Trade</v>
          </cell>
          <cell r="N535" t="str">
            <v/>
          </cell>
          <cell r="O535" t="str">
            <v/>
          </cell>
          <cell r="P535" t="str">
            <v/>
          </cell>
        </row>
        <row r="536">
          <cell r="A536" t="str">
            <v>LO</v>
          </cell>
          <cell r="B536">
            <v>2</v>
          </cell>
          <cell r="C536">
            <v>3</v>
          </cell>
          <cell r="D536" t="str">
            <v>C</v>
          </cell>
          <cell r="E536">
            <v>39.5</v>
          </cell>
          <cell r="F536">
            <v>37636</v>
          </cell>
          <cell r="G536">
            <v>0.01</v>
          </cell>
          <cell r="H536">
            <v>0</v>
          </cell>
          <cell r="I536" t="str">
            <v>1          0</v>
          </cell>
          <cell r="J536">
            <v>0</v>
          </cell>
          <cell r="K536">
            <v>0</v>
          </cell>
          <cell r="L536">
            <v>2003</v>
          </cell>
          <cell r="M536" t="str">
            <v>No Trade</v>
          </cell>
          <cell r="N536" t="str">
            <v/>
          </cell>
          <cell r="O536" t="str">
            <v/>
          </cell>
          <cell r="P536" t="str">
            <v/>
          </cell>
        </row>
        <row r="537">
          <cell r="A537" t="str">
            <v>LO</v>
          </cell>
          <cell r="B537">
            <v>2</v>
          </cell>
          <cell r="C537">
            <v>3</v>
          </cell>
          <cell r="D537" t="str">
            <v>P</v>
          </cell>
          <cell r="E537">
            <v>39.5</v>
          </cell>
          <cell r="F537">
            <v>37636</v>
          </cell>
          <cell r="G537">
            <v>15.29</v>
          </cell>
          <cell r="H537">
            <v>15.2</v>
          </cell>
          <cell r="I537" t="str">
            <v>9          0</v>
          </cell>
          <cell r="J537">
            <v>0</v>
          </cell>
          <cell r="K537">
            <v>0</v>
          </cell>
          <cell r="L537">
            <v>2003</v>
          </cell>
          <cell r="M537" t="str">
            <v>No Trade</v>
          </cell>
          <cell r="N537" t="str">
            <v/>
          </cell>
          <cell r="O537" t="str">
            <v/>
          </cell>
          <cell r="P537" t="str">
            <v/>
          </cell>
        </row>
        <row r="538">
          <cell r="A538" t="str">
            <v>LO</v>
          </cell>
          <cell r="B538">
            <v>2</v>
          </cell>
          <cell r="C538">
            <v>3</v>
          </cell>
          <cell r="D538" t="str">
            <v>C</v>
          </cell>
          <cell r="E538">
            <v>40</v>
          </cell>
          <cell r="F538">
            <v>37636</v>
          </cell>
          <cell r="G538">
            <v>0.01</v>
          </cell>
          <cell r="H538">
            <v>0</v>
          </cell>
          <cell r="I538" t="str">
            <v>1          0</v>
          </cell>
          <cell r="J538">
            <v>0</v>
          </cell>
          <cell r="K538">
            <v>0</v>
          </cell>
          <cell r="L538">
            <v>2003</v>
          </cell>
          <cell r="M538" t="str">
            <v>No Trade</v>
          </cell>
          <cell r="N538" t="str">
            <v/>
          </cell>
          <cell r="O538" t="str">
            <v/>
          </cell>
          <cell r="P538" t="str">
            <v/>
          </cell>
        </row>
        <row r="539">
          <cell r="A539" t="str">
            <v>LO</v>
          </cell>
          <cell r="B539">
            <v>2</v>
          </cell>
          <cell r="C539">
            <v>3</v>
          </cell>
          <cell r="D539" t="str">
            <v>C</v>
          </cell>
          <cell r="E539">
            <v>42</v>
          </cell>
          <cell r="F539">
            <v>37636</v>
          </cell>
          <cell r="G539">
            <v>0.01</v>
          </cell>
          <cell r="H539">
            <v>0</v>
          </cell>
          <cell r="I539" t="str">
            <v>1          0</v>
          </cell>
          <cell r="J539">
            <v>0</v>
          </cell>
          <cell r="K539">
            <v>0</v>
          </cell>
          <cell r="L539">
            <v>2003</v>
          </cell>
          <cell r="M539" t="str">
            <v>No Trade</v>
          </cell>
          <cell r="N539" t="str">
            <v/>
          </cell>
          <cell r="O539" t="str">
            <v/>
          </cell>
          <cell r="P539" t="str">
            <v/>
          </cell>
        </row>
        <row r="540">
          <cell r="A540" t="str">
            <v>LO</v>
          </cell>
          <cell r="B540">
            <v>2</v>
          </cell>
          <cell r="C540">
            <v>3</v>
          </cell>
          <cell r="D540" t="str">
            <v>C</v>
          </cell>
          <cell r="E540">
            <v>45</v>
          </cell>
          <cell r="F540">
            <v>37636</v>
          </cell>
          <cell r="G540">
            <v>0.01</v>
          </cell>
          <cell r="H540">
            <v>0</v>
          </cell>
          <cell r="I540" t="str">
            <v>1          0</v>
          </cell>
          <cell r="J540">
            <v>0</v>
          </cell>
          <cell r="K540">
            <v>0</v>
          </cell>
          <cell r="L540">
            <v>2003</v>
          </cell>
          <cell r="M540" t="str">
            <v>No Trade</v>
          </cell>
          <cell r="N540" t="str">
            <v/>
          </cell>
          <cell r="O540" t="str">
            <v/>
          </cell>
          <cell r="P540" t="str">
            <v/>
          </cell>
        </row>
        <row r="541">
          <cell r="A541" t="str">
            <v>LO</v>
          </cell>
          <cell r="B541">
            <v>2</v>
          </cell>
          <cell r="C541">
            <v>3</v>
          </cell>
          <cell r="D541" t="str">
            <v>C</v>
          </cell>
          <cell r="E541">
            <v>50</v>
          </cell>
          <cell r="F541">
            <v>37636</v>
          </cell>
          <cell r="G541">
            <v>0.01</v>
          </cell>
          <cell r="H541">
            <v>0</v>
          </cell>
          <cell r="I541" t="str">
            <v>1          0</v>
          </cell>
          <cell r="J541">
            <v>0</v>
          </cell>
          <cell r="K541">
            <v>0</v>
          </cell>
          <cell r="L541">
            <v>2003</v>
          </cell>
          <cell r="M541" t="str">
            <v>No Trade</v>
          </cell>
          <cell r="N541" t="str">
            <v/>
          </cell>
          <cell r="O541" t="str">
            <v/>
          </cell>
          <cell r="P541" t="str">
            <v/>
          </cell>
        </row>
        <row r="542">
          <cell r="A542" t="str">
            <v>LO</v>
          </cell>
          <cell r="B542">
            <v>3</v>
          </cell>
          <cell r="C542">
            <v>3</v>
          </cell>
          <cell r="D542" t="str">
            <v>P</v>
          </cell>
          <cell r="E542">
            <v>14</v>
          </cell>
          <cell r="F542">
            <v>37666</v>
          </cell>
          <cell r="G542">
            <v>0.04</v>
          </cell>
          <cell r="H542">
            <v>0</v>
          </cell>
          <cell r="I542" t="str">
            <v>5          0</v>
          </cell>
          <cell r="J542">
            <v>0</v>
          </cell>
          <cell r="K542">
            <v>0</v>
          </cell>
          <cell r="L542">
            <v>2003</v>
          </cell>
          <cell r="M542" t="str">
            <v>No Trade</v>
          </cell>
          <cell r="N542" t="str">
            <v/>
          </cell>
          <cell r="O542" t="str">
            <v/>
          </cell>
          <cell r="P542" t="str">
            <v/>
          </cell>
        </row>
        <row r="543">
          <cell r="A543" t="str">
            <v>LO</v>
          </cell>
          <cell r="B543">
            <v>3</v>
          </cell>
          <cell r="C543">
            <v>3</v>
          </cell>
          <cell r="D543" t="str">
            <v>P</v>
          </cell>
          <cell r="E543">
            <v>15</v>
          </cell>
          <cell r="F543">
            <v>37666</v>
          </cell>
          <cell r="G543">
            <v>0.05</v>
          </cell>
          <cell r="H543">
            <v>0</v>
          </cell>
          <cell r="I543" t="str">
            <v>6          0</v>
          </cell>
          <cell r="J543">
            <v>0</v>
          </cell>
          <cell r="K543">
            <v>0</v>
          </cell>
          <cell r="L543">
            <v>2003</v>
          </cell>
          <cell r="M543" t="str">
            <v>No Trade</v>
          </cell>
          <cell r="N543" t="str">
            <v/>
          </cell>
          <cell r="O543" t="str">
            <v/>
          </cell>
          <cell r="P543" t="str">
            <v/>
          </cell>
        </row>
        <row r="544">
          <cell r="A544" t="str">
            <v>LO</v>
          </cell>
          <cell r="B544">
            <v>3</v>
          </cell>
          <cell r="C544">
            <v>3</v>
          </cell>
          <cell r="D544" t="str">
            <v>P</v>
          </cell>
          <cell r="E544">
            <v>16</v>
          </cell>
          <cell r="F544">
            <v>37666</v>
          </cell>
          <cell r="G544">
            <v>0.06</v>
          </cell>
          <cell r="H544">
            <v>0</v>
          </cell>
          <cell r="I544" t="str">
            <v>7          0</v>
          </cell>
          <cell r="J544">
            <v>0</v>
          </cell>
          <cell r="K544">
            <v>0</v>
          </cell>
          <cell r="L544">
            <v>2003</v>
          </cell>
          <cell r="M544" t="str">
            <v>No Trade</v>
          </cell>
          <cell r="N544" t="str">
            <v/>
          </cell>
          <cell r="O544" t="str">
            <v/>
          </cell>
          <cell r="P544" t="str">
            <v/>
          </cell>
        </row>
        <row r="545">
          <cell r="A545" t="str">
            <v>LO</v>
          </cell>
          <cell r="B545">
            <v>3</v>
          </cell>
          <cell r="C545">
            <v>3</v>
          </cell>
          <cell r="D545" t="str">
            <v>P</v>
          </cell>
          <cell r="E545">
            <v>17</v>
          </cell>
          <cell r="F545">
            <v>37666</v>
          </cell>
          <cell r="G545">
            <v>0.08</v>
          </cell>
          <cell r="H545">
            <v>0</v>
          </cell>
          <cell r="I545" t="str">
            <v>9          0</v>
          </cell>
          <cell r="J545">
            <v>0</v>
          </cell>
          <cell r="K545">
            <v>0</v>
          </cell>
          <cell r="L545">
            <v>2003</v>
          </cell>
          <cell r="M545" t="str">
            <v>No Trade</v>
          </cell>
          <cell r="N545" t="str">
            <v/>
          </cell>
          <cell r="O545" t="str">
            <v/>
          </cell>
          <cell r="P545" t="str">
            <v/>
          </cell>
        </row>
        <row r="546">
          <cell r="A546" t="str">
            <v>LO</v>
          </cell>
          <cell r="B546">
            <v>3</v>
          </cell>
          <cell r="C546">
            <v>3</v>
          </cell>
          <cell r="D546" t="str">
            <v>P</v>
          </cell>
          <cell r="E546">
            <v>17.5</v>
          </cell>
          <cell r="F546">
            <v>37666</v>
          </cell>
          <cell r="G546">
            <v>0.09</v>
          </cell>
          <cell r="H546">
            <v>0.1</v>
          </cell>
          <cell r="I546" t="str">
            <v>0          0</v>
          </cell>
          <cell r="J546">
            <v>0</v>
          </cell>
          <cell r="K546">
            <v>0</v>
          </cell>
          <cell r="L546">
            <v>2003</v>
          </cell>
          <cell r="M546" t="str">
            <v>No Trade</v>
          </cell>
          <cell r="N546" t="str">
            <v/>
          </cell>
          <cell r="O546" t="str">
            <v/>
          </cell>
          <cell r="P546" t="str">
            <v/>
          </cell>
        </row>
        <row r="547">
          <cell r="A547" t="str">
            <v>LO</v>
          </cell>
          <cell r="B547">
            <v>3</v>
          </cell>
          <cell r="C547">
            <v>3</v>
          </cell>
          <cell r="D547" t="str">
            <v>P</v>
          </cell>
          <cell r="E547">
            <v>18</v>
          </cell>
          <cell r="F547">
            <v>37666</v>
          </cell>
          <cell r="G547">
            <v>0.11</v>
          </cell>
          <cell r="H547">
            <v>0.1</v>
          </cell>
          <cell r="I547" t="str">
            <v>3          0</v>
          </cell>
          <cell r="J547">
            <v>0</v>
          </cell>
          <cell r="K547">
            <v>0</v>
          </cell>
          <cell r="L547">
            <v>2003</v>
          </cell>
          <cell r="M547" t="str">
            <v>No Trade</v>
          </cell>
          <cell r="N547" t="str">
            <v/>
          </cell>
          <cell r="O547" t="str">
            <v/>
          </cell>
          <cell r="P547" t="str">
            <v/>
          </cell>
        </row>
        <row r="548">
          <cell r="A548" t="str">
            <v>LO</v>
          </cell>
          <cell r="B548">
            <v>3</v>
          </cell>
          <cell r="C548">
            <v>3</v>
          </cell>
          <cell r="D548" t="str">
            <v>C</v>
          </cell>
          <cell r="E548">
            <v>19</v>
          </cell>
          <cell r="F548">
            <v>37666</v>
          </cell>
          <cell r="G548">
            <v>7.86</v>
          </cell>
          <cell r="H548">
            <v>7.3</v>
          </cell>
          <cell r="I548" t="str">
            <v>7          0</v>
          </cell>
          <cell r="J548">
            <v>0</v>
          </cell>
          <cell r="K548">
            <v>0</v>
          </cell>
          <cell r="L548">
            <v>2003</v>
          </cell>
          <cell r="M548" t="str">
            <v>No Trade</v>
          </cell>
          <cell r="N548" t="str">
            <v/>
          </cell>
          <cell r="O548" t="str">
            <v/>
          </cell>
          <cell r="P548" t="str">
            <v/>
          </cell>
        </row>
        <row r="549">
          <cell r="A549" t="str">
            <v>LO</v>
          </cell>
          <cell r="B549">
            <v>3</v>
          </cell>
          <cell r="C549">
            <v>3</v>
          </cell>
          <cell r="D549" t="str">
            <v>P</v>
          </cell>
          <cell r="E549">
            <v>19</v>
          </cell>
          <cell r="F549">
            <v>37666</v>
          </cell>
          <cell r="G549">
            <v>0.15</v>
          </cell>
          <cell r="H549">
            <v>0.1</v>
          </cell>
          <cell r="I549" t="str">
            <v>8          0</v>
          </cell>
          <cell r="J549">
            <v>0</v>
          </cell>
          <cell r="K549">
            <v>0</v>
          </cell>
          <cell r="L549">
            <v>2003</v>
          </cell>
          <cell r="M549" t="str">
            <v>No Trade</v>
          </cell>
          <cell r="N549" t="str">
            <v/>
          </cell>
          <cell r="O549" t="str">
            <v/>
          </cell>
          <cell r="P549" t="str">
            <v/>
          </cell>
        </row>
        <row r="550">
          <cell r="A550" t="str">
            <v>LO</v>
          </cell>
          <cell r="B550">
            <v>3</v>
          </cell>
          <cell r="C550">
            <v>3</v>
          </cell>
          <cell r="D550" t="str">
            <v>P</v>
          </cell>
          <cell r="E550">
            <v>19.5</v>
          </cell>
          <cell r="F550">
            <v>37666</v>
          </cell>
          <cell r="G550">
            <v>0.18</v>
          </cell>
          <cell r="H550">
            <v>0.2</v>
          </cell>
          <cell r="I550" t="str">
            <v>2          0</v>
          </cell>
          <cell r="J550">
            <v>0</v>
          </cell>
          <cell r="K550">
            <v>0</v>
          </cell>
          <cell r="L550">
            <v>2003</v>
          </cell>
          <cell r="M550" t="str">
            <v>No Trade</v>
          </cell>
          <cell r="N550" t="str">
            <v/>
          </cell>
          <cell r="O550" t="str">
            <v/>
          </cell>
          <cell r="P550" t="str">
            <v/>
          </cell>
        </row>
        <row r="551">
          <cell r="A551" t="str">
            <v>LO</v>
          </cell>
          <cell r="B551">
            <v>3</v>
          </cell>
          <cell r="C551">
            <v>3</v>
          </cell>
          <cell r="D551" t="str">
            <v>C</v>
          </cell>
          <cell r="E551">
            <v>20</v>
          </cell>
          <cell r="F551">
            <v>37666</v>
          </cell>
          <cell r="G551">
            <v>6.93</v>
          </cell>
          <cell r="H551">
            <v>6.4</v>
          </cell>
          <cell r="I551" t="str">
            <v>6          0</v>
          </cell>
          <cell r="J551">
            <v>0</v>
          </cell>
          <cell r="K551">
            <v>0</v>
          </cell>
          <cell r="L551">
            <v>2003</v>
          </cell>
          <cell r="M551" t="str">
            <v>No Trade</v>
          </cell>
          <cell r="N551" t="str">
            <v/>
          </cell>
          <cell r="O551" t="str">
            <v/>
          </cell>
          <cell r="P551" t="str">
            <v/>
          </cell>
        </row>
        <row r="552">
          <cell r="A552" t="str">
            <v>LO</v>
          </cell>
          <cell r="B552">
            <v>3</v>
          </cell>
          <cell r="C552">
            <v>3</v>
          </cell>
          <cell r="D552" t="str">
            <v>P</v>
          </cell>
          <cell r="E552">
            <v>20</v>
          </cell>
          <cell r="F552">
            <v>37666</v>
          </cell>
          <cell r="G552">
            <v>0.21</v>
          </cell>
          <cell r="H552">
            <v>0.2</v>
          </cell>
          <cell r="I552" t="str">
            <v>5          0</v>
          </cell>
          <cell r="J552">
            <v>0</v>
          </cell>
          <cell r="K552">
            <v>0</v>
          </cell>
          <cell r="L552">
            <v>2003</v>
          </cell>
          <cell r="M552" t="str">
            <v>No Trade</v>
          </cell>
          <cell r="N552" t="str">
            <v/>
          </cell>
          <cell r="O552" t="str">
            <v/>
          </cell>
          <cell r="P552" t="str">
            <v/>
          </cell>
        </row>
        <row r="553">
          <cell r="A553" t="str">
            <v>LO</v>
          </cell>
          <cell r="B553">
            <v>3</v>
          </cell>
          <cell r="C553">
            <v>3</v>
          </cell>
          <cell r="D553" t="str">
            <v>P</v>
          </cell>
          <cell r="E553">
            <v>20.5</v>
          </cell>
          <cell r="F553">
            <v>37666</v>
          </cell>
          <cell r="G553">
            <v>0.24</v>
          </cell>
          <cell r="H553">
            <v>0.2</v>
          </cell>
          <cell r="I553" t="str">
            <v>9          0</v>
          </cell>
          <cell r="J553">
            <v>0</v>
          </cell>
          <cell r="K553">
            <v>0</v>
          </cell>
          <cell r="L553">
            <v>2003</v>
          </cell>
          <cell r="M553" t="str">
            <v>No Trade</v>
          </cell>
          <cell r="N553" t="str">
            <v/>
          </cell>
          <cell r="O553" t="str">
            <v/>
          </cell>
          <cell r="P553" t="str">
            <v/>
          </cell>
        </row>
        <row r="554">
          <cell r="A554" t="str">
            <v>LO</v>
          </cell>
          <cell r="B554">
            <v>3</v>
          </cell>
          <cell r="C554">
            <v>3</v>
          </cell>
          <cell r="D554" t="str">
            <v>C</v>
          </cell>
          <cell r="E554">
            <v>21</v>
          </cell>
          <cell r="F554">
            <v>37666</v>
          </cell>
          <cell r="G554">
            <v>6.04</v>
          </cell>
          <cell r="H554">
            <v>5.5</v>
          </cell>
          <cell r="I554" t="str">
            <v>8          0</v>
          </cell>
          <cell r="J554">
            <v>0</v>
          </cell>
          <cell r="K554">
            <v>0</v>
          </cell>
          <cell r="L554">
            <v>2003</v>
          </cell>
          <cell r="M554" t="str">
            <v>No Trade</v>
          </cell>
          <cell r="N554" t="str">
            <v/>
          </cell>
          <cell r="O554" t="str">
            <v/>
          </cell>
          <cell r="P554" t="str">
            <v/>
          </cell>
        </row>
        <row r="555">
          <cell r="A555" t="str">
            <v>LO</v>
          </cell>
          <cell r="B555">
            <v>3</v>
          </cell>
          <cell r="C555">
            <v>3</v>
          </cell>
          <cell r="D555" t="str">
            <v>P</v>
          </cell>
          <cell r="E555">
            <v>21</v>
          </cell>
          <cell r="F555">
            <v>37666</v>
          </cell>
          <cell r="G555">
            <v>0.28000000000000003</v>
          </cell>
          <cell r="H555">
            <v>0.3</v>
          </cell>
          <cell r="I555" t="str">
            <v>4        500</v>
          </cell>
          <cell r="J555">
            <v>0</v>
          </cell>
          <cell r="K555">
            <v>0</v>
          </cell>
          <cell r="L555">
            <v>2003</v>
          </cell>
          <cell r="M555" t="str">
            <v>No Trade</v>
          </cell>
          <cell r="N555" t="str">
            <v/>
          </cell>
          <cell r="O555" t="str">
            <v/>
          </cell>
          <cell r="P555" t="str">
            <v/>
          </cell>
        </row>
        <row r="556">
          <cell r="A556" t="str">
            <v>LO</v>
          </cell>
          <cell r="B556">
            <v>3</v>
          </cell>
          <cell r="C556">
            <v>3</v>
          </cell>
          <cell r="D556" t="str">
            <v>P</v>
          </cell>
          <cell r="E556">
            <v>21.5</v>
          </cell>
          <cell r="F556">
            <v>37666</v>
          </cell>
          <cell r="G556">
            <v>0.33</v>
          </cell>
          <cell r="H556">
            <v>0.3</v>
          </cell>
          <cell r="I556" t="str">
            <v>9        105</v>
          </cell>
          <cell r="J556">
            <v>0</v>
          </cell>
          <cell r="K556">
            <v>0</v>
          </cell>
          <cell r="L556">
            <v>2003</v>
          </cell>
          <cell r="M556" t="str">
            <v>No Trade</v>
          </cell>
          <cell r="N556" t="str">
            <v/>
          </cell>
          <cell r="O556" t="str">
            <v/>
          </cell>
          <cell r="P556" t="str">
            <v/>
          </cell>
        </row>
        <row r="557">
          <cell r="A557" t="str">
            <v>LO</v>
          </cell>
          <cell r="B557">
            <v>3</v>
          </cell>
          <cell r="C557">
            <v>3</v>
          </cell>
          <cell r="D557" t="str">
            <v>C</v>
          </cell>
          <cell r="E557">
            <v>22</v>
          </cell>
          <cell r="F557">
            <v>37666</v>
          </cell>
          <cell r="G557">
            <v>5.15</v>
          </cell>
          <cell r="H557">
            <v>4.7</v>
          </cell>
          <cell r="I557" t="str">
            <v>1          0</v>
          </cell>
          <cell r="J557">
            <v>0</v>
          </cell>
          <cell r="K557">
            <v>0</v>
          </cell>
          <cell r="L557">
            <v>2003</v>
          </cell>
          <cell r="M557" t="str">
            <v>No Trade</v>
          </cell>
          <cell r="N557" t="str">
            <v/>
          </cell>
          <cell r="O557" t="str">
            <v/>
          </cell>
          <cell r="P557" t="str">
            <v/>
          </cell>
        </row>
        <row r="558">
          <cell r="A558" t="str">
            <v>LO</v>
          </cell>
          <cell r="B558">
            <v>3</v>
          </cell>
          <cell r="C558">
            <v>3</v>
          </cell>
          <cell r="D558" t="str">
            <v>P</v>
          </cell>
          <cell r="E558">
            <v>22</v>
          </cell>
          <cell r="F558">
            <v>37666</v>
          </cell>
          <cell r="G558">
            <v>0.39</v>
          </cell>
          <cell r="H558">
            <v>0.4</v>
          </cell>
          <cell r="I558" t="str">
            <v>6      3,580</v>
          </cell>
          <cell r="J558">
            <v>0.43</v>
          </cell>
          <cell r="K558">
            <v>0.41</v>
          </cell>
          <cell r="L558">
            <v>2003</v>
          </cell>
          <cell r="M558" t="str">
            <v>No Trade</v>
          </cell>
          <cell r="N558" t="str">
            <v/>
          </cell>
          <cell r="O558" t="str">
            <v/>
          </cell>
          <cell r="P558" t="str">
            <v/>
          </cell>
        </row>
        <row r="559">
          <cell r="A559" t="str">
            <v>LO</v>
          </cell>
          <cell r="B559">
            <v>3</v>
          </cell>
          <cell r="C559">
            <v>3</v>
          </cell>
          <cell r="D559" t="str">
            <v>P</v>
          </cell>
          <cell r="E559">
            <v>22.5</v>
          </cell>
          <cell r="F559">
            <v>37666</v>
          </cell>
          <cell r="G559">
            <v>0.46</v>
          </cell>
          <cell r="H559">
            <v>0.5</v>
          </cell>
          <cell r="I559" t="str">
            <v>5          0</v>
          </cell>
          <cell r="J559">
            <v>0</v>
          </cell>
          <cell r="K559">
            <v>0</v>
          </cell>
          <cell r="L559">
            <v>2003</v>
          </cell>
          <cell r="M559" t="str">
            <v>No Trade</v>
          </cell>
          <cell r="N559" t="str">
            <v/>
          </cell>
          <cell r="O559" t="str">
            <v/>
          </cell>
          <cell r="P559" t="str">
            <v/>
          </cell>
        </row>
        <row r="560">
          <cell r="A560" t="str">
            <v>LO</v>
          </cell>
          <cell r="B560">
            <v>3</v>
          </cell>
          <cell r="C560">
            <v>3</v>
          </cell>
          <cell r="D560" t="str">
            <v>C</v>
          </cell>
          <cell r="E560">
            <v>23</v>
          </cell>
          <cell r="F560">
            <v>37666</v>
          </cell>
          <cell r="G560">
            <v>4.3099999999999996</v>
          </cell>
          <cell r="H560">
            <v>3.8</v>
          </cell>
          <cell r="I560" t="str">
            <v>9          0</v>
          </cell>
          <cell r="J560">
            <v>0</v>
          </cell>
          <cell r="K560">
            <v>0</v>
          </cell>
          <cell r="L560">
            <v>2003</v>
          </cell>
          <cell r="M560" t="str">
            <v>No Trade</v>
          </cell>
          <cell r="N560" t="str">
            <v/>
          </cell>
          <cell r="O560" t="str">
            <v/>
          </cell>
          <cell r="P560" t="str">
            <v/>
          </cell>
        </row>
        <row r="561">
          <cell r="A561" t="str">
            <v>LO</v>
          </cell>
          <cell r="B561">
            <v>3</v>
          </cell>
          <cell r="C561">
            <v>3</v>
          </cell>
          <cell r="D561" t="str">
            <v>P</v>
          </cell>
          <cell r="E561">
            <v>23</v>
          </cell>
          <cell r="F561">
            <v>37666</v>
          </cell>
          <cell r="G561">
            <v>0.54</v>
          </cell>
          <cell r="H561">
            <v>0.6</v>
          </cell>
          <cell r="I561" t="str">
            <v>4          1</v>
          </cell>
          <cell r="J561">
            <v>0.57999999999999996</v>
          </cell>
          <cell r="K561">
            <v>0.57999999999999996</v>
          </cell>
          <cell r="L561">
            <v>2003</v>
          </cell>
          <cell r="M561" t="str">
            <v>No Trade</v>
          </cell>
          <cell r="N561" t="str">
            <v/>
          </cell>
          <cell r="O561" t="str">
            <v/>
          </cell>
          <cell r="P561" t="str">
            <v/>
          </cell>
        </row>
        <row r="562">
          <cell r="A562" t="str">
            <v>LO</v>
          </cell>
          <cell r="B562">
            <v>3</v>
          </cell>
          <cell r="C562">
            <v>3</v>
          </cell>
          <cell r="D562" t="str">
            <v>P</v>
          </cell>
          <cell r="E562">
            <v>23.5</v>
          </cell>
          <cell r="F562">
            <v>37666</v>
          </cell>
          <cell r="G562">
            <v>0.62</v>
          </cell>
          <cell r="H562">
            <v>0.7</v>
          </cell>
          <cell r="I562" t="str">
            <v>5        500</v>
          </cell>
          <cell r="J562">
            <v>0</v>
          </cell>
          <cell r="K562">
            <v>0</v>
          </cell>
          <cell r="L562">
            <v>2003</v>
          </cell>
          <cell r="M562" t="str">
            <v>No Trade</v>
          </cell>
          <cell r="N562" t="str">
            <v/>
          </cell>
          <cell r="O562" t="str">
            <v/>
          </cell>
          <cell r="P562" t="str">
            <v/>
          </cell>
        </row>
        <row r="563">
          <cell r="A563" t="str">
            <v>LO</v>
          </cell>
          <cell r="B563">
            <v>3</v>
          </cell>
          <cell r="C563">
            <v>3</v>
          </cell>
          <cell r="D563" t="str">
            <v>C</v>
          </cell>
          <cell r="E563">
            <v>24</v>
          </cell>
          <cell r="F563">
            <v>37666</v>
          </cell>
          <cell r="G563">
            <v>3.51</v>
          </cell>
          <cell r="H563">
            <v>3.1</v>
          </cell>
          <cell r="I563" t="str">
            <v>4          0</v>
          </cell>
          <cell r="J563">
            <v>0</v>
          </cell>
          <cell r="K563">
            <v>0</v>
          </cell>
          <cell r="L563">
            <v>2003</v>
          </cell>
          <cell r="M563" t="str">
            <v>No Trade</v>
          </cell>
          <cell r="N563" t="str">
            <v/>
          </cell>
          <cell r="O563" t="str">
            <v/>
          </cell>
          <cell r="P563" t="str">
            <v/>
          </cell>
        </row>
        <row r="564">
          <cell r="A564" t="str">
            <v>LO</v>
          </cell>
          <cell r="B564">
            <v>3</v>
          </cell>
          <cell r="C564">
            <v>3</v>
          </cell>
          <cell r="D564" t="str">
            <v>P</v>
          </cell>
          <cell r="E564">
            <v>24</v>
          </cell>
          <cell r="F564">
            <v>37666</v>
          </cell>
          <cell r="G564">
            <v>0.73</v>
          </cell>
          <cell r="H564">
            <v>0.8</v>
          </cell>
          <cell r="I564" t="str">
            <v>8        600</v>
          </cell>
          <cell r="J564">
            <v>0.72</v>
          </cell>
          <cell r="K564">
            <v>0.72</v>
          </cell>
          <cell r="L564">
            <v>2003</v>
          </cell>
          <cell r="M564" t="str">
            <v>No Trade</v>
          </cell>
          <cell r="N564" t="str">
            <v/>
          </cell>
          <cell r="O564" t="str">
            <v/>
          </cell>
          <cell r="P564" t="str">
            <v/>
          </cell>
        </row>
        <row r="565">
          <cell r="A565" t="str">
            <v>LO</v>
          </cell>
          <cell r="B565">
            <v>3</v>
          </cell>
          <cell r="C565">
            <v>3</v>
          </cell>
          <cell r="D565" t="str">
            <v>C</v>
          </cell>
          <cell r="E565">
            <v>24.5</v>
          </cell>
          <cell r="F565">
            <v>37666</v>
          </cell>
          <cell r="G565">
            <v>3.16</v>
          </cell>
          <cell r="H565">
            <v>2.8</v>
          </cell>
          <cell r="I565" t="str">
            <v>1          0</v>
          </cell>
          <cell r="J565">
            <v>0</v>
          </cell>
          <cell r="K565">
            <v>0</v>
          </cell>
          <cell r="L565">
            <v>2003</v>
          </cell>
          <cell r="M565" t="str">
            <v>No Trade</v>
          </cell>
          <cell r="N565" t="str">
            <v/>
          </cell>
          <cell r="O565" t="str">
            <v/>
          </cell>
          <cell r="P565" t="str">
            <v/>
          </cell>
        </row>
        <row r="566">
          <cell r="A566" t="str">
            <v>LO</v>
          </cell>
          <cell r="B566">
            <v>3</v>
          </cell>
          <cell r="C566">
            <v>3</v>
          </cell>
          <cell r="D566" t="str">
            <v>P</v>
          </cell>
          <cell r="E566">
            <v>24.5</v>
          </cell>
          <cell r="F566">
            <v>37666</v>
          </cell>
          <cell r="G566">
            <v>0.88</v>
          </cell>
          <cell r="H566">
            <v>1</v>
          </cell>
          <cell r="I566" t="str">
            <v>4          0</v>
          </cell>
          <cell r="J566">
            <v>0</v>
          </cell>
          <cell r="K566">
            <v>0</v>
          </cell>
          <cell r="L566">
            <v>2003</v>
          </cell>
          <cell r="M566" t="str">
            <v>No Trade</v>
          </cell>
          <cell r="N566" t="str">
            <v/>
          </cell>
          <cell r="O566" t="str">
            <v/>
          </cell>
          <cell r="P566" t="str">
            <v/>
          </cell>
        </row>
        <row r="567">
          <cell r="A567" t="str">
            <v>LO</v>
          </cell>
          <cell r="B567">
            <v>3</v>
          </cell>
          <cell r="C567">
            <v>3</v>
          </cell>
          <cell r="D567" t="str">
            <v>C</v>
          </cell>
          <cell r="E567">
            <v>25</v>
          </cell>
          <cell r="F567">
            <v>37666</v>
          </cell>
          <cell r="G567">
            <v>2.83</v>
          </cell>
          <cell r="H567">
            <v>2.5</v>
          </cell>
          <cell r="I567" t="str">
            <v>0          0</v>
          </cell>
          <cell r="J567">
            <v>0</v>
          </cell>
          <cell r="K567">
            <v>0</v>
          </cell>
          <cell r="L567">
            <v>2003</v>
          </cell>
          <cell r="M567" t="str">
            <v>No Trade</v>
          </cell>
          <cell r="N567" t="str">
            <v/>
          </cell>
          <cell r="O567" t="str">
            <v/>
          </cell>
          <cell r="P567" t="str">
            <v/>
          </cell>
        </row>
        <row r="568">
          <cell r="A568" t="str">
            <v>LO</v>
          </cell>
          <cell r="B568">
            <v>3</v>
          </cell>
          <cell r="C568">
            <v>3</v>
          </cell>
          <cell r="D568" t="str">
            <v>P</v>
          </cell>
          <cell r="E568">
            <v>25</v>
          </cell>
          <cell r="F568">
            <v>37666</v>
          </cell>
          <cell r="G568">
            <v>1.04</v>
          </cell>
          <cell r="H568">
            <v>1.2</v>
          </cell>
          <cell r="I568" t="str">
            <v>3          0</v>
          </cell>
          <cell r="J568">
            <v>0</v>
          </cell>
          <cell r="K568">
            <v>0</v>
          </cell>
          <cell r="L568">
            <v>2003</v>
          </cell>
          <cell r="M568" t="str">
            <v>No Trade</v>
          </cell>
          <cell r="N568" t="str">
            <v/>
          </cell>
          <cell r="O568" t="str">
            <v/>
          </cell>
          <cell r="P568" t="str">
            <v/>
          </cell>
        </row>
        <row r="569">
          <cell r="A569" t="str">
            <v>LO</v>
          </cell>
          <cell r="B569">
            <v>3</v>
          </cell>
          <cell r="C569">
            <v>3</v>
          </cell>
          <cell r="D569" t="str">
            <v>C</v>
          </cell>
          <cell r="E569">
            <v>25.5</v>
          </cell>
          <cell r="F569">
            <v>37666</v>
          </cell>
          <cell r="G569">
            <v>2.5</v>
          </cell>
          <cell r="H569">
            <v>2.2000000000000002</v>
          </cell>
          <cell r="I569" t="str">
            <v>0          0</v>
          </cell>
          <cell r="J569">
            <v>0</v>
          </cell>
          <cell r="K569">
            <v>0</v>
          </cell>
          <cell r="L569">
            <v>2003</v>
          </cell>
          <cell r="M569" t="str">
            <v>No Trade</v>
          </cell>
          <cell r="N569" t="str">
            <v/>
          </cell>
          <cell r="O569" t="str">
            <v/>
          </cell>
          <cell r="P569" t="str">
            <v/>
          </cell>
        </row>
        <row r="570">
          <cell r="A570" t="str">
            <v>LO</v>
          </cell>
          <cell r="B570">
            <v>3</v>
          </cell>
          <cell r="C570">
            <v>3</v>
          </cell>
          <cell r="D570" t="str">
            <v>P</v>
          </cell>
          <cell r="E570">
            <v>25.5</v>
          </cell>
          <cell r="F570">
            <v>37666</v>
          </cell>
          <cell r="G570">
            <v>1.21</v>
          </cell>
          <cell r="H570">
            <v>1.4</v>
          </cell>
          <cell r="I570" t="str">
            <v>2          0</v>
          </cell>
          <cell r="J570">
            <v>0</v>
          </cell>
          <cell r="K570">
            <v>0</v>
          </cell>
          <cell r="L570">
            <v>2003</v>
          </cell>
          <cell r="M570" t="str">
            <v>No Trade</v>
          </cell>
          <cell r="N570" t="str">
            <v/>
          </cell>
          <cell r="O570" t="str">
            <v/>
          </cell>
          <cell r="P570" t="str">
            <v/>
          </cell>
        </row>
        <row r="571">
          <cell r="A571" t="str">
            <v>LO</v>
          </cell>
          <cell r="B571">
            <v>3</v>
          </cell>
          <cell r="C571">
            <v>3</v>
          </cell>
          <cell r="D571" t="str">
            <v>C</v>
          </cell>
          <cell r="E571">
            <v>26</v>
          </cell>
          <cell r="F571">
            <v>37666</v>
          </cell>
          <cell r="G571">
            <v>2.21</v>
          </cell>
          <cell r="H571">
            <v>1.9</v>
          </cell>
          <cell r="I571" t="str">
            <v>3          0</v>
          </cell>
          <cell r="J571">
            <v>0</v>
          </cell>
          <cell r="K571">
            <v>0</v>
          </cell>
          <cell r="L571">
            <v>2003</v>
          </cell>
          <cell r="M571" t="str">
            <v>No Trade</v>
          </cell>
          <cell r="N571" t="str">
            <v/>
          </cell>
          <cell r="O571" t="str">
            <v/>
          </cell>
          <cell r="P571" t="str">
            <v/>
          </cell>
        </row>
        <row r="572">
          <cell r="A572" t="str">
            <v>LO</v>
          </cell>
          <cell r="B572">
            <v>3</v>
          </cell>
          <cell r="C572">
            <v>3</v>
          </cell>
          <cell r="D572" t="str">
            <v>P</v>
          </cell>
          <cell r="E572">
            <v>26</v>
          </cell>
          <cell r="F572">
            <v>37666</v>
          </cell>
          <cell r="G572">
            <v>1.41</v>
          </cell>
          <cell r="H572">
            <v>1.6</v>
          </cell>
          <cell r="I572" t="str">
            <v>5          0</v>
          </cell>
          <cell r="J572">
            <v>0</v>
          </cell>
          <cell r="K572">
            <v>0</v>
          </cell>
          <cell r="L572">
            <v>2003</v>
          </cell>
          <cell r="M572" t="str">
            <v>No Trade</v>
          </cell>
          <cell r="N572" t="str">
            <v/>
          </cell>
          <cell r="O572" t="str">
            <v/>
          </cell>
          <cell r="P572" t="str">
            <v/>
          </cell>
        </row>
        <row r="573">
          <cell r="A573" t="str">
            <v>LO</v>
          </cell>
          <cell r="B573">
            <v>3</v>
          </cell>
          <cell r="C573">
            <v>3</v>
          </cell>
          <cell r="D573" t="str">
            <v>C</v>
          </cell>
          <cell r="E573">
            <v>26.5</v>
          </cell>
          <cell r="F573">
            <v>37666</v>
          </cell>
          <cell r="G573">
            <v>1.94</v>
          </cell>
          <cell r="H573">
            <v>1.6</v>
          </cell>
          <cell r="I573" t="str">
            <v>3         15</v>
          </cell>
          <cell r="J573">
            <v>0</v>
          </cell>
          <cell r="K573">
            <v>0</v>
          </cell>
          <cell r="L573">
            <v>2003</v>
          </cell>
          <cell r="M573" t="str">
            <v>No Trade</v>
          </cell>
          <cell r="N573" t="str">
            <v/>
          </cell>
          <cell r="O573" t="str">
            <v/>
          </cell>
          <cell r="P573" t="str">
            <v/>
          </cell>
        </row>
        <row r="574">
          <cell r="A574" t="str">
            <v>LO</v>
          </cell>
          <cell r="B574">
            <v>3</v>
          </cell>
          <cell r="C574">
            <v>3</v>
          </cell>
          <cell r="D574" t="str">
            <v>P</v>
          </cell>
          <cell r="E574">
            <v>26.5</v>
          </cell>
          <cell r="F574">
            <v>37666</v>
          </cell>
          <cell r="G574">
            <v>1.64</v>
          </cell>
          <cell r="H574">
            <v>1.8</v>
          </cell>
          <cell r="I574" t="str">
            <v>5         15</v>
          </cell>
          <cell r="J574">
            <v>0</v>
          </cell>
          <cell r="K574">
            <v>0</v>
          </cell>
          <cell r="L574">
            <v>2003</v>
          </cell>
          <cell r="M574" t="str">
            <v>No Trade</v>
          </cell>
          <cell r="N574" t="str">
            <v/>
          </cell>
          <cell r="O574" t="str">
            <v/>
          </cell>
          <cell r="P574" t="str">
            <v/>
          </cell>
        </row>
        <row r="575">
          <cell r="A575" t="str">
            <v>LO</v>
          </cell>
          <cell r="B575">
            <v>3</v>
          </cell>
          <cell r="C575">
            <v>3</v>
          </cell>
          <cell r="D575" t="str">
            <v>C</v>
          </cell>
          <cell r="E575">
            <v>27</v>
          </cell>
          <cell r="F575">
            <v>37666</v>
          </cell>
          <cell r="G575">
            <v>1.7</v>
          </cell>
          <cell r="H575">
            <v>1.4</v>
          </cell>
          <cell r="I575" t="str">
            <v>1         15</v>
          </cell>
          <cell r="J575">
            <v>1.54</v>
          </cell>
          <cell r="K575">
            <v>1.54</v>
          </cell>
          <cell r="L575">
            <v>2003</v>
          </cell>
          <cell r="M575" t="str">
            <v>No Trade</v>
          </cell>
          <cell r="N575" t="str">
            <v/>
          </cell>
          <cell r="O575" t="str">
            <v/>
          </cell>
          <cell r="P575" t="str">
            <v/>
          </cell>
        </row>
        <row r="576">
          <cell r="A576" t="str">
            <v>LO</v>
          </cell>
          <cell r="B576">
            <v>3</v>
          </cell>
          <cell r="C576">
            <v>3</v>
          </cell>
          <cell r="D576" t="str">
            <v>P</v>
          </cell>
          <cell r="E576">
            <v>27</v>
          </cell>
          <cell r="F576">
            <v>37666</v>
          </cell>
          <cell r="G576">
            <v>1.9</v>
          </cell>
          <cell r="H576">
            <v>2.1</v>
          </cell>
          <cell r="I576" t="str">
            <v>3          0</v>
          </cell>
          <cell r="J576">
            <v>0</v>
          </cell>
          <cell r="K576">
            <v>0</v>
          </cell>
          <cell r="L576">
            <v>2003</v>
          </cell>
          <cell r="M576" t="str">
            <v>No Trade</v>
          </cell>
          <cell r="N576" t="str">
            <v/>
          </cell>
          <cell r="O576" t="str">
            <v/>
          </cell>
          <cell r="P576" t="str">
            <v/>
          </cell>
        </row>
        <row r="577">
          <cell r="A577" t="str">
            <v>LO</v>
          </cell>
          <cell r="B577">
            <v>3</v>
          </cell>
          <cell r="C577">
            <v>3</v>
          </cell>
          <cell r="D577" t="str">
            <v>C</v>
          </cell>
          <cell r="E577">
            <v>27.5</v>
          </cell>
          <cell r="F577">
            <v>37666</v>
          </cell>
          <cell r="G577">
            <v>1.47</v>
          </cell>
          <cell r="H577">
            <v>1.2</v>
          </cell>
          <cell r="I577" t="str">
            <v>1          1</v>
          </cell>
          <cell r="J577">
            <v>1.3</v>
          </cell>
          <cell r="K577">
            <v>1.3</v>
          </cell>
          <cell r="L577">
            <v>2003</v>
          </cell>
          <cell r="M577" t="str">
            <v>No Trade</v>
          </cell>
          <cell r="N577" t="str">
            <v/>
          </cell>
          <cell r="O577" t="str">
            <v/>
          </cell>
          <cell r="P577" t="str">
            <v/>
          </cell>
        </row>
        <row r="578">
          <cell r="A578" t="str">
            <v>LO</v>
          </cell>
          <cell r="B578">
            <v>3</v>
          </cell>
          <cell r="C578">
            <v>3</v>
          </cell>
          <cell r="D578" t="str">
            <v>P</v>
          </cell>
          <cell r="E578">
            <v>27.5</v>
          </cell>
          <cell r="F578">
            <v>37666</v>
          </cell>
          <cell r="G578">
            <v>2.17</v>
          </cell>
          <cell r="H578">
            <v>2.4</v>
          </cell>
          <cell r="I578" t="str">
            <v>2          0</v>
          </cell>
          <cell r="J578">
            <v>0</v>
          </cell>
          <cell r="K578">
            <v>0</v>
          </cell>
          <cell r="L578">
            <v>2003</v>
          </cell>
          <cell r="M578" t="str">
            <v>No Trade</v>
          </cell>
          <cell r="N578" t="str">
            <v/>
          </cell>
          <cell r="O578" t="str">
            <v/>
          </cell>
          <cell r="P578" t="str">
            <v/>
          </cell>
        </row>
        <row r="579">
          <cell r="A579" t="str">
            <v>LO</v>
          </cell>
          <cell r="B579">
            <v>3</v>
          </cell>
          <cell r="C579">
            <v>3</v>
          </cell>
          <cell r="D579" t="str">
            <v>C</v>
          </cell>
          <cell r="E579">
            <v>28</v>
          </cell>
          <cell r="F579">
            <v>37666</v>
          </cell>
          <cell r="G579">
            <v>1.24</v>
          </cell>
          <cell r="H579">
            <v>1</v>
          </cell>
          <cell r="I579" t="str">
            <v>2         21</v>
          </cell>
          <cell r="J579">
            <v>1.33</v>
          </cell>
          <cell r="K579">
            <v>1.2</v>
          </cell>
          <cell r="L579">
            <v>2003</v>
          </cell>
          <cell r="M579" t="str">
            <v>No Trade</v>
          </cell>
          <cell r="N579" t="str">
            <v/>
          </cell>
          <cell r="O579" t="str">
            <v/>
          </cell>
          <cell r="P579" t="str">
            <v/>
          </cell>
        </row>
        <row r="580">
          <cell r="A580" t="str">
            <v>LO</v>
          </cell>
          <cell r="B580">
            <v>3</v>
          </cell>
          <cell r="C580">
            <v>3</v>
          </cell>
          <cell r="D580" t="str">
            <v>P</v>
          </cell>
          <cell r="E580">
            <v>28</v>
          </cell>
          <cell r="F580">
            <v>37666</v>
          </cell>
          <cell r="G580">
            <v>2.4300000000000002</v>
          </cell>
          <cell r="H580">
            <v>2.7</v>
          </cell>
          <cell r="I580" t="str">
            <v>3          0</v>
          </cell>
          <cell r="J580">
            <v>0</v>
          </cell>
          <cell r="K580">
            <v>0</v>
          </cell>
          <cell r="L580">
            <v>2003</v>
          </cell>
          <cell r="M580" t="str">
            <v>No Trade</v>
          </cell>
          <cell r="N580" t="str">
            <v/>
          </cell>
          <cell r="O580" t="str">
            <v/>
          </cell>
          <cell r="P580" t="str">
            <v/>
          </cell>
        </row>
        <row r="581">
          <cell r="A581" t="str">
            <v>LO</v>
          </cell>
          <cell r="B581">
            <v>3</v>
          </cell>
          <cell r="C581">
            <v>3</v>
          </cell>
          <cell r="D581" t="str">
            <v>C</v>
          </cell>
          <cell r="E581">
            <v>28.5</v>
          </cell>
          <cell r="F581">
            <v>37666</v>
          </cell>
          <cell r="G581">
            <v>1.08</v>
          </cell>
          <cell r="H581">
            <v>0.9</v>
          </cell>
          <cell r="I581" t="str">
            <v>0          3</v>
          </cell>
          <cell r="J581">
            <v>1.05</v>
          </cell>
          <cell r="K581">
            <v>1.05</v>
          </cell>
          <cell r="L581">
            <v>2003</v>
          </cell>
          <cell r="M581" t="str">
            <v>No Trade</v>
          </cell>
          <cell r="N581" t="str">
            <v/>
          </cell>
          <cell r="O581" t="str">
            <v/>
          </cell>
          <cell r="P581" t="str">
            <v/>
          </cell>
        </row>
        <row r="582">
          <cell r="A582" t="str">
            <v>LO</v>
          </cell>
          <cell r="B582">
            <v>3</v>
          </cell>
          <cell r="C582">
            <v>3</v>
          </cell>
          <cell r="D582" t="str">
            <v>P</v>
          </cell>
          <cell r="E582">
            <v>28.5</v>
          </cell>
          <cell r="F582">
            <v>37666</v>
          </cell>
          <cell r="G582">
            <v>2.77</v>
          </cell>
          <cell r="H582">
            <v>3.1</v>
          </cell>
          <cell r="I582" t="str">
            <v>0          0</v>
          </cell>
          <cell r="J582">
            <v>0</v>
          </cell>
          <cell r="K582">
            <v>0</v>
          </cell>
          <cell r="L582">
            <v>2003</v>
          </cell>
          <cell r="M582" t="str">
            <v>No Trade</v>
          </cell>
          <cell r="N582" t="str">
            <v/>
          </cell>
          <cell r="O582" t="str">
            <v/>
          </cell>
          <cell r="P582" t="str">
            <v/>
          </cell>
        </row>
        <row r="583">
          <cell r="A583" t="str">
            <v>LO</v>
          </cell>
          <cell r="B583">
            <v>3</v>
          </cell>
          <cell r="C583">
            <v>3</v>
          </cell>
          <cell r="D583" t="str">
            <v>C</v>
          </cell>
          <cell r="E583">
            <v>29</v>
          </cell>
          <cell r="F583">
            <v>37666</v>
          </cell>
          <cell r="G583">
            <v>0.92</v>
          </cell>
          <cell r="H583">
            <v>0.7</v>
          </cell>
          <cell r="I583" t="str">
            <v>7        138</v>
          </cell>
          <cell r="J583">
            <v>0.95</v>
          </cell>
          <cell r="K583">
            <v>0.82</v>
          </cell>
          <cell r="L583">
            <v>2003</v>
          </cell>
          <cell r="M583" t="str">
            <v>No Trade</v>
          </cell>
          <cell r="N583" t="str">
            <v/>
          </cell>
          <cell r="O583" t="str">
            <v/>
          </cell>
          <cell r="P583" t="str">
            <v/>
          </cell>
        </row>
        <row r="584">
          <cell r="A584" t="str">
            <v>LO</v>
          </cell>
          <cell r="B584">
            <v>3</v>
          </cell>
          <cell r="C584">
            <v>3</v>
          </cell>
          <cell r="D584" t="str">
            <v>P</v>
          </cell>
          <cell r="E584">
            <v>29</v>
          </cell>
          <cell r="F584">
            <v>37666</v>
          </cell>
          <cell r="G584">
            <v>3.1</v>
          </cell>
          <cell r="H584">
            <v>3.4</v>
          </cell>
          <cell r="I584" t="str">
            <v>7          0</v>
          </cell>
          <cell r="J584">
            <v>0</v>
          </cell>
          <cell r="K584">
            <v>0</v>
          </cell>
          <cell r="L584">
            <v>2003</v>
          </cell>
          <cell r="M584" t="str">
            <v>No Trade</v>
          </cell>
          <cell r="N584" t="str">
            <v/>
          </cell>
          <cell r="O584" t="str">
            <v/>
          </cell>
          <cell r="P584" t="str">
            <v/>
          </cell>
        </row>
        <row r="585">
          <cell r="A585" t="str">
            <v>LO</v>
          </cell>
          <cell r="B585">
            <v>3</v>
          </cell>
          <cell r="C585">
            <v>3</v>
          </cell>
          <cell r="D585" t="str">
            <v>C</v>
          </cell>
          <cell r="E585">
            <v>29.5</v>
          </cell>
          <cell r="F585">
            <v>37666</v>
          </cell>
          <cell r="G585">
            <v>0.78</v>
          </cell>
          <cell r="H585">
            <v>0.6</v>
          </cell>
          <cell r="I585" t="str">
            <v>5        125</v>
          </cell>
          <cell r="J585">
            <v>0.72</v>
          </cell>
          <cell r="K585">
            <v>0.72</v>
          </cell>
          <cell r="L585">
            <v>2003</v>
          </cell>
          <cell r="M585" t="str">
            <v>No Trade</v>
          </cell>
          <cell r="N585" t="str">
            <v/>
          </cell>
          <cell r="O585" t="str">
            <v/>
          </cell>
          <cell r="P585" t="str">
            <v/>
          </cell>
        </row>
        <row r="586">
          <cell r="A586" t="str">
            <v>LO</v>
          </cell>
          <cell r="B586">
            <v>3</v>
          </cell>
          <cell r="C586">
            <v>3</v>
          </cell>
          <cell r="D586" t="str">
            <v>P</v>
          </cell>
          <cell r="E586">
            <v>29.5</v>
          </cell>
          <cell r="F586">
            <v>37666</v>
          </cell>
          <cell r="G586">
            <v>2.89</v>
          </cell>
          <cell r="H586">
            <v>2.8</v>
          </cell>
          <cell r="I586" t="str">
            <v>9          0</v>
          </cell>
          <cell r="J586">
            <v>0</v>
          </cell>
          <cell r="K586">
            <v>0</v>
          </cell>
          <cell r="L586">
            <v>2003</v>
          </cell>
          <cell r="M586" t="str">
            <v>No Trade</v>
          </cell>
          <cell r="N586" t="str">
            <v/>
          </cell>
          <cell r="O586" t="str">
            <v/>
          </cell>
          <cell r="P586" t="str">
            <v/>
          </cell>
        </row>
        <row r="587">
          <cell r="A587" t="str">
            <v>LO</v>
          </cell>
          <cell r="B587">
            <v>3</v>
          </cell>
          <cell r="C587">
            <v>3</v>
          </cell>
          <cell r="D587" t="str">
            <v>C</v>
          </cell>
          <cell r="E587">
            <v>30</v>
          </cell>
          <cell r="F587">
            <v>37666</v>
          </cell>
          <cell r="G587">
            <v>0.68</v>
          </cell>
          <cell r="H587">
            <v>0.5</v>
          </cell>
          <cell r="I587" t="str">
            <v>7        314</v>
          </cell>
          <cell r="J587">
            <v>0.7</v>
          </cell>
          <cell r="K587">
            <v>0.6</v>
          </cell>
          <cell r="L587">
            <v>2003</v>
          </cell>
          <cell r="M587" t="str">
            <v>No Trade</v>
          </cell>
          <cell r="N587" t="str">
            <v/>
          </cell>
          <cell r="O587" t="str">
            <v/>
          </cell>
          <cell r="P587" t="str">
            <v/>
          </cell>
        </row>
        <row r="588">
          <cell r="A588" t="str">
            <v>LO</v>
          </cell>
          <cell r="B588">
            <v>3</v>
          </cell>
          <cell r="C588">
            <v>3</v>
          </cell>
          <cell r="D588" t="str">
            <v>C</v>
          </cell>
          <cell r="E588">
            <v>30.5</v>
          </cell>
          <cell r="F588">
            <v>37666</v>
          </cell>
          <cell r="G588">
            <v>0.57999999999999996</v>
          </cell>
          <cell r="H588">
            <v>0.4</v>
          </cell>
          <cell r="I588" t="str">
            <v>9        185</v>
          </cell>
          <cell r="J588">
            <v>0.53</v>
          </cell>
          <cell r="K588">
            <v>0.53</v>
          </cell>
          <cell r="L588">
            <v>2003</v>
          </cell>
          <cell r="M588" t="str">
            <v>No Trade</v>
          </cell>
          <cell r="N588" t="str">
            <v/>
          </cell>
          <cell r="O588" t="str">
            <v/>
          </cell>
          <cell r="P588" t="str">
            <v/>
          </cell>
        </row>
        <row r="589">
          <cell r="A589" t="str">
            <v>LO</v>
          </cell>
          <cell r="B589">
            <v>3</v>
          </cell>
          <cell r="C589">
            <v>3</v>
          </cell>
          <cell r="D589" t="str">
            <v>C</v>
          </cell>
          <cell r="E589">
            <v>31</v>
          </cell>
          <cell r="F589">
            <v>37666</v>
          </cell>
          <cell r="G589">
            <v>0.49</v>
          </cell>
          <cell r="H589">
            <v>0.4</v>
          </cell>
          <cell r="I589" t="str">
            <v>1        181</v>
          </cell>
          <cell r="J589">
            <v>0.5</v>
          </cell>
          <cell r="K589">
            <v>0.43</v>
          </cell>
          <cell r="L589">
            <v>2003</v>
          </cell>
          <cell r="M589" t="str">
            <v>No Trade</v>
          </cell>
          <cell r="N589" t="str">
            <v/>
          </cell>
          <cell r="O589" t="str">
            <v/>
          </cell>
          <cell r="P589" t="str">
            <v/>
          </cell>
        </row>
        <row r="590">
          <cell r="A590" t="str">
            <v>LO</v>
          </cell>
          <cell r="B590">
            <v>3</v>
          </cell>
          <cell r="C590">
            <v>3</v>
          </cell>
          <cell r="D590" t="str">
            <v>P</v>
          </cell>
          <cell r="E590">
            <v>31</v>
          </cell>
          <cell r="F590">
            <v>37666</v>
          </cell>
          <cell r="G590">
            <v>5.17</v>
          </cell>
          <cell r="H590">
            <v>5.0999999999999996</v>
          </cell>
          <cell r="I590" t="str">
            <v>7          0</v>
          </cell>
          <cell r="J590">
            <v>0</v>
          </cell>
          <cell r="K590">
            <v>0</v>
          </cell>
          <cell r="L590">
            <v>2003</v>
          </cell>
          <cell r="M590" t="str">
            <v>No Trade</v>
          </cell>
          <cell r="N590" t="str">
            <v/>
          </cell>
          <cell r="O590" t="str">
            <v/>
          </cell>
          <cell r="P590" t="str">
            <v/>
          </cell>
        </row>
        <row r="591">
          <cell r="A591" t="str">
            <v>LO</v>
          </cell>
          <cell r="B591">
            <v>3</v>
          </cell>
          <cell r="C591">
            <v>3</v>
          </cell>
          <cell r="D591" t="str">
            <v>C</v>
          </cell>
          <cell r="E591">
            <v>31.5</v>
          </cell>
          <cell r="F591">
            <v>37666</v>
          </cell>
          <cell r="G591">
            <v>0.42</v>
          </cell>
          <cell r="H591">
            <v>0.3</v>
          </cell>
          <cell r="I591" t="str">
            <v>5          0</v>
          </cell>
          <cell r="J591">
            <v>0</v>
          </cell>
          <cell r="K591">
            <v>0</v>
          </cell>
          <cell r="L591">
            <v>2003</v>
          </cell>
          <cell r="M591" t="str">
            <v>No Trade</v>
          </cell>
          <cell r="N591" t="str">
            <v/>
          </cell>
          <cell r="O591" t="str">
            <v/>
          </cell>
          <cell r="P591" t="str">
            <v/>
          </cell>
        </row>
        <row r="592">
          <cell r="A592" t="str">
            <v>LO</v>
          </cell>
          <cell r="B592">
            <v>3</v>
          </cell>
          <cell r="C592">
            <v>3</v>
          </cell>
          <cell r="D592" t="str">
            <v>C</v>
          </cell>
          <cell r="E592">
            <v>32</v>
          </cell>
          <cell r="F592">
            <v>37666</v>
          </cell>
          <cell r="G592">
            <v>0.35</v>
          </cell>
          <cell r="H592">
            <v>0.3</v>
          </cell>
          <cell r="I592" t="str">
            <v>0      5,543</v>
          </cell>
          <cell r="J592">
            <v>0.36</v>
          </cell>
          <cell r="K592">
            <v>0.31</v>
          </cell>
          <cell r="L592">
            <v>2003</v>
          </cell>
          <cell r="M592" t="str">
            <v>No Trade</v>
          </cell>
          <cell r="N592" t="str">
            <v/>
          </cell>
          <cell r="O592" t="str">
            <v/>
          </cell>
          <cell r="P592" t="str">
            <v/>
          </cell>
        </row>
        <row r="593">
          <cell r="A593" t="str">
            <v>LO</v>
          </cell>
          <cell r="B593">
            <v>3</v>
          </cell>
          <cell r="C593">
            <v>3</v>
          </cell>
          <cell r="D593" t="str">
            <v>P</v>
          </cell>
          <cell r="E593">
            <v>32</v>
          </cell>
          <cell r="F593">
            <v>37666</v>
          </cell>
          <cell r="G593">
            <v>5.51</v>
          </cell>
          <cell r="H593">
            <v>5.9</v>
          </cell>
          <cell r="I593" t="str">
            <v>8          0</v>
          </cell>
          <cell r="J593">
            <v>0</v>
          </cell>
          <cell r="K593">
            <v>0</v>
          </cell>
          <cell r="L593">
            <v>2003</v>
          </cell>
          <cell r="M593" t="str">
            <v>No Trade</v>
          </cell>
          <cell r="N593" t="str">
            <v/>
          </cell>
          <cell r="O593" t="str">
            <v/>
          </cell>
          <cell r="P593" t="str">
            <v/>
          </cell>
        </row>
        <row r="594">
          <cell r="A594" t="str">
            <v>LO</v>
          </cell>
          <cell r="B594">
            <v>3</v>
          </cell>
          <cell r="C594">
            <v>3</v>
          </cell>
          <cell r="D594" t="str">
            <v>C</v>
          </cell>
          <cell r="E594">
            <v>32.5</v>
          </cell>
          <cell r="F594">
            <v>37666</v>
          </cell>
          <cell r="G594">
            <v>0.28999999999999998</v>
          </cell>
          <cell r="H594">
            <v>0.2</v>
          </cell>
          <cell r="I594" t="str">
            <v>5         21</v>
          </cell>
          <cell r="J594">
            <v>0.35</v>
          </cell>
          <cell r="K594">
            <v>0.25</v>
          </cell>
          <cell r="L594">
            <v>2003</v>
          </cell>
          <cell r="M594" t="str">
            <v>No Trade</v>
          </cell>
          <cell r="N594" t="str">
            <v/>
          </cell>
          <cell r="O594" t="str">
            <v/>
          </cell>
          <cell r="P594" t="str">
            <v/>
          </cell>
        </row>
        <row r="595">
          <cell r="A595" t="str">
            <v>LO</v>
          </cell>
          <cell r="B595">
            <v>3</v>
          </cell>
          <cell r="C595">
            <v>3</v>
          </cell>
          <cell r="D595" t="str">
            <v>C</v>
          </cell>
          <cell r="E595">
            <v>33</v>
          </cell>
          <cell r="F595">
            <v>37666</v>
          </cell>
          <cell r="G595">
            <v>0.25</v>
          </cell>
          <cell r="H595">
            <v>0.2</v>
          </cell>
          <cell r="I595" t="str">
            <v>1         35</v>
          </cell>
          <cell r="J595">
            <v>0.26</v>
          </cell>
          <cell r="K595">
            <v>0.25</v>
          </cell>
          <cell r="L595">
            <v>2003</v>
          </cell>
          <cell r="M595" t="str">
            <v>No Trade</v>
          </cell>
          <cell r="N595" t="str">
            <v/>
          </cell>
          <cell r="O595" t="str">
            <v/>
          </cell>
          <cell r="P595" t="str">
            <v/>
          </cell>
        </row>
        <row r="596">
          <cell r="A596" t="str">
            <v>LO</v>
          </cell>
          <cell r="B596">
            <v>3</v>
          </cell>
          <cell r="C596">
            <v>3</v>
          </cell>
          <cell r="D596" t="str">
            <v>P</v>
          </cell>
          <cell r="E596">
            <v>33</v>
          </cell>
          <cell r="F596">
            <v>37666</v>
          </cell>
          <cell r="G596">
            <v>6.4</v>
          </cell>
          <cell r="H596">
            <v>6.8</v>
          </cell>
          <cell r="I596" t="str">
            <v>8          0</v>
          </cell>
          <cell r="J596">
            <v>0</v>
          </cell>
          <cell r="K596">
            <v>0</v>
          </cell>
          <cell r="L596">
            <v>2003</v>
          </cell>
          <cell r="M596" t="str">
            <v>No Trade</v>
          </cell>
          <cell r="N596" t="str">
            <v/>
          </cell>
          <cell r="O596" t="str">
            <v/>
          </cell>
          <cell r="P596" t="str">
            <v/>
          </cell>
        </row>
        <row r="597">
          <cell r="A597" t="str">
            <v>LO</v>
          </cell>
          <cell r="B597">
            <v>3</v>
          </cell>
          <cell r="C597">
            <v>3</v>
          </cell>
          <cell r="D597" t="str">
            <v>C</v>
          </cell>
          <cell r="E597">
            <v>33.5</v>
          </cell>
          <cell r="F597">
            <v>37666</v>
          </cell>
          <cell r="G597">
            <v>0.21</v>
          </cell>
          <cell r="H597">
            <v>0.1</v>
          </cell>
          <cell r="I597" t="str">
            <v>8         85</v>
          </cell>
          <cell r="J597">
            <v>0</v>
          </cell>
          <cell r="K597">
            <v>0</v>
          </cell>
          <cell r="L597">
            <v>2003</v>
          </cell>
          <cell r="M597" t="str">
            <v>No Trade</v>
          </cell>
          <cell r="N597" t="str">
            <v/>
          </cell>
          <cell r="O597" t="str">
            <v/>
          </cell>
          <cell r="P597" t="str">
            <v/>
          </cell>
        </row>
        <row r="598">
          <cell r="A598" t="str">
            <v>LO</v>
          </cell>
          <cell r="B598">
            <v>3</v>
          </cell>
          <cell r="C598">
            <v>3</v>
          </cell>
          <cell r="D598" t="str">
            <v>P</v>
          </cell>
          <cell r="E598">
            <v>33.5</v>
          </cell>
          <cell r="F598">
            <v>37666</v>
          </cell>
          <cell r="G598">
            <v>5.82</v>
          </cell>
          <cell r="H598">
            <v>5.8</v>
          </cell>
          <cell r="I598" t="str">
            <v>2          0</v>
          </cell>
          <cell r="J598">
            <v>0</v>
          </cell>
          <cell r="K598">
            <v>0</v>
          </cell>
          <cell r="L598">
            <v>2003</v>
          </cell>
          <cell r="M598" t="str">
            <v>No Trade</v>
          </cell>
          <cell r="N598" t="str">
            <v/>
          </cell>
          <cell r="O598" t="str">
            <v/>
          </cell>
          <cell r="P598" t="str">
            <v/>
          </cell>
        </row>
        <row r="599">
          <cell r="A599" t="str">
            <v>LO</v>
          </cell>
          <cell r="B599">
            <v>3</v>
          </cell>
          <cell r="C599">
            <v>3</v>
          </cell>
          <cell r="D599" t="str">
            <v>C</v>
          </cell>
          <cell r="E599">
            <v>34</v>
          </cell>
          <cell r="F599">
            <v>37666</v>
          </cell>
          <cell r="G599">
            <v>0.18</v>
          </cell>
          <cell r="H599">
            <v>0.1</v>
          </cell>
          <cell r="I599" t="str">
            <v>5         22</v>
          </cell>
          <cell r="J599">
            <v>0.17</v>
          </cell>
          <cell r="K599">
            <v>0.17</v>
          </cell>
          <cell r="L599">
            <v>2003</v>
          </cell>
          <cell r="M599" t="str">
            <v>No Trade</v>
          </cell>
          <cell r="N599" t="str">
            <v/>
          </cell>
          <cell r="O599" t="str">
            <v/>
          </cell>
          <cell r="P599" t="str">
            <v/>
          </cell>
        </row>
        <row r="600">
          <cell r="A600" t="str">
            <v>LO</v>
          </cell>
          <cell r="B600">
            <v>3</v>
          </cell>
          <cell r="C600">
            <v>3</v>
          </cell>
          <cell r="D600" t="str">
            <v>C</v>
          </cell>
          <cell r="E600">
            <v>35</v>
          </cell>
          <cell r="F600">
            <v>37666</v>
          </cell>
          <cell r="G600">
            <v>0.16</v>
          </cell>
          <cell r="H600">
            <v>0.1</v>
          </cell>
          <cell r="I600" t="str">
            <v>3        704</v>
          </cell>
          <cell r="J600">
            <v>0.18</v>
          </cell>
          <cell r="K600">
            <v>0.17</v>
          </cell>
          <cell r="L600">
            <v>2003</v>
          </cell>
          <cell r="M600" t="str">
            <v>No Trade</v>
          </cell>
          <cell r="N600" t="str">
            <v/>
          </cell>
          <cell r="O600" t="str">
            <v/>
          </cell>
          <cell r="P600" t="str">
            <v/>
          </cell>
        </row>
        <row r="601">
          <cell r="A601" t="str">
            <v>LO</v>
          </cell>
          <cell r="B601">
            <v>3</v>
          </cell>
          <cell r="C601">
            <v>3</v>
          </cell>
          <cell r="D601" t="str">
            <v>P</v>
          </cell>
          <cell r="E601">
            <v>35</v>
          </cell>
          <cell r="F601">
            <v>37666</v>
          </cell>
          <cell r="G601">
            <v>6.97</v>
          </cell>
          <cell r="H601">
            <v>6.9</v>
          </cell>
          <cell r="I601" t="str">
            <v>7          0</v>
          </cell>
          <cell r="J601">
            <v>0</v>
          </cell>
          <cell r="K601">
            <v>0</v>
          </cell>
          <cell r="L601">
            <v>2003</v>
          </cell>
          <cell r="M601" t="str">
            <v>No Trade</v>
          </cell>
          <cell r="N601" t="str">
            <v/>
          </cell>
          <cell r="O601" t="str">
            <v/>
          </cell>
          <cell r="P601" t="str">
            <v/>
          </cell>
        </row>
        <row r="602">
          <cell r="A602" t="str">
            <v>LO</v>
          </cell>
          <cell r="B602">
            <v>3</v>
          </cell>
          <cell r="C602">
            <v>3</v>
          </cell>
          <cell r="D602" t="str">
            <v>C</v>
          </cell>
          <cell r="E602">
            <v>35.5</v>
          </cell>
          <cell r="F602">
            <v>37666</v>
          </cell>
          <cell r="G602">
            <v>0.14000000000000001</v>
          </cell>
          <cell r="H602">
            <v>0.1</v>
          </cell>
          <cell r="I602" t="str">
            <v>1          0</v>
          </cell>
          <cell r="J602">
            <v>0</v>
          </cell>
          <cell r="K602">
            <v>0</v>
          </cell>
          <cell r="L602">
            <v>2003</v>
          </cell>
          <cell r="M602" t="str">
            <v>No Trade</v>
          </cell>
          <cell r="N602" t="str">
            <v/>
          </cell>
          <cell r="O602" t="str">
            <v/>
          </cell>
          <cell r="P602" t="str">
            <v/>
          </cell>
        </row>
        <row r="603">
          <cell r="A603" t="str">
            <v>LO</v>
          </cell>
          <cell r="B603">
            <v>3</v>
          </cell>
          <cell r="C603">
            <v>3</v>
          </cell>
          <cell r="D603" t="str">
            <v>C</v>
          </cell>
          <cell r="E603">
            <v>36</v>
          </cell>
          <cell r="F603">
            <v>37666</v>
          </cell>
          <cell r="G603">
            <v>0.13</v>
          </cell>
          <cell r="H603">
            <v>0.1</v>
          </cell>
          <cell r="I603" t="str">
            <v>0          0</v>
          </cell>
          <cell r="J603">
            <v>0</v>
          </cell>
          <cell r="K603">
            <v>0</v>
          </cell>
          <cell r="L603">
            <v>2003</v>
          </cell>
          <cell r="M603" t="str">
            <v>No Trade</v>
          </cell>
          <cell r="N603" t="str">
            <v/>
          </cell>
          <cell r="O603" t="str">
            <v/>
          </cell>
          <cell r="P603" t="str">
            <v/>
          </cell>
        </row>
        <row r="604">
          <cell r="A604" t="str">
            <v>LO</v>
          </cell>
          <cell r="B604">
            <v>3</v>
          </cell>
          <cell r="C604">
            <v>3</v>
          </cell>
          <cell r="D604" t="str">
            <v>P</v>
          </cell>
          <cell r="E604">
            <v>36</v>
          </cell>
          <cell r="F604">
            <v>37666</v>
          </cell>
          <cell r="G604">
            <v>0</v>
          </cell>
          <cell r="H604">
            <v>0</v>
          </cell>
          <cell r="I604" t="str">
            <v>0          0</v>
          </cell>
          <cell r="J604">
            <v>0</v>
          </cell>
          <cell r="K604">
            <v>0</v>
          </cell>
          <cell r="L604">
            <v>2003</v>
          </cell>
          <cell r="M604" t="str">
            <v>No Trade</v>
          </cell>
          <cell r="N604" t="str">
            <v/>
          </cell>
          <cell r="O604" t="str">
            <v/>
          </cell>
          <cell r="P604" t="str">
            <v/>
          </cell>
        </row>
        <row r="605">
          <cell r="A605" t="str">
            <v>LO</v>
          </cell>
          <cell r="B605">
            <v>3</v>
          </cell>
          <cell r="C605">
            <v>3</v>
          </cell>
          <cell r="D605" t="str">
            <v>C</v>
          </cell>
          <cell r="E605">
            <v>36.5</v>
          </cell>
          <cell r="F605">
            <v>37666</v>
          </cell>
          <cell r="G605">
            <v>0.12</v>
          </cell>
          <cell r="H605">
            <v>0</v>
          </cell>
          <cell r="I605" t="str">
            <v>9          0</v>
          </cell>
          <cell r="J605">
            <v>0</v>
          </cell>
          <cell r="K605">
            <v>0</v>
          </cell>
          <cell r="L605">
            <v>2003</v>
          </cell>
          <cell r="M605" t="str">
            <v>No Trade</v>
          </cell>
          <cell r="N605" t="str">
            <v/>
          </cell>
          <cell r="O605" t="str">
            <v/>
          </cell>
          <cell r="P605" t="str">
            <v/>
          </cell>
        </row>
        <row r="606">
          <cell r="A606" t="str">
            <v>LO</v>
          </cell>
          <cell r="B606">
            <v>3</v>
          </cell>
          <cell r="C606">
            <v>3</v>
          </cell>
          <cell r="D606" t="str">
            <v>P</v>
          </cell>
          <cell r="E606">
            <v>36.5</v>
          </cell>
          <cell r="F606">
            <v>37666</v>
          </cell>
          <cell r="G606">
            <v>0</v>
          </cell>
          <cell r="H606">
            <v>0</v>
          </cell>
          <cell r="I606" t="str">
            <v>0          0</v>
          </cell>
          <cell r="J606">
            <v>0</v>
          </cell>
          <cell r="K606">
            <v>0</v>
          </cell>
          <cell r="L606">
            <v>2003</v>
          </cell>
          <cell r="M606" t="str">
            <v>No Trade</v>
          </cell>
          <cell r="N606" t="str">
            <v/>
          </cell>
          <cell r="O606" t="str">
            <v/>
          </cell>
          <cell r="P606" t="str">
            <v/>
          </cell>
        </row>
        <row r="607">
          <cell r="A607" t="str">
            <v>LO</v>
          </cell>
          <cell r="B607">
            <v>3</v>
          </cell>
          <cell r="C607">
            <v>3</v>
          </cell>
          <cell r="D607" t="str">
            <v>C</v>
          </cell>
          <cell r="E607">
            <v>37</v>
          </cell>
          <cell r="F607">
            <v>37666</v>
          </cell>
          <cell r="G607">
            <v>0.11</v>
          </cell>
          <cell r="H607">
            <v>0</v>
          </cell>
          <cell r="I607" t="str">
            <v>8          0</v>
          </cell>
          <cell r="J607">
            <v>0</v>
          </cell>
          <cell r="K607">
            <v>0</v>
          </cell>
          <cell r="L607">
            <v>2003</v>
          </cell>
          <cell r="M607" t="str">
            <v>No Trade</v>
          </cell>
          <cell r="N607" t="str">
            <v/>
          </cell>
          <cell r="O607" t="str">
            <v/>
          </cell>
          <cell r="P607" t="str">
            <v/>
          </cell>
        </row>
        <row r="608">
          <cell r="A608" t="str">
            <v>LO</v>
          </cell>
          <cell r="B608">
            <v>3</v>
          </cell>
          <cell r="C608">
            <v>3</v>
          </cell>
          <cell r="D608" t="str">
            <v>P</v>
          </cell>
          <cell r="E608">
            <v>37</v>
          </cell>
          <cell r="F608">
            <v>37666</v>
          </cell>
          <cell r="G608">
            <v>0</v>
          </cell>
          <cell r="H608">
            <v>0</v>
          </cell>
          <cell r="I608" t="str">
            <v>0          0</v>
          </cell>
          <cell r="J608">
            <v>0</v>
          </cell>
          <cell r="K608">
            <v>0</v>
          </cell>
          <cell r="L608">
            <v>2003</v>
          </cell>
          <cell r="M608" t="str">
            <v>No Trade</v>
          </cell>
          <cell r="N608" t="str">
            <v/>
          </cell>
          <cell r="O608" t="str">
            <v/>
          </cell>
          <cell r="P608" t="str">
            <v/>
          </cell>
        </row>
        <row r="609">
          <cell r="A609" t="str">
            <v>LO</v>
          </cell>
          <cell r="B609">
            <v>3</v>
          </cell>
          <cell r="C609">
            <v>3</v>
          </cell>
          <cell r="D609" t="str">
            <v>C</v>
          </cell>
          <cell r="E609">
            <v>38</v>
          </cell>
          <cell r="F609">
            <v>37666</v>
          </cell>
          <cell r="G609">
            <v>0.1</v>
          </cell>
          <cell r="H609">
            <v>0</v>
          </cell>
          <cell r="I609" t="str">
            <v>7        750</v>
          </cell>
          <cell r="J609">
            <v>0.11</v>
          </cell>
          <cell r="K609">
            <v>0.11</v>
          </cell>
          <cell r="L609">
            <v>2003</v>
          </cell>
          <cell r="M609" t="str">
            <v>No Trade</v>
          </cell>
          <cell r="N609" t="str">
            <v/>
          </cell>
          <cell r="O609" t="str">
            <v/>
          </cell>
          <cell r="P609" t="str">
            <v/>
          </cell>
        </row>
        <row r="610">
          <cell r="A610" t="str">
            <v>LO</v>
          </cell>
          <cell r="B610">
            <v>3</v>
          </cell>
          <cell r="C610">
            <v>3</v>
          </cell>
          <cell r="D610" t="str">
            <v>P</v>
          </cell>
          <cell r="E610">
            <v>38</v>
          </cell>
          <cell r="F610">
            <v>37666</v>
          </cell>
          <cell r="G610">
            <v>0</v>
          </cell>
          <cell r="H610">
            <v>0</v>
          </cell>
          <cell r="I610" t="str">
            <v>0          0</v>
          </cell>
          <cell r="J610">
            <v>0</v>
          </cell>
          <cell r="K610">
            <v>0</v>
          </cell>
          <cell r="L610">
            <v>2003</v>
          </cell>
          <cell r="M610" t="str">
            <v>No Trade</v>
          </cell>
          <cell r="N610" t="str">
            <v/>
          </cell>
          <cell r="O610" t="str">
            <v/>
          </cell>
          <cell r="P610" t="str">
            <v/>
          </cell>
        </row>
        <row r="611">
          <cell r="A611" t="str">
            <v>LO</v>
          </cell>
          <cell r="B611">
            <v>3</v>
          </cell>
          <cell r="C611">
            <v>3</v>
          </cell>
          <cell r="D611" t="str">
            <v>C</v>
          </cell>
          <cell r="E611">
            <v>39</v>
          </cell>
          <cell r="F611">
            <v>37666</v>
          </cell>
          <cell r="G611">
            <v>0.08</v>
          </cell>
          <cell r="H611">
            <v>0</v>
          </cell>
          <cell r="I611" t="str">
            <v>7          0</v>
          </cell>
          <cell r="J611">
            <v>0</v>
          </cell>
          <cell r="K611">
            <v>0</v>
          </cell>
          <cell r="L611">
            <v>2003</v>
          </cell>
          <cell r="M611" t="str">
            <v>No Trade</v>
          </cell>
          <cell r="N611" t="str">
            <v/>
          </cell>
          <cell r="O611" t="str">
            <v/>
          </cell>
          <cell r="P611" t="str">
            <v/>
          </cell>
        </row>
        <row r="612">
          <cell r="A612" t="str">
            <v>LO</v>
          </cell>
          <cell r="B612">
            <v>3</v>
          </cell>
          <cell r="C612">
            <v>3</v>
          </cell>
          <cell r="D612" t="str">
            <v>P</v>
          </cell>
          <cell r="E612">
            <v>39</v>
          </cell>
          <cell r="F612">
            <v>37666</v>
          </cell>
          <cell r="G612">
            <v>0</v>
          </cell>
          <cell r="H612">
            <v>0</v>
          </cell>
          <cell r="I612" t="str">
            <v>0          0</v>
          </cell>
          <cell r="J612">
            <v>0</v>
          </cell>
          <cell r="K612">
            <v>0</v>
          </cell>
          <cell r="L612">
            <v>2003</v>
          </cell>
          <cell r="M612" t="str">
            <v>No Trade</v>
          </cell>
          <cell r="N612" t="str">
            <v/>
          </cell>
          <cell r="O612" t="str">
            <v/>
          </cell>
          <cell r="P612" t="str">
            <v/>
          </cell>
        </row>
        <row r="613">
          <cell r="A613" t="str">
            <v>LO</v>
          </cell>
          <cell r="B613">
            <v>3</v>
          </cell>
          <cell r="C613">
            <v>3</v>
          </cell>
          <cell r="D613" t="str">
            <v>C</v>
          </cell>
          <cell r="E613">
            <v>40</v>
          </cell>
          <cell r="F613">
            <v>37666</v>
          </cell>
          <cell r="G613">
            <v>7.0000000000000007E-2</v>
          </cell>
          <cell r="H613">
            <v>0</v>
          </cell>
          <cell r="I613" t="str">
            <v>6        803</v>
          </cell>
          <cell r="J613">
            <v>0.08</v>
          </cell>
          <cell r="K613">
            <v>7.0000000000000007E-2</v>
          </cell>
          <cell r="L613">
            <v>2003</v>
          </cell>
          <cell r="M613" t="str">
            <v>No Trade</v>
          </cell>
          <cell r="N613" t="str">
            <v/>
          </cell>
          <cell r="O613" t="str">
            <v/>
          </cell>
          <cell r="P613" t="str">
            <v/>
          </cell>
        </row>
        <row r="614">
          <cell r="A614" t="str">
            <v>LO</v>
          </cell>
          <cell r="B614">
            <v>3</v>
          </cell>
          <cell r="C614">
            <v>3</v>
          </cell>
          <cell r="D614" t="str">
            <v>P</v>
          </cell>
          <cell r="E614">
            <v>40</v>
          </cell>
          <cell r="F614">
            <v>37666</v>
          </cell>
          <cell r="G614">
            <v>0</v>
          </cell>
          <cell r="H614">
            <v>0</v>
          </cell>
          <cell r="I614" t="str">
            <v>0          0</v>
          </cell>
          <cell r="J614">
            <v>0</v>
          </cell>
          <cell r="K614">
            <v>0</v>
          </cell>
          <cell r="L614">
            <v>2003</v>
          </cell>
          <cell r="M614" t="str">
            <v>No Trade</v>
          </cell>
          <cell r="N614" t="str">
            <v/>
          </cell>
          <cell r="O614" t="str">
            <v/>
          </cell>
          <cell r="P614" t="str">
            <v/>
          </cell>
        </row>
        <row r="615">
          <cell r="A615" t="str">
            <v>LO</v>
          </cell>
          <cell r="B615">
            <v>3</v>
          </cell>
          <cell r="C615">
            <v>3</v>
          </cell>
          <cell r="D615" t="str">
            <v>C</v>
          </cell>
          <cell r="E615">
            <v>42</v>
          </cell>
          <cell r="F615">
            <v>37666</v>
          </cell>
          <cell r="G615">
            <v>0.06</v>
          </cell>
          <cell r="H615">
            <v>0</v>
          </cell>
          <cell r="I615" t="str">
            <v>5          0</v>
          </cell>
          <cell r="J615">
            <v>0</v>
          </cell>
          <cell r="K615">
            <v>0</v>
          </cell>
          <cell r="L615">
            <v>2003</v>
          </cell>
          <cell r="M615" t="str">
            <v>No Trade</v>
          </cell>
          <cell r="N615" t="str">
            <v/>
          </cell>
          <cell r="O615" t="str">
            <v/>
          </cell>
          <cell r="P615" t="str">
            <v/>
          </cell>
        </row>
        <row r="616">
          <cell r="A616" t="str">
            <v>LO</v>
          </cell>
          <cell r="B616">
            <v>3</v>
          </cell>
          <cell r="C616">
            <v>3</v>
          </cell>
          <cell r="D616" t="str">
            <v>P</v>
          </cell>
          <cell r="E616">
            <v>42</v>
          </cell>
          <cell r="F616">
            <v>37666</v>
          </cell>
          <cell r="G616">
            <v>0</v>
          </cell>
          <cell r="H616">
            <v>0</v>
          </cell>
          <cell r="I616" t="str">
            <v>0          0</v>
          </cell>
          <cell r="J616">
            <v>0</v>
          </cell>
          <cell r="K616">
            <v>0</v>
          </cell>
          <cell r="L616">
            <v>2003</v>
          </cell>
          <cell r="M616" t="str">
            <v>No Trade</v>
          </cell>
          <cell r="N616" t="str">
            <v/>
          </cell>
          <cell r="O616" t="str">
            <v/>
          </cell>
          <cell r="P616" t="str">
            <v/>
          </cell>
        </row>
        <row r="617">
          <cell r="A617" t="str">
            <v>LO</v>
          </cell>
          <cell r="B617">
            <v>3</v>
          </cell>
          <cell r="C617">
            <v>3</v>
          </cell>
          <cell r="D617" t="str">
            <v>C</v>
          </cell>
          <cell r="E617">
            <v>45</v>
          </cell>
          <cell r="F617">
            <v>37666</v>
          </cell>
          <cell r="G617">
            <v>0.05</v>
          </cell>
          <cell r="H617">
            <v>0</v>
          </cell>
          <cell r="I617" t="str">
            <v>5          0</v>
          </cell>
          <cell r="J617">
            <v>0</v>
          </cell>
          <cell r="K617">
            <v>0</v>
          </cell>
          <cell r="L617">
            <v>2003</v>
          </cell>
          <cell r="M617" t="str">
            <v>No Trade</v>
          </cell>
          <cell r="N617" t="str">
            <v/>
          </cell>
          <cell r="O617" t="str">
            <v/>
          </cell>
          <cell r="P617" t="str">
            <v/>
          </cell>
        </row>
        <row r="618">
          <cell r="A618" t="str">
            <v>LO</v>
          </cell>
          <cell r="B618">
            <v>3</v>
          </cell>
          <cell r="C618">
            <v>3</v>
          </cell>
          <cell r="D618" t="str">
            <v>P</v>
          </cell>
          <cell r="E618">
            <v>45</v>
          </cell>
          <cell r="F618">
            <v>37666</v>
          </cell>
          <cell r="G618">
            <v>0</v>
          </cell>
          <cell r="H618">
            <v>0</v>
          </cell>
          <cell r="I618" t="str">
            <v>0          0</v>
          </cell>
          <cell r="J618">
            <v>0</v>
          </cell>
          <cell r="K618">
            <v>0</v>
          </cell>
          <cell r="L618">
            <v>2003</v>
          </cell>
          <cell r="M618" t="str">
            <v>No Trade</v>
          </cell>
          <cell r="N618" t="str">
            <v/>
          </cell>
          <cell r="O618" t="str">
            <v/>
          </cell>
          <cell r="P618" t="str">
            <v/>
          </cell>
        </row>
        <row r="619">
          <cell r="A619" t="str">
            <v>LO</v>
          </cell>
          <cell r="B619">
            <v>3</v>
          </cell>
          <cell r="C619">
            <v>3</v>
          </cell>
          <cell r="D619" t="str">
            <v>C</v>
          </cell>
          <cell r="E619">
            <v>50</v>
          </cell>
          <cell r="F619">
            <v>37666</v>
          </cell>
          <cell r="G619">
            <v>0.04</v>
          </cell>
          <cell r="H619">
            <v>0</v>
          </cell>
          <cell r="I619" t="str">
            <v>4          0</v>
          </cell>
          <cell r="J619">
            <v>0</v>
          </cell>
          <cell r="K619">
            <v>0</v>
          </cell>
          <cell r="L619">
            <v>2003</v>
          </cell>
          <cell r="M619" t="str">
            <v>No Trade</v>
          </cell>
          <cell r="N619" t="str">
            <v/>
          </cell>
          <cell r="O619" t="str">
            <v/>
          </cell>
          <cell r="P619" t="str">
            <v/>
          </cell>
        </row>
        <row r="620">
          <cell r="A620" t="str">
            <v>LO</v>
          </cell>
          <cell r="B620">
            <v>4</v>
          </cell>
          <cell r="C620">
            <v>3</v>
          </cell>
          <cell r="D620" t="str">
            <v>P</v>
          </cell>
          <cell r="E620">
            <v>14</v>
          </cell>
          <cell r="F620">
            <v>37697</v>
          </cell>
          <cell r="G620">
            <v>7.0000000000000007E-2</v>
          </cell>
          <cell r="H620">
            <v>0</v>
          </cell>
          <cell r="I620" t="str">
            <v>7          0</v>
          </cell>
          <cell r="J620">
            <v>0</v>
          </cell>
          <cell r="K620">
            <v>0</v>
          </cell>
          <cell r="L620">
            <v>2003</v>
          </cell>
          <cell r="M620" t="str">
            <v>No Trade</v>
          </cell>
          <cell r="N620" t="str">
            <v/>
          </cell>
          <cell r="O620" t="str">
            <v/>
          </cell>
          <cell r="P620" t="str">
            <v/>
          </cell>
        </row>
        <row r="621">
          <cell r="A621" t="str">
            <v>LO</v>
          </cell>
          <cell r="B621">
            <v>4</v>
          </cell>
          <cell r="C621">
            <v>3</v>
          </cell>
          <cell r="D621" t="str">
            <v>P</v>
          </cell>
          <cell r="E621">
            <v>15</v>
          </cell>
          <cell r="F621">
            <v>37697</v>
          </cell>
          <cell r="G621">
            <v>0.08</v>
          </cell>
          <cell r="H621">
            <v>0</v>
          </cell>
          <cell r="I621" t="str">
            <v>9          0</v>
          </cell>
          <cell r="J621">
            <v>0</v>
          </cell>
          <cell r="K621">
            <v>0</v>
          </cell>
          <cell r="L621">
            <v>2003</v>
          </cell>
          <cell r="M621" t="str">
            <v>No Trade</v>
          </cell>
          <cell r="N621" t="str">
            <v/>
          </cell>
          <cell r="O621" t="str">
            <v/>
          </cell>
          <cell r="P621" t="str">
            <v/>
          </cell>
        </row>
        <row r="622">
          <cell r="A622" t="str">
            <v>LO</v>
          </cell>
          <cell r="B622">
            <v>4</v>
          </cell>
          <cell r="C622">
            <v>3</v>
          </cell>
          <cell r="D622" t="str">
            <v>P</v>
          </cell>
          <cell r="E622">
            <v>17</v>
          </cell>
          <cell r="F622">
            <v>37697</v>
          </cell>
          <cell r="G622">
            <v>0.13</v>
          </cell>
          <cell r="H622">
            <v>0.1</v>
          </cell>
          <cell r="I622" t="str">
            <v>7      3,801</v>
          </cell>
          <cell r="J622">
            <v>0.14000000000000001</v>
          </cell>
          <cell r="K622">
            <v>0.13</v>
          </cell>
          <cell r="L622">
            <v>2003</v>
          </cell>
          <cell r="M622" t="str">
            <v>No Trade</v>
          </cell>
          <cell r="N622" t="str">
            <v/>
          </cell>
          <cell r="O622" t="str">
            <v/>
          </cell>
          <cell r="P622" t="str">
            <v/>
          </cell>
        </row>
        <row r="623">
          <cell r="A623" t="str">
            <v>LO</v>
          </cell>
          <cell r="B623">
            <v>4</v>
          </cell>
          <cell r="C623">
            <v>3</v>
          </cell>
          <cell r="D623" t="str">
            <v>P</v>
          </cell>
          <cell r="E623">
            <v>18</v>
          </cell>
          <cell r="F623">
            <v>37697</v>
          </cell>
          <cell r="G623">
            <v>0.19</v>
          </cell>
          <cell r="H623">
            <v>0.2</v>
          </cell>
          <cell r="I623" t="str">
            <v>2          0</v>
          </cell>
          <cell r="J623">
            <v>0</v>
          </cell>
          <cell r="K623">
            <v>0</v>
          </cell>
          <cell r="L623">
            <v>2003</v>
          </cell>
          <cell r="M623" t="str">
            <v>No Trade</v>
          </cell>
          <cell r="N623" t="str">
            <v/>
          </cell>
          <cell r="O623" t="str">
            <v/>
          </cell>
          <cell r="P623" t="str">
            <v/>
          </cell>
        </row>
        <row r="624">
          <cell r="A624" t="str">
            <v>LO</v>
          </cell>
          <cell r="B624">
            <v>4</v>
          </cell>
          <cell r="C624">
            <v>3</v>
          </cell>
          <cell r="D624" t="str">
            <v>C</v>
          </cell>
          <cell r="E624">
            <v>19</v>
          </cell>
          <cell r="F624">
            <v>37697</v>
          </cell>
          <cell r="G624">
            <v>7.61</v>
          </cell>
          <cell r="H624">
            <v>7.1</v>
          </cell>
          <cell r="I624" t="str">
            <v>8          0</v>
          </cell>
          <cell r="J624">
            <v>0</v>
          </cell>
          <cell r="K624">
            <v>0</v>
          </cell>
          <cell r="L624">
            <v>2003</v>
          </cell>
          <cell r="M624" t="str">
            <v>No Trade</v>
          </cell>
          <cell r="N624" t="str">
            <v/>
          </cell>
          <cell r="O624" t="str">
            <v/>
          </cell>
          <cell r="P624" t="str">
            <v/>
          </cell>
        </row>
        <row r="625">
          <cell r="A625" t="str">
            <v>LO</v>
          </cell>
          <cell r="B625">
            <v>4</v>
          </cell>
          <cell r="C625">
            <v>3</v>
          </cell>
          <cell r="D625" t="str">
            <v>P</v>
          </cell>
          <cell r="E625">
            <v>19</v>
          </cell>
          <cell r="F625">
            <v>37697</v>
          </cell>
          <cell r="G625">
            <v>0.26</v>
          </cell>
          <cell r="H625">
            <v>0.3</v>
          </cell>
          <cell r="I625" t="str">
            <v>0          0</v>
          </cell>
          <cell r="J625">
            <v>0</v>
          </cell>
          <cell r="K625">
            <v>0</v>
          </cell>
          <cell r="L625">
            <v>2003</v>
          </cell>
          <cell r="M625" t="str">
            <v>No Trade</v>
          </cell>
          <cell r="N625" t="str">
            <v/>
          </cell>
          <cell r="O625" t="str">
            <v/>
          </cell>
          <cell r="P625" t="str">
            <v/>
          </cell>
        </row>
        <row r="626">
          <cell r="A626" t="str">
            <v>LO</v>
          </cell>
          <cell r="B626">
            <v>4</v>
          </cell>
          <cell r="C626">
            <v>3</v>
          </cell>
          <cell r="D626" t="str">
            <v>P</v>
          </cell>
          <cell r="E626">
            <v>19.5</v>
          </cell>
          <cell r="F626">
            <v>37697</v>
          </cell>
          <cell r="G626">
            <v>0.31</v>
          </cell>
          <cell r="H626">
            <v>0.3</v>
          </cell>
          <cell r="I626" t="str">
            <v>5          0</v>
          </cell>
          <cell r="J626">
            <v>0</v>
          </cell>
          <cell r="K626">
            <v>0</v>
          </cell>
          <cell r="L626">
            <v>2003</v>
          </cell>
          <cell r="M626" t="str">
            <v>No Trade</v>
          </cell>
          <cell r="N626" t="str">
            <v/>
          </cell>
          <cell r="O626" t="str">
            <v/>
          </cell>
          <cell r="P626" t="str">
            <v/>
          </cell>
        </row>
        <row r="627">
          <cell r="A627" t="str">
            <v>LO</v>
          </cell>
          <cell r="B627">
            <v>4</v>
          </cell>
          <cell r="C627">
            <v>3</v>
          </cell>
          <cell r="D627" t="str">
            <v>P</v>
          </cell>
          <cell r="E627">
            <v>20</v>
          </cell>
          <cell r="F627">
            <v>37697</v>
          </cell>
          <cell r="G627">
            <v>0.36</v>
          </cell>
          <cell r="H627">
            <v>0.4</v>
          </cell>
          <cell r="I627" t="str">
            <v>0        301</v>
          </cell>
          <cell r="J627">
            <v>0.37</v>
          </cell>
          <cell r="K627">
            <v>0.37</v>
          </cell>
          <cell r="L627">
            <v>2003</v>
          </cell>
          <cell r="M627" t="str">
            <v>No Trade</v>
          </cell>
          <cell r="N627" t="str">
            <v/>
          </cell>
          <cell r="O627" t="str">
            <v/>
          </cell>
          <cell r="P627" t="str">
            <v/>
          </cell>
        </row>
        <row r="628">
          <cell r="A628" t="str">
            <v>LO</v>
          </cell>
          <cell r="B628">
            <v>4</v>
          </cell>
          <cell r="C628">
            <v>3</v>
          </cell>
          <cell r="D628" t="str">
            <v>P</v>
          </cell>
          <cell r="E628">
            <v>20.5</v>
          </cell>
          <cell r="F628">
            <v>37697</v>
          </cell>
          <cell r="G628">
            <v>0.42</v>
          </cell>
          <cell r="H628">
            <v>0.4</v>
          </cell>
          <cell r="I628" t="str">
            <v>6          0</v>
          </cell>
          <cell r="J628">
            <v>0</v>
          </cell>
          <cell r="K628">
            <v>0</v>
          </cell>
          <cell r="L628">
            <v>2003</v>
          </cell>
          <cell r="M628" t="str">
            <v>No Trade</v>
          </cell>
          <cell r="N628" t="str">
            <v/>
          </cell>
          <cell r="O628" t="str">
            <v/>
          </cell>
          <cell r="P628" t="str">
            <v/>
          </cell>
        </row>
        <row r="629">
          <cell r="A629" t="str">
            <v>LO</v>
          </cell>
          <cell r="B629">
            <v>4</v>
          </cell>
          <cell r="C629">
            <v>3</v>
          </cell>
          <cell r="D629" t="str">
            <v>P</v>
          </cell>
          <cell r="E629">
            <v>21</v>
          </cell>
          <cell r="F629">
            <v>37697</v>
          </cell>
          <cell r="G629">
            <v>0.49</v>
          </cell>
          <cell r="H629">
            <v>0.5</v>
          </cell>
          <cell r="I629" t="str">
            <v>3          4</v>
          </cell>
          <cell r="J629">
            <v>0.45</v>
          </cell>
          <cell r="K629">
            <v>0.45</v>
          </cell>
          <cell r="L629">
            <v>2003</v>
          </cell>
          <cell r="M629" t="str">
            <v>No Trade</v>
          </cell>
          <cell r="N629" t="str">
            <v/>
          </cell>
          <cell r="O629" t="str">
            <v/>
          </cell>
          <cell r="P629" t="str">
            <v/>
          </cell>
        </row>
        <row r="630">
          <cell r="A630" t="str">
            <v>LO</v>
          </cell>
          <cell r="B630">
            <v>4</v>
          </cell>
          <cell r="C630">
            <v>3</v>
          </cell>
          <cell r="D630" t="str">
            <v>P</v>
          </cell>
          <cell r="E630">
            <v>21.5</v>
          </cell>
          <cell r="F630">
            <v>37697</v>
          </cell>
          <cell r="G630">
            <v>0.56999999999999995</v>
          </cell>
          <cell r="H630">
            <v>0.6</v>
          </cell>
          <cell r="I630" t="str">
            <v>2          0</v>
          </cell>
          <cell r="J630">
            <v>0</v>
          </cell>
          <cell r="K630">
            <v>0</v>
          </cell>
          <cell r="L630">
            <v>2003</v>
          </cell>
          <cell r="M630" t="str">
            <v>No Trade</v>
          </cell>
          <cell r="N630" t="str">
            <v/>
          </cell>
          <cell r="O630" t="str">
            <v/>
          </cell>
          <cell r="P630" t="str">
            <v/>
          </cell>
        </row>
        <row r="631">
          <cell r="A631" t="str">
            <v>LO</v>
          </cell>
          <cell r="B631">
            <v>4</v>
          </cell>
          <cell r="C631">
            <v>3</v>
          </cell>
          <cell r="D631" t="str">
            <v>P</v>
          </cell>
          <cell r="E631">
            <v>22</v>
          </cell>
          <cell r="F631">
            <v>37697</v>
          </cell>
          <cell r="G631">
            <v>0.66</v>
          </cell>
          <cell r="H631">
            <v>0.7</v>
          </cell>
          <cell r="I631" t="str">
            <v>3        325</v>
          </cell>
          <cell r="J631">
            <v>0</v>
          </cell>
          <cell r="K631">
            <v>0</v>
          </cell>
          <cell r="L631">
            <v>2003</v>
          </cell>
          <cell r="M631" t="str">
            <v>No Trade</v>
          </cell>
          <cell r="N631" t="str">
            <v/>
          </cell>
          <cell r="O631" t="str">
            <v/>
          </cell>
          <cell r="P631" t="str">
            <v/>
          </cell>
        </row>
        <row r="632">
          <cell r="A632" t="str">
            <v>LO</v>
          </cell>
          <cell r="B632">
            <v>4</v>
          </cell>
          <cell r="C632">
            <v>3</v>
          </cell>
          <cell r="D632" t="str">
            <v>P</v>
          </cell>
          <cell r="E632">
            <v>22.5</v>
          </cell>
          <cell r="F632">
            <v>37697</v>
          </cell>
          <cell r="G632">
            <v>0.74</v>
          </cell>
          <cell r="H632">
            <v>0.8</v>
          </cell>
          <cell r="I632" t="str">
            <v>4          0</v>
          </cell>
          <cell r="J632">
            <v>0</v>
          </cell>
          <cell r="K632">
            <v>0</v>
          </cell>
          <cell r="L632">
            <v>2003</v>
          </cell>
          <cell r="M632" t="str">
            <v>No Trade</v>
          </cell>
          <cell r="N632" t="str">
            <v/>
          </cell>
          <cell r="O632" t="str">
            <v/>
          </cell>
          <cell r="P632" t="str">
            <v/>
          </cell>
        </row>
        <row r="633">
          <cell r="A633" t="str">
            <v>LO</v>
          </cell>
          <cell r="B633">
            <v>4</v>
          </cell>
          <cell r="C633">
            <v>3</v>
          </cell>
          <cell r="D633" t="str">
            <v>P</v>
          </cell>
          <cell r="E633">
            <v>23</v>
          </cell>
          <cell r="F633">
            <v>37697</v>
          </cell>
          <cell r="G633">
            <v>0.85</v>
          </cell>
          <cell r="H633">
            <v>0.9</v>
          </cell>
          <cell r="I633" t="str">
            <v>6        805</v>
          </cell>
          <cell r="J633">
            <v>0.92</v>
          </cell>
          <cell r="K633">
            <v>0.92</v>
          </cell>
          <cell r="L633">
            <v>2003</v>
          </cell>
          <cell r="M633" t="str">
            <v>No Trade</v>
          </cell>
          <cell r="N633" t="str">
            <v/>
          </cell>
          <cell r="O633" t="str">
            <v/>
          </cell>
          <cell r="P633" t="str">
            <v/>
          </cell>
        </row>
        <row r="634">
          <cell r="A634" t="str">
            <v>LO</v>
          </cell>
          <cell r="B634">
            <v>4</v>
          </cell>
          <cell r="C634">
            <v>3</v>
          </cell>
          <cell r="D634" t="str">
            <v>C</v>
          </cell>
          <cell r="E634">
            <v>23.5</v>
          </cell>
          <cell r="F634">
            <v>37697</v>
          </cell>
          <cell r="G634">
            <v>3.92</v>
          </cell>
          <cell r="H634">
            <v>3.5</v>
          </cell>
          <cell r="I634" t="str">
            <v>3          0</v>
          </cell>
          <cell r="J634">
            <v>0</v>
          </cell>
          <cell r="K634">
            <v>0</v>
          </cell>
          <cell r="L634">
            <v>2003</v>
          </cell>
          <cell r="M634" t="str">
            <v>No Trade</v>
          </cell>
          <cell r="N634" t="str">
            <v/>
          </cell>
          <cell r="O634" t="str">
            <v/>
          </cell>
          <cell r="P634" t="str">
            <v/>
          </cell>
        </row>
        <row r="635">
          <cell r="A635" t="str">
            <v>LO</v>
          </cell>
          <cell r="B635">
            <v>4</v>
          </cell>
          <cell r="C635">
            <v>3</v>
          </cell>
          <cell r="D635" t="str">
            <v>P</v>
          </cell>
          <cell r="E635">
            <v>23.5</v>
          </cell>
          <cell r="F635">
            <v>37697</v>
          </cell>
          <cell r="G635">
            <v>0.98</v>
          </cell>
          <cell r="H635">
            <v>1.1000000000000001</v>
          </cell>
          <cell r="I635" t="str">
            <v>1          0</v>
          </cell>
          <cell r="J635">
            <v>0</v>
          </cell>
          <cell r="K635">
            <v>0</v>
          </cell>
          <cell r="L635">
            <v>2003</v>
          </cell>
          <cell r="M635" t="str">
            <v>No Trade</v>
          </cell>
          <cell r="N635" t="str">
            <v/>
          </cell>
          <cell r="O635" t="str">
            <v/>
          </cell>
          <cell r="P635" t="str">
            <v/>
          </cell>
        </row>
        <row r="636">
          <cell r="A636" t="str">
            <v>LO</v>
          </cell>
          <cell r="B636">
            <v>4</v>
          </cell>
          <cell r="C636">
            <v>3</v>
          </cell>
          <cell r="D636" t="str">
            <v>C</v>
          </cell>
          <cell r="E636">
            <v>24</v>
          </cell>
          <cell r="F636">
            <v>37697</v>
          </cell>
          <cell r="G636">
            <v>3.56</v>
          </cell>
          <cell r="H636">
            <v>3.2</v>
          </cell>
          <cell r="I636" t="str">
            <v>0          0</v>
          </cell>
          <cell r="J636">
            <v>0</v>
          </cell>
          <cell r="K636">
            <v>0</v>
          </cell>
          <cell r="L636">
            <v>2003</v>
          </cell>
          <cell r="M636" t="str">
            <v>No Trade</v>
          </cell>
          <cell r="N636" t="str">
            <v/>
          </cell>
          <cell r="O636" t="str">
            <v/>
          </cell>
          <cell r="P636" t="str">
            <v/>
          </cell>
        </row>
        <row r="637">
          <cell r="A637" t="str">
            <v>LO</v>
          </cell>
          <cell r="B637">
            <v>4</v>
          </cell>
          <cell r="C637">
            <v>3</v>
          </cell>
          <cell r="D637" t="str">
            <v>P</v>
          </cell>
          <cell r="E637">
            <v>24</v>
          </cell>
          <cell r="F637">
            <v>37697</v>
          </cell>
          <cell r="G637">
            <v>1.1200000000000001</v>
          </cell>
          <cell r="H637">
            <v>1.2</v>
          </cell>
          <cell r="I637" t="str">
            <v>7          0</v>
          </cell>
          <cell r="J637">
            <v>0</v>
          </cell>
          <cell r="K637">
            <v>0</v>
          </cell>
          <cell r="L637">
            <v>2003</v>
          </cell>
          <cell r="M637" t="str">
            <v>No Trade</v>
          </cell>
          <cell r="N637" t="str">
            <v/>
          </cell>
          <cell r="O637" t="str">
            <v/>
          </cell>
          <cell r="P637" t="str">
            <v/>
          </cell>
        </row>
        <row r="638">
          <cell r="A638" t="str">
            <v>LO</v>
          </cell>
          <cell r="B638">
            <v>4</v>
          </cell>
          <cell r="C638">
            <v>3</v>
          </cell>
          <cell r="D638" t="str">
            <v>C</v>
          </cell>
          <cell r="E638">
            <v>24.5</v>
          </cell>
          <cell r="F638">
            <v>37697</v>
          </cell>
          <cell r="G638">
            <v>3.23</v>
          </cell>
          <cell r="H638">
            <v>2.8</v>
          </cell>
          <cell r="I638" t="str">
            <v>9          0</v>
          </cell>
          <cell r="J638">
            <v>0</v>
          </cell>
          <cell r="K638">
            <v>0</v>
          </cell>
          <cell r="L638">
            <v>2003</v>
          </cell>
          <cell r="M638" t="str">
            <v>No Trade</v>
          </cell>
          <cell r="N638" t="str">
            <v/>
          </cell>
          <cell r="O638" t="str">
            <v/>
          </cell>
          <cell r="P638" t="str">
            <v/>
          </cell>
        </row>
        <row r="639">
          <cell r="A639" t="str">
            <v>LO</v>
          </cell>
          <cell r="B639">
            <v>4</v>
          </cell>
          <cell r="C639">
            <v>3</v>
          </cell>
          <cell r="D639" t="str">
            <v>P</v>
          </cell>
          <cell r="E639">
            <v>24.5</v>
          </cell>
          <cell r="F639">
            <v>37697</v>
          </cell>
          <cell r="G639">
            <v>1.28</v>
          </cell>
          <cell r="H639">
            <v>1.4</v>
          </cell>
          <cell r="I639" t="str">
            <v>5         13</v>
          </cell>
          <cell r="J639">
            <v>1.35</v>
          </cell>
          <cell r="K639">
            <v>1.35</v>
          </cell>
          <cell r="L639">
            <v>2003</v>
          </cell>
          <cell r="M639" t="str">
            <v>No Trade</v>
          </cell>
          <cell r="N639" t="str">
            <v/>
          </cell>
          <cell r="O639" t="str">
            <v/>
          </cell>
          <cell r="P639" t="str">
            <v/>
          </cell>
        </row>
        <row r="640">
          <cell r="A640" t="str">
            <v>LO</v>
          </cell>
          <cell r="B640">
            <v>4</v>
          </cell>
          <cell r="C640">
            <v>3</v>
          </cell>
          <cell r="D640" t="str">
            <v>C</v>
          </cell>
          <cell r="E640">
            <v>25</v>
          </cell>
          <cell r="F640">
            <v>37697</v>
          </cell>
          <cell r="G640">
            <v>2.91</v>
          </cell>
          <cell r="H640">
            <v>2.5</v>
          </cell>
          <cell r="I640" t="str">
            <v>9          0</v>
          </cell>
          <cell r="J640">
            <v>0</v>
          </cell>
          <cell r="K640">
            <v>0</v>
          </cell>
          <cell r="L640">
            <v>2003</v>
          </cell>
          <cell r="M640" t="str">
            <v>No Trade</v>
          </cell>
          <cell r="N640" t="str">
            <v/>
          </cell>
          <cell r="O640" t="str">
            <v/>
          </cell>
          <cell r="P640" t="str">
            <v/>
          </cell>
        </row>
        <row r="641">
          <cell r="A641" t="str">
            <v>LO</v>
          </cell>
          <cell r="B641">
            <v>4</v>
          </cell>
          <cell r="C641">
            <v>3</v>
          </cell>
          <cell r="D641" t="str">
            <v>P</v>
          </cell>
          <cell r="E641">
            <v>25</v>
          </cell>
          <cell r="F641">
            <v>37697</v>
          </cell>
          <cell r="G641">
            <v>1.45</v>
          </cell>
          <cell r="H641">
            <v>1.6</v>
          </cell>
          <cell r="I641" t="str">
            <v>5        250</v>
          </cell>
          <cell r="J641">
            <v>0</v>
          </cell>
          <cell r="K641">
            <v>0</v>
          </cell>
          <cell r="L641">
            <v>2003</v>
          </cell>
          <cell r="M641" t="str">
            <v>No Trade</v>
          </cell>
          <cell r="N641" t="str">
            <v/>
          </cell>
          <cell r="O641" t="str">
            <v/>
          </cell>
          <cell r="P641" t="str">
            <v/>
          </cell>
        </row>
        <row r="642">
          <cell r="A642" t="str">
            <v>LO</v>
          </cell>
          <cell r="B642">
            <v>4</v>
          </cell>
          <cell r="C642">
            <v>3</v>
          </cell>
          <cell r="D642" t="str">
            <v>C</v>
          </cell>
          <cell r="E642">
            <v>25.5</v>
          </cell>
          <cell r="F642">
            <v>37697</v>
          </cell>
          <cell r="G642">
            <v>2.6</v>
          </cell>
          <cell r="H642">
            <v>2.2999999999999998</v>
          </cell>
          <cell r="I642" t="str">
            <v>1          0</v>
          </cell>
          <cell r="J642">
            <v>0</v>
          </cell>
          <cell r="K642">
            <v>0</v>
          </cell>
          <cell r="L642">
            <v>2003</v>
          </cell>
          <cell r="M642" t="str">
            <v>No Trade</v>
          </cell>
          <cell r="N642" t="str">
            <v/>
          </cell>
          <cell r="O642" t="str">
            <v/>
          </cell>
          <cell r="P642" t="str">
            <v/>
          </cell>
        </row>
        <row r="643">
          <cell r="A643" t="str">
            <v>LO</v>
          </cell>
          <cell r="B643">
            <v>4</v>
          </cell>
          <cell r="C643">
            <v>3</v>
          </cell>
          <cell r="D643" t="str">
            <v>P</v>
          </cell>
          <cell r="E643">
            <v>25.5</v>
          </cell>
          <cell r="F643">
            <v>37697</v>
          </cell>
          <cell r="G643">
            <v>1.64</v>
          </cell>
          <cell r="H643">
            <v>1.8</v>
          </cell>
          <cell r="I643" t="str">
            <v>6          0</v>
          </cell>
          <cell r="J643">
            <v>0</v>
          </cell>
          <cell r="K643">
            <v>0</v>
          </cell>
          <cell r="L643">
            <v>2003</v>
          </cell>
          <cell r="M643" t="str">
            <v>No Trade</v>
          </cell>
          <cell r="N643" t="str">
            <v/>
          </cell>
          <cell r="O643" t="str">
            <v/>
          </cell>
          <cell r="P643" t="str">
            <v/>
          </cell>
        </row>
        <row r="644">
          <cell r="A644" t="str">
            <v>LO</v>
          </cell>
          <cell r="B644">
            <v>4</v>
          </cell>
          <cell r="C644">
            <v>3</v>
          </cell>
          <cell r="D644" t="str">
            <v>C</v>
          </cell>
          <cell r="E644">
            <v>26</v>
          </cell>
          <cell r="F644">
            <v>37697</v>
          </cell>
          <cell r="G644">
            <v>2.34</v>
          </cell>
          <cell r="H644">
            <v>2</v>
          </cell>
          <cell r="I644" t="str">
            <v>3          0</v>
          </cell>
          <cell r="J644">
            <v>0</v>
          </cell>
          <cell r="K644">
            <v>0</v>
          </cell>
          <cell r="L644">
            <v>2003</v>
          </cell>
          <cell r="M644" t="str">
            <v>No Trade</v>
          </cell>
          <cell r="N644" t="str">
            <v/>
          </cell>
          <cell r="O644" t="str">
            <v/>
          </cell>
          <cell r="P644" t="str">
            <v/>
          </cell>
        </row>
        <row r="645">
          <cell r="A645" t="str">
            <v>LO</v>
          </cell>
          <cell r="B645">
            <v>4</v>
          </cell>
          <cell r="C645">
            <v>3</v>
          </cell>
          <cell r="D645" t="str">
            <v>P</v>
          </cell>
          <cell r="E645">
            <v>26</v>
          </cell>
          <cell r="F645">
            <v>37697</v>
          </cell>
          <cell r="G645">
            <v>1.87</v>
          </cell>
          <cell r="H645">
            <v>2.1</v>
          </cell>
          <cell r="I645" t="str">
            <v>3          0</v>
          </cell>
          <cell r="J645">
            <v>0</v>
          </cell>
          <cell r="K645">
            <v>0</v>
          </cell>
          <cell r="L645">
            <v>2003</v>
          </cell>
          <cell r="M645" t="str">
            <v>No Trade</v>
          </cell>
          <cell r="N645" t="str">
            <v/>
          </cell>
          <cell r="O645" t="str">
            <v/>
          </cell>
          <cell r="P645" t="str">
            <v/>
          </cell>
        </row>
        <row r="646">
          <cell r="A646" t="str">
            <v>LO</v>
          </cell>
          <cell r="B646">
            <v>4</v>
          </cell>
          <cell r="C646">
            <v>3</v>
          </cell>
          <cell r="D646" t="str">
            <v>C</v>
          </cell>
          <cell r="E646">
            <v>26.5</v>
          </cell>
          <cell r="F646">
            <v>37697</v>
          </cell>
          <cell r="G646">
            <v>2.08</v>
          </cell>
          <cell r="H646">
            <v>1.8</v>
          </cell>
          <cell r="I646" t="str">
            <v>1          0</v>
          </cell>
          <cell r="J646">
            <v>0</v>
          </cell>
          <cell r="K646">
            <v>0</v>
          </cell>
          <cell r="L646">
            <v>2003</v>
          </cell>
          <cell r="M646" t="str">
            <v>No Trade</v>
          </cell>
          <cell r="N646" t="str">
            <v/>
          </cell>
          <cell r="O646" t="str">
            <v/>
          </cell>
          <cell r="P646" t="str">
            <v/>
          </cell>
        </row>
        <row r="647">
          <cell r="A647" t="str">
            <v>LO</v>
          </cell>
          <cell r="B647">
            <v>4</v>
          </cell>
          <cell r="C647">
            <v>3</v>
          </cell>
          <cell r="D647" t="str">
            <v>P</v>
          </cell>
          <cell r="E647">
            <v>26.5</v>
          </cell>
          <cell r="F647">
            <v>37697</v>
          </cell>
          <cell r="G647">
            <v>2.11</v>
          </cell>
          <cell r="H647">
            <v>2.2999999999999998</v>
          </cell>
          <cell r="I647" t="str">
            <v>6          0</v>
          </cell>
          <cell r="J647">
            <v>0</v>
          </cell>
          <cell r="K647">
            <v>0</v>
          </cell>
          <cell r="L647">
            <v>2003</v>
          </cell>
          <cell r="M647" t="str">
            <v>No Trade</v>
          </cell>
          <cell r="N647" t="str">
            <v/>
          </cell>
          <cell r="O647" t="str">
            <v/>
          </cell>
          <cell r="P647" t="str">
            <v/>
          </cell>
        </row>
        <row r="648">
          <cell r="A648" t="str">
            <v>LO</v>
          </cell>
          <cell r="B648">
            <v>4</v>
          </cell>
          <cell r="C648">
            <v>3</v>
          </cell>
          <cell r="D648" t="str">
            <v>C</v>
          </cell>
          <cell r="E648">
            <v>27</v>
          </cell>
          <cell r="F648">
            <v>37697</v>
          </cell>
          <cell r="G648">
            <v>1.85</v>
          </cell>
          <cell r="H648">
            <v>1.6</v>
          </cell>
          <cell r="I648" t="str">
            <v>0         12</v>
          </cell>
          <cell r="J648">
            <v>1.92</v>
          </cell>
          <cell r="K648">
            <v>1.76</v>
          </cell>
          <cell r="L648">
            <v>2003</v>
          </cell>
          <cell r="M648" t="str">
            <v>No Trade</v>
          </cell>
          <cell r="N648" t="str">
            <v/>
          </cell>
          <cell r="O648" t="str">
            <v/>
          </cell>
          <cell r="P648" t="str">
            <v/>
          </cell>
        </row>
        <row r="649">
          <cell r="A649" t="str">
            <v>LO</v>
          </cell>
          <cell r="B649">
            <v>4</v>
          </cell>
          <cell r="C649">
            <v>3</v>
          </cell>
          <cell r="D649" t="str">
            <v>P</v>
          </cell>
          <cell r="E649">
            <v>27</v>
          </cell>
          <cell r="F649">
            <v>37697</v>
          </cell>
          <cell r="G649">
            <v>2.38</v>
          </cell>
          <cell r="H649">
            <v>2.6</v>
          </cell>
          <cell r="I649" t="str">
            <v>4          0</v>
          </cell>
          <cell r="J649">
            <v>0</v>
          </cell>
          <cell r="K649">
            <v>0</v>
          </cell>
          <cell r="L649">
            <v>2003</v>
          </cell>
          <cell r="M649" t="str">
            <v>No Trade</v>
          </cell>
          <cell r="N649" t="str">
            <v/>
          </cell>
          <cell r="O649" t="str">
            <v/>
          </cell>
          <cell r="P649" t="str">
            <v/>
          </cell>
        </row>
        <row r="650">
          <cell r="A650" t="str">
            <v>LO</v>
          </cell>
          <cell r="B650">
            <v>4</v>
          </cell>
          <cell r="C650">
            <v>3</v>
          </cell>
          <cell r="D650" t="str">
            <v>C</v>
          </cell>
          <cell r="E650">
            <v>27.5</v>
          </cell>
          <cell r="F650">
            <v>37697</v>
          </cell>
          <cell r="G650">
            <v>1.65</v>
          </cell>
          <cell r="H650">
            <v>1.4</v>
          </cell>
          <cell r="I650" t="str">
            <v>1          0</v>
          </cell>
          <cell r="J650">
            <v>0</v>
          </cell>
          <cell r="K650">
            <v>0</v>
          </cell>
          <cell r="L650">
            <v>2003</v>
          </cell>
          <cell r="M650" t="str">
            <v>No Trade</v>
          </cell>
          <cell r="N650" t="str">
            <v/>
          </cell>
          <cell r="O650" t="str">
            <v/>
          </cell>
          <cell r="P650" t="str">
            <v/>
          </cell>
        </row>
        <row r="651">
          <cell r="A651" t="str">
            <v>LO</v>
          </cell>
          <cell r="B651">
            <v>4</v>
          </cell>
          <cell r="C651">
            <v>3</v>
          </cell>
          <cell r="D651" t="str">
            <v>P</v>
          </cell>
          <cell r="E651">
            <v>27.5</v>
          </cell>
          <cell r="F651">
            <v>37697</v>
          </cell>
          <cell r="G651">
            <v>2.68</v>
          </cell>
          <cell r="H651">
            <v>2.9</v>
          </cell>
          <cell r="I651" t="str">
            <v>5          0</v>
          </cell>
          <cell r="J651">
            <v>0</v>
          </cell>
          <cell r="K651">
            <v>0</v>
          </cell>
          <cell r="L651">
            <v>2003</v>
          </cell>
          <cell r="M651" t="str">
            <v>No Trade</v>
          </cell>
          <cell r="N651" t="str">
            <v/>
          </cell>
          <cell r="O651" t="str">
            <v/>
          </cell>
          <cell r="P651" t="str">
            <v/>
          </cell>
        </row>
        <row r="652">
          <cell r="A652" t="str">
            <v>LO</v>
          </cell>
          <cell r="B652">
            <v>4</v>
          </cell>
          <cell r="C652">
            <v>3</v>
          </cell>
          <cell r="D652" t="str">
            <v>C</v>
          </cell>
          <cell r="E652">
            <v>28</v>
          </cell>
          <cell r="F652">
            <v>37697</v>
          </cell>
          <cell r="G652">
            <v>1.46</v>
          </cell>
          <cell r="H652">
            <v>1.2</v>
          </cell>
          <cell r="I652" t="str">
            <v>5          4</v>
          </cell>
          <cell r="J652">
            <v>1.35</v>
          </cell>
          <cell r="K652">
            <v>1.31</v>
          </cell>
          <cell r="L652">
            <v>2003</v>
          </cell>
          <cell r="M652" t="str">
            <v>No Trade</v>
          </cell>
          <cell r="N652" t="str">
            <v/>
          </cell>
          <cell r="O652" t="str">
            <v/>
          </cell>
          <cell r="P652" t="str">
            <v/>
          </cell>
        </row>
        <row r="653">
          <cell r="A653" t="str">
            <v>LO</v>
          </cell>
          <cell r="B653">
            <v>4</v>
          </cell>
          <cell r="C653">
            <v>3</v>
          </cell>
          <cell r="D653" t="str">
            <v>P</v>
          </cell>
          <cell r="E653">
            <v>28</v>
          </cell>
          <cell r="F653">
            <v>37697</v>
          </cell>
          <cell r="G653">
            <v>2.98</v>
          </cell>
          <cell r="H653">
            <v>3.2</v>
          </cell>
          <cell r="I653" t="str">
            <v>8          0</v>
          </cell>
          <cell r="J653">
            <v>0</v>
          </cell>
          <cell r="K653">
            <v>0</v>
          </cell>
          <cell r="L653">
            <v>2003</v>
          </cell>
          <cell r="M653" t="str">
            <v>No Trade</v>
          </cell>
          <cell r="N653" t="str">
            <v/>
          </cell>
          <cell r="O653" t="str">
            <v/>
          </cell>
          <cell r="P653" t="str">
            <v/>
          </cell>
        </row>
        <row r="654">
          <cell r="A654" t="str">
            <v>LO</v>
          </cell>
          <cell r="B654">
            <v>4</v>
          </cell>
          <cell r="C654">
            <v>3</v>
          </cell>
          <cell r="D654" t="str">
            <v>C</v>
          </cell>
          <cell r="E654">
            <v>28.5</v>
          </cell>
          <cell r="F654">
            <v>37697</v>
          </cell>
          <cell r="G654">
            <v>1.28</v>
          </cell>
          <cell r="H654">
            <v>1.1000000000000001</v>
          </cell>
          <cell r="I654" t="str">
            <v>0          0</v>
          </cell>
          <cell r="J654">
            <v>0</v>
          </cell>
          <cell r="K654">
            <v>0</v>
          </cell>
          <cell r="L654">
            <v>2003</v>
          </cell>
          <cell r="M654" t="str">
            <v>No Trade</v>
          </cell>
          <cell r="N654" t="str">
            <v/>
          </cell>
          <cell r="O654" t="str">
            <v/>
          </cell>
          <cell r="P654" t="str">
            <v/>
          </cell>
        </row>
        <row r="655">
          <cell r="A655" t="str">
            <v>LO</v>
          </cell>
          <cell r="B655">
            <v>4</v>
          </cell>
          <cell r="C655">
            <v>3</v>
          </cell>
          <cell r="D655" t="str">
            <v>C</v>
          </cell>
          <cell r="E655">
            <v>29</v>
          </cell>
          <cell r="F655">
            <v>37697</v>
          </cell>
          <cell r="G655">
            <v>1.1299999999999999</v>
          </cell>
          <cell r="H655">
            <v>0.9</v>
          </cell>
          <cell r="I655" t="str">
            <v>7         10</v>
          </cell>
          <cell r="J655">
            <v>1.1399999999999999</v>
          </cell>
          <cell r="K655">
            <v>1.05</v>
          </cell>
          <cell r="L655">
            <v>2003</v>
          </cell>
          <cell r="M655" t="str">
            <v>No Trade</v>
          </cell>
          <cell r="N655" t="str">
            <v/>
          </cell>
          <cell r="O655" t="str">
            <v/>
          </cell>
          <cell r="P655" t="str">
            <v/>
          </cell>
        </row>
        <row r="656">
          <cell r="A656" t="str">
            <v>LO</v>
          </cell>
          <cell r="B656">
            <v>4</v>
          </cell>
          <cell r="C656">
            <v>3</v>
          </cell>
          <cell r="D656" t="str">
            <v>C</v>
          </cell>
          <cell r="E656">
            <v>29.5</v>
          </cell>
          <cell r="F656">
            <v>37697</v>
          </cell>
          <cell r="G656">
            <v>1.01</v>
          </cell>
          <cell r="H656">
            <v>0.8</v>
          </cell>
          <cell r="I656" t="str">
            <v>5          0</v>
          </cell>
          <cell r="J656">
            <v>0</v>
          </cell>
          <cell r="K656">
            <v>0</v>
          </cell>
          <cell r="L656">
            <v>2003</v>
          </cell>
          <cell r="M656" t="str">
            <v>No Trade</v>
          </cell>
          <cell r="N656" t="str">
            <v/>
          </cell>
          <cell r="O656" t="str">
            <v/>
          </cell>
          <cell r="P656" t="str">
            <v/>
          </cell>
        </row>
        <row r="657">
          <cell r="A657" t="str">
            <v>LO</v>
          </cell>
          <cell r="B657">
            <v>4</v>
          </cell>
          <cell r="C657">
            <v>3</v>
          </cell>
          <cell r="D657" t="str">
            <v>P</v>
          </cell>
          <cell r="E657">
            <v>29.5</v>
          </cell>
          <cell r="F657">
            <v>37697</v>
          </cell>
          <cell r="G657">
            <v>4.01</v>
          </cell>
          <cell r="H657">
            <v>4.3</v>
          </cell>
          <cell r="I657" t="str">
            <v>6          0</v>
          </cell>
          <cell r="J657">
            <v>0</v>
          </cell>
          <cell r="K657">
            <v>0</v>
          </cell>
          <cell r="L657">
            <v>2003</v>
          </cell>
          <cell r="M657" t="str">
            <v>No Trade</v>
          </cell>
          <cell r="N657" t="str">
            <v/>
          </cell>
          <cell r="O657" t="str">
            <v/>
          </cell>
          <cell r="P657" t="str">
            <v/>
          </cell>
        </row>
        <row r="658">
          <cell r="A658" t="str">
            <v>LO</v>
          </cell>
          <cell r="B658">
            <v>4</v>
          </cell>
          <cell r="C658">
            <v>3</v>
          </cell>
          <cell r="D658" t="str">
            <v>C</v>
          </cell>
          <cell r="E658">
            <v>30</v>
          </cell>
          <cell r="F658">
            <v>37697</v>
          </cell>
          <cell r="G658">
            <v>0.9</v>
          </cell>
          <cell r="H658">
            <v>0.7</v>
          </cell>
          <cell r="I658" t="str">
            <v>5        142</v>
          </cell>
          <cell r="J658">
            <v>0.85</v>
          </cell>
          <cell r="K658">
            <v>0.78</v>
          </cell>
          <cell r="L658">
            <v>2003</v>
          </cell>
          <cell r="M658" t="str">
            <v>No Trade</v>
          </cell>
          <cell r="N658" t="str">
            <v/>
          </cell>
          <cell r="O658" t="str">
            <v/>
          </cell>
          <cell r="P658" t="str">
            <v/>
          </cell>
        </row>
        <row r="659">
          <cell r="A659" t="str">
            <v>LO</v>
          </cell>
          <cell r="B659">
            <v>4</v>
          </cell>
          <cell r="C659">
            <v>3</v>
          </cell>
          <cell r="D659" t="str">
            <v>C</v>
          </cell>
          <cell r="E659">
            <v>30.5</v>
          </cell>
          <cell r="F659">
            <v>37697</v>
          </cell>
          <cell r="G659">
            <v>0.79</v>
          </cell>
          <cell r="H659">
            <v>0.6</v>
          </cell>
          <cell r="I659" t="str">
            <v>5          0</v>
          </cell>
          <cell r="J659">
            <v>0</v>
          </cell>
          <cell r="K659">
            <v>0</v>
          </cell>
          <cell r="L659">
            <v>2003</v>
          </cell>
          <cell r="M659" t="str">
            <v>No Trade</v>
          </cell>
          <cell r="N659" t="str">
            <v/>
          </cell>
          <cell r="O659" t="str">
            <v/>
          </cell>
          <cell r="P659" t="str">
            <v/>
          </cell>
        </row>
        <row r="660">
          <cell r="A660" t="str">
            <v>LO</v>
          </cell>
          <cell r="B660">
            <v>4</v>
          </cell>
          <cell r="C660">
            <v>3</v>
          </cell>
          <cell r="D660" t="str">
            <v>C</v>
          </cell>
          <cell r="E660">
            <v>31</v>
          </cell>
          <cell r="F660">
            <v>37697</v>
          </cell>
          <cell r="G660">
            <v>0.7</v>
          </cell>
          <cell r="H660">
            <v>0.5</v>
          </cell>
          <cell r="I660" t="str">
            <v>6         35</v>
          </cell>
          <cell r="J660">
            <v>0.65</v>
          </cell>
          <cell r="K660">
            <v>0.65</v>
          </cell>
          <cell r="L660">
            <v>2003</v>
          </cell>
          <cell r="M660" t="str">
            <v>No Trade</v>
          </cell>
          <cell r="N660" t="str">
            <v/>
          </cell>
          <cell r="O660" t="str">
            <v/>
          </cell>
          <cell r="P660" t="str">
            <v/>
          </cell>
        </row>
        <row r="661">
          <cell r="A661" t="str">
            <v>LO</v>
          </cell>
          <cell r="B661">
            <v>4</v>
          </cell>
          <cell r="C661">
            <v>3</v>
          </cell>
          <cell r="D661" t="str">
            <v>P</v>
          </cell>
          <cell r="E661">
            <v>31</v>
          </cell>
          <cell r="F661">
            <v>37697</v>
          </cell>
          <cell r="G661">
            <v>0.64</v>
          </cell>
          <cell r="H661">
            <v>0.6</v>
          </cell>
          <cell r="I661" t="str">
            <v>4          0</v>
          </cell>
          <cell r="J661">
            <v>0</v>
          </cell>
          <cell r="K661">
            <v>0</v>
          </cell>
          <cell r="L661">
            <v>2003</v>
          </cell>
          <cell r="M661" t="str">
            <v>No Trade</v>
          </cell>
          <cell r="N661" t="str">
            <v/>
          </cell>
          <cell r="O661" t="str">
            <v/>
          </cell>
          <cell r="P661" t="str">
            <v/>
          </cell>
        </row>
        <row r="662">
          <cell r="A662" t="str">
            <v>LO</v>
          </cell>
          <cell r="B662">
            <v>4</v>
          </cell>
          <cell r="C662">
            <v>3</v>
          </cell>
          <cell r="D662" t="str">
            <v>C</v>
          </cell>
          <cell r="E662">
            <v>31.5</v>
          </cell>
          <cell r="F662">
            <v>37697</v>
          </cell>
          <cell r="G662">
            <v>0.61</v>
          </cell>
          <cell r="H662">
            <v>0.4</v>
          </cell>
          <cell r="I662" t="str">
            <v>8          0</v>
          </cell>
          <cell r="J662">
            <v>0</v>
          </cell>
          <cell r="K662">
            <v>0</v>
          </cell>
          <cell r="L662">
            <v>2003</v>
          </cell>
          <cell r="M662" t="str">
            <v>No Trade</v>
          </cell>
          <cell r="N662" t="str">
            <v/>
          </cell>
          <cell r="O662" t="str">
            <v/>
          </cell>
          <cell r="P662" t="str">
            <v/>
          </cell>
        </row>
        <row r="663">
          <cell r="A663" t="str">
            <v>LO</v>
          </cell>
          <cell r="B663">
            <v>4</v>
          </cell>
          <cell r="C663">
            <v>3</v>
          </cell>
          <cell r="D663" t="str">
            <v>C</v>
          </cell>
          <cell r="E663">
            <v>32</v>
          </cell>
          <cell r="F663">
            <v>37697</v>
          </cell>
          <cell r="G663">
            <v>0.51</v>
          </cell>
          <cell r="H663">
            <v>0.4</v>
          </cell>
          <cell r="I663" t="str">
            <v>1          0</v>
          </cell>
          <cell r="J663">
            <v>0</v>
          </cell>
          <cell r="K663">
            <v>0</v>
          </cell>
          <cell r="L663">
            <v>2003</v>
          </cell>
          <cell r="M663" t="str">
            <v>No Trade</v>
          </cell>
          <cell r="N663" t="str">
            <v/>
          </cell>
          <cell r="O663" t="str">
            <v/>
          </cell>
          <cell r="P663" t="str">
            <v/>
          </cell>
        </row>
        <row r="664">
          <cell r="A664" t="str">
            <v>LO</v>
          </cell>
          <cell r="B664">
            <v>4</v>
          </cell>
          <cell r="C664">
            <v>3</v>
          </cell>
          <cell r="D664" t="str">
            <v>C</v>
          </cell>
          <cell r="E664">
            <v>32.5</v>
          </cell>
          <cell r="F664">
            <v>37697</v>
          </cell>
          <cell r="G664">
            <v>0.45</v>
          </cell>
          <cell r="H664">
            <v>0.3</v>
          </cell>
          <cell r="I664" t="str">
            <v>7          0</v>
          </cell>
          <cell r="J664">
            <v>0</v>
          </cell>
          <cell r="K664">
            <v>0</v>
          </cell>
          <cell r="L664">
            <v>2003</v>
          </cell>
          <cell r="M664" t="str">
            <v>No Trade</v>
          </cell>
          <cell r="N664" t="str">
            <v/>
          </cell>
          <cell r="O664" t="str">
            <v/>
          </cell>
          <cell r="P664" t="str">
            <v/>
          </cell>
        </row>
        <row r="665">
          <cell r="A665" t="str">
            <v>LO</v>
          </cell>
          <cell r="B665">
            <v>4</v>
          </cell>
          <cell r="C665">
            <v>3</v>
          </cell>
          <cell r="D665" t="str">
            <v>C</v>
          </cell>
          <cell r="E665">
            <v>33</v>
          </cell>
          <cell r="F665">
            <v>37697</v>
          </cell>
          <cell r="G665">
            <v>0.4</v>
          </cell>
          <cell r="H665">
            <v>0.3</v>
          </cell>
          <cell r="I665" t="str">
            <v>4         17</v>
          </cell>
          <cell r="J665">
            <v>0.41</v>
          </cell>
          <cell r="K665">
            <v>0.41</v>
          </cell>
          <cell r="L665">
            <v>2003</v>
          </cell>
          <cell r="M665" t="str">
            <v>No Trade</v>
          </cell>
          <cell r="N665" t="str">
            <v/>
          </cell>
          <cell r="O665" t="str">
            <v/>
          </cell>
          <cell r="P665" t="str">
            <v/>
          </cell>
        </row>
        <row r="666">
          <cell r="A666" t="str">
            <v>LO</v>
          </cell>
          <cell r="B666">
            <v>4</v>
          </cell>
          <cell r="C666">
            <v>3</v>
          </cell>
          <cell r="D666" t="str">
            <v>P</v>
          </cell>
          <cell r="E666">
            <v>33</v>
          </cell>
          <cell r="F666">
            <v>37697</v>
          </cell>
          <cell r="G666">
            <v>6.86</v>
          </cell>
          <cell r="H666">
            <v>7.3</v>
          </cell>
          <cell r="I666" t="str">
            <v>2          0</v>
          </cell>
          <cell r="J666">
            <v>0</v>
          </cell>
          <cell r="K666">
            <v>0</v>
          </cell>
          <cell r="L666">
            <v>2003</v>
          </cell>
          <cell r="M666" t="str">
            <v>No Trade</v>
          </cell>
          <cell r="N666" t="str">
            <v/>
          </cell>
          <cell r="O666" t="str">
            <v/>
          </cell>
          <cell r="P666" t="str">
            <v/>
          </cell>
        </row>
        <row r="667">
          <cell r="A667" t="str">
            <v>LO</v>
          </cell>
          <cell r="B667">
            <v>4</v>
          </cell>
          <cell r="C667">
            <v>3</v>
          </cell>
          <cell r="D667" t="str">
            <v>C</v>
          </cell>
          <cell r="E667">
            <v>34</v>
          </cell>
          <cell r="F667">
            <v>37697</v>
          </cell>
          <cell r="G667">
            <v>0.32</v>
          </cell>
          <cell r="H667">
            <v>0.2</v>
          </cell>
          <cell r="I667" t="str">
            <v>7      1,027</v>
          </cell>
          <cell r="J667">
            <v>0.33</v>
          </cell>
          <cell r="K667">
            <v>0.32</v>
          </cell>
          <cell r="L667">
            <v>2003</v>
          </cell>
          <cell r="M667" t="str">
            <v>No Trade</v>
          </cell>
          <cell r="N667" t="str">
            <v/>
          </cell>
          <cell r="O667" t="str">
            <v/>
          </cell>
          <cell r="P667" t="str">
            <v/>
          </cell>
        </row>
        <row r="668">
          <cell r="A668" t="str">
            <v>LO</v>
          </cell>
          <cell r="B668">
            <v>4</v>
          </cell>
          <cell r="C668">
            <v>3</v>
          </cell>
          <cell r="D668" t="str">
            <v>P</v>
          </cell>
          <cell r="E668">
            <v>34</v>
          </cell>
          <cell r="F668">
            <v>37697</v>
          </cell>
          <cell r="G668">
            <v>7.78</v>
          </cell>
          <cell r="H668">
            <v>8.1999999999999993</v>
          </cell>
          <cell r="I668" t="str">
            <v>4          0</v>
          </cell>
          <cell r="J668">
            <v>0</v>
          </cell>
          <cell r="K668">
            <v>0</v>
          </cell>
          <cell r="L668">
            <v>2003</v>
          </cell>
          <cell r="M668" t="str">
            <v>No Trade</v>
          </cell>
          <cell r="N668" t="str">
            <v/>
          </cell>
          <cell r="O668" t="str">
            <v/>
          </cell>
          <cell r="P668" t="str">
            <v/>
          </cell>
        </row>
        <row r="669">
          <cell r="A669" t="str">
            <v>LO</v>
          </cell>
          <cell r="B669">
            <v>4</v>
          </cell>
          <cell r="C669">
            <v>3</v>
          </cell>
          <cell r="D669" t="str">
            <v>C</v>
          </cell>
          <cell r="E669">
            <v>35</v>
          </cell>
          <cell r="F669">
            <v>37697</v>
          </cell>
          <cell r="G669">
            <v>0.26</v>
          </cell>
          <cell r="H669">
            <v>0.2</v>
          </cell>
          <cell r="I669" t="str">
            <v>0        510</v>
          </cell>
          <cell r="J669">
            <v>0.3</v>
          </cell>
          <cell r="K669">
            <v>0.24</v>
          </cell>
          <cell r="L669">
            <v>2003</v>
          </cell>
          <cell r="M669" t="str">
            <v>No Trade</v>
          </cell>
          <cell r="N669" t="str">
            <v/>
          </cell>
          <cell r="O669" t="str">
            <v/>
          </cell>
          <cell r="P669" t="str">
            <v/>
          </cell>
        </row>
        <row r="670">
          <cell r="A670" t="str">
            <v>LO</v>
          </cell>
          <cell r="B670">
            <v>4</v>
          </cell>
          <cell r="C670">
            <v>3</v>
          </cell>
          <cell r="D670" t="str">
            <v>C</v>
          </cell>
          <cell r="E670">
            <v>36</v>
          </cell>
          <cell r="F670">
            <v>37697</v>
          </cell>
          <cell r="G670">
            <v>0.22</v>
          </cell>
          <cell r="H670">
            <v>0.1</v>
          </cell>
          <cell r="I670" t="str">
            <v>8          0</v>
          </cell>
          <cell r="J670">
            <v>0</v>
          </cell>
          <cell r="K670">
            <v>0</v>
          </cell>
          <cell r="L670">
            <v>2003</v>
          </cell>
          <cell r="M670" t="str">
            <v>No Trade</v>
          </cell>
          <cell r="N670" t="str">
            <v/>
          </cell>
          <cell r="O670" t="str">
            <v/>
          </cell>
          <cell r="P670" t="str">
            <v/>
          </cell>
        </row>
        <row r="671">
          <cell r="A671" t="str">
            <v>LO</v>
          </cell>
          <cell r="B671">
            <v>4</v>
          </cell>
          <cell r="C671">
            <v>3</v>
          </cell>
          <cell r="D671" t="str">
            <v>C</v>
          </cell>
          <cell r="E671">
            <v>37</v>
          </cell>
          <cell r="F671">
            <v>37697</v>
          </cell>
          <cell r="G671">
            <v>0.18</v>
          </cell>
          <cell r="H671">
            <v>0.1</v>
          </cell>
          <cell r="I671" t="str">
            <v>5          0</v>
          </cell>
          <cell r="J671">
            <v>0</v>
          </cell>
          <cell r="K671">
            <v>0</v>
          </cell>
          <cell r="L671">
            <v>2003</v>
          </cell>
          <cell r="M671" t="str">
            <v>No Trade</v>
          </cell>
          <cell r="N671" t="str">
            <v/>
          </cell>
          <cell r="O671" t="str">
            <v/>
          </cell>
          <cell r="P671" t="str">
            <v/>
          </cell>
        </row>
        <row r="672">
          <cell r="A672" t="str">
            <v>LO</v>
          </cell>
          <cell r="B672">
            <v>4</v>
          </cell>
          <cell r="C672">
            <v>3</v>
          </cell>
          <cell r="D672" t="str">
            <v>C</v>
          </cell>
          <cell r="E672">
            <v>38</v>
          </cell>
          <cell r="F672">
            <v>37697</v>
          </cell>
          <cell r="G672">
            <v>0.14000000000000001</v>
          </cell>
          <cell r="H672">
            <v>0.1</v>
          </cell>
          <cell r="I672" t="str">
            <v>3          0</v>
          </cell>
          <cell r="J672">
            <v>0</v>
          </cell>
          <cell r="K672">
            <v>0</v>
          </cell>
          <cell r="L672">
            <v>2003</v>
          </cell>
          <cell r="M672" t="str">
            <v>No Trade</v>
          </cell>
          <cell r="N672" t="str">
            <v/>
          </cell>
          <cell r="O672" t="str">
            <v/>
          </cell>
          <cell r="P672" t="str">
            <v/>
          </cell>
        </row>
        <row r="673">
          <cell r="A673" t="str">
            <v>LO</v>
          </cell>
          <cell r="B673">
            <v>4</v>
          </cell>
          <cell r="C673">
            <v>3</v>
          </cell>
          <cell r="D673" t="str">
            <v>C</v>
          </cell>
          <cell r="E673">
            <v>40</v>
          </cell>
          <cell r="F673">
            <v>37697</v>
          </cell>
          <cell r="G673">
            <v>0.11</v>
          </cell>
          <cell r="H673">
            <v>0.1</v>
          </cell>
          <cell r="I673" t="str">
            <v>0          0</v>
          </cell>
          <cell r="J673">
            <v>0</v>
          </cell>
          <cell r="K673">
            <v>0</v>
          </cell>
          <cell r="L673">
            <v>2003</v>
          </cell>
          <cell r="M673" t="str">
            <v>No Trade</v>
          </cell>
          <cell r="N673" t="str">
            <v/>
          </cell>
          <cell r="O673" t="str">
            <v/>
          </cell>
          <cell r="P673" t="str">
            <v/>
          </cell>
        </row>
        <row r="674">
          <cell r="A674" t="str">
            <v>LO</v>
          </cell>
          <cell r="B674">
            <v>4</v>
          </cell>
          <cell r="C674">
            <v>3</v>
          </cell>
          <cell r="D674" t="str">
            <v>C</v>
          </cell>
          <cell r="E674">
            <v>45</v>
          </cell>
          <cell r="F674">
            <v>37697</v>
          </cell>
          <cell r="G674">
            <v>0.09</v>
          </cell>
          <cell r="H674">
            <v>0</v>
          </cell>
          <cell r="I674" t="str">
            <v>8          0</v>
          </cell>
          <cell r="J674">
            <v>0</v>
          </cell>
          <cell r="K674">
            <v>0</v>
          </cell>
          <cell r="L674">
            <v>2003</v>
          </cell>
          <cell r="M674" t="str">
            <v>No Trade</v>
          </cell>
          <cell r="N674" t="str">
            <v/>
          </cell>
          <cell r="O674" t="str">
            <v/>
          </cell>
          <cell r="P674" t="str">
            <v/>
          </cell>
        </row>
        <row r="675">
          <cell r="A675" t="str">
            <v>LO</v>
          </cell>
          <cell r="B675">
            <v>4</v>
          </cell>
          <cell r="C675">
            <v>3</v>
          </cell>
          <cell r="D675" t="str">
            <v>C</v>
          </cell>
          <cell r="E675">
            <v>50</v>
          </cell>
          <cell r="F675">
            <v>37697</v>
          </cell>
          <cell r="G675">
            <v>0.06</v>
          </cell>
          <cell r="H675">
            <v>0</v>
          </cell>
          <cell r="I675" t="str">
            <v>6          0</v>
          </cell>
          <cell r="J675">
            <v>0</v>
          </cell>
          <cell r="K675">
            <v>0</v>
          </cell>
          <cell r="L675">
            <v>2003</v>
          </cell>
          <cell r="M675" t="str">
            <v>No Trade</v>
          </cell>
          <cell r="N675" t="str">
            <v/>
          </cell>
          <cell r="O675" t="str">
            <v/>
          </cell>
          <cell r="P675" t="str">
            <v/>
          </cell>
        </row>
        <row r="676">
          <cell r="A676" t="str">
            <v>LO</v>
          </cell>
          <cell r="B676">
            <v>5</v>
          </cell>
          <cell r="C676">
            <v>3</v>
          </cell>
          <cell r="D676" t="str">
            <v>P</v>
          </cell>
          <cell r="E676">
            <v>14</v>
          </cell>
          <cell r="F676">
            <v>37727</v>
          </cell>
          <cell r="G676">
            <v>7.0000000000000007E-2</v>
          </cell>
          <cell r="H676">
            <v>0</v>
          </cell>
          <cell r="I676" t="str">
            <v>7          0</v>
          </cell>
          <cell r="J676">
            <v>0</v>
          </cell>
          <cell r="K676">
            <v>0</v>
          </cell>
          <cell r="L676">
            <v>2003</v>
          </cell>
          <cell r="M676" t="str">
            <v>No Trade</v>
          </cell>
          <cell r="N676" t="str">
            <v/>
          </cell>
          <cell r="O676" t="str">
            <v/>
          </cell>
          <cell r="P676" t="str">
            <v/>
          </cell>
        </row>
        <row r="677">
          <cell r="A677" t="str">
            <v>LO</v>
          </cell>
          <cell r="B677">
            <v>5</v>
          </cell>
          <cell r="C677">
            <v>3</v>
          </cell>
          <cell r="D677" t="str">
            <v>P</v>
          </cell>
          <cell r="E677">
            <v>14.5</v>
          </cell>
          <cell r="F677">
            <v>37727</v>
          </cell>
          <cell r="G677">
            <v>0</v>
          </cell>
          <cell r="H677">
            <v>0</v>
          </cell>
          <cell r="I677" t="str">
            <v>0          0</v>
          </cell>
          <cell r="J677">
            <v>0</v>
          </cell>
          <cell r="K677">
            <v>0</v>
          </cell>
          <cell r="L677">
            <v>2003</v>
          </cell>
          <cell r="M677" t="str">
            <v>No Trade</v>
          </cell>
          <cell r="N677" t="str">
            <v/>
          </cell>
          <cell r="O677" t="str">
            <v/>
          </cell>
          <cell r="P677" t="str">
            <v/>
          </cell>
        </row>
        <row r="678">
          <cell r="A678" t="str">
            <v>LO</v>
          </cell>
          <cell r="B678">
            <v>5</v>
          </cell>
          <cell r="C678">
            <v>3</v>
          </cell>
          <cell r="D678" t="str">
            <v>P</v>
          </cell>
          <cell r="E678">
            <v>15</v>
          </cell>
          <cell r="F678">
            <v>37727</v>
          </cell>
          <cell r="G678">
            <v>0.11</v>
          </cell>
          <cell r="H678">
            <v>0.1</v>
          </cell>
          <cell r="I678" t="str">
            <v>1          0</v>
          </cell>
          <cell r="J678">
            <v>0</v>
          </cell>
          <cell r="K678">
            <v>0</v>
          </cell>
          <cell r="L678">
            <v>2003</v>
          </cell>
          <cell r="M678" t="str">
            <v>No Trade</v>
          </cell>
          <cell r="N678" t="str">
            <v/>
          </cell>
          <cell r="O678" t="str">
            <v/>
          </cell>
          <cell r="P678" t="str">
            <v/>
          </cell>
        </row>
        <row r="679">
          <cell r="A679" t="str">
            <v>LO</v>
          </cell>
          <cell r="B679">
            <v>5</v>
          </cell>
          <cell r="C679">
            <v>3</v>
          </cell>
          <cell r="D679" t="str">
            <v>P</v>
          </cell>
          <cell r="E679">
            <v>17</v>
          </cell>
          <cell r="F679">
            <v>37727</v>
          </cell>
          <cell r="G679">
            <v>0.21</v>
          </cell>
          <cell r="H679">
            <v>0.2</v>
          </cell>
          <cell r="I679" t="str">
            <v>2          0</v>
          </cell>
          <cell r="J679">
            <v>0</v>
          </cell>
          <cell r="K679">
            <v>0</v>
          </cell>
          <cell r="L679">
            <v>2003</v>
          </cell>
          <cell r="M679" t="str">
            <v>No Trade</v>
          </cell>
          <cell r="N679" t="str">
            <v/>
          </cell>
          <cell r="O679" t="str">
            <v/>
          </cell>
          <cell r="P679" t="str">
            <v/>
          </cell>
        </row>
        <row r="680">
          <cell r="A680" t="str">
            <v>LO</v>
          </cell>
          <cell r="B680">
            <v>5</v>
          </cell>
          <cell r="C680">
            <v>3</v>
          </cell>
          <cell r="D680" t="str">
            <v>P</v>
          </cell>
          <cell r="E680">
            <v>17.5</v>
          </cell>
          <cell r="F680">
            <v>37727</v>
          </cell>
          <cell r="G680">
            <v>0.25</v>
          </cell>
          <cell r="H680">
            <v>0.2</v>
          </cell>
          <cell r="I680" t="str">
            <v>6          0</v>
          </cell>
          <cell r="J680">
            <v>0</v>
          </cell>
          <cell r="K680">
            <v>0</v>
          </cell>
          <cell r="L680">
            <v>2003</v>
          </cell>
          <cell r="M680" t="str">
            <v>No Trade</v>
          </cell>
          <cell r="N680" t="str">
            <v/>
          </cell>
          <cell r="O680" t="str">
            <v/>
          </cell>
          <cell r="P680" t="str">
            <v/>
          </cell>
        </row>
        <row r="681">
          <cell r="A681" t="str">
            <v>LO</v>
          </cell>
          <cell r="B681">
            <v>5</v>
          </cell>
          <cell r="C681">
            <v>3</v>
          </cell>
          <cell r="D681" t="str">
            <v>P</v>
          </cell>
          <cell r="E681">
            <v>18</v>
          </cell>
          <cell r="F681">
            <v>37727</v>
          </cell>
          <cell r="G681">
            <v>0.28000000000000003</v>
          </cell>
          <cell r="H681">
            <v>0.3</v>
          </cell>
          <cell r="I681" t="str">
            <v>0        500</v>
          </cell>
          <cell r="J681">
            <v>0.27</v>
          </cell>
          <cell r="K681">
            <v>0.27</v>
          </cell>
          <cell r="L681">
            <v>2003</v>
          </cell>
          <cell r="M681" t="str">
            <v>No Trade</v>
          </cell>
          <cell r="N681" t="str">
            <v/>
          </cell>
          <cell r="O681" t="str">
            <v/>
          </cell>
          <cell r="P681" t="str">
            <v/>
          </cell>
        </row>
        <row r="682">
          <cell r="A682" t="str">
            <v>LO</v>
          </cell>
          <cell r="B682">
            <v>5</v>
          </cell>
          <cell r="C682">
            <v>3</v>
          </cell>
          <cell r="D682" t="str">
            <v>P</v>
          </cell>
          <cell r="E682">
            <v>18.5</v>
          </cell>
          <cell r="F682">
            <v>37727</v>
          </cell>
          <cell r="G682">
            <v>0.31</v>
          </cell>
          <cell r="H682">
            <v>0.3</v>
          </cell>
          <cell r="I682" t="str">
            <v>4          0</v>
          </cell>
          <cell r="J682">
            <v>0</v>
          </cell>
          <cell r="K682">
            <v>0</v>
          </cell>
          <cell r="L682">
            <v>2003</v>
          </cell>
          <cell r="M682" t="str">
            <v>No Trade</v>
          </cell>
          <cell r="N682" t="str">
            <v/>
          </cell>
          <cell r="O682" t="str">
            <v/>
          </cell>
          <cell r="P682" t="str">
            <v/>
          </cell>
        </row>
        <row r="683">
          <cell r="A683" t="str">
            <v>LO</v>
          </cell>
          <cell r="B683">
            <v>5</v>
          </cell>
          <cell r="C683">
            <v>3</v>
          </cell>
          <cell r="D683" t="str">
            <v>C</v>
          </cell>
          <cell r="E683">
            <v>19</v>
          </cell>
          <cell r="F683">
            <v>37727</v>
          </cell>
          <cell r="G683">
            <v>7.4</v>
          </cell>
          <cell r="H683">
            <v>6.9</v>
          </cell>
          <cell r="I683" t="str">
            <v>4          0</v>
          </cell>
          <cell r="J683">
            <v>0</v>
          </cell>
          <cell r="K683">
            <v>0</v>
          </cell>
          <cell r="L683">
            <v>2003</v>
          </cell>
          <cell r="M683" t="str">
            <v>No Trade</v>
          </cell>
          <cell r="N683" t="str">
            <v/>
          </cell>
          <cell r="O683" t="str">
            <v/>
          </cell>
          <cell r="P683" t="str">
            <v/>
          </cell>
        </row>
        <row r="684">
          <cell r="A684" t="str">
            <v>LO</v>
          </cell>
          <cell r="B684">
            <v>5</v>
          </cell>
          <cell r="C684">
            <v>3</v>
          </cell>
          <cell r="D684" t="str">
            <v>P</v>
          </cell>
          <cell r="E684">
            <v>19</v>
          </cell>
          <cell r="F684">
            <v>37727</v>
          </cell>
          <cell r="G684">
            <v>0.35</v>
          </cell>
          <cell r="H684">
            <v>0.3</v>
          </cell>
          <cell r="I684" t="str">
            <v>9          0</v>
          </cell>
          <cell r="J684">
            <v>0</v>
          </cell>
          <cell r="K684">
            <v>0</v>
          </cell>
          <cell r="L684">
            <v>2003</v>
          </cell>
          <cell r="M684" t="str">
            <v>No Trade</v>
          </cell>
          <cell r="N684" t="str">
            <v/>
          </cell>
          <cell r="O684" t="str">
            <v/>
          </cell>
          <cell r="P684" t="str">
            <v/>
          </cell>
        </row>
        <row r="685">
          <cell r="A685" t="str">
            <v>LO</v>
          </cell>
          <cell r="B685">
            <v>5</v>
          </cell>
          <cell r="C685">
            <v>3</v>
          </cell>
          <cell r="D685" t="str">
            <v>P</v>
          </cell>
          <cell r="E685">
            <v>19.5</v>
          </cell>
          <cell r="F685">
            <v>37727</v>
          </cell>
          <cell r="G685">
            <v>0.4</v>
          </cell>
          <cell r="H685">
            <v>0.4</v>
          </cell>
          <cell r="I685" t="str">
            <v>5          0</v>
          </cell>
          <cell r="J685">
            <v>0</v>
          </cell>
          <cell r="K685">
            <v>0</v>
          </cell>
          <cell r="L685">
            <v>2003</v>
          </cell>
          <cell r="M685" t="str">
            <v>No Trade</v>
          </cell>
          <cell r="N685" t="str">
            <v/>
          </cell>
          <cell r="O685" t="str">
            <v/>
          </cell>
          <cell r="P685" t="str">
            <v/>
          </cell>
        </row>
        <row r="686">
          <cell r="A686" t="str">
            <v>LO</v>
          </cell>
          <cell r="B686">
            <v>5</v>
          </cell>
          <cell r="C686">
            <v>3</v>
          </cell>
          <cell r="D686" t="str">
            <v>C</v>
          </cell>
          <cell r="E686">
            <v>20</v>
          </cell>
          <cell r="F686">
            <v>37727</v>
          </cell>
          <cell r="G686">
            <v>6.53</v>
          </cell>
          <cell r="H686">
            <v>6</v>
          </cell>
          <cell r="I686" t="str">
            <v>9          0</v>
          </cell>
          <cell r="J686">
            <v>0</v>
          </cell>
          <cell r="K686">
            <v>0</v>
          </cell>
          <cell r="L686">
            <v>2003</v>
          </cell>
          <cell r="M686" t="str">
            <v>No Trade</v>
          </cell>
          <cell r="N686" t="str">
            <v/>
          </cell>
          <cell r="O686" t="str">
            <v/>
          </cell>
          <cell r="P686" t="str">
            <v/>
          </cell>
        </row>
        <row r="687">
          <cell r="A687" t="str">
            <v>LO</v>
          </cell>
          <cell r="B687">
            <v>5</v>
          </cell>
          <cell r="C687">
            <v>3</v>
          </cell>
          <cell r="D687" t="str">
            <v>P</v>
          </cell>
          <cell r="E687">
            <v>20</v>
          </cell>
          <cell r="F687">
            <v>37727</v>
          </cell>
          <cell r="G687">
            <v>0.47</v>
          </cell>
          <cell r="H687">
            <v>0.5</v>
          </cell>
          <cell r="I687" t="str">
            <v>3      1,100</v>
          </cell>
          <cell r="J687">
            <v>0</v>
          </cell>
          <cell r="K687">
            <v>0</v>
          </cell>
          <cell r="L687">
            <v>2003</v>
          </cell>
          <cell r="M687" t="str">
            <v>No Trade</v>
          </cell>
          <cell r="N687" t="str">
            <v/>
          </cell>
          <cell r="O687" t="str">
            <v/>
          </cell>
          <cell r="P687" t="str">
            <v/>
          </cell>
        </row>
        <row r="688">
          <cell r="A688" t="str">
            <v>LO</v>
          </cell>
          <cell r="B688">
            <v>5</v>
          </cell>
          <cell r="C688">
            <v>3</v>
          </cell>
          <cell r="D688" t="str">
            <v>P</v>
          </cell>
          <cell r="E688">
            <v>20.5</v>
          </cell>
          <cell r="F688">
            <v>37727</v>
          </cell>
          <cell r="G688">
            <v>0.56999999999999995</v>
          </cell>
          <cell r="H688">
            <v>0.6</v>
          </cell>
          <cell r="I688" t="str">
            <v>2          0</v>
          </cell>
          <cell r="J688">
            <v>0</v>
          </cell>
          <cell r="K688">
            <v>0</v>
          </cell>
          <cell r="L688">
            <v>2003</v>
          </cell>
          <cell r="M688" t="str">
            <v>No Trade</v>
          </cell>
          <cell r="N688" t="str">
            <v/>
          </cell>
          <cell r="O688" t="str">
            <v/>
          </cell>
          <cell r="P688" t="str">
            <v/>
          </cell>
        </row>
        <row r="689">
          <cell r="A689" t="str">
            <v>LO</v>
          </cell>
          <cell r="B689">
            <v>5</v>
          </cell>
          <cell r="C689">
            <v>3</v>
          </cell>
          <cell r="D689" t="str">
            <v>P</v>
          </cell>
          <cell r="E689">
            <v>21</v>
          </cell>
          <cell r="F689">
            <v>37727</v>
          </cell>
          <cell r="G689">
            <v>0.67</v>
          </cell>
          <cell r="H689">
            <v>0.7</v>
          </cell>
          <cell r="I689" t="str">
            <v>2          0</v>
          </cell>
          <cell r="J689">
            <v>0</v>
          </cell>
          <cell r="K689">
            <v>0</v>
          </cell>
          <cell r="L689">
            <v>2003</v>
          </cell>
          <cell r="M689" t="str">
            <v>No Trade</v>
          </cell>
          <cell r="N689" t="str">
            <v/>
          </cell>
          <cell r="O689" t="str">
            <v/>
          </cell>
          <cell r="P689" t="str">
            <v/>
          </cell>
        </row>
        <row r="690">
          <cell r="A690" t="str">
            <v>LO</v>
          </cell>
          <cell r="B690">
            <v>5</v>
          </cell>
          <cell r="C690">
            <v>3</v>
          </cell>
          <cell r="D690" t="str">
            <v>P</v>
          </cell>
          <cell r="E690">
            <v>21.5</v>
          </cell>
          <cell r="F690">
            <v>37727</v>
          </cell>
          <cell r="G690">
            <v>0.76</v>
          </cell>
          <cell r="H690">
            <v>0.8</v>
          </cell>
          <cell r="I690" t="str">
            <v>3          0</v>
          </cell>
          <cell r="J690">
            <v>0</v>
          </cell>
          <cell r="K690">
            <v>0</v>
          </cell>
          <cell r="L690">
            <v>2003</v>
          </cell>
          <cell r="M690" t="str">
            <v>No Trade</v>
          </cell>
          <cell r="N690" t="str">
            <v/>
          </cell>
          <cell r="O690" t="str">
            <v/>
          </cell>
          <cell r="P690" t="str">
            <v/>
          </cell>
        </row>
        <row r="691">
          <cell r="A691" t="str">
            <v>LO</v>
          </cell>
          <cell r="B691">
            <v>5</v>
          </cell>
          <cell r="C691">
            <v>3</v>
          </cell>
          <cell r="D691" t="str">
            <v>P</v>
          </cell>
          <cell r="E691">
            <v>22</v>
          </cell>
          <cell r="F691">
            <v>37727</v>
          </cell>
          <cell r="G691">
            <v>0.87</v>
          </cell>
          <cell r="H691">
            <v>0.9</v>
          </cell>
          <cell r="I691" t="str">
            <v>5         25</v>
          </cell>
          <cell r="J691">
            <v>0</v>
          </cell>
          <cell r="K691">
            <v>0</v>
          </cell>
          <cell r="L691">
            <v>2003</v>
          </cell>
          <cell r="M691" t="str">
            <v>No Trade</v>
          </cell>
          <cell r="N691" t="str">
            <v/>
          </cell>
          <cell r="O691" t="str">
            <v/>
          </cell>
          <cell r="P691" t="str">
            <v/>
          </cell>
        </row>
        <row r="692">
          <cell r="A692" t="str">
            <v>LO</v>
          </cell>
          <cell r="B692">
            <v>5</v>
          </cell>
          <cell r="C692">
            <v>3</v>
          </cell>
          <cell r="D692" t="str">
            <v>P</v>
          </cell>
          <cell r="E692">
            <v>22.5</v>
          </cell>
          <cell r="F692">
            <v>37727</v>
          </cell>
          <cell r="G692">
            <v>1</v>
          </cell>
          <cell r="H692">
            <v>1</v>
          </cell>
          <cell r="I692" t="str">
            <v>9          0</v>
          </cell>
          <cell r="J692">
            <v>0</v>
          </cell>
          <cell r="K692">
            <v>0</v>
          </cell>
          <cell r="L692">
            <v>2003</v>
          </cell>
          <cell r="M692" t="str">
            <v>No Trade</v>
          </cell>
          <cell r="N692" t="str">
            <v/>
          </cell>
          <cell r="O692" t="str">
            <v/>
          </cell>
          <cell r="P692" t="str">
            <v/>
          </cell>
        </row>
        <row r="693">
          <cell r="A693" t="str">
            <v>LO</v>
          </cell>
          <cell r="B693">
            <v>5</v>
          </cell>
          <cell r="C693">
            <v>3</v>
          </cell>
          <cell r="D693" t="str">
            <v>P</v>
          </cell>
          <cell r="E693">
            <v>23</v>
          </cell>
          <cell r="F693">
            <v>37727</v>
          </cell>
          <cell r="G693">
            <v>1.1299999999999999</v>
          </cell>
          <cell r="H693">
            <v>1.2</v>
          </cell>
          <cell r="I693" t="str">
            <v>4          0</v>
          </cell>
          <cell r="J693">
            <v>0</v>
          </cell>
          <cell r="K693">
            <v>0</v>
          </cell>
          <cell r="L693">
            <v>2003</v>
          </cell>
          <cell r="M693" t="str">
            <v>No Trade</v>
          </cell>
          <cell r="N693" t="str">
            <v/>
          </cell>
          <cell r="O693" t="str">
            <v/>
          </cell>
          <cell r="P693" t="str">
            <v/>
          </cell>
        </row>
        <row r="694">
          <cell r="A694" t="str">
            <v>LO</v>
          </cell>
          <cell r="B694">
            <v>5</v>
          </cell>
          <cell r="C694">
            <v>3</v>
          </cell>
          <cell r="D694" t="str">
            <v>P</v>
          </cell>
          <cell r="E694">
            <v>23.5</v>
          </cell>
          <cell r="F694">
            <v>37727</v>
          </cell>
          <cell r="G694">
            <v>1.27</v>
          </cell>
          <cell r="H694">
            <v>1.4</v>
          </cell>
          <cell r="I694" t="str">
            <v>0          0</v>
          </cell>
          <cell r="J694">
            <v>0</v>
          </cell>
          <cell r="K694">
            <v>0</v>
          </cell>
          <cell r="L694">
            <v>2003</v>
          </cell>
          <cell r="M694" t="str">
            <v>No Trade</v>
          </cell>
          <cell r="N694" t="str">
            <v/>
          </cell>
          <cell r="O694" t="str">
            <v/>
          </cell>
          <cell r="P694" t="str">
            <v/>
          </cell>
        </row>
        <row r="695">
          <cell r="A695" t="str">
            <v>LO</v>
          </cell>
          <cell r="B695">
            <v>5</v>
          </cell>
          <cell r="C695">
            <v>3</v>
          </cell>
          <cell r="D695" t="str">
            <v>C</v>
          </cell>
          <cell r="E695">
            <v>24</v>
          </cell>
          <cell r="F695">
            <v>37727</v>
          </cell>
          <cell r="G695">
            <v>3.55</v>
          </cell>
          <cell r="H695">
            <v>3.2</v>
          </cell>
          <cell r="I695" t="str">
            <v>2          0</v>
          </cell>
          <cell r="J695">
            <v>0</v>
          </cell>
          <cell r="K695">
            <v>0</v>
          </cell>
          <cell r="L695">
            <v>2003</v>
          </cell>
          <cell r="M695" t="str">
            <v>No Trade</v>
          </cell>
          <cell r="N695" t="str">
            <v/>
          </cell>
          <cell r="O695" t="str">
            <v/>
          </cell>
          <cell r="P695" t="str">
            <v/>
          </cell>
        </row>
        <row r="696">
          <cell r="A696" t="str">
            <v>LO</v>
          </cell>
          <cell r="B696">
            <v>5</v>
          </cell>
          <cell r="C696">
            <v>3</v>
          </cell>
          <cell r="D696" t="str">
            <v>P</v>
          </cell>
          <cell r="E696">
            <v>24</v>
          </cell>
          <cell r="F696">
            <v>37727</v>
          </cell>
          <cell r="G696">
            <v>1.44</v>
          </cell>
          <cell r="H696">
            <v>1.6</v>
          </cell>
          <cell r="I696" t="str">
            <v>1          0</v>
          </cell>
          <cell r="J696">
            <v>0</v>
          </cell>
          <cell r="K696">
            <v>0</v>
          </cell>
          <cell r="L696">
            <v>2003</v>
          </cell>
          <cell r="M696" t="str">
            <v>No Trade</v>
          </cell>
          <cell r="N696" t="str">
            <v/>
          </cell>
          <cell r="O696" t="str">
            <v/>
          </cell>
          <cell r="P696" t="str">
            <v/>
          </cell>
        </row>
        <row r="697">
          <cell r="A697" t="str">
            <v>LO</v>
          </cell>
          <cell r="B697">
            <v>5</v>
          </cell>
          <cell r="C697">
            <v>3</v>
          </cell>
          <cell r="D697" t="str">
            <v>C</v>
          </cell>
          <cell r="E697">
            <v>24.5</v>
          </cell>
          <cell r="F697">
            <v>37727</v>
          </cell>
          <cell r="G697">
            <v>3.25</v>
          </cell>
          <cell r="H697">
            <v>2.9</v>
          </cell>
          <cell r="I697" t="str">
            <v>3          0</v>
          </cell>
          <cell r="J697">
            <v>0</v>
          </cell>
          <cell r="K697">
            <v>0</v>
          </cell>
          <cell r="L697">
            <v>2003</v>
          </cell>
          <cell r="M697" t="str">
            <v>No Trade</v>
          </cell>
          <cell r="N697" t="str">
            <v/>
          </cell>
          <cell r="O697" t="str">
            <v/>
          </cell>
          <cell r="P697" t="str">
            <v/>
          </cell>
        </row>
        <row r="698">
          <cell r="A698" t="str">
            <v>LO</v>
          </cell>
          <cell r="B698">
            <v>5</v>
          </cell>
          <cell r="C698">
            <v>3</v>
          </cell>
          <cell r="D698" t="str">
            <v>P</v>
          </cell>
          <cell r="E698">
            <v>24.5</v>
          </cell>
          <cell r="F698">
            <v>37727</v>
          </cell>
          <cell r="G698">
            <v>1.63</v>
          </cell>
          <cell r="H698">
            <v>1.8</v>
          </cell>
          <cell r="I698" t="str">
            <v>1          0</v>
          </cell>
          <cell r="J698">
            <v>0</v>
          </cell>
          <cell r="K698">
            <v>0</v>
          </cell>
          <cell r="L698">
            <v>2003</v>
          </cell>
          <cell r="M698" t="str">
            <v>No Trade</v>
          </cell>
          <cell r="N698" t="str">
            <v/>
          </cell>
          <cell r="O698" t="str">
            <v/>
          </cell>
          <cell r="P698" t="str">
            <v/>
          </cell>
        </row>
        <row r="699">
          <cell r="A699" t="str">
            <v>LO</v>
          </cell>
          <cell r="B699">
            <v>5</v>
          </cell>
          <cell r="C699">
            <v>3</v>
          </cell>
          <cell r="D699" t="str">
            <v>C</v>
          </cell>
          <cell r="E699">
            <v>25</v>
          </cell>
          <cell r="F699">
            <v>37727</v>
          </cell>
          <cell r="G699">
            <v>2.95</v>
          </cell>
          <cell r="H699">
            <v>2.6</v>
          </cell>
          <cell r="I699" t="str">
            <v>5          0</v>
          </cell>
          <cell r="J699">
            <v>0</v>
          </cell>
          <cell r="K699">
            <v>0</v>
          </cell>
          <cell r="L699">
            <v>2003</v>
          </cell>
          <cell r="M699" t="str">
            <v>No Trade</v>
          </cell>
          <cell r="N699" t="str">
            <v/>
          </cell>
          <cell r="O699" t="str">
            <v/>
          </cell>
          <cell r="P699" t="str">
            <v/>
          </cell>
        </row>
        <row r="700">
          <cell r="A700" t="str">
            <v>LO</v>
          </cell>
          <cell r="B700">
            <v>5</v>
          </cell>
          <cell r="C700">
            <v>3</v>
          </cell>
          <cell r="D700" t="str">
            <v>P</v>
          </cell>
          <cell r="E700">
            <v>25</v>
          </cell>
          <cell r="F700">
            <v>37727</v>
          </cell>
          <cell r="G700">
            <v>1.82</v>
          </cell>
          <cell r="H700">
            <v>2</v>
          </cell>
          <cell r="I700" t="str">
            <v>2          0</v>
          </cell>
          <cell r="J700">
            <v>0</v>
          </cell>
          <cell r="K700">
            <v>0</v>
          </cell>
          <cell r="L700">
            <v>2003</v>
          </cell>
          <cell r="M700" t="str">
            <v>No Trade</v>
          </cell>
          <cell r="N700" t="str">
            <v/>
          </cell>
          <cell r="O700" t="str">
            <v/>
          </cell>
          <cell r="P700" t="str">
            <v/>
          </cell>
        </row>
        <row r="701">
          <cell r="A701" t="str">
            <v>LO</v>
          </cell>
          <cell r="B701">
            <v>5</v>
          </cell>
          <cell r="C701">
            <v>3</v>
          </cell>
          <cell r="D701" t="str">
            <v>C</v>
          </cell>
          <cell r="E701">
            <v>25.5</v>
          </cell>
          <cell r="F701">
            <v>37727</v>
          </cell>
          <cell r="G701">
            <v>2.66</v>
          </cell>
          <cell r="H701">
            <v>2.2999999999999998</v>
          </cell>
          <cell r="I701" t="str">
            <v>7          0</v>
          </cell>
          <cell r="J701">
            <v>0</v>
          </cell>
          <cell r="K701">
            <v>0</v>
          </cell>
          <cell r="L701">
            <v>2003</v>
          </cell>
          <cell r="M701" t="str">
            <v>No Trade</v>
          </cell>
          <cell r="N701" t="str">
            <v/>
          </cell>
          <cell r="O701" t="str">
            <v/>
          </cell>
          <cell r="P701" t="str">
            <v/>
          </cell>
        </row>
        <row r="702">
          <cell r="A702" t="str">
            <v>LO</v>
          </cell>
          <cell r="B702">
            <v>5</v>
          </cell>
          <cell r="C702">
            <v>3</v>
          </cell>
          <cell r="D702" t="str">
            <v>P</v>
          </cell>
          <cell r="E702">
            <v>25.5</v>
          </cell>
          <cell r="F702">
            <v>37727</v>
          </cell>
          <cell r="G702">
            <v>2.02</v>
          </cell>
          <cell r="H702">
            <v>2.2000000000000002</v>
          </cell>
          <cell r="I702" t="str">
            <v>4          0</v>
          </cell>
          <cell r="J702">
            <v>0</v>
          </cell>
          <cell r="K702">
            <v>0</v>
          </cell>
          <cell r="L702">
            <v>2003</v>
          </cell>
          <cell r="M702" t="str">
            <v>No Trade</v>
          </cell>
          <cell r="N702" t="str">
            <v/>
          </cell>
          <cell r="O702" t="str">
            <v/>
          </cell>
          <cell r="P702" t="str">
            <v/>
          </cell>
        </row>
        <row r="703">
          <cell r="A703" t="str">
            <v>LO</v>
          </cell>
          <cell r="B703">
            <v>5</v>
          </cell>
          <cell r="C703">
            <v>3</v>
          </cell>
          <cell r="D703" t="str">
            <v>C</v>
          </cell>
          <cell r="E703">
            <v>26</v>
          </cell>
          <cell r="F703">
            <v>37727</v>
          </cell>
          <cell r="G703">
            <v>2.39</v>
          </cell>
          <cell r="H703">
            <v>2</v>
          </cell>
          <cell r="I703" t="str">
            <v>6          0</v>
          </cell>
          <cell r="J703">
            <v>0</v>
          </cell>
          <cell r="K703">
            <v>0</v>
          </cell>
          <cell r="L703">
            <v>2003</v>
          </cell>
          <cell r="M703" t="str">
            <v>No Trade</v>
          </cell>
          <cell r="N703" t="str">
            <v/>
          </cell>
          <cell r="O703" t="str">
            <v/>
          </cell>
          <cell r="P703" t="str">
            <v/>
          </cell>
        </row>
        <row r="704">
          <cell r="A704" t="str">
            <v>LO</v>
          </cell>
          <cell r="B704">
            <v>5</v>
          </cell>
          <cell r="C704">
            <v>3</v>
          </cell>
          <cell r="D704" t="str">
            <v>P</v>
          </cell>
          <cell r="E704">
            <v>26</v>
          </cell>
          <cell r="F704">
            <v>37727</v>
          </cell>
          <cell r="G704">
            <v>2.25</v>
          </cell>
          <cell r="H704">
            <v>2.4</v>
          </cell>
          <cell r="I704" t="str">
            <v>3          0</v>
          </cell>
          <cell r="J704">
            <v>0</v>
          </cell>
          <cell r="K704">
            <v>0</v>
          </cell>
          <cell r="L704">
            <v>2003</v>
          </cell>
          <cell r="M704" t="str">
            <v>No Trade</v>
          </cell>
          <cell r="N704" t="str">
            <v/>
          </cell>
          <cell r="O704" t="str">
            <v/>
          </cell>
          <cell r="P704" t="str">
            <v/>
          </cell>
        </row>
        <row r="705">
          <cell r="A705" t="str">
            <v>LO</v>
          </cell>
          <cell r="B705">
            <v>5</v>
          </cell>
          <cell r="C705">
            <v>3</v>
          </cell>
          <cell r="D705" t="str">
            <v>C</v>
          </cell>
          <cell r="E705">
            <v>26.5</v>
          </cell>
          <cell r="F705">
            <v>37727</v>
          </cell>
          <cell r="G705">
            <v>2.15</v>
          </cell>
          <cell r="H705">
            <v>1.8</v>
          </cell>
          <cell r="I705" t="str">
            <v>4          0</v>
          </cell>
          <cell r="J705">
            <v>0</v>
          </cell>
          <cell r="K705">
            <v>0</v>
          </cell>
          <cell r="L705">
            <v>2003</v>
          </cell>
          <cell r="M705" t="str">
            <v>No Trade</v>
          </cell>
          <cell r="N705" t="str">
            <v/>
          </cell>
          <cell r="O705" t="str">
            <v/>
          </cell>
          <cell r="P705" t="str">
            <v/>
          </cell>
        </row>
        <row r="706">
          <cell r="A706" t="str">
            <v>LO</v>
          </cell>
          <cell r="B706">
            <v>5</v>
          </cell>
          <cell r="C706">
            <v>3</v>
          </cell>
          <cell r="D706" t="str">
            <v>P</v>
          </cell>
          <cell r="E706">
            <v>26.5</v>
          </cell>
          <cell r="F706">
            <v>37727</v>
          </cell>
          <cell r="G706">
            <v>2.5099999999999998</v>
          </cell>
          <cell r="H706">
            <v>2.7</v>
          </cell>
          <cell r="I706" t="str">
            <v>1          0</v>
          </cell>
          <cell r="J706">
            <v>0</v>
          </cell>
          <cell r="K706">
            <v>0</v>
          </cell>
          <cell r="L706">
            <v>2003</v>
          </cell>
          <cell r="M706" t="str">
            <v>No Trade</v>
          </cell>
          <cell r="N706" t="str">
            <v/>
          </cell>
          <cell r="O706" t="str">
            <v/>
          </cell>
          <cell r="P706" t="str">
            <v/>
          </cell>
        </row>
        <row r="707">
          <cell r="A707" t="str">
            <v>LO</v>
          </cell>
          <cell r="B707">
            <v>5</v>
          </cell>
          <cell r="C707">
            <v>3</v>
          </cell>
          <cell r="D707" t="str">
            <v>C</v>
          </cell>
          <cell r="E707">
            <v>27</v>
          </cell>
          <cell r="F707">
            <v>37727</v>
          </cell>
          <cell r="G707">
            <v>1.92</v>
          </cell>
          <cell r="H707">
            <v>1.6</v>
          </cell>
          <cell r="I707" t="str">
            <v>5          0</v>
          </cell>
          <cell r="J707">
            <v>0</v>
          </cell>
          <cell r="K707">
            <v>0</v>
          </cell>
          <cell r="L707">
            <v>2003</v>
          </cell>
          <cell r="M707" t="str">
            <v>No Trade</v>
          </cell>
          <cell r="N707" t="str">
            <v/>
          </cell>
          <cell r="O707" t="str">
            <v/>
          </cell>
          <cell r="P707" t="str">
            <v/>
          </cell>
        </row>
        <row r="708">
          <cell r="A708" t="str">
            <v>LO</v>
          </cell>
          <cell r="B708">
            <v>5</v>
          </cell>
          <cell r="C708">
            <v>3</v>
          </cell>
          <cell r="D708" t="str">
            <v>P</v>
          </cell>
          <cell r="E708">
            <v>27</v>
          </cell>
          <cell r="F708">
            <v>37727</v>
          </cell>
          <cell r="G708">
            <v>2.78</v>
          </cell>
          <cell r="H708">
            <v>3</v>
          </cell>
          <cell r="I708" t="str">
            <v>1          0</v>
          </cell>
          <cell r="J708">
            <v>0</v>
          </cell>
          <cell r="K708">
            <v>0</v>
          </cell>
          <cell r="L708">
            <v>2003</v>
          </cell>
          <cell r="M708" t="str">
            <v>No Trade</v>
          </cell>
          <cell r="N708" t="str">
            <v/>
          </cell>
          <cell r="O708" t="str">
            <v/>
          </cell>
          <cell r="P708" t="str">
            <v/>
          </cell>
        </row>
        <row r="709">
          <cell r="A709" t="str">
            <v>LO</v>
          </cell>
          <cell r="B709">
            <v>5</v>
          </cell>
          <cell r="C709">
            <v>3</v>
          </cell>
          <cell r="D709" t="str">
            <v>C</v>
          </cell>
          <cell r="E709">
            <v>27.5</v>
          </cell>
          <cell r="F709">
            <v>37727</v>
          </cell>
          <cell r="G709">
            <v>1.73</v>
          </cell>
          <cell r="H709">
            <v>1.4</v>
          </cell>
          <cell r="I709" t="str">
            <v>7          0</v>
          </cell>
          <cell r="J709">
            <v>0</v>
          </cell>
          <cell r="K709">
            <v>0</v>
          </cell>
          <cell r="L709">
            <v>2003</v>
          </cell>
          <cell r="M709" t="str">
            <v>No Trade</v>
          </cell>
          <cell r="N709" t="str">
            <v/>
          </cell>
          <cell r="O709" t="str">
            <v/>
          </cell>
          <cell r="P709" t="str">
            <v/>
          </cell>
        </row>
        <row r="710">
          <cell r="A710" t="str">
            <v>LO</v>
          </cell>
          <cell r="B710">
            <v>5</v>
          </cell>
          <cell r="C710">
            <v>3</v>
          </cell>
          <cell r="D710" t="str">
            <v>P</v>
          </cell>
          <cell r="E710">
            <v>27.5</v>
          </cell>
          <cell r="F710">
            <v>37727</v>
          </cell>
          <cell r="G710">
            <v>2.4500000000000002</v>
          </cell>
          <cell r="H710">
            <v>2.4</v>
          </cell>
          <cell r="I710" t="str">
            <v>5          0</v>
          </cell>
          <cell r="J710">
            <v>0</v>
          </cell>
          <cell r="K710">
            <v>0</v>
          </cell>
          <cell r="L710">
            <v>2003</v>
          </cell>
          <cell r="M710" t="str">
            <v>No Trade</v>
          </cell>
          <cell r="N710" t="str">
            <v/>
          </cell>
          <cell r="O710" t="str">
            <v/>
          </cell>
          <cell r="P710" t="str">
            <v/>
          </cell>
        </row>
        <row r="711">
          <cell r="A711" t="str">
            <v>LO</v>
          </cell>
          <cell r="B711">
            <v>5</v>
          </cell>
          <cell r="C711">
            <v>3</v>
          </cell>
          <cell r="D711" t="str">
            <v>C</v>
          </cell>
          <cell r="E711">
            <v>28</v>
          </cell>
          <cell r="F711">
            <v>37727</v>
          </cell>
          <cell r="G711">
            <v>1.54</v>
          </cell>
          <cell r="H711">
            <v>1.3</v>
          </cell>
          <cell r="I711" t="str">
            <v>1          1</v>
          </cell>
          <cell r="J711">
            <v>1.52</v>
          </cell>
          <cell r="K711">
            <v>1.52</v>
          </cell>
          <cell r="L711">
            <v>2003</v>
          </cell>
          <cell r="M711" t="str">
            <v>No Trade</v>
          </cell>
          <cell r="N711" t="str">
            <v/>
          </cell>
          <cell r="O711" t="str">
            <v/>
          </cell>
          <cell r="P711" t="str">
            <v/>
          </cell>
        </row>
        <row r="712">
          <cell r="A712" t="str">
            <v>LO</v>
          </cell>
          <cell r="B712">
            <v>5</v>
          </cell>
          <cell r="C712">
            <v>3</v>
          </cell>
          <cell r="D712" t="str">
            <v>P</v>
          </cell>
          <cell r="E712">
            <v>28</v>
          </cell>
          <cell r="F712">
            <v>37727</v>
          </cell>
          <cell r="G712">
            <v>3.38</v>
          </cell>
          <cell r="H712">
            <v>3.6</v>
          </cell>
          <cell r="I712" t="str">
            <v>5          0</v>
          </cell>
          <cell r="J712">
            <v>0</v>
          </cell>
          <cell r="K712">
            <v>0</v>
          </cell>
          <cell r="L712">
            <v>2003</v>
          </cell>
          <cell r="M712" t="str">
            <v>No Trade</v>
          </cell>
          <cell r="N712" t="str">
            <v/>
          </cell>
          <cell r="O712" t="str">
            <v/>
          </cell>
          <cell r="P712" t="str">
            <v/>
          </cell>
        </row>
        <row r="713">
          <cell r="A713" t="str">
            <v>LO</v>
          </cell>
          <cell r="B713">
            <v>5</v>
          </cell>
          <cell r="C713">
            <v>3</v>
          </cell>
          <cell r="D713" t="str">
            <v>C</v>
          </cell>
          <cell r="E713">
            <v>28.5</v>
          </cell>
          <cell r="F713">
            <v>37727</v>
          </cell>
          <cell r="G713">
            <v>1.37</v>
          </cell>
          <cell r="H713">
            <v>1.1000000000000001</v>
          </cell>
          <cell r="I713" t="str">
            <v>6          2</v>
          </cell>
          <cell r="J713">
            <v>1.4</v>
          </cell>
          <cell r="K713">
            <v>1.4</v>
          </cell>
          <cell r="L713">
            <v>2003</v>
          </cell>
          <cell r="M713" t="str">
            <v>No Trade</v>
          </cell>
          <cell r="N713" t="str">
            <v/>
          </cell>
          <cell r="O713" t="str">
            <v/>
          </cell>
          <cell r="P713" t="str">
            <v/>
          </cell>
        </row>
        <row r="714">
          <cell r="A714" t="str">
            <v>LO</v>
          </cell>
          <cell r="B714">
            <v>5</v>
          </cell>
          <cell r="C714">
            <v>3</v>
          </cell>
          <cell r="D714" t="str">
            <v>C</v>
          </cell>
          <cell r="E714">
            <v>29</v>
          </cell>
          <cell r="F714">
            <v>37727</v>
          </cell>
          <cell r="G714">
            <v>1.23</v>
          </cell>
          <cell r="H714">
            <v>1</v>
          </cell>
          <cell r="I714" t="str">
            <v>2          0</v>
          </cell>
          <cell r="J714">
            <v>0</v>
          </cell>
          <cell r="K714">
            <v>0</v>
          </cell>
          <cell r="L714">
            <v>2003</v>
          </cell>
          <cell r="M714" t="str">
            <v>No Trade</v>
          </cell>
          <cell r="N714" t="str">
            <v/>
          </cell>
          <cell r="O714" t="str">
            <v/>
          </cell>
          <cell r="P714" t="str">
            <v/>
          </cell>
        </row>
        <row r="715">
          <cell r="A715" t="str">
            <v>LO</v>
          </cell>
          <cell r="B715">
            <v>5</v>
          </cell>
          <cell r="C715">
            <v>3</v>
          </cell>
          <cell r="D715" t="str">
            <v>P</v>
          </cell>
          <cell r="E715">
            <v>29</v>
          </cell>
          <cell r="F715">
            <v>37727</v>
          </cell>
          <cell r="G715">
            <v>5.59</v>
          </cell>
          <cell r="H715">
            <v>5.5</v>
          </cell>
          <cell r="I715" t="str">
            <v>9          0</v>
          </cell>
          <cell r="J715">
            <v>0</v>
          </cell>
          <cell r="K715">
            <v>0</v>
          </cell>
          <cell r="L715">
            <v>2003</v>
          </cell>
          <cell r="M715" t="str">
            <v>No Trade</v>
          </cell>
          <cell r="N715" t="str">
            <v/>
          </cell>
          <cell r="O715" t="str">
            <v/>
          </cell>
          <cell r="P715" t="str">
            <v/>
          </cell>
        </row>
        <row r="716">
          <cell r="A716" t="str">
            <v>LO</v>
          </cell>
          <cell r="B716">
            <v>5</v>
          </cell>
          <cell r="C716">
            <v>3</v>
          </cell>
          <cell r="D716" t="str">
            <v>C</v>
          </cell>
          <cell r="E716">
            <v>29.5</v>
          </cell>
          <cell r="F716">
            <v>37727</v>
          </cell>
          <cell r="G716">
            <v>1.0900000000000001</v>
          </cell>
          <cell r="H716">
            <v>0.9</v>
          </cell>
          <cell r="I716" t="str">
            <v>0          0</v>
          </cell>
          <cell r="J716">
            <v>0</v>
          </cell>
          <cell r="K716">
            <v>0</v>
          </cell>
          <cell r="L716">
            <v>2003</v>
          </cell>
          <cell r="M716" t="str">
            <v>No Trade</v>
          </cell>
          <cell r="N716" t="str">
            <v/>
          </cell>
          <cell r="O716" t="str">
            <v/>
          </cell>
          <cell r="P716" t="str">
            <v/>
          </cell>
        </row>
        <row r="717">
          <cell r="A717" t="str">
            <v>LO</v>
          </cell>
          <cell r="B717">
            <v>5</v>
          </cell>
          <cell r="C717">
            <v>3</v>
          </cell>
          <cell r="D717" t="str">
            <v>C</v>
          </cell>
          <cell r="E717">
            <v>30</v>
          </cell>
          <cell r="F717">
            <v>37727</v>
          </cell>
          <cell r="G717">
            <v>0.96</v>
          </cell>
          <cell r="H717">
            <v>0.7</v>
          </cell>
          <cell r="I717" t="str">
            <v>9         25</v>
          </cell>
          <cell r="J717">
            <v>0</v>
          </cell>
          <cell r="K717">
            <v>0</v>
          </cell>
          <cell r="L717">
            <v>2003</v>
          </cell>
          <cell r="M717" t="str">
            <v>No Trade</v>
          </cell>
          <cell r="N717" t="str">
            <v/>
          </cell>
          <cell r="O717" t="str">
            <v/>
          </cell>
          <cell r="P717" t="str">
            <v/>
          </cell>
        </row>
        <row r="718">
          <cell r="A718" t="str">
            <v>LO</v>
          </cell>
          <cell r="B718">
            <v>5</v>
          </cell>
          <cell r="C718">
            <v>3</v>
          </cell>
          <cell r="D718" t="str">
            <v>P</v>
          </cell>
          <cell r="E718">
            <v>30</v>
          </cell>
          <cell r="F718">
            <v>37727</v>
          </cell>
          <cell r="G718">
            <v>5.44</v>
          </cell>
          <cell r="H718">
            <v>5.4</v>
          </cell>
          <cell r="I718" t="str">
            <v>4          0</v>
          </cell>
          <cell r="J718">
            <v>0</v>
          </cell>
          <cell r="K718">
            <v>0</v>
          </cell>
          <cell r="L718">
            <v>2003</v>
          </cell>
          <cell r="M718" t="str">
            <v>No Trade</v>
          </cell>
          <cell r="N718" t="str">
            <v/>
          </cell>
          <cell r="O718" t="str">
            <v/>
          </cell>
          <cell r="P718" t="str">
            <v/>
          </cell>
        </row>
        <row r="719">
          <cell r="A719" t="str">
            <v>LO</v>
          </cell>
          <cell r="B719">
            <v>5</v>
          </cell>
          <cell r="C719">
            <v>3</v>
          </cell>
          <cell r="D719" t="str">
            <v>C</v>
          </cell>
          <cell r="E719">
            <v>30.5</v>
          </cell>
          <cell r="F719">
            <v>37727</v>
          </cell>
          <cell r="G719">
            <v>0.85</v>
          </cell>
          <cell r="H719">
            <v>0.6</v>
          </cell>
          <cell r="I719" t="str">
            <v>9          3</v>
          </cell>
          <cell r="J719">
            <v>0.86</v>
          </cell>
          <cell r="K719">
            <v>0.86</v>
          </cell>
          <cell r="L719">
            <v>2003</v>
          </cell>
          <cell r="M719" t="str">
            <v>No Trade</v>
          </cell>
          <cell r="N719" t="str">
            <v/>
          </cell>
          <cell r="O719" t="str">
            <v/>
          </cell>
          <cell r="P719" t="str">
            <v/>
          </cell>
        </row>
        <row r="720">
          <cell r="A720" t="str">
            <v>LO</v>
          </cell>
          <cell r="B720">
            <v>5</v>
          </cell>
          <cell r="C720">
            <v>3</v>
          </cell>
          <cell r="D720" t="str">
            <v>P</v>
          </cell>
          <cell r="E720">
            <v>30.5</v>
          </cell>
          <cell r="F720">
            <v>37727</v>
          </cell>
          <cell r="G720">
            <v>5.84</v>
          </cell>
          <cell r="H720">
            <v>5.8</v>
          </cell>
          <cell r="I720" t="str">
            <v>4          0</v>
          </cell>
          <cell r="J720">
            <v>0</v>
          </cell>
          <cell r="K720">
            <v>0</v>
          </cell>
          <cell r="L720">
            <v>2003</v>
          </cell>
          <cell r="M720" t="str">
            <v>No Trade</v>
          </cell>
          <cell r="N720" t="str">
            <v/>
          </cell>
          <cell r="O720" t="str">
            <v/>
          </cell>
          <cell r="P720" t="str">
            <v/>
          </cell>
        </row>
        <row r="721">
          <cell r="A721" t="str">
            <v>LO</v>
          </cell>
          <cell r="B721">
            <v>5</v>
          </cell>
          <cell r="C721">
            <v>3</v>
          </cell>
          <cell r="D721" t="str">
            <v>C</v>
          </cell>
          <cell r="E721">
            <v>31</v>
          </cell>
          <cell r="F721">
            <v>37727</v>
          </cell>
          <cell r="G721">
            <v>0.76</v>
          </cell>
          <cell r="H721">
            <v>0.6</v>
          </cell>
          <cell r="I721" t="str">
            <v>0          0</v>
          </cell>
          <cell r="J721">
            <v>0</v>
          </cell>
          <cell r="K721">
            <v>0</v>
          </cell>
          <cell r="L721">
            <v>2003</v>
          </cell>
          <cell r="M721" t="str">
            <v>No Trade</v>
          </cell>
          <cell r="N721" t="str">
            <v/>
          </cell>
          <cell r="O721" t="str">
            <v/>
          </cell>
          <cell r="P721" t="str">
            <v/>
          </cell>
        </row>
        <row r="722">
          <cell r="A722" t="str">
            <v>LO</v>
          </cell>
          <cell r="B722">
            <v>5</v>
          </cell>
          <cell r="C722">
            <v>3</v>
          </cell>
          <cell r="D722" t="str">
            <v>C</v>
          </cell>
          <cell r="E722">
            <v>31.5</v>
          </cell>
          <cell r="F722">
            <v>37727</v>
          </cell>
          <cell r="G722">
            <v>0.67</v>
          </cell>
          <cell r="H722">
            <v>0.5</v>
          </cell>
          <cell r="I722" t="str">
            <v>3          0</v>
          </cell>
          <cell r="J722">
            <v>0</v>
          </cell>
          <cell r="K722">
            <v>0</v>
          </cell>
          <cell r="L722">
            <v>2003</v>
          </cell>
          <cell r="M722" t="str">
            <v>No Trade</v>
          </cell>
          <cell r="N722" t="str">
            <v/>
          </cell>
          <cell r="O722" t="str">
            <v/>
          </cell>
          <cell r="P722" t="str">
            <v/>
          </cell>
        </row>
        <row r="723">
          <cell r="A723" t="str">
            <v>LO</v>
          </cell>
          <cell r="B723">
            <v>5</v>
          </cell>
          <cell r="C723">
            <v>3</v>
          </cell>
          <cell r="D723" t="str">
            <v>C</v>
          </cell>
          <cell r="E723">
            <v>32</v>
          </cell>
          <cell r="F723">
            <v>37727</v>
          </cell>
          <cell r="G723">
            <v>0.57999999999999996</v>
          </cell>
          <cell r="H723">
            <v>0.4</v>
          </cell>
          <cell r="I723" t="str">
            <v>7          0</v>
          </cell>
          <cell r="J723">
            <v>0</v>
          </cell>
          <cell r="K723">
            <v>0</v>
          </cell>
          <cell r="L723">
            <v>2003</v>
          </cell>
          <cell r="M723" t="str">
            <v>No Trade</v>
          </cell>
          <cell r="N723" t="str">
            <v/>
          </cell>
          <cell r="O723" t="str">
            <v/>
          </cell>
          <cell r="P723" t="str">
            <v/>
          </cell>
        </row>
        <row r="724">
          <cell r="A724" t="str">
            <v>LO</v>
          </cell>
          <cell r="B724">
            <v>5</v>
          </cell>
          <cell r="C724">
            <v>3</v>
          </cell>
          <cell r="D724" t="str">
            <v>C</v>
          </cell>
          <cell r="E724">
            <v>32.5</v>
          </cell>
          <cell r="F724">
            <v>37727</v>
          </cell>
          <cell r="G724">
            <v>0.51</v>
          </cell>
          <cell r="H724">
            <v>0.4</v>
          </cell>
          <cell r="I724" t="str">
            <v>2          0</v>
          </cell>
          <cell r="J724">
            <v>0</v>
          </cell>
          <cell r="K724">
            <v>0</v>
          </cell>
          <cell r="L724">
            <v>2003</v>
          </cell>
          <cell r="M724" t="str">
            <v>No Trade</v>
          </cell>
          <cell r="N724" t="str">
            <v/>
          </cell>
          <cell r="O724" t="str">
            <v/>
          </cell>
          <cell r="P724" t="str">
            <v/>
          </cell>
        </row>
        <row r="725">
          <cell r="A725" t="str">
            <v>LO</v>
          </cell>
          <cell r="B725">
            <v>5</v>
          </cell>
          <cell r="C725">
            <v>3</v>
          </cell>
          <cell r="D725" t="str">
            <v>C</v>
          </cell>
          <cell r="E725">
            <v>33</v>
          </cell>
          <cell r="F725">
            <v>37727</v>
          </cell>
          <cell r="G725">
            <v>0.46</v>
          </cell>
          <cell r="H725">
            <v>0.3</v>
          </cell>
          <cell r="I725" t="str">
            <v>8          0</v>
          </cell>
          <cell r="J725">
            <v>0</v>
          </cell>
          <cell r="K725">
            <v>0</v>
          </cell>
          <cell r="L725">
            <v>2003</v>
          </cell>
          <cell r="M725" t="str">
            <v>No Trade</v>
          </cell>
          <cell r="N725" t="str">
            <v/>
          </cell>
          <cell r="O725" t="str">
            <v/>
          </cell>
          <cell r="P725" t="str">
            <v/>
          </cell>
        </row>
        <row r="726">
          <cell r="A726" t="str">
            <v>LO</v>
          </cell>
          <cell r="B726">
            <v>5</v>
          </cell>
          <cell r="C726">
            <v>3</v>
          </cell>
          <cell r="D726" t="str">
            <v>C</v>
          </cell>
          <cell r="E726">
            <v>34</v>
          </cell>
          <cell r="F726">
            <v>37727</v>
          </cell>
          <cell r="G726">
            <v>0.4</v>
          </cell>
          <cell r="H726">
            <v>0.3</v>
          </cell>
          <cell r="I726" t="str">
            <v>3        250</v>
          </cell>
          <cell r="J726">
            <v>0.37</v>
          </cell>
          <cell r="K726">
            <v>0.37</v>
          </cell>
          <cell r="L726">
            <v>2003</v>
          </cell>
          <cell r="M726" t="str">
            <v>No Trade</v>
          </cell>
          <cell r="N726" t="str">
            <v/>
          </cell>
          <cell r="O726" t="str">
            <v/>
          </cell>
          <cell r="P726" t="str">
            <v/>
          </cell>
        </row>
        <row r="727">
          <cell r="A727" t="str">
            <v>LO</v>
          </cell>
          <cell r="B727">
            <v>5</v>
          </cell>
          <cell r="C727">
            <v>3</v>
          </cell>
          <cell r="D727" t="str">
            <v>C</v>
          </cell>
          <cell r="E727">
            <v>35</v>
          </cell>
          <cell r="F727">
            <v>37727</v>
          </cell>
          <cell r="G727">
            <v>0.32</v>
          </cell>
          <cell r="H727">
            <v>0.2</v>
          </cell>
          <cell r="I727" t="str">
            <v>6          0</v>
          </cell>
          <cell r="J727">
            <v>0</v>
          </cell>
          <cell r="K727">
            <v>0</v>
          </cell>
          <cell r="L727">
            <v>2003</v>
          </cell>
          <cell r="M727" t="str">
            <v>No Trade</v>
          </cell>
          <cell r="N727" t="str">
            <v/>
          </cell>
          <cell r="O727" t="str">
            <v/>
          </cell>
          <cell r="P727" t="str">
            <v/>
          </cell>
        </row>
        <row r="728">
          <cell r="A728" t="str">
            <v>LO</v>
          </cell>
          <cell r="B728">
            <v>5</v>
          </cell>
          <cell r="C728">
            <v>3</v>
          </cell>
          <cell r="D728" t="str">
            <v>C</v>
          </cell>
          <cell r="E728">
            <v>40</v>
          </cell>
          <cell r="F728">
            <v>37727</v>
          </cell>
          <cell r="G728">
            <v>0.14000000000000001</v>
          </cell>
          <cell r="H728">
            <v>0.1</v>
          </cell>
          <cell r="I728" t="str">
            <v>0          1</v>
          </cell>
          <cell r="J728">
            <v>0.15</v>
          </cell>
          <cell r="K728">
            <v>0.15</v>
          </cell>
          <cell r="L728">
            <v>2003</v>
          </cell>
          <cell r="M728" t="str">
            <v>No Trade</v>
          </cell>
          <cell r="N728" t="str">
            <v/>
          </cell>
          <cell r="O728" t="str">
            <v/>
          </cell>
          <cell r="P728" t="str">
            <v/>
          </cell>
        </row>
        <row r="729">
          <cell r="A729" t="str">
            <v>LO</v>
          </cell>
          <cell r="B729">
            <v>5</v>
          </cell>
          <cell r="C729">
            <v>3</v>
          </cell>
          <cell r="D729" t="str">
            <v>C</v>
          </cell>
          <cell r="E729">
            <v>50</v>
          </cell>
          <cell r="F729">
            <v>37727</v>
          </cell>
          <cell r="G729">
            <v>0.08</v>
          </cell>
          <cell r="H729">
            <v>0</v>
          </cell>
          <cell r="I729" t="str">
            <v>6          0</v>
          </cell>
          <cell r="J729">
            <v>0</v>
          </cell>
          <cell r="K729">
            <v>0</v>
          </cell>
          <cell r="L729">
            <v>2003</v>
          </cell>
          <cell r="M729" t="str">
            <v>No Trade</v>
          </cell>
          <cell r="N729" t="str">
            <v/>
          </cell>
          <cell r="O729" t="str">
            <v/>
          </cell>
          <cell r="P729" t="str">
            <v/>
          </cell>
        </row>
        <row r="730">
          <cell r="A730" t="str">
            <v>LO</v>
          </cell>
          <cell r="B730">
            <v>6</v>
          </cell>
          <cell r="C730">
            <v>3</v>
          </cell>
          <cell r="D730" t="str">
            <v>C</v>
          </cell>
          <cell r="E730">
            <v>2.5</v>
          </cell>
          <cell r="F730">
            <v>37756</v>
          </cell>
          <cell r="G730">
            <v>0</v>
          </cell>
          <cell r="H730">
            <v>0</v>
          </cell>
          <cell r="I730" t="str">
            <v>0          0</v>
          </cell>
          <cell r="J730">
            <v>0</v>
          </cell>
          <cell r="K730">
            <v>0</v>
          </cell>
          <cell r="L730">
            <v>2003</v>
          </cell>
          <cell r="M730" t="str">
            <v>No Trade</v>
          </cell>
          <cell r="N730" t="str">
            <v/>
          </cell>
          <cell r="O730" t="str">
            <v/>
          </cell>
          <cell r="P730" t="str">
            <v/>
          </cell>
        </row>
        <row r="731">
          <cell r="A731" t="str">
            <v>LO</v>
          </cell>
          <cell r="B731">
            <v>6</v>
          </cell>
          <cell r="C731">
            <v>3</v>
          </cell>
          <cell r="D731" t="str">
            <v>P</v>
          </cell>
          <cell r="E731">
            <v>2.5</v>
          </cell>
          <cell r="F731">
            <v>37756</v>
          </cell>
          <cell r="G731">
            <v>0</v>
          </cell>
          <cell r="H731">
            <v>0</v>
          </cell>
          <cell r="I731" t="str">
            <v>0          0</v>
          </cell>
          <cell r="J731">
            <v>0</v>
          </cell>
          <cell r="K731">
            <v>0</v>
          </cell>
          <cell r="L731">
            <v>2003</v>
          </cell>
          <cell r="M731" t="str">
            <v>No Trade</v>
          </cell>
          <cell r="N731" t="str">
            <v/>
          </cell>
          <cell r="O731" t="str">
            <v/>
          </cell>
          <cell r="P731" t="str">
            <v/>
          </cell>
        </row>
        <row r="732">
          <cell r="A732" t="str">
            <v>LO</v>
          </cell>
          <cell r="B732">
            <v>6</v>
          </cell>
          <cell r="C732">
            <v>3</v>
          </cell>
          <cell r="D732" t="str">
            <v>P</v>
          </cell>
          <cell r="E732">
            <v>10</v>
          </cell>
          <cell r="F732">
            <v>37756</v>
          </cell>
          <cell r="G732">
            <v>0</v>
          </cell>
          <cell r="H732">
            <v>0</v>
          </cell>
          <cell r="I732" t="str">
            <v>0          0</v>
          </cell>
          <cell r="J732">
            <v>0</v>
          </cell>
          <cell r="K732">
            <v>0</v>
          </cell>
          <cell r="L732">
            <v>2003</v>
          </cell>
          <cell r="M732" t="str">
            <v>No Trade</v>
          </cell>
          <cell r="N732" t="str">
            <v/>
          </cell>
          <cell r="O732" t="str">
            <v/>
          </cell>
          <cell r="P732" t="str">
            <v/>
          </cell>
        </row>
        <row r="733">
          <cell r="A733" t="str">
            <v>LO</v>
          </cell>
          <cell r="B733">
            <v>6</v>
          </cell>
          <cell r="C733">
            <v>3</v>
          </cell>
          <cell r="D733" t="str">
            <v>P</v>
          </cell>
          <cell r="E733">
            <v>13</v>
          </cell>
          <cell r="F733">
            <v>37756</v>
          </cell>
          <cell r="G733">
            <v>0.03</v>
          </cell>
          <cell r="H733">
            <v>0</v>
          </cell>
          <cell r="I733" t="str">
            <v>3          0</v>
          </cell>
          <cell r="J733">
            <v>0</v>
          </cell>
          <cell r="K733">
            <v>0</v>
          </cell>
          <cell r="L733">
            <v>2003</v>
          </cell>
          <cell r="M733" t="str">
            <v>No Trade</v>
          </cell>
          <cell r="N733" t="str">
            <v/>
          </cell>
          <cell r="O733" t="str">
            <v/>
          </cell>
          <cell r="P733" t="str">
            <v/>
          </cell>
        </row>
        <row r="734">
          <cell r="A734" t="str">
            <v>LO</v>
          </cell>
          <cell r="B734">
            <v>6</v>
          </cell>
          <cell r="C734">
            <v>3</v>
          </cell>
          <cell r="D734" t="str">
            <v>P</v>
          </cell>
          <cell r="E734">
            <v>14</v>
          </cell>
          <cell r="F734">
            <v>37756</v>
          </cell>
          <cell r="G734">
            <v>0.06</v>
          </cell>
          <cell r="H734">
            <v>0</v>
          </cell>
          <cell r="I734" t="str">
            <v>6          0</v>
          </cell>
          <cell r="J734">
            <v>0</v>
          </cell>
          <cell r="K734">
            <v>0</v>
          </cell>
          <cell r="L734">
            <v>2003</v>
          </cell>
          <cell r="M734" t="str">
            <v>No Trade</v>
          </cell>
          <cell r="N734" t="str">
            <v/>
          </cell>
          <cell r="O734" t="str">
            <v/>
          </cell>
          <cell r="P734" t="str">
            <v/>
          </cell>
        </row>
        <row r="735">
          <cell r="A735" t="str">
            <v>LO</v>
          </cell>
          <cell r="B735">
            <v>6</v>
          </cell>
          <cell r="C735">
            <v>3</v>
          </cell>
          <cell r="D735" t="str">
            <v>P</v>
          </cell>
          <cell r="E735">
            <v>15</v>
          </cell>
          <cell r="F735">
            <v>37756</v>
          </cell>
          <cell r="G735">
            <v>0.1</v>
          </cell>
          <cell r="H735">
            <v>0</v>
          </cell>
          <cell r="I735" t="str">
            <v>9          0</v>
          </cell>
          <cell r="J735">
            <v>0</v>
          </cell>
          <cell r="K735">
            <v>0</v>
          </cell>
          <cell r="L735">
            <v>2003</v>
          </cell>
          <cell r="M735" t="str">
            <v>No Trade</v>
          </cell>
          <cell r="N735" t="str">
            <v/>
          </cell>
          <cell r="O735" t="str">
            <v/>
          </cell>
          <cell r="P735" t="str">
            <v/>
          </cell>
        </row>
        <row r="736">
          <cell r="A736" t="str">
            <v>LO</v>
          </cell>
          <cell r="B736">
            <v>6</v>
          </cell>
          <cell r="C736">
            <v>3</v>
          </cell>
          <cell r="D736" t="str">
            <v>P</v>
          </cell>
          <cell r="E736">
            <v>16</v>
          </cell>
          <cell r="F736">
            <v>37756</v>
          </cell>
          <cell r="G736">
            <v>0.15</v>
          </cell>
          <cell r="H736">
            <v>0.1</v>
          </cell>
          <cell r="I736" t="str">
            <v>5          0</v>
          </cell>
          <cell r="J736">
            <v>0</v>
          </cell>
          <cell r="K736">
            <v>0</v>
          </cell>
          <cell r="L736">
            <v>2003</v>
          </cell>
          <cell r="M736" t="str">
            <v>No Trade</v>
          </cell>
          <cell r="N736" t="str">
            <v/>
          </cell>
          <cell r="O736" t="str">
            <v/>
          </cell>
          <cell r="P736" t="str">
            <v/>
          </cell>
        </row>
        <row r="737">
          <cell r="A737" t="str">
            <v>LO</v>
          </cell>
          <cell r="B737">
            <v>6</v>
          </cell>
          <cell r="C737">
            <v>3</v>
          </cell>
          <cell r="D737" t="str">
            <v>P</v>
          </cell>
          <cell r="E737">
            <v>17</v>
          </cell>
          <cell r="F737">
            <v>37756</v>
          </cell>
          <cell r="G737">
            <v>0.22</v>
          </cell>
          <cell r="H737">
            <v>0.2</v>
          </cell>
          <cell r="I737" t="str">
            <v>2          0</v>
          </cell>
          <cell r="J737">
            <v>0</v>
          </cell>
          <cell r="K737">
            <v>0</v>
          </cell>
          <cell r="L737">
            <v>2003</v>
          </cell>
          <cell r="M737" t="str">
            <v>No Trade</v>
          </cell>
          <cell r="N737" t="str">
            <v/>
          </cell>
          <cell r="O737" t="str">
            <v/>
          </cell>
          <cell r="P737" t="str">
            <v/>
          </cell>
        </row>
        <row r="738">
          <cell r="A738" t="str">
            <v>LO</v>
          </cell>
          <cell r="B738">
            <v>6</v>
          </cell>
          <cell r="C738">
            <v>3</v>
          </cell>
          <cell r="D738" t="str">
            <v>P</v>
          </cell>
          <cell r="E738">
            <v>17.5</v>
          </cell>
          <cell r="F738">
            <v>37756</v>
          </cell>
          <cell r="G738">
            <v>0.27</v>
          </cell>
          <cell r="H738">
            <v>0.2</v>
          </cell>
          <cell r="I738" t="str">
            <v>7          0</v>
          </cell>
          <cell r="J738">
            <v>0</v>
          </cell>
          <cell r="K738">
            <v>0</v>
          </cell>
          <cell r="L738">
            <v>2003</v>
          </cell>
          <cell r="M738" t="str">
            <v>No Trade</v>
          </cell>
          <cell r="N738" t="str">
            <v/>
          </cell>
          <cell r="O738" t="str">
            <v/>
          </cell>
          <cell r="P738" t="str">
            <v/>
          </cell>
        </row>
        <row r="739">
          <cell r="A739" t="str">
            <v>LO</v>
          </cell>
          <cell r="B739">
            <v>6</v>
          </cell>
          <cell r="C739">
            <v>3</v>
          </cell>
          <cell r="D739" t="str">
            <v>P</v>
          </cell>
          <cell r="E739">
            <v>18</v>
          </cell>
          <cell r="F739">
            <v>37756</v>
          </cell>
          <cell r="G739">
            <v>0.32</v>
          </cell>
          <cell r="H739">
            <v>0.3</v>
          </cell>
          <cell r="I739" t="str">
            <v>3          0</v>
          </cell>
          <cell r="J739">
            <v>0</v>
          </cell>
          <cell r="K739">
            <v>0</v>
          </cell>
          <cell r="L739">
            <v>2003</v>
          </cell>
          <cell r="M739" t="str">
            <v>No Trade</v>
          </cell>
          <cell r="N739" t="str">
            <v/>
          </cell>
          <cell r="O739" t="str">
            <v/>
          </cell>
          <cell r="P739" t="str">
            <v/>
          </cell>
        </row>
        <row r="740">
          <cell r="A740" t="str">
            <v>LO</v>
          </cell>
          <cell r="B740">
            <v>6</v>
          </cell>
          <cell r="C740">
            <v>3</v>
          </cell>
          <cell r="D740" t="str">
            <v>C</v>
          </cell>
          <cell r="E740">
            <v>18.5</v>
          </cell>
          <cell r="F740">
            <v>37756</v>
          </cell>
          <cell r="G740">
            <v>0</v>
          </cell>
          <cell r="H740">
            <v>0</v>
          </cell>
          <cell r="I740" t="str">
            <v>0          0</v>
          </cell>
          <cell r="J740">
            <v>0</v>
          </cell>
          <cell r="K740">
            <v>0</v>
          </cell>
          <cell r="L740">
            <v>2003</v>
          </cell>
          <cell r="M740" t="str">
            <v>No Trade</v>
          </cell>
          <cell r="N740" t="str">
            <v/>
          </cell>
          <cell r="O740" t="str">
            <v/>
          </cell>
          <cell r="P740" t="str">
            <v/>
          </cell>
        </row>
        <row r="741">
          <cell r="A741" t="str">
            <v>LO</v>
          </cell>
          <cell r="B741">
            <v>6</v>
          </cell>
          <cell r="C741">
            <v>3</v>
          </cell>
          <cell r="D741" t="str">
            <v>P</v>
          </cell>
          <cell r="E741">
            <v>18.5</v>
          </cell>
          <cell r="F741">
            <v>37756</v>
          </cell>
          <cell r="G741">
            <v>0.38</v>
          </cell>
          <cell r="H741">
            <v>0.3</v>
          </cell>
          <cell r="I741" t="str">
            <v>9          0</v>
          </cell>
          <cell r="J741">
            <v>0</v>
          </cell>
          <cell r="K741">
            <v>0</v>
          </cell>
          <cell r="L741">
            <v>2003</v>
          </cell>
          <cell r="M741" t="str">
            <v>No Trade</v>
          </cell>
          <cell r="N741" t="str">
            <v/>
          </cell>
          <cell r="O741" t="str">
            <v/>
          </cell>
          <cell r="P741" t="str">
            <v/>
          </cell>
        </row>
        <row r="742">
          <cell r="A742" t="str">
            <v>LO</v>
          </cell>
          <cell r="B742">
            <v>6</v>
          </cell>
          <cell r="C742">
            <v>3</v>
          </cell>
          <cell r="D742" t="str">
            <v>C</v>
          </cell>
          <cell r="E742">
            <v>19</v>
          </cell>
          <cell r="F742">
            <v>37756</v>
          </cell>
          <cell r="G742">
            <v>0</v>
          </cell>
          <cell r="H742">
            <v>0</v>
          </cell>
          <cell r="I742" t="str">
            <v>0          0</v>
          </cell>
          <cell r="J742">
            <v>0</v>
          </cell>
          <cell r="K742">
            <v>0</v>
          </cell>
          <cell r="L742">
            <v>2003</v>
          </cell>
          <cell r="M742" t="str">
            <v>No Trade</v>
          </cell>
          <cell r="N742" t="str">
            <v/>
          </cell>
          <cell r="O742" t="str">
            <v/>
          </cell>
          <cell r="P742" t="str">
            <v/>
          </cell>
        </row>
        <row r="743">
          <cell r="A743" t="str">
            <v>LO</v>
          </cell>
          <cell r="B743">
            <v>6</v>
          </cell>
          <cell r="C743">
            <v>3</v>
          </cell>
          <cell r="D743" t="str">
            <v>P</v>
          </cell>
          <cell r="E743">
            <v>19</v>
          </cell>
          <cell r="F743">
            <v>37756</v>
          </cell>
          <cell r="G743">
            <v>0.45</v>
          </cell>
          <cell r="H743">
            <v>0.4</v>
          </cell>
          <cell r="I743" t="str">
            <v>6          0</v>
          </cell>
          <cell r="J743">
            <v>0</v>
          </cell>
          <cell r="K743">
            <v>0</v>
          </cell>
          <cell r="L743">
            <v>2003</v>
          </cell>
          <cell r="M743" t="str">
            <v>No Trade</v>
          </cell>
          <cell r="N743" t="str">
            <v/>
          </cell>
          <cell r="O743" t="str">
            <v/>
          </cell>
          <cell r="P743" t="str">
            <v/>
          </cell>
        </row>
        <row r="744">
          <cell r="A744" t="str">
            <v>LO</v>
          </cell>
          <cell r="B744">
            <v>6</v>
          </cell>
          <cell r="C744">
            <v>3</v>
          </cell>
          <cell r="D744" t="str">
            <v>P</v>
          </cell>
          <cell r="E744">
            <v>19.5</v>
          </cell>
          <cell r="F744">
            <v>37756</v>
          </cell>
          <cell r="G744">
            <v>0.52</v>
          </cell>
          <cell r="H744">
            <v>0.5</v>
          </cell>
          <cell r="I744" t="str">
            <v>4          0</v>
          </cell>
          <cell r="J744">
            <v>0</v>
          </cell>
          <cell r="K744">
            <v>0</v>
          </cell>
          <cell r="L744">
            <v>2003</v>
          </cell>
          <cell r="M744" t="str">
            <v>No Trade</v>
          </cell>
          <cell r="N744" t="str">
            <v/>
          </cell>
          <cell r="O744" t="str">
            <v/>
          </cell>
          <cell r="P744" t="str">
            <v/>
          </cell>
        </row>
        <row r="745">
          <cell r="A745" t="str">
            <v>LO</v>
          </cell>
          <cell r="B745">
            <v>6</v>
          </cell>
          <cell r="C745">
            <v>3</v>
          </cell>
          <cell r="D745" t="str">
            <v>C</v>
          </cell>
          <cell r="E745">
            <v>20</v>
          </cell>
          <cell r="F745">
            <v>37756</v>
          </cell>
          <cell r="G745">
            <v>7.18</v>
          </cell>
          <cell r="H745">
            <v>7.1</v>
          </cell>
          <cell r="I745" t="str">
            <v>8          0</v>
          </cell>
          <cell r="J745">
            <v>0</v>
          </cell>
          <cell r="K745">
            <v>0</v>
          </cell>
          <cell r="L745">
            <v>2003</v>
          </cell>
          <cell r="M745" t="str">
            <v>No Trade</v>
          </cell>
          <cell r="N745" t="str">
            <v/>
          </cell>
          <cell r="O745" t="str">
            <v/>
          </cell>
          <cell r="P745" t="str">
            <v/>
          </cell>
        </row>
        <row r="746">
          <cell r="A746" t="str">
            <v>LO</v>
          </cell>
          <cell r="B746">
            <v>6</v>
          </cell>
          <cell r="C746">
            <v>3</v>
          </cell>
          <cell r="D746" t="str">
            <v>P</v>
          </cell>
          <cell r="E746">
            <v>20</v>
          </cell>
          <cell r="F746">
            <v>37756</v>
          </cell>
          <cell r="G746">
            <v>0.61</v>
          </cell>
          <cell r="H746">
            <v>0.6</v>
          </cell>
          <cell r="I746" t="str">
            <v>3         22</v>
          </cell>
          <cell r="J746">
            <v>0.67</v>
          </cell>
          <cell r="K746">
            <v>0.66</v>
          </cell>
          <cell r="L746">
            <v>2003</v>
          </cell>
          <cell r="M746" t="str">
            <v>No Trade</v>
          </cell>
          <cell r="N746" t="str">
            <v/>
          </cell>
          <cell r="O746" t="str">
            <v/>
          </cell>
          <cell r="P746" t="str">
            <v/>
          </cell>
        </row>
        <row r="747">
          <cell r="A747" t="str">
            <v>LO</v>
          </cell>
          <cell r="B747">
            <v>6</v>
          </cell>
          <cell r="C747">
            <v>3</v>
          </cell>
          <cell r="D747" t="str">
            <v>C</v>
          </cell>
          <cell r="E747">
            <v>20.5</v>
          </cell>
          <cell r="F747">
            <v>37756</v>
          </cell>
          <cell r="G747">
            <v>5.93</v>
          </cell>
          <cell r="H747">
            <v>5.4</v>
          </cell>
          <cell r="I747" t="str">
            <v>6          0</v>
          </cell>
          <cell r="J747">
            <v>0</v>
          </cell>
          <cell r="K747">
            <v>0</v>
          </cell>
          <cell r="L747">
            <v>2003</v>
          </cell>
          <cell r="M747" t="str">
            <v>No Trade</v>
          </cell>
          <cell r="N747" t="str">
            <v/>
          </cell>
          <cell r="O747" t="str">
            <v/>
          </cell>
          <cell r="P747" t="str">
            <v/>
          </cell>
        </row>
        <row r="748">
          <cell r="A748" t="str">
            <v>LO</v>
          </cell>
          <cell r="B748">
            <v>6</v>
          </cell>
          <cell r="C748">
            <v>3</v>
          </cell>
          <cell r="D748" t="str">
            <v>P</v>
          </cell>
          <cell r="E748">
            <v>20.5</v>
          </cell>
          <cell r="F748">
            <v>37756</v>
          </cell>
          <cell r="G748">
            <v>0.7</v>
          </cell>
          <cell r="H748">
            <v>0.7</v>
          </cell>
          <cell r="I748" t="str">
            <v>3          0</v>
          </cell>
          <cell r="J748">
            <v>0</v>
          </cell>
          <cell r="K748">
            <v>0</v>
          </cell>
          <cell r="L748">
            <v>2003</v>
          </cell>
          <cell r="M748" t="str">
            <v>No Trade</v>
          </cell>
          <cell r="N748" t="str">
            <v/>
          </cell>
          <cell r="O748" t="str">
            <v/>
          </cell>
          <cell r="P748" t="str">
            <v/>
          </cell>
        </row>
        <row r="749">
          <cell r="A749" t="str">
            <v>LO</v>
          </cell>
          <cell r="B749">
            <v>6</v>
          </cell>
          <cell r="C749">
            <v>3</v>
          </cell>
          <cell r="D749" t="str">
            <v>C</v>
          </cell>
          <cell r="E749">
            <v>21</v>
          </cell>
          <cell r="F749">
            <v>37756</v>
          </cell>
          <cell r="G749">
            <v>5.54</v>
          </cell>
          <cell r="H749">
            <v>5</v>
          </cell>
          <cell r="I749" t="str">
            <v>8          0</v>
          </cell>
          <cell r="J749">
            <v>0</v>
          </cell>
          <cell r="K749">
            <v>0</v>
          </cell>
          <cell r="L749">
            <v>2003</v>
          </cell>
          <cell r="M749" t="str">
            <v>No Trade</v>
          </cell>
          <cell r="N749" t="str">
            <v/>
          </cell>
          <cell r="O749" t="str">
            <v/>
          </cell>
          <cell r="P749" t="str">
            <v/>
          </cell>
        </row>
        <row r="750">
          <cell r="A750" t="str">
            <v>LO</v>
          </cell>
          <cell r="B750">
            <v>6</v>
          </cell>
          <cell r="C750">
            <v>3</v>
          </cell>
          <cell r="D750" t="str">
            <v>P</v>
          </cell>
          <cell r="E750">
            <v>21</v>
          </cell>
          <cell r="F750">
            <v>37756</v>
          </cell>
          <cell r="G750">
            <v>0.81</v>
          </cell>
          <cell r="H750">
            <v>0.8</v>
          </cell>
          <cell r="I750" t="str">
            <v>4          0</v>
          </cell>
          <cell r="J750">
            <v>0</v>
          </cell>
          <cell r="K750">
            <v>0</v>
          </cell>
          <cell r="L750">
            <v>2003</v>
          </cell>
          <cell r="M750" t="str">
            <v>No Trade</v>
          </cell>
          <cell r="N750" t="str">
            <v/>
          </cell>
          <cell r="O750" t="str">
            <v/>
          </cell>
          <cell r="P750" t="str">
            <v/>
          </cell>
        </row>
        <row r="751">
          <cell r="A751" t="str">
            <v>LO</v>
          </cell>
          <cell r="B751">
            <v>6</v>
          </cell>
          <cell r="C751">
            <v>3</v>
          </cell>
          <cell r="D751" t="str">
            <v>C</v>
          </cell>
          <cell r="E751">
            <v>21.5</v>
          </cell>
          <cell r="F751">
            <v>37756</v>
          </cell>
          <cell r="G751">
            <v>5.17</v>
          </cell>
          <cell r="H751">
            <v>4.7</v>
          </cell>
          <cell r="I751" t="str">
            <v>2          0</v>
          </cell>
          <cell r="J751">
            <v>0</v>
          </cell>
          <cell r="K751">
            <v>0</v>
          </cell>
          <cell r="L751">
            <v>2003</v>
          </cell>
          <cell r="M751" t="str">
            <v>No Trade</v>
          </cell>
          <cell r="N751" t="str">
            <v/>
          </cell>
          <cell r="O751" t="str">
            <v/>
          </cell>
          <cell r="P751" t="str">
            <v/>
          </cell>
        </row>
        <row r="752">
          <cell r="A752" t="str">
            <v>LO</v>
          </cell>
          <cell r="B752">
            <v>6</v>
          </cell>
          <cell r="C752">
            <v>3</v>
          </cell>
          <cell r="D752" t="str">
            <v>P</v>
          </cell>
          <cell r="E752">
            <v>21.5</v>
          </cell>
          <cell r="F752">
            <v>37756</v>
          </cell>
          <cell r="G752">
            <v>0.93</v>
          </cell>
          <cell r="H752">
            <v>0.9</v>
          </cell>
          <cell r="I752" t="str">
            <v>7          0</v>
          </cell>
          <cell r="J752">
            <v>0</v>
          </cell>
          <cell r="K752">
            <v>0</v>
          </cell>
          <cell r="L752">
            <v>2003</v>
          </cell>
          <cell r="M752" t="str">
            <v>No Trade</v>
          </cell>
          <cell r="N752" t="str">
            <v/>
          </cell>
          <cell r="O752" t="str">
            <v/>
          </cell>
          <cell r="P752" t="str">
            <v/>
          </cell>
        </row>
        <row r="753">
          <cell r="A753" t="str">
            <v>LO</v>
          </cell>
          <cell r="B753">
            <v>6</v>
          </cell>
          <cell r="C753">
            <v>3</v>
          </cell>
          <cell r="D753" t="str">
            <v>C</v>
          </cell>
          <cell r="E753">
            <v>22</v>
          </cell>
          <cell r="F753">
            <v>37756</v>
          </cell>
          <cell r="G753">
            <v>4.8099999999999996</v>
          </cell>
          <cell r="H753">
            <v>4.3</v>
          </cell>
          <cell r="I753" t="str">
            <v>7          0</v>
          </cell>
          <cell r="J753">
            <v>0</v>
          </cell>
          <cell r="K753">
            <v>0</v>
          </cell>
          <cell r="L753">
            <v>2003</v>
          </cell>
          <cell r="M753" t="str">
            <v>No Trade</v>
          </cell>
          <cell r="N753" t="str">
            <v/>
          </cell>
          <cell r="O753" t="str">
            <v/>
          </cell>
          <cell r="P753" t="str">
            <v/>
          </cell>
        </row>
        <row r="754">
          <cell r="A754" t="str">
            <v>LO</v>
          </cell>
          <cell r="B754">
            <v>6</v>
          </cell>
          <cell r="C754">
            <v>3</v>
          </cell>
          <cell r="D754" t="str">
            <v>P</v>
          </cell>
          <cell r="E754">
            <v>22</v>
          </cell>
          <cell r="F754">
            <v>37756</v>
          </cell>
          <cell r="G754">
            <v>1.06</v>
          </cell>
          <cell r="H754">
            <v>1.1000000000000001</v>
          </cell>
          <cell r="I754" t="str">
            <v>1         25</v>
          </cell>
          <cell r="J754">
            <v>0</v>
          </cell>
          <cell r="K754">
            <v>0</v>
          </cell>
          <cell r="L754">
            <v>2003</v>
          </cell>
          <cell r="M754" t="str">
            <v>No Trade</v>
          </cell>
          <cell r="N754" t="str">
            <v/>
          </cell>
          <cell r="O754" t="str">
            <v/>
          </cell>
          <cell r="P754" t="str">
            <v/>
          </cell>
        </row>
        <row r="755">
          <cell r="A755" t="str">
            <v>LO</v>
          </cell>
          <cell r="B755">
            <v>6</v>
          </cell>
          <cell r="C755">
            <v>3</v>
          </cell>
          <cell r="D755" t="str">
            <v>C</v>
          </cell>
          <cell r="E755">
            <v>22.5</v>
          </cell>
          <cell r="F755">
            <v>37756</v>
          </cell>
          <cell r="G755">
            <v>4.46</v>
          </cell>
          <cell r="H755">
            <v>4</v>
          </cell>
          <cell r="I755" t="str">
            <v>3          0</v>
          </cell>
          <cell r="J755">
            <v>0</v>
          </cell>
          <cell r="K755">
            <v>0</v>
          </cell>
          <cell r="L755">
            <v>2003</v>
          </cell>
          <cell r="M755" t="str">
            <v>No Trade</v>
          </cell>
          <cell r="N755" t="str">
            <v/>
          </cell>
          <cell r="O755" t="str">
            <v/>
          </cell>
          <cell r="P755" t="str">
            <v/>
          </cell>
        </row>
        <row r="756">
          <cell r="A756" t="str">
            <v>LO</v>
          </cell>
          <cell r="B756">
            <v>6</v>
          </cell>
          <cell r="C756">
            <v>3</v>
          </cell>
          <cell r="D756" t="str">
            <v>P</v>
          </cell>
          <cell r="E756">
            <v>22.5</v>
          </cell>
          <cell r="F756">
            <v>37756</v>
          </cell>
          <cell r="G756">
            <v>1.2</v>
          </cell>
          <cell r="H756">
            <v>1.2</v>
          </cell>
          <cell r="I756" t="str">
            <v>6          0</v>
          </cell>
          <cell r="J756">
            <v>0</v>
          </cell>
          <cell r="K756">
            <v>0</v>
          </cell>
          <cell r="L756">
            <v>2003</v>
          </cell>
          <cell r="M756" t="str">
            <v>No Trade</v>
          </cell>
          <cell r="N756" t="str">
            <v/>
          </cell>
          <cell r="O756" t="str">
            <v/>
          </cell>
          <cell r="P756" t="str">
            <v/>
          </cell>
        </row>
        <row r="757">
          <cell r="A757" t="str">
            <v>LO</v>
          </cell>
          <cell r="B757">
            <v>6</v>
          </cell>
          <cell r="C757">
            <v>3</v>
          </cell>
          <cell r="D757" t="str">
            <v>C</v>
          </cell>
          <cell r="E757">
            <v>23</v>
          </cell>
          <cell r="F757">
            <v>37756</v>
          </cell>
          <cell r="G757">
            <v>4.12</v>
          </cell>
          <cell r="H757">
            <v>3.7</v>
          </cell>
          <cell r="I757" t="str">
            <v>0          0</v>
          </cell>
          <cell r="J757">
            <v>0</v>
          </cell>
          <cell r="K757">
            <v>0</v>
          </cell>
          <cell r="L757">
            <v>2003</v>
          </cell>
          <cell r="M757" t="str">
            <v>No Trade</v>
          </cell>
          <cell r="N757" t="str">
            <v/>
          </cell>
          <cell r="O757" t="str">
            <v/>
          </cell>
          <cell r="P757" t="str">
            <v/>
          </cell>
        </row>
        <row r="758">
          <cell r="A758" t="str">
            <v>LO</v>
          </cell>
          <cell r="B758">
            <v>6</v>
          </cell>
          <cell r="C758">
            <v>3</v>
          </cell>
          <cell r="D758" t="str">
            <v>P</v>
          </cell>
          <cell r="E758">
            <v>23</v>
          </cell>
          <cell r="F758">
            <v>37756</v>
          </cell>
          <cell r="G758">
            <v>1.35</v>
          </cell>
          <cell r="H758">
            <v>1.4</v>
          </cell>
          <cell r="I758" t="str">
            <v>2          0</v>
          </cell>
          <cell r="J758">
            <v>0</v>
          </cell>
          <cell r="K758">
            <v>0</v>
          </cell>
          <cell r="L758">
            <v>2003</v>
          </cell>
          <cell r="M758" t="str">
            <v>No Trade</v>
          </cell>
          <cell r="N758" t="str">
            <v/>
          </cell>
          <cell r="O758" t="str">
            <v/>
          </cell>
          <cell r="P758" t="str">
            <v/>
          </cell>
        </row>
        <row r="759">
          <cell r="A759" t="str">
            <v>LO</v>
          </cell>
          <cell r="B759">
            <v>6</v>
          </cell>
          <cell r="C759">
            <v>3</v>
          </cell>
          <cell r="D759" t="str">
            <v>C</v>
          </cell>
          <cell r="E759">
            <v>23.5</v>
          </cell>
          <cell r="F759">
            <v>37756</v>
          </cell>
          <cell r="G759">
            <v>3.8</v>
          </cell>
          <cell r="H759">
            <v>3.3</v>
          </cell>
          <cell r="I759" t="str">
            <v>9          0</v>
          </cell>
          <cell r="J759">
            <v>0</v>
          </cell>
          <cell r="K759">
            <v>0</v>
          </cell>
          <cell r="L759">
            <v>2003</v>
          </cell>
          <cell r="M759" t="str">
            <v>No Trade</v>
          </cell>
          <cell r="N759" t="str">
            <v/>
          </cell>
          <cell r="O759" t="str">
            <v/>
          </cell>
          <cell r="P759" t="str">
            <v/>
          </cell>
        </row>
        <row r="760">
          <cell r="A760" t="str">
            <v>LO</v>
          </cell>
          <cell r="B760">
            <v>6</v>
          </cell>
          <cell r="C760">
            <v>3</v>
          </cell>
          <cell r="D760" t="str">
            <v>P</v>
          </cell>
          <cell r="E760">
            <v>23.5</v>
          </cell>
          <cell r="F760">
            <v>37756</v>
          </cell>
          <cell r="G760">
            <v>1.52</v>
          </cell>
          <cell r="H760">
            <v>1.6</v>
          </cell>
          <cell r="I760" t="str">
            <v>0          0</v>
          </cell>
          <cell r="J760">
            <v>0</v>
          </cell>
          <cell r="K760">
            <v>0</v>
          </cell>
          <cell r="L760">
            <v>2003</v>
          </cell>
          <cell r="M760" t="str">
            <v>No Trade</v>
          </cell>
          <cell r="N760" t="str">
            <v/>
          </cell>
          <cell r="O760" t="str">
            <v/>
          </cell>
          <cell r="P760" t="str">
            <v/>
          </cell>
        </row>
        <row r="761">
          <cell r="A761" t="str">
            <v>LO</v>
          </cell>
          <cell r="B761">
            <v>6</v>
          </cell>
          <cell r="C761">
            <v>3</v>
          </cell>
          <cell r="D761" t="str">
            <v>C</v>
          </cell>
          <cell r="E761">
            <v>24</v>
          </cell>
          <cell r="F761">
            <v>37756</v>
          </cell>
          <cell r="G761">
            <v>3.49</v>
          </cell>
          <cell r="H761">
            <v>3</v>
          </cell>
          <cell r="I761" t="str">
            <v>9          0</v>
          </cell>
          <cell r="J761">
            <v>0</v>
          </cell>
          <cell r="K761">
            <v>0</v>
          </cell>
          <cell r="L761">
            <v>2003</v>
          </cell>
          <cell r="M761" t="str">
            <v>No Trade</v>
          </cell>
          <cell r="N761" t="str">
            <v/>
          </cell>
          <cell r="O761" t="str">
            <v/>
          </cell>
          <cell r="P761" t="str">
            <v/>
          </cell>
        </row>
        <row r="762">
          <cell r="A762" t="str">
            <v>LO</v>
          </cell>
          <cell r="B762">
            <v>6</v>
          </cell>
          <cell r="C762">
            <v>3</v>
          </cell>
          <cell r="D762" t="str">
            <v>P</v>
          </cell>
          <cell r="E762">
            <v>24</v>
          </cell>
          <cell r="F762">
            <v>37756</v>
          </cell>
          <cell r="G762">
            <v>1.7</v>
          </cell>
          <cell r="H762">
            <v>1.7</v>
          </cell>
          <cell r="I762" t="str">
            <v>9          0</v>
          </cell>
          <cell r="J762">
            <v>0</v>
          </cell>
          <cell r="K762">
            <v>0</v>
          </cell>
          <cell r="L762">
            <v>2003</v>
          </cell>
          <cell r="M762" t="str">
            <v>No Trade</v>
          </cell>
          <cell r="N762" t="str">
            <v/>
          </cell>
          <cell r="O762" t="str">
            <v/>
          </cell>
          <cell r="P762" t="str">
            <v/>
          </cell>
        </row>
        <row r="763">
          <cell r="A763" t="str">
            <v>LO</v>
          </cell>
          <cell r="B763">
            <v>6</v>
          </cell>
          <cell r="C763">
            <v>3</v>
          </cell>
          <cell r="D763" t="str">
            <v>C</v>
          </cell>
          <cell r="E763">
            <v>24.5</v>
          </cell>
          <cell r="F763">
            <v>37756</v>
          </cell>
          <cell r="G763">
            <v>3.19</v>
          </cell>
          <cell r="H763">
            <v>2.8</v>
          </cell>
          <cell r="I763" t="str">
            <v>1          0</v>
          </cell>
          <cell r="J763">
            <v>0</v>
          </cell>
          <cell r="K763">
            <v>0</v>
          </cell>
          <cell r="L763">
            <v>2003</v>
          </cell>
          <cell r="M763" t="str">
            <v>No Trade</v>
          </cell>
          <cell r="N763" t="str">
            <v/>
          </cell>
          <cell r="O763" t="str">
            <v/>
          </cell>
          <cell r="P763" t="str">
            <v/>
          </cell>
        </row>
        <row r="764">
          <cell r="A764" t="str">
            <v>LO</v>
          </cell>
          <cell r="B764">
            <v>6</v>
          </cell>
          <cell r="C764">
            <v>3</v>
          </cell>
          <cell r="D764" t="str">
            <v>P</v>
          </cell>
          <cell r="E764">
            <v>24.5</v>
          </cell>
          <cell r="F764">
            <v>37756</v>
          </cell>
          <cell r="G764">
            <v>1.89</v>
          </cell>
          <cell r="H764">
            <v>2</v>
          </cell>
          <cell r="I764" t="str">
            <v>0          0</v>
          </cell>
          <cell r="J764">
            <v>0</v>
          </cell>
          <cell r="K764">
            <v>0</v>
          </cell>
          <cell r="L764">
            <v>2003</v>
          </cell>
          <cell r="M764" t="str">
            <v>No Trade</v>
          </cell>
          <cell r="N764" t="str">
            <v/>
          </cell>
          <cell r="O764" t="str">
            <v/>
          </cell>
          <cell r="P764" t="str">
            <v/>
          </cell>
        </row>
        <row r="765">
          <cell r="A765" t="str">
            <v>LO</v>
          </cell>
          <cell r="B765">
            <v>6</v>
          </cell>
          <cell r="C765">
            <v>3</v>
          </cell>
          <cell r="D765" t="str">
            <v>C</v>
          </cell>
          <cell r="E765">
            <v>25</v>
          </cell>
          <cell r="F765">
            <v>37756</v>
          </cell>
          <cell r="G765">
            <v>2.91</v>
          </cell>
          <cell r="H765">
            <v>2.5</v>
          </cell>
          <cell r="I765" t="str">
            <v>3          0</v>
          </cell>
          <cell r="J765">
            <v>0</v>
          </cell>
          <cell r="K765">
            <v>0</v>
          </cell>
          <cell r="L765">
            <v>2003</v>
          </cell>
          <cell r="M765" t="str">
            <v>No Trade</v>
          </cell>
          <cell r="N765" t="str">
            <v/>
          </cell>
          <cell r="O765" t="str">
            <v/>
          </cell>
          <cell r="P765" t="str">
            <v/>
          </cell>
        </row>
        <row r="766">
          <cell r="A766" t="str">
            <v>LO</v>
          </cell>
          <cell r="B766">
            <v>6</v>
          </cell>
          <cell r="C766">
            <v>3</v>
          </cell>
          <cell r="D766" t="str">
            <v>P</v>
          </cell>
          <cell r="E766">
            <v>25</v>
          </cell>
          <cell r="F766">
            <v>37756</v>
          </cell>
          <cell r="G766">
            <v>2.1</v>
          </cell>
          <cell r="H766">
            <v>2.2000000000000002</v>
          </cell>
          <cell r="I766" t="str">
            <v>2          0</v>
          </cell>
          <cell r="J766">
            <v>0</v>
          </cell>
          <cell r="K766">
            <v>0</v>
          </cell>
          <cell r="L766">
            <v>2003</v>
          </cell>
          <cell r="M766" t="str">
            <v>No Trade</v>
          </cell>
          <cell r="N766" t="str">
            <v/>
          </cell>
          <cell r="O766" t="str">
            <v/>
          </cell>
          <cell r="P766" t="str">
            <v/>
          </cell>
        </row>
        <row r="767">
          <cell r="A767" t="str">
            <v>LO</v>
          </cell>
          <cell r="B767">
            <v>6</v>
          </cell>
          <cell r="C767">
            <v>3</v>
          </cell>
          <cell r="D767" t="str">
            <v>C</v>
          </cell>
          <cell r="E767">
            <v>25.5</v>
          </cell>
          <cell r="F767">
            <v>37756</v>
          </cell>
          <cell r="G767">
            <v>2.64</v>
          </cell>
          <cell r="H767">
            <v>2.2000000000000002</v>
          </cell>
          <cell r="I767" t="str">
            <v>7         50</v>
          </cell>
          <cell r="J767">
            <v>0</v>
          </cell>
          <cell r="K767">
            <v>0</v>
          </cell>
          <cell r="L767">
            <v>2003</v>
          </cell>
          <cell r="M767" t="str">
            <v>No Trade</v>
          </cell>
          <cell r="N767" t="str">
            <v/>
          </cell>
          <cell r="O767" t="str">
            <v/>
          </cell>
          <cell r="P767" t="str">
            <v/>
          </cell>
        </row>
        <row r="768">
          <cell r="A768" t="str">
            <v>LO</v>
          </cell>
          <cell r="B768">
            <v>6</v>
          </cell>
          <cell r="C768">
            <v>3</v>
          </cell>
          <cell r="D768" t="str">
            <v>P</v>
          </cell>
          <cell r="E768">
            <v>25.5</v>
          </cell>
          <cell r="F768">
            <v>37756</v>
          </cell>
          <cell r="G768">
            <v>2.33</v>
          </cell>
          <cell r="H768">
            <v>2.4</v>
          </cell>
          <cell r="I768" t="str">
            <v>6         62</v>
          </cell>
          <cell r="J768">
            <v>2.31</v>
          </cell>
          <cell r="K768">
            <v>2.2999999999999998</v>
          </cell>
          <cell r="L768">
            <v>2003</v>
          </cell>
          <cell r="M768" t="str">
            <v>No Trade</v>
          </cell>
          <cell r="N768" t="str">
            <v/>
          </cell>
          <cell r="O768" t="str">
            <v/>
          </cell>
          <cell r="P768" t="str">
            <v/>
          </cell>
        </row>
        <row r="769">
          <cell r="A769" t="str">
            <v>LO</v>
          </cell>
          <cell r="B769">
            <v>6</v>
          </cell>
          <cell r="C769">
            <v>3</v>
          </cell>
          <cell r="D769" t="str">
            <v>C</v>
          </cell>
          <cell r="E769">
            <v>26</v>
          </cell>
          <cell r="F769">
            <v>37756</v>
          </cell>
          <cell r="G769">
            <v>2.38</v>
          </cell>
          <cell r="H769">
            <v>2</v>
          </cell>
          <cell r="I769" t="str">
            <v>4          0</v>
          </cell>
          <cell r="J769">
            <v>0</v>
          </cell>
          <cell r="K769">
            <v>0</v>
          </cell>
          <cell r="L769">
            <v>2003</v>
          </cell>
          <cell r="M769" t="str">
            <v>No Trade</v>
          </cell>
          <cell r="N769" t="str">
            <v/>
          </cell>
          <cell r="O769" t="str">
            <v/>
          </cell>
          <cell r="P769" t="str">
            <v/>
          </cell>
        </row>
        <row r="770">
          <cell r="A770" t="str">
            <v>LO</v>
          </cell>
          <cell r="B770">
            <v>6</v>
          </cell>
          <cell r="C770">
            <v>3</v>
          </cell>
          <cell r="D770" t="str">
            <v>P</v>
          </cell>
          <cell r="E770">
            <v>26</v>
          </cell>
          <cell r="F770">
            <v>37756</v>
          </cell>
          <cell r="G770">
            <v>2.57</v>
          </cell>
          <cell r="H770">
            <v>2.7</v>
          </cell>
          <cell r="I770" t="str">
            <v>3          0</v>
          </cell>
          <cell r="J770">
            <v>0</v>
          </cell>
          <cell r="K770">
            <v>0</v>
          </cell>
          <cell r="L770">
            <v>2003</v>
          </cell>
          <cell r="M770" t="str">
            <v>No Trade</v>
          </cell>
          <cell r="N770" t="str">
            <v/>
          </cell>
          <cell r="O770" t="str">
            <v/>
          </cell>
          <cell r="P770" t="str">
            <v/>
          </cell>
        </row>
        <row r="771">
          <cell r="A771" t="str">
            <v>LO</v>
          </cell>
          <cell r="B771">
            <v>6</v>
          </cell>
          <cell r="C771">
            <v>3</v>
          </cell>
          <cell r="D771" t="str">
            <v>C</v>
          </cell>
          <cell r="E771">
            <v>26.5</v>
          </cell>
          <cell r="F771">
            <v>37756</v>
          </cell>
          <cell r="G771">
            <v>2.15</v>
          </cell>
          <cell r="H771">
            <v>1.8</v>
          </cell>
          <cell r="I771" t="str">
            <v>3          0</v>
          </cell>
          <cell r="J771">
            <v>0</v>
          </cell>
          <cell r="K771">
            <v>0</v>
          </cell>
          <cell r="L771">
            <v>2003</v>
          </cell>
          <cell r="M771" t="str">
            <v>No Trade</v>
          </cell>
          <cell r="N771" t="str">
            <v/>
          </cell>
          <cell r="O771" t="str">
            <v/>
          </cell>
          <cell r="P771" t="str">
            <v/>
          </cell>
        </row>
        <row r="772">
          <cell r="A772" t="str">
            <v>LO</v>
          </cell>
          <cell r="B772">
            <v>6</v>
          </cell>
          <cell r="C772">
            <v>3</v>
          </cell>
          <cell r="D772" t="str">
            <v>P</v>
          </cell>
          <cell r="E772">
            <v>26.5</v>
          </cell>
          <cell r="F772">
            <v>37756</v>
          </cell>
          <cell r="G772">
            <v>2.84</v>
          </cell>
          <cell r="H772">
            <v>3</v>
          </cell>
          <cell r="I772" t="str">
            <v>1          0</v>
          </cell>
          <cell r="J772">
            <v>0</v>
          </cell>
          <cell r="K772">
            <v>0</v>
          </cell>
          <cell r="L772">
            <v>2003</v>
          </cell>
          <cell r="M772" t="str">
            <v>No Trade</v>
          </cell>
          <cell r="N772" t="str">
            <v/>
          </cell>
          <cell r="O772" t="str">
            <v/>
          </cell>
          <cell r="P772" t="str">
            <v/>
          </cell>
        </row>
        <row r="773">
          <cell r="A773" t="str">
            <v>LO</v>
          </cell>
          <cell r="B773">
            <v>6</v>
          </cell>
          <cell r="C773">
            <v>3</v>
          </cell>
          <cell r="D773" t="str">
            <v>C</v>
          </cell>
          <cell r="E773">
            <v>27</v>
          </cell>
          <cell r="F773">
            <v>37756</v>
          </cell>
          <cell r="G773">
            <v>1.93</v>
          </cell>
          <cell r="H773">
            <v>1.6</v>
          </cell>
          <cell r="I773" t="str">
            <v>3          0</v>
          </cell>
          <cell r="J773">
            <v>0</v>
          </cell>
          <cell r="K773">
            <v>0</v>
          </cell>
          <cell r="L773">
            <v>2003</v>
          </cell>
          <cell r="M773" t="str">
            <v>No Trade</v>
          </cell>
          <cell r="N773" t="str">
            <v/>
          </cell>
          <cell r="O773" t="str">
            <v/>
          </cell>
          <cell r="P773" t="str">
            <v/>
          </cell>
        </row>
        <row r="774">
          <cell r="A774" t="str">
            <v>LO</v>
          </cell>
          <cell r="B774">
            <v>6</v>
          </cell>
          <cell r="C774">
            <v>3</v>
          </cell>
          <cell r="D774" t="str">
            <v>P</v>
          </cell>
          <cell r="E774">
            <v>27</v>
          </cell>
          <cell r="F774">
            <v>37756</v>
          </cell>
          <cell r="G774">
            <v>3.11</v>
          </cell>
          <cell r="H774">
            <v>3.3</v>
          </cell>
          <cell r="I774" t="str">
            <v>0          0</v>
          </cell>
          <cell r="J774">
            <v>0</v>
          </cell>
          <cell r="K774">
            <v>0</v>
          </cell>
          <cell r="L774">
            <v>2003</v>
          </cell>
          <cell r="M774" t="str">
            <v>No Trade</v>
          </cell>
          <cell r="N774" t="str">
            <v/>
          </cell>
          <cell r="O774" t="str">
            <v/>
          </cell>
          <cell r="P774" t="str">
            <v/>
          </cell>
        </row>
        <row r="775">
          <cell r="A775" t="str">
            <v>LO</v>
          </cell>
          <cell r="B775">
            <v>6</v>
          </cell>
          <cell r="C775">
            <v>3</v>
          </cell>
          <cell r="D775" t="str">
            <v>C</v>
          </cell>
          <cell r="E775">
            <v>27.5</v>
          </cell>
          <cell r="F775">
            <v>37756</v>
          </cell>
          <cell r="G775">
            <v>1.73</v>
          </cell>
          <cell r="H775">
            <v>1.4</v>
          </cell>
          <cell r="I775" t="str">
            <v>5          0</v>
          </cell>
          <cell r="J775">
            <v>0</v>
          </cell>
          <cell r="K775">
            <v>0</v>
          </cell>
          <cell r="L775">
            <v>2003</v>
          </cell>
          <cell r="M775" t="str">
            <v>No Trade</v>
          </cell>
          <cell r="N775" t="str">
            <v/>
          </cell>
          <cell r="O775" t="str">
            <v/>
          </cell>
          <cell r="P775" t="str">
            <v/>
          </cell>
        </row>
        <row r="776">
          <cell r="A776" t="str">
            <v>LO</v>
          </cell>
          <cell r="B776">
            <v>6</v>
          </cell>
          <cell r="C776">
            <v>3</v>
          </cell>
          <cell r="D776" t="str">
            <v>P</v>
          </cell>
          <cell r="E776">
            <v>27.5</v>
          </cell>
          <cell r="F776">
            <v>37756</v>
          </cell>
          <cell r="G776">
            <v>0</v>
          </cell>
          <cell r="H776">
            <v>0</v>
          </cell>
          <cell r="I776" t="str">
            <v>0          0</v>
          </cell>
          <cell r="J776">
            <v>0</v>
          </cell>
          <cell r="K776">
            <v>0</v>
          </cell>
          <cell r="L776">
            <v>2003</v>
          </cell>
          <cell r="M776" t="str">
            <v>No Trade</v>
          </cell>
          <cell r="N776" t="str">
            <v/>
          </cell>
          <cell r="O776" t="str">
            <v/>
          </cell>
          <cell r="P776" t="str">
            <v/>
          </cell>
        </row>
        <row r="777">
          <cell r="A777" t="str">
            <v>LO</v>
          </cell>
          <cell r="B777">
            <v>6</v>
          </cell>
          <cell r="C777">
            <v>3</v>
          </cell>
          <cell r="D777" t="str">
            <v>C</v>
          </cell>
          <cell r="E777">
            <v>28</v>
          </cell>
          <cell r="F777">
            <v>37756</v>
          </cell>
          <cell r="G777">
            <v>1.55</v>
          </cell>
          <cell r="H777">
            <v>1.2</v>
          </cell>
          <cell r="I777" t="str">
            <v>8          0</v>
          </cell>
          <cell r="J777">
            <v>0</v>
          </cell>
          <cell r="K777">
            <v>0</v>
          </cell>
          <cell r="L777">
            <v>2003</v>
          </cell>
          <cell r="M777" t="str">
            <v>No Trade</v>
          </cell>
          <cell r="N777" t="str">
            <v/>
          </cell>
          <cell r="O777" t="str">
            <v/>
          </cell>
          <cell r="P777" t="str">
            <v/>
          </cell>
        </row>
        <row r="778">
          <cell r="A778" t="str">
            <v>LO</v>
          </cell>
          <cell r="B778">
            <v>6</v>
          </cell>
          <cell r="C778">
            <v>3</v>
          </cell>
          <cell r="D778" t="str">
            <v>P</v>
          </cell>
          <cell r="E778">
            <v>28</v>
          </cell>
          <cell r="F778">
            <v>37756</v>
          </cell>
          <cell r="G778">
            <v>3.71</v>
          </cell>
          <cell r="H778">
            <v>3.9</v>
          </cell>
          <cell r="I778" t="str">
            <v>3          0</v>
          </cell>
          <cell r="J778">
            <v>0</v>
          </cell>
          <cell r="K778">
            <v>0</v>
          </cell>
          <cell r="L778">
            <v>2003</v>
          </cell>
          <cell r="M778" t="str">
            <v>No Trade</v>
          </cell>
          <cell r="N778" t="str">
            <v/>
          </cell>
          <cell r="O778" t="str">
            <v/>
          </cell>
          <cell r="P778" t="str">
            <v/>
          </cell>
        </row>
        <row r="779">
          <cell r="A779" t="str">
            <v>LO</v>
          </cell>
          <cell r="B779">
            <v>6</v>
          </cell>
          <cell r="C779">
            <v>3</v>
          </cell>
          <cell r="D779" t="str">
            <v>C</v>
          </cell>
          <cell r="E779">
            <v>28.5</v>
          </cell>
          <cell r="F779">
            <v>37756</v>
          </cell>
          <cell r="G779">
            <v>1.38</v>
          </cell>
          <cell r="H779">
            <v>1.1000000000000001</v>
          </cell>
          <cell r="I779" t="str">
            <v>3          0</v>
          </cell>
          <cell r="J779">
            <v>0</v>
          </cell>
          <cell r="K779">
            <v>0</v>
          </cell>
          <cell r="L779">
            <v>2003</v>
          </cell>
          <cell r="M779" t="str">
            <v>No Trade</v>
          </cell>
          <cell r="N779" t="str">
            <v/>
          </cell>
          <cell r="O779" t="str">
            <v/>
          </cell>
          <cell r="P779" t="str">
            <v/>
          </cell>
        </row>
        <row r="780">
          <cell r="A780" t="str">
            <v>LO</v>
          </cell>
          <cell r="B780">
            <v>6</v>
          </cell>
          <cell r="C780">
            <v>3</v>
          </cell>
          <cell r="D780" t="str">
            <v>P</v>
          </cell>
          <cell r="E780">
            <v>28.5</v>
          </cell>
          <cell r="F780">
            <v>37756</v>
          </cell>
          <cell r="G780">
            <v>4.33</v>
          </cell>
          <cell r="H780">
            <v>4.3</v>
          </cell>
          <cell r="I780" t="str">
            <v>3          0</v>
          </cell>
          <cell r="J780">
            <v>0</v>
          </cell>
          <cell r="K780">
            <v>0</v>
          </cell>
          <cell r="L780">
            <v>2003</v>
          </cell>
          <cell r="M780" t="str">
            <v>No Trade</v>
          </cell>
          <cell r="N780" t="str">
            <v/>
          </cell>
          <cell r="O780" t="str">
            <v/>
          </cell>
          <cell r="P780" t="str">
            <v/>
          </cell>
        </row>
        <row r="781">
          <cell r="A781" t="str">
            <v>LO</v>
          </cell>
          <cell r="B781">
            <v>6</v>
          </cell>
          <cell r="C781">
            <v>3</v>
          </cell>
          <cell r="D781" t="str">
            <v>C</v>
          </cell>
          <cell r="E781">
            <v>29</v>
          </cell>
          <cell r="F781">
            <v>37756</v>
          </cell>
          <cell r="G781">
            <v>1.22</v>
          </cell>
          <cell r="H781">
            <v>0.9</v>
          </cell>
          <cell r="I781" t="str">
            <v>9          0</v>
          </cell>
          <cell r="J781">
            <v>0</v>
          </cell>
          <cell r="K781">
            <v>0</v>
          </cell>
          <cell r="L781">
            <v>2003</v>
          </cell>
          <cell r="M781" t="str">
            <v>No Trade</v>
          </cell>
          <cell r="N781" t="str">
            <v/>
          </cell>
          <cell r="O781" t="str">
            <v/>
          </cell>
          <cell r="P781" t="str">
            <v/>
          </cell>
        </row>
        <row r="782">
          <cell r="A782" t="str">
            <v>LO</v>
          </cell>
          <cell r="B782">
            <v>6</v>
          </cell>
          <cell r="C782">
            <v>3</v>
          </cell>
          <cell r="D782" t="str">
            <v>P</v>
          </cell>
          <cell r="E782">
            <v>29</v>
          </cell>
          <cell r="F782">
            <v>37756</v>
          </cell>
          <cell r="G782">
            <v>4.75</v>
          </cell>
          <cell r="H782">
            <v>4.7</v>
          </cell>
          <cell r="I782" t="str">
            <v>5          0</v>
          </cell>
          <cell r="J782">
            <v>0</v>
          </cell>
          <cell r="K782">
            <v>0</v>
          </cell>
          <cell r="L782">
            <v>2003</v>
          </cell>
          <cell r="M782" t="str">
            <v>No Trade</v>
          </cell>
          <cell r="N782" t="str">
            <v/>
          </cell>
          <cell r="O782" t="str">
            <v/>
          </cell>
          <cell r="P782" t="str">
            <v/>
          </cell>
        </row>
        <row r="783">
          <cell r="A783" t="str">
            <v>LO</v>
          </cell>
          <cell r="B783">
            <v>6</v>
          </cell>
          <cell r="C783">
            <v>3</v>
          </cell>
          <cell r="D783" t="str">
            <v>C</v>
          </cell>
          <cell r="E783">
            <v>29.5</v>
          </cell>
          <cell r="F783">
            <v>37756</v>
          </cell>
          <cell r="G783">
            <v>1.08</v>
          </cell>
          <cell r="H783">
            <v>0.8</v>
          </cell>
          <cell r="I783" t="str">
            <v>6          0</v>
          </cell>
          <cell r="J783">
            <v>0</v>
          </cell>
          <cell r="K783">
            <v>0</v>
          </cell>
          <cell r="L783">
            <v>2003</v>
          </cell>
          <cell r="M783" t="str">
            <v>No Trade</v>
          </cell>
          <cell r="N783" t="str">
            <v/>
          </cell>
          <cell r="O783" t="str">
            <v/>
          </cell>
          <cell r="P783" t="str">
            <v/>
          </cell>
        </row>
        <row r="784">
          <cell r="A784" t="str">
            <v>LO</v>
          </cell>
          <cell r="B784">
            <v>6</v>
          </cell>
          <cell r="C784">
            <v>3</v>
          </cell>
          <cell r="D784" t="str">
            <v>C</v>
          </cell>
          <cell r="E784">
            <v>30</v>
          </cell>
          <cell r="F784">
            <v>37756</v>
          </cell>
          <cell r="G784">
            <v>0.94</v>
          </cell>
          <cell r="H784">
            <v>0.7</v>
          </cell>
          <cell r="I784" t="str">
            <v>8         25</v>
          </cell>
          <cell r="J784">
            <v>0</v>
          </cell>
          <cell r="K784">
            <v>0</v>
          </cell>
          <cell r="L784">
            <v>2003</v>
          </cell>
          <cell r="M784" t="str">
            <v>No Trade</v>
          </cell>
          <cell r="N784" t="str">
            <v/>
          </cell>
          <cell r="O784" t="str">
            <v/>
          </cell>
          <cell r="P784" t="str">
            <v/>
          </cell>
        </row>
        <row r="785">
          <cell r="A785" t="str">
            <v>LO</v>
          </cell>
          <cell r="B785">
            <v>6</v>
          </cell>
          <cell r="C785">
            <v>3</v>
          </cell>
          <cell r="D785" t="str">
            <v>P</v>
          </cell>
          <cell r="E785">
            <v>30</v>
          </cell>
          <cell r="F785">
            <v>37756</v>
          </cell>
          <cell r="G785">
            <v>5.43</v>
          </cell>
          <cell r="H785">
            <v>5.4</v>
          </cell>
          <cell r="I785" t="str">
            <v>3          0</v>
          </cell>
          <cell r="J785">
            <v>0</v>
          </cell>
          <cell r="K785">
            <v>0</v>
          </cell>
          <cell r="L785">
            <v>2003</v>
          </cell>
          <cell r="M785" t="str">
            <v>No Trade</v>
          </cell>
          <cell r="N785" t="str">
            <v/>
          </cell>
          <cell r="O785" t="str">
            <v/>
          </cell>
          <cell r="P785" t="str">
            <v/>
          </cell>
        </row>
        <row r="786">
          <cell r="A786" t="str">
            <v>LO</v>
          </cell>
          <cell r="B786">
            <v>6</v>
          </cell>
          <cell r="C786">
            <v>3</v>
          </cell>
          <cell r="D786" t="str">
            <v>C</v>
          </cell>
          <cell r="E786">
            <v>30.5</v>
          </cell>
          <cell r="F786">
            <v>37756</v>
          </cell>
          <cell r="G786">
            <v>0.84</v>
          </cell>
          <cell r="H786">
            <v>0.6</v>
          </cell>
          <cell r="I786" t="str">
            <v>7          0</v>
          </cell>
          <cell r="J786">
            <v>0</v>
          </cell>
          <cell r="K786">
            <v>0</v>
          </cell>
          <cell r="L786">
            <v>2003</v>
          </cell>
          <cell r="M786" t="str">
            <v>No Trade</v>
          </cell>
          <cell r="N786" t="str">
            <v/>
          </cell>
          <cell r="O786" t="str">
            <v/>
          </cell>
          <cell r="P786" t="str">
            <v/>
          </cell>
        </row>
        <row r="787">
          <cell r="A787" t="str">
            <v>LO</v>
          </cell>
          <cell r="B787">
            <v>6</v>
          </cell>
          <cell r="C787">
            <v>3</v>
          </cell>
          <cell r="D787" t="str">
            <v>C</v>
          </cell>
          <cell r="E787">
            <v>31</v>
          </cell>
          <cell r="F787">
            <v>37756</v>
          </cell>
          <cell r="G787">
            <v>0.75</v>
          </cell>
          <cell r="H787">
            <v>0.5</v>
          </cell>
          <cell r="I787" t="str">
            <v>9         28</v>
          </cell>
          <cell r="J787">
            <v>0.74</v>
          </cell>
          <cell r="K787">
            <v>0.65</v>
          </cell>
          <cell r="L787">
            <v>2003</v>
          </cell>
          <cell r="M787" t="str">
            <v>No Trade</v>
          </cell>
          <cell r="N787" t="str">
            <v/>
          </cell>
          <cell r="O787" t="str">
            <v/>
          </cell>
          <cell r="P787" t="str">
            <v/>
          </cell>
        </row>
        <row r="788">
          <cell r="A788" t="str">
            <v>LO</v>
          </cell>
          <cell r="B788">
            <v>6</v>
          </cell>
          <cell r="C788">
            <v>3</v>
          </cell>
          <cell r="D788" t="str">
            <v>P</v>
          </cell>
          <cell r="E788">
            <v>31</v>
          </cell>
          <cell r="F788">
            <v>37756</v>
          </cell>
          <cell r="G788">
            <v>6.6</v>
          </cell>
          <cell r="H788">
            <v>6.6</v>
          </cell>
          <cell r="I788" t="str">
            <v>0          0</v>
          </cell>
          <cell r="J788">
            <v>0</v>
          </cell>
          <cell r="K788">
            <v>0</v>
          </cell>
          <cell r="L788">
            <v>2003</v>
          </cell>
          <cell r="M788" t="str">
            <v>No Trade</v>
          </cell>
          <cell r="N788" t="str">
            <v/>
          </cell>
          <cell r="O788" t="str">
            <v/>
          </cell>
          <cell r="P788" t="str">
            <v/>
          </cell>
        </row>
        <row r="789">
          <cell r="A789" t="str">
            <v>LO</v>
          </cell>
          <cell r="B789">
            <v>6</v>
          </cell>
          <cell r="C789">
            <v>3</v>
          </cell>
          <cell r="D789" t="str">
            <v>C</v>
          </cell>
          <cell r="E789">
            <v>31.5</v>
          </cell>
          <cell r="F789">
            <v>37756</v>
          </cell>
          <cell r="G789">
            <v>0.67</v>
          </cell>
          <cell r="H789">
            <v>0.5</v>
          </cell>
          <cell r="I789" t="str">
            <v>2          0</v>
          </cell>
          <cell r="J789">
            <v>0</v>
          </cell>
          <cell r="K789">
            <v>0</v>
          </cell>
          <cell r="L789">
            <v>2003</v>
          </cell>
          <cell r="M789" t="str">
            <v>No Trade</v>
          </cell>
          <cell r="N789" t="str">
            <v/>
          </cell>
          <cell r="O789" t="str">
            <v/>
          </cell>
          <cell r="P789" t="str">
            <v/>
          </cell>
        </row>
        <row r="790">
          <cell r="A790" t="str">
            <v>LO</v>
          </cell>
          <cell r="B790">
            <v>6</v>
          </cell>
          <cell r="C790">
            <v>3</v>
          </cell>
          <cell r="D790" t="str">
            <v>P</v>
          </cell>
          <cell r="E790">
            <v>31.5</v>
          </cell>
          <cell r="F790">
            <v>37756</v>
          </cell>
          <cell r="G790">
            <v>7.47</v>
          </cell>
          <cell r="H790">
            <v>7.4</v>
          </cell>
          <cell r="I790" t="str">
            <v>7          0</v>
          </cell>
          <cell r="J790">
            <v>0</v>
          </cell>
          <cell r="K790">
            <v>0</v>
          </cell>
          <cell r="L790">
            <v>2003</v>
          </cell>
          <cell r="M790" t="str">
            <v>No Trade</v>
          </cell>
          <cell r="N790" t="str">
            <v/>
          </cell>
          <cell r="O790" t="str">
            <v/>
          </cell>
          <cell r="P790" t="str">
            <v/>
          </cell>
        </row>
        <row r="791">
          <cell r="A791" t="str">
            <v>LO</v>
          </cell>
          <cell r="B791">
            <v>6</v>
          </cell>
          <cell r="C791">
            <v>3</v>
          </cell>
          <cell r="D791" t="str">
            <v>C</v>
          </cell>
          <cell r="E791">
            <v>32</v>
          </cell>
          <cell r="F791">
            <v>37756</v>
          </cell>
          <cell r="G791">
            <v>0.59</v>
          </cell>
          <cell r="H791">
            <v>0.4</v>
          </cell>
          <cell r="I791" t="str">
            <v>7          0</v>
          </cell>
          <cell r="J791">
            <v>0</v>
          </cell>
          <cell r="K791">
            <v>0</v>
          </cell>
          <cell r="L791">
            <v>2003</v>
          </cell>
          <cell r="M791" t="str">
            <v>No Trade</v>
          </cell>
          <cell r="N791" t="str">
            <v/>
          </cell>
          <cell r="O791" t="str">
            <v/>
          </cell>
          <cell r="P791" t="str">
            <v/>
          </cell>
        </row>
        <row r="792">
          <cell r="A792" t="str">
            <v>LO</v>
          </cell>
          <cell r="B792">
            <v>6</v>
          </cell>
          <cell r="C792">
            <v>3</v>
          </cell>
          <cell r="D792" t="str">
            <v>P</v>
          </cell>
          <cell r="E792">
            <v>32</v>
          </cell>
          <cell r="F792">
            <v>37756</v>
          </cell>
          <cell r="G792">
            <v>0</v>
          </cell>
          <cell r="H792">
            <v>0</v>
          </cell>
          <cell r="I792" t="str">
            <v>0          0</v>
          </cell>
          <cell r="J792">
            <v>0</v>
          </cell>
          <cell r="K792">
            <v>0</v>
          </cell>
          <cell r="L792">
            <v>2003</v>
          </cell>
          <cell r="M792" t="str">
            <v>No Trade</v>
          </cell>
          <cell r="N792" t="str">
            <v/>
          </cell>
          <cell r="O792" t="str">
            <v/>
          </cell>
          <cell r="P792" t="str">
            <v/>
          </cell>
        </row>
        <row r="793">
          <cell r="A793" t="str">
            <v>LO</v>
          </cell>
          <cell r="B793">
            <v>6</v>
          </cell>
          <cell r="C793">
            <v>3</v>
          </cell>
          <cell r="D793" t="str">
            <v>C</v>
          </cell>
          <cell r="E793">
            <v>32.5</v>
          </cell>
          <cell r="F793">
            <v>37756</v>
          </cell>
          <cell r="G793">
            <v>0.54</v>
          </cell>
          <cell r="H793">
            <v>0.4</v>
          </cell>
          <cell r="I793" t="str">
            <v>3          0</v>
          </cell>
          <cell r="J793">
            <v>0</v>
          </cell>
          <cell r="K793">
            <v>0</v>
          </cell>
          <cell r="L793">
            <v>2003</v>
          </cell>
          <cell r="M793" t="str">
            <v>No Trade</v>
          </cell>
          <cell r="N793" t="str">
            <v/>
          </cell>
          <cell r="O793" t="str">
            <v/>
          </cell>
          <cell r="P793" t="str">
            <v/>
          </cell>
        </row>
        <row r="794">
          <cell r="A794" t="str">
            <v>LO</v>
          </cell>
          <cell r="B794">
            <v>6</v>
          </cell>
          <cell r="C794">
            <v>3</v>
          </cell>
          <cell r="D794" t="str">
            <v>C</v>
          </cell>
          <cell r="E794">
            <v>33</v>
          </cell>
          <cell r="F794">
            <v>37756</v>
          </cell>
          <cell r="G794">
            <v>0.49</v>
          </cell>
          <cell r="H794">
            <v>0.3</v>
          </cell>
          <cell r="I794" t="str">
            <v>9         10</v>
          </cell>
          <cell r="J794">
            <v>0</v>
          </cell>
          <cell r="K794">
            <v>0</v>
          </cell>
          <cell r="L794">
            <v>2003</v>
          </cell>
          <cell r="M794" t="str">
            <v>No Trade</v>
          </cell>
          <cell r="N794" t="str">
            <v/>
          </cell>
          <cell r="O794" t="str">
            <v/>
          </cell>
          <cell r="P794" t="str">
            <v/>
          </cell>
        </row>
        <row r="795">
          <cell r="A795" t="str">
            <v>LO</v>
          </cell>
          <cell r="B795">
            <v>6</v>
          </cell>
          <cell r="C795">
            <v>3</v>
          </cell>
          <cell r="D795" t="str">
            <v>P</v>
          </cell>
          <cell r="E795">
            <v>33</v>
          </cell>
          <cell r="F795">
            <v>37756</v>
          </cell>
          <cell r="G795">
            <v>9.2799999999999994</v>
          </cell>
          <cell r="H795">
            <v>9.1999999999999993</v>
          </cell>
          <cell r="I795" t="str">
            <v>8          0</v>
          </cell>
          <cell r="J795">
            <v>0</v>
          </cell>
          <cell r="K795">
            <v>0</v>
          </cell>
          <cell r="L795">
            <v>2003</v>
          </cell>
          <cell r="M795" t="str">
            <v>No Trade</v>
          </cell>
          <cell r="N795" t="str">
            <v/>
          </cell>
          <cell r="O795" t="str">
            <v/>
          </cell>
          <cell r="P795" t="str">
            <v/>
          </cell>
        </row>
        <row r="796">
          <cell r="A796" t="str">
            <v>LO</v>
          </cell>
          <cell r="B796">
            <v>6</v>
          </cell>
          <cell r="C796">
            <v>3</v>
          </cell>
          <cell r="D796" t="str">
            <v>C</v>
          </cell>
          <cell r="E796">
            <v>33.5</v>
          </cell>
          <cell r="F796">
            <v>37756</v>
          </cell>
          <cell r="G796">
            <v>0.45</v>
          </cell>
          <cell r="H796">
            <v>0.3</v>
          </cell>
          <cell r="I796" t="str">
            <v>5          0</v>
          </cell>
          <cell r="J796">
            <v>0</v>
          </cell>
          <cell r="K796">
            <v>0</v>
          </cell>
          <cell r="L796">
            <v>2003</v>
          </cell>
          <cell r="M796" t="str">
            <v>No Trade</v>
          </cell>
          <cell r="N796" t="str">
            <v/>
          </cell>
          <cell r="O796" t="str">
            <v/>
          </cell>
          <cell r="P796" t="str">
            <v/>
          </cell>
        </row>
        <row r="797">
          <cell r="A797" t="str">
            <v>LO</v>
          </cell>
          <cell r="B797">
            <v>6</v>
          </cell>
          <cell r="C797">
            <v>3</v>
          </cell>
          <cell r="D797" t="str">
            <v>C</v>
          </cell>
          <cell r="E797">
            <v>34</v>
          </cell>
          <cell r="F797">
            <v>37756</v>
          </cell>
          <cell r="G797">
            <v>0.41</v>
          </cell>
          <cell r="H797">
            <v>0.3</v>
          </cell>
          <cell r="I797" t="str">
            <v>2          0</v>
          </cell>
          <cell r="J797">
            <v>0</v>
          </cell>
          <cell r="K797">
            <v>0</v>
          </cell>
          <cell r="L797">
            <v>2003</v>
          </cell>
          <cell r="M797" t="str">
            <v>No Trade</v>
          </cell>
          <cell r="N797" t="str">
            <v/>
          </cell>
          <cell r="O797" t="str">
            <v/>
          </cell>
          <cell r="P797" t="str">
            <v/>
          </cell>
        </row>
        <row r="798">
          <cell r="A798" t="str">
            <v>LO</v>
          </cell>
          <cell r="B798">
            <v>6</v>
          </cell>
          <cell r="C798">
            <v>3</v>
          </cell>
          <cell r="D798" t="str">
            <v>C</v>
          </cell>
          <cell r="E798">
            <v>34.5</v>
          </cell>
          <cell r="F798">
            <v>37756</v>
          </cell>
          <cell r="G798">
            <v>0.37</v>
          </cell>
          <cell r="H798">
            <v>0.2</v>
          </cell>
          <cell r="I798" t="str">
            <v>9          0</v>
          </cell>
          <cell r="J798">
            <v>0</v>
          </cell>
          <cell r="K798">
            <v>0</v>
          </cell>
          <cell r="L798">
            <v>2003</v>
          </cell>
          <cell r="M798" t="str">
            <v>No Trade</v>
          </cell>
          <cell r="N798" t="str">
            <v/>
          </cell>
          <cell r="O798" t="str">
            <v/>
          </cell>
          <cell r="P798" t="str">
            <v/>
          </cell>
        </row>
        <row r="799">
          <cell r="A799" t="str">
            <v>LO</v>
          </cell>
          <cell r="B799">
            <v>6</v>
          </cell>
          <cell r="C799">
            <v>3</v>
          </cell>
          <cell r="D799" t="str">
            <v>C</v>
          </cell>
          <cell r="E799">
            <v>35</v>
          </cell>
          <cell r="F799">
            <v>37756</v>
          </cell>
          <cell r="G799">
            <v>0.34</v>
          </cell>
          <cell r="H799">
            <v>0.2</v>
          </cell>
          <cell r="I799" t="str">
            <v>6         10</v>
          </cell>
          <cell r="J799">
            <v>0</v>
          </cell>
          <cell r="K799">
            <v>0</v>
          </cell>
          <cell r="L799">
            <v>2003</v>
          </cell>
          <cell r="M799" t="str">
            <v>No Trade</v>
          </cell>
          <cell r="N799" t="str">
            <v/>
          </cell>
          <cell r="O799" t="str">
            <v/>
          </cell>
          <cell r="P799" t="str">
            <v/>
          </cell>
        </row>
        <row r="800">
          <cell r="A800" t="str">
            <v>LO</v>
          </cell>
          <cell r="B800">
            <v>6</v>
          </cell>
          <cell r="C800">
            <v>3</v>
          </cell>
          <cell r="D800" t="str">
            <v>P</v>
          </cell>
          <cell r="E800">
            <v>35</v>
          </cell>
          <cell r="F800">
            <v>37756</v>
          </cell>
          <cell r="G800">
            <v>0</v>
          </cell>
          <cell r="H800">
            <v>0</v>
          </cell>
          <cell r="I800" t="str">
            <v>0          0</v>
          </cell>
          <cell r="J800">
            <v>0</v>
          </cell>
          <cell r="K800">
            <v>0</v>
          </cell>
          <cell r="L800">
            <v>2003</v>
          </cell>
          <cell r="M800" t="str">
            <v>No Trade</v>
          </cell>
          <cell r="N800" t="str">
            <v/>
          </cell>
          <cell r="O800" t="str">
            <v/>
          </cell>
          <cell r="P800" t="str">
            <v/>
          </cell>
        </row>
        <row r="801">
          <cell r="A801" t="str">
            <v>LO</v>
          </cell>
          <cell r="B801">
            <v>6</v>
          </cell>
          <cell r="C801">
            <v>3</v>
          </cell>
          <cell r="D801" t="str">
            <v>C</v>
          </cell>
          <cell r="E801">
            <v>35.5</v>
          </cell>
          <cell r="F801">
            <v>37756</v>
          </cell>
          <cell r="G801">
            <v>0</v>
          </cell>
          <cell r="H801">
            <v>0</v>
          </cell>
          <cell r="I801" t="str">
            <v>0          0</v>
          </cell>
          <cell r="J801">
            <v>0</v>
          </cell>
          <cell r="K801">
            <v>0</v>
          </cell>
          <cell r="L801">
            <v>2003</v>
          </cell>
          <cell r="M801" t="str">
            <v>No Trade</v>
          </cell>
          <cell r="N801" t="str">
            <v/>
          </cell>
          <cell r="O801" t="str">
            <v/>
          </cell>
          <cell r="P801" t="str">
            <v/>
          </cell>
        </row>
        <row r="802">
          <cell r="A802" t="str">
            <v>LO</v>
          </cell>
          <cell r="B802">
            <v>6</v>
          </cell>
          <cell r="C802">
            <v>3</v>
          </cell>
          <cell r="D802" t="str">
            <v>C</v>
          </cell>
          <cell r="E802">
            <v>36</v>
          </cell>
          <cell r="F802">
            <v>37756</v>
          </cell>
          <cell r="G802">
            <v>0.28999999999999998</v>
          </cell>
          <cell r="H802">
            <v>0.2</v>
          </cell>
          <cell r="I802" t="str">
            <v>2          4</v>
          </cell>
          <cell r="J802">
            <v>0</v>
          </cell>
          <cell r="K802">
            <v>0</v>
          </cell>
          <cell r="L802">
            <v>2003</v>
          </cell>
          <cell r="M802" t="str">
            <v>No Trade</v>
          </cell>
          <cell r="N802" t="str">
            <v/>
          </cell>
          <cell r="O802" t="str">
            <v/>
          </cell>
          <cell r="P802" t="str">
            <v/>
          </cell>
        </row>
        <row r="803">
          <cell r="A803" t="str">
            <v>LO</v>
          </cell>
          <cell r="B803">
            <v>6</v>
          </cell>
          <cell r="C803">
            <v>3</v>
          </cell>
          <cell r="D803" t="str">
            <v>C</v>
          </cell>
          <cell r="E803">
            <v>37</v>
          </cell>
          <cell r="F803">
            <v>37756</v>
          </cell>
          <cell r="G803">
            <v>0.24</v>
          </cell>
          <cell r="H803">
            <v>0.1</v>
          </cell>
          <cell r="I803" t="str">
            <v>9          0</v>
          </cell>
          <cell r="J803">
            <v>0</v>
          </cell>
          <cell r="K803">
            <v>0</v>
          </cell>
          <cell r="L803">
            <v>2003</v>
          </cell>
          <cell r="M803" t="str">
            <v>No Trade</v>
          </cell>
          <cell r="N803" t="str">
            <v/>
          </cell>
          <cell r="O803" t="str">
            <v/>
          </cell>
          <cell r="P803" t="str">
            <v/>
          </cell>
        </row>
        <row r="804">
          <cell r="A804" t="str">
            <v>LO</v>
          </cell>
          <cell r="B804">
            <v>6</v>
          </cell>
          <cell r="C804">
            <v>3</v>
          </cell>
          <cell r="D804" t="str">
            <v>C</v>
          </cell>
          <cell r="E804">
            <v>38</v>
          </cell>
          <cell r="F804">
            <v>37756</v>
          </cell>
          <cell r="G804">
            <v>0.21</v>
          </cell>
          <cell r="H804">
            <v>0.1</v>
          </cell>
          <cell r="I804" t="str">
            <v>6          0</v>
          </cell>
          <cell r="J804">
            <v>0</v>
          </cell>
          <cell r="K804">
            <v>0</v>
          </cell>
          <cell r="L804">
            <v>2003</v>
          </cell>
          <cell r="M804" t="str">
            <v>No Trade</v>
          </cell>
          <cell r="N804" t="str">
            <v/>
          </cell>
          <cell r="O804" t="str">
            <v/>
          </cell>
          <cell r="P804" t="str">
            <v/>
          </cell>
        </row>
        <row r="805">
          <cell r="A805" t="str">
            <v>LO</v>
          </cell>
          <cell r="B805">
            <v>6</v>
          </cell>
          <cell r="C805">
            <v>3</v>
          </cell>
          <cell r="D805" t="str">
            <v>C</v>
          </cell>
          <cell r="E805">
            <v>40</v>
          </cell>
          <cell r="F805">
            <v>37756</v>
          </cell>
          <cell r="G805">
            <v>0.15</v>
          </cell>
          <cell r="H805">
            <v>0.1</v>
          </cell>
          <cell r="I805" t="str">
            <v>2          4</v>
          </cell>
          <cell r="J805">
            <v>0</v>
          </cell>
          <cell r="K805">
            <v>0</v>
          </cell>
          <cell r="L805">
            <v>2003</v>
          </cell>
          <cell r="M805" t="str">
            <v>No Trade</v>
          </cell>
          <cell r="N805" t="str">
            <v/>
          </cell>
          <cell r="O805" t="str">
            <v/>
          </cell>
          <cell r="P805" t="str">
            <v/>
          </cell>
        </row>
        <row r="806">
          <cell r="A806" t="str">
            <v>LO</v>
          </cell>
          <cell r="B806">
            <v>6</v>
          </cell>
          <cell r="C806">
            <v>3</v>
          </cell>
          <cell r="D806" t="str">
            <v>C</v>
          </cell>
          <cell r="E806">
            <v>45</v>
          </cell>
          <cell r="F806">
            <v>37756</v>
          </cell>
          <cell r="G806">
            <v>0.08</v>
          </cell>
          <cell r="H806">
            <v>0</v>
          </cell>
          <cell r="I806" t="str">
            <v>6          0</v>
          </cell>
          <cell r="J806">
            <v>0</v>
          </cell>
          <cell r="K806">
            <v>0</v>
          </cell>
          <cell r="L806">
            <v>2003</v>
          </cell>
          <cell r="M806" t="str">
            <v>No Trade</v>
          </cell>
          <cell r="N806" t="str">
            <v/>
          </cell>
          <cell r="O806" t="str">
            <v/>
          </cell>
          <cell r="P806" t="str">
            <v/>
          </cell>
        </row>
        <row r="807">
          <cell r="A807" t="str">
            <v>LO</v>
          </cell>
          <cell r="B807">
            <v>7</v>
          </cell>
          <cell r="C807">
            <v>3</v>
          </cell>
          <cell r="D807" t="str">
            <v>P</v>
          </cell>
          <cell r="E807">
            <v>7.5</v>
          </cell>
          <cell r="F807">
            <v>37789</v>
          </cell>
          <cell r="G807">
            <v>0</v>
          </cell>
          <cell r="H807">
            <v>0</v>
          </cell>
          <cell r="I807" t="str">
            <v>0          0</v>
          </cell>
          <cell r="J807">
            <v>0</v>
          </cell>
          <cell r="K807">
            <v>0</v>
          </cell>
          <cell r="L807">
            <v>2003</v>
          </cell>
          <cell r="M807" t="str">
            <v>No Trade</v>
          </cell>
          <cell r="N807" t="str">
            <v/>
          </cell>
          <cell r="O807" t="str">
            <v/>
          </cell>
          <cell r="P807" t="str">
            <v/>
          </cell>
        </row>
        <row r="808">
          <cell r="A808" t="str">
            <v>LO</v>
          </cell>
          <cell r="B808">
            <v>7</v>
          </cell>
          <cell r="C808">
            <v>3</v>
          </cell>
          <cell r="D808" t="str">
            <v>P</v>
          </cell>
          <cell r="E808">
            <v>14</v>
          </cell>
          <cell r="F808">
            <v>37789</v>
          </cell>
          <cell r="G808">
            <v>0.09</v>
          </cell>
          <cell r="H808">
            <v>0</v>
          </cell>
          <cell r="I808" t="str">
            <v>9          0</v>
          </cell>
          <cell r="J808">
            <v>0</v>
          </cell>
          <cell r="K808">
            <v>0</v>
          </cell>
          <cell r="L808">
            <v>2003</v>
          </cell>
          <cell r="M808" t="str">
            <v>No Trade</v>
          </cell>
          <cell r="N808" t="str">
            <v/>
          </cell>
          <cell r="O808" t="str">
            <v/>
          </cell>
          <cell r="P808" t="str">
            <v/>
          </cell>
        </row>
        <row r="809">
          <cell r="A809" t="str">
            <v>LO</v>
          </cell>
          <cell r="B809">
            <v>7</v>
          </cell>
          <cell r="C809">
            <v>3</v>
          </cell>
          <cell r="D809" t="str">
            <v>P</v>
          </cell>
          <cell r="E809">
            <v>17</v>
          </cell>
          <cell r="F809">
            <v>37789</v>
          </cell>
          <cell r="G809">
            <v>0.3</v>
          </cell>
          <cell r="H809">
            <v>0.3</v>
          </cell>
          <cell r="I809" t="str">
            <v>2          0</v>
          </cell>
          <cell r="J809">
            <v>0</v>
          </cell>
          <cell r="K809">
            <v>0</v>
          </cell>
          <cell r="L809">
            <v>2003</v>
          </cell>
          <cell r="M809" t="str">
            <v>No Trade</v>
          </cell>
          <cell r="N809" t="str">
            <v/>
          </cell>
          <cell r="O809" t="str">
            <v/>
          </cell>
          <cell r="P809" t="str">
            <v/>
          </cell>
        </row>
        <row r="810">
          <cell r="A810" t="str">
            <v>LO</v>
          </cell>
          <cell r="B810">
            <v>7</v>
          </cell>
          <cell r="C810">
            <v>3</v>
          </cell>
          <cell r="D810" t="str">
            <v>C</v>
          </cell>
          <cell r="E810">
            <v>17.5</v>
          </cell>
          <cell r="F810">
            <v>37789</v>
          </cell>
          <cell r="G810">
            <v>0</v>
          </cell>
          <cell r="H810">
            <v>0</v>
          </cell>
          <cell r="I810" t="str">
            <v>0          0</v>
          </cell>
          <cell r="J810">
            <v>0</v>
          </cell>
          <cell r="K810">
            <v>0</v>
          </cell>
          <cell r="L810">
            <v>2003</v>
          </cell>
          <cell r="M810" t="str">
            <v>No Trade</v>
          </cell>
          <cell r="N810" t="str">
            <v/>
          </cell>
          <cell r="O810" t="str">
            <v/>
          </cell>
          <cell r="P810" t="str">
            <v/>
          </cell>
        </row>
        <row r="811">
          <cell r="A811" t="str">
            <v>LO</v>
          </cell>
          <cell r="B811">
            <v>7</v>
          </cell>
          <cell r="C811">
            <v>3</v>
          </cell>
          <cell r="D811" t="str">
            <v>P</v>
          </cell>
          <cell r="E811">
            <v>17.5</v>
          </cell>
          <cell r="F811">
            <v>37789</v>
          </cell>
          <cell r="G811">
            <v>0.36</v>
          </cell>
          <cell r="H811">
            <v>0.3</v>
          </cell>
          <cell r="I811" t="str">
            <v>8          0</v>
          </cell>
          <cell r="J811">
            <v>0</v>
          </cell>
          <cell r="K811">
            <v>0</v>
          </cell>
          <cell r="L811">
            <v>2003</v>
          </cell>
          <cell r="M811" t="str">
            <v>No Trade</v>
          </cell>
          <cell r="N811" t="str">
            <v/>
          </cell>
          <cell r="O811" t="str">
            <v/>
          </cell>
          <cell r="P811" t="str">
            <v/>
          </cell>
        </row>
        <row r="812">
          <cell r="A812" t="str">
            <v>LO</v>
          </cell>
          <cell r="B812">
            <v>7</v>
          </cell>
          <cell r="C812">
            <v>3</v>
          </cell>
          <cell r="D812" t="str">
            <v>P</v>
          </cell>
          <cell r="E812">
            <v>18</v>
          </cell>
          <cell r="F812">
            <v>37789</v>
          </cell>
          <cell r="G812">
            <v>0.42</v>
          </cell>
          <cell r="H812">
            <v>0.4</v>
          </cell>
          <cell r="I812" t="str">
            <v>4          0</v>
          </cell>
          <cell r="J812">
            <v>0</v>
          </cell>
          <cell r="K812">
            <v>0</v>
          </cell>
          <cell r="L812">
            <v>2003</v>
          </cell>
          <cell r="M812" t="str">
            <v>No Trade</v>
          </cell>
          <cell r="N812" t="str">
            <v/>
          </cell>
          <cell r="O812" t="str">
            <v/>
          </cell>
          <cell r="P812" t="str">
            <v/>
          </cell>
        </row>
        <row r="813">
          <cell r="A813" t="str">
            <v>LO</v>
          </cell>
          <cell r="B813">
            <v>7</v>
          </cell>
          <cell r="C813">
            <v>3</v>
          </cell>
          <cell r="D813" t="str">
            <v>P</v>
          </cell>
          <cell r="E813">
            <v>18.5</v>
          </cell>
          <cell r="F813">
            <v>37789</v>
          </cell>
          <cell r="G813">
            <v>0.49</v>
          </cell>
          <cell r="H813">
            <v>0.5</v>
          </cell>
          <cell r="I813" t="str">
            <v>2          0</v>
          </cell>
          <cell r="J813">
            <v>0</v>
          </cell>
          <cell r="K813">
            <v>0</v>
          </cell>
          <cell r="L813">
            <v>2003</v>
          </cell>
          <cell r="M813" t="str">
            <v>No Trade</v>
          </cell>
          <cell r="N813" t="str">
            <v/>
          </cell>
          <cell r="O813" t="str">
            <v/>
          </cell>
          <cell r="P813" t="str">
            <v/>
          </cell>
        </row>
        <row r="814">
          <cell r="A814" t="str">
            <v>LO</v>
          </cell>
          <cell r="B814">
            <v>7</v>
          </cell>
          <cell r="C814">
            <v>3</v>
          </cell>
          <cell r="D814" t="str">
            <v>P</v>
          </cell>
          <cell r="E814">
            <v>19</v>
          </cell>
          <cell r="F814">
            <v>37789</v>
          </cell>
          <cell r="G814">
            <v>0.56999999999999995</v>
          </cell>
          <cell r="H814">
            <v>0.6</v>
          </cell>
          <cell r="I814" t="str">
            <v>0          0</v>
          </cell>
          <cell r="J814">
            <v>0</v>
          </cell>
          <cell r="K814">
            <v>0</v>
          </cell>
          <cell r="L814">
            <v>2003</v>
          </cell>
          <cell r="M814" t="str">
            <v>No Trade</v>
          </cell>
          <cell r="N814" t="str">
            <v/>
          </cell>
          <cell r="O814" t="str">
            <v/>
          </cell>
          <cell r="P814" t="str">
            <v/>
          </cell>
        </row>
        <row r="815">
          <cell r="A815" t="str">
            <v>LO</v>
          </cell>
          <cell r="B815">
            <v>7</v>
          </cell>
          <cell r="C815">
            <v>3</v>
          </cell>
          <cell r="D815" t="str">
            <v>P</v>
          </cell>
          <cell r="E815">
            <v>20</v>
          </cell>
          <cell r="F815">
            <v>37789</v>
          </cell>
          <cell r="G815">
            <v>0.76</v>
          </cell>
          <cell r="H815">
            <v>0.8</v>
          </cell>
          <cell r="I815" t="str">
            <v>0          0</v>
          </cell>
          <cell r="J815">
            <v>0</v>
          </cell>
          <cell r="K815">
            <v>0</v>
          </cell>
          <cell r="L815">
            <v>2003</v>
          </cell>
          <cell r="M815" t="str">
            <v>No Trade</v>
          </cell>
          <cell r="N815" t="str">
            <v/>
          </cell>
          <cell r="O815" t="str">
            <v/>
          </cell>
          <cell r="P815" t="str">
            <v/>
          </cell>
        </row>
        <row r="816">
          <cell r="A816" t="str">
            <v>LO</v>
          </cell>
          <cell r="B816">
            <v>7</v>
          </cell>
          <cell r="C816">
            <v>3</v>
          </cell>
          <cell r="D816" t="str">
            <v>P</v>
          </cell>
          <cell r="E816">
            <v>20.5</v>
          </cell>
          <cell r="F816">
            <v>37789</v>
          </cell>
          <cell r="G816">
            <v>0.86</v>
          </cell>
          <cell r="H816">
            <v>0.9</v>
          </cell>
          <cell r="I816" t="str">
            <v>1          0</v>
          </cell>
          <cell r="J816">
            <v>0</v>
          </cell>
          <cell r="K816">
            <v>0</v>
          </cell>
          <cell r="L816">
            <v>2003</v>
          </cell>
          <cell r="M816" t="str">
            <v>No Trade</v>
          </cell>
          <cell r="N816" t="str">
            <v/>
          </cell>
          <cell r="O816" t="str">
            <v/>
          </cell>
          <cell r="P816" t="str">
            <v/>
          </cell>
        </row>
        <row r="817">
          <cell r="A817" t="str">
            <v>LO</v>
          </cell>
          <cell r="B817">
            <v>7</v>
          </cell>
          <cell r="C817">
            <v>3</v>
          </cell>
          <cell r="D817" t="str">
            <v>P</v>
          </cell>
          <cell r="E817">
            <v>21</v>
          </cell>
          <cell r="F817">
            <v>37789</v>
          </cell>
          <cell r="G817">
            <v>0.98</v>
          </cell>
          <cell r="H817">
            <v>1</v>
          </cell>
          <cell r="I817" t="str">
            <v>4          0</v>
          </cell>
          <cell r="J817">
            <v>0</v>
          </cell>
          <cell r="K817">
            <v>0</v>
          </cell>
          <cell r="L817">
            <v>2003</v>
          </cell>
          <cell r="M817" t="str">
            <v>No Trade</v>
          </cell>
          <cell r="N817" t="str">
            <v/>
          </cell>
          <cell r="O817" t="str">
            <v/>
          </cell>
          <cell r="P817" t="str">
            <v/>
          </cell>
        </row>
        <row r="818">
          <cell r="A818" t="str">
            <v>LO</v>
          </cell>
          <cell r="B818">
            <v>7</v>
          </cell>
          <cell r="C818">
            <v>3</v>
          </cell>
          <cell r="D818" t="str">
            <v>P</v>
          </cell>
          <cell r="E818">
            <v>21.5</v>
          </cell>
          <cell r="F818">
            <v>37789</v>
          </cell>
          <cell r="G818">
            <v>1.1100000000000001</v>
          </cell>
          <cell r="H818">
            <v>1.1000000000000001</v>
          </cell>
          <cell r="I818" t="str">
            <v>8          0</v>
          </cell>
          <cell r="J818">
            <v>0</v>
          </cell>
          <cell r="K818">
            <v>0</v>
          </cell>
          <cell r="L818">
            <v>2003</v>
          </cell>
          <cell r="M818" t="str">
            <v>No Trade</v>
          </cell>
          <cell r="N818" t="str">
            <v/>
          </cell>
          <cell r="O818" t="str">
            <v/>
          </cell>
          <cell r="P818" t="str">
            <v/>
          </cell>
        </row>
        <row r="819">
          <cell r="A819" t="str">
            <v>LO</v>
          </cell>
          <cell r="B819">
            <v>7</v>
          </cell>
          <cell r="C819">
            <v>3</v>
          </cell>
          <cell r="D819" t="str">
            <v>P</v>
          </cell>
          <cell r="E819">
            <v>22</v>
          </cell>
          <cell r="F819">
            <v>37789</v>
          </cell>
          <cell r="G819">
            <v>1.25</v>
          </cell>
          <cell r="H819">
            <v>1.3</v>
          </cell>
          <cell r="I819" t="str">
            <v>3         25</v>
          </cell>
          <cell r="J819">
            <v>0</v>
          </cell>
          <cell r="K819">
            <v>0</v>
          </cell>
          <cell r="L819">
            <v>2003</v>
          </cell>
          <cell r="M819" t="str">
            <v>No Trade</v>
          </cell>
          <cell r="N819" t="str">
            <v/>
          </cell>
          <cell r="O819" t="str">
            <v/>
          </cell>
          <cell r="P819" t="str">
            <v/>
          </cell>
        </row>
        <row r="820">
          <cell r="A820" t="str">
            <v>LO</v>
          </cell>
          <cell r="B820">
            <v>7</v>
          </cell>
          <cell r="C820">
            <v>3</v>
          </cell>
          <cell r="D820" t="str">
            <v>P</v>
          </cell>
          <cell r="E820">
            <v>22.5</v>
          </cell>
          <cell r="F820">
            <v>37789</v>
          </cell>
          <cell r="G820">
            <v>1.41</v>
          </cell>
          <cell r="H820">
            <v>1.4</v>
          </cell>
          <cell r="I820" t="str">
            <v>9          0</v>
          </cell>
          <cell r="J820">
            <v>0</v>
          </cell>
          <cell r="K820">
            <v>0</v>
          </cell>
          <cell r="L820">
            <v>2003</v>
          </cell>
          <cell r="M820" t="str">
            <v>No Trade</v>
          </cell>
          <cell r="N820" t="str">
            <v/>
          </cell>
          <cell r="O820" t="str">
            <v/>
          </cell>
          <cell r="P820" t="str">
            <v/>
          </cell>
        </row>
        <row r="821">
          <cell r="A821" t="str">
            <v>LO</v>
          </cell>
          <cell r="B821">
            <v>7</v>
          </cell>
          <cell r="C821">
            <v>3</v>
          </cell>
          <cell r="D821" t="str">
            <v>P</v>
          </cell>
          <cell r="E821">
            <v>23</v>
          </cell>
          <cell r="F821">
            <v>37789</v>
          </cell>
          <cell r="G821">
            <v>1.57</v>
          </cell>
          <cell r="H821">
            <v>1.6</v>
          </cell>
          <cell r="I821" t="str">
            <v>6          0</v>
          </cell>
          <cell r="J821">
            <v>0</v>
          </cell>
          <cell r="K821">
            <v>0</v>
          </cell>
          <cell r="L821">
            <v>2003</v>
          </cell>
          <cell r="M821" t="str">
            <v>No Trade</v>
          </cell>
          <cell r="N821" t="str">
            <v/>
          </cell>
          <cell r="O821" t="str">
            <v/>
          </cell>
          <cell r="P821" t="str">
            <v/>
          </cell>
        </row>
        <row r="822">
          <cell r="A822" t="str">
            <v>LO</v>
          </cell>
          <cell r="B822">
            <v>7</v>
          </cell>
          <cell r="C822">
            <v>3</v>
          </cell>
          <cell r="D822" t="str">
            <v>C</v>
          </cell>
          <cell r="E822">
            <v>23.5</v>
          </cell>
          <cell r="F822">
            <v>37789</v>
          </cell>
          <cell r="G822">
            <v>3.7</v>
          </cell>
          <cell r="H822">
            <v>3.3</v>
          </cell>
          <cell r="I822" t="str">
            <v>3          0</v>
          </cell>
          <cell r="J822">
            <v>0</v>
          </cell>
          <cell r="K822">
            <v>0</v>
          </cell>
          <cell r="L822">
            <v>2003</v>
          </cell>
          <cell r="M822" t="str">
            <v>No Trade</v>
          </cell>
          <cell r="N822" t="str">
            <v/>
          </cell>
          <cell r="O822" t="str">
            <v/>
          </cell>
          <cell r="P822" t="str">
            <v/>
          </cell>
        </row>
        <row r="823">
          <cell r="A823" t="str">
            <v>LO</v>
          </cell>
          <cell r="B823">
            <v>7</v>
          </cell>
          <cell r="C823">
            <v>3</v>
          </cell>
          <cell r="D823" t="str">
            <v>P</v>
          </cell>
          <cell r="E823">
            <v>23.5</v>
          </cell>
          <cell r="F823">
            <v>37789</v>
          </cell>
          <cell r="G823">
            <v>1.75</v>
          </cell>
          <cell r="H823">
            <v>1.8</v>
          </cell>
          <cell r="I823" t="str">
            <v>5          0</v>
          </cell>
          <cell r="J823">
            <v>0</v>
          </cell>
          <cell r="K823">
            <v>0</v>
          </cell>
          <cell r="L823">
            <v>2003</v>
          </cell>
          <cell r="M823" t="str">
            <v>No Trade</v>
          </cell>
          <cell r="N823" t="str">
            <v/>
          </cell>
          <cell r="O823" t="str">
            <v/>
          </cell>
          <cell r="P823" t="str">
            <v/>
          </cell>
        </row>
        <row r="824">
          <cell r="A824" t="str">
            <v>LO</v>
          </cell>
          <cell r="B824">
            <v>7</v>
          </cell>
          <cell r="C824">
            <v>3</v>
          </cell>
          <cell r="D824" t="str">
            <v>C</v>
          </cell>
          <cell r="E824">
            <v>24</v>
          </cell>
          <cell r="F824">
            <v>37789</v>
          </cell>
          <cell r="G824">
            <v>3.4</v>
          </cell>
          <cell r="H824">
            <v>3</v>
          </cell>
          <cell r="I824" t="str">
            <v>6          0</v>
          </cell>
          <cell r="J824">
            <v>0</v>
          </cell>
          <cell r="K824">
            <v>0</v>
          </cell>
          <cell r="L824">
            <v>2003</v>
          </cell>
          <cell r="M824" t="str">
            <v>No Trade</v>
          </cell>
          <cell r="N824" t="str">
            <v/>
          </cell>
          <cell r="O824" t="str">
            <v/>
          </cell>
          <cell r="P824" t="str">
            <v/>
          </cell>
        </row>
        <row r="825">
          <cell r="A825" t="str">
            <v>LO</v>
          </cell>
          <cell r="B825">
            <v>7</v>
          </cell>
          <cell r="C825">
            <v>3</v>
          </cell>
          <cell r="D825" t="str">
            <v>P</v>
          </cell>
          <cell r="E825">
            <v>24</v>
          </cell>
          <cell r="F825">
            <v>37789</v>
          </cell>
          <cell r="G825">
            <v>1.94</v>
          </cell>
          <cell r="H825">
            <v>2</v>
          </cell>
          <cell r="I825" t="str">
            <v>6          0</v>
          </cell>
          <cell r="J825">
            <v>0</v>
          </cell>
          <cell r="K825">
            <v>0</v>
          </cell>
          <cell r="L825">
            <v>2003</v>
          </cell>
          <cell r="M825" t="str">
            <v>No Trade</v>
          </cell>
          <cell r="N825" t="str">
            <v/>
          </cell>
          <cell r="O825" t="str">
            <v/>
          </cell>
          <cell r="P825" t="str">
            <v/>
          </cell>
        </row>
        <row r="826">
          <cell r="A826" t="str">
            <v>LO</v>
          </cell>
          <cell r="B826">
            <v>7</v>
          </cell>
          <cell r="C826">
            <v>3</v>
          </cell>
          <cell r="D826" t="str">
            <v>C</v>
          </cell>
          <cell r="E826">
            <v>24.5</v>
          </cell>
          <cell r="F826">
            <v>37789</v>
          </cell>
          <cell r="G826">
            <v>3.12</v>
          </cell>
          <cell r="H826">
            <v>2.7</v>
          </cell>
          <cell r="I826" t="str">
            <v>7          0</v>
          </cell>
          <cell r="J826">
            <v>0</v>
          </cell>
          <cell r="K826">
            <v>0</v>
          </cell>
          <cell r="L826">
            <v>2003</v>
          </cell>
          <cell r="M826" t="str">
            <v>No Trade</v>
          </cell>
          <cell r="N826" t="str">
            <v/>
          </cell>
          <cell r="O826" t="str">
            <v/>
          </cell>
          <cell r="P826" t="str">
            <v/>
          </cell>
        </row>
        <row r="827">
          <cell r="A827" t="str">
            <v>LO</v>
          </cell>
          <cell r="B827">
            <v>7</v>
          </cell>
          <cell r="C827">
            <v>3</v>
          </cell>
          <cell r="D827" t="str">
            <v>P</v>
          </cell>
          <cell r="E827">
            <v>24.5</v>
          </cell>
          <cell r="F827">
            <v>37789</v>
          </cell>
          <cell r="G827">
            <v>2.14</v>
          </cell>
          <cell r="H827">
            <v>2.2000000000000002</v>
          </cell>
          <cell r="I827" t="str">
            <v>7         50</v>
          </cell>
          <cell r="J827">
            <v>2.2000000000000002</v>
          </cell>
          <cell r="K827">
            <v>2.2000000000000002</v>
          </cell>
          <cell r="L827">
            <v>2003</v>
          </cell>
          <cell r="M827" t="str">
            <v>No Trade</v>
          </cell>
          <cell r="N827" t="str">
            <v/>
          </cell>
          <cell r="O827" t="str">
            <v/>
          </cell>
          <cell r="P827" t="str">
            <v/>
          </cell>
        </row>
        <row r="828">
          <cell r="A828" t="str">
            <v>LO</v>
          </cell>
          <cell r="B828">
            <v>7</v>
          </cell>
          <cell r="C828">
            <v>3</v>
          </cell>
          <cell r="D828" t="str">
            <v>C</v>
          </cell>
          <cell r="E828">
            <v>25</v>
          </cell>
          <cell r="F828">
            <v>37789</v>
          </cell>
          <cell r="G828">
            <v>2.84</v>
          </cell>
          <cell r="H828">
            <v>2.5</v>
          </cell>
          <cell r="I828" t="str">
            <v>1          0</v>
          </cell>
          <cell r="J828">
            <v>0</v>
          </cell>
          <cell r="K828">
            <v>0</v>
          </cell>
          <cell r="L828">
            <v>2003</v>
          </cell>
          <cell r="M828" t="str">
            <v>No Trade</v>
          </cell>
          <cell r="N828" t="str">
            <v/>
          </cell>
          <cell r="O828" t="str">
            <v/>
          </cell>
          <cell r="P828" t="str">
            <v/>
          </cell>
        </row>
        <row r="829">
          <cell r="A829" t="str">
            <v>LO</v>
          </cell>
          <cell r="B829">
            <v>7</v>
          </cell>
          <cell r="C829">
            <v>3</v>
          </cell>
          <cell r="D829" t="str">
            <v>P</v>
          </cell>
          <cell r="E829">
            <v>25</v>
          </cell>
          <cell r="F829">
            <v>37789</v>
          </cell>
          <cell r="G829">
            <v>2.36</v>
          </cell>
          <cell r="H829">
            <v>2.5</v>
          </cell>
          <cell r="I829" t="str">
            <v>1          0</v>
          </cell>
          <cell r="J829">
            <v>0</v>
          </cell>
          <cell r="K829">
            <v>0</v>
          </cell>
          <cell r="L829">
            <v>2003</v>
          </cell>
          <cell r="M829" t="str">
            <v>No Trade</v>
          </cell>
          <cell r="N829" t="str">
            <v/>
          </cell>
          <cell r="O829" t="str">
            <v/>
          </cell>
          <cell r="P829" t="str">
            <v/>
          </cell>
        </row>
        <row r="830">
          <cell r="A830" t="str">
            <v>LO</v>
          </cell>
          <cell r="B830">
            <v>7</v>
          </cell>
          <cell r="C830">
            <v>3</v>
          </cell>
          <cell r="D830" t="str">
            <v>C</v>
          </cell>
          <cell r="E830">
            <v>25.5</v>
          </cell>
          <cell r="F830">
            <v>37789</v>
          </cell>
          <cell r="G830">
            <v>2.57</v>
          </cell>
          <cell r="H830">
            <v>2.2000000000000002</v>
          </cell>
          <cell r="I830" t="str">
            <v>7          0</v>
          </cell>
          <cell r="J830">
            <v>0</v>
          </cell>
          <cell r="K830">
            <v>0</v>
          </cell>
          <cell r="L830">
            <v>2003</v>
          </cell>
          <cell r="M830" t="str">
            <v>No Trade</v>
          </cell>
          <cell r="N830" t="str">
            <v/>
          </cell>
          <cell r="O830" t="str">
            <v/>
          </cell>
          <cell r="P830" t="str">
            <v/>
          </cell>
        </row>
        <row r="831">
          <cell r="A831" t="str">
            <v>LO</v>
          </cell>
          <cell r="B831">
            <v>7</v>
          </cell>
          <cell r="C831">
            <v>3</v>
          </cell>
          <cell r="D831" t="str">
            <v>P</v>
          </cell>
          <cell r="E831">
            <v>25.5</v>
          </cell>
          <cell r="F831">
            <v>37789</v>
          </cell>
          <cell r="G831">
            <v>2.59</v>
          </cell>
          <cell r="H831">
            <v>2.7</v>
          </cell>
          <cell r="I831" t="str">
            <v>7          0</v>
          </cell>
          <cell r="J831">
            <v>0</v>
          </cell>
          <cell r="K831">
            <v>0</v>
          </cell>
          <cell r="L831">
            <v>2003</v>
          </cell>
          <cell r="M831" t="str">
            <v>No Trade</v>
          </cell>
          <cell r="N831" t="str">
            <v/>
          </cell>
          <cell r="O831" t="str">
            <v/>
          </cell>
          <cell r="P831" t="str">
            <v/>
          </cell>
        </row>
        <row r="832">
          <cell r="A832" t="str">
            <v>LO</v>
          </cell>
          <cell r="B832">
            <v>7</v>
          </cell>
          <cell r="C832">
            <v>3</v>
          </cell>
          <cell r="D832" t="str">
            <v>C</v>
          </cell>
          <cell r="E832">
            <v>26</v>
          </cell>
          <cell r="F832">
            <v>37789</v>
          </cell>
          <cell r="G832">
            <v>2.34</v>
          </cell>
          <cell r="H832">
            <v>2</v>
          </cell>
          <cell r="I832" t="str">
            <v>5          0</v>
          </cell>
          <cell r="J832">
            <v>0</v>
          </cell>
          <cell r="K832">
            <v>0</v>
          </cell>
          <cell r="L832">
            <v>2003</v>
          </cell>
          <cell r="M832" t="str">
            <v>No Trade</v>
          </cell>
          <cell r="N832" t="str">
            <v/>
          </cell>
          <cell r="O832" t="str">
            <v/>
          </cell>
          <cell r="P832" t="str">
            <v/>
          </cell>
        </row>
        <row r="833">
          <cell r="A833" t="str">
            <v>LO</v>
          </cell>
          <cell r="B833">
            <v>7</v>
          </cell>
          <cell r="C833">
            <v>3</v>
          </cell>
          <cell r="D833" t="str">
            <v>P</v>
          </cell>
          <cell r="E833">
            <v>26</v>
          </cell>
          <cell r="F833">
            <v>37789</v>
          </cell>
          <cell r="G833">
            <v>2.86</v>
          </cell>
          <cell r="H833">
            <v>3</v>
          </cell>
          <cell r="I833" t="str">
            <v>5          0</v>
          </cell>
          <cell r="J833">
            <v>0</v>
          </cell>
          <cell r="K833">
            <v>0</v>
          </cell>
          <cell r="L833">
            <v>2003</v>
          </cell>
          <cell r="M833" t="str">
            <v>No Trade</v>
          </cell>
          <cell r="N833" t="str">
            <v/>
          </cell>
          <cell r="O833" t="str">
            <v/>
          </cell>
          <cell r="P833" t="str">
            <v/>
          </cell>
        </row>
        <row r="834">
          <cell r="A834" t="str">
            <v>LO</v>
          </cell>
          <cell r="B834">
            <v>7</v>
          </cell>
          <cell r="C834">
            <v>3</v>
          </cell>
          <cell r="D834" t="str">
            <v>C</v>
          </cell>
          <cell r="E834">
            <v>27</v>
          </cell>
          <cell r="F834">
            <v>37789</v>
          </cell>
          <cell r="G834">
            <v>1.91</v>
          </cell>
          <cell r="H834">
            <v>1.6</v>
          </cell>
          <cell r="I834" t="str">
            <v>5          0</v>
          </cell>
          <cell r="J834">
            <v>0</v>
          </cell>
          <cell r="K834">
            <v>0</v>
          </cell>
          <cell r="L834">
            <v>2003</v>
          </cell>
          <cell r="M834" t="str">
            <v>No Trade</v>
          </cell>
          <cell r="N834" t="str">
            <v/>
          </cell>
          <cell r="O834" t="str">
            <v/>
          </cell>
          <cell r="P834" t="str">
            <v/>
          </cell>
        </row>
        <row r="835">
          <cell r="A835" t="str">
            <v>LO</v>
          </cell>
          <cell r="B835">
            <v>7</v>
          </cell>
          <cell r="C835">
            <v>3</v>
          </cell>
          <cell r="D835" t="str">
            <v>C</v>
          </cell>
          <cell r="E835">
            <v>27.5</v>
          </cell>
          <cell r="F835">
            <v>37789</v>
          </cell>
          <cell r="G835">
            <v>1.72</v>
          </cell>
          <cell r="H835">
            <v>1.4</v>
          </cell>
          <cell r="I835" t="str">
            <v>8          0</v>
          </cell>
          <cell r="J835">
            <v>0</v>
          </cell>
          <cell r="K835">
            <v>0</v>
          </cell>
          <cell r="L835">
            <v>2003</v>
          </cell>
          <cell r="M835" t="str">
            <v>No Trade</v>
          </cell>
          <cell r="N835" t="str">
            <v/>
          </cell>
          <cell r="O835" t="str">
            <v/>
          </cell>
          <cell r="P835" t="str">
            <v/>
          </cell>
        </row>
        <row r="836">
          <cell r="A836" t="str">
            <v>LO</v>
          </cell>
          <cell r="B836">
            <v>7</v>
          </cell>
          <cell r="C836">
            <v>3</v>
          </cell>
          <cell r="D836" t="str">
            <v>C</v>
          </cell>
          <cell r="E836">
            <v>28</v>
          </cell>
          <cell r="F836">
            <v>37789</v>
          </cell>
          <cell r="G836">
            <v>1.54</v>
          </cell>
          <cell r="H836">
            <v>1.3</v>
          </cell>
          <cell r="I836" t="str">
            <v>1          0</v>
          </cell>
          <cell r="J836">
            <v>0</v>
          </cell>
          <cell r="K836">
            <v>0</v>
          </cell>
          <cell r="L836">
            <v>2003</v>
          </cell>
          <cell r="M836" t="str">
            <v>No Trade</v>
          </cell>
          <cell r="N836" t="str">
            <v/>
          </cell>
          <cell r="O836" t="str">
            <v/>
          </cell>
          <cell r="P836" t="str">
            <v/>
          </cell>
        </row>
        <row r="837">
          <cell r="A837" t="str">
            <v>LO</v>
          </cell>
          <cell r="B837">
            <v>7</v>
          </cell>
          <cell r="C837">
            <v>3</v>
          </cell>
          <cell r="D837" t="str">
            <v>C</v>
          </cell>
          <cell r="E837">
            <v>28.5</v>
          </cell>
          <cell r="F837">
            <v>37789</v>
          </cell>
          <cell r="G837">
            <v>1.38</v>
          </cell>
          <cell r="H837">
            <v>1.1000000000000001</v>
          </cell>
          <cell r="I837" t="str">
            <v>6          0</v>
          </cell>
          <cell r="J837">
            <v>0</v>
          </cell>
          <cell r="K837">
            <v>0</v>
          </cell>
          <cell r="L837">
            <v>2003</v>
          </cell>
          <cell r="M837" t="str">
            <v>No Trade</v>
          </cell>
          <cell r="N837" t="str">
            <v/>
          </cell>
          <cell r="O837" t="str">
            <v/>
          </cell>
          <cell r="P837" t="str">
            <v/>
          </cell>
        </row>
        <row r="838">
          <cell r="A838" t="str">
            <v>LO</v>
          </cell>
          <cell r="B838">
            <v>7</v>
          </cell>
          <cell r="C838">
            <v>3</v>
          </cell>
          <cell r="D838" t="str">
            <v>C</v>
          </cell>
          <cell r="E838">
            <v>29</v>
          </cell>
          <cell r="F838">
            <v>37789</v>
          </cell>
          <cell r="G838">
            <v>1.22</v>
          </cell>
          <cell r="H838">
            <v>1</v>
          </cell>
          <cell r="I838" t="str">
            <v>3          0</v>
          </cell>
          <cell r="J838">
            <v>0</v>
          </cell>
          <cell r="K838">
            <v>0</v>
          </cell>
          <cell r="L838">
            <v>2003</v>
          </cell>
          <cell r="M838" t="str">
            <v>No Trade</v>
          </cell>
          <cell r="N838" t="str">
            <v/>
          </cell>
          <cell r="O838" t="str">
            <v/>
          </cell>
          <cell r="P838" t="str">
            <v/>
          </cell>
        </row>
        <row r="839">
          <cell r="A839" t="str">
            <v>LO</v>
          </cell>
          <cell r="B839">
            <v>7</v>
          </cell>
          <cell r="C839">
            <v>3</v>
          </cell>
          <cell r="D839" t="str">
            <v>C</v>
          </cell>
          <cell r="E839">
            <v>30</v>
          </cell>
          <cell r="F839">
            <v>37789</v>
          </cell>
          <cell r="G839">
            <v>0.98</v>
          </cell>
          <cell r="H839">
            <v>0.8</v>
          </cell>
          <cell r="I839" t="str">
            <v>2         75</v>
          </cell>
          <cell r="J839">
            <v>0</v>
          </cell>
          <cell r="K839">
            <v>0</v>
          </cell>
          <cell r="L839">
            <v>2003</v>
          </cell>
          <cell r="M839" t="str">
            <v>No Trade</v>
          </cell>
          <cell r="N839" t="str">
            <v/>
          </cell>
          <cell r="O839" t="str">
            <v/>
          </cell>
          <cell r="P839" t="str">
            <v/>
          </cell>
        </row>
        <row r="840">
          <cell r="A840" t="str">
            <v>LO</v>
          </cell>
          <cell r="B840">
            <v>7</v>
          </cell>
          <cell r="C840">
            <v>3</v>
          </cell>
          <cell r="D840" t="str">
            <v>C</v>
          </cell>
          <cell r="E840">
            <v>31</v>
          </cell>
          <cell r="F840">
            <v>37789</v>
          </cell>
          <cell r="G840">
            <v>0.78</v>
          </cell>
          <cell r="H840">
            <v>0.6</v>
          </cell>
          <cell r="I840" t="str">
            <v>5          0</v>
          </cell>
          <cell r="J840">
            <v>0</v>
          </cell>
          <cell r="K840">
            <v>0</v>
          </cell>
          <cell r="L840">
            <v>2003</v>
          </cell>
          <cell r="M840" t="str">
            <v>No Trade</v>
          </cell>
          <cell r="N840" t="str">
            <v/>
          </cell>
          <cell r="O840" t="str">
            <v/>
          </cell>
          <cell r="P840" t="str">
            <v/>
          </cell>
        </row>
        <row r="841">
          <cell r="A841" t="str">
            <v>LO</v>
          </cell>
          <cell r="B841">
            <v>7</v>
          </cell>
          <cell r="C841">
            <v>3</v>
          </cell>
          <cell r="D841" t="str">
            <v>C</v>
          </cell>
          <cell r="E841">
            <v>32</v>
          </cell>
          <cell r="F841">
            <v>37789</v>
          </cell>
          <cell r="G841">
            <v>0.64</v>
          </cell>
          <cell r="H841">
            <v>0.5</v>
          </cell>
          <cell r="I841" t="str">
            <v>5          0</v>
          </cell>
          <cell r="J841">
            <v>0</v>
          </cell>
          <cell r="K841">
            <v>0</v>
          </cell>
          <cell r="L841">
            <v>2003</v>
          </cell>
          <cell r="M841" t="str">
            <v>No Trade</v>
          </cell>
          <cell r="N841" t="str">
            <v/>
          </cell>
          <cell r="O841" t="str">
            <v/>
          </cell>
          <cell r="P841" t="str">
            <v/>
          </cell>
        </row>
        <row r="842">
          <cell r="A842" t="str">
            <v>LO</v>
          </cell>
          <cell r="B842">
            <v>7</v>
          </cell>
          <cell r="C842">
            <v>3</v>
          </cell>
          <cell r="D842" t="str">
            <v>C</v>
          </cell>
          <cell r="E842">
            <v>33</v>
          </cell>
          <cell r="F842">
            <v>37789</v>
          </cell>
          <cell r="G842">
            <v>0.54</v>
          </cell>
          <cell r="H842">
            <v>0.4</v>
          </cell>
          <cell r="I842" t="str">
            <v>6          0</v>
          </cell>
          <cell r="J842">
            <v>0</v>
          </cell>
          <cell r="K842">
            <v>0</v>
          </cell>
          <cell r="L842">
            <v>2003</v>
          </cell>
          <cell r="M842" t="str">
            <v>No Trade</v>
          </cell>
          <cell r="N842" t="str">
            <v/>
          </cell>
          <cell r="O842" t="str">
            <v/>
          </cell>
          <cell r="P842" t="str">
            <v/>
          </cell>
        </row>
        <row r="843">
          <cell r="A843" t="str">
            <v>LO</v>
          </cell>
          <cell r="B843">
            <v>7</v>
          </cell>
          <cell r="C843">
            <v>3</v>
          </cell>
          <cell r="D843" t="str">
            <v>C</v>
          </cell>
          <cell r="E843">
            <v>34</v>
          </cell>
          <cell r="F843">
            <v>37789</v>
          </cell>
          <cell r="G843">
            <v>0.46</v>
          </cell>
          <cell r="H843">
            <v>0.3</v>
          </cell>
          <cell r="I843" t="str">
            <v>9          0</v>
          </cell>
          <cell r="J843">
            <v>0</v>
          </cell>
          <cell r="K843">
            <v>0</v>
          </cell>
          <cell r="L843">
            <v>2003</v>
          </cell>
          <cell r="M843" t="str">
            <v>No Trade</v>
          </cell>
          <cell r="N843" t="str">
            <v/>
          </cell>
          <cell r="O843" t="str">
            <v/>
          </cell>
          <cell r="P843" t="str">
            <v/>
          </cell>
        </row>
        <row r="844">
          <cell r="A844" t="str">
            <v>LO</v>
          </cell>
          <cell r="B844">
            <v>7</v>
          </cell>
          <cell r="C844">
            <v>3</v>
          </cell>
          <cell r="D844" t="str">
            <v>C</v>
          </cell>
          <cell r="E844">
            <v>35</v>
          </cell>
          <cell r="F844">
            <v>37789</v>
          </cell>
          <cell r="G844">
            <v>0.39</v>
          </cell>
          <cell r="H844">
            <v>0.3</v>
          </cell>
          <cell r="I844" t="str">
            <v>3          0</v>
          </cell>
          <cell r="J844">
            <v>0</v>
          </cell>
          <cell r="K844">
            <v>0</v>
          </cell>
          <cell r="L844">
            <v>2003</v>
          </cell>
          <cell r="M844" t="str">
            <v>No Trade</v>
          </cell>
          <cell r="N844" t="str">
            <v/>
          </cell>
          <cell r="O844" t="str">
            <v/>
          </cell>
          <cell r="P844" t="str">
            <v/>
          </cell>
        </row>
        <row r="845">
          <cell r="A845" t="str">
            <v>LO</v>
          </cell>
          <cell r="B845">
            <v>7</v>
          </cell>
          <cell r="C845">
            <v>3</v>
          </cell>
          <cell r="D845" t="str">
            <v>C</v>
          </cell>
          <cell r="E845">
            <v>36</v>
          </cell>
          <cell r="F845">
            <v>37789</v>
          </cell>
          <cell r="G845">
            <v>0.34</v>
          </cell>
          <cell r="H845">
            <v>0.2</v>
          </cell>
          <cell r="I845" t="str">
            <v>8          0</v>
          </cell>
          <cell r="J845">
            <v>0</v>
          </cell>
          <cell r="K845">
            <v>0</v>
          </cell>
          <cell r="L845">
            <v>2003</v>
          </cell>
          <cell r="M845" t="str">
            <v>No Trade</v>
          </cell>
          <cell r="N845" t="str">
            <v/>
          </cell>
          <cell r="O845" t="str">
            <v/>
          </cell>
          <cell r="P845" t="str">
            <v/>
          </cell>
        </row>
        <row r="846">
          <cell r="A846" t="str">
            <v>LO</v>
          </cell>
          <cell r="B846">
            <v>7</v>
          </cell>
          <cell r="C846">
            <v>3</v>
          </cell>
          <cell r="D846" t="str">
            <v>C</v>
          </cell>
          <cell r="E846">
            <v>40</v>
          </cell>
          <cell r="F846">
            <v>37789</v>
          </cell>
          <cell r="G846">
            <v>0.2</v>
          </cell>
          <cell r="H846">
            <v>0.1</v>
          </cell>
          <cell r="I846" t="str">
            <v>6         10</v>
          </cell>
          <cell r="J846">
            <v>0.18</v>
          </cell>
          <cell r="K846">
            <v>0.18</v>
          </cell>
          <cell r="L846">
            <v>2003</v>
          </cell>
          <cell r="M846" t="str">
            <v>No Trade</v>
          </cell>
          <cell r="N846" t="str">
            <v/>
          </cell>
          <cell r="O846" t="str">
            <v/>
          </cell>
          <cell r="P846" t="str">
            <v/>
          </cell>
        </row>
        <row r="847">
          <cell r="A847" t="str">
            <v>LO</v>
          </cell>
          <cell r="B847">
            <v>8</v>
          </cell>
          <cell r="C847">
            <v>3</v>
          </cell>
          <cell r="D847" t="str">
            <v>P</v>
          </cell>
          <cell r="E847">
            <v>14</v>
          </cell>
          <cell r="F847">
            <v>37819</v>
          </cell>
          <cell r="G847">
            <v>0.12</v>
          </cell>
          <cell r="H847">
            <v>0.1</v>
          </cell>
          <cell r="I847" t="str">
            <v>2          0</v>
          </cell>
          <cell r="J847">
            <v>0</v>
          </cell>
          <cell r="K847">
            <v>0</v>
          </cell>
          <cell r="L847">
            <v>2003</v>
          </cell>
          <cell r="M847" t="str">
            <v>No Trade</v>
          </cell>
          <cell r="N847" t="str">
            <v/>
          </cell>
          <cell r="O847" t="str">
            <v/>
          </cell>
          <cell r="P847" t="str">
            <v/>
          </cell>
        </row>
        <row r="848">
          <cell r="A848" t="str">
            <v>LO</v>
          </cell>
          <cell r="B848">
            <v>8</v>
          </cell>
          <cell r="C848">
            <v>3</v>
          </cell>
          <cell r="D848" t="str">
            <v>P</v>
          </cell>
          <cell r="E848">
            <v>17</v>
          </cell>
          <cell r="F848">
            <v>37819</v>
          </cell>
          <cell r="G848">
            <v>0.37</v>
          </cell>
          <cell r="H848">
            <v>0.3</v>
          </cell>
          <cell r="I848" t="str">
            <v>8          0</v>
          </cell>
          <cell r="J848">
            <v>0</v>
          </cell>
          <cell r="K848">
            <v>0</v>
          </cell>
          <cell r="L848">
            <v>2003</v>
          </cell>
          <cell r="M848" t="str">
            <v>No Trade</v>
          </cell>
          <cell r="N848" t="str">
            <v/>
          </cell>
          <cell r="O848" t="str">
            <v/>
          </cell>
          <cell r="P848" t="str">
            <v/>
          </cell>
        </row>
        <row r="849">
          <cell r="A849" t="str">
            <v>LO</v>
          </cell>
          <cell r="B849">
            <v>8</v>
          </cell>
          <cell r="C849">
            <v>3</v>
          </cell>
          <cell r="D849" t="str">
            <v>P</v>
          </cell>
          <cell r="E849">
            <v>18</v>
          </cell>
          <cell r="F849">
            <v>37819</v>
          </cell>
          <cell r="G849">
            <v>0.5</v>
          </cell>
          <cell r="H849">
            <v>0.5</v>
          </cell>
          <cell r="I849" t="str">
            <v>2          0</v>
          </cell>
          <cell r="J849">
            <v>0</v>
          </cell>
          <cell r="K849">
            <v>0</v>
          </cell>
          <cell r="L849">
            <v>2003</v>
          </cell>
          <cell r="M849" t="str">
            <v>No Trade</v>
          </cell>
          <cell r="N849" t="str">
            <v/>
          </cell>
          <cell r="O849" t="str">
            <v/>
          </cell>
          <cell r="P849" t="str">
            <v/>
          </cell>
        </row>
        <row r="850">
          <cell r="A850" t="str">
            <v>LO</v>
          </cell>
          <cell r="B850">
            <v>8</v>
          </cell>
          <cell r="C850">
            <v>3</v>
          </cell>
          <cell r="D850" t="str">
            <v>P</v>
          </cell>
          <cell r="E850">
            <v>18.5</v>
          </cell>
          <cell r="F850">
            <v>37819</v>
          </cell>
          <cell r="G850">
            <v>0.57999999999999996</v>
          </cell>
          <cell r="H850">
            <v>0.6</v>
          </cell>
          <cell r="I850" t="str">
            <v>1          0</v>
          </cell>
          <cell r="J850">
            <v>0</v>
          </cell>
          <cell r="K850">
            <v>0</v>
          </cell>
          <cell r="L850">
            <v>2003</v>
          </cell>
          <cell r="M850" t="str">
            <v>No Trade</v>
          </cell>
          <cell r="N850" t="str">
            <v/>
          </cell>
          <cell r="O850" t="str">
            <v/>
          </cell>
          <cell r="P850" t="str">
            <v/>
          </cell>
        </row>
        <row r="851">
          <cell r="A851" t="str">
            <v>LO</v>
          </cell>
          <cell r="B851">
            <v>8</v>
          </cell>
          <cell r="C851">
            <v>3</v>
          </cell>
          <cell r="D851" t="str">
            <v>P</v>
          </cell>
          <cell r="E851">
            <v>20</v>
          </cell>
          <cell r="F851">
            <v>37819</v>
          </cell>
          <cell r="G851">
            <v>0.87</v>
          </cell>
          <cell r="H851">
            <v>0.9</v>
          </cell>
          <cell r="I851" t="str">
            <v>1          0</v>
          </cell>
          <cell r="J851">
            <v>0</v>
          </cell>
          <cell r="K851">
            <v>0</v>
          </cell>
          <cell r="L851">
            <v>2003</v>
          </cell>
          <cell r="M851" t="str">
            <v>No Trade</v>
          </cell>
          <cell r="N851" t="str">
            <v/>
          </cell>
          <cell r="O851" t="str">
            <v/>
          </cell>
          <cell r="P851" t="str">
            <v/>
          </cell>
        </row>
        <row r="852">
          <cell r="A852" t="str">
            <v>LO</v>
          </cell>
          <cell r="B852">
            <v>8</v>
          </cell>
          <cell r="C852">
            <v>3</v>
          </cell>
          <cell r="D852" t="str">
            <v>P</v>
          </cell>
          <cell r="E852">
            <v>21</v>
          </cell>
          <cell r="F852">
            <v>37819</v>
          </cell>
          <cell r="G852">
            <v>1.1200000000000001</v>
          </cell>
          <cell r="H852">
            <v>1.1000000000000001</v>
          </cell>
          <cell r="I852" t="str">
            <v>7          0</v>
          </cell>
          <cell r="J852">
            <v>0</v>
          </cell>
          <cell r="K852">
            <v>0</v>
          </cell>
          <cell r="L852">
            <v>2003</v>
          </cell>
          <cell r="M852" t="str">
            <v>No Trade</v>
          </cell>
          <cell r="N852" t="str">
            <v/>
          </cell>
          <cell r="O852" t="str">
            <v/>
          </cell>
          <cell r="P852" t="str">
            <v/>
          </cell>
        </row>
        <row r="853">
          <cell r="A853" t="str">
            <v>LO</v>
          </cell>
          <cell r="B853">
            <v>8</v>
          </cell>
          <cell r="C853">
            <v>3</v>
          </cell>
          <cell r="D853" t="str">
            <v>P</v>
          </cell>
          <cell r="E853">
            <v>22</v>
          </cell>
          <cell r="F853">
            <v>37819</v>
          </cell>
          <cell r="G853">
            <v>1.4</v>
          </cell>
          <cell r="H853">
            <v>1.4</v>
          </cell>
          <cell r="I853" t="str">
            <v>7          0</v>
          </cell>
          <cell r="J853">
            <v>0</v>
          </cell>
          <cell r="K853">
            <v>0</v>
          </cell>
          <cell r="L853">
            <v>2003</v>
          </cell>
          <cell r="M853" t="str">
            <v>No Trade</v>
          </cell>
          <cell r="N853" t="str">
            <v/>
          </cell>
          <cell r="O853" t="str">
            <v/>
          </cell>
          <cell r="P853" t="str">
            <v/>
          </cell>
        </row>
        <row r="854">
          <cell r="A854" t="str">
            <v>LO</v>
          </cell>
          <cell r="B854">
            <v>8</v>
          </cell>
          <cell r="C854">
            <v>3</v>
          </cell>
          <cell r="D854" t="str">
            <v>P</v>
          </cell>
          <cell r="E854">
            <v>23</v>
          </cell>
          <cell r="F854">
            <v>37819</v>
          </cell>
          <cell r="G854">
            <v>1.74</v>
          </cell>
          <cell r="H854">
            <v>1.8</v>
          </cell>
          <cell r="I854" t="str">
            <v>3          0</v>
          </cell>
          <cell r="J854">
            <v>0</v>
          </cell>
          <cell r="K854">
            <v>0</v>
          </cell>
          <cell r="L854">
            <v>2003</v>
          </cell>
          <cell r="M854" t="str">
            <v>No Trade</v>
          </cell>
          <cell r="N854" t="str">
            <v/>
          </cell>
          <cell r="O854" t="str">
            <v/>
          </cell>
          <cell r="P854" t="str">
            <v/>
          </cell>
        </row>
        <row r="855">
          <cell r="A855" t="str">
            <v>LO</v>
          </cell>
          <cell r="B855">
            <v>8</v>
          </cell>
          <cell r="C855">
            <v>3</v>
          </cell>
          <cell r="D855" t="str">
            <v>C</v>
          </cell>
          <cell r="E855">
            <v>24</v>
          </cell>
          <cell r="F855">
            <v>37819</v>
          </cell>
          <cell r="G855">
            <v>3.29</v>
          </cell>
          <cell r="H855">
            <v>2.9</v>
          </cell>
          <cell r="I855" t="str">
            <v>5          0</v>
          </cell>
          <cell r="J855">
            <v>0</v>
          </cell>
          <cell r="K855">
            <v>0</v>
          </cell>
          <cell r="L855">
            <v>2003</v>
          </cell>
          <cell r="M855" t="str">
            <v>No Trade</v>
          </cell>
          <cell r="N855" t="str">
            <v/>
          </cell>
          <cell r="O855" t="str">
            <v/>
          </cell>
          <cell r="P855" t="str">
            <v/>
          </cell>
        </row>
        <row r="856">
          <cell r="A856" t="str">
            <v>LO</v>
          </cell>
          <cell r="B856">
            <v>8</v>
          </cell>
          <cell r="C856">
            <v>3</v>
          </cell>
          <cell r="D856" t="str">
            <v>P</v>
          </cell>
          <cell r="E856">
            <v>24</v>
          </cell>
          <cell r="F856">
            <v>37819</v>
          </cell>
          <cell r="G856">
            <v>2.12</v>
          </cell>
          <cell r="H856">
            <v>2.2000000000000002</v>
          </cell>
          <cell r="I856" t="str">
            <v>3          0</v>
          </cell>
          <cell r="J856">
            <v>0</v>
          </cell>
          <cell r="K856">
            <v>0</v>
          </cell>
          <cell r="L856">
            <v>2003</v>
          </cell>
          <cell r="M856" t="str">
            <v>No Trade</v>
          </cell>
          <cell r="N856" t="str">
            <v/>
          </cell>
          <cell r="O856" t="str">
            <v/>
          </cell>
          <cell r="P856" t="str">
            <v/>
          </cell>
        </row>
        <row r="857">
          <cell r="A857" t="str">
            <v>LO</v>
          </cell>
          <cell r="B857">
            <v>8</v>
          </cell>
          <cell r="C857">
            <v>3</v>
          </cell>
          <cell r="D857" t="str">
            <v>C</v>
          </cell>
          <cell r="E857">
            <v>24.5</v>
          </cell>
          <cell r="F857">
            <v>37819</v>
          </cell>
          <cell r="G857">
            <v>3</v>
          </cell>
          <cell r="H857">
            <v>2.6</v>
          </cell>
          <cell r="I857" t="str">
            <v>8          0</v>
          </cell>
          <cell r="J857">
            <v>0</v>
          </cell>
          <cell r="K857">
            <v>0</v>
          </cell>
          <cell r="L857">
            <v>2003</v>
          </cell>
          <cell r="M857" t="str">
            <v>No Trade</v>
          </cell>
          <cell r="N857" t="str">
            <v/>
          </cell>
          <cell r="O857" t="str">
            <v/>
          </cell>
          <cell r="P857" t="str">
            <v/>
          </cell>
        </row>
        <row r="858">
          <cell r="A858" t="str">
            <v>LO</v>
          </cell>
          <cell r="B858">
            <v>8</v>
          </cell>
          <cell r="C858">
            <v>3</v>
          </cell>
          <cell r="D858" t="str">
            <v>P</v>
          </cell>
          <cell r="E858">
            <v>24.5</v>
          </cell>
          <cell r="F858">
            <v>37819</v>
          </cell>
          <cell r="G858">
            <v>2.34</v>
          </cell>
          <cell r="H858">
            <v>2.4</v>
          </cell>
          <cell r="I858" t="str">
            <v>6          0</v>
          </cell>
          <cell r="J858">
            <v>0</v>
          </cell>
          <cell r="K858">
            <v>0</v>
          </cell>
          <cell r="L858">
            <v>2003</v>
          </cell>
          <cell r="M858" t="str">
            <v>No Trade</v>
          </cell>
          <cell r="N858" t="str">
            <v/>
          </cell>
          <cell r="O858" t="str">
            <v/>
          </cell>
          <cell r="P858" t="str">
            <v/>
          </cell>
        </row>
        <row r="859">
          <cell r="A859" t="str">
            <v>LO</v>
          </cell>
          <cell r="B859">
            <v>8</v>
          </cell>
          <cell r="C859">
            <v>3</v>
          </cell>
          <cell r="D859" t="str">
            <v>C</v>
          </cell>
          <cell r="E859">
            <v>25</v>
          </cell>
          <cell r="F859">
            <v>37819</v>
          </cell>
          <cell r="G859">
            <v>2.74</v>
          </cell>
          <cell r="H859">
            <v>2.4</v>
          </cell>
          <cell r="I859" t="str">
            <v>3        400</v>
          </cell>
          <cell r="J859">
            <v>0</v>
          </cell>
          <cell r="K859">
            <v>0</v>
          </cell>
          <cell r="L859">
            <v>2003</v>
          </cell>
          <cell r="M859" t="str">
            <v>No Trade</v>
          </cell>
          <cell r="N859" t="str">
            <v/>
          </cell>
          <cell r="O859" t="str">
            <v/>
          </cell>
          <cell r="P859" t="str">
            <v/>
          </cell>
        </row>
        <row r="860">
          <cell r="A860" t="str">
            <v>LO</v>
          </cell>
          <cell r="B860">
            <v>8</v>
          </cell>
          <cell r="C860">
            <v>3</v>
          </cell>
          <cell r="D860" t="str">
            <v>P</v>
          </cell>
          <cell r="E860">
            <v>25</v>
          </cell>
          <cell r="F860">
            <v>37819</v>
          </cell>
          <cell r="G860">
            <v>2.56</v>
          </cell>
          <cell r="H860">
            <v>2.7</v>
          </cell>
          <cell r="I860" t="str">
            <v>1          0</v>
          </cell>
          <cell r="J860">
            <v>0</v>
          </cell>
          <cell r="K860">
            <v>0</v>
          </cell>
          <cell r="L860">
            <v>2003</v>
          </cell>
          <cell r="M860" t="str">
            <v>No Trade</v>
          </cell>
          <cell r="N860" t="str">
            <v/>
          </cell>
          <cell r="O860" t="str">
            <v/>
          </cell>
          <cell r="P860" t="str">
            <v/>
          </cell>
        </row>
        <row r="861">
          <cell r="A861" t="str">
            <v>LO</v>
          </cell>
          <cell r="B861">
            <v>8</v>
          </cell>
          <cell r="C861">
            <v>3</v>
          </cell>
          <cell r="D861" t="str">
            <v>C</v>
          </cell>
          <cell r="E861">
            <v>25.5</v>
          </cell>
          <cell r="F861">
            <v>37819</v>
          </cell>
          <cell r="G861">
            <v>2.5</v>
          </cell>
          <cell r="H861">
            <v>2.2000000000000002</v>
          </cell>
          <cell r="I861" t="str">
            <v>1          0</v>
          </cell>
          <cell r="J861">
            <v>0</v>
          </cell>
          <cell r="K861">
            <v>0</v>
          </cell>
          <cell r="L861">
            <v>2003</v>
          </cell>
          <cell r="M861" t="str">
            <v>No Trade</v>
          </cell>
          <cell r="N861" t="str">
            <v/>
          </cell>
          <cell r="O861" t="str">
            <v/>
          </cell>
          <cell r="P861" t="str">
            <v/>
          </cell>
        </row>
        <row r="862">
          <cell r="A862" t="str">
            <v>LO</v>
          </cell>
          <cell r="B862">
            <v>8</v>
          </cell>
          <cell r="C862">
            <v>3</v>
          </cell>
          <cell r="D862" t="str">
            <v>P</v>
          </cell>
          <cell r="E862">
            <v>25.5</v>
          </cell>
          <cell r="F862">
            <v>37819</v>
          </cell>
          <cell r="G862">
            <v>2.81</v>
          </cell>
          <cell r="H862">
            <v>2.9</v>
          </cell>
          <cell r="I862" t="str">
            <v>9          0</v>
          </cell>
          <cell r="J862">
            <v>0</v>
          </cell>
          <cell r="K862">
            <v>0</v>
          </cell>
          <cell r="L862">
            <v>2003</v>
          </cell>
          <cell r="M862" t="str">
            <v>No Trade</v>
          </cell>
          <cell r="N862" t="str">
            <v/>
          </cell>
          <cell r="O862" t="str">
            <v/>
          </cell>
          <cell r="P862" t="str">
            <v/>
          </cell>
        </row>
        <row r="863">
          <cell r="A863" t="str">
            <v>LO</v>
          </cell>
          <cell r="B863">
            <v>8</v>
          </cell>
          <cell r="C863">
            <v>3</v>
          </cell>
          <cell r="D863" t="str">
            <v>C</v>
          </cell>
          <cell r="E863">
            <v>26</v>
          </cell>
          <cell r="F863">
            <v>37819</v>
          </cell>
          <cell r="G863">
            <v>2.27</v>
          </cell>
          <cell r="H863">
            <v>1.9</v>
          </cell>
          <cell r="I863" t="str">
            <v>9          0</v>
          </cell>
          <cell r="J863">
            <v>0</v>
          </cell>
          <cell r="K863">
            <v>0</v>
          </cell>
          <cell r="L863">
            <v>2003</v>
          </cell>
          <cell r="M863" t="str">
            <v>No Trade</v>
          </cell>
          <cell r="N863" t="str">
            <v/>
          </cell>
          <cell r="O863" t="str">
            <v/>
          </cell>
          <cell r="P863" t="str">
            <v/>
          </cell>
        </row>
        <row r="864">
          <cell r="A864" t="str">
            <v>LO</v>
          </cell>
          <cell r="B864">
            <v>8</v>
          </cell>
          <cell r="C864">
            <v>3</v>
          </cell>
          <cell r="D864" t="str">
            <v>P</v>
          </cell>
          <cell r="E864">
            <v>26</v>
          </cell>
          <cell r="F864">
            <v>37819</v>
          </cell>
          <cell r="G864">
            <v>3.09</v>
          </cell>
          <cell r="H864">
            <v>3.2</v>
          </cell>
          <cell r="I864" t="str">
            <v>6          0</v>
          </cell>
          <cell r="J864">
            <v>0</v>
          </cell>
          <cell r="K864">
            <v>0</v>
          </cell>
          <cell r="L864">
            <v>2003</v>
          </cell>
          <cell r="M864" t="str">
            <v>No Trade</v>
          </cell>
          <cell r="N864" t="str">
            <v/>
          </cell>
          <cell r="O864" t="str">
            <v/>
          </cell>
          <cell r="P864" t="str">
            <v/>
          </cell>
        </row>
        <row r="865">
          <cell r="A865" t="str">
            <v>LO</v>
          </cell>
          <cell r="B865">
            <v>8</v>
          </cell>
          <cell r="C865">
            <v>3</v>
          </cell>
          <cell r="D865" t="str">
            <v>C</v>
          </cell>
          <cell r="E865">
            <v>27</v>
          </cell>
          <cell r="F865">
            <v>37819</v>
          </cell>
          <cell r="G865">
            <v>1.86</v>
          </cell>
          <cell r="H865">
            <v>1.6</v>
          </cell>
          <cell r="I865" t="str">
            <v>1          0</v>
          </cell>
          <cell r="J865">
            <v>0</v>
          </cell>
          <cell r="K865">
            <v>0</v>
          </cell>
          <cell r="L865">
            <v>2003</v>
          </cell>
          <cell r="M865" t="str">
            <v>No Trade</v>
          </cell>
          <cell r="N865" t="str">
            <v/>
          </cell>
          <cell r="O865" t="str">
            <v/>
          </cell>
          <cell r="P865" t="str">
            <v/>
          </cell>
        </row>
        <row r="866">
          <cell r="A866" t="str">
            <v>LO</v>
          </cell>
          <cell r="B866">
            <v>8</v>
          </cell>
          <cell r="C866">
            <v>3</v>
          </cell>
          <cell r="D866" t="str">
            <v>C</v>
          </cell>
          <cell r="E866">
            <v>28</v>
          </cell>
          <cell r="F866">
            <v>37819</v>
          </cell>
          <cell r="G866">
            <v>1.5</v>
          </cell>
          <cell r="H866">
            <v>1.2</v>
          </cell>
          <cell r="I866" t="str">
            <v>8          0</v>
          </cell>
          <cell r="J866">
            <v>0</v>
          </cell>
          <cell r="K866">
            <v>0</v>
          </cell>
          <cell r="L866">
            <v>2003</v>
          </cell>
          <cell r="M866" t="str">
            <v>No Trade</v>
          </cell>
          <cell r="N866" t="str">
            <v/>
          </cell>
          <cell r="O866" t="str">
            <v/>
          </cell>
          <cell r="P866" t="str">
            <v/>
          </cell>
        </row>
        <row r="867">
          <cell r="A867" t="str">
            <v>LO</v>
          </cell>
          <cell r="B867">
            <v>8</v>
          </cell>
          <cell r="C867">
            <v>3</v>
          </cell>
          <cell r="D867" t="str">
            <v>C</v>
          </cell>
          <cell r="E867">
            <v>28.5</v>
          </cell>
          <cell r="F867">
            <v>37819</v>
          </cell>
          <cell r="G867">
            <v>1.34</v>
          </cell>
          <cell r="H867">
            <v>1.1000000000000001</v>
          </cell>
          <cell r="I867" t="str">
            <v>4          0</v>
          </cell>
          <cell r="J867">
            <v>0</v>
          </cell>
          <cell r="K867">
            <v>0</v>
          </cell>
          <cell r="L867">
            <v>2003</v>
          </cell>
          <cell r="M867" t="str">
            <v>No Trade</v>
          </cell>
          <cell r="N867" t="str">
            <v/>
          </cell>
          <cell r="O867" t="str">
            <v/>
          </cell>
          <cell r="P867" t="str">
            <v/>
          </cell>
        </row>
        <row r="868">
          <cell r="A868" t="str">
            <v>LO</v>
          </cell>
          <cell r="B868">
            <v>8</v>
          </cell>
          <cell r="C868">
            <v>3</v>
          </cell>
          <cell r="D868" t="str">
            <v>C</v>
          </cell>
          <cell r="E868">
            <v>30</v>
          </cell>
          <cell r="F868">
            <v>37819</v>
          </cell>
          <cell r="G868">
            <v>0.97</v>
          </cell>
          <cell r="H868">
            <v>0.8</v>
          </cell>
          <cell r="I868" t="str">
            <v>2          0</v>
          </cell>
          <cell r="J868">
            <v>0</v>
          </cell>
          <cell r="K868">
            <v>0</v>
          </cell>
          <cell r="L868">
            <v>2003</v>
          </cell>
          <cell r="M868" t="str">
            <v>No Trade</v>
          </cell>
          <cell r="N868" t="str">
            <v/>
          </cell>
          <cell r="O868" t="str">
            <v/>
          </cell>
          <cell r="P868" t="str">
            <v/>
          </cell>
        </row>
        <row r="869">
          <cell r="A869" t="str">
            <v>LO</v>
          </cell>
          <cell r="B869">
            <v>8</v>
          </cell>
          <cell r="C869">
            <v>3</v>
          </cell>
          <cell r="D869" t="str">
            <v>C</v>
          </cell>
          <cell r="E869">
            <v>31</v>
          </cell>
          <cell r="F869">
            <v>37819</v>
          </cell>
          <cell r="G869">
            <v>0.79</v>
          </cell>
          <cell r="H869">
            <v>0.6</v>
          </cell>
          <cell r="I869" t="str">
            <v>8        407</v>
          </cell>
          <cell r="J869">
            <v>0</v>
          </cell>
          <cell r="K869">
            <v>0</v>
          </cell>
          <cell r="L869">
            <v>2003</v>
          </cell>
          <cell r="M869" t="str">
            <v>No Trade</v>
          </cell>
          <cell r="N869" t="str">
            <v/>
          </cell>
          <cell r="O869" t="str">
            <v/>
          </cell>
          <cell r="P869" t="str">
            <v/>
          </cell>
        </row>
        <row r="870">
          <cell r="A870" t="str">
            <v>LO</v>
          </cell>
          <cell r="B870">
            <v>8</v>
          </cell>
          <cell r="C870">
            <v>3</v>
          </cell>
          <cell r="D870" t="str">
            <v>C</v>
          </cell>
          <cell r="E870">
            <v>32</v>
          </cell>
          <cell r="F870">
            <v>37819</v>
          </cell>
          <cell r="G870">
            <v>0.67</v>
          </cell>
          <cell r="H870">
            <v>0.5</v>
          </cell>
          <cell r="I870" t="str">
            <v>7          0</v>
          </cell>
          <cell r="J870">
            <v>0</v>
          </cell>
          <cell r="K870">
            <v>0</v>
          </cell>
          <cell r="L870">
            <v>2003</v>
          </cell>
          <cell r="M870" t="str">
            <v>No Trade</v>
          </cell>
          <cell r="N870" t="str">
            <v/>
          </cell>
          <cell r="O870" t="str">
            <v/>
          </cell>
          <cell r="P870" t="str">
            <v/>
          </cell>
        </row>
        <row r="871">
          <cell r="A871" t="str">
            <v>LO</v>
          </cell>
          <cell r="B871">
            <v>8</v>
          </cell>
          <cell r="C871">
            <v>3</v>
          </cell>
          <cell r="D871" t="str">
            <v>C</v>
          </cell>
          <cell r="E871">
            <v>33</v>
          </cell>
          <cell r="F871">
            <v>37819</v>
          </cell>
          <cell r="G871">
            <v>0.56999999999999995</v>
          </cell>
          <cell r="H871">
            <v>0.4</v>
          </cell>
          <cell r="I871" t="str">
            <v>9          7</v>
          </cell>
          <cell r="J871">
            <v>0</v>
          </cell>
          <cell r="K871">
            <v>0</v>
          </cell>
          <cell r="L871">
            <v>2003</v>
          </cell>
          <cell r="M871" t="str">
            <v>No Trade</v>
          </cell>
          <cell r="N871" t="str">
            <v/>
          </cell>
          <cell r="O871" t="str">
            <v/>
          </cell>
          <cell r="P871" t="str">
            <v/>
          </cell>
        </row>
        <row r="872">
          <cell r="A872" t="str">
            <v>LO</v>
          </cell>
          <cell r="B872">
            <v>8</v>
          </cell>
          <cell r="C872">
            <v>3</v>
          </cell>
          <cell r="D872" t="str">
            <v>C</v>
          </cell>
          <cell r="E872">
            <v>34</v>
          </cell>
          <cell r="F872">
            <v>37819</v>
          </cell>
          <cell r="G872">
            <v>0.49</v>
          </cell>
          <cell r="H872">
            <v>0.4</v>
          </cell>
          <cell r="I872" t="str">
            <v>2          0</v>
          </cell>
          <cell r="J872">
            <v>0</v>
          </cell>
          <cell r="K872">
            <v>0</v>
          </cell>
          <cell r="L872">
            <v>2003</v>
          </cell>
          <cell r="M872" t="str">
            <v>No Trade</v>
          </cell>
          <cell r="N872" t="str">
            <v/>
          </cell>
          <cell r="O872" t="str">
            <v/>
          </cell>
          <cell r="P872" t="str">
            <v/>
          </cell>
        </row>
        <row r="873">
          <cell r="A873" t="str">
            <v>LO</v>
          </cell>
          <cell r="B873">
            <v>8</v>
          </cell>
          <cell r="C873">
            <v>3</v>
          </cell>
          <cell r="D873" t="str">
            <v>C</v>
          </cell>
          <cell r="E873">
            <v>35</v>
          </cell>
          <cell r="F873">
            <v>37819</v>
          </cell>
          <cell r="G873">
            <v>0.43</v>
          </cell>
          <cell r="H873">
            <v>0.3</v>
          </cell>
          <cell r="I873" t="str">
            <v>6          0</v>
          </cell>
          <cell r="J873">
            <v>0</v>
          </cell>
          <cell r="K873">
            <v>0</v>
          </cell>
          <cell r="L873">
            <v>2003</v>
          </cell>
          <cell r="M873" t="str">
            <v>No Trade</v>
          </cell>
          <cell r="N873" t="str">
            <v/>
          </cell>
          <cell r="O873" t="str">
            <v/>
          </cell>
          <cell r="P873" t="str">
            <v/>
          </cell>
        </row>
        <row r="874">
          <cell r="A874" t="str">
            <v>LO</v>
          </cell>
          <cell r="B874">
            <v>8</v>
          </cell>
          <cell r="C874">
            <v>3</v>
          </cell>
          <cell r="D874" t="str">
            <v>C</v>
          </cell>
          <cell r="E874">
            <v>36</v>
          </cell>
          <cell r="F874">
            <v>37819</v>
          </cell>
          <cell r="G874">
            <v>0.37</v>
          </cell>
          <cell r="H874">
            <v>0.3</v>
          </cell>
          <cell r="I874" t="str">
            <v>1          0</v>
          </cell>
          <cell r="J874">
            <v>0</v>
          </cell>
          <cell r="K874">
            <v>0</v>
          </cell>
          <cell r="L874">
            <v>2003</v>
          </cell>
          <cell r="M874" t="str">
            <v>No Trade</v>
          </cell>
          <cell r="N874" t="str">
            <v/>
          </cell>
          <cell r="O874" t="str">
            <v/>
          </cell>
          <cell r="P874" t="str">
            <v/>
          </cell>
        </row>
        <row r="875">
          <cell r="A875" t="str">
            <v>LO</v>
          </cell>
          <cell r="B875">
            <v>9</v>
          </cell>
          <cell r="C875">
            <v>3</v>
          </cell>
          <cell r="D875" t="str">
            <v>P</v>
          </cell>
          <cell r="E875">
            <v>14</v>
          </cell>
          <cell r="F875">
            <v>37848</v>
          </cell>
          <cell r="G875">
            <v>0.16</v>
          </cell>
          <cell r="H875">
            <v>0.1</v>
          </cell>
          <cell r="I875" t="str">
            <v>6          0</v>
          </cell>
          <cell r="J875">
            <v>0</v>
          </cell>
          <cell r="K875">
            <v>0</v>
          </cell>
          <cell r="L875">
            <v>2003</v>
          </cell>
          <cell r="M875" t="str">
            <v>No Trade</v>
          </cell>
          <cell r="N875" t="str">
            <v/>
          </cell>
          <cell r="O875" t="str">
            <v/>
          </cell>
          <cell r="P875" t="str">
            <v/>
          </cell>
        </row>
        <row r="876">
          <cell r="A876" t="str">
            <v>LO</v>
          </cell>
          <cell r="B876">
            <v>9</v>
          </cell>
          <cell r="C876">
            <v>3</v>
          </cell>
          <cell r="D876" t="str">
            <v>P</v>
          </cell>
          <cell r="E876">
            <v>17</v>
          </cell>
          <cell r="F876">
            <v>37848</v>
          </cell>
          <cell r="G876">
            <v>0.44</v>
          </cell>
          <cell r="H876">
            <v>0.4</v>
          </cell>
          <cell r="I876" t="str">
            <v>5          0</v>
          </cell>
          <cell r="J876">
            <v>0</v>
          </cell>
          <cell r="K876">
            <v>0</v>
          </cell>
          <cell r="L876">
            <v>2003</v>
          </cell>
          <cell r="M876" t="str">
            <v>No Trade</v>
          </cell>
          <cell r="N876" t="str">
            <v/>
          </cell>
          <cell r="O876" t="str">
            <v/>
          </cell>
          <cell r="P876" t="str">
            <v/>
          </cell>
        </row>
        <row r="877">
          <cell r="A877" t="str">
            <v>LO</v>
          </cell>
          <cell r="B877">
            <v>9</v>
          </cell>
          <cell r="C877">
            <v>3</v>
          </cell>
          <cell r="D877" t="str">
            <v>P</v>
          </cell>
          <cell r="E877">
            <v>19.5</v>
          </cell>
          <cell r="F877">
            <v>37848</v>
          </cell>
          <cell r="G877">
            <v>0.88</v>
          </cell>
          <cell r="H877">
            <v>0.9</v>
          </cell>
          <cell r="I877" t="str">
            <v>1          0</v>
          </cell>
          <cell r="J877">
            <v>0</v>
          </cell>
          <cell r="K877">
            <v>0</v>
          </cell>
          <cell r="L877">
            <v>2003</v>
          </cell>
          <cell r="M877" t="str">
            <v>No Trade</v>
          </cell>
          <cell r="N877" t="str">
            <v/>
          </cell>
          <cell r="O877" t="str">
            <v/>
          </cell>
          <cell r="P877" t="str">
            <v/>
          </cell>
        </row>
        <row r="878">
          <cell r="A878" t="str">
            <v>LO</v>
          </cell>
          <cell r="B878">
            <v>9</v>
          </cell>
          <cell r="C878">
            <v>3</v>
          </cell>
          <cell r="D878" t="str">
            <v>P</v>
          </cell>
          <cell r="E878">
            <v>20</v>
          </cell>
          <cell r="F878">
            <v>37848</v>
          </cell>
          <cell r="G878">
            <v>0.99</v>
          </cell>
          <cell r="H878">
            <v>1</v>
          </cell>
          <cell r="I878" t="str">
            <v>3          0</v>
          </cell>
          <cell r="J878">
            <v>0</v>
          </cell>
          <cell r="K878">
            <v>0</v>
          </cell>
          <cell r="L878">
            <v>2003</v>
          </cell>
          <cell r="M878" t="str">
            <v>No Trade</v>
          </cell>
          <cell r="N878" t="str">
            <v/>
          </cell>
          <cell r="O878" t="str">
            <v/>
          </cell>
          <cell r="P878" t="str">
            <v/>
          </cell>
        </row>
        <row r="879">
          <cell r="A879" t="str">
            <v>LO</v>
          </cell>
          <cell r="B879">
            <v>9</v>
          </cell>
          <cell r="C879">
            <v>3</v>
          </cell>
          <cell r="D879" t="str">
            <v>P</v>
          </cell>
          <cell r="E879">
            <v>21</v>
          </cell>
          <cell r="F879">
            <v>37848</v>
          </cell>
          <cell r="G879">
            <v>1.25</v>
          </cell>
          <cell r="H879">
            <v>1.3</v>
          </cell>
          <cell r="I879" t="str">
            <v>0          0</v>
          </cell>
          <cell r="J879">
            <v>0</v>
          </cell>
          <cell r="K879">
            <v>0</v>
          </cell>
          <cell r="L879">
            <v>2003</v>
          </cell>
          <cell r="M879" t="str">
            <v>No Trade</v>
          </cell>
          <cell r="N879" t="str">
            <v/>
          </cell>
          <cell r="O879" t="str">
            <v/>
          </cell>
          <cell r="P879" t="str">
            <v/>
          </cell>
        </row>
        <row r="880">
          <cell r="A880" t="str">
            <v>LO</v>
          </cell>
          <cell r="B880">
            <v>9</v>
          </cell>
          <cell r="C880">
            <v>3</v>
          </cell>
          <cell r="D880" t="str">
            <v>P</v>
          </cell>
          <cell r="E880">
            <v>22</v>
          </cell>
          <cell r="F880">
            <v>37848</v>
          </cell>
          <cell r="G880">
            <v>1.55</v>
          </cell>
          <cell r="H880">
            <v>1.6</v>
          </cell>
          <cell r="I880" t="str">
            <v>2          0</v>
          </cell>
          <cell r="J880">
            <v>0</v>
          </cell>
          <cell r="K880">
            <v>0</v>
          </cell>
          <cell r="L880">
            <v>2003</v>
          </cell>
          <cell r="M880" t="str">
            <v>No Trade</v>
          </cell>
          <cell r="N880" t="str">
            <v/>
          </cell>
          <cell r="O880" t="str">
            <v/>
          </cell>
          <cell r="P880" t="str">
            <v/>
          </cell>
        </row>
        <row r="881">
          <cell r="A881" t="str">
            <v>LO</v>
          </cell>
          <cell r="B881">
            <v>9</v>
          </cell>
          <cell r="C881">
            <v>3</v>
          </cell>
          <cell r="D881" t="str">
            <v>P</v>
          </cell>
          <cell r="E881">
            <v>23</v>
          </cell>
          <cell r="F881">
            <v>37848</v>
          </cell>
          <cell r="G881">
            <v>1.9</v>
          </cell>
          <cell r="H881">
            <v>1.9</v>
          </cell>
          <cell r="I881" t="str">
            <v>9          0</v>
          </cell>
          <cell r="J881">
            <v>0</v>
          </cell>
          <cell r="K881">
            <v>0</v>
          </cell>
          <cell r="L881">
            <v>2003</v>
          </cell>
          <cell r="M881" t="str">
            <v>No Trade</v>
          </cell>
          <cell r="N881" t="str">
            <v/>
          </cell>
          <cell r="O881" t="str">
            <v/>
          </cell>
          <cell r="P881" t="str">
            <v/>
          </cell>
        </row>
        <row r="882">
          <cell r="A882" t="str">
            <v>LO</v>
          </cell>
          <cell r="B882">
            <v>9</v>
          </cell>
          <cell r="C882">
            <v>3</v>
          </cell>
          <cell r="D882" t="str">
            <v>C</v>
          </cell>
          <cell r="E882">
            <v>24</v>
          </cell>
          <cell r="F882">
            <v>37848</v>
          </cell>
          <cell r="G882">
            <v>3.2</v>
          </cell>
          <cell r="H882">
            <v>2.8</v>
          </cell>
          <cell r="I882" t="str">
            <v>9          0</v>
          </cell>
          <cell r="J882">
            <v>0</v>
          </cell>
          <cell r="K882">
            <v>0</v>
          </cell>
          <cell r="L882">
            <v>2003</v>
          </cell>
          <cell r="M882" t="str">
            <v>No Trade</v>
          </cell>
          <cell r="N882" t="str">
            <v/>
          </cell>
          <cell r="O882" t="str">
            <v/>
          </cell>
          <cell r="P882" t="str">
            <v/>
          </cell>
        </row>
        <row r="883">
          <cell r="A883" t="str">
            <v>LO</v>
          </cell>
          <cell r="B883">
            <v>9</v>
          </cell>
          <cell r="C883">
            <v>3</v>
          </cell>
          <cell r="D883" t="str">
            <v>P</v>
          </cell>
          <cell r="E883">
            <v>24</v>
          </cell>
          <cell r="F883">
            <v>37848</v>
          </cell>
          <cell r="G883">
            <v>2.2999999999999998</v>
          </cell>
          <cell r="H883">
            <v>2.4</v>
          </cell>
          <cell r="I883" t="str">
            <v>1          0</v>
          </cell>
          <cell r="J883">
            <v>0</v>
          </cell>
          <cell r="K883">
            <v>0</v>
          </cell>
          <cell r="L883">
            <v>2003</v>
          </cell>
          <cell r="M883" t="str">
            <v>No Trade</v>
          </cell>
          <cell r="N883" t="str">
            <v/>
          </cell>
          <cell r="O883" t="str">
            <v/>
          </cell>
          <cell r="P883" t="str">
            <v/>
          </cell>
        </row>
        <row r="884">
          <cell r="A884" t="str">
            <v>LO</v>
          </cell>
          <cell r="B884">
            <v>9</v>
          </cell>
          <cell r="C884">
            <v>3</v>
          </cell>
          <cell r="D884" t="str">
            <v>C</v>
          </cell>
          <cell r="E884">
            <v>24.5</v>
          </cell>
          <cell r="F884">
            <v>37848</v>
          </cell>
          <cell r="G884">
            <v>2.93</v>
          </cell>
          <cell r="H884">
            <v>2.6</v>
          </cell>
          <cell r="I884" t="str">
            <v>2          0</v>
          </cell>
          <cell r="J884">
            <v>0</v>
          </cell>
          <cell r="K884">
            <v>0</v>
          </cell>
          <cell r="L884">
            <v>2003</v>
          </cell>
          <cell r="M884" t="str">
            <v>No Trade</v>
          </cell>
          <cell r="N884" t="str">
            <v/>
          </cell>
          <cell r="O884" t="str">
            <v/>
          </cell>
          <cell r="P884" t="str">
            <v/>
          </cell>
        </row>
        <row r="885">
          <cell r="A885" t="str">
            <v>LO</v>
          </cell>
          <cell r="B885">
            <v>9</v>
          </cell>
          <cell r="C885">
            <v>3</v>
          </cell>
          <cell r="D885" t="str">
            <v>P</v>
          </cell>
          <cell r="E885">
            <v>24.5</v>
          </cell>
          <cell r="F885">
            <v>37848</v>
          </cell>
          <cell r="G885">
            <v>2.52</v>
          </cell>
          <cell r="H885">
            <v>2.6</v>
          </cell>
          <cell r="I885" t="str">
            <v>4          0</v>
          </cell>
          <cell r="J885">
            <v>0</v>
          </cell>
          <cell r="K885">
            <v>0</v>
          </cell>
          <cell r="L885">
            <v>2003</v>
          </cell>
          <cell r="M885" t="str">
            <v>No Trade</v>
          </cell>
          <cell r="N885" t="str">
            <v/>
          </cell>
          <cell r="O885" t="str">
            <v/>
          </cell>
          <cell r="P885" t="str">
            <v/>
          </cell>
        </row>
        <row r="886">
          <cell r="A886" t="str">
            <v>LO</v>
          </cell>
          <cell r="B886">
            <v>9</v>
          </cell>
          <cell r="C886">
            <v>3</v>
          </cell>
          <cell r="D886" t="str">
            <v>C</v>
          </cell>
          <cell r="E886">
            <v>25</v>
          </cell>
          <cell r="F886">
            <v>37848</v>
          </cell>
          <cell r="G886">
            <v>2.67</v>
          </cell>
          <cell r="H886">
            <v>2.2999999999999998</v>
          </cell>
          <cell r="I886" t="str">
            <v>8          0</v>
          </cell>
          <cell r="J886">
            <v>0</v>
          </cell>
          <cell r="K886">
            <v>0</v>
          </cell>
          <cell r="L886">
            <v>2003</v>
          </cell>
          <cell r="M886" t="str">
            <v>No Trade</v>
          </cell>
          <cell r="N886" t="str">
            <v/>
          </cell>
          <cell r="O886" t="str">
            <v/>
          </cell>
          <cell r="P886" t="str">
            <v/>
          </cell>
        </row>
        <row r="887">
          <cell r="A887" t="str">
            <v>LO</v>
          </cell>
          <cell r="B887">
            <v>9</v>
          </cell>
          <cell r="C887">
            <v>3</v>
          </cell>
          <cell r="D887" t="str">
            <v>P</v>
          </cell>
          <cell r="E887">
            <v>25</v>
          </cell>
          <cell r="F887">
            <v>37848</v>
          </cell>
          <cell r="G887">
            <v>2.75</v>
          </cell>
          <cell r="H887">
            <v>2.9</v>
          </cell>
          <cell r="I887" t="str">
            <v>0          0</v>
          </cell>
          <cell r="J887">
            <v>0</v>
          </cell>
          <cell r="K887">
            <v>0</v>
          </cell>
          <cell r="L887">
            <v>2003</v>
          </cell>
          <cell r="M887" t="str">
            <v>No Trade</v>
          </cell>
          <cell r="N887" t="str">
            <v/>
          </cell>
          <cell r="O887" t="str">
            <v/>
          </cell>
          <cell r="P887" t="str">
            <v/>
          </cell>
        </row>
        <row r="888">
          <cell r="A888" t="str">
            <v>LO</v>
          </cell>
          <cell r="B888">
            <v>9</v>
          </cell>
          <cell r="C888">
            <v>3</v>
          </cell>
          <cell r="D888" t="str">
            <v>C</v>
          </cell>
          <cell r="E888">
            <v>25.5</v>
          </cell>
          <cell r="F888">
            <v>37848</v>
          </cell>
          <cell r="G888">
            <v>2.44</v>
          </cell>
          <cell r="H888">
            <v>2.1</v>
          </cell>
          <cell r="I888" t="str">
            <v>6          0</v>
          </cell>
          <cell r="J888">
            <v>0</v>
          </cell>
          <cell r="K888">
            <v>0</v>
          </cell>
          <cell r="L888">
            <v>2003</v>
          </cell>
          <cell r="M888" t="str">
            <v>No Trade</v>
          </cell>
          <cell r="N888" t="str">
            <v/>
          </cell>
          <cell r="O888" t="str">
            <v/>
          </cell>
          <cell r="P888" t="str">
            <v/>
          </cell>
        </row>
        <row r="889">
          <cell r="A889" t="str">
            <v>LO</v>
          </cell>
          <cell r="B889">
            <v>9</v>
          </cell>
          <cell r="C889">
            <v>3</v>
          </cell>
          <cell r="D889" t="str">
            <v>P</v>
          </cell>
          <cell r="E889">
            <v>25.5</v>
          </cell>
          <cell r="F889">
            <v>37848</v>
          </cell>
          <cell r="G889">
            <v>3.02</v>
          </cell>
          <cell r="H889">
            <v>3.1</v>
          </cell>
          <cell r="I889" t="str">
            <v>8          0</v>
          </cell>
          <cell r="J889">
            <v>0</v>
          </cell>
          <cell r="K889">
            <v>0</v>
          </cell>
          <cell r="L889">
            <v>2003</v>
          </cell>
          <cell r="M889" t="str">
            <v>No Trade</v>
          </cell>
          <cell r="N889" t="str">
            <v/>
          </cell>
          <cell r="O889" t="str">
            <v/>
          </cell>
          <cell r="P889" t="str">
            <v/>
          </cell>
        </row>
        <row r="890">
          <cell r="A890" t="str">
            <v>LO</v>
          </cell>
          <cell r="B890">
            <v>9</v>
          </cell>
          <cell r="C890">
            <v>3</v>
          </cell>
          <cell r="D890" t="str">
            <v>C</v>
          </cell>
          <cell r="E890">
            <v>26</v>
          </cell>
          <cell r="F890">
            <v>37848</v>
          </cell>
          <cell r="G890">
            <v>2.2200000000000002</v>
          </cell>
          <cell r="H890">
            <v>1.9</v>
          </cell>
          <cell r="I890" t="str">
            <v>5          0</v>
          </cell>
          <cell r="J890">
            <v>0</v>
          </cell>
          <cell r="K890">
            <v>0</v>
          </cell>
          <cell r="L890">
            <v>2003</v>
          </cell>
          <cell r="M890" t="str">
            <v>No Trade</v>
          </cell>
          <cell r="N890" t="str">
            <v/>
          </cell>
          <cell r="O890" t="str">
            <v/>
          </cell>
          <cell r="P890" t="str">
            <v/>
          </cell>
        </row>
        <row r="891">
          <cell r="A891" t="str">
            <v>LO</v>
          </cell>
          <cell r="B891">
            <v>9</v>
          </cell>
          <cell r="C891">
            <v>3</v>
          </cell>
          <cell r="D891" t="str">
            <v>P</v>
          </cell>
          <cell r="E891">
            <v>26</v>
          </cell>
          <cell r="F891">
            <v>37848</v>
          </cell>
          <cell r="G891">
            <v>3.28</v>
          </cell>
          <cell r="H891">
            <v>3.4</v>
          </cell>
          <cell r="I891" t="str">
            <v>5          0</v>
          </cell>
          <cell r="J891">
            <v>0</v>
          </cell>
          <cell r="K891">
            <v>0</v>
          </cell>
          <cell r="L891">
            <v>2003</v>
          </cell>
          <cell r="M891" t="str">
            <v>No Trade</v>
          </cell>
          <cell r="N891" t="str">
            <v/>
          </cell>
          <cell r="O891" t="str">
            <v/>
          </cell>
          <cell r="P891" t="str">
            <v/>
          </cell>
        </row>
        <row r="892">
          <cell r="A892" t="str">
            <v>LO</v>
          </cell>
          <cell r="B892">
            <v>9</v>
          </cell>
          <cell r="C892">
            <v>3</v>
          </cell>
          <cell r="D892" t="str">
            <v>C</v>
          </cell>
          <cell r="E892">
            <v>26.5</v>
          </cell>
          <cell r="F892">
            <v>37848</v>
          </cell>
          <cell r="G892">
            <v>2.0099999999999998</v>
          </cell>
          <cell r="H892">
            <v>1.7</v>
          </cell>
          <cell r="I892" t="str">
            <v>6          0</v>
          </cell>
          <cell r="J892">
            <v>0</v>
          </cell>
          <cell r="K892">
            <v>0</v>
          </cell>
          <cell r="L892">
            <v>2003</v>
          </cell>
          <cell r="M892" t="str">
            <v>No Trade</v>
          </cell>
          <cell r="N892" t="str">
            <v/>
          </cell>
          <cell r="O892" t="str">
            <v/>
          </cell>
          <cell r="P892" t="str">
            <v/>
          </cell>
        </row>
        <row r="893">
          <cell r="A893" t="str">
            <v>LO</v>
          </cell>
          <cell r="B893">
            <v>9</v>
          </cell>
          <cell r="C893">
            <v>3</v>
          </cell>
          <cell r="D893" t="str">
            <v>C</v>
          </cell>
          <cell r="E893">
            <v>27</v>
          </cell>
          <cell r="F893">
            <v>37848</v>
          </cell>
          <cell r="G893">
            <v>1.82</v>
          </cell>
          <cell r="H893">
            <v>1.5</v>
          </cell>
          <cell r="I893" t="str">
            <v>8          0</v>
          </cell>
          <cell r="J893">
            <v>0</v>
          </cell>
          <cell r="K893">
            <v>0</v>
          </cell>
          <cell r="L893">
            <v>2003</v>
          </cell>
          <cell r="M893" t="str">
            <v>No Trade</v>
          </cell>
          <cell r="N893" t="str">
            <v/>
          </cell>
          <cell r="O893" t="str">
            <v/>
          </cell>
          <cell r="P893" t="str">
            <v/>
          </cell>
        </row>
        <row r="894">
          <cell r="A894" t="str">
            <v>LO</v>
          </cell>
          <cell r="B894">
            <v>9</v>
          </cell>
          <cell r="C894">
            <v>3</v>
          </cell>
          <cell r="D894" t="str">
            <v>C</v>
          </cell>
          <cell r="E894">
            <v>27.5</v>
          </cell>
          <cell r="F894">
            <v>37848</v>
          </cell>
          <cell r="G894">
            <v>1.64</v>
          </cell>
          <cell r="H894">
            <v>1.4</v>
          </cell>
          <cell r="I894" t="str">
            <v>2          0</v>
          </cell>
          <cell r="J894">
            <v>0</v>
          </cell>
          <cell r="K894">
            <v>0</v>
          </cell>
          <cell r="L894">
            <v>2003</v>
          </cell>
          <cell r="M894" t="str">
            <v>No Trade</v>
          </cell>
          <cell r="N894" t="str">
            <v/>
          </cell>
          <cell r="O894" t="str">
            <v/>
          </cell>
          <cell r="P894" t="str">
            <v/>
          </cell>
        </row>
        <row r="895">
          <cell r="A895" t="str">
            <v>LO</v>
          </cell>
          <cell r="B895">
            <v>9</v>
          </cell>
          <cell r="C895">
            <v>3</v>
          </cell>
          <cell r="D895" t="str">
            <v>C</v>
          </cell>
          <cell r="E895">
            <v>28</v>
          </cell>
          <cell r="F895">
            <v>37848</v>
          </cell>
          <cell r="G895">
            <v>1.47</v>
          </cell>
          <cell r="H895">
            <v>1.2</v>
          </cell>
          <cell r="I895" t="str">
            <v>6          0</v>
          </cell>
          <cell r="J895">
            <v>0</v>
          </cell>
          <cell r="K895">
            <v>0</v>
          </cell>
          <cell r="L895">
            <v>2003</v>
          </cell>
          <cell r="M895" t="str">
            <v>No Trade</v>
          </cell>
          <cell r="N895" t="str">
            <v/>
          </cell>
          <cell r="O895" t="str">
            <v/>
          </cell>
          <cell r="P895" t="str">
            <v/>
          </cell>
        </row>
        <row r="896">
          <cell r="A896" t="str">
            <v>LO</v>
          </cell>
          <cell r="B896">
            <v>9</v>
          </cell>
          <cell r="C896">
            <v>3</v>
          </cell>
          <cell r="D896" t="str">
            <v>C</v>
          </cell>
          <cell r="E896">
            <v>28.5</v>
          </cell>
          <cell r="F896">
            <v>37848</v>
          </cell>
          <cell r="G896">
            <v>1.32</v>
          </cell>
          <cell r="H896">
            <v>1.1000000000000001</v>
          </cell>
          <cell r="I896" t="str">
            <v>2          0</v>
          </cell>
          <cell r="J896">
            <v>0</v>
          </cell>
          <cell r="K896">
            <v>0</v>
          </cell>
          <cell r="L896">
            <v>2003</v>
          </cell>
          <cell r="M896" t="str">
            <v>No Trade</v>
          </cell>
          <cell r="N896" t="str">
            <v/>
          </cell>
          <cell r="O896" t="str">
            <v/>
          </cell>
          <cell r="P896" t="str">
            <v/>
          </cell>
        </row>
        <row r="897">
          <cell r="A897" t="str">
            <v>LO</v>
          </cell>
          <cell r="B897">
            <v>9</v>
          </cell>
          <cell r="C897">
            <v>3</v>
          </cell>
          <cell r="D897" t="str">
            <v>C</v>
          </cell>
          <cell r="E897">
            <v>29</v>
          </cell>
          <cell r="F897">
            <v>37848</v>
          </cell>
          <cell r="G897">
            <v>1.17</v>
          </cell>
          <cell r="H897">
            <v>1</v>
          </cell>
          <cell r="I897" t="str">
            <v>1          0</v>
          </cell>
          <cell r="J897">
            <v>0</v>
          </cell>
          <cell r="K897">
            <v>0</v>
          </cell>
          <cell r="L897">
            <v>2003</v>
          </cell>
          <cell r="M897" t="str">
            <v>No Trade</v>
          </cell>
          <cell r="N897" t="str">
            <v/>
          </cell>
          <cell r="O897" t="str">
            <v/>
          </cell>
          <cell r="P897" t="str">
            <v/>
          </cell>
        </row>
        <row r="898">
          <cell r="A898" t="str">
            <v>LO</v>
          </cell>
          <cell r="B898">
            <v>9</v>
          </cell>
          <cell r="C898">
            <v>3</v>
          </cell>
          <cell r="D898" t="str">
            <v>C</v>
          </cell>
          <cell r="E898">
            <v>30</v>
          </cell>
          <cell r="F898">
            <v>37848</v>
          </cell>
          <cell r="G898">
            <v>0.96</v>
          </cell>
          <cell r="H898">
            <v>0.8</v>
          </cell>
          <cell r="I898" t="str">
            <v>2          0</v>
          </cell>
          <cell r="J898">
            <v>0</v>
          </cell>
          <cell r="K898">
            <v>0</v>
          </cell>
          <cell r="L898">
            <v>2003</v>
          </cell>
          <cell r="M898" t="str">
            <v>No Trade</v>
          </cell>
          <cell r="N898" t="str">
            <v/>
          </cell>
          <cell r="O898" t="str">
            <v/>
          </cell>
          <cell r="P898" t="str">
            <v/>
          </cell>
        </row>
        <row r="899">
          <cell r="A899" t="str">
            <v>LO</v>
          </cell>
          <cell r="B899">
            <v>9</v>
          </cell>
          <cell r="C899">
            <v>3</v>
          </cell>
          <cell r="D899" t="str">
            <v>C</v>
          </cell>
          <cell r="E899">
            <v>31</v>
          </cell>
          <cell r="F899">
            <v>37848</v>
          </cell>
          <cell r="G899">
            <v>0.78</v>
          </cell>
          <cell r="H899">
            <v>0.6</v>
          </cell>
          <cell r="I899" t="str">
            <v>8          0</v>
          </cell>
          <cell r="J899">
            <v>0</v>
          </cell>
          <cell r="K899">
            <v>0</v>
          </cell>
          <cell r="L899">
            <v>2003</v>
          </cell>
          <cell r="M899" t="str">
            <v>No Trade</v>
          </cell>
          <cell r="N899" t="str">
            <v/>
          </cell>
          <cell r="O899" t="str">
            <v/>
          </cell>
          <cell r="P899" t="str">
            <v/>
          </cell>
        </row>
        <row r="900">
          <cell r="A900" t="str">
            <v>LO</v>
          </cell>
          <cell r="B900">
            <v>9</v>
          </cell>
          <cell r="C900">
            <v>3</v>
          </cell>
          <cell r="D900" t="str">
            <v>C</v>
          </cell>
          <cell r="E900">
            <v>32</v>
          </cell>
          <cell r="F900">
            <v>37848</v>
          </cell>
          <cell r="G900">
            <v>0.67</v>
          </cell>
          <cell r="H900">
            <v>0.5</v>
          </cell>
          <cell r="I900" t="str">
            <v>8          0</v>
          </cell>
          <cell r="J900">
            <v>0</v>
          </cell>
          <cell r="K900">
            <v>0</v>
          </cell>
          <cell r="L900">
            <v>2003</v>
          </cell>
          <cell r="M900" t="str">
            <v>No Trade</v>
          </cell>
          <cell r="N900" t="str">
            <v/>
          </cell>
          <cell r="O900" t="str">
            <v/>
          </cell>
          <cell r="P900" t="str">
            <v/>
          </cell>
        </row>
        <row r="901">
          <cell r="A901" t="str">
            <v>LO</v>
          </cell>
          <cell r="B901">
            <v>9</v>
          </cell>
          <cell r="C901">
            <v>3</v>
          </cell>
          <cell r="D901" t="str">
            <v>C</v>
          </cell>
          <cell r="E901">
            <v>33</v>
          </cell>
          <cell r="F901">
            <v>37848</v>
          </cell>
          <cell r="G901">
            <v>0.57999999999999996</v>
          </cell>
          <cell r="H901">
            <v>0.5</v>
          </cell>
          <cell r="I901" t="str">
            <v>0          0</v>
          </cell>
          <cell r="J901">
            <v>0</v>
          </cell>
          <cell r="K901">
            <v>0</v>
          </cell>
          <cell r="L901">
            <v>2003</v>
          </cell>
          <cell r="M901" t="str">
            <v>No Trade</v>
          </cell>
          <cell r="N901" t="str">
            <v/>
          </cell>
          <cell r="O901" t="str">
            <v/>
          </cell>
          <cell r="P901" t="str">
            <v/>
          </cell>
        </row>
        <row r="902">
          <cell r="A902" t="str">
            <v>LO</v>
          </cell>
          <cell r="B902">
            <v>9</v>
          </cell>
          <cell r="C902">
            <v>3</v>
          </cell>
          <cell r="D902" t="str">
            <v>C</v>
          </cell>
          <cell r="E902">
            <v>34</v>
          </cell>
          <cell r="F902">
            <v>37848</v>
          </cell>
          <cell r="G902">
            <v>0.5</v>
          </cell>
          <cell r="H902">
            <v>0.4</v>
          </cell>
          <cell r="I902" t="str">
            <v>3          0</v>
          </cell>
          <cell r="J902">
            <v>0</v>
          </cell>
          <cell r="K902">
            <v>0</v>
          </cell>
          <cell r="L902">
            <v>2003</v>
          </cell>
          <cell r="M902" t="str">
            <v>No Trade</v>
          </cell>
          <cell r="N902" t="str">
            <v/>
          </cell>
          <cell r="O902" t="str">
            <v/>
          </cell>
          <cell r="P902" t="str">
            <v/>
          </cell>
        </row>
        <row r="903">
          <cell r="A903" t="str">
            <v>LO</v>
          </cell>
          <cell r="B903">
            <v>9</v>
          </cell>
          <cell r="C903">
            <v>3</v>
          </cell>
          <cell r="D903" t="str">
            <v>C</v>
          </cell>
          <cell r="E903">
            <v>35</v>
          </cell>
          <cell r="F903">
            <v>37848</v>
          </cell>
          <cell r="G903">
            <v>0.44</v>
          </cell>
          <cell r="H903">
            <v>0.3</v>
          </cell>
          <cell r="I903" t="str">
            <v>7          0</v>
          </cell>
          <cell r="J903">
            <v>0</v>
          </cell>
          <cell r="K903">
            <v>0</v>
          </cell>
          <cell r="L903">
            <v>2003</v>
          </cell>
          <cell r="M903" t="str">
            <v>No Trade</v>
          </cell>
          <cell r="N903" t="str">
            <v/>
          </cell>
          <cell r="O903" t="str">
            <v/>
          </cell>
          <cell r="P903" t="str">
            <v/>
          </cell>
        </row>
        <row r="904">
          <cell r="A904" t="str">
            <v>LO</v>
          </cell>
          <cell r="B904">
            <v>9</v>
          </cell>
          <cell r="C904">
            <v>3</v>
          </cell>
          <cell r="D904" t="str">
            <v>P</v>
          </cell>
          <cell r="E904">
            <v>35</v>
          </cell>
          <cell r="F904">
            <v>37848</v>
          </cell>
          <cell r="G904">
            <v>10.01</v>
          </cell>
          <cell r="H904">
            <v>10</v>
          </cell>
          <cell r="I904" t="str">
            <v>1          0</v>
          </cell>
          <cell r="J904">
            <v>0</v>
          </cell>
          <cell r="K904">
            <v>0</v>
          </cell>
          <cell r="L904">
            <v>2003</v>
          </cell>
          <cell r="M904" t="str">
            <v>No Trade</v>
          </cell>
          <cell r="N904" t="str">
            <v/>
          </cell>
          <cell r="O904" t="str">
            <v/>
          </cell>
          <cell r="P904" t="str">
            <v/>
          </cell>
        </row>
        <row r="905">
          <cell r="A905" t="str">
            <v>LO</v>
          </cell>
          <cell r="B905">
            <v>9</v>
          </cell>
          <cell r="C905">
            <v>3</v>
          </cell>
          <cell r="D905" t="str">
            <v>C</v>
          </cell>
          <cell r="E905">
            <v>36</v>
          </cell>
          <cell r="F905">
            <v>37848</v>
          </cell>
          <cell r="G905">
            <v>0.38</v>
          </cell>
          <cell r="H905">
            <v>0.3</v>
          </cell>
          <cell r="I905" t="str">
            <v>3          0</v>
          </cell>
          <cell r="J905">
            <v>0</v>
          </cell>
          <cell r="K905">
            <v>0</v>
          </cell>
          <cell r="L905">
            <v>2003</v>
          </cell>
          <cell r="M905" t="str">
            <v>No Trade</v>
          </cell>
          <cell r="N905" t="str">
            <v/>
          </cell>
          <cell r="O905" t="str">
            <v/>
          </cell>
          <cell r="P905" t="str">
            <v/>
          </cell>
        </row>
        <row r="906">
          <cell r="A906" t="str">
            <v>LO</v>
          </cell>
          <cell r="B906">
            <v>10</v>
          </cell>
          <cell r="C906">
            <v>3</v>
          </cell>
          <cell r="D906" t="str">
            <v>P</v>
          </cell>
          <cell r="E906">
            <v>14</v>
          </cell>
          <cell r="F906">
            <v>37881</v>
          </cell>
          <cell r="G906">
            <v>0.19</v>
          </cell>
          <cell r="H906">
            <v>0.1</v>
          </cell>
          <cell r="I906" t="str">
            <v>9          0</v>
          </cell>
          <cell r="J906">
            <v>0</v>
          </cell>
          <cell r="K906">
            <v>0</v>
          </cell>
          <cell r="L906">
            <v>2003</v>
          </cell>
          <cell r="M906" t="str">
            <v>No Trade</v>
          </cell>
          <cell r="N906" t="str">
            <v/>
          </cell>
          <cell r="O906" t="str">
            <v/>
          </cell>
          <cell r="P906" t="str">
            <v/>
          </cell>
        </row>
        <row r="907">
          <cell r="A907" t="str">
            <v>LO</v>
          </cell>
          <cell r="B907">
            <v>10</v>
          </cell>
          <cell r="C907">
            <v>3</v>
          </cell>
          <cell r="D907" t="str">
            <v>P</v>
          </cell>
          <cell r="E907">
            <v>15</v>
          </cell>
          <cell r="F907">
            <v>37881</v>
          </cell>
          <cell r="G907">
            <v>0.27</v>
          </cell>
          <cell r="H907">
            <v>0.2</v>
          </cell>
          <cell r="I907" t="str">
            <v>7          0</v>
          </cell>
          <cell r="J907">
            <v>0</v>
          </cell>
          <cell r="K907">
            <v>0</v>
          </cell>
          <cell r="L907">
            <v>2003</v>
          </cell>
          <cell r="M907" t="str">
            <v>No Trade</v>
          </cell>
          <cell r="N907" t="str">
            <v/>
          </cell>
          <cell r="O907" t="str">
            <v/>
          </cell>
          <cell r="P907" t="str">
            <v/>
          </cell>
        </row>
        <row r="908">
          <cell r="A908" t="str">
            <v>LO</v>
          </cell>
          <cell r="B908">
            <v>10</v>
          </cell>
          <cell r="C908">
            <v>3</v>
          </cell>
          <cell r="D908" t="str">
            <v>P</v>
          </cell>
          <cell r="E908">
            <v>17</v>
          </cell>
          <cell r="F908">
            <v>37881</v>
          </cell>
          <cell r="G908">
            <v>0.5</v>
          </cell>
          <cell r="H908">
            <v>0.5</v>
          </cell>
          <cell r="I908" t="str">
            <v>1          0</v>
          </cell>
          <cell r="J908">
            <v>0</v>
          </cell>
          <cell r="K908">
            <v>0</v>
          </cell>
          <cell r="L908">
            <v>2003</v>
          </cell>
          <cell r="M908" t="str">
            <v>No Trade</v>
          </cell>
          <cell r="N908" t="str">
            <v/>
          </cell>
          <cell r="O908" t="str">
            <v/>
          </cell>
          <cell r="P908" t="str">
            <v/>
          </cell>
        </row>
        <row r="909">
          <cell r="A909" t="str">
            <v>LO</v>
          </cell>
          <cell r="B909">
            <v>10</v>
          </cell>
          <cell r="C909">
            <v>3</v>
          </cell>
          <cell r="D909" t="str">
            <v>P</v>
          </cell>
          <cell r="E909">
            <v>21</v>
          </cell>
          <cell r="F909">
            <v>37881</v>
          </cell>
          <cell r="G909">
            <v>1.36</v>
          </cell>
          <cell r="H909">
            <v>1.4</v>
          </cell>
          <cell r="I909" t="str">
            <v>0          0</v>
          </cell>
          <cell r="J909">
            <v>0</v>
          </cell>
          <cell r="K909">
            <v>0</v>
          </cell>
          <cell r="L909">
            <v>2003</v>
          </cell>
          <cell r="M909" t="str">
            <v>No Trade</v>
          </cell>
          <cell r="N909" t="str">
            <v/>
          </cell>
          <cell r="O909" t="str">
            <v/>
          </cell>
          <cell r="P909" t="str">
            <v/>
          </cell>
        </row>
        <row r="910">
          <cell r="A910" t="str">
            <v>LO</v>
          </cell>
          <cell r="B910">
            <v>10</v>
          </cell>
          <cell r="C910">
            <v>3</v>
          </cell>
          <cell r="D910" t="str">
            <v>P</v>
          </cell>
          <cell r="E910">
            <v>22</v>
          </cell>
          <cell r="F910">
            <v>37881</v>
          </cell>
          <cell r="G910">
            <v>1.67</v>
          </cell>
          <cell r="H910">
            <v>1.7</v>
          </cell>
          <cell r="I910" t="str">
            <v>3          0</v>
          </cell>
          <cell r="J910">
            <v>0</v>
          </cell>
          <cell r="K910">
            <v>0</v>
          </cell>
          <cell r="L910">
            <v>2003</v>
          </cell>
          <cell r="M910" t="str">
            <v>No Trade</v>
          </cell>
          <cell r="N910" t="str">
            <v/>
          </cell>
          <cell r="O910" t="str">
            <v/>
          </cell>
          <cell r="P910" t="str">
            <v/>
          </cell>
        </row>
        <row r="911">
          <cell r="A911" t="str">
            <v>LO</v>
          </cell>
          <cell r="B911">
            <v>10</v>
          </cell>
          <cell r="C911">
            <v>3</v>
          </cell>
          <cell r="D911" t="str">
            <v>C</v>
          </cell>
          <cell r="E911">
            <v>23.5</v>
          </cell>
          <cell r="F911">
            <v>37881</v>
          </cell>
          <cell r="G911">
            <v>3.38</v>
          </cell>
          <cell r="H911">
            <v>3</v>
          </cell>
          <cell r="I911" t="str">
            <v>5          0</v>
          </cell>
          <cell r="J911">
            <v>0</v>
          </cell>
          <cell r="K911">
            <v>0</v>
          </cell>
          <cell r="L911">
            <v>2003</v>
          </cell>
          <cell r="M911" t="str">
            <v>No Trade</v>
          </cell>
          <cell r="N911" t="str">
            <v/>
          </cell>
          <cell r="O911" t="str">
            <v/>
          </cell>
          <cell r="P911" t="str">
            <v/>
          </cell>
        </row>
        <row r="912">
          <cell r="A912" t="str">
            <v>LO</v>
          </cell>
          <cell r="B912">
            <v>10</v>
          </cell>
          <cell r="C912">
            <v>3</v>
          </cell>
          <cell r="D912" t="str">
            <v>P</v>
          </cell>
          <cell r="E912">
            <v>23.5</v>
          </cell>
          <cell r="F912">
            <v>37881</v>
          </cell>
          <cell r="G912">
            <v>2.23</v>
          </cell>
          <cell r="H912">
            <v>2.2999999999999998</v>
          </cell>
          <cell r="I912" t="str">
            <v>2          0</v>
          </cell>
          <cell r="J912">
            <v>0</v>
          </cell>
          <cell r="K912">
            <v>0</v>
          </cell>
          <cell r="L912">
            <v>2003</v>
          </cell>
          <cell r="M912" t="str">
            <v>No Trade</v>
          </cell>
          <cell r="N912" t="str">
            <v/>
          </cell>
          <cell r="O912" t="str">
            <v/>
          </cell>
          <cell r="P912" t="str">
            <v/>
          </cell>
        </row>
        <row r="913">
          <cell r="A913" t="str">
            <v>LO</v>
          </cell>
          <cell r="B913">
            <v>10</v>
          </cell>
          <cell r="C913">
            <v>3</v>
          </cell>
          <cell r="D913" t="str">
            <v>C</v>
          </cell>
          <cell r="E913">
            <v>24</v>
          </cell>
          <cell r="F913">
            <v>37881</v>
          </cell>
          <cell r="G913">
            <v>3.1</v>
          </cell>
          <cell r="H913">
            <v>2.7</v>
          </cell>
          <cell r="I913" t="str">
            <v>8          0</v>
          </cell>
          <cell r="J913">
            <v>0</v>
          </cell>
          <cell r="K913">
            <v>0</v>
          </cell>
          <cell r="L913">
            <v>2003</v>
          </cell>
          <cell r="M913" t="str">
            <v>No Trade</v>
          </cell>
          <cell r="N913" t="str">
            <v/>
          </cell>
          <cell r="O913" t="str">
            <v/>
          </cell>
          <cell r="P913" t="str">
            <v/>
          </cell>
        </row>
        <row r="914">
          <cell r="A914" t="str">
            <v>LO</v>
          </cell>
          <cell r="B914">
            <v>10</v>
          </cell>
          <cell r="C914">
            <v>3</v>
          </cell>
          <cell r="D914" t="str">
            <v>P</v>
          </cell>
          <cell r="E914">
            <v>24</v>
          </cell>
          <cell r="F914">
            <v>37881</v>
          </cell>
          <cell r="G914">
            <v>2.44</v>
          </cell>
          <cell r="H914">
            <v>2.5</v>
          </cell>
          <cell r="I914" t="str">
            <v>4          0</v>
          </cell>
          <cell r="J914">
            <v>0</v>
          </cell>
          <cell r="K914">
            <v>0</v>
          </cell>
          <cell r="L914">
            <v>2003</v>
          </cell>
          <cell r="M914" t="str">
            <v>No Trade</v>
          </cell>
          <cell r="N914" t="str">
            <v/>
          </cell>
          <cell r="O914" t="str">
            <v/>
          </cell>
          <cell r="P914" t="str">
            <v/>
          </cell>
        </row>
        <row r="915">
          <cell r="A915" t="str">
            <v>LO</v>
          </cell>
          <cell r="B915">
            <v>10</v>
          </cell>
          <cell r="C915">
            <v>3</v>
          </cell>
          <cell r="D915" t="str">
            <v>C</v>
          </cell>
          <cell r="E915">
            <v>24.5</v>
          </cell>
          <cell r="F915">
            <v>37881</v>
          </cell>
          <cell r="G915">
            <v>2.83</v>
          </cell>
          <cell r="H915">
            <v>2.5</v>
          </cell>
          <cell r="I915" t="str">
            <v>4          0</v>
          </cell>
          <cell r="J915">
            <v>0</v>
          </cell>
          <cell r="K915">
            <v>0</v>
          </cell>
          <cell r="L915">
            <v>2003</v>
          </cell>
          <cell r="M915" t="str">
            <v>No Trade</v>
          </cell>
          <cell r="N915" t="str">
            <v/>
          </cell>
          <cell r="O915" t="str">
            <v/>
          </cell>
          <cell r="P915" t="str">
            <v/>
          </cell>
        </row>
        <row r="916">
          <cell r="A916" t="str">
            <v>LO</v>
          </cell>
          <cell r="B916">
            <v>10</v>
          </cell>
          <cell r="C916">
            <v>3</v>
          </cell>
          <cell r="D916" t="str">
            <v>C</v>
          </cell>
          <cell r="E916">
            <v>25</v>
          </cell>
          <cell r="F916">
            <v>37881</v>
          </cell>
          <cell r="G916">
            <v>2.6</v>
          </cell>
          <cell r="H916">
            <v>2.2999999999999998</v>
          </cell>
          <cell r="I916" t="str">
            <v>1          0</v>
          </cell>
          <cell r="J916">
            <v>0</v>
          </cell>
          <cell r="K916">
            <v>0</v>
          </cell>
          <cell r="L916">
            <v>2003</v>
          </cell>
          <cell r="M916" t="str">
            <v>No Trade</v>
          </cell>
          <cell r="N916" t="str">
            <v/>
          </cell>
          <cell r="O916" t="str">
            <v/>
          </cell>
          <cell r="P916" t="str">
            <v/>
          </cell>
        </row>
        <row r="917">
          <cell r="A917" t="str">
            <v>LO</v>
          </cell>
          <cell r="B917">
            <v>10</v>
          </cell>
          <cell r="C917">
            <v>3</v>
          </cell>
          <cell r="D917" t="str">
            <v>P</v>
          </cell>
          <cell r="E917">
            <v>25</v>
          </cell>
          <cell r="F917">
            <v>37881</v>
          </cell>
          <cell r="G917">
            <v>2.92</v>
          </cell>
          <cell r="H917">
            <v>3</v>
          </cell>
          <cell r="I917" t="str">
            <v>4          0</v>
          </cell>
          <cell r="J917">
            <v>0</v>
          </cell>
          <cell r="K917">
            <v>0</v>
          </cell>
          <cell r="L917">
            <v>2003</v>
          </cell>
          <cell r="M917" t="str">
            <v>No Trade</v>
          </cell>
          <cell r="N917" t="str">
            <v/>
          </cell>
          <cell r="O917" t="str">
            <v/>
          </cell>
          <cell r="P917" t="str">
            <v/>
          </cell>
        </row>
        <row r="918">
          <cell r="A918" t="str">
            <v>LO</v>
          </cell>
          <cell r="B918">
            <v>10</v>
          </cell>
          <cell r="C918">
            <v>3</v>
          </cell>
          <cell r="D918" t="str">
            <v>C</v>
          </cell>
          <cell r="E918">
            <v>26</v>
          </cell>
          <cell r="F918">
            <v>37881</v>
          </cell>
          <cell r="G918">
            <v>2.16</v>
          </cell>
          <cell r="H918">
            <v>1.9</v>
          </cell>
          <cell r="I918" t="str">
            <v>0          0</v>
          </cell>
          <cell r="J918">
            <v>0</v>
          </cell>
          <cell r="K918">
            <v>0</v>
          </cell>
          <cell r="L918">
            <v>2003</v>
          </cell>
          <cell r="M918" t="str">
            <v>No Trade</v>
          </cell>
          <cell r="N918" t="str">
            <v/>
          </cell>
          <cell r="O918" t="str">
            <v/>
          </cell>
          <cell r="P918" t="str">
            <v/>
          </cell>
        </row>
        <row r="919">
          <cell r="A919" t="str">
            <v>LO</v>
          </cell>
          <cell r="B919">
            <v>10</v>
          </cell>
          <cell r="C919">
            <v>3</v>
          </cell>
          <cell r="D919" t="str">
            <v>C</v>
          </cell>
          <cell r="E919">
            <v>28</v>
          </cell>
          <cell r="F919">
            <v>37881</v>
          </cell>
          <cell r="G919">
            <v>1.43</v>
          </cell>
          <cell r="H919">
            <v>1.2</v>
          </cell>
          <cell r="I919" t="str">
            <v>2          0</v>
          </cell>
          <cell r="J919">
            <v>0</v>
          </cell>
          <cell r="K919">
            <v>0</v>
          </cell>
          <cell r="L919">
            <v>2003</v>
          </cell>
          <cell r="M919" t="str">
            <v>No Trade</v>
          </cell>
          <cell r="N919" t="str">
            <v/>
          </cell>
          <cell r="O919" t="str">
            <v/>
          </cell>
          <cell r="P919" t="str">
            <v/>
          </cell>
        </row>
        <row r="920">
          <cell r="A920" t="str">
            <v>LO</v>
          </cell>
          <cell r="B920">
            <v>10</v>
          </cell>
          <cell r="C920">
            <v>3</v>
          </cell>
          <cell r="D920" t="str">
            <v>C</v>
          </cell>
          <cell r="E920">
            <v>28.5</v>
          </cell>
          <cell r="F920">
            <v>37881</v>
          </cell>
          <cell r="G920">
            <v>1.28</v>
          </cell>
          <cell r="H920">
            <v>1.1000000000000001</v>
          </cell>
          <cell r="I920" t="str">
            <v>1          0</v>
          </cell>
          <cell r="J920">
            <v>0</v>
          </cell>
          <cell r="K920">
            <v>0</v>
          </cell>
          <cell r="L920">
            <v>2003</v>
          </cell>
          <cell r="M920" t="str">
            <v>No Trade</v>
          </cell>
          <cell r="N920" t="str">
            <v/>
          </cell>
          <cell r="O920" t="str">
            <v/>
          </cell>
          <cell r="P920" t="str">
            <v/>
          </cell>
        </row>
        <row r="921">
          <cell r="A921" t="str">
            <v>LO</v>
          </cell>
          <cell r="B921">
            <v>10</v>
          </cell>
          <cell r="C921">
            <v>3</v>
          </cell>
          <cell r="D921" t="str">
            <v>P</v>
          </cell>
          <cell r="E921">
            <v>29</v>
          </cell>
          <cell r="F921">
            <v>37881</v>
          </cell>
          <cell r="G921">
            <v>2.89</v>
          </cell>
          <cell r="H921">
            <v>2.8</v>
          </cell>
          <cell r="I921" t="str">
            <v>9          0</v>
          </cell>
          <cell r="J921">
            <v>0</v>
          </cell>
          <cell r="K921">
            <v>0</v>
          </cell>
          <cell r="L921">
            <v>2003</v>
          </cell>
          <cell r="M921" t="str">
            <v>No Trade</v>
          </cell>
          <cell r="N921" t="str">
            <v/>
          </cell>
          <cell r="O921" t="str">
            <v/>
          </cell>
          <cell r="P921" t="str">
            <v/>
          </cell>
        </row>
        <row r="922">
          <cell r="A922" t="str">
            <v>LO</v>
          </cell>
          <cell r="B922">
            <v>10</v>
          </cell>
          <cell r="C922">
            <v>3</v>
          </cell>
          <cell r="D922" t="str">
            <v>C</v>
          </cell>
          <cell r="E922">
            <v>31</v>
          </cell>
          <cell r="F922">
            <v>37881</v>
          </cell>
          <cell r="G922">
            <v>0.8</v>
          </cell>
          <cell r="H922">
            <v>0.7</v>
          </cell>
          <cell r="I922" t="str">
            <v>0          0</v>
          </cell>
          <cell r="J922">
            <v>0</v>
          </cell>
          <cell r="K922">
            <v>0</v>
          </cell>
          <cell r="L922">
            <v>2003</v>
          </cell>
          <cell r="M922" t="str">
            <v>No Trade</v>
          </cell>
          <cell r="N922" t="str">
            <v/>
          </cell>
          <cell r="O922" t="str">
            <v/>
          </cell>
          <cell r="P922" t="str">
            <v/>
          </cell>
        </row>
        <row r="923">
          <cell r="A923" t="str">
            <v>LO</v>
          </cell>
          <cell r="B923">
            <v>10</v>
          </cell>
          <cell r="C923">
            <v>3</v>
          </cell>
          <cell r="D923" t="str">
            <v>C</v>
          </cell>
          <cell r="E923">
            <v>32</v>
          </cell>
          <cell r="F923">
            <v>37881</v>
          </cell>
          <cell r="G923">
            <v>0.69</v>
          </cell>
          <cell r="H923">
            <v>0.6</v>
          </cell>
          <cell r="I923" t="str">
            <v>0          0</v>
          </cell>
          <cell r="J923">
            <v>0</v>
          </cell>
          <cell r="K923">
            <v>0</v>
          </cell>
          <cell r="L923">
            <v>2003</v>
          </cell>
          <cell r="M923" t="str">
            <v>No Trade</v>
          </cell>
          <cell r="N923" t="str">
            <v/>
          </cell>
          <cell r="O923" t="str">
            <v/>
          </cell>
          <cell r="P923" t="str">
            <v/>
          </cell>
        </row>
        <row r="924">
          <cell r="A924" t="str">
            <v>LO</v>
          </cell>
          <cell r="B924">
            <v>10</v>
          </cell>
          <cell r="C924">
            <v>3</v>
          </cell>
          <cell r="D924" t="str">
            <v>C</v>
          </cell>
          <cell r="E924">
            <v>33</v>
          </cell>
          <cell r="F924">
            <v>37881</v>
          </cell>
          <cell r="G924">
            <v>0.6</v>
          </cell>
          <cell r="H924">
            <v>0.5</v>
          </cell>
          <cell r="I924" t="str">
            <v>2          0</v>
          </cell>
          <cell r="J924">
            <v>0</v>
          </cell>
          <cell r="K924">
            <v>0</v>
          </cell>
          <cell r="L924">
            <v>2003</v>
          </cell>
          <cell r="M924" t="str">
            <v>No Trade</v>
          </cell>
          <cell r="N924" t="str">
            <v/>
          </cell>
          <cell r="O924" t="str">
            <v/>
          </cell>
          <cell r="P924" t="str">
            <v/>
          </cell>
        </row>
        <row r="925">
          <cell r="A925" t="str">
            <v>LO</v>
          </cell>
          <cell r="B925">
            <v>10</v>
          </cell>
          <cell r="C925">
            <v>3</v>
          </cell>
          <cell r="D925" t="str">
            <v>C</v>
          </cell>
          <cell r="E925">
            <v>34</v>
          </cell>
          <cell r="F925">
            <v>37881</v>
          </cell>
          <cell r="G925">
            <v>0.53</v>
          </cell>
          <cell r="H925">
            <v>0.4</v>
          </cell>
          <cell r="I925" t="str">
            <v>5          0</v>
          </cell>
          <cell r="J925">
            <v>0</v>
          </cell>
          <cell r="K925">
            <v>0</v>
          </cell>
          <cell r="L925">
            <v>2003</v>
          </cell>
          <cell r="M925" t="str">
            <v>No Trade</v>
          </cell>
          <cell r="N925" t="str">
            <v/>
          </cell>
          <cell r="O925" t="str">
            <v/>
          </cell>
          <cell r="P925" t="str">
            <v/>
          </cell>
        </row>
        <row r="926">
          <cell r="A926" t="str">
            <v>LO</v>
          </cell>
          <cell r="B926">
            <v>10</v>
          </cell>
          <cell r="C926">
            <v>3</v>
          </cell>
          <cell r="D926" t="str">
            <v>C</v>
          </cell>
          <cell r="E926">
            <v>35</v>
          </cell>
          <cell r="F926">
            <v>37881</v>
          </cell>
          <cell r="G926">
            <v>0.46</v>
          </cell>
          <cell r="H926">
            <v>0.4</v>
          </cell>
          <cell r="I926" t="str">
            <v>0          0</v>
          </cell>
          <cell r="J926">
            <v>0</v>
          </cell>
          <cell r="K926">
            <v>0</v>
          </cell>
          <cell r="L926">
            <v>2003</v>
          </cell>
          <cell r="M926" t="str">
            <v>No Trade</v>
          </cell>
          <cell r="N926" t="str">
            <v/>
          </cell>
          <cell r="O926" t="str">
            <v/>
          </cell>
          <cell r="P926" t="str">
            <v/>
          </cell>
        </row>
        <row r="927">
          <cell r="A927" t="str">
            <v>LO</v>
          </cell>
          <cell r="B927">
            <v>11</v>
          </cell>
          <cell r="C927">
            <v>3</v>
          </cell>
          <cell r="D927" t="str">
            <v>P</v>
          </cell>
          <cell r="E927">
            <v>17</v>
          </cell>
          <cell r="F927">
            <v>37910</v>
          </cell>
          <cell r="G927">
            <v>0.55000000000000004</v>
          </cell>
          <cell r="H927">
            <v>0.5</v>
          </cell>
          <cell r="I927" t="str">
            <v>6          0</v>
          </cell>
          <cell r="J927">
            <v>0</v>
          </cell>
          <cell r="K927">
            <v>0</v>
          </cell>
          <cell r="L927">
            <v>2003</v>
          </cell>
          <cell r="M927" t="str">
            <v>No Trade</v>
          </cell>
          <cell r="N927" t="str">
            <v/>
          </cell>
          <cell r="O927" t="str">
            <v/>
          </cell>
          <cell r="P927" t="str">
            <v/>
          </cell>
        </row>
        <row r="928">
          <cell r="A928" t="str">
            <v>LO</v>
          </cell>
          <cell r="B928">
            <v>11</v>
          </cell>
          <cell r="C928">
            <v>3</v>
          </cell>
          <cell r="D928" t="str">
            <v>P</v>
          </cell>
          <cell r="E928">
            <v>20</v>
          </cell>
          <cell r="F928">
            <v>37910</v>
          </cell>
          <cell r="G928">
            <v>1.17</v>
          </cell>
          <cell r="H928">
            <v>1.2</v>
          </cell>
          <cell r="I928" t="str">
            <v>0          0</v>
          </cell>
          <cell r="J928">
            <v>0</v>
          </cell>
          <cell r="K928">
            <v>0</v>
          </cell>
          <cell r="L928">
            <v>2003</v>
          </cell>
          <cell r="M928" t="str">
            <v>No Trade</v>
          </cell>
          <cell r="N928" t="str">
            <v/>
          </cell>
          <cell r="O928" t="str">
            <v/>
          </cell>
          <cell r="P928" t="str">
            <v/>
          </cell>
        </row>
        <row r="929">
          <cell r="A929" t="str">
            <v>LO</v>
          </cell>
          <cell r="B929">
            <v>11</v>
          </cell>
          <cell r="C929">
            <v>3</v>
          </cell>
          <cell r="D929" t="str">
            <v>P</v>
          </cell>
          <cell r="E929">
            <v>21</v>
          </cell>
          <cell r="F929">
            <v>37910</v>
          </cell>
          <cell r="G929">
            <v>1.45</v>
          </cell>
          <cell r="H929">
            <v>1.4</v>
          </cell>
          <cell r="I929" t="str">
            <v>9          0</v>
          </cell>
          <cell r="J929">
            <v>0</v>
          </cell>
          <cell r="K929">
            <v>0</v>
          </cell>
          <cell r="L929">
            <v>2003</v>
          </cell>
          <cell r="M929" t="str">
            <v>No Trade</v>
          </cell>
          <cell r="N929" t="str">
            <v/>
          </cell>
          <cell r="O929" t="str">
            <v/>
          </cell>
          <cell r="P929" t="str">
            <v/>
          </cell>
        </row>
        <row r="930">
          <cell r="A930" t="str">
            <v>LO</v>
          </cell>
          <cell r="B930">
            <v>11</v>
          </cell>
          <cell r="C930">
            <v>3</v>
          </cell>
          <cell r="D930" t="str">
            <v>P</v>
          </cell>
          <cell r="E930">
            <v>22</v>
          </cell>
          <cell r="F930">
            <v>37910</v>
          </cell>
          <cell r="G930">
            <v>1.77</v>
          </cell>
          <cell r="H930">
            <v>1.8</v>
          </cell>
          <cell r="I930" t="str">
            <v>3          0</v>
          </cell>
          <cell r="J930">
            <v>0</v>
          </cell>
          <cell r="K930">
            <v>0</v>
          </cell>
          <cell r="L930">
            <v>2003</v>
          </cell>
          <cell r="M930" t="str">
            <v>No Trade</v>
          </cell>
          <cell r="N930" t="str">
            <v/>
          </cell>
          <cell r="O930" t="str">
            <v/>
          </cell>
          <cell r="P930" t="str">
            <v/>
          </cell>
        </row>
        <row r="931">
          <cell r="A931" t="str">
            <v>LO</v>
          </cell>
          <cell r="B931">
            <v>11</v>
          </cell>
          <cell r="C931">
            <v>3</v>
          </cell>
          <cell r="D931" t="str">
            <v>P</v>
          </cell>
          <cell r="E931">
            <v>23</v>
          </cell>
          <cell r="F931">
            <v>37910</v>
          </cell>
          <cell r="G931">
            <v>2.13</v>
          </cell>
          <cell r="H931">
            <v>2.2000000000000002</v>
          </cell>
          <cell r="I931" t="str">
            <v>1          0</v>
          </cell>
          <cell r="J931">
            <v>0</v>
          </cell>
          <cell r="K931">
            <v>0</v>
          </cell>
          <cell r="L931">
            <v>2003</v>
          </cell>
          <cell r="M931" t="str">
            <v>No Trade</v>
          </cell>
          <cell r="N931" t="str">
            <v/>
          </cell>
          <cell r="O931" t="str">
            <v/>
          </cell>
          <cell r="P931" t="str">
            <v/>
          </cell>
        </row>
        <row r="932">
          <cell r="A932" t="str">
            <v>LO</v>
          </cell>
          <cell r="B932">
            <v>11</v>
          </cell>
          <cell r="C932">
            <v>3</v>
          </cell>
          <cell r="D932" t="str">
            <v>C</v>
          </cell>
          <cell r="E932">
            <v>23.5</v>
          </cell>
          <cell r="F932">
            <v>37910</v>
          </cell>
          <cell r="G932">
            <v>3.31</v>
          </cell>
          <cell r="H932">
            <v>3</v>
          </cell>
          <cell r="I932" t="str">
            <v>0          0</v>
          </cell>
          <cell r="J932">
            <v>0</v>
          </cell>
          <cell r="K932">
            <v>0</v>
          </cell>
          <cell r="L932">
            <v>2003</v>
          </cell>
          <cell r="M932" t="str">
            <v>No Trade</v>
          </cell>
          <cell r="N932" t="str">
            <v/>
          </cell>
          <cell r="O932" t="str">
            <v/>
          </cell>
          <cell r="P932" t="str">
            <v/>
          </cell>
        </row>
        <row r="933">
          <cell r="A933" t="str">
            <v>LO</v>
          </cell>
          <cell r="B933">
            <v>11</v>
          </cell>
          <cell r="C933">
            <v>3</v>
          </cell>
          <cell r="D933" t="str">
            <v>P</v>
          </cell>
          <cell r="E933">
            <v>23.5</v>
          </cell>
          <cell r="F933">
            <v>37910</v>
          </cell>
          <cell r="G933">
            <v>2.34</v>
          </cell>
          <cell r="H933">
            <v>2.4</v>
          </cell>
          <cell r="I933" t="str">
            <v>3          0</v>
          </cell>
          <cell r="J933">
            <v>0</v>
          </cell>
          <cell r="K933">
            <v>0</v>
          </cell>
          <cell r="L933">
            <v>2003</v>
          </cell>
          <cell r="M933" t="str">
            <v>No Trade</v>
          </cell>
          <cell r="N933" t="str">
            <v/>
          </cell>
          <cell r="O933" t="str">
            <v/>
          </cell>
          <cell r="P933" t="str">
            <v/>
          </cell>
        </row>
        <row r="934">
          <cell r="A934" t="str">
            <v>LO</v>
          </cell>
          <cell r="B934">
            <v>11</v>
          </cell>
          <cell r="C934">
            <v>3</v>
          </cell>
          <cell r="D934" t="str">
            <v>C</v>
          </cell>
          <cell r="E934">
            <v>24</v>
          </cell>
          <cell r="F934">
            <v>37910</v>
          </cell>
          <cell r="G934">
            <v>3.04</v>
          </cell>
          <cell r="H934">
            <v>2.7</v>
          </cell>
          <cell r="I934" t="str">
            <v>2          0</v>
          </cell>
          <cell r="J934">
            <v>0</v>
          </cell>
          <cell r="K934">
            <v>0</v>
          </cell>
          <cell r="L934">
            <v>2003</v>
          </cell>
          <cell r="M934" t="str">
            <v>No Trade</v>
          </cell>
          <cell r="N934" t="str">
            <v/>
          </cell>
          <cell r="O934" t="str">
            <v/>
          </cell>
          <cell r="P934" t="str">
            <v/>
          </cell>
        </row>
        <row r="935">
          <cell r="A935" t="str">
            <v>LO</v>
          </cell>
          <cell r="B935">
            <v>11</v>
          </cell>
          <cell r="C935">
            <v>3</v>
          </cell>
          <cell r="D935" t="str">
            <v>P</v>
          </cell>
          <cell r="E935">
            <v>24</v>
          </cell>
          <cell r="F935">
            <v>37910</v>
          </cell>
          <cell r="G935">
            <v>2.5499999999999998</v>
          </cell>
          <cell r="H935">
            <v>2.6</v>
          </cell>
          <cell r="I935" t="str">
            <v>5          0</v>
          </cell>
          <cell r="J935">
            <v>0</v>
          </cell>
          <cell r="K935">
            <v>0</v>
          </cell>
          <cell r="L935">
            <v>2003</v>
          </cell>
          <cell r="M935" t="str">
            <v>No Trade</v>
          </cell>
          <cell r="N935" t="str">
            <v/>
          </cell>
          <cell r="O935" t="str">
            <v/>
          </cell>
          <cell r="P935" t="str">
            <v/>
          </cell>
        </row>
        <row r="936">
          <cell r="A936" t="str">
            <v>LO</v>
          </cell>
          <cell r="B936">
            <v>11</v>
          </cell>
          <cell r="C936">
            <v>3</v>
          </cell>
          <cell r="D936" t="str">
            <v>C</v>
          </cell>
          <cell r="E936">
            <v>26</v>
          </cell>
          <cell r="F936">
            <v>37910</v>
          </cell>
          <cell r="G936">
            <v>2.11</v>
          </cell>
          <cell r="H936">
            <v>1.8</v>
          </cell>
          <cell r="I936" t="str">
            <v>5          0</v>
          </cell>
          <cell r="J936">
            <v>0</v>
          </cell>
          <cell r="K936">
            <v>0</v>
          </cell>
          <cell r="L936">
            <v>2003</v>
          </cell>
          <cell r="M936" t="str">
            <v>No Trade</v>
          </cell>
          <cell r="N936" t="str">
            <v/>
          </cell>
          <cell r="O936" t="str">
            <v/>
          </cell>
          <cell r="P936" t="str">
            <v/>
          </cell>
        </row>
        <row r="937">
          <cell r="A937" t="str">
            <v>LO</v>
          </cell>
          <cell r="B937">
            <v>11</v>
          </cell>
          <cell r="C937">
            <v>3</v>
          </cell>
          <cell r="D937" t="str">
            <v>C</v>
          </cell>
          <cell r="E937">
            <v>28.5</v>
          </cell>
          <cell r="F937">
            <v>37910</v>
          </cell>
          <cell r="G937">
            <v>1.25</v>
          </cell>
          <cell r="H937">
            <v>1</v>
          </cell>
          <cell r="I937" t="str">
            <v>8          0</v>
          </cell>
          <cell r="J937">
            <v>0</v>
          </cell>
          <cell r="K937">
            <v>0</v>
          </cell>
          <cell r="L937">
            <v>2003</v>
          </cell>
          <cell r="M937" t="str">
            <v>No Trade</v>
          </cell>
          <cell r="N937" t="str">
            <v/>
          </cell>
          <cell r="O937" t="str">
            <v/>
          </cell>
          <cell r="P937" t="str">
            <v/>
          </cell>
        </row>
        <row r="938">
          <cell r="A938" t="str">
            <v>LO</v>
          </cell>
          <cell r="B938">
            <v>11</v>
          </cell>
          <cell r="C938">
            <v>3</v>
          </cell>
          <cell r="D938" t="str">
            <v>C</v>
          </cell>
          <cell r="E938">
            <v>30</v>
          </cell>
          <cell r="F938">
            <v>37910</v>
          </cell>
          <cell r="G938">
            <v>0.94</v>
          </cell>
          <cell r="H938">
            <v>0.8</v>
          </cell>
          <cell r="I938" t="str">
            <v>0          0</v>
          </cell>
          <cell r="J938">
            <v>0</v>
          </cell>
          <cell r="K938">
            <v>0</v>
          </cell>
          <cell r="L938">
            <v>2003</v>
          </cell>
          <cell r="M938" t="str">
            <v>No Trade</v>
          </cell>
          <cell r="N938" t="str">
            <v/>
          </cell>
          <cell r="O938" t="str">
            <v/>
          </cell>
          <cell r="P938" t="str">
            <v/>
          </cell>
        </row>
        <row r="939">
          <cell r="A939" t="str">
            <v>LO</v>
          </cell>
          <cell r="B939">
            <v>11</v>
          </cell>
          <cell r="C939">
            <v>3</v>
          </cell>
          <cell r="D939" t="str">
            <v>C</v>
          </cell>
          <cell r="E939">
            <v>31</v>
          </cell>
          <cell r="F939">
            <v>37910</v>
          </cell>
          <cell r="G939">
            <v>0.79</v>
          </cell>
          <cell r="H939">
            <v>0.6</v>
          </cell>
          <cell r="I939" t="str">
            <v>8          0</v>
          </cell>
          <cell r="J939">
            <v>0</v>
          </cell>
          <cell r="K939">
            <v>0</v>
          </cell>
          <cell r="L939">
            <v>2003</v>
          </cell>
          <cell r="M939" t="str">
            <v>No Trade</v>
          </cell>
          <cell r="N939" t="str">
            <v/>
          </cell>
          <cell r="O939" t="str">
            <v/>
          </cell>
          <cell r="P939" t="str">
            <v/>
          </cell>
        </row>
        <row r="940">
          <cell r="A940" t="str">
            <v>LO</v>
          </cell>
          <cell r="B940">
            <v>11</v>
          </cell>
          <cell r="C940">
            <v>3</v>
          </cell>
          <cell r="D940" t="str">
            <v>C</v>
          </cell>
          <cell r="E940">
            <v>32</v>
          </cell>
          <cell r="F940">
            <v>37910</v>
          </cell>
          <cell r="G940">
            <v>0.68</v>
          </cell>
          <cell r="H940">
            <v>0.5</v>
          </cell>
          <cell r="I940" t="str">
            <v>9          5</v>
          </cell>
          <cell r="J940">
            <v>0</v>
          </cell>
          <cell r="K940">
            <v>0</v>
          </cell>
          <cell r="L940">
            <v>2003</v>
          </cell>
          <cell r="M940" t="str">
            <v>No Trade</v>
          </cell>
          <cell r="N940" t="str">
            <v/>
          </cell>
          <cell r="O940" t="str">
            <v/>
          </cell>
          <cell r="P940" t="str">
            <v/>
          </cell>
        </row>
        <row r="941">
          <cell r="A941" t="str">
            <v>LO</v>
          </cell>
          <cell r="B941">
            <v>11</v>
          </cell>
          <cell r="C941">
            <v>3</v>
          </cell>
          <cell r="D941" t="str">
            <v>C</v>
          </cell>
          <cell r="E941">
            <v>33</v>
          </cell>
          <cell r="F941">
            <v>37910</v>
          </cell>
          <cell r="G941">
            <v>0.6</v>
          </cell>
          <cell r="H941">
            <v>0.5</v>
          </cell>
          <cell r="I941" t="str">
            <v>2          0</v>
          </cell>
          <cell r="J941">
            <v>0</v>
          </cell>
          <cell r="K941">
            <v>0</v>
          </cell>
          <cell r="L941">
            <v>2003</v>
          </cell>
          <cell r="M941" t="str">
            <v>No Trade</v>
          </cell>
          <cell r="N941" t="str">
            <v/>
          </cell>
          <cell r="O941" t="str">
            <v/>
          </cell>
          <cell r="P941" t="str">
            <v/>
          </cell>
        </row>
        <row r="942">
          <cell r="A942" t="str">
            <v>LO</v>
          </cell>
          <cell r="B942">
            <v>11</v>
          </cell>
          <cell r="C942">
            <v>3</v>
          </cell>
          <cell r="D942" t="str">
            <v>C</v>
          </cell>
          <cell r="E942">
            <v>34</v>
          </cell>
          <cell r="F942">
            <v>37910</v>
          </cell>
          <cell r="G942">
            <v>0.53</v>
          </cell>
          <cell r="H942">
            <v>0.4</v>
          </cell>
          <cell r="I942" t="str">
            <v>5          0</v>
          </cell>
          <cell r="J942">
            <v>0</v>
          </cell>
          <cell r="K942">
            <v>0</v>
          </cell>
          <cell r="L942">
            <v>2003</v>
          </cell>
          <cell r="M942" t="str">
            <v>No Trade</v>
          </cell>
          <cell r="N942" t="str">
            <v/>
          </cell>
          <cell r="O942" t="str">
            <v/>
          </cell>
          <cell r="P942" t="str">
            <v/>
          </cell>
        </row>
        <row r="943">
          <cell r="A943" t="str">
            <v>LO</v>
          </cell>
          <cell r="B943">
            <v>11</v>
          </cell>
          <cell r="C943">
            <v>3</v>
          </cell>
          <cell r="D943" t="str">
            <v>C</v>
          </cell>
          <cell r="E943">
            <v>35</v>
          </cell>
          <cell r="F943">
            <v>37910</v>
          </cell>
          <cell r="G943">
            <v>0.47</v>
          </cell>
          <cell r="H943">
            <v>0.4</v>
          </cell>
          <cell r="I943" t="str">
            <v>0          5</v>
          </cell>
          <cell r="J943">
            <v>0</v>
          </cell>
          <cell r="K943">
            <v>0</v>
          </cell>
          <cell r="L943">
            <v>2003</v>
          </cell>
          <cell r="M943" t="str">
            <v>No Trade</v>
          </cell>
          <cell r="N943" t="str">
            <v/>
          </cell>
          <cell r="O943" t="str">
            <v/>
          </cell>
          <cell r="P943" t="str">
            <v/>
          </cell>
        </row>
        <row r="944">
          <cell r="A944" t="str">
            <v>LO</v>
          </cell>
          <cell r="B944">
            <v>12</v>
          </cell>
          <cell r="C944">
            <v>3</v>
          </cell>
          <cell r="D944" t="str">
            <v>C</v>
          </cell>
          <cell r="E944">
            <v>2.5</v>
          </cell>
          <cell r="F944">
            <v>37942</v>
          </cell>
          <cell r="G944">
            <v>0</v>
          </cell>
          <cell r="H944">
            <v>0</v>
          </cell>
          <cell r="I944" t="str">
            <v>0          0</v>
          </cell>
          <cell r="J944">
            <v>0</v>
          </cell>
          <cell r="K944">
            <v>0</v>
          </cell>
          <cell r="L944">
            <v>2003</v>
          </cell>
          <cell r="M944" t="str">
            <v>No Trade</v>
          </cell>
          <cell r="N944" t="str">
            <v/>
          </cell>
          <cell r="O944" t="str">
            <v/>
          </cell>
          <cell r="P944" t="str">
            <v/>
          </cell>
        </row>
        <row r="945">
          <cell r="A945" t="str">
            <v>LO</v>
          </cell>
          <cell r="B945">
            <v>12</v>
          </cell>
          <cell r="C945">
            <v>3</v>
          </cell>
          <cell r="D945" t="str">
            <v>P</v>
          </cell>
          <cell r="E945">
            <v>2.5</v>
          </cell>
          <cell r="F945">
            <v>37942</v>
          </cell>
          <cell r="G945">
            <v>0</v>
          </cell>
          <cell r="H945">
            <v>0</v>
          </cell>
          <cell r="I945" t="str">
            <v>0          0</v>
          </cell>
          <cell r="J945">
            <v>0</v>
          </cell>
          <cell r="K945">
            <v>0</v>
          </cell>
          <cell r="L945">
            <v>2003</v>
          </cell>
          <cell r="M945" t="str">
            <v>No Trade</v>
          </cell>
          <cell r="N945" t="str">
            <v/>
          </cell>
          <cell r="O945" t="str">
            <v/>
          </cell>
          <cell r="P945" t="str">
            <v/>
          </cell>
        </row>
        <row r="946">
          <cell r="A946" t="str">
            <v>LO</v>
          </cell>
          <cell r="B946">
            <v>12</v>
          </cell>
          <cell r="C946">
            <v>3</v>
          </cell>
          <cell r="D946" t="str">
            <v>C</v>
          </cell>
          <cell r="E946">
            <v>5</v>
          </cell>
          <cell r="F946">
            <v>37942</v>
          </cell>
          <cell r="G946">
            <v>0</v>
          </cell>
          <cell r="H946">
            <v>0</v>
          </cell>
          <cell r="I946" t="str">
            <v>0          0</v>
          </cell>
          <cell r="J946">
            <v>0</v>
          </cell>
          <cell r="K946">
            <v>0</v>
          </cell>
          <cell r="L946">
            <v>2003</v>
          </cell>
          <cell r="M946" t="str">
            <v>No Trade</v>
          </cell>
          <cell r="N946" t="str">
            <v/>
          </cell>
          <cell r="O946" t="str">
            <v/>
          </cell>
          <cell r="P946" t="str">
            <v/>
          </cell>
        </row>
        <row r="947">
          <cell r="A947" t="str">
            <v>LO</v>
          </cell>
          <cell r="B947">
            <v>12</v>
          </cell>
          <cell r="C947">
            <v>3</v>
          </cell>
          <cell r="D947" t="str">
            <v>P</v>
          </cell>
          <cell r="E947">
            <v>13</v>
          </cell>
          <cell r="F947">
            <v>37942</v>
          </cell>
          <cell r="G947">
            <v>0.17</v>
          </cell>
          <cell r="H947">
            <v>0.1</v>
          </cell>
          <cell r="I947" t="str">
            <v>7          0</v>
          </cell>
          <cell r="J947">
            <v>0</v>
          </cell>
          <cell r="K947">
            <v>0</v>
          </cell>
          <cell r="L947">
            <v>2003</v>
          </cell>
          <cell r="M947" t="str">
            <v>No Trade</v>
          </cell>
          <cell r="N947" t="str">
            <v/>
          </cell>
          <cell r="O947" t="str">
            <v/>
          </cell>
          <cell r="P947" t="str">
            <v/>
          </cell>
        </row>
        <row r="948">
          <cell r="A948" t="str">
            <v>LO</v>
          </cell>
          <cell r="B948">
            <v>12</v>
          </cell>
          <cell r="C948">
            <v>3</v>
          </cell>
          <cell r="D948" t="str">
            <v>P</v>
          </cell>
          <cell r="E948">
            <v>14</v>
          </cell>
          <cell r="F948">
            <v>37942</v>
          </cell>
          <cell r="G948">
            <v>0.24</v>
          </cell>
          <cell r="H948">
            <v>0.2</v>
          </cell>
          <cell r="I948" t="str">
            <v>4          0</v>
          </cell>
          <cell r="J948">
            <v>0</v>
          </cell>
          <cell r="K948">
            <v>0</v>
          </cell>
          <cell r="L948">
            <v>2003</v>
          </cell>
          <cell r="M948" t="str">
            <v>No Trade</v>
          </cell>
          <cell r="N948" t="str">
            <v/>
          </cell>
          <cell r="O948" t="str">
            <v/>
          </cell>
          <cell r="P948" t="str">
            <v/>
          </cell>
        </row>
        <row r="949">
          <cell r="A949" t="str">
            <v>LO</v>
          </cell>
          <cell r="B949">
            <v>12</v>
          </cell>
          <cell r="C949">
            <v>3</v>
          </cell>
          <cell r="D949" t="str">
            <v>P</v>
          </cell>
          <cell r="E949">
            <v>15</v>
          </cell>
          <cell r="F949">
            <v>37942</v>
          </cell>
          <cell r="G949">
            <v>0</v>
          </cell>
          <cell r="H949">
            <v>0</v>
          </cell>
          <cell r="I949" t="str">
            <v>0          0</v>
          </cell>
          <cell r="J949">
            <v>0</v>
          </cell>
          <cell r="K949">
            <v>0</v>
          </cell>
          <cell r="L949">
            <v>2003</v>
          </cell>
          <cell r="M949" t="str">
            <v>No Trade</v>
          </cell>
          <cell r="N949" t="str">
            <v/>
          </cell>
          <cell r="O949" t="str">
            <v/>
          </cell>
          <cell r="P949" t="str">
            <v/>
          </cell>
        </row>
        <row r="950">
          <cell r="A950" t="str">
            <v>LO</v>
          </cell>
          <cell r="B950">
            <v>12</v>
          </cell>
          <cell r="C950">
            <v>3</v>
          </cell>
          <cell r="D950" t="str">
            <v>P</v>
          </cell>
          <cell r="E950">
            <v>15.5</v>
          </cell>
          <cell r="F950">
            <v>37942</v>
          </cell>
          <cell r="G950">
            <v>0</v>
          </cell>
          <cell r="H950">
            <v>0</v>
          </cell>
          <cell r="I950" t="str">
            <v>0          0</v>
          </cell>
          <cell r="J950">
            <v>0</v>
          </cell>
          <cell r="K950">
            <v>0</v>
          </cell>
          <cell r="L950">
            <v>2003</v>
          </cell>
          <cell r="M950" t="str">
            <v>No Trade</v>
          </cell>
          <cell r="N950" t="str">
            <v/>
          </cell>
          <cell r="O950" t="str">
            <v/>
          </cell>
          <cell r="P950" t="str">
            <v/>
          </cell>
        </row>
        <row r="951">
          <cell r="A951" t="str">
            <v>LO</v>
          </cell>
          <cell r="B951">
            <v>12</v>
          </cell>
          <cell r="C951">
            <v>3</v>
          </cell>
          <cell r="D951" t="str">
            <v>P</v>
          </cell>
          <cell r="E951">
            <v>16</v>
          </cell>
          <cell r="F951">
            <v>37942</v>
          </cell>
          <cell r="G951">
            <v>0.46</v>
          </cell>
          <cell r="H951">
            <v>0.4</v>
          </cell>
          <cell r="I951" t="str">
            <v>6          0</v>
          </cell>
          <cell r="J951">
            <v>0</v>
          </cell>
          <cell r="K951">
            <v>0</v>
          </cell>
          <cell r="L951">
            <v>2003</v>
          </cell>
          <cell r="M951" t="str">
            <v>No Trade</v>
          </cell>
          <cell r="N951" t="str">
            <v/>
          </cell>
          <cell r="O951" t="str">
            <v/>
          </cell>
          <cell r="P951" t="str">
            <v/>
          </cell>
        </row>
        <row r="952">
          <cell r="A952" t="str">
            <v>LO</v>
          </cell>
          <cell r="B952">
            <v>12</v>
          </cell>
          <cell r="C952">
            <v>3</v>
          </cell>
          <cell r="D952" t="str">
            <v>P</v>
          </cell>
          <cell r="E952">
            <v>17</v>
          </cell>
          <cell r="F952">
            <v>37942</v>
          </cell>
          <cell r="G952">
            <v>0.61</v>
          </cell>
          <cell r="H952">
            <v>0.6</v>
          </cell>
          <cell r="I952" t="str">
            <v>2          0</v>
          </cell>
          <cell r="J952">
            <v>0</v>
          </cell>
          <cell r="K952">
            <v>0</v>
          </cell>
          <cell r="L952">
            <v>2003</v>
          </cell>
          <cell r="M952" t="str">
            <v>No Trade</v>
          </cell>
          <cell r="N952" t="str">
            <v/>
          </cell>
          <cell r="O952" t="str">
            <v/>
          </cell>
          <cell r="P952" t="str">
            <v/>
          </cell>
        </row>
        <row r="953">
          <cell r="A953" t="str">
            <v>LO</v>
          </cell>
          <cell r="B953">
            <v>12</v>
          </cell>
          <cell r="C953">
            <v>3</v>
          </cell>
          <cell r="D953" t="str">
            <v>P</v>
          </cell>
          <cell r="E953">
            <v>18</v>
          </cell>
          <cell r="F953">
            <v>37942</v>
          </cell>
          <cell r="G953">
            <v>0.79</v>
          </cell>
          <cell r="H953">
            <v>0.8</v>
          </cell>
          <cell r="I953" t="str">
            <v>0          0</v>
          </cell>
          <cell r="J953">
            <v>0</v>
          </cell>
          <cell r="K953">
            <v>0</v>
          </cell>
          <cell r="L953">
            <v>2003</v>
          </cell>
          <cell r="M953" t="str">
            <v>No Trade</v>
          </cell>
          <cell r="N953" t="str">
            <v/>
          </cell>
          <cell r="O953" t="str">
            <v/>
          </cell>
          <cell r="P953" t="str">
            <v/>
          </cell>
        </row>
        <row r="954">
          <cell r="A954" t="str">
            <v>LO</v>
          </cell>
          <cell r="B954">
            <v>12</v>
          </cell>
          <cell r="C954">
            <v>3</v>
          </cell>
          <cell r="D954" t="str">
            <v>P</v>
          </cell>
          <cell r="E954">
            <v>19</v>
          </cell>
          <cell r="F954">
            <v>37942</v>
          </cell>
          <cell r="G954">
            <v>1</v>
          </cell>
          <cell r="H954">
            <v>1</v>
          </cell>
          <cell r="I954" t="str">
            <v>2          0</v>
          </cell>
          <cell r="J954">
            <v>0</v>
          </cell>
          <cell r="K954">
            <v>0</v>
          </cell>
          <cell r="L954">
            <v>2003</v>
          </cell>
          <cell r="M954" t="str">
            <v>No Trade</v>
          </cell>
          <cell r="N954" t="str">
            <v/>
          </cell>
          <cell r="O954" t="str">
            <v/>
          </cell>
          <cell r="P954" t="str">
            <v/>
          </cell>
        </row>
        <row r="955">
          <cell r="A955" t="str">
            <v>LO</v>
          </cell>
          <cell r="B955">
            <v>12</v>
          </cell>
          <cell r="C955">
            <v>3</v>
          </cell>
          <cell r="D955" t="str">
            <v>C</v>
          </cell>
          <cell r="E955">
            <v>20</v>
          </cell>
          <cell r="F955">
            <v>37942</v>
          </cell>
          <cell r="G955">
            <v>5.46</v>
          </cell>
          <cell r="H955">
            <v>5</v>
          </cell>
          <cell r="I955" t="str">
            <v>9          0</v>
          </cell>
          <cell r="J955">
            <v>0</v>
          </cell>
          <cell r="K955">
            <v>0</v>
          </cell>
          <cell r="L955">
            <v>2003</v>
          </cell>
          <cell r="M955" t="str">
            <v>No Trade</v>
          </cell>
          <cell r="N955" t="str">
            <v/>
          </cell>
          <cell r="O955" t="str">
            <v/>
          </cell>
          <cell r="P955" t="str">
            <v/>
          </cell>
        </row>
        <row r="956">
          <cell r="A956" t="str">
            <v>LO</v>
          </cell>
          <cell r="B956">
            <v>12</v>
          </cell>
          <cell r="C956">
            <v>3</v>
          </cell>
          <cell r="D956" t="str">
            <v>P</v>
          </cell>
          <cell r="E956">
            <v>20</v>
          </cell>
          <cell r="F956">
            <v>37942</v>
          </cell>
          <cell r="G956">
            <v>1.24</v>
          </cell>
          <cell r="H956">
            <v>1.2</v>
          </cell>
          <cell r="I956" t="str">
            <v>8          0</v>
          </cell>
          <cell r="J956">
            <v>0</v>
          </cell>
          <cell r="K956">
            <v>0</v>
          </cell>
          <cell r="L956">
            <v>2003</v>
          </cell>
          <cell r="M956" t="str">
            <v>No Trade</v>
          </cell>
          <cell r="N956" t="str">
            <v/>
          </cell>
          <cell r="O956" t="str">
            <v/>
          </cell>
          <cell r="P956" t="str">
            <v/>
          </cell>
        </row>
        <row r="957">
          <cell r="A957" t="str">
            <v>LO</v>
          </cell>
          <cell r="B957">
            <v>12</v>
          </cell>
          <cell r="C957">
            <v>3</v>
          </cell>
          <cell r="D957" t="str">
            <v>C</v>
          </cell>
          <cell r="E957">
            <v>20.5</v>
          </cell>
          <cell r="F957">
            <v>37942</v>
          </cell>
          <cell r="G957">
            <v>5.1100000000000003</v>
          </cell>
          <cell r="H957">
            <v>4.7</v>
          </cell>
          <cell r="I957" t="str">
            <v>5          0</v>
          </cell>
          <cell r="J957">
            <v>0</v>
          </cell>
          <cell r="K957">
            <v>0</v>
          </cell>
          <cell r="L957">
            <v>2003</v>
          </cell>
          <cell r="M957" t="str">
            <v>No Trade</v>
          </cell>
          <cell r="N957" t="str">
            <v/>
          </cell>
          <cell r="O957" t="str">
            <v/>
          </cell>
          <cell r="P957" t="str">
            <v/>
          </cell>
        </row>
        <row r="958">
          <cell r="A958" t="str">
            <v>LO</v>
          </cell>
          <cell r="B958">
            <v>12</v>
          </cell>
          <cell r="C958">
            <v>3</v>
          </cell>
          <cell r="D958" t="str">
            <v>P</v>
          </cell>
          <cell r="E958">
            <v>20.5</v>
          </cell>
          <cell r="F958">
            <v>37942</v>
          </cell>
          <cell r="G958">
            <v>1.38</v>
          </cell>
          <cell r="H958">
            <v>1.4</v>
          </cell>
          <cell r="I958" t="str">
            <v>2          0</v>
          </cell>
          <cell r="J958">
            <v>0</v>
          </cell>
          <cell r="K958">
            <v>0</v>
          </cell>
          <cell r="L958">
            <v>2003</v>
          </cell>
          <cell r="M958" t="str">
            <v>No Trade</v>
          </cell>
          <cell r="N958" t="str">
            <v/>
          </cell>
          <cell r="O958" t="str">
            <v/>
          </cell>
          <cell r="P958" t="str">
            <v/>
          </cell>
        </row>
        <row r="959">
          <cell r="A959" t="str">
            <v>LO</v>
          </cell>
          <cell r="B959">
            <v>12</v>
          </cell>
          <cell r="C959">
            <v>3</v>
          </cell>
          <cell r="D959" t="str">
            <v>C</v>
          </cell>
          <cell r="E959">
            <v>21</v>
          </cell>
          <cell r="F959">
            <v>37942</v>
          </cell>
          <cell r="G959">
            <v>4.78</v>
          </cell>
          <cell r="H959">
            <v>4.4000000000000004</v>
          </cell>
          <cell r="I959" t="str">
            <v>2          0</v>
          </cell>
          <cell r="J959">
            <v>0</v>
          </cell>
          <cell r="K959">
            <v>0</v>
          </cell>
          <cell r="L959">
            <v>2003</v>
          </cell>
          <cell r="M959" t="str">
            <v>No Trade</v>
          </cell>
          <cell r="N959" t="str">
            <v/>
          </cell>
          <cell r="O959" t="str">
            <v/>
          </cell>
          <cell r="P959" t="str">
            <v/>
          </cell>
        </row>
        <row r="960">
          <cell r="A960" t="str">
            <v>LO</v>
          </cell>
          <cell r="B960">
            <v>12</v>
          </cell>
          <cell r="C960">
            <v>3</v>
          </cell>
          <cell r="D960" t="str">
            <v>P</v>
          </cell>
          <cell r="E960">
            <v>21</v>
          </cell>
          <cell r="F960">
            <v>37942</v>
          </cell>
          <cell r="G960">
            <v>1.53</v>
          </cell>
          <cell r="H960">
            <v>1.5</v>
          </cell>
          <cell r="I960" t="str">
            <v>7          0</v>
          </cell>
          <cell r="J960">
            <v>0</v>
          </cell>
          <cell r="K960">
            <v>0</v>
          </cell>
          <cell r="L960">
            <v>2003</v>
          </cell>
          <cell r="M960" t="str">
            <v>No Trade</v>
          </cell>
          <cell r="N960" t="str">
            <v/>
          </cell>
          <cell r="O960" t="str">
            <v/>
          </cell>
          <cell r="P960" t="str">
            <v/>
          </cell>
        </row>
        <row r="961">
          <cell r="A961" t="str">
            <v>LO</v>
          </cell>
          <cell r="B961">
            <v>12</v>
          </cell>
          <cell r="C961">
            <v>3</v>
          </cell>
          <cell r="D961" t="str">
            <v>C</v>
          </cell>
          <cell r="E961">
            <v>21.5</v>
          </cell>
          <cell r="F961">
            <v>37942</v>
          </cell>
          <cell r="G961">
            <v>4.46</v>
          </cell>
          <cell r="H961">
            <v>4.0999999999999996</v>
          </cell>
          <cell r="I961" t="str">
            <v>1          0</v>
          </cell>
          <cell r="J961">
            <v>0</v>
          </cell>
          <cell r="K961">
            <v>0</v>
          </cell>
          <cell r="L961">
            <v>2003</v>
          </cell>
          <cell r="M961" t="str">
            <v>No Trade</v>
          </cell>
          <cell r="N961" t="str">
            <v/>
          </cell>
          <cell r="O961" t="str">
            <v/>
          </cell>
          <cell r="P961" t="str">
            <v/>
          </cell>
        </row>
        <row r="962">
          <cell r="A962" t="str">
            <v>LO</v>
          </cell>
          <cell r="B962">
            <v>12</v>
          </cell>
          <cell r="C962">
            <v>3</v>
          </cell>
          <cell r="D962" t="str">
            <v>P</v>
          </cell>
          <cell r="E962">
            <v>21.5</v>
          </cell>
          <cell r="F962">
            <v>37942</v>
          </cell>
          <cell r="G962">
            <v>1.69</v>
          </cell>
          <cell r="H962">
            <v>1.7</v>
          </cell>
          <cell r="I962" t="str">
            <v>4          0</v>
          </cell>
          <cell r="J962">
            <v>0</v>
          </cell>
          <cell r="K962">
            <v>0</v>
          </cell>
          <cell r="L962">
            <v>2003</v>
          </cell>
          <cell r="M962" t="str">
            <v>No Trade</v>
          </cell>
          <cell r="N962" t="str">
            <v/>
          </cell>
          <cell r="O962" t="str">
            <v/>
          </cell>
          <cell r="P962" t="str">
            <v/>
          </cell>
        </row>
        <row r="963">
          <cell r="A963" t="str">
            <v>LO</v>
          </cell>
          <cell r="B963">
            <v>12</v>
          </cell>
          <cell r="C963">
            <v>3</v>
          </cell>
          <cell r="D963" t="str">
            <v>C</v>
          </cell>
          <cell r="E963">
            <v>22</v>
          </cell>
          <cell r="F963">
            <v>37942</v>
          </cell>
          <cell r="G963">
            <v>4.13</v>
          </cell>
          <cell r="H963">
            <v>3.8</v>
          </cell>
          <cell r="I963" t="str">
            <v>1          0</v>
          </cell>
          <cell r="J963">
            <v>0</v>
          </cell>
          <cell r="K963">
            <v>0</v>
          </cell>
          <cell r="L963">
            <v>2003</v>
          </cell>
          <cell r="M963" t="str">
            <v>No Trade</v>
          </cell>
          <cell r="N963" t="str">
            <v/>
          </cell>
          <cell r="O963" t="str">
            <v/>
          </cell>
          <cell r="P963" t="str">
            <v/>
          </cell>
        </row>
        <row r="964">
          <cell r="A964" t="str">
            <v>LO</v>
          </cell>
          <cell r="B964">
            <v>12</v>
          </cell>
          <cell r="C964">
            <v>3</v>
          </cell>
          <cell r="D964" t="str">
            <v>P</v>
          </cell>
          <cell r="E964">
            <v>22</v>
          </cell>
          <cell r="F964">
            <v>37942</v>
          </cell>
          <cell r="G964">
            <v>1.86</v>
          </cell>
          <cell r="H964">
            <v>1.9</v>
          </cell>
          <cell r="I964" t="str">
            <v>2          8</v>
          </cell>
          <cell r="J964">
            <v>0</v>
          </cell>
          <cell r="K964">
            <v>0</v>
          </cell>
          <cell r="L964">
            <v>2003</v>
          </cell>
          <cell r="M964" t="str">
            <v>No Trade</v>
          </cell>
          <cell r="N964" t="str">
            <v/>
          </cell>
          <cell r="O964" t="str">
            <v/>
          </cell>
          <cell r="P964" t="str">
            <v/>
          </cell>
        </row>
        <row r="965">
          <cell r="A965" t="str">
            <v>LO</v>
          </cell>
          <cell r="B965">
            <v>12</v>
          </cell>
          <cell r="C965">
            <v>3</v>
          </cell>
          <cell r="D965" t="str">
            <v>C</v>
          </cell>
          <cell r="E965">
            <v>22.5</v>
          </cell>
          <cell r="F965">
            <v>37942</v>
          </cell>
          <cell r="G965">
            <v>3.83</v>
          </cell>
          <cell r="H965">
            <v>3.5</v>
          </cell>
          <cell r="I965" t="str">
            <v>2          0</v>
          </cell>
          <cell r="J965">
            <v>0</v>
          </cell>
          <cell r="K965">
            <v>0</v>
          </cell>
          <cell r="L965">
            <v>2003</v>
          </cell>
          <cell r="M965" t="str">
            <v>No Trade</v>
          </cell>
          <cell r="N965" t="str">
            <v/>
          </cell>
          <cell r="O965" t="str">
            <v/>
          </cell>
          <cell r="P965" t="str">
            <v/>
          </cell>
        </row>
        <row r="966">
          <cell r="A966" t="str">
            <v>LO</v>
          </cell>
          <cell r="B966">
            <v>12</v>
          </cell>
          <cell r="C966">
            <v>3</v>
          </cell>
          <cell r="D966" t="str">
            <v>P</v>
          </cell>
          <cell r="E966">
            <v>22.5</v>
          </cell>
          <cell r="F966">
            <v>37942</v>
          </cell>
          <cell r="G966">
            <v>2.04</v>
          </cell>
          <cell r="H966">
            <v>2.1</v>
          </cell>
          <cell r="I966" t="str">
            <v>1          0</v>
          </cell>
          <cell r="J966">
            <v>0</v>
          </cell>
          <cell r="K966">
            <v>0</v>
          </cell>
          <cell r="L966">
            <v>2003</v>
          </cell>
          <cell r="M966" t="str">
            <v>No Trade</v>
          </cell>
          <cell r="N966" t="str">
            <v/>
          </cell>
          <cell r="O966" t="str">
            <v/>
          </cell>
          <cell r="P966" t="str">
            <v/>
          </cell>
        </row>
        <row r="967">
          <cell r="A967" t="str">
            <v>LO</v>
          </cell>
          <cell r="B967">
            <v>12</v>
          </cell>
          <cell r="C967">
            <v>3</v>
          </cell>
          <cell r="D967" t="str">
            <v>C</v>
          </cell>
          <cell r="E967">
            <v>23</v>
          </cell>
          <cell r="F967">
            <v>37942</v>
          </cell>
          <cell r="G967">
            <v>3.54</v>
          </cell>
          <cell r="H967">
            <v>3.2</v>
          </cell>
          <cell r="I967" t="str">
            <v>3          0</v>
          </cell>
          <cell r="J967">
            <v>0</v>
          </cell>
          <cell r="K967">
            <v>0</v>
          </cell>
          <cell r="L967">
            <v>2003</v>
          </cell>
          <cell r="M967" t="str">
            <v>No Trade</v>
          </cell>
          <cell r="N967" t="str">
            <v/>
          </cell>
          <cell r="O967" t="str">
            <v/>
          </cell>
          <cell r="P967" t="str">
            <v/>
          </cell>
        </row>
        <row r="968">
          <cell r="A968" t="str">
            <v>LO</v>
          </cell>
          <cell r="B968">
            <v>12</v>
          </cell>
          <cell r="C968">
            <v>3</v>
          </cell>
          <cell r="D968" t="str">
            <v>P</v>
          </cell>
          <cell r="E968">
            <v>23</v>
          </cell>
          <cell r="F968">
            <v>37942</v>
          </cell>
          <cell r="G968">
            <v>2.23</v>
          </cell>
          <cell r="H968">
            <v>2.2999999999999998</v>
          </cell>
          <cell r="I968" t="str">
            <v>1          0</v>
          </cell>
          <cell r="J968">
            <v>0</v>
          </cell>
          <cell r="K968">
            <v>0</v>
          </cell>
          <cell r="L968">
            <v>2003</v>
          </cell>
          <cell r="M968" t="str">
            <v>No Trade</v>
          </cell>
          <cell r="N968" t="str">
            <v/>
          </cell>
          <cell r="O968" t="str">
            <v/>
          </cell>
          <cell r="P968" t="str">
            <v/>
          </cell>
        </row>
        <row r="969">
          <cell r="A969" t="str">
            <v>LO</v>
          </cell>
          <cell r="B969">
            <v>12</v>
          </cell>
          <cell r="C969">
            <v>3</v>
          </cell>
          <cell r="D969" t="str">
            <v>C</v>
          </cell>
          <cell r="E969">
            <v>23.5</v>
          </cell>
          <cell r="F969">
            <v>37942</v>
          </cell>
          <cell r="G969">
            <v>3.25</v>
          </cell>
          <cell r="H969">
            <v>2.9</v>
          </cell>
          <cell r="I969" t="str">
            <v>4          0</v>
          </cell>
          <cell r="J969">
            <v>0</v>
          </cell>
          <cell r="K969">
            <v>0</v>
          </cell>
          <cell r="L969">
            <v>2003</v>
          </cell>
          <cell r="M969" t="str">
            <v>No Trade</v>
          </cell>
          <cell r="N969" t="str">
            <v/>
          </cell>
          <cell r="O969" t="str">
            <v/>
          </cell>
          <cell r="P969" t="str">
            <v/>
          </cell>
        </row>
        <row r="970">
          <cell r="A970" t="str">
            <v>LO</v>
          </cell>
          <cell r="B970">
            <v>12</v>
          </cell>
          <cell r="C970">
            <v>3</v>
          </cell>
          <cell r="D970" t="str">
            <v>P</v>
          </cell>
          <cell r="E970">
            <v>23.5</v>
          </cell>
          <cell r="F970">
            <v>37942</v>
          </cell>
          <cell r="G970">
            <v>2.44</v>
          </cell>
          <cell r="H970">
            <v>2.5</v>
          </cell>
          <cell r="I970" t="str">
            <v>2          0</v>
          </cell>
          <cell r="J970">
            <v>0</v>
          </cell>
          <cell r="K970">
            <v>0</v>
          </cell>
          <cell r="L970">
            <v>2003</v>
          </cell>
          <cell r="M970" t="str">
            <v>No Trade</v>
          </cell>
          <cell r="N970" t="str">
            <v/>
          </cell>
          <cell r="O970" t="str">
            <v/>
          </cell>
          <cell r="P970" t="str">
            <v/>
          </cell>
        </row>
        <row r="971">
          <cell r="A971" t="str">
            <v>LO</v>
          </cell>
          <cell r="B971">
            <v>12</v>
          </cell>
          <cell r="C971">
            <v>3</v>
          </cell>
          <cell r="D971" t="str">
            <v>C</v>
          </cell>
          <cell r="E971">
            <v>24</v>
          </cell>
          <cell r="F971">
            <v>37942</v>
          </cell>
          <cell r="G971">
            <v>2.98</v>
          </cell>
          <cell r="H971">
            <v>2.6</v>
          </cell>
          <cell r="I971" t="str">
            <v>7          0</v>
          </cell>
          <cell r="J971">
            <v>0</v>
          </cell>
          <cell r="K971">
            <v>0</v>
          </cell>
          <cell r="L971">
            <v>2003</v>
          </cell>
          <cell r="M971" t="str">
            <v>No Trade</v>
          </cell>
          <cell r="N971" t="str">
            <v/>
          </cell>
          <cell r="O971" t="str">
            <v/>
          </cell>
          <cell r="P971" t="str">
            <v/>
          </cell>
        </row>
        <row r="972">
          <cell r="A972" t="str">
            <v>LO</v>
          </cell>
          <cell r="B972">
            <v>12</v>
          </cell>
          <cell r="C972">
            <v>3</v>
          </cell>
          <cell r="D972" t="str">
            <v>P</v>
          </cell>
          <cell r="E972">
            <v>24</v>
          </cell>
          <cell r="F972">
            <v>37942</v>
          </cell>
          <cell r="G972">
            <v>2.65</v>
          </cell>
          <cell r="H972">
            <v>2.7</v>
          </cell>
          <cell r="I972" t="str">
            <v>5          4</v>
          </cell>
          <cell r="J972">
            <v>0</v>
          </cell>
          <cell r="K972">
            <v>0</v>
          </cell>
          <cell r="L972">
            <v>2003</v>
          </cell>
          <cell r="M972" t="str">
            <v>No Trade</v>
          </cell>
          <cell r="N972" t="str">
            <v/>
          </cell>
          <cell r="O972" t="str">
            <v/>
          </cell>
          <cell r="P972" t="str">
            <v/>
          </cell>
        </row>
        <row r="973">
          <cell r="A973" t="str">
            <v>LO</v>
          </cell>
          <cell r="B973">
            <v>12</v>
          </cell>
          <cell r="C973">
            <v>3</v>
          </cell>
          <cell r="D973" t="str">
            <v>C</v>
          </cell>
          <cell r="E973">
            <v>24.5</v>
          </cell>
          <cell r="F973">
            <v>37942</v>
          </cell>
          <cell r="G973">
            <v>2.73</v>
          </cell>
          <cell r="H973">
            <v>2.4</v>
          </cell>
          <cell r="I973" t="str">
            <v>4          0</v>
          </cell>
          <cell r="J973">
            <v>0</v>
          </cell>
          <cell r="K973">
            <v>0</v>
          </cell>
          <cell r="L973">
            <v>2003</v>
          </cell>
          <cell r="M973" t="str">
            <v>No Trade</v>
          </cell>
          <cell r="N973" t="str">
            <v/>
          </cell>
          <cell r="O973" t="str">
            <v/>
          </cell>
          <cell r="P973" t="str">
            <v/>
          </cell>
        </row>
        <row r="974">
          <cell r="A974" t="str">
            <v>LO</v>
          </cell>
          <cell r="B974">
            <v>12</v>
          </cell>
          <cell r="C974">
            <v>3</v>
          </cell>
          <cell r="D974" t="str">
            <v>P</v>
          </cell>
          <cell r="E974">
            <v>24.5</v>
          </cell>
          <cell r="F974">
            <v>37942</v>
          </cell>
          <cell r="G974">
            <v>2.89</v>
          </cell>
          <cell r="H974">
            <v>3</v>
          </cell>
          <cell r="I974" t="str">
            <v>2          0</v>
          </cell>
          <cell r="J974">
            <v>0</v>
          </cell>
          <cell r="K974">
            <v>0</v>
          </cell>
          <cell r="L974">
            <v>2003</v>
          </cell>
          <cell r="M974" t="str">
            <v>No Trade</v>
          </cell>
          <cell r="N974" t="str">
            <v/>
          </cell>
          <cell r="O974" t="str">
            <v/>
          </cell>
          <cell r="P974" t="str">
            <v/>
          </cell>
        </row>
        <row r="975">
          <cell r="A975" t="str">
            <v>LO</v>
          </cell>
          <cell r="B975">
            <v>12</v>
          </cell>
          <cell r="C975">
            <v>3</v>
          </cell>
          <cell r="D975" t="str">
            <v>C</v>
          </cell>
          <cell r="E975">
            <v>25</v>
          </cell>
          <cell r="F975">
            <v>37942</v>
          </cell>
          <cell r="G975">
            <v>2.5</v>
          </cell>
          <cell r="H975">
            <v>2.2000000000000002</v>
          </cell>
          <cell r="I975" t="str">
            <v>2          0</v>
          </cell>
          <cell r="J975">
            <v>0</v>
          </cell>
          <cell r="K975">
            <v>0</v>
          </cell>
          <cell r="L975">
            <v>2003</v>
          </cell>
          <cell r="M975" t="str">
            <v>No Trade</v>
          </cell>
          <cell r="N975" t="str">
            <v/>
          </cell>
          <cell r="O975" t="str">
            <v/>
          </cell>
          <cell r="P975" t="str">
            <v/>
          </cell>
        </row>
        <row r="976">
          <cell r="A976" t="str">
            <v>LO</v>
          </cell>
          <cell r="B976">
            <v>12</v>
          </cell>
          <cell r="C976">
            <v>3</v>
          </cell>
          <cell r="D976" t="str">
            <v>P</v>
          </cell>
          <cell r="E976">
            <v>25</v>
          </cell>
          <cell r="F976">
            <v>37942</v>
          </cell>
          <cell r="G976">
            <v>3.14</v>
          </cell>
          <cell r="H976">
            <v>3.3</v>
          </cell>
          <cell r="I976" t="str">
            <v>0          0</v>
          </cell>
          <cell r="J976">
            <v>0</v>
          </cell>
          <cell r="K976">
            <v>0</v>
          </cell>
          <cell r="L976">
            <v>2003</v>
          </cell>
          <cell r="M976" t="str">
            <v>No Trade</v>
          </cell>
          <cell r="N976" t="str">
            <v/>
          </cell>
          <cell r="O976" t="str">
            <v/>
          </cell>
          <cell r="P976" t="str">
            <v/>
          </cell>
        </row>
        <row r="977">
          <cell r="A977" t="str">
            <v>LO</v>
          </cell>
          <cell r="B977">
            <v>12</v>
          </cell>
          <cell r="C977">
            <v>3</v>
          </cell>
          <cell r="D977" t="str">
            <v>C</v>
          </cell>
          <cell r="E977">
            <v>25.5</v>
          </cell>
          <cell r="F977">
            <v>37942</v>
          </cell>
          <cell r="G977">
            <v>2.2799999999999998</v>
          </cell>
          <cell r="H977">
            <v>2</v>
          </cell>
          <cell r="I977" t="str">
            <v>1          0</v>
          </cell>
          <cell r="J977">
            <v>0</v>
          </cell>
          <cell r="K977">
            <v>0</v>
          </cell>
          <cell r="L977">
            <v>2003</v>
          </cell>
          <cell r="M977" t="str">
            <v>No Trade</v>
          </cell>
          <cell r="N977" t="str">
            <v/>
          </cell>
          <cell r="O977" t="str">
            <v/>
          </cell>
          <cell r="P977" t="str">
            <v/>
          </cell>
        </row>
        <row r="978">
          <cell r="A978" t="str">
            <v>LO</v>
          </cell>
          <cell r="B978">
            <v>12</v>
          </cell>
          <cell r="C978">
            <v>3</v>
          </cell>
          <cell r="D978" t="str">
            <v>C</v>
          </cell>
          <cell r="E978">
            <v>26</v>
          </cell>
          <cell r="F978">
            <v>37942</v>
          </cell>
          <cell r="G978">
            <v>2.0699999999999998</v>
          </cell>
          <cell r="H978">
            <v>1.8</v>
          </cell>
          <cell r="I978" t="str">
            <v>2          0</v>
          </cell>
          <cell r="J978">
            <v>0</v>
          </cell>
          <cell r="K978">
            <v>0</v>
          </cell>
          <cell r="L978">
            <v>2003</v>
          </cell>
          <cell r="M978" t="str">
            <v>No Trade</v>
          </cell>
          <cell r="N978" t="str">
            <v/>
          </cell>
          <cell r="O978" t="str">
            <v/>
          </cell>
          <cell r="P978" t="str">
            <v/>
          </cell>
        </row>
        <row r="979">
          <cell r="A979" t="str">
            <v>LO</v>
          </cell>
          <cell r="B979">
            <v>12</v>
          </cell>
          <cell r="C979">
            <v>3</v>
          </cell>
          <cell r="D979" t="str">
            <v>P</v>
          </cell>
          <cell r="E979">
            <v>26</v>
          </cell>
          <cell r="F979">
            <v>37942</v>
          </cell>
          <cell r="G979">
            <v>4.45</v>
          </cell>
          <cell r="H979">
            <v>4.4000000000000004</v>
          </cell>
          <cell r="I979" t="str">
            <v>5          0</v>
          </cell>
          <cell r="J979">
            <v>0</v>
          </cell>
          <cell r="K979">
            <v>0</v>
          </cell>
          <cell r="L979">
            <v>2003</v>
          </cell>
          <cell r="M979" t="str">
            <v>No Trade</v>
          </cell>
          <cell r="N979" t="str">
            <v/>
          </cell>
          <cell r="O979" t="str">
            <v/>
          </cell>
          <cell r="P979" t="str">
            <v/>
          </cell>
        </row>
        <row r="980">
          <cell r="A980" t="str">
            <v>LO</v>
          </cell>
          <cell r="B980">
            <v>12</v>
          </cell>
          <cell r="C980">
            <v>3</v>
          </cell>
          <cell r="D980" t="str">
            <v>C</v>
          </cell>
          <cell r="E980">
            <v>26.5</v>
          </cell>
          <cell r="F980">
            <v>37942</v>
          </cell>
          <cell r="G980">
            <v>1.88</v>
          </cell>
          <cell r="H980">
            <v>1.6</v>
          </cell>
          <cell r="I980" t="str">
            <v>4          0</v>
          </cell>
          <cell r="J980">
            <v>0</v>
          </cell>
          <cell r="K980">
            <v>0</v>
          </cell>
          <cell r="L980">
            <v>2003</v>
          </cell>
          <cell r="M980" t="str">
            <v>No Trade</v>
          </cell>
          <cell r="N980" t="str">
            <v/>
          </cell>
          <cell r="O980" t="str">
            <v/>
          </cell>
          <cell r="P980" t="str">
            <v/>
          </cell>
        </row>
        <row r="981">
          <cell r="A981" t="str">
            <v>LO</v>
          </cell>
          <cell r="B981">
            <v>12</v>
          </cell>
          <cell r="C981">
            <v>3</v>
          </cell>
          <cell r="D981" t="str">
            <v>P</v>
          </cell>
          <cell r="E981">
            <v>26.5</v>
          </cell>
          <cell r="F981">
            <v>37942</v>
          </cell>
          <cell r="G981">
            <v>0</v>
          </cell>
          <cell r="H981">
            <v>0</v>
          </cell>
          <cell r="I981" t="str">
            <v>0          0</v>
          </cell>
          <cell r="J981">
            <v>0</v>
          </cell>
          <cell r="K981">
            <v>0</v>
          </cell>
          <cell r="L981">
            <v>2003</v>
          </cell>
          <cell r="M981" t="str">
            <v>No Trade</v>
          </cell>
          <cell r="N981" t="str">
            <v/>
          </cell>
          <cell r="O981" t="str">
            <v/>
          </cell>
          <cell r="P981" t="str">
            <v/>
          </cell>
        </row>
        <row r="982">
          <cell r="A982" t="str">
            <v>LO</v>
          </cell>
          <cell r="B982">
            <v>12</v>
          </cell>
          <cell r="C982">
            <v>3</v>
          </cell>
          <cell r="D982" t="str">
            <v>C</v>
          </cell>
          <cell r="E982">
            <v>27</v>
          </cell>
          <cell r="F982">
            <v>37942</v>
          </cell>
          <cell r="G982">
            <v>1.7</v>
          </cell>
          <cell r="H982">
            <v>1.4</v>
          </cell>
          <cell r="I982" t="str">
            <v>7          0</v>
          </cell>
          <cell r="J982">
            <v>0</v>
          </cell>
          <cell r="K982">
            <v>0</v>
          </cell>
          <cell r="L982">
            <v>2003</v>
          </cell>
          <cell r="M982" t="str">
            <v>No Trade</v>
          </cell>
          <cell r="N982" t="str">
            <v/>
          </cell>
          <cell r="O982" t="str">
            <v/>
          </cell>
          <cell r="P982" t="str">
            <v/>
          </cell>
        </row>
        <row r="983">
          <cell r="A983" t="str">
            <v>LO</v>
          </cell>
          <cell r="B983">
            <v>12</v>
          </cell>
          <cell r="C983">
            <v>3</v>
          </cell>
          <cell r="D983" t="str">
            <v>P</v>
          </cell>
          <cell r="E983">
            <v>27</v>
          </cell>
          <cell r="F983">
            <v>37942</v>
          </cell>
          <cell r="G983">
            <v>4.5199999999999996</v>
          </cell>
          <cell r="H983">
            <v>4.5</v>
          </cell>
          <cell r="I983" t="str">
            <v>2          0</v>
          </cell>
          <cell r="J983">
            <v>0</v>
          </cell>
          <cell r="K983">
            <v>0</v>
          </cell>
          <cell r="L983">
            <v>2003</v>
          </cell>
          <cell r="M983" t="str">
            <v>No Trade</v>
          </cell>
          <cell r="N983" t="str">
            <v/>
          </cell>
          <cell r="O983" t="str">
            <v/>
          </cell>
          <cell r="P983" t="str">
            <v/>
          </cell>
        </row>
        <row r="984">
          <cell r="A984" t="str">
            <v>LO</v>
          </cell>
          <cell r="B984">
            <v>12</v>
          </cell>
          <cell r="C984">
            <v>3</v>
          </cell>
          <cell r="D984" t="str">
            <v>C</v>
          </cell>
          <cell r="E984">
            <v>27.5</v>
          </cell>
          <cell r="F984">
            <v>37942</v>
          </cell>
          <cell r="G984">
            <v>1.53</v>
          </cell>
          <cell r="H984">
            <v>1.3</v>
          </cell>
          <cell r="I984" t="str">
            <v>1          0</v>
          </cell>
          <cell r="J984">
            <v>0</v>
          </cell>
          <cell r="K984">
            <v>0</v>
          </cell>
          <cell r="L984">
            <v>2003</v>
          </cell>
          <cell r="M984" t="str">
            <v>No Trade</v>
          </cell>
          <cell r="N984" t="str">
            <v/>
          </cell>
          <cell r="O984" t="str">
            <v/>
          </cell>
          <cell r="P984" t="str">
            <v/>
          </cell>
        </row>
        <row r="985">
          <cell r="A985" t="str">
            <v>LO</v>
          </cell>
          <cell r="B985">
            <v>12</v>
          </cell>
          <cell r="C985">
            <v>3</v>
          </cell>
          <cell r="D985" t="str">
            <v>P</v>
          </cell>
          <cell r="E985">
            <v>27.5</v>
          </cell>
          <cell r="F985">
            <v>37942</v>
          </cell>
          <cell r="G985">
            <v>4.7</v>
          </cell>
          <cell r="H985">
            <v>4.7</v>
          </cell>
          <cell r="I985" t="str">
            <v>0          0</v>
          </cell>
          <cell r="J985">
            <v>0</v>
          </cell>
          <cell r="K985">
            <v>0</v>
          </cell>
          <cell r="L985">
            <v>2003</v>
          </cell>
          <cell r="M985" t="str">
            <v>No Trade</v>
          </cell>
          <cell r="N985" t="str">
            <v/>
          </cell>
          <cell r="O985" t="str">
            <v/>
          </cell>
          <cell r="P985" t="str">
            <v/>
          </cell>
        </row>
        <row r="986">
          <cell r="A986" t="str">
            <v>LO</v>
          </cell>
          <cell r="B986">
            <v>12</v>
          </cell>
          <cell r="C986">
            <v>3</v>
          </cell>
          <cell r="D986" t="str">
            <v>C</v>
          </cell>
          <cell r="E986">
            <v>28</v>
          </cell>
          <cell r="F986">
            <v>37942</v>
          </cell>
          <cell r="G986">
            <v>1.37</v>
          </cell>
          <cell r="H986">
            <v>1.1000000000000001</v>
          </cell>
          <cell r="I986" t="str">
            <v>7          0</v>
          </cell>
          <cell r="J986">
            <v>0</v>
          </cell>
          <cell r="K986">
            <v>0</v>
          </cell>
          <cell r="L986">
            <v>2003</v>
          </cell>
          <cell r="M986" t="str">
            <v>No Trade</v>
          </cell>
          <cell r="N986" t="str">
            <v/>
          </cell>
          <cell r="O986" t="str">
            <v/>
          </cell>
          <cell r="P986" t="str">
            <v/>
          </cell>
        </row>
        <row r="987">
          <cell r="A987" t="str">
            <v>LO</v>
          </cell>
          <cell r="B987">
            <v>12</v>
          </cell>
          <cell r="C987">
            <v>3</v>
          </cell>
          <cell r="D987" t="str">
            <v>C</v>
          </cell>
          <cell r="E987">
            <v>28.5</v>
          </cell>
          <cell r="F987">
            <v>37942</v>
          </cell>
          <cell r="G987">
            <v>1.22</v>
          </cell>
          <cell r="H987">
            <v>1</v>
          </cell>
          <cell r="I987" t="str">
            <v>6          0</v>
          </cell>
          <cell r="J987">
            <v>0</v>
          </cell>
          <cell r="K987">
            <v>0</v>
          </cell>
          <cell r="L987">
            <v>2003</v>
          </cell>
          <cell r="M987" t="str">
            <v>No Trade</v>
          </cell>
          <cell r="N987" t="str">
            <v/>
          </cell>
          <cell r="O987" t="str">
            <v/>
          </cell>
          <cell r="P987" t="str">
            <v/>
          </cell>
        </row>
        <row r="988">
          <cell r="A988" t="str">
            <v>LO</v>
          </cell>
          <cell r="B988">
            <v>12</v>
          </cell>
          <cell r="C988">
            <v>3</v>
          </cell>
          <cell r="D988" t="str">
            <v>C</v>
          </cell>
          <cell r="E988">
            <v>29</v>
          </cell>
          <cell r="F988">
            <v>37942</v>
          </cell>
          <cell r="G988">
            <v>1.1100000000000001</v>
          </cell>
          <cell r="H988">
            <v>0.9</v>
          </cell>
          <cell r="I988" t="str">
            <v>6          0</v>
          </cell>
          <cell r="J988">
            <v>0</v>
          </cell>
          <cell r="K988">
            <v>0</v>
          </cell>
          <cell r="L988">
            <v>2003</v>
          </cell>
          <cell r="M988" t="str">
            <v>No Trade</v>
          </cell>
          <cell r="N988" t="str">
            <v/>
          </cell>
          <cell r="O988" t="str">
            <v/>
          </cell>
          <cell r="P988" t="str">
            <v/>
          </cell>
        </row>
        <row r="989">
          <cell r="A989" t="str">
            <v>LO</v>
          </cell>
          <cell r="B989">
            <v>12</v>
          </cell>
          <cell r="C989">
            <v>3</v>
          </cell>
          <cell r="D989" t="str">
            <v>C</v>
          </cell>
          <cell r="E989">
            <v>29.5</v>
          </cell>
          <cell r="F989">
            <v>37942</v>
          </cell>
          <cell r="G989">
            <v>1.01</v>
          </cell>
          <cell r="H989">
            <v>0.8</v>
          </cell>
          <cell r="I989" t="str">
            <v>7          0</v>
          </cell>
          <cell r="J989">
            <v>0</v>
          </cell>
          <cell r="K989">
            <v>0</v>
          </cell>
          <cell r="L989">
            <v>2003</v>
          </cell>
          <cell r="M989" t="str">
            <v>No Trade</v>
          </cell>
          <cell r="N989" t="str">
            <v/>
          </cell>
          <cell r="O989" t="str">
            <v/>
          </cell>
          <cell r="P989" t="str">
            <v/>
          </cell>
        </row>
        <row r="990">
          <cell r="A990" t="str">
            <v>LO</v>
          </cell>
          <cell r="B990">
            <v>12</v>
          </cell>
          <cell r="C990">
            <v>3</v>
          </cell>
          <cell r="D990" t="str">
            <v>P</v>
          </cell>
          <cell r="E990">
            <v>29.5</v>
          </cell>
          <cell r="F990">
            <v>37942</v>
          </cell>
          <cell r="G990">
            <v>5.85</v>
          </cell>
          <cell r="H990">
            <v>5.8</v>
          </cell>
          <cell r="I990" t="str">
            <v>5          0</v>
          </cell>
          <cell r="J990">
            <v>0</v>
          </cell>
          <cell r="K990">
            <v>0</v>
          </cell>
          <cell r="L990">
            <v>2003</v>
          </cell>
          <cell r="M990" t="str">
            <v>No Trade</v>
          </cell>
          <cell r="N990" t="str">
            <v/>
          </cell>
          <cell r="O990" t="str">
            <v/>
          </cell>
          <cell r="P990" t="str">
            <v/>
          </cell>
        </row>
        <row r="991">
          <cell r="A991" t="str">
            <v>LO</v>
          </cell>
          <cell r="B991">
            <v>12</v>
          </cell>
          <cell r="C991">
            <v>3</v>
          </cell>
          <cell r="D991" t="str">
            <v>C</v>
          </cell>
          <cell r="E991">
            <v>30</v>
          </cell>
          <cell r="F991">
            <v>37942</v>
          </cell>
          <cell r="G991">
            <v>0.92</v>
          </cell>
          <cell r="H991">
            <v>0.7</v>
          </cell>
          <cell r="I991" t="str">
            <v>8          0</v>
          </cell>
          <cell r="J991">
            <v>0</v>
          </cell>
          <cell r="K991">
            <v>0</v>
          </cell>
          <cell r="L991">
            <v>2003</v>
          </cell>
          <cell r="M991" t="str">
            <v>No Trade</v>
          </cell>
          <cell r="N991" t="str">
            <v/>
          </cell>
          <cell r="O991" t="str">
            <v/>
          </cell>
          <cell r="P991" t="str">
            <v/>
          </cell>
        </row>
        <row r="992">
          <cell r="A992" t="str">
            <v>LO</v>
          </cell>
          <cell r="B992">
            <v>12</v>
          </cell>
          <cell r="C992">
            <v>3</v>
          </cell>
          <cell r="D992" t="str">
            <v>P</v>
          </cell>
          <cell r="E992">
            <v>30</v>
          </cell>
          <cell r="F992">
            <v>37942</v>
          </cell>
          <cell r="G992">
            <v>0</v>
          </cell>
          <cell r="H992">
            <v>0</v>
          </cell>
          <cell r="I992" t="str">
            <v>0          0</v>
          </cell>
          <cell r="J992">
            <v>0</v>
          </cell>
          <cell r="K992">
            <v>0</v>
          </cell>
          <cell r="L992">
            <v>2003</v>
          </cell>
          <cell r="M992" t="str">
            <v>No Trade</v>
          </cell>
          <cell r="N992" t="str">
            <v/>
          </cell>
          <cell r="O992" t="str">
            <v/>
          </cell>
          <cell r="P992" t="str">
            <v/>
          </cell>
        </row>
        <row r="993">
          <cell r="A993" t="str">
            <v>LO</v>
          </cell>
          <cell r="B993">
            <v>12</v>
          </cell>
          <cell r="C993">
            <v>3</v>
          </cell>
          <cell r="D993" t="str">
            <v>C</v>
          </cell>
          <cell r="E993">
            <v>30.5</v>
          </cell>
          <cell r="F993">
            <v>37942</v>
          </cell>
          <cell r="G993">
            <v>0.83</v>
          </cell>
          <cell r="H993">
            <v>0.7</v>
          </cell>
          <cell r="I993" t="str">
            <v>3          0</v>
          </cell>
          <cell r="J993">
            <v>0</v>
          </cell>
          <cell r="K993">
            <v>0</v>
          </cell>
          <cell r="L993">
            <v>2003</v>
          </cell>
          <cell r="M993" t="str">
            <v>No Trade</v>
          </cell>
          <cell r="N993" t="str">
            <v/>
          </cell>
          <cell r="O993" t="str">
            <v/>
          </cell>
          <cell r="P993" t="str">
            <v/>
          </cell>
        </row>
        <row r="994">
          <cell r="A994" t="str">
            <v>LO</v>
          </cell>
          <cell r="B994">
            <v>12</v>
          </cell>
          <cell r="C994">
            <v>3</v>
          </cell>
          <cell r="D994" t="str">
            <v>C</v>
          </cell>
          <cell r="E994">
            <v>31</v>
          </cell>
          <cell r="F994">
            <v>37942</v>
          </cell>
          <cell r="G994">
            <v>0.78</v>
          </cell>
          <cell r="H994">
            <v>0.6</v>
          </cell>
          <cell r="I994" t="str">
            <v>8          0</v>
          </cell>
          <cell r="J994">
            <v>0</v>
          </cell>
          <cell r="K994">
            <v>0</v>
          </cell>
          <cell r="L994">
            <v>2003</v>
          </cell>
          <cell r="M994" t="str">
            <v>No Trade</v>
          </cell>
          <cell r="N994" t="str">
            <v/>
          </cell>
          <cell r="O994" t="str">
            <v/>
          </cell>
          <cell r="P994" t="str">
            <v/>
          </cell>
        </row>
        <row r="995">
          <cell r="A995" t="str">
            <v>LO</v>
          </cell>
          <cell r="B995">
            <v>12</v>
          </cell>
          <cell r="C995">
            <v>3</v>
          </cell>
          <cell r="D995" t="str">
            <v>C</v>
          </cell>
          <cell r="E995">
            <v>31.5</v>
          </cell>
          <cell r="F995">
            <v>37942</v>
          </cell>
          <cell r="G995">
            <v>0.72</v>
          </cell>
          <cell r="I995">
            <v>2</v>
          </cell>
          <cell r="J995">
            <v>0.72</v>
          </cell>
          <cell r="K995">
            <v>0.72</v>
          </cell>
          <cell r="L995">
            <v>2003</v>
          </cell>
          <cell r="M995" t="str">
            <v>No Trade</v>
          </cell>
          <cell r="N995" t="str">
            <v/>
          </cell>
          <cell r="O995" t="str">
            <v/>
          </cell>
          <cell r="P995" t="str">
            <v/>
          </cell>
        </row>
        <row r="996">
          <cell r="A996" t="str">
            <v>LO</v>
          </cell>
          <cell r="B996">
            <v>12</v>
          </cell>
          <cell r="C996">
            <v>3</v>
          </cell>
          <cell r="D996" t="str">
            <v>C</v>
          </cell>
          <cell r="E996">
            <v>32</v>
          </cell>
          <cell r="F996">
            <v>37942</v>
          </cell>
          <cell r="G996">
            <v>0.68</v>
          </cell>
          <cell r="H996">
            <v>0.5</v>
          </cell>
          <cell r="I996" t="str">
            <v>9          0</v>
          </cell>
          <cell r="J996">
            <v>0</v>
          </cell>
          <cell r="K996">
            <v>0</v>
          </cell>
          <cell r="L996">
            <v>2003</v>
          </cell>
          <cell r="M996" t="str">
            <v>No Trade</v>
          </cell>
          <cell r="N996" t="str">
            <v/>
          </cell>
          <cell r="O996" t="str">
            <v/>
          </cell>
          <cell r="P996" t="str">
            <v/>
          </cell>
        </row>
        <row r="997">
          <cell r="A997" t="str">
            <v>LO</v>
          </cell>
          <cell r="B997">
            <v>12</v>
          </cell>
          <cell r="C997">
            <v>3</v>
          </cell>
          <cell r="D997" t="str">
            <v>C</v>
          </cell>
          <cell r="E997">
            <v>32.5</v>
          </cell>
          <cell r="F997">
            <v>37942</v>
          </cell>
          <cell r="G997">
            <v>0.63</v>
          </cell>
          <cell r="H997">
            <v>0.5</v>
          </cell>
          <cell r="I997" t="str">
            <v>5          0</v>
          </cell>
          <cell r="J997">
            <v>0</v>
          </cell>
          <cell r="K997">
            <v>0</v>
          </cell>
          <cell r="L997">
            <v>2003</v>
          </cell>
          <cell r="M997" t="str">
            <v>No Trade</v>
          </cell>
          <cell r="N997" t="str">
            <v/>
          </cell>
          <cell r="O997" t="str">
            <v/>
          </cell>
          <cell r="P997" t="str">
            <v/>
          </cell>
        </row>
        <row r="998">
          <cell r="A998" t="str">
            <v>LO</v>
          </cell>
          <cell r="B998">
            <v>12</v>
          </cell>
          <cell r="C998">
            <v>3</v>
          </cell>
          <cell r="D998" t="str">
            <v>C</v>
          </cell>
          <cell r="E998">
            <v>33</v>
          </cell>
          <cell r="F998">
            <v>37942</v>
          </cell>
          <cell r="G998">
            <v>0.59</v>
          </cell>
          <cell r="H998">
            <v>0.5</v>
          </cell>
          <cell r="I998" t="str">
            <v>2          0</v>
          </cell>
          <cell r="J998">
            <v>0</v>
          </cell>
          <cell r="K998">
            <v>0</v>
          </cell>
          <cell r="L998">
            <v>2003</v>
          </cell>
          <cell r="M998" t="str">
            <v>No Trade</v>
          </cell>
          <cell r="N998" t="str">
            <v/>
          </cell>
          <cell r="O998" t="str">
            <v/>
          </cell>
          <cell r="P998" t="str">
            <v/>
          </cell>
        </row>
        <row r="999">
          <cell r="A999" t="str">
            <v>LO</v>
          </cell>
          <cell r="B999">
            <v>12</v>
          </cell>
          <cell r="C999">
            <v>3</v>
          </cell>
          <cell r="D999" t="str">
            <v>C</v>
          </cell>
          <cell r="E999">
            <v>34</v>
          </cell>
          <cell r="F999">
            <v>37942</v>
          </cell>
          <cell r="G999">
            <v>0.53</v>
          </cell>
          <cell r="H999">
            <v>0.4</v>
          </cell>
          <cell r="I999" t="str">
            <v>5          0</v>
          </cell>
          <cell r="J999">
            <v>0</v>
          </cell>
          <cell r="K999">
            <v>0</v>
          </cell>
          <cell r="L999">
            <v>2003</v>
          </cell>
          <cell r="M999" t="str">
            <v>No Trade</v>
          </cell>
          <cell r="N999" t="str">
            <v/>
          </cell>
          <cell r="O999" t="str">
            <v/>
          </cell>
          <cell r="P999" t="str">
            <v/>
          </cell>
        </row>
        <row r="1000">
          <cell r="A1000" t="str">
            <v>LO</v>
          </cell>
          <cell r="B1000">
            <v>12</v>
          </cell>
          <cell r="C1000">
            <v>3</v>
          </cell>
          <cell r="D1000" t="str">
            <v>C</v>
          </cell>
          <cell r="E1000">
            <v>35</v>
          </cell>
          <cell r="F1000">
            <v>37942</v>
          </cell>
          <cell r="G1000">
            <v>0.47</v>
          </cell>
          <cell r="H1000">
            <v>0.4</v>
          </cell>
          <cell r="I1000" t="str">
            <v>0          2</v>
          </cell>
          <cell r="J1000">
            <v>0.35</v>
          </cell>
          <cell r="K1000">
            <v>0.35</v>
          </cell>
          <cell r="L1000">
            <v>2003</v>
          </cell>
          <cell r="M1000" t="str">
            <v>No Trade</v>
          </cell>
          <cell r="N1000" t="str">
            <v/>
          </cell>
          <cell r="O1000" t="str">
            <v/>
          </cell>
          <cell r="P1000" t="str">
            <v/>
          </cell>
        </row>
        <row r="1001">
          <cell r="A1001" t="str">
            <v>LO</v>
          </cell>
          <cell r="B1001">
            <v>12</v>
          </cell>
          <cell r="C1001">
            <v>3</v>
          </cell>
          <cell r="D1001" t="str">
            <v>P</v>
          </cell>
          <cell r="E1001">
            <v>35</v>
          </cell>
          <cell r="F1001">
            <v>37942</v>
          </cell>
          <cell r="G1001">
            <v>0</v>
          </cell>
          <cell r="H1001">
            <v>0</v>
          </cell>
          <cell r="I1001" t="str">
            <v>0          0</v>
          </cell>
          <cell r="J1001">
            <v>0</v>
          </cell>
          <cell r="K1001">
            <v>0</v>
          </cell>
          <cell r="L1001">
            <v>2003</v>
          </cell>
          <cell r="M1001" t="str">
            <v>No Trade</v>
          </cell>
          <cell r="N1001" t="str">
            <v/>
          </cell>
          <cell r="O1001" t="str">
            <v/>
          </cell>
          <cell r="P1001" t="str">
            <v/>
          </cell>
        </row>
        <row r="1002">
          <cell r="A1002" t="str">
            <v>LO</v>
          </cell>
          <cell r="B1002">
            <v>12</v>
          </cell>
          <cell r="C1002">
            <v>3</v>
          </cell>
          <cell r="D1002" t="str">
            <v>C</v>
          </cell>
          <cell r="E1002">
            <v>40</v>
          </cell>
          <cell r="F1002">
            <v>37942</v>
          </cell>
          <cell r="G1002">
            <v>0.28999999999999998</v>
          </cell>
          <cell r="H1002">
            <v>0.2</v>
          </cell>
          <cell r="I1002" t="str">
            <v>5          0</v>
          </cell>
          <cell r="J1002">
            <v>0</v>
          </cell>
          <cell r="K1002">
            <v>0</v>
          </cell>
          <cell r="L1002">
            <v>2003</v>
          </cell>
          <cell r="M1002" t="str">
            <v>No Trade</v>
          </cell>
          <cell r="N1002" t="str">
            <v/>
          </cell>
          <cell r="O1002" t="str">
            <v/>
          </cell>
          <cell r="P1002" t="str">
            <v/>
          </cell>
        </row>
        <row r="1003">
          <cell r="A1003" t="str">
            <v>LO</v>
          </cell>
          <cell r="B1003">
            <v>12</v>
          </cell>
          <cell r="C1003">
            <v>3</v>
          </cell>
          <cell r="D1003" t="str">
            <v>C</v>
          </cell>
          <cell r="E1003">
            <v>42.5</v>
          </cell>
          <cell r="F1003">
            <v>37942</v>
          </cell>
          <cell r="G1003">
            <v>0.24</v>
          </cell>
          <cell r="H1003">
            <v>0.2</v>
          </cell>
          <cell r="I1003" t="str">
            <v>1          0</v>
          </cell>
          <cell r="J1003">
            <v>0</v>
          </cell>
          <cell r="K1003">
            <v>0</v>
          </cell>
          <cell r="L1003">
            <v>2003</v>
          </cell>
          <cell r="M1003" t="str">
            <v>No Trade</v>
          </cell>
          <cell r="N1003" t="str">
            <v/>
          </cell>
          <cell r="O1003" t="str">
            <v/>
          </cell>
          <cell r="P1003" t="str">
            <v/>
          </cell>
        </row>
        <row r="1004">
          <cell r="A1004" t="str">
            <v>LO</v>
          </cell>
          <cell r="B1004">
            <v>12</v>
          </cell>
          <cell r="C1004">
            <v>3</v>
          </cell>
          <cell r="D1004" t="str">
            <v>P</v>
          </cell>
          <cell r="E1004">
            <v>42.5</v>
          </cell>
          <cell r="F1004">
            <v>37942</v>
          </cell>
          <cell r="G1004">
            <v>18.420000000000002</v>
          </cell>
          <cell r="H1004">
            <v>18.399999999999999</v>
          </cell>
          <cell r="I1004" t="str">
            <v>2          0</v>
          </cell>
          <cell r="J1004">
            <v>0</v>
          </cell>
          <cell r="K1004">
            <v>0</v>
          </cell>
          <cell r="L1004">
            <v>2003</v>
          </cell>
          <cell r="M1004" t="str">
            <v>No Trade</v>
          </cell>
          <cell r="N1004" t="str">
            <v/>
          </cell>
          <cell r="O1004" t="str">
            <v/>
          </cell>
          <cell r="P1004" t="str">
            <v/>
          </cell>
        </row>
        <row r="1005">
          <cell r="A1005" t="str">
            <v>LO</v>
          </cell>
          <cell r="B1005">
            <v>12</v>
          </cell>
          <cell r="C1005">
            <v>3</v>
          </cell>
          <cell r="D1005" t="str">
            <v>C</v>
          </cell>
          <cell r="E1005">
            <v>45</v>
          </cell>
          <cell r="F1005">
            <v>37942</v>
          </cell>
          <cell r="G1005">
            <v>0.21</v>
          </cell>
          <cell r="H1005">
            <v>0.1</v>
          </cell>
          <cell r="I1005" t="str">
            <v>8          0</v>
          </cell>
          <cell r="J1005">
            <v>0</v>
          </cell>
          <cell r="K1005">
            <v>0</v>
          </cell>
          <cell r="L1005">
            <v>2003</v>
          </cell>
          <cell r="M1005" t="str">
            <v>No Trade</v>
          </cell>
          <cell r="N1005" t="str">
            <v/>
          </cell>
          <cell r="O1005" t="str">
            <v/>
          </cell>
          <cell r="P1005" t="str">
            <v/>
          </cell>
        </row>
        <row r="1006">
          <cell r="A1006" t="str">
            <v>LO</v>
          </cell>
          <cell r="B1006">
            <v>12</v>
          </cell>
          <cell r="C1006">
            <v>3</v>
          </cell>
          <cell r="D1006" t="str">
            <v>C</v>
          </cell>
          <cell r="E1006">
            <v>50</v>
          </cell>
          <cell r="F1006">
            <v>37942</v>
          </cell>
          <cell r="G1006">
            <v>0.16</v>
          </cell>
          <cell r="H1006">
            <v>0.1</v>
          </cell>
          <cell r="I1006" t="str">
            <v>4         23</v>
          </cell>
          <cell r="J1006">
            <v>0.13</v>
          </cell>
          <cell r="K1006">
            <v>0.13</v>
          </cell>
          <cell r="L1006">
            <v>2003</v>
          </cell>
          <cell r="M1006" t="str">
            <v>No Trade</v>
          </cell>
          <cell r="N1006" t="str">
            <v/>
          </cell>
          <cell r="O1006" t="str">
            <v/>
          </cell>
          <cell r="P1006" t="str">
            <v/>
          </cell>
        </row>
        <row r="1007">
          <cell r="A1007" t="str">
            <v>LO</v>
          </cell>
          <cell r="B1007">
            <v>6</v>
          </cell>
          <cell r="C1007">
            <v>4</v>
          </cell>
          <cell r="D1007" t="str">
            <v>C</v>
          </cell>
          <cell r="E1007">
            <v>23</v>
          </cell>
          <cell r="F1007">
            <v>38124</v>
          </cell>
          <cell r="G1007">
            <v>3.11</v>
          </cell>
          <cell r="H1007">
            <v>2.7</v>
          </cell>
          <cell r="I1007" t="str">
            <v>9          0</v>
          </cell>
          <cell r="J1007">
            <v>0</v>
          </cell>
          <cell r="K1007">
            <v>0</v>
          </cell>
          <cell r="L1007">
            <v>2004</v>
          </cell>
          <cell r="M1007" t="str">
            <v>No Trade</v>
          </cell>
          <cell r="N1007" t="str">
            <v/>
          </cell>
          <cell r="O1007" t="str">
            <v/>
          </cell>
          <cell r="P1007" t="str">
            <v/>
          </cell>
        </row>
        <row r="1008">
          <cell r="A1008" t="str">
            <v>LO</v>
          </cell>
          <cell r="B1008">
            <v>6</v>
          </cell>
          <cell r="C1008">
            <v>4</v>
          </cell>
          <cell r="D1008" t="str">
            <v>P</v>
          </cell>
          <cell r="E1008">
            <v>23</v>
          </cell>
          <cell r="F1008">
            <v>38124</v>
          </cell>
          <cell r="G1008">
            <v>2.5499999999999998</v>
          </cell>
          <cell r="H1008">
            <v>2.6</v>
          </cell>
          <cell r="I1008" t="str">
            <v>2          0</v>
          </cell>
          <cell r="J1008">
            <v>0</v>
          </cell>
          <cell r="K1008">
            <v>0</v>
          </cell>
          <cell r="L1008">
            <v>2004</v>
          </cell>
          <cell r="M1008" t="str">
            <v>No Trade</v>
          </cell>
          <cell r="N1008" t="str">
            <v/>
          </cell>
          <cell r="O1008" t="str">
            <v/>
          </cell>
          <cell r="P1008" t="str">
            <v/>
          </cell>
        </row>
        <row r="1009">
          <cell r="A1009" t="str">
            <v>LO</v>
          </cell>
          <cell r="B1009">
            <v>6</v>
          </cell>
          <cell r="C1009">
            <v>4</v>
          </cell>
          <cell r="D1009" t="str">
            <v>C</v>
          </cell>
          <cell r="E1009">
            <v>23.5</v>
          </cell>
          <cell r="F1009">
            <v>38124</v>
          </cell>
          <cell r="G1009">
            <v>2.85</v>
          </cell>
          <cell r="H1009">
            <v>2.5</v>
          </cell>
          <cell r="I1009" t="str">
            <v>4          0</v>
          </cell>
          <cell r="J1009">
            <v>0</v>
          </cell>
          <cell r="K1009">
            <v>0</v>
          </cell>
          <cell r="L1009">
            <v>2004</v>
          </cell>
          <cell r="M1009" t="str">
            <v>No Trade</v>
          </cell>
          <cell r="N1009" t="str">
            <v/>
          </cell>
          <cell r="O1009" t="str">
            <v/>
          </cell>
          <cell r="P1009" t="str">
            <v/>
          </cell>
        </row>
        <row r="1010">
          <cell r="A1010" t="str">
            <v>LO</v>
          </cell>
          <cell r="B1010">
            <v>6</v>
          </cell>
          <cell r="C1010">
            <v>4</v>
          </cell>
          <cell r="D1010" t="str">
            <v>P</v>
          </cell>
          <cell r="E1010">
            <v>23.5</v>
          </cell>
          <cell r="F1010">
            <v>38124</v>
          </cell>
          <cell r="G1010">
            <v>2.76</v>
          </cell>
          <cell r="H1010">
            <v>2.8</v>
          </cell>
          <cell r="I1010" t="str">
            <v>7          0</v>
          </cell>
          <cell r="J1010">
            <v>0</v>
          </cell>
          <cell r="K1010">
            <v>0</v>
          </cell>
          <cell r="L1010">
            <v>2004</v>
          </cell>
          <cell r="M1010" t="str">
            <v>No Trade</v>
          </cell>
          <cell r="N1010" t="str">
            <v/>
          </cell>
          <cell r="O1010" t="str">
            <v/>
          </cell>
          <cell r="P1010" t="str">
            <v/>
          </cell>
        </row>
        <row r="1011">
          <cell r="A1011" t="str">
            <v>LO</v>
          </cell>
          <cell r="B1011">
            <v>12</v>
          </cell>
          <cell r="C1011">
            <v>4</v>
          </cell>
          <cell r="D1011" t="str">
            <v>P</v>
          </cell>
          <cell r="E1011">
            <v>18</v>
          </cell>
          <cell r="F1011">
            <v>38307</v>
          </cell>
          <cell r="G1011">
            <v>1.1499999999999999</v>
          </cell>
          <cell r="H1011">
            <v>1.1000000000000001</v>
          </cell>
          <cell r="I1011" t="str">
            <v>5          0</v>
          </cell>
          <cell r="J1011">
            <v>0</v>
          </cell>
          <cell r="K1011">
            <v>0</v>
          </cell>
          <cell r="L1011">
            <v>2004</v>
          </cell>
          <cell r="M1011" t="str">
            <v>No Trade</v>
          </cell>
          <cell r="N1011" t="str">
            <v/>
          </cell>
          <cell r="O1011" t="str">
            <v/>
          </cell>
          <cell r="P1011" t="str">
            <v/>
          </cell>
        </row>
        <row r="1012">
          <cell r="A1012" t="str">
            <v>LO</v>
          </cell>
          <cell r="B1012">
            <v>12</v>
          </cell>
          <cell r="C1012">
            <v>4</v>
          </cell>
          <cell r="D1012" t="str">
            <v>C</v>
          </cell>
          <cell r="E1012">
            <v>21</v>
          </cell>
          <cell r="F1012">
            <v>38307</v>
          </cell>
          <cell r="G1012">
            <v>4.2300000000000004</v>
          </cell>
          <cell r="H1012">
            <v>3.9</v>
          </cell>
          <cell r="I1012" t="str">
            <v>2          0</v>
          </cell>
          <cell r="J1012">
            <v>0</v>
          </cell>
          <cell r="K1012">
            <v>0</v>
          </cell>
          <cell r="L1012">
            <v>2004</v>
          </cell>
          <cell r="M1012" t="str">
            <v>No Trade</v>
          </cell>
          <cell r="N1012" t="str">
            <v/>
          </cell>
          <cell r="O1012" t="str">
            <v/>
          </cell>
          <cell r="P1012" t="str">
            <v/>
          </cell>
        </row>
        <row r="1013">
          <cell r="A1013" t="str">
            <v>LO</v>
          </cell>
          <cell r="B1013">
            <v>12</v>
          </cell>
          <cell r="C1013">
            <v>4</v>
          </cell>
          <cell r="D1013" t="str">
            <v>P</v>
          </cell>
          <cell r="E1013">
            <v>21</v>
          </cell>
          <cell r="F1013">
            <v>38307</v>
          </cell>
          <cell r="G1013">
            <v>1.97</v>
          </cell>
          <cell r="H1013">
            <v>1.9</v>
          </cell>
          <cell r="I1013" t="str">
            <v>9          0</v>
          </cell>
          <cell r="J1013">
            <v>0</v>
          </cell>
          <cell r="K1013">
            <v>0</v>
          </cell>
          <cell r="L1013">
            <v>2004</v>
          </cell>
          <cell r="M1013" t="str">
            <v>No Trade</v>
          </cell>
          <cell r="N1013" t="str">
            <v/>
          </cell>
          <cell r="O1013" t="str">
            <v/>
          </cell>
          <cell r="P1013" t="str">
            <v/>
          </cell>
        </row>
        <row r="1014">
          <cell r="A1014" t="str">
            <v>LO</v>
          </cell>
          <cell r="B1014">
            <v>12</v>
          </cell>
          <cell r="C1014">
            <v>4</v>
          </cell>
          <cell r="D1014" t="str">
            <v>C</v>
          </cell>
          <cell r="E1014">
            <v>21.5</v>
          </cell>
          <cell r="F1014">
            <v>38307</v>
          </cell>
          <cell r="G1014">
            <v>3.92</v>
          </cell>
          <cell r="H1014">
            <v>3.6</v>
          </cell>
          <cell r="I1014" t="str">
            <v>4          0</v>
          </cell>
          <cell r="J1014">
            <v>0</v>
          </cell>
          <cell r="K1014">
            <v>0</v>
          </cell>
          <cell r="L1014">
            <v>2004</v>
          </cell>
          <cell r="M1014" t="str">
            <v>No Trade</v>
          </cell>
          <cell r="N1014" t="str">
            <v/>
          </cell>
          <cell r="O1014" t="str">
            <v/>
          </cell>
          <cell r="P1014" t="str">
            <v/>
          </cell>
        </row>
        <row r="1015">
          <cell r="A1015" t="str">
            <v>LO</v>
          </cell>
          <cell r="B1015">
            <v>12</v>
          </cell>
          <cell r="C1015">
            <v>4</v>
          </cell>
          <cell r="D1015" t="str">
            <v>P</v>
          </cell>
          <cell r="E1015">
            <v>21.5</v>
          </cell>
          <cell r="F1015">
            <v>38307</v>
          </cell>
          <cell r="G1015">
            <v>2.14</v>
          </cell>
          <cell r="H1015">
            <v>2.1</v>
          </cell>
          <cell r="I1015" t="str">
            <v>7          0</v>
          </cell>
          <cell r="J1015">
            <v>0</v>
          </cell>
          <cell r="K1015">
            <v>0</v>
          </cell>
          <cell r="L1015">
            <v>2004</v>
          </cell>
          <cell r="M1015" t="str">
            <v>No Trade</v>
          </cell>
          <cell r="N1015" t="str">
            <v/>
          </cell>
          <cell r="O1015" t="str">
            <v/>
          </cell>
          <cell r="P1015" t="str">
            <v/>
          </cell>
        </row>
        <row r="1016">
          <cell r="A1016" t="str">
            <v>LO</v>
          </cell>
          <cell r="B1016">
            <v>12</v>
          </cell>
          <cell r="C1016">
            <v>4</v>
          </cell>
          <cell r="D1016" t="str">
            <v>C</v>
          </cell>
          <cell r="E1016">
            <v>22</v>
          </cell>
          <cell r="F1016">
            <v>38307</v>
          </cell>
          <cell r="G1016">
            <v>3.63</v>
          </cell>
          <cell r="H1016">
            <v>3.3</v>
          </cell>
          <cell r="I1016" t="str">
            <v>2          0</v>
          </cell>
          <cell r="J1016">
            <v>0</v>
          </cell>
          <cell r="K1016">
            <v>0</v>
          </cell>
          <cell r="L1016">
            <v>2004</v>
          </cell>
          <cell r="M1016" t="str">
            <v>No Trade</v>
          </cell>
          <cell r="N1016" t="str">
            <v/>
          </cell>
          <cell r="O1016" t="str">
            <v/>
          </cell>
          <cell r="P1016" t="str">
            <v/>
          </cell>
        </row>
        <row r="1017">
          <cell r="A1017" t="str">
            <v>LO</v>
          </cell>
          <cell r="B1017">
            <v>12</v>
          </cell>
          <cell r="C1017">
            <v>4</v>
          </cell>
          <cell r="D1017" t="str">
            <v>P</v>
          </cell>
          <cell r="E1017">
            <v>22</v>
          </cell>
          <cell r="F1017">
            <v>38307</v>
          </cell>
          <cell r="G1017">
            <v>2.3199999999999998</v>
          </cell>
          <cell r="H1017">
            <v>2.2999999999999998</v>
          </cell>
          <cell r="I1017" t="str">
            <v>5          0</v>
          </cell>
          <cell r="J1017">
            <v>0</v>
          </cell>
          <cell r="K1017">
            <v>0</v>
          </cell>
          <cell r="L1017">
            <v>2004</v>
          </cell>
          <cell r="M1017" t="str">
            <v>No Trade</v>
          </cell>
          <cell r="N1017" t="str">
            <v/>
          </cell>
          <cell r="O1017" t="str">
            <v/>
          </cell>
          <cell r="P1017" t="str">
            <v/>
          </cell>
        </row>
        <row r="1018">
          <cell r="A1018" t="str">
            <v>LO</v>
          </cell>
          <cell r="B1018">
            <v>12</v>
          </cell>
          <cell r="C1018">
            <v>4</v>
          </cell>
          <cell r="D1018" t="str">
            <v>C</v>
          </cell>
          <cell r="E1018">
            <v>22.5</v>
          </cell>
          <cell r="F1018">
            <v>38307</v>
          </cell>
          <cell r="G1018">
            <v>3.34</v>
          </cell>
          <cell r="H1018">
            <v>3</v>
          </cell>
          <cell r="I1018" t="str">
            <v>2          0</v>
          </cell>
          <cell r="J1018">
            <v>0</v>
          </cell>
          <cell r="K1018">
            <v>0</v>
          </cell>
          <cell r="L1018">
            <v>2004</v>
          </cell>
          <cell r="M1018" t="str">
            <v>No Trade</v>
          </cell>
          <cell r="N1018" t="str">
            <v/>
          </cell>
          <cell r="O1018" t="str">
            <v/>
          </cell>
          <cell r="P1018" t="str">
            <v/>
          </cell>
        </row>
        <row r="1019">
          <cell r="A1019" t="str">
            <v>LO</v>
          </cell>
          <cell r="B1019">
            <v>12</v>
          </cell>
          <cell r="C1019">
            <v>4</v>
          </cell>
          <cell r="D1019" t="str">
            <v>P</v>
          </cell>
          <cell r="E1019">
            <v>22.5</v>
          </cell>
          <cell r="F1019">
            <v>38307</v>
          </cell>
          <cell r="G1019">
            <v>2.5099999999999998</v>
          </cell>
          <cell r="H1019">
            <v>2.5</v>
          </cell>
          <cell r="I1019" t="str">
            <v>5          0</v>
          </cell>
          <cell r="J1019">
            <v>0</v>
          </cell>
          <cell r="K1019">
            <v>0</v>
          </cell>
          <cell r="L1019">
            <v>2004</v>
          </cell>
          <cell r="M1019" t="str">
            <v>No Trade</v>
          </cell>
          <cell r="N1019" t="str">
            <v/>
          </cell>
          <cell r="O1019" t="str">
            <v/>
          </cell>
          <cell r="P1019" t="str">
            <v/>
          </cell>
        </row>
        <row r="1020">
          <cell r="A1020" t="str">
            <v>LO</v>
          </cell>
          <cell r="B1020">
            <v>12</v>
          </cell>
          <cell r="C1020">
            <v>4</v>
          </cell>
          <cell r="D1020" t="str">
            <v>C</v>
          </cell>
          <cell r="E1020">
            <v>23</v>
          </cell>
          <cell r="F1020">
            <v>38307</v>
          </cell>
          <cell r="G1020">
            <v>3.07</v>
          </cell>
          <cell r="H1020">
            <v>2.7</v>
          </cell>
          <cell r="I1020" t="str">
            <v>3          0</v>
          </cell>
          <cell r="J1020">
            <v>0</v>
          </cell>
          <cell r="K1020">
            <v>0</v>
          </cell>
          <cell r="L1020">
            <v>2004</v>
          </cell>
          <cell r="M1020" t="str">
            <v>No Trade</v>
          </cell>
          <cell r="N1020" t="str">
            <v/>
          </cell>
          <cell r="O1020" t="str">
            <v/>
          </cell>
          <cell r="P1020" t="str">
            <v/>
          </cell>
        </row>
        <row r="1021">
          <cell r="A1021" t="str">
            <v>LO</v>
          </cell>
          <cell r="B1021">
            <v>12</v>
          </cell>
          <cell r="C1021">
            <v>4</v>
          </cell>
          <cell r="D1021" t="str">
            <v>P</v>
          </cell>
          <cell r="E1021">
            <v>23</v>
          </cell>
          <cell r="F1021">
            <v>38307</v>
          </cell>
          <cell r="G1021">
            <v>2.7</v>
          </cell>
          <cell r="H1021">
            <v>2.7</v>
          </cell>
          <cell r="I1021" t="str">
            <v>6          0</v>
          </cell>
          <cell r="J1021">
            <v>0</v>
          </cell>
          <cell r="K1021">
            <v>0</v>
          </cell>
          <cell r="L1021">
            <v>2004</v>
          </cell>
          <cell r="M1021" t="str">
            <v>No Trade</v>
          </cell>
          <cell r="N1021" t="str">
            <v/>
          </cell>
          <cell r="O1021" t="str">
            <v/>
          </cell>
          <cell r="P1021" t="str">
            <v/>
          </cell>
        </row>
        <row r="1022">
          <cell r="A1022" t="str">
            <v>LO</v>
          </cell>
          <cell r="B1022">
            <v>12</v>
          </cell>
          <cell r="C1022">
            <v>4</v>
          </cell>
          <cell r="D1022" t="str">
            <v>C</v>
          </cell>
          <cell r="E1022">
            <v>23.5</v>
          </cell>
          <cell r="F1022">
            <v>38307</v>
          </cell>
          <cell r="G1022">
            <v>2.8</v>
          </cell>
          <cell r="H1022">
            <v>2.4</v>
          </cell>
          <cell r="I1022" t="str">
            <v>9          0</v>
          </cell>
          <cell r="J1022">
            <v>0</v>
          </cell>
          <cell r="K1022">
            <v>0</v>
          </cell>
          <cell r="L1022">
            <v>2004</v>
          </cell>
          <cell r="M1022" t="str">
            <v>No Trade</v>
          </cell>
          <cell r="N1022" t="str">
            <v/>
          </cell>
          <cell r="O1022" t="str">
            <v/>
          </cell>
          <cell r="P1022" t="str">
            <v/>
          </cell>
        </row>
        <row r="1023">
          <cell r="A1023" t="str">
            <v>LO</v>
          </cell>
          <cell r="B1023">
            <v>12</v>
          </cell>
          <cell r="C1023">
            <v>4</v>
          </cell>
          <cell r="D1023" t="str">
            <v>P</v>
          </cell>
          <cell r="E1023">
            <v>23.5</v>
          </cell>
          <cell r="F1023">
            <v>38307</v>
          </cell>
          <cell r="G1023">
            <v>2.92</v>
          </cell>
          <cell r="H1023">
            <v>3</v>
          </cell>
          <cell r="I1023" t="str">
            <v>2          0</v>
          </cell>
          <cell r="J1023">
            <v>0</v>
          </cell>
          <cell r="K1023">
            <v>0</v>
          </cell>
          <cell r="L1023">
            <v>2004</v>
          </cell>
          <cell r="M1023" t="str">
            <v>No Trade</v>
          </cell>
          <cell r="N1023" t="str">
            <v/>
          </cell>
          <cell r="O1023" t="str">
            <v/>
          </cell>
          <cell r="P1023" t="str">
            <v/>
          </cell>
        </row>
        <row r="1024">
          <cell r="A1024" t="str">
            <v>LO</v>
          </cell>
          <cell r="B1024">
            <v>12</v>
          </cell>
          <cell r="C1024">
            <v>4</v>
          </cell>
          <cell r="D1024" t="str">
            <v>C</v>
          </cell>
          <cell r="E1024">
            <v>24</v>
          </cell>
          <cell r="F1024">
            <v>38307</v>
          </cell>
          <cell r="G1024">
            <v>2.57</v>
          </cell>
          <cell r="H1024">
            <v>2.2000000000000002</v>
          </cell>
          <cell r="I1024" t="str">
            <v>7          0</v>
          </cell>
          <cell r="J1024">
            <v>0</v>
          </cell>
          <cell r="K1024">
            <v>0</v>
          </cell>
          <cell r="L1024">
            <v>2004</v>
          </cell>
          <cell r="M1024" t="str">
            <v>No Trade</v>
          </cell>
          <cell r="N1024" t="str">
            <v/>
          </cell>
          <cell r="O1024" t="str">
            <v/>
          </cell>
          <cell r="P1024" t="str">
            <v/>
          </cell>
        </row>
        <row r="1025">
          <cell r="A1025" t="str">
            <v>LO</v>
          </cell>
          <cell r="B1025">
            <v>12</v>
          </cell>
          <cell r="C1025">
            <v>4</v>
          </cell>
          <cell r="D1025" t="str">
            <v>P</v>
          </cell>
          <cell r="E1025">
            <v>24</v>
          </cell>
          <cell r="F1025">
            <v>38307</v>
          </cell>
          <cell r="G1025">
            <v>3.15</v>
          </cell>
          <cell r="H1025">
            <v>3.3</v>
          </cell>
          <cell r="I1025" t="str">
            <v>0          0</v>
          </cell>
          <cell r="J1025">
            <v>0</v>
          </cell>
          <cell r="K1025">
            <v>0</v>
          </cell>
          <cell r="L1025">
            <v>2004</v>
          </cell>
          <cell r="M1025" t="str">
            <v>No Trade</v>
          </cell>
          <cell r="N1025" t="str">
            <v/>
          </cell>
          <cell r="O1025" t="str">
            <v/>
          </cell>
          <cell r="P1025" t="str">
            <v/>
          </cell>
        </row>
        <row r="1026">
          <cell r="A1026" t="str">
            <v>LO</v>
          </cell>
          <cell r="B1026">
            <v>12</v>
          </cell>
          <cell r="C1026">
            <v>4</v>
          </cell>
          <cell r="D1026" t="str">
            <v>C</v>
          </cell>
          <cell r="E1026">
            <v>25</v>
          </cell>
          <cell r="F1026">
            <v>38307</v>
          </cell>
          <cell r="G1026">
            <v>0</v>
          </cell>
          <cell r="H1026">
            <v>0</v>
          </cell>
          <cell r="I1026" t="str">
            <v>0          0</v>
          </cell>
          <cell r="J1026">
            <v>0</v>
          </cell>
          <cell r="K1026">
            <v>0</v>
          </cell>
          <cell r="L1026">
            <v>2004</v>
          </cell>
          <cell r="M1026" t="str">
            <v>No Trade</v>
          </cell>
          <cell r="N1026" t="str">
            <v/>
          </cell>
          <cell r="O1026" t="str">
            <v/>
          </cell>
          <cell r="P1026" t="str">
            <v/>
          </cell>
        </row>
        <row r="1027">
          <cell r="A1027" t="str">
            <v>LO</v>
          </cell>
          <cell r="B1027">
            <v>12</v>
          </cell>
          <cell r="C1027">
            <v>4</v>
          </cell>
          <cell r="D1027" t="str">
            <v>C</v>
          </cell>
          <cell r="E1027">
            <v>28</v>
          </cell>
          <cell r="F1027">
            <v>38307</v>
          </cell>
          <cell r="G1027">
            <v>1.1499999999999999</v>
          </cell>
          <cell r="H1027">
            <v>0.9</v>
          </cell>
          <cell r="I1027" t="str">
            <v>8          0</v>
          </cell>
          <cell r="J1027">
            <v>0</v>
          </cell>
          <cell r="K1027">
            <v>0</v>
          </cell>
          <cell r="L1027">
            <v>2004</v>
          </cell>
          <cell r="M1027" t="str">
            <v>No Trade</v>
          </cell>
          <cell r="N1027" t="str">
            <v/>
          </cell>
          <cell r="O1027" t="str">
            <v/>
          </cell>
          <cell r="P1027" t="str">
            <v/>
          </cell>
        </row>
        <row r="1028">
          <cell r="A1028" t="str">
            <v>LO</v>
          </cell>
          <cell r="B1028">
            <v>12</v>
          </cell>
          <cell r="C1028">
            <v>4</v>
          </cell>
          <cell r="D1028" t="str">
            <v>C</v>
          </cell>
          <cell r="E1028">
            <v>40</v>
          </cell>
          <cell r="F1028">
            <v>38307</v>
          </cell>
          <cell r="G1028">
            <v>0</v>
          </cell>
          <cell r="H1028">
            <v>0</v>
          </cell>
          <cell r="I1028" t="str">
            <v>0          0</v>
          </cell>
          <cell r="J1028">
            <v>0</v>
          </cell>
          <cell r="K1028">
            <v>0</v>
          </cell>
          <cell r="L1028">
            <v>2004</v>
          </cell>
          <cell r="M1028" t="str">
            <v>No Trade</v>
          </cell>
          <cell r="N1028" t="str">
            <v/>
          </cell>
          <cell r="O1028" t="str">
            <v/>
          </cell>
          <cell r="P1028" t="str">
            <v/>
          </cell>
        </row>
        <row r="1029">
          <cell r="A1029" t="str">
            <v>OH</v>
          </cell>
          <cell r="B1029">
            <v>1</v>
          </cell>
          <cell r="C1029">
            <v>3</v>
          </cell>
          <cell r="D1029" t="str">
            <v>P</v>
          </cell>
          <cell r="E1029">
            <v>0.05</v>
          </cell>
          <cell r="F1029">
            <v>37616</v>
          </cell>
          <cell r="G1029">
            <v>0</v>
          </cell>
          <cell r="H1029">
            <v>0</v>
          </cell>
          <cell r="I1029" t="str">
            <v>0          0   .</v>
          </cell>
          <cell r="J1029">
            <v>0</v>
          </cell>
          <cell r="K1029">
            <v>0</v>
          </cell>
          <cell r="L1029">
            <v>2003</v>
          </cell>
          <cell r="M1029" t="str">
            <v>No Trade</v>
          </cell>
          <cell r="N1029" t="str">
            <v/>
          </cell>
          <cell r="O1029" t="str">
            <v/>
          </cell>
          <cell r="P1029" t="str">
            <v/>
          </cell>
        </row>
        <row r="1030">
          <cell r="A1030" t="str">
            <v>OH</v>
          </cell>
          <cell r="B1030">
            <v>1</v>
          </cell>
          <cell r="C1030">
            <v>3</v>
          </cell>
          <cell r="D1030" t="str">
            <v>P</v>
          </cell>
          <cell r="E1030">
            <v>0.48</v>
          </cell>
          <cell r="F1030">
            <v>37616</v>
          </cell>
          <cell r="G1030">
            <v>0</v>
          </cell>
          <cell r="H1030">
            <v>0</v>
          </cell>
          <cell r="I1030" t="str">
            <v>0          0   .</v>
          </cell>
          <cell r="J1030">
            <v>0</v>
          </cell>
          <cell r="K1030">
            <v>0</v>
          </cell>
          <cell r="L1030">
            <v>2003</v>
          </cell>
          <cell r="M1030" t="str">
            <v>No Trade</v>
          </cell>
          <cell r="N1030" t="str">
            <v/>
          </cell>
          <cell r="O1030" t="str">
            <v/>
          </cell>
          <cell r="P1030" t="str">
            <v/>
          </cell>
        </row>
        <row r="1031">
          <cell r="A1031" t="str">
            <v>OH</v>
          </cell>
          <cell r="B1031">
            <v>1</v>
          </cell>
          <cell r="C1031">
            <v>3</v>
          </cell>
          <cell r="D1031" t="str">
            <v>P</v>
          </cell>
          <cell r="E1031">
            <v>0.49</v>
          </cell>
          <cell r="F1031">
            <v>37616</v>
          </cell>
          <cell r="G1031">
            <v>1E-4</v>
          </cell>
          <cell r="H1031">
            <v>0</v>
          </cell>
          <cell r="I1031" t="str">
            <v>1          0   .</v>
          </cell>
          <cell r="J1031">
            <v>0</v>
          </cell>
          <cell r="K1031">
            <v>0</v>
          </cell>
          <cell r="L1031">
            <v>2003</v>
          </cell>
          <cell r="M1031" t="str">
            <v>No Trade</v>
          </cell>
          <cell r="N1031" t="str">
            <v/>
          </cell>
          <cell r="O1031" t="str">
            <v/>
          </cell>
          <cell r="P1031" t="str">
            <v/>
          </cell>
        </row>
        <row r="1032">
          <cell r="A1032" t="str">
            <v>OH</v>
          </cell>
          <cell r="B1032">
            <v>1</v>
          </cell>
          <cell r="C1032">
            <v>3</v>
          </cell>
          <cell r="D1032" t="str">
            <v>P</v>
          </cell>
          <cell r="E1032">
            <v>0.5</v>
          </cell>
          <cell r="F1032">
            <v>37616</v>
          </cell>
          <cell r="G1032">
            <v>1E-4</v>
          </cell>
          <cell r="H1032">
            <v>0</v>
          </cell>
          <cell r="I1032" t="str">
            <v>1          0   .</v>
          </cell>
          <cell r="J1032">
            <v>0</v>
          </cell>
          <cell r="K1032">
            <v>0</v>
          </cell>
          <cell r="L1032">
            <v>2003</v>
          </cell>
          <cell r="M1032" t="str">
            <v>No Trade</v>
          </cell>
          <cell r="N1032" t="str">
            <v/>
          </cell>
          <cell r="O1032" t="str">
            <v/>
          </cell>
          <cell r="P1032" t="str">
            <v/>
          </cell>
        </row>
        <row r="1033">
          <cell r="A1033" t="str">
            <v>OH</v>
          </cell>
          <cell r="B1033">
            <v>1</v>
          </cell>
          <cell r="C1033">
            <v>3</v>
          </cell>
          <cell r="D1033" t="str">
            <v>P</v>
          </cell>
          <cell r="E1033">
            <v>0.51</v>
          </cell>
          <cell r="F1033">
            <v>37616</v>
          </cell>
          <cell r="G1033">
            <v>1E-4</v>
          </cell>
          <cell r="H1033">
            <v>0</v>
          </cell>
          <cell r="I1033" t="str">
            <v>1          0   .</v>
          </cell>
          <cell r="J1033">
            <v>0</v>
          </cell>
          <cell r="K1033">
            <v>0</v>
          </cell>
          <cell r="L1033">
            <v>2003</v>
          </cell>
          <cell r="M1033" t="str">
            <v>No Trade</v>
          </cell>
          <cell r="N1033" t="str">
            <v/>
          </cell>
          <cell r="O1033" t="str">
            <v/>
          </cell>
          <cell r="P1033" t="str">
            <v/>
          </cell>
        </row>
        <row r="1034">
          <cell r="A1034" t="str">
            <v>OH</v>
          </cell>
          <cell r="B1034">
            <v>1</v>
          </cell>
          <cell r="C1034">
            <v>3</v>
          </cell>
          <cell r="D1034" t="str">
            <v>P</v>
          </cell>
          <cell r="E1034">
            <v>0.52</v>
          </cell>
          <cell r="F1034">
            <v>37616</v>
          </cell>
          <cell r="G1034">
            <v>1E-4</v>
          </cell>
          <cell r="H1034">
            <v>0</v>
          </cell>
          <cell r="I1034" t="str">
            <v>1          0   .</v>
          </cell>
          <cell r="J1034">
            <v>0</v>
          </cell>
          <cell r="K1034">
            <v>0</v>
          </cell>
          <cell r="L1034">
            <v>2003</v>
          </cell>
          <cell r="M1034" t="str">
            <v>No Trade</v>
          </cell>
          <cell r="N1034" t="str">
            <v/>
          </cell>
          <cell r="O1034" t="str">
            <v/>
          </cell>
          <cell r="P1034" t="str">
            <v/>
          </cell>
        </row>
        <row r="1035">
          <cell r="A1035" t="str">
            <v>OH</v>
          </cell>
          <cell r="B1035">
            <v>1</v>
          </cell>
          <cell r="C1035">
            <v>3</v>
          </cell>
          <cell r="D1035" t="str">
            <v>P</v>
          </cell>
          <cell r="E1035">
            <v>0.53</v>
          </cell>
          <cell r="F1035">
            <v>37616</v>
          </cell>
          <cell r="G1035">
            <v>1E-4</v>
          </cell>
          <cell r="H1035">
            <v>0</v>
          </cell>
          <cell r="I1035" t="str">
            <v>1          0   .</v>
          </cell>
          <cell r="J1035">
            <v>0</v>
          </cell>
          <cell r="K1035">
            <v>0</v>
          </cell>
          <cell r="L1035">
            <v>2003</v>
          </cell>
          <cell r="M1035" t="str">
            <v>No Trade</v>
          </cell>
          <cell r="N1035" t="str">
            <v/>
          </cell>
          <cell r="O1035" t="str">
            <v/>
          </cell>
          <cell r="P1035" t="str">
            <v/>
          </cell>
        </row>
        <row r="1036">
          <cell r="A1036" t="str">
            <v>OH</v>
          </cell>
          <cell r="B1036">
            <v>1</v>
          </cell>
          <cell r="C1036">
            <v>3</v>
          </cell>
          <cell r="D1036" t="str">
            <v>P</v>
          </cell>
          <cell r="E1036">
            <v>0.54</v>
          </cell>
          <cell r="F1036">
            <v>37616</v>
          </cell>
          <cell r="G1036">
            <v>1E-4</v>
          </cell>
          <cell r="H1036">
            <v>0</v>
          </cell>
          <cell r="I1036" t="str">
            <v>1          0   .</v>
          </cell>
          <cell r="J1036">
            <v>0</v>
          </cell>
          <cell r="K1036">
            <v>0</v>
          </cell>
          <cell r="L1036">
            <v>2003</v>
          </cell>
          <cell r="M1036" t="str">
            <v>No Trade</v>
          </cell>
          <cell r="N1036" t="str">
            <v/>
          </cell>
          <cell r="O1036" t="str">
            <v/>
          </cell>
          <cell r="P1036" t="str">
            <v/>
          </cell>
        </row>
        <row r="1037">
          <cell r="A1037" t="str">
            <v>OH</v>
          </cell>
          <cell r="B1037">
            <v>1</v>
          </cell>
          <cell r="C1037">
            <v>3</v>
          </cell>
          <cell r="D1037" t="str">
            <v>P</v>
          </cell>
          <cell r="E1037">
            <v>0.55000000000000004</v>
          </cell>
          <cell r="F1037">
            <v>37616</v>
          </cell>
          <cell r="G1037">
            <v>1E-4</v>
          </cell>
          <cell r="H1037">
            <v>0</v>
          </cell>
          <cell r="I1037" t="str">
            <v>1          0   .</v>
          </cell>
          <cell r="J1037">
            <v>0</v>
          </cell>
          <cell r="K1037">
            <v>0</v>
          </cell>
          <cell r="L1037">
            <v>2003</v>
          </cell>
          <cell r="M1037" t="str">
            <v>No Trade</v>
          </cell>
          <cell r="N1037" t="str">
            <v/>
          </cell>
          <cell r="O1037" t="str">
            <v/>
          </cell>
          <cell r="P1037" t="str">
            <v/>
          </cell>
        </row>
        <row r="1038">
          <cell r="A1038" t="str">
            <v>OH</v>
          </cell>
          <cell r="B1038">
            <v>1</v>
          </cell>
          <cell r="C1038">
            <v>3</v>
          </cell>
          <cell r="D1038" t="str">
            <v>C</v>
          </cell>
          <cell r="E1038">
            <v>0.56000000000000005</v>
          </cell>
          <cell r="F1038">
            <v>37616</v>
          </cell>
          <cell r="G1038">
            <v>0</v>
          </cell>
          <cell r="H1038">
            <v>0</v>
          </cell>
          <cell r="I1038" t="str">
            <v>0          0   .</v>
          </cell>
          <cell r="J1038">
            <v>0</v>
          </cell>
          <cell r="K1038">
            <v>0</v>
          </cell>
          <cell r="L1038">
            <v>2003</v>
          </cell>
          <cell r="M1038" t="str">
            <v>No Trade</v>
          </cell>
          <cell r="N1038" t="str">
            <v/>
          </cell>
          <cell r="O1038" t="str">
            <v/>
          </cell>
          <cell r="P1038" t="str">
            <v/>
          </cell>
        </row>
        <row r="1039">
          <cell r="A1039" t="str">
            <v>OH</v>
          </cell>
          <cell r="B1039">
            <v>1</v>
          </cell>
          <cell r="C1039">
            <v>3</v>
          </cell>
          <cell r="D1039" t="str">
            <v>P</v>
          </cell>
          <cell r="E1039">
            <v>0.56000000000000005</v>
          </cell>
          <cell r="F1039">
            <v>37616</v>
          </cell>
          <cell r="G1039">
            <v>1E-4</v>
          </cell>
          <cell r="H1039">
            <v>0</v>
          </cell>
          <cell r="I1039" t="str">
            <v>1          0   .</v>
          </cell>
          <cell r="J1039">
            <v>0</v>
          </cell>
          <cell r="K1039">
            <v>0</v>
          </cell>
          <cell r="L1039">
            <v>2003</v>
          </cell>
          <cell r="M1039" t="str">
            <v>No Trade</v>
          </cell>
          <cell r="N1039" t="str">
            <v/>
          </cell>
          <cell r="O1039" t="str">
            <v/>
          </cell>
          <cell r="P1039" t="str">
            <v/>
          </cell>
        </row>
        <row r="1040">
          <cell r="A1040" t="str">
            <v>OH</v>
          </cell>
          <cell r="B1040">
            <v>1</v>
          </cell>
          <cell r="C1040">
            <v>3</v>
          </cell>
          <cell r="D1040" t="str">
            <v>C</v>
          </cell>
          <cell r="E1040">
            <v>0.56999999999999995</v>
          </cell>
          <cell r="F1040">
            <v>37616</v>
          </cell>
          <cell r="G1040">
            <v>0.1862</v>
          </cell>
          <cell r="H1040">
            <v>0.17499999999999999</v>
          </cell>
          <cell r="I1040" t="str">
            <v>4          0   .</v>
          </cell>
          <cell r="J1040">
            <v>0</v>
          </cell>
          <cell r="K1040">
            <v>0</v>
          </cell>
          <cell r="L1040">
            <v>2003</v>
          </cell>
          <cell r="M1040" t="str">
            <v>No Trade</v>
          </cell>
          <cell r="N1040" t="str">
            <v/>
          </cell>
          <cell r="O1040" t="str">
            <v/>
          </cell>
          <cell r="P1040" t="str">
            <v/>
          </cell>
        </row>
        <row r="1041">
          <cell r="A1041" t="str">
            <v>OH</v>
          </cell>
          <cell r="B1041">
            <v>1</v>
          </cell>
          <cell r="C1041">
            <v>3</v>
          </cell>
          <cell r="D1041" t="str">
            <v>P</v>
          </cell>
          <cell r="E1041">
            <v>0.56999999999999995</v>
          </cell>
          <cell r="F1041">
            <v>37616</v>
          </cell>
          <cell r="G1041">
            <v>1E-4</v>
          </cell>
          <cell r="H1041">
            <v>0</v>
          </cell>
          <cell r="I1041" t="str">
            <v>1          0   .</v>
          </cell>
          <cell r="J1041">
            <v>0</v>
          </cell>
          <cell r="K1041">
            <v>0</v>
          </cell>
          <cell r="L1041">
            <v>2003</v>
          </cell>
          <cell r="M1041" t="str">
            <v>No Trade</v>
          </cell>
          <cell r="N1041" t="str">
            <v/>
          </cell>
          <cell r="O1041" t="str">
            <v/>
          </cell>
          <cell r="P1041" t="str">
            <v/>
          </cell>
        </row>
        <row r="1042">
          <cell r="A1042" t="str">
            <v>OH</v>
          </cell>
          <cell r="B1042">
            <v>1</v>
          </cell>
          <cell r="C1042">
            <v>3</v>
          </cell>
          <cell r="D1042" t="str">
            <v>C</v>
          </cell>
          <cell r="E1042">
            <v>0.57999999999999996</v>
          </cell>
          <cell r="F1042">
            <v>37616</v>
          </cell>
          <cell r="G1042">
            <v>0.1762</v>
          </cell>
          <cell r="H1042">
            <v>0.16500000000000001</v>
          </cell>
          <cell r="I1042" t="str">
            <v>4          0   .</v>
          </cell>
          <cell r="J1042">
            <v>0</v>
          </cell>
          <cell r="K1042">
            <v>0</v>
          </cell>
          <cell r="L1042">
            <v>2003</v>
          </cell>
          <cell r="M1042" t="str">
            <v>No Trade</v>
          </cell>
          <cell r="N1042" t="str">
            <v/>
          </cell>
          <cell r="O1042" t="str">
            <v/>
          </cell>
          <cell r="P1042" t="str">
            <v/>
          </cell>
        </row>
        <row r="1043">
          <cell r="A1043" t="str">
            <v>OH</v>
          </cell>
          <cell r="B1043">
            <v>1</v>
          </cell>
          <cell r="C1043">
            <v>3</v>
          </cell>
          <cell r="D1043" t="str">
            <v>P</v>
          </cell>
          <cell r="E1043">
            <v>0.57999999999999996</v>
          </cell>
          <cell r="F1043">
            <v>37616</v>
          </cell>
          <cell r="G1043">
            <v>1E-4</v>
          </cell>
          <cell r="H1043">
            <v>0</v>
          </cell>
          <cell r="I1043" t="str">
            <v>1          0   .</v>
          </cell>
          <cell r="J1043">
            <v>0</v>
          </cell>
          <cell r="K1043">
            <v>0</v>
          </cell>
          <cell r="L1043">
            <v>2003</v>
          </cell>
          <cell r="M1043" t="str">
            <v>No Trade</v>
          </cell>
          <cell r="N1043" t="str">
            <v/>
          </cell>
          <cell r="O1043" t="str">
            <v/>
          </cell>
          <cell r="P1043" t="str">
            <v/>
          </cell>
        </row>
        <row r="1044">
          <cell r="A1044" t="str">
            <v>OH</v>
          </cell>
          <cell r="B1044">
            <v>1</v>
          </cell>
          <cell r="C1044">
            <v>3</v>
          </cell>
          <cell r="D1044" t="str">
            <v>P</v>
          </cell>
          <cell r="E1044">
            <v>0.59</v>
          </cell>
          <cell r="F1044">
            <v>37616</v>
          </cell>
          <cell r="G1044">
            <v>1E-4</v>
          </cell>
          <cell r="H1044">
            <v>0</v>
          </cell>
          <cell r="I1044" t="str">
            <v>1          0   .</v>
          </cell>
          <cell r="J1044">
            <v>0</v>
          </cell>
          <cell r="K1044">
            <v>0</v>
          </cell>
          <cell r="L1044">
            <v>2003</v>
          </cell>
          <cell r="M1044" t="str">
            <v>No Trade</v>
          </cell>
          <cell r="N1044" t="str">
            <v/>
          </cell>
          <cell r="O1044" t="str">
            <v/>
          </cell>
          <cell r="P1044" t="str">
            <v/>
          </cell>
        </row>
        <row r="1045">
          <cell r="A1045" t="str">
            <v>OH</v>
          </cell>
          <cell r="B1045">
            <v>1</v>
          </cell>
          <cell r="C1045">
            <v>3</v>
          </cell>
          <cell r="D1045" t="str">
            <v>C</v>
          </cell>
          <cell r="E1045">
            <v>0.6</v>
          </cell>
          <cell r="F1045">
            <v>37616</v>
          </cell>
          <cell r="G1045">
            <v>0.15620000000000001</v>
          </cell>
          <cell r="H1045">
            <v>0.14499999999999999</v>
          </cell>
          <cell r="I1045" t="str">
            <v>4          0   .</v>
          </cell>
          <cell r="J1045">
            <v>0</v>
          </cell>
          <cell r="K1045">
            <v>0</v>
          </cell>
          <cell r="L1045">
            <v>2003</v>
          </cell>
          <cell r="M1045" t="str">
            <v>No Trade</v>
          </cell>
          <cell r="N1045" t="str">
            <v/>
          </cell>
          <cell r="O1045" t="str">
            <v/>
          </cell>
          <cell r="P1045" t="str">
            <v/>
          </cell>
        </row>
        <row r="1046">
          <cell r="A1046" t="str">
            <v>OH</v>
          </cell>
          <cell r="B1046">
            <v>1</v>
          </cell>
          <cell r="C1046">
            <v>3</v>
          </cell>
          <cell r="D1046" t="str">
            <v>P</v>
          </cell>
          <cell r="E1046">
            <v>0.6</v>
          </cell>
          <cell r="F1046">
            <v>37616</v>
          </cell>
          <cell r="G1046">
            <v>1E-4</v>
          </cell>
          <cell r="H1046">
            <v>0</v>
          </cell>
          <cell r="I1046" t="str">
            <v>1          0   .</v>
          </cell>
          <cell r="J1046">
            <v>0</v>
          </cell>
          <cell r="K1046">
            <v>0</v>
          </cell>
          <cell r="L1046">
            <v>2003</v>
          </cell>
          <cell r="M1046" t="str">
            <v>No Trade</v>
          </cell>
          <cell r="N1046" t="str">
            <v/>
          </cell>
          <cell r="O1046" t="str">
            <v/>
          </cell>
          <cell r="P1046" t="str">
            <v/>
          </cell>
        </row>
        <row r="1047">
          <cell r="A1047" t="str">
            <v>OH</v>
          </cell>
          <cell r="B1047">
            <v>1</v>
          </cell>
          <cell r="C1047">
            <v>3</v>
          </cell>
          <cell r="D1047" t="str">
            <v>P</v>
          </cell>
          <cell r="E1047">
            <v>0.61</v>
          </cell>
          <cell r="F1047">
            <v>37616</v>
          </cell>
          <cell r="G1047">
            <v>1E-4</v>
          </cell>
          <cell r="H1047">
            <v>0</v>
          </cell>
          <cell r="I1047" t="str">
            <v>2          0   .</v>
          </cell>
          <cell r="J1047">
            <v>0</v>
          </cell>
          <cell r="K1047">
            <v>0</v>
          </cell>
          <cell r="L1047">
            <v>2003</v>
          </cell>
          <cell r="M1047" t="str">
            <v>No Trade</v>
          </cell>
          <cell r="N1047" t="str">
            <v/>
          </cell>
          <cell r="O1047" t="str">
            <v/>
          </cell>
          <cell r="P1047" t="str">
            <v/>
          </cell>
        </row>
        <row r="1048">
          <cell r="A1048" t="str">
            <v>OH</v>
          </cell>
          <cell r="B1048">
            <v>1</v>
          </cell>
          <cell r="C1048">
            <v>3</v>
          </cell>
          <cell r="D1048" t="str">
            <v>C</v>
          </cell>
          <cell r="E1048">
            <v>0.62</v>
          </cell>
          <cell r="F1048">
            <v>37616</v>
          </cell>
          <cell r="G1048">
            <v>0.13619999999999999</v>
          </cell>
          <cell r="H1048">
            <v>0.125</v>
          </cell>
          <cell r="I1048" t="str">
            <v>6          0   .</v>
          </cell>
          <cell r="J1048">
            <v>0</v>
          </cell>
          <cell r="K1048">
            <v>0</v>
          </cell>
          <cell r="L1048">
            <v>2003</v>
          </cell>
          <cell r="M1048" t="str">
            <v>No Trade</v>
          </cell>
          <cell r="N1048" t="str">
            <v/>
          </cell>
          <cell r="O1048" t="str">
            <v/>
          </cell>
          <cell r="P1048" t="str">
            <v/>
          </cell>
        </row>
        <row r="1049">
          <cell r="A1049" t="str">
            <v>OH</v>
          </cell>
          <cell r="B1049">
            <v>1</v>
          </cell>
          <cell r="C1049">
            <v>3</v>
          </cell>
          <cell r="D1049" t="str">
            <v>P</v>
          </cell>
          <cell r="E1049">
            <v>0.62</v>
          </cell>
          <cell r="F1049">
            <v>37616</v>
          </cell>
          <cell r="G1049">
            <v>2.0000000000000001E-4</v>
          </cell>
          <cell r="H1049">
            <v>0</v>
          </cell>
          <cell r="I1049" t="str">
            <v>4          0   .</v>
          </cell>
          <cell r="J1049">
            <v>0</v>
          </cell>
          <cell r="K1049">
            <v>0</v>
          </cell>
          <cell r="L1049">
            <v>2003</v>
          </cell>
          <cell r="M1049" t="str">
            <v>No Trade</v>
          </cell>
          <cell r="N1049" t="str">
            <v/>
          </cell>
          <cell r="O1049" t="str">
            <v/>
          </cell>
          <cell r="P1049" t="str">
            <v/>
          </cell>
        </row>
        <row r="1050">
          <cell r="A1050" t="str">
            <v>OH</v>
          </cell>
          <cell r="B1050">
            <v>1</v>
          </cell>
          <cell r="C1050">
            <v>3</v>
          </cell>
          <cell r="D1050" t="str">
            <v>C</v>
          </cell>
          <cell r="E1050">
            <v>0.63</v>
          </cell>
          <cell r="F1050">
            <v>37616</v>
          </cell>
          <cell r="G1050">
            <v>0.12620000000000001</v>
          </cell>
          <cell r="H1050">
            <v>0.115</v>
          </cell>
          <cell r="I1050" t="str">
            <v>8          0   .</v>
          </cell>
          <cell r="J1050">
            <v>0</v>
          </cell>
          <cell r="K1050">
            <v>0</v>
          </cell>
          <cell r="L1050">
            <v>2003</v>
          </cell>
          <cell r="M1050" t="str">
            <v>No Trade</v>
          </cell>
          <cell r="N1050" t="str">
            <v/>
          </cell>
          <cell r="O1050" t="str">
            <v/>
          </cell>
          <cell r="P1050" t="str">
            <v/>
          </cell>
        </row>
        <row r="1051">
          <cell r="A1051" t="str">
            <v>OH</v>
          </cell>
          <cell r="B1051">
            <v>1</v>
          </cell>
          <cell r="C1051">
            <v>3</v>
          </cell>
          <cell r="D1051" t="str">
            <v>P</v>
          </cell>
          <cell r="E1051">
            <v>0.63</v>
          </cell>
          <cell r="F1051">
            <v>37616</v>
          </cell>
          <cell r="G1051">
            <v>2.9999999999999997E-4</v>
          </cell>
          <cell r="H1051">
            <v>0</v>
          </cell>
          <cell r="I1051" t="str">
            <v>6          0   .</v>
          </cell>
          <cell r="J1051">
            <v>0</v>
          </cell>
          <cell r="K1051">
            <v>0</v>
          </cell>
          <cell r="L1051">
            <v>2003</v>
          </cell>
          <cell r="M1051" t="str">
            <v>No Trade</v>
          </cell>
          <cell r="N1051" t="str">
            <v/>
          </cell>
          <cell r="O1051" t="str">
            <v/>
          </cell>
          <cell r="P1051" t="str">
            <v/>
          </cell>
        </row>
        <row r="1052">
          <cell r="A1052" t="str">
            <v>OH</v>
          </cell>
          <cell r="B1052">
            <v>1</v>
          </cell>
          <cell r="C1052">
            <v>3</v>
          </cell>
          <cell r="D1052" t="str">
            <v>C</v>
          </cell>
          <cell r="E1052">
            <v>0.64</v>
          </cell>
          <cell r="F1052">
            <v>37616</v>
          </cell>
          <cell r="G1052">
            <v>0.11650000000000001</v>
          </cell>
          <cell r="H1052">
            <v>0.106</v>
          </cell>
          <cell r="I1052" t="str">
            <v>2          0   .</v>
          </cell>
          <cell r="J1052">
            <v>0</v>
          </cell>
          <cell r="K1052">
            <v>0</v>
          </cell>
          <cell r="L1052">
            <v>2003</v>
          </cell>
          <cell r="M1052" t="str">
            <v>No Trade</v>
          </cell>
          <cell r="N1052" t="str">
            <v/>
          </cell>
          <cell r="O1052" t="str">
            <v/>
          </cell>
          <cell r="P1052" t="str">
            <v/>
          </cell>
        </row>
        <row r="1053">
          <cell r="A1053" t="str">
            <v>OH</v>
          </cell>
          <cell r="B1053">
            <v>1</v>
          </cell>
          <cell r="C1053">
            <v>3</v>
          </cell>
          <cell r="D1053" t="str">
            <v>P</v>
          </cell>
          <cell r="E1053">
            <v>0.64</v>
          </cell>
          <cell r="F1053">
            <v>37616</v>
          </cell>
          <cell r="G1053">
            <v>5.0000000000000001E-4</v>
          </cell>
          <cell r="H1053">
            <v>1E-3</v>
          </cell>
          <cell r="I1053" t="str">
            <v>0          3   .</v>
          </cell>
          <cell r="J1053">
            <v>5</v>
          </cell>
          <cell r="K1053">
            <v>5.0000000000000001E-4</v>
          </cell>
          <cell r="L1053">
            <v>2003</v>
          </cell>
          <cell r="M1053" t="str">
            <v>No Trade</v>
          </cell>
          <cell r="N1053" t="str">
            <v/>
          </cell>
          <cell r="O1053" t="str">
            <v/>
          </cell>
          <cell r="P1053" t="str">
            <v/>
          </cell>
        </row>
        <row r="1054">
          <cell r="A1054" t="str">
            <v>OH</v>
          </cell>
          <cell r="B1054">
            <v>1</v>
          </cell>
          <cell r="C1054">
            <v>3</v>
          </cell>
          <cell r="D1054" t="str">
            <v>C</v>
          </cell>
          <cell r="E1054">
            <v>0.65</v>
          </cell>
          <cell r="F1054">
            <v>37616</v>
          </cell>
          <cell r="G1054">
            <v>0.10680000000000001</v>
          </cell>
          <cell r="H1054">
            <v>9.6000000000000002E-2</v>
          </cell>
          <cell r="I1054" t="str">
            <v>8          0   .</v>
          </cell>
          <cell r="J1054">
            <v>0</v>
          </cell>
          <cell r="K1054">
            <v>0</v>
          </cell>
          <cell r="L1054">
            <v>2003</v>
          </cell>
          <cell r="M1054" t="str">
            <v>No Trade</v>
          </cell>
          <cell r="N1054" t="str">
            <v/>
          </cell>
          <cell r="O1054" t="str">
            <v/>
          </cell>
          <cell r="P1054" t="str">
            <v/>
          </cell>
        </row>
        <row r="1055">
          <cell r="A1055" t="str">
            <v>OH</v>
          </cell>
          <cell r="B1055">
            <v>1</v>
          </cell>
          <cell r="C1055">
            <v>3</v>
          </cell>
          <cell r="D1055" t="str">
            <v>P</v>
          </cell>
          <cell r="E1055">
            <v>0.65</v>
          </cell>
          <cell r="F1055">
            <v>37616</v>
          </cell>
          <cell r="G1055">
            <v>8.0000000000000004E-4</v>
          </cell>
          <cell r="H1055">
            <v>1E-3</v>
          </cell>
          <cell r="I1055" t="str">
            <v>6          3   .</v>
          </cell>
          <cell r="J1055">
            <v>7</v>
          </cell>
          <cell r="K1055">
            <v>6.9999999999999999E-4</v>
          </cell>
          <cell r="L1055">
            <v>2003</v>
          </cell>
          <cell r="M1055" t="str">
            <v>No Trade</v>
          </cell>
          <cell r="N1055" t="str">
            <v/>
          </cell>
          <cell r="O1055" t="str">
            <v/>
          </cell>
          <cell r="P1055" t="str">
            <v/>
          </cell>
        </row>
        <row r="1056">
          <cell r="A1056" t="str">
            <v>OH</v>
          </cell>
          <cell r="B1056">
            <v>1</v>
          </cell>
          <cell r="C1056">
            <v>3</v>
          </cell>
          <cell r="D1056" t="str">
            <v>C</v>
          </cell>
          <cell r="E1056">
            <v>0.66</v>
          </cell>
          <cell r="F1056">
            <v>37616</v>
          </cell>
          <cell r="G1056">
            <v>9.7299999999999998E-2</v>
          </cell>
          <cell r="H1056">
            <v>8.6999999999999994E-2</v>
          </cell>
          <cell r="I1056" t="str">
            <v>5          0   .</v>
          </cell>
          <cell r="J1056">
            <v>0</v>
          </cell>
          <cell r="K1056">
            <v>0</v>
          </cell>
          <cell r="L1056">
            <v>2003</v>
          </cell>
          <cell r="M1056" t="str">
            <v>No Trade</v>
          </cell>
          <cell r="N1056" t="str">
            <v/>
          </cell>
          <cell r="O1056" t="str">
            <v/>
          </cell>
          <cell r="P1056" t="str">
            <v/>
          </cell>
        </row>
        <row r="1057">
          <cell r="A1057" t="str">
            <v>OH</v>
          </cell>
          <cell r="B1057">
            <v>1</v>
          </cell>
          <cell r="C1057">
            <v>3</v>
          </cell>
          <cell r="D1057" t="str">
            <v>P</v>
          </cell>
          <cell r="E1057">
            <v>0.66</v>
          </cell>
          <cell r="F1057">
            <v>37616</v>
          </cell>
          <cell r="G1057">
            <v>1.2999999999999999E-3</v>
          </cell>
          <cell r="H1057">
            <v>2E-3</v>
          </cell>
          <cell r="I1057" t="str">
            <v>3          3   .</v>
          </cell>
          <cell r="J1057">
            <v>10</v>
          </cell>
          <cell r="K1057">
            <v>1E-3</v>
          </cell>
          <cell r="L1057">
            <v>2003</v>
          </cell>
          <cell r="M1057" t="str">
            <v>No Trade</v>
          </cell>
          <cell r="N1057" t="str">
            <v/>
          </cell>
          <cell r="O1057" t="str">
            <v/>
          </cell>
          <cell r="P1057" t="str">
            <v/>
          </cell>
        </row>
        <row r="1058">
          <cell r="A1058" t="str">
            <v>OH</v>
          </cell>
          <cell r="B1058">
            <v>1</v>
          </cell>
          <cell r="C1058">
            <v>3</v>
          </cell>
          <cell r="D1058" t="str">
            <v>C</v>
          </cell>
          <cell r="E1058">
            <v>0.67</v>
          </cell>
          <cell r="F1058">
            <v>37616</v>
          </cell>
          <cell r="G1058">
            <v>8.7800000000000003E-2</v>
          </cell>
          <cell r="H1058">
            <v>7.8E-2</v>
          </cell>
          <cell r="I1058" t="str">
            <v>6          2   .</v>
          </cell>
          <cell r="J1058">
            <v>0</v>
          </cell>
          <cell r="K1058">
            <v>0</v>
          </cell>
          <cell r="L1058">
            <v>2003</v>
          </cell>
          <cell r="M1058" t="str">
            <v>No Trade</v>
          </cell>
          <cell r="N1058" t="str">
            <v/>
          </cell>
          <cell r="O1058" t="str">
            <v/>
          </cell>
          <cell r="P1058" t="str">
            <v/>
          </cell>
        </row>
        <row r="1059">
          <cell r="A1059" t="str">
            <v>OH</v>
          </cell>
          <cell r="B1059">
            <v>1</v>
          </cell>
          <cell r="C1059">
            <v>3</v>
          </cell>
          <cell r="D1059" t="str">
            <v>P</v>
          </cell>
          <cell r="E1059">
            <v>0.67</v>
          </cell>
          <cell r="F1059">
            <v>37616</v>
          </cell>
          <cell r="G1059">
            <v>1.8E-3</v>
          </cell>
          <cell r="H1059">
            <v>3.0000000000000001E-3</v>
          </cell>
          <cell r="I1059" t="str">
            <v>4         48   .</v>
          </cell>
          <cell r="J1059">
            <v>0</v>
          </cell>
          <cell r="K1059">
            <v>0</v>
          </cell>
          <cell r="L1059">
            <v>2003</v>
          </cell>
          <cell r="M1059" t="str">
            <v>No Trade</v>
          </cell>
          <cell r="N1059" t="str">
            <v/>
          </cell>
          <cell r="O1059" t="str">
            <v/>
          </cell>
          <cell r="P1059" t="str">
            <v/>
          </cell>
        </row>
        <row r="1060">
          <cell r="A1060" t="str">
            <v>OH</v>
          </cell>
          <cell r="B1060">
            <v>1</v>
          </cell>
          <cell r="C1060">
            <v>3</v>
          </cell>
          <cell r="D1060" t="str">
            <v>C</v>
          </cell>
          <cell r="E1060">
            <v>0.68</v>
          </cell>
          <cell r="F1060">
            <v>37616</v>
          </cell>
          <cell r="G1060">
            <v>7.8899999999999998E-2</v>
          </cell>
          <cell r="H1060">
            <v>7.0000000000000007E-2</v>
          </cell>
          <cell r="I1060" t="str">
            <v>0          0   .</v>
          </cell>
          <cell r="J1060">
            <v>0</v>
          </cell>
          <cell r="K1060">
            <v>0</v>
          </cell>
          <cell r="L1060">
            <v>2003</v>
          </cell>
          <cell r="M1060" t="str">
            <v>No Trade</v>
          </cell>
          <cell r="N1060" t="str">
            <v/>
          </cell>
          <cell r="O1060" t="str">
            <v/>
          </cell>
          <cell r="P1060" t="str">
            <v/>
          </cell>
        </row>
        <row r="1061">
          <cell r="A1061" t="str">
            <v>OH</v>
          </cell>
          <cell r="B1061">
            <v>1</v>
          </cell>
          <cell r="C1061">
            <v>3</v>
          </cell>
          <cell r="D1061" t="str">
            <v>P</v>
          </cell>
          <cell r="E1061">
            <v>0.68</v>
          </cell>
          <cell r="F1061">
            <v>37616</v>
          </cell>
          <cell r="G1061">
            <v>2.8999999999999998E-3</v>
          </cell>
          <cell r="H1061">
            <v>4.0000000000000001E-3</v>
          </cell>
          <cell r="I1061" t="str">
            <v>8         64   .</v>
          </cell>
          <cell r="J1061">
            <v>0</v>
          </cell>
          <cell r="K1061">
            <v>0</v>
          </cell>
          <cell r="L1061">
            <v>2003</v>
          </cell>
          <cell r="M1061" t="str">
            <v>No Trade</v>
          </cell>
          <cell r="N1061" t="str">
            <v/>
          </cell>
          <cell r="O1061" t="str">
            <v/>
          </cell>
          <cell r="P1061" t="str">
            <v/>
          </cell>
        </row>
        <row r="1062">
          <cell r="A1062" t="str">
            <v>OH</v>
          </cell>
          <cell r="B1062">
            <v>1</v>
          </cell>
          <cell r="C1062">
            <v>3</v>
          </cell>
          <cell r="D1062" t="str">
            <v>C</v>
          </cell>
          <cell r="E1062">
            <v>0.69</v>
          </cell>
          <cell r="F1062">
            <v>37616</v>
          </cell>
          <cell r="G1062">
            <v>7.0099999999999996E-2</v>
          </cell>
          <cell r="H1062">
            <v>6.0999999999999999E-2</v>
          </cell>
          <cell r="I1062" t="str">
            <v>8          0   .</v>
          </cell>
          <cell r="J1062">
            <v>0</v>
          </cell>
          <cell r="K1062">
            <v>0</v>
          </cell>
          <cell r="L1062">
            <v>2003</v>
          </cell>
          <cell r="M1062" t="str">
            <v>No Trade</v>
          </cell>
          <cell r="N1062" t="str">
            <v/>
          </cell>
          <cell r="O1062" t="str">
            <v/>
          </cell>
          <cell r="P1062" t="str">
            <v/>
          </cell>
        </row>
        <row r="1063">
          <cell r="A1063" t="str">
            <v>OH</v>
          </cell>
          <cell r="B1063">
            <v>1</v>
          </cell>
          <cell r="C1063">
            <v>3</v>
          </cell>
          <cell r="D1063" t="str">
            <v>P</v>
          </cell>
          <cell r="E1063">
            <v>0.69</v>
          </cell>
          <cell r="F1063">
            <v>37616</v>
          </cell>
          <cell r="G1063">
            <v>4.1000000000000003E-3</v>
          </cell>
          <cell r="H1063">
            <v>6.0000000000000001E-3</v>
          </cell>
          <cell r="I1063" t="str">
            <v>6        123   .</v>
          </cell>
          <cell r="J1063">
            <v>50</v>
          </cell>
          <cell r="K1063">
            <v>4.0000000000000001E-3</v>
          </cell>
          <cell r="L1063">
            <v>2003</v>
          </cell>
          <cell r="M1063" t="str">
            <v>No Trade</v>
          </cell>
          <cell r="N1063" t="str">
            <v/>
          </cell>
          <cell r="O1063" t="str">
            <v/>
          </cell>
          <cell r="P1063" t="str">
            <v/>
          </cell>
        </row>
        <row r="1064">
          <cell r="A1064" t="str">
            <v>OH</v>
          </cell>
          <cell r="B1064">
            <v>1</v>
          </cell>
          <cell r="C1064">
            <v>3</v>
          </cell>
          <cell r="D1064" t="str">
            <v>C</v>
          </cell>
          <cell r="E1064">
            <v>0.7</v>
          </cell>
          <cell r="F1064">
            <v>37616</v>
          </cell>
          <cell r="G1064">
            <v>6.1800000000000001E-2</v>
          </cell>
          <cell r="H1064">
            <v>5.3999999999999999E-2</v>
          </cell>
          <cell r="I1064" t="str">
            <v>1          0   .</v>
          </cell>
          <cell r="J1064">
            <v>0</v>
          </cell>
          <cell r="K1064">
            <v>0</v>
          </cell>
          <cell r="L1064">
            <v>2003</v>
          </cell>
          <cell r="M1064" t="str">
            <v>No Trade</v>
          </cell>
          <cell r="N1064" t="str">
            <v/>
          </cell>
          <cell r="O1064" t="str">
            <v/>
          </cell>
          <cell r="P1064" t="str">
            <v/>
          </cell>
        </row>
        <row r="1065">
          <cell r="A1065" t="str">
            <v>OH</v>
          </cell>
          <cell r="B1065">
            <v>1</v>
          </cell>
          <cell r="C1065">
            <v>3</v>
          </cell>
          <cell r="D1065" t="str">
            <v>P</v>
          </cell>
          <cell r="E1065">
            <v>0.7</v>
          </cell>
          <cell r="F1065">
            <v>37616</v>
          </cell>
          <cell r="G1065">
            <v>5.7999999999999996E-3</v>
          </cell>
          <cell r="H1065">
            <v>8.0000000000000002E-3</v>
          </cell>
          <cell r="I1065" t="str">
            <v>8          0   .</v>
          </cell>
          <cell r="J1065">
            <v>0</v>
          </cell>
          <cell r="K1065">
            <v>0</v>
          </cell>
          <cell r="L1065">
            <v>2003</v>
          </cell>
          <cell r="M1065" t="str">
            <v>No Trade</v>
          </cell>
          <cell r="N1065" t="str">
            <v/>
          </cell>
          <cell r="O1065" t="str">
            <v/>
          </cell>
          <cell r="P1065" t="str">
            <v/>
          </cell>
        </row>
        <row r="1066">
          <cell r="A1066" t="str">
            <v>OH</v>
          </cell>
          <cell r="B1066">
            <v>1</v>
          </cell>
          <cell r="C1066">
            <v>3</v>
          </cell>
          <cell r="D1066" t="str">
            <v>C</v>
          </cell>
          <cell r="E1066">
            <v>0.71</v>
          </cell>
          <cell r="F1066">
            <v>37616</v>
          </cell>
          <cell r="G1066">
            <v>5.3999999999999999E-2</v>
          </cell>
          <cell r="H1066">
            <v>4.5999999999999999E-2</v>
          </cell>
          <cell r="I1066" t="str">
            <v>9          6   .</v>
          </cell>
          <cell r="J1066">
            <v>530</v>
          </cell>
          <cell r="K1066">
            <v>5.2999999999999999E-2</v>
          </cell>
          <cell r="L1066">
            <v>2003</v>
          </cell>
          <cell r="M1066" t="str">
            <v>No Trade</v>
          </cell>
          <cell r="N1066" t="str">
            <v/>
          </cell>
          <cell r="O1066" t="str">
            <v/>
          </cell>
          <cell r="P1066" t="str">
            <v/>
          </cell>
        </row>
        <row r="1067">
          <cell r="A1067" t="str">
            <v>OH</v>
          </cell>
          <cell r="B1067">
            <v>1</v>
          </cell>
          <cell r="C1067">
            <v>3</v>
          </cell>
          <cell r="D1067" t="str">
            <v>P</v>
          </cell>
          <cell r="E1067">
            <v>0.71</v>
          </cell>
          <cell r="F1067">
            <v>37616</v>
          </cell>
          <cell r="G1067">
            <v>7.9000000000000008E-3</v>
          </cell>
          <cell r="H1067">
            <v>1.0999999999999999E-2</v>
          </cell>
          <cell r="I1067" t="str">
            <v>6          1   .</v>
          </cell>
          <cell r="J1067">
            <v>75</v>
          </cell>
          <cell r="K1067">
            <v>7.4999999999999997E-3</v>
          </cell>
          <cell r="L1067">
            <v>2003</v>
          </cell>
          <cell r="M1067" t="str">
            <v>No Trade</v>
          </cell>
          <cell r="N1067" t="str">
            <v/>
          </cell>
          <cell r="O1067" t="str">
            <v/>
          </cell>
          <cell r="P1067" t="str">
            <v/>
          </cell>
        </row>
        <row r="1068">
          <cell r="A1068" t="str">
            <v>OH</v>
          </cell>
          <cell r="B1068">
            <v>1</v>
          </cell>
          <cell r="C1068">
            <v>3</v>
          </cell>
          <cell r="D1068" t="str">
            <v>C</v>
          </cell>
          <cell r="E1068">
            <v>0.72</v>
          </cell>
          <cell r="F1068">
            <v>37616</v>
          </cell>
          <cell r="G1068">
            <v>4.6699999999999998E-2</v>
          </cell>
          <cell r="H1068">
            <v>0.04</v>
          </cell>
          <cell r="I1068" t="str">
            <v>2          2   .</v>
          </cell>
          <cell r="J1068">
            <v>480</v>
          </cell>
          <cell r="K1068">
            <v>4.4999999999999998E-2</v>
          </cell>
          <cell r="L1068">
            <v>2003</v>
          </cell>
          <cell r="M1068" t="str">
            <v>No Trade</v>
          </cell>
          <cell r="N1068" t="str">
            <v/>
          </cell>
          <cell r="O1068" t="str">
            <v/>
          </cell>
          <cell r="P1068" t="str">
            <v/>
          </cell>
        </row>
        <row r="1069">
          <cell r="A1069" t="str">
            <v>OH</v>
          </cell>
          <cell r="B1069">
            <v>1</v>
          </cell>
          <cell r="C1069">
            <v>3</v>
          </cell>
          <cell r="D1069" t="str">
            <v>P</v>
          </cell>
          <cell r="E1069">
            <v>0.72</v>
          </cell>
          <cell r="F1069">
            <v>37616</v>
          </cell>
          <cell r="G1069">
            <v>1.06E-2</v>
          </cell>
          <cell r="H1069">
            <v>1.4E-2</v>
          </cell>
          <cell r="I1069" t="str">
            <v>9         25   .</v>
          </cell>
          <cell r="J1069">
            <v>85</v>
          </cell>
          <cell r="K1069">
            <v>8.5000000000000006E-3</v>
          </cell>
          <cell r="L1069">
            <v>2003</v>
          </cell>
          <cell r="M1069" t="str">
            <v>No Trade</v>
          </cell>
          <cell r="N1069" t="str">
            <v/>
          </cell>
          <cell r="O1069" t="str">
            <v/>
          </cell>
          <cell r="P1069" t="str">
            <v/>
          </cell>
        </row>
        <row r="1070">
          <cell r="A1070" t="str">
            <v>OH</v>
          </cell>
          <cell r="B1070">
            <v>1</v>
          </cell>
          <cell r="C1070">
            <v>3</v>
          </cell>
          <cell r="D1070" t="str">
            <v>C</v>
          </cell>
          <cell r="E1070">
            <v>0.73</v>
          </cell>
          <cell r="F1070">
            <v>37616</v>
          </cell>
          <cell r="G1070">
            <v>3.9899999999999998E-2</v>
          </cell>
          <cell r="H1070">
            <v>3.4000000000000002E-2</v>
          </cell>
          <cell r="I1070" t="str">
            <v>2          0   .</v>
          </cell>
          <cell r="J1070">
            <v>0</v>
          </cell>
          <cell r="K1070">
            <v>0</v>
          </cell>
          <cell r="L1070">
            <v>2003</v>
          </cell>
          <cell r="M1070" t="str">
            <v>No Trade</v>
          </cell>
          <cell r="N1070" t="str">
            <v/>
          </cell>
          <cell r="O1070" t="str">
            <v/>
          </cell>
          <cell r="P1070" t="str">
            <v/>
          </cell>
        </row>
        <row r="1071">
          <cell r="A1071" t="str">
            <v>OH</v>
          </cell>
          <cell r="B1071">
            <v>1</v>
          </cell>
          <cell r="C1071">
            <v>3</v>
          </cell>
          <cell r="D1071" t="str">
            <v>P</v>
          </cell>
          <cell r="E1071">
            <v>0.73</v>
          </cell>
          <cell r="F1071">
            <v>37616</v>
          </cell>
          <cell r="G1071">
            <v>1.38E-2</v>
          </cell>
          <cell r="H1071">
            <v>1.7999999999999999E-2</v>
          </cell>
          <cell r="I1071" t="str">
            <v>8         38   .</v>
          </cell>
          <cell r="J1071">
            <v>110</v>
          </cell>
          <cell r="K1071">
            <v>1.0999999999999999E-2</v>
          </cell>
          <cell r="L1071">
            <v>2003</v>
          </cell>
          <cell r="M1071" t="str">
            <v>No Trade</v>
          </cell>
          <cell r="N1071" t="str">
            <v/>
          </cell>
          <cell r="O1071" t="str">
            <v/>
          </cell>
          <cell r="P1071" t="str">
            <v/>
          </cell>
        </row>
        <row r="1072">
          <cell r="A1072" t="str">
            <v>OH</v>
          </cell>
          <cell r="B1072">
            <v>1</v>
          </cell>
          <cell r="C1072">
            <v>3</v>
          </cell>
          <cell r="D1072" t="str">
            <v>C</v>
          </cell>
          <cell r="E1072">
            <v>0.74</v>
          </cell>
          <cell r="F1072">
            <v>37616</v>
          </cell>
          <cell r="G1072">
            <v>3.3799999999999997E-2</v>
          </cell>
          <cell r="H1072">
            <v>2.8000000000000001E-2</v>
          </cell>
          <cell r="I1072" t="str">
            <v>8         24   .</v>
          </cell>
          <cell r="J1072">
            <v>350</v>
          </cell>
          <cell r="K1072">
            <v>3.2000000000000001E-2</v>
          </cell>
          <cell r="L1072">
            <v>2003</v>
          </cell>
          <cell r="M1072" t="str">
            <v>No Trade</v>
          </cell>
          <cell r="N1072" t="str">
            <v/>
          </cell>
          <cell r="O1072" t="str">
            <v/>
          </cell>
          <cell r="P1072" t="str">
            <v/>
          </cell>
        </row>
        <row r="1073">
          <cell r="A1073" t="str">
            <v>OH</v>
          </cell>
          <cell r="B1073">
            <v>1</v>
          </cell>
          <cell r="C1073">
            <v>3</v>
          </cell>
          <cell r="D1073" t="str">
            <v>P</v>
          </cell>
          <cell r="E1073">
            <v>0.74</v>
          </cell>
          <cell r="F1073">
            <v>37616</v>
          </cell>
          <cell r="G1073">
            <v>1.7600000000000001E-2</v>
          </cell>
          <cell r="H1073">
            <v>2.3E-2</v>
          </cell>
          <cell r="I1073" t="str">
            <v>4         35   .</v>
          </cell>
          <cell r="J1073">
            <v>170</v>
          </cell>
          <cell r="K1073">
            <v>1.7000000000000001E-2</v>
          </cell>
          <cell r="L1073">
            <v>2003</v>
          </cell>
          <cell r="M1073" t="str">
            <v>No Trade</v>
          </cell>
          <cell r="N1073" t="str">
            <v/>
          </cell>
          <cell r="O1073" t="str">
            <v/>
          </cell>
          <cell r="P1073" t="str">
            <v/>
          </cell>
        </row>
        <row r="1074">
          <cell r="A1074" t="str">
            <v>OH</v>
          </cell>
          <cell r="B1074">
            <v>1</v>
          </cell>
          <cell r="C1074">
            <v>3</v>
          </cell>
          <cell r="D1074" t="str">
            <v>C</v>
          </cell>
          <cell r="E1074">
            <v>0.75</v>
          </cell>
          <cell r="F1074">
            <v>37616</v>
          </cell>
          <cell r="G1074">
            <v>2.8199999999999999E-2</v>
          </cell>
          <cell r="H1074">
            <v>2.3E-2</v>
          </cell>
          <cell r="I1074" t="str">
            <v>9         51   .</v>
          </cell>
          <cell r="J1074">
            <v>260</v>
          </cell>
          <cell r="K1074">
            <v>2.5999999999999999E-2</v>
          </cell>
          <cell r="L1074">
            <v>2003</v>
          </cell>
          <cell r="M1074" t="str">
            <v>No Trade</v>
          </cell>
          <cell r="N1074" t="str">
            <v/>
          </cell>
          <cell r="O1074" t="str">
            <v/>
          </cell>
          <cell r="P1074" t="str">
            <v/>
          </cell>
        </row>
        <row r="1075">
          <cell r="A1075" t="str">
            <v>OH</v>
          </cell>
          <cell r="B1075">
            <v>1</v>
          </cell>
          <cell r="C1075">
            <v>3</v>
          </cell>
          <cell r="D1075" t="str">
            <v>P</v>
          </cell>
          <cell r="E1075">
            <v>0.75</v>
          </cell>
          <cell r="F1075">
            <v>37616</v>
          </cell>
          <cell r="G1075">
            <v>2.1999999999999999E-2</v>
          </cell>
          <cell r="H1075">
            <v>2.8000000000000001E-2</v>
          </cell>
          <cell r="I1075" t="str">
            <v>5         55   .</v>
          </cell>
          <cell r="J1075">
            <v>200</v>
          </cell>
          <cell r="K1075">
            <v>0.02</v>
          </cell>
          <cell r="L1075">
            <v>2003</v>
          </cell>
          <cell r="M1075" t="str">
            <v>No Trade</v>
          </cell>
          <cell r="N1075" t="str">
            <v/>
          </cell>
          <cell r="O1075" t="str">
            <v/>
          </cell>
          <cell r="P1075" t="str">
            <v/>
          </cell>
        </row>
        <row r="1076">
          <cell r="A1076" t="str">
            <v>OH</v>
          </cell>
          <cell r="B1076">
            <v>1</v>
          </cell>
          <cell r="C1076">
            <v>3</v>
          </cell>
          <cell r="D1076" t="str">
            <v>C</v>
          </cell>
          <cell r="E1076">
            <v>0.76</v>
          </cell>
          <cell r="F1076">
            <v>37616</v>
          </cell>
          <cell r="G1076">
            <v>2.3300000000000001E-2</v>
          </cell>
          <cell r="H1076">
            <v>1.9E-2</v>
          </cell>
          <cell r="I1076" t="str">
            <v>7        159   .</v>
          </cell>
          <cell r="J1076">
            <v>260</v>
          </cell>
          <cell r="K1076">
            <v>1.7999999999999999E-2</v>
          </cell>
          <cell r="L1076">
            <v>2003</v>
          </cell>
          <cell r="M1076" t="str">
            <v>No Trade</v>
          </cell>
          <cell r="N1076" t="str">
            <v/>
          </cell>
          <cell r="O1076" t="str">
            <v/>
          </cell>
          <cell r="P1076" t="str">
            <v/>
          </cell>
        </row>
        <row r="1077">
          <cell r="A1077" t="str">
            <v>OH</v>
          </cell>
          <cell r="B1077">
            <v>1</v>
          </cell>
          <cell r="C1077">
            <v>3</v>
          </cell>
          <cell r="D1077" t="str">
            <v>P</v>
          </cell>
          <cell r="E1077">
            <v>0.76</v>
          </cell>
          <cell r="F1077">
            <v>37616</v>
          </cell>
          <cell r="G1077">
            <v>2.7099999999999999E-2</v>
          </cell>
          <cell r="H1077">
            <v>3.4000000000000002E-2</v>
          </cell>
          <cell r="I1077" t="str">
            <v>3        131   .</v>
          </cell>
          <cell r="J1077">
            <v>0</v>
          </cell>
          <cell r="K1077">
            <v>0</v>
          </cell>
          <cell r="L1077">
            <v>2003</v>
          </cell>
          <cell r="M1077" t="str">
            <v>No Trade</v>
          </cell>
          <cell r="N1077" t="str">
            <v/>
          </cell>
          <cell r="O1077" t="str">
            <v/>
          </cell>
          <cell r="P1077" t="str">
            <v/>
          </cell>
        </row>
        <row r="1078">
          <cell r="A1078" t="str">
            <v>OH</v>
          </cell>
          <cell r="B1078">
            <v>1</v>
          </cell>
          <cell r="C1078">
            <v>3</v>
          </cell>
          <cell r="D1078" t="str">
            <v>C</v>
          </cell>
          <cell r="E1078">
            <v>0.77</v>
          </cell>
          <cell r="F1078">
            <v>37616</v>
          </cell>
          <cell r="G1078">
            <v>1.9099999999999999E-2</v>
          </cell>
          <cell r="H1078">
            <v>1.6E-2</v>
          </cell>
          <cell r="I1078" t="str">
            <v>0          8   .</v>
          </cell>
          <cell r="J1078">
            <v>180</v>
          </cell>
          <cell r="K1078">
            <v>1.55E-2</v>
          </cell>
          <cell r="L1078">
            <v>2003</v>
          </cell>
          <cell r="M1078" t="str">
            <v>No Trade</v>
          </cell>
          <cell r="N1078" t="str">
            <v/>
          </cell>
          <cell r="O1078" t="str">
            <v/>
          </cell>
          <cell r="P1078" t="str">
            <v/>
          </cell>
        </row>
        <row r="1079">
          <cell r="A1079" t="str">
            <v>OH</v>
          </cell>
          <cell r="B1079">
            <v>1</v>
          </cell>
          <cell r="C1079">
            <v>3</v>
          </cell>
          <cell r="D1079" t="str">
            <v>P</v>
          </cell>
          <cell r="E1079">
            <v>0.77</v>
          </cell>
          <cell r="F1079">
            <v>37616</v>
          </cell>
          <cell r="G1079">
            <v>3.2899999999999999E-2</v>
          </cell>
          <cell r="H1079">
            <v>0.04</v>
          </cell>
          <cell r="I1079" t="str">
            <v>5          0   .</v>
          </cell>
          <cell r="J1079">
            <v>0</v>
          </cell>
          <cell r="K1079">
            <v>0</v>
          </cell>
          <cell r="L1079">
            <v>2003</v>
          </cell>
          <cell r="M1079" t="str">
            <v>No Trade</v>
          </cell>
          <cell r="N1079" t="str">
            <v/>
          </cell>
          <cell r="O1079" t="str">
            <v/>
          </cell>
          <cell r="P1079" t="str">
            <v/>
          </cell>
        </row>
        <row r="1080">
          <cell r="A1080" t="str">
            <v>OH</v>
          </cell>
          <cell r="B1080">
            <v>1</v>
          </cell>
          <cell r="C1080">
            <v>3</v>
          </cell>
          <cell r="D1080" t="str">
            <v>C</v>
          </cell>
          <cell r="E1080">
            <v>0.78</v>
          </cell>
          <cell r="F1080">
            <v>37616</v>
          </cell>
          <cell r="G1080">
            <v>1.54E-2</v>
          </cell>
          <cell r="H1080">
            <v>1.2E-2</v>
          </cell>
          <cell r="I1080" t="str">
            <v>9         15   .</v>
          </cell>
          <cell r="J1080">
            <v>130</v>
          </cell>
          <cell r="K1080">
            <v>1.2E-2</v>
          </cell>
          <cell r="L1080">
            <v>2003</v>
          </cell>
          <cell r="M1080" t="str">
            <v>No Trade</v>
          </cell>
          <cell r="N1080" t="str">
            <v/>
          </cell>
          <cell r="O1080" t="str">
            <v/>
          </cell>
          <cell r="P1080" t="str">
            <v/>
          </cell>
        </row>
        <row r="1081">
          <cell r="A1081" t="str">
            <v>OH</v>
          </cell>
          <cell r="B1081">
            <v>1</v>
          </cell>
          <cell r="C1081">
            <v>3</v>
          </cell>
          <cell r="D1081" t="str">
            <v>P</v>
          </cell>
          <cell r="E1081">
            <v>0.78</v>
          </cell>
          <cell r="F1081">
            <v>37616</v>
          </cell>
          <cell r="G1081">
            <v>3.9100000000000003E-2</v>
          </cell>
          <cell r="H1081">
            <v>4.7E-2</v>
          </cell>
          <cell r="I1081" t="str">
            <v>4          2   .</v>
          </cell>
          <cell r="J1081">
            <v>0</v>
          </cell>
          <cell r="K1081">
            <v>0</v>
          </cell>
          <cell r="L1081">
            <v>2003</v>
          </cell>
          <cell r="M1081" t="str">
            <v>No Trade</v>
          </cell>
          <cell r="N1081" t="str">
            <v/>
          </cell>
          <cell r="O1081" t="str">
            <v/>
          </cell>
          <cell r="P1081" t="str">
            <v/>
          </cell>
        </row>
        <row r="1082">
          <cell r="A1082" t="str">
            <v>OH</v>
          </cell>
          <cell r="B1082">
            <v>1</v>
          </cell>
          <cell r="C1082">
            <v>3</v>
          </cell>
          <cell r="D1082" t="str">
            <v>C</v>
          </cell>
          <cell r="E1082">
            <v>0.79</v>
          </cell>
          <cell r="F1082">
            <v>37616</v>
          </cell>
          <cell r="G1082">
            <v>1.23E-2</v>
          </cell>
          <cell r="H1082">
            <v>0.01</v>
          </cell>
          <cell r="I1082" t="str">
            <v>3         39   .</v>
          </cell>
          <cell r="J1082">
            <v>110</v>
          </cell>
          <cell r="K1082">
            <v>8.0000000000000002E-3</v>
          </cell>
          <cell r="L1082">
            <v>2003</v>
          </cell>
          <cell r="M1082" t="str">
            <v>No Trade</v>
          </cell>
          <cell r="N1082" t="str">
            <v/>
          </cell>
          <cell r="O1082" t="str">
            <v/>
          </cell>
          <cell r="P1082" t="str">
            <v/>
          </cell>
        </row>
        <row r="1083">
          <cell r="A1083" t="str">
            <v>OH</v>
          </cell>
          <cell r="B1083">
            <v>1</v>
          </cell>
          <cell r="C1083">
            <v>3</v>
          </cell>
          <cell r="D1083" t="str">
            <v>P</v>
          </cell>
          <cell r="E1083">
            <v>0.79</v>
          </cell>
          <cell r="F1083">
            <v>37616</v>
          </cell>
          <cell r="G1083">
            <v>4.5999999999999999E-2</v>
          </cell>
          <cell r="H1083">
            <v>5.3999999999999999E-2</v>
          </cell>
          <cell r="I1083" t="str">
            <v>8          0   .</v>
          </cell>
          <cell r="J1083">
            <v>0</v>
          </cell>
          <cell r="K1083">
            <v>0</v>
          </cell>
          <cell r="L1083">
            <v>2003</v>
          </cell>
          <cell r="M1083" t="str">
            <v>No Trade</v>
          </cell>
          <cell r="N1083" t="str">
            <v/>
          </cell>
          <cell r="O1083" t="str">
            <v/>
          </cell>
          <cell r="P1083" t="str">
            <v/>
          </cell>
        </row>
        <row r="1084">
          <cell r="A1084" t="str">
            <v>OH</v>
          </cell>
          <cell r="B1084">
            <v>1</v>
          </cell>
          <cell r="C1084">
            <v>3</v>
          </cell>
          <cell r="D1084" t="str">
            <v>C</v>
          </cell>
          <cell r="E1084">
            <v>0.8</v>
          </cell>
          <cell r="F1084">
            <v>37616</v>
          </cell>
          <cell r="G1084">
            <v>9.7000000000000003E-3</v>
          </cell>
          <cell r="H1084">
            <v>8.0000000000000002E-3</v>
          </cell>
          <cell r="I1084" t="str">
            <v>1         43   .</v>
          </cell>
          <cell r="J1084">
            <v>100</v>
          </cell>
          <cell r="K1084">
            <v>7.4999999999999997E-3</v>
          </cell>
          <cell r="L1084">
            <v>2003</v>
          </cell>
          <cell r="M1084" t="str">
            <v>No Trade</v>
          </cell>
          <cell r="N1084" t="str">
            <v/>
          </cell>
          <cell r="O1084" t="str">
            <v/>
          </cell>
          <cell r="P1084" t="str">
            <v/>
          </cell>
        </row>
        <row r="1085">
          <cell r="A1085" t="str">
            <v>OH</v>
          </cell>
          <cell r="B1085">
            <v>1</v>
          </cell>
          <cell r="C1085">
            <v>3</v>
          </cell>
          <cell r="D1085" t="str">
            <v>P</v>
          </cell>
          <cell r="E1085">
            <v>0.8</v>
          </cell>
          <cell r="F1085">
            <v>37616</v>
          </cell>
          <cell r="G1085">
            <v>5.3400000000000003E-2</v>
          </cell>
          <cell r="H1085">
            <v>6.2E-2</v>
          </cell>
          <cell r="I1085" t="str">
            <v>5          0   .</v>
          </cell>
          <cell r="J1085">
            <v>0</v>
          </cell>
          <cell r="K1085">
            <v>0</v>
          </cell>
          <cell r="L1085">
            <v>2003</v>
          </cell>
          <cell r="M1085" t="str">
            <v>No Trade</v>
          </cell>
          <cell r="N1085" t="str">
            <v/>
          </cell>
          <cell r="O1085" t="str">
            <v/>
          </cell>
          <cell r="P1085" t="str">
            <v/>
          </cell>
        </row>
        <row r="1086">
          <cell r="A1086" t="str">
            <v>OH</v>
          </cell>
          <cell r="B1086">
            <v>1</v>
          </cell>
          <cell r="C1086">
            <v>3</v>
          </cell>
          <cell r="D1086" t="str">
            <v>C</v>
          </cell>
          <cell r="E1086">
            <v>0.81</v>
          </cell>
          <cell r="F1086">
            <v>37616</v>
          </cell>
          <cell r="G1086">
            <v>7.4999999999999997E-3</v>
          </cell>
          <cell r="H1086">
            <v>6.0000000000000001E-3</v>
          </cell>
          <cell r="I1086" t="str">
            <v>3         22   .</v>
          </cell>
          <cell r="J1086">
            <v>60</v>
          </cell>
          <cell r="K1086">
            <v>5.4999999999999997E-3</v>
          </cell>
          <cell r="L1086">
            <v>2003</v>
          </cell>
          <cell r="M1086" t="str">
            <v>No Trade</v>
          </cell>
          <cell r="N1086" t="str">
            <v/>
          </cell>
          <cell r="O1086" t="str">
            <v/>
          </cell>
          <cell r="P1086" t="str">
            <v/>
          </cell>
        </row>
        <row r="1087">
          <cell r="A1087" t="str">
            <v>OH</v>
          </cell>
          <cell r="B1087">
            <v>1</v>
          </cell>
          <cell r="C1087">
            <v>3</v>
          </cell>
          <cell r="D1087" t="str">
            <v>P</v>
          </cell>
          <cell r="E1087">
            <v>0.81</v>
          </cell>
          <cell r="F1087">
            <v>37616</v>
          </cell>
          <cell r="G1087">
            <v>6.1199999999999997E-2</v>
          </cell>
          <cell r="H1087">
            <v>7.0000000000000007E-2</v>
          </cell>
          <cell r="I1087" t="str">
            <v>7          0   .</v>
          </cell>
          <cell r="J1087">
            <v>0</v>
          </cell>
          <cell r="K1087">
            <v>0</v>
          </cell>
          <cell r="L1087">
            <v>2003</v>
          </cell>
          <cell r="M1087" t="str">
            <v>No Trade</v>
          </cell>
          <cell r="N1087" t="str">
            <v/>
          </cell>
          <cell r="O1087" t="str">
            <v/>
          </cell>
          <cell r="P1087" t="str">
            <v/>
          </cell>
        </row>
        <row r="1088">
          <cell r="A1088" t="str">
            <v>OH</v>
          </cell>
          <cell r="B1088">
            <v>1</v>
          </cell>
          <cell r="C1088">
            <v>3</v>
          </cell>
          <cell r="D1088" t="str">
            <v>C</v>
          </cell>
          <cell r="E1088">
            <v>0.82</v>
          </cell>
          <cell r="F1088">
            <v>37616</v>
          </cell>
          <cell r="G1088">
            <v>5.7999999999999996E-3</v>
          </cell>
          <cell r="H1088">
            <v>4.0000000000000001E-3</v>
          </cell>
          <cell r="I1088" t="str">
            <v>5        134   .</v>
          </cell>
          <cell r="J1088">
            <v>50</v>
          </cell>
          <cell r="K1088">
            <v>4.4999999999999997E-3</v>
          </cell>
          <cell r="L1088">
            <v>2003</v>
          </cell>
          <cell r="M1088" t="str">
            <v>No Trade</v>
          </cell>
          <cell r="N1088" t="str">
            <v/>
          </cell>
          <cell r="O1088" t="str">
            <v/>
          </cell>
          <cell r="P1088" t="str">
            <v/>
          </cell>
        </row>
        <row r="1089">
          <cell r="A1089" t="str">
            <v>OH</v>
          </cell>
          <cell r="B1089">
            <v>1</v>
          </cell>
          <cell r="C1089">
            <v>3</v>
          </cell>
          <cell r="D1089" t="str">
            <v>P</v>
          </cell>
          <cell r="E1089">
            <v>0.82</v>
          </cell>
          <cell r="F1089">
            <v>37616</v>
          </cell>
          <cell r="G1089">
            <v>6.9400000000000003E-2</v>
          </cell>
          <cell r="H1089">
            <v>7.9000000000000001E-2</v>
          </cell>
          <cell r="I1089" t="str">
            <v>3          0   .</v>
          </cell>
          <cell r="J1089">
            <v>0</v>
          </cell>
          <cell r="K1089">
            <v>0</v>
          </cell>
          <cell r="L1089">
            <v>2003</v>
          </cell>
          <cell r="M1089" t="str">
            <v>No Trade</v>
          </cell>
          <cell r="N1089" t="str">
            <v/>
          </cell>
          <cell r="O1089" t="str">
            <v/>
          </cell>
          <cell r="P1089" t="str">
            <v/>
          </cell>
        </row>
        <row r="1090">
          <cell r="A1090" t="str">
            <v>OH</v>
          </cell>
          <cell r="B1090">
            <v>1</v>
          </cell>
          <cell r="C1090">
            <v>3</v>
          </cell>
          <cell r="D1090" t="str">
            <v>C</v>
          </cell>
          <cell r="E1090">
            <v>0.83</v>
          </cell>
          <cell r="F1090">
            <v>37616</v>
          </cell>
          <cell r="G1090">
            <v>4.4000000000000003E-3</v>
          </cell>
          <cell r="H1090">
            <v>3.0000000000000001E-3</v>
          </cell>
          <cell r="I1090" t="str">
            <v>7          0   .</v>
          </cell>
          <cell r="J1090">
            <v>0</v>
          </cell>
          <cell r="K1090">
            <v>0</v>
          </cell>
          <cell r="L1090">
            <v>2003</v>
          </cell>
          <cell r="M1090" t="str">
            <v>No Trade</v>
          </cell>
          <cell r="N1090" t="str">
            <v/>
          </cell>
          <cell r="O1090" t="str">
            <v/>
          </cell>
          <cell r="P1090" t="str">
            <v/>
          </cell>
        </row>
        <row r="1091">
          <cell r="A1091" t="str">
            <v>OH</v>
          </cell>
          <cell r="B1091">
            <v>1</v>
          </cell>
          <cell r="C1091">
            <v>3</v>
          </cell>
          <cell r="D1091" t="str">
            <v>C</v>
          </cell>
          <cell r="E1091">
            <v>0.84</v>
          </cell>
          <cell r="F1091">
            <v>37616</v>
          </cell>
          <cell r="G1091">
            <v>3.3E-3</v>
          </cell>
          <cell r="H1091">
            <v>2E-3</v>
          </cell>
          <cell r="I1091" t="str">
            <v>8          0   .</v>
          </cell>
          <cell r="J1091">
            <v>0</v>
          </cell>
          <cell r="K1091">
            <v>0</v>
          </cell>
          <cell r="L1091">
            <v>2003</v>
          </cell>
          <cell r="M1091" t="str">
            <v>No Trade</v>
          </cell>
          <cell r="N1091" t="str">
            <v/>
          </cell>
          <cell r="O1091" t="str">
            <v/>
          </cell>
          <cell r="P1091" t="str">
            <v/>
          </cell>
        </row>
        <row r="1092">
          <cell r="A1092" t="str">
            <v>OH</v>
          </cell>
          <cell r="B1092">
            <v>1</v>
          </cell>
          <cell r="C1092">
            <v>3</v>
          </cell>
          <cell r="D1092" t="str">
            <v>C</v>
          </cell>
          <cell r="E1092">
            <v>0.85</v>
          </cell>
          <cell r="F1092">
            <v>37616</v>
          </cell>
          <cell r="G1092">
            <v>2.3999999999999998E-3</v>
          </cell>
          <cell r="H1092">
            <v>2E-3</v>
          </cell>
          <cell r="I1092" t="str">
            <v>1         70   .</v>
          </cell>
          <cell r="J1092">
            <v>0</v>
          </cell>
          <cell r="K1092">
            <v>0</v>
          </cell>
          <cell r="L1092">
            <v>2003</v>
          </cell>
          <cell r="M1092" t="str">
            <v>No Trade</v>
          </cell>
          <cell r="N1092" t="str">
            <v/>
          </cell>
          <cell r="O1092" t="str">
            <v/>
          </cell>
          <cell r="P1092" t="str">
            <v/>
          </cell>
        </row>
        <row r="1093">
          <cell r="A1093" t="str">
            <v>OH</v>
          </cell>
          <cell r="B1093">
            <v>1</v>
          </cell>
          <cell r="C1093">
            <v>3</v>
          </cell>
          <cell r="D1093" t="str">
            <v>C</v>
          </cell>
          <cell r="E1093">
            <v>0.86</v>
          </cell>
          <cell r="F1093">
            <v>37616</v>
          </cell>
          <cell r="G1093">
            <v>1.8E-3</v>
          </cell>
          <cell r="H1093">
            <v>1E-3</v>
          </cell>
          <cell r="I1093" t="str">
            <v>5          6   .</v>
          </cell>
          <cell r="J1093">
            <v>0</v>
          </cell>
          <cell r="K1093">
            <v>0</v>
          </cell>
          <cell r="L1093">
            <v>2003</v>
          </cell>
          <cell r="M1093" t="str">
            <v>No Trade</v>
          </cell>
          <cell r="N1093" t="str">
            <v/>
          </cell>
          <cell r="O1093" t="str">
            <v/>
          </cell>
          <cell r="P1093" t="str">
            <v/>
          </cell>
        </row>
        <row r="1094">
          <cell r="A1094" t="str">
            <v>OH</v>
          </cell>
          <cell r="B1094">
            <v>1</v>
          </cell>
          <cell r="C1094">
            <v>3</v>
          </cell>
          <cell r="D1094" t="str">
            <v>C</v>
          </cell>
          <cell r="E1094">
            <v>0.87</v>
          </cell>
          <cell r="F1094">
            <v>37616</v>
          </cell>
          <cell r="G1094">
            <v>1.2999999999999999E-3</v>
          </cell>
          <cell r="H1094">
            <v>1E-3</v>
          </cell>
          <cell r="I1094" t="str">
            <v>1          0   .</v>
          </cell>
          <cell r="J1094">
            <v>0</v>
          </cell>
          <cell r="K1094">
            <v>0</v>
          </cell>
          <cell r="L1094">
            <v>2003</v>
          </cell>
          <cell r="M1094" t="str">
            <v>No Trade</v>
          </cell>
          <cell r="N1094" t="str">
            <v/>
          </cell>
          <cell r="O1094" t="str">
            <v/>
          </cell>
          <cell r="P1094" t="str">
            <v/>
          </cell>
        </row>
        <row r="1095">
          <cell r="A1095" t="str">
            <v>OH</v>
          </cell>
          <cell r="B1095">
            <v>1</v>
          </cell>
          <cell r="C1095">
            <v>3</v>
          </cell>
          <cell r="D1095" t="str">
            <v>P</v>
          </cell>
          <cell r="E1095">
            <v>0.87</v>
          </cell>
          <cell r="F1095">
            <v>37616</v>
          </cell>
          <cell r="G1095">
            <v>0.1149</v>
          </cell>
          <cell r="H1095">
            <v>0.125</v>
          </cell>
          <cell r="I1095" t="str">
            <v>4          0   .</v>
          </cell>
          <cell r="J1095">
            <v>0</v>
          </cell>
          <cell r="K1095">
            <v>0</v>
          </cell>
          <cell r="L1095">
            <v>2003</v>
          </cell>
          <cell r="M1095" t="str">
            <v>No Trade</v>
          </cell>
          <cell r="N1095" t="str">
            <v/>
          </cell>
          <cell r="O1095" t="str">
            <v/>
          </cell>
          <cell r="P1095" t="str">
            <v/>
          </cell>
        </row>
        <row r="1096">
          <cell r="A1096" t="str">
            <v>OH</v>
          </cell>
          <cell r="B1096">
            <v>1</v>
          </cell>
          <cell r="C1096">
            <v>3</v>
          </cell>
          <cell r="D1096" t="str">
            <v>C</v>
          </cell>
          <cell r="E1096">
            <v>0.88</v>
          </cell>
          <cell r="F1096">
            <v>37616</v>
          </cell>
          <cell r="G1096">
            <v>8.9999999999999998E-4</v>
          </cell>
          <cell r="H1096">
            <v>0</v>
          </cell>
          <cell r="I1096" t="str">
            <v>8          0   .</v>
          </cell>
          <cell r="J1096">
            <v>0</v>
          </cell>
          <cell r="K1096">
            <v>0</v>
          </cell>
          <cell r="L1096">
            <v>2003</v>
          </cell>
          <cell r="M1096" t="str">
            <v>No Trade</v>
          </cell>
          <cell r="N1096" t="str">
            <v/>
          </cell>
          <cell r="O1096" t="str">
            <v/>
          </cell>
          <cell r="P1096" t="str">
            <v/>
          </cell>
        </row>
        <row r="1097">
          <cell r="A1097" t="str">
            <v>OH</v>
          </cell>
          <cell r="B1097">
            <v>1</v>
          </cell>
          <cell r="C1097">
            <v>3</v>
          </cell>
          <cell r="D1097" t="str">
            <v>P</v>
          </cell>
          <cell r="E1097">
            <v>0.88</v>
          </cell>
          <cell r="F1097">
            <v>37616</v>
          </cell>
          <cell r="G1097">
            <v>0</v>
          </cell>
          <cell r="H1097">
            <v>0</v>
          </cell>
          <cell r="I1097" t="str">
            <v>0          0   .</v>
          </cell>
          <cell r="J1097">
            <v>0</v>
          </cell>
          <cell r="K1097">
            <v>0</v>
          </cell>
          <cell r="L1097">
            <v>2003</v>
          </cell>
          <cell r="M1097" t="str">
            <v>No Trade</v>
          </cell>
          <cell r="N1097" t="str">
            <v/>
          </cell>
          <cell r="O1097" t="str">
            <v/>
          </cell>
          <cell r="P1097" t="str">
            <v/>
          </cell>
        </row>
        <row r="1098">
          <cell r="A1098" t="str">
            <v>OH</v>
          </cell>
          <cell r="B1098">
            <v>1</v>
          </cell>
          <cell r="C1098">
            <v>3</v>
          </cell>
          <cell r="D1098" t="str">
            <v>C</v>
          </cell>
          <cell r="E1098">
            <v>0.89</v>
          </cell>
          <cell r="F1098">
            <v>37616</v>
          </cell>
          <cell r="G1098">
            <v>6.9999999999999999E-4</v>
          </cell>
          <cell r="H1098">
            <v>0</v>
          </cell>
          <cell r="I1098" t="str">
            <v>6          0   .</v>
          </cell>
          <cell r="J1098">
            <v>0</v>
          </cell>
          <cell r="K1098">
            <v>0</v>
          </cell>
          <cell r="L1098">
            <v>2003</v>
          </cell>
          <cell r="M1098" t="str">
            <v>No Trade</v>
          </cell>
          <cell r="N1098" t="str">
            <v/>
          </cell>
          <cell r="O1098" t="str">
            <v/>
          </cell>
          <cell r="P1098" t="str">
            <v/>
          </cell>
        </row>
        <row r="1099">
          <cell r="A1099" t="str">
            <v>OH</v>
          </cell>
          <cell r="B1099">
            <v>1</v>
          </cell>
          <cell r="C1099">
            <v>3</v>
          </cell>
          <cell r="D1099" t="str">
            <v>C</v>
          </cell>
          <cell r="E1099">
            <v>0.9</v>
          </cell>
          <cell r="F1099">
            <v>37616</v>
          </cell>
          <cell r="G1099">
            <v>5.0000000000000001E-4</v>
          </cell>
          <cell r="H1099">
            <v>0</v>
          </cell>
          <cell r="I1099" t="str">
            <v>5         18   .</v>
          </cell>
          <cell r="J1099">
            <v>8</v>
          </cell>
          <cell r="K1099">
            <v>8.0000000000000004E-4</v>
          </cell>
          <cell r="L1099">
            <v>2003</v>
          </cell>
          <cell r="M1099" t="str">
            <v>No Trade</v>
          </cell>
          <cell r="N1099" t="str">
            <v/>
          </cell>
          <cell r="O1099" t="str">
            <v/>
          </cell>
          <cell r="P1099" t="str">
            <v/>
          </cell>
        </row>
        <row r="1100">
          <cell r="A1100" t="str">
            <v>OH</v>
          </cell>
          <cell r="B1100">
            <v>1</v>
          </cell>
          <cell r="C1100">
            <v>3</v>
          </cell>
          <cell r="D1100" t="str">
            <v>C</v>
          </cell>
          <cell r="E1100">
            <v>0.91</v>
          </cell>
          <cell r="F1100">
            <v>37616</v>
          </cell>
          <cell r="G1100">
            <v>2.9999999999999997E-4</v>
          </cell>
          <cell r="H1100">
            <v>0</v>
          </cell>
          <cell r="I1100" t="str">
            <v>3          0   .</v>
          </cell>
          <cell r="J1100">
            <v>0</v>
          </cell>
          <cell r="K1100">
            <v>0</v>
          </cell>
          <cell r="L1100">
            <v>2003</v>
          </cell>
          <cell r="M1100" t="str">
            <v>No Trade</v>
          </cell>
          <cell r="N1100" t="str">
            <v/>
          </cell>
          <cell r="O1100" t="str">
            <v/>
          </cell>
          <cell r="P1100" t="str">
            <v/>
          </cell>
        </row>
        <row r="1101">
          <cell r="A1101" t="str">
            <v>OH</v>
          </cell>
          <cell r="B1101">
            <v>1</v>
          </cell>
          <cell r="C1101">
            <v>3</v>
          </cell>
          <cell r="D1101" t="str">
            <v>C</v>
          </cell>
          <cell r="E1101">
            <v>0.92</v>
          </cell>
          <cell r="F1101">
            <v>37616</v>
          </cell>
          <cell r="G1101">
            <v>2.0000000000000001E-4</v>
          </cell>
          <cell r="H1101">
            <v>0</v>
          </cell>
          <cell r="I1101" t="str">
            <v>2          0   .</v>
          </cell>
          <cell r="J1101">
            <v>0</v>
          </cell>
          <cell r="K1101">
            <v>0</v>
          </cell>
          <cell r="L1101">
            <v>2003</v>
          </cell>
          <cell r="M1101" t="str">
            <v>No Trade</v>
          </cell>
          <cell r="N1101" t="str">
            <v/>
          </cell>
          <cell r="O1101" t="str">
            <v/>
          </cell>
          <cell r="P1101" t="str">
            <v/>
          </cell>
        </row>
        <row r="1102">
          <cell r="A1102" t="str">
            <v>OH</v>
          </cell>
          <cell r="B1102">
            <v>1</v>
          </cell>
          <cell r="C1102">
            <v>3</v>
          </cell>
          <cell r="D1102" t="str">
            <v>C</v>
          </cell>
          <cell r="E1102">
            <v>0.93</v>
          </cell>
          <cell r="F1102">
            <v>37616</v>
          </cell>
          <cell r="G1102">
            <v>1E-4</v>
          </cell>
          <cell r="H1102">
            <v>0</v>
          </cell>
          <cell r="I1102" t="str">
            <v>1          0   .</v>
          </cell>
          <cell r="J1102">
            <v>0</v>
          </cell>
          <cell r="K1102">
            <v>0</v>
          </cell>
          <cell r="L1102">
            <v>2003</v>
          </cell>
          <cell r="M1102" t="str">
            <v>No Trade</v>
          </cell>
          <cell r="N1102" t="str">
            <v/>
          </cell>
          <cell r="O1102" t="str">
            <v/>
          </cell>
          <cell r="P1102" t="str">
            <v/>
          </cell>
        </row>
        <row r="1103">
          <cell r="A1103" t="str">
            <v>OH</v>
          </cell>
          <cell r="B1103">
            <v>1</v>
          </cell>
          <cell r="C1103">
            <v>3</v>
          </cell>
          <cell r="D1103" t="str">
            <v>C</v>
          </cell>
          <cell r="E1103">
            <v>0.94</v>
          </cell>
          <cell r="F1103">
            <v>37616</v>
          </cell>
          <cell r="G1103">
            <v>1E-4</v>
          </cell>
          <cell r="H1103">
            <v>0</v>
          </cell>
          <cell r="I1103" t="str">
            <v>1          0   .</v>
          </cell>
          <cell r="J1103">
            <v>0</v>
          </cell>
          <cell r="K1103">
            <v>0</v>
          </cell>
          <cell r="L1103">
            <v>2003</v>
          </cell>
          <cell r="M1103" t="str">
            <v>No Trade</v>
          </cell>
          <cell r="N1103" t="str">
            <v/>
          </cell>
          <cell r="O1103" t="str">
            <v/>
          </cell>
          <cell r="P1103" t="str">
            <v/>
          </cell>
        </row>
        <row r="1104">
          <cell r="A1104" t="str">
            <v>OH</v>
          </cell>
          <cell r="B1104">
            <v>1</v>
          </cell>
          <cell r="C1104">
            <v>3</v>
          </cell>
          <cell r="D1104" t="str">
            <v>C</v>
          </cell>
          <cell r="E1104">
            <v>0.95</v>
          </cell>
          <cell r="F1104">
            <v>37616</v>
          </cell>
          <cell r="G1104">
            <v>1E-4</v>
          </cell>
          <cell r="H1104">
            <v>0</v>
          </cell>
          <cell r="I1104" t="str">
            <v>1          0   .</v>
          </cell>
          <cell r="J1104">
            <v>0</v>
          </cell>
          <cell r="K1104">
            <v>0</v>
          </cell>
          <cell r="L1104">
            <v>2003</v>
          </cell>
          <cell r="M1104" t="str">
            <v>No Trade</v>
          </cell>
          <cell r="N1104" t="str">
            <v/>
          </cell>
          <cell r="O1104" t="str">
            <v/>
          </cell>
          <cell r="P1104" t="str">
            <v/>
          </cell>
        </row>
        <row r="1105">
          <cell r="A1105" t="str">
            <v>OH</v>
          </cell>
          <cell r="B1105">
            <v>1</v>
          </cell>
          <cell r="C1105">
            <v>3</v>
          </cell>
          <cell r="D1105" t="str">
            <v>C</v>
          </cell>
          <cell r="E1105">
            <v>0.96</v>
          </cell>
          <cell r="F1105">
            <v>37616</v>
          </cell>
          <cell r="G1105">
            <v>1E-4</v>
          </cell>
          <cell r="H1105">
            <v>0</v>
          </cell>
          <cell r="I1105" t="str">
            <v>1          0   .</v>
          </cell>
          <cell r="J1105">
            <v>0</v>
          </cell>
          <cell r="K1105">
            <v>0</v>
          </cell>
          <cell r="L1105">
            <v>2003</v>
          </cell>
          <cell r="M1105" t="str">
            <v>No Trade</v>
          </cell>
          <cell r="N1105" t="str">
            <v/>
          </cell>
          <cell r="O1105" t="str">
            <v/>
          </cell>
          <cell r="P1105" t="str">
            <v/>
          </cell>
        </row>
        <row r="1106">
          <cell r="A1106" t="str">
            <v>OH</v>
          </cell>
          <cell r="B1106">
            <v>1</v>
          </cell>
          <cell r="C1106">
            <v>3</v>
          </cell>
          <cell r="D1106" t="str">
            <v>C</v>
          </cell>
          <cell r="E1106">
            <v>0.97</v>
          </cell>
          <cell r="F1106">
            <v>37616</v>
          </cell>
          <cell r="G1106">
            <v>1E-4</v>
          </cell>
          <cell r="H1106">
            <v>0</v>
          </cell>
          <cell r="I1106" t="str">
            <v>1          0   .</v>
          </cell>
          <cell r="J1106">
            <v>0</v>
          </cell>
          <cell r="K1106">
            <v>0</v>
          </cell>
          <cell r="L1106">
            <v>2003</v>
          </cell>
          <cell r="M1106" t="str">
            <v>No Trade</v>
          </cell>
          <cell r="N1106" t="str">
            <v/>
          </cell>
          <cell r="O1106" t="str">
            <v/>
          </cell>
          <cell r="P1106" t="str">
            <v/>
          </cell>
        </row>
        <row r="1107">
          <cell r="A1107" t="str">
            <v>OH</v>
          </cell>
          <cell r="B1107">
            <v>1</v>
          </cell>
          <cell r="C1107">
            <v>3</v>
          </cell>
          <cell r="D1107" t="str">
            <v>C</v>
          </cell>
          <cell r="E1107">
            <v>0.98</v>
          </cell>
          <cell r="F1107">
            <v>37616</v>
          </cell>
          <cell r="G1107">
            <v>1E-4</v>
          </cell>
          <cell r="H1107">
            <v>0</v>
          </cell>
          <cell r="I1107" t="str">
            <v>1          0   .</v>
          </cell>
          <cell r="J1107">
            <v>0</v>
          </cell>
          <cell r="K1107">
            <v>0</v>
          </cell>
          <cell r="L1107">
            <v>2003</v>
          </cell>
          <cell r="M1107" t="str">
            <v>No Trade</v>
          </cell>
          <cell r="N1107" t="str">
            <v/>
          </cell>
          <cell r="O1107" t="str">
            <v/>
          </cell>
          <cell r="P1107" t="str">
            <v/>
          </cell>
        </row>
        <row r="1108">
          <cell r="A1108" t="str">
            <v>OH</v>
          </cell>
          <cell r="B1108">
            <v>1</v>
          </cell>
          <cell r="C1108">
            <v>3</v>
          </cell>
          <cell r="D1108" t="str">
            <v>C</v>
          </cell>
          <cell r="E1108">
            <v>0.99</v>
          </cell>
          <cell r="F1108">
            <v>37616</v>
          </cell>
          <cell r="G1108">
            <v>1E-4</v>
          </cell>
          <cell r="H1108">
            <v>0</v>
          </cell>
          <cell r="I1108" t="str">
            <v>1          0   .</v>
          </cell>
          <cell r="J1108">
            <v>0</v>
          </cell>
          <cell r="K1108">
            <v>0</v>
          </cell>
          <cell r="L1108">
            <v>2003</v>
          </cell>
          <cell r="M1108" t="str">
            <v>No Trade</v>
          </cell>
          <cell r="N1108" t="str">
            <v/>
          </cell>
          <cell r="O1108" t="str">
            <v/>
          </cell>
          <cell r="P1108" t="str">
            <v/>
          </cell>
        </row>
        <row r="1109">
          <cell r="A1109" t="str">
            <v>OH</v>
          </cell>
          <cell r="B1109">
            <v>1</v>
          </cell>
          <cell r="C1109">
            <v>3</v>
          </cell>
          <cell r="D1109" t="str">
            <v>C</v>
          </cell>
          <cell r="E1109">
            <v>1</v>
          </cell>
          <cell r="F1109">
            <v>37616</v>
          </cell>
          <cell r="G1109">
            <v>1E-4</v>
          </cell>
          <cell r="H1109">
            <v>0</v>
          </cell>
          <cell r="I1109" t="str">
            <v>1          0   .</v>
          </cell>
          <cell r="J1109">
            <v>0</v>
          </cell>
          <cell r="K1109">
            <v>0</v>
          </cell>
          <cell r="L1109">
            <v>2003</v>
          </cell>
          <cell r="M1109" t="str">
            <v>No Trade</v>
          </cell>
          <cell r="N1109" t="str">
            <v/>
          </cell>
          <cell r="O1109" t="str">
            <v/>
          </cell>
          <cell r="P1109" t="str">
            <v/>
          </cell>
        </row>
        <row r="1110">
          <cell r="A1110" t="str">
            <v>OH</v>
          </cell>
          <cell r="B1110">
            <v>1</v>
          </cell>
          <cell r="C1110">
            <v>3</v>
          </cell>
          <cell r="D1110" t="str">
            <v>C</v>
          </cell>
          <cell r="E1110">
            <v>1.1000000000000001</v>
          </cell>
          <cell r="F1110">
            <v>37616</v>
          </cell>
          <cell r="G1110">
            <v>1E-4</v>
          </cell>
          <cell r="H1110">
            <v>0</v>
          </cell>
          <cell r="I1110" t="str">
            <v>1          0   .</v>
          </cell>
          <cell r="J1110">
            <v>0</v>
          </cell>
          <cell r="K1110">
            <v>0</v>
          </cell>
          <cell r="L1110">
            <v>2003</v>
          </cell>
          <cell r="M1110" t="str">
            <v>No Trade</v>
          </cell>
          <cell r="N1110" t="str">
            <v/>
          </cell>
          <cell r="O1110" t="str">
            <v/>
          </cell>
          <cell r="P1110" t="str">
            <v/>
          </cell>
        </row>
        <row r="1111">
          <cell r="A1111" t="str">
            <v>OH</v>
          </cell>
          <cell r="B1111">
            <v>1</v>
          </cell>
          <cell r="C1111">
            <v>3</v>
          </cell>
          <cell r="D1111" t="str">
            <v>P</v>
          </cell>
          <cell r="E1111">
            <v>1.1000000000000001</v>
          </cell>
          <cell r="F1111">
            <v>37616</v>
          </cell>
          <cell r="G1111">
            <v>0.28410000000000002</v>
          </cell>
          <cell r="H1111">
            <v>0.28399999999999997</v>
          </cell>
          <cell r="I1111" t="str">
            <v>1          0   .</v>
          </cell>
          <cell r="J1111">
            <v>0</v>
          </cell>
          <cell r="K1111">
            <v>0</v>
          </cell>
          <cell r="L1111">
            <v>2003</v>
          </cell>
          <cell r="M1111" t="str">
            <v>No Trade</v>
          </cell>
          <cell r="N1111" t="str">
            <v/>
          </cell>
          <cell r="O1111" t="str">
            <v/>
          </cell>
          <cell r="P1111" t="str">
            <v/>
          </cell>
        </row>
        <row r="1112">
          <cell r="A1112" t="str">
            <v>OH</v>
          </cell>
          <cell r="B1112">
            <v>1</v>
          </cell>
          <cell r="C1112">
            <v>3</v>
          </cell>
          <cell r="D1112" t="str">
            <v>C</v>
          </cell>
          <cell r="E1112">
            <v>1.2</v>
          </cell>
          <cell r="F1112">
            <v>37616</v>
          </cell>
          <cell r="G1112">
            <v>1E-4</v>
          </cell>
          <cell r="H1112">
            <v>0</v>
          </cell>
          <cell r="I1112" t="str">
            <v>1          0   .</v>
          </cell>
          <cell r="J1112">
            <v>0</v>
          </cell>
          <cell r="K1112">
            <v>0</v>
          </cell>
          <cell r="L1112">
            <v>2003</v>
          </cell>
          <cell r="M1112" t="str">
            <v>No Trade</v>
          </cell>
          <cell r="N1112" t="str">
            <v/>
          </cell>
          <cell r="O1112" t="str">
            <v/>
          </cell>
          <cell r="P1112" t="str">
            <v/>
          </cell>
        </row>
        <row r="1113">
          <cell r="A1113" t="str">
            <v>OH</v>
          </cell>
          <cell r="B1113">
            <v>2</v>
          </cell>
          <cell r="C1113">
            <v>3</v>
          </cell>
          <cell r="D1113" t="str">
            <v>P</v>
          </cell>
          <cell r="E1113">
            <v>0.05</v>
          </cell>
          <cell r="F1113">
            <v>37649</v>
          </cell>
          <cell r="G1113">
            <v>0</v>
          </cell>
          <cell r="H1113">
            <v>0</v>
          </cell>
          <cell r="I1113" t="str">
            <v>0          0   .</v>
          </cell>
          <cell r="J1113">
            <v>0</v>
          </cell>
          <cell r="K1113">
            <v>0</v>
          </cell>
          <cell r="L1113">
            <v>2003</v>
          </cell>
          <cell r="M1113" t="str">
            <v>No Trade</v>
          </cell>
          <cell r="N1113" t="str">
            <v/>
          </cell>
          <cell r="O1113" t="str">
            <v/>
          </cell>
          <cell r="P1113" t="str">
            <v/>
          </cell>
        </row>
        <row r="1114">
          <cell r="A1114" t="str">
            <v>OH</v>
          </cell>
          <cell r="B1114">
            <v>2</v>
          </cell>
          <cell r="C1114">
            <v>3</v>
          </cell>
          <cell r="D1114" t="str">
            <v>P</v>
          </cell>
          <cell r="E1114">
            <v>0.49</v>
          </cell>
          <cell r="F1114">
            <v>37649</v>
          </cell>
          <cell r="G1114">
            <v>1E-4</v>
          </cell>
          <cell r="H1114">
            <v>0</v>
          </cell>
          <cell r="I1114" t="str">
            <v>1          0   .</v>
          </cell>
          <cell r="J1114">
            <v>0</v>
          </cell>
          <cell r="K1114">
            <v>0</v>
          </cell>
          <cell r="L1114">
            <v>2003</v>
          </cell>
          <cell r="M1114" t="str">
            <v>No Trade</v>
          </cell>
          <cell r="N1114" t="str">
            <v/>
          </cell>
          <cell r="O1114" t="str">
            <v/>
          </cell>
          <cell r="P1114" t="str">
            <v/>
          </cell>
        </row>
        <row r="1115">
          <cell r="A1115" t="str">
            <v>OH</v>
          </cell>
          <cell r="B1115">
            <v>2</v>
          </cell>
          <cell r="C1115">
            <v>3</v>
          </cell>
          <cell r="D1115" t="str">
            <v>P</v>
          </cell>
          <cell r="E1115">
            <v>0.5</v>
          </cell>
          <cell r="F1115">
            <v>37649</v>
          </cell>
          <cell r="G1115">
            <v>1E-4</v>
          </cell>
          <cell r="H1115">
            <v>0</v>
          </cell>
          <cell r="I1115" t="str">
            <v>1          0   .</v>
          </cell>
          <cell r="J1115">
            <v>0</v>
          </cell>
          <cell r="K1115">
            <v>0</v>
          </cell>
          <cell r="L1115">
            <v>2003</v>
          </cell>
          <cell r="M1115" t="str">
            <v>No Trade</v>
          </cell>
          <cell r="N1115" t="str">
            <v/>
          </cell>
          <cell r="O1115" t="str">
            <v/>
          </cell>
          <cell r="P1115" t="str">
            <v/>
          </cell>
        </row>
        <row r="1116">
          <cell r="A1116" t="str">
            <v>OH</v>
          </cell>
          <cell r="B1116">
            <v>2</v>
          </cell>
          <cell r="C1116">
            <v>3</v>
          </cell>
          <cell r="D1116" t="str">
            <v>C</v>
          </cell>
          <cell r="E1116">
            <v>0.52</v>
          </cell>
          <cell r="F1116">
            <v>37649</v>
          </cell>
          <cell r="G1116">
            <v>0.1235</v>
          </cell>
          <cell r="H1116">
            <v>0.123</v>
          </cell>
          <cell r="I1116" t="str">
            <v>5          0   .</v>
          </cell>
          <cell r="J1116">
            <v>0</v>
          </cell>
          <cell r="K1116">
            <v>0</v>
          </cell>
          <cell r="L1116">
            <v>2003</v>
          </cell>
          <cell r="M1116" t="str">
            <v>No Trade</v>
          </cell>
          <cell r="N1116" t="str">
            <v/>
          </cell>
          <cell r="O1116" t="str">
            <v/>
          </cell>
          <cell r="P1116" t="str">
            <v/>
          </cell>
        </row>
        <row r="1117">
          <cell r="A1117" t="str">
            <v>OH</v>
          </cell>
          <cell r="B1117">
            <v>2</v>
          </cell>
          <cell r="C1117">
            <v>3</v>
          </cell>
          <cell r="D1117" t="str">
            <v>P</v>
          </cell>
          <cell r="E1117">
            <v>0.52</v>
          </cell>
          <cell r="F1117">
            <v>37649</v>
          </cell>
          <cell r="G1117">
            <v>2.0000000000000001E-4</v>
          </cell>
          <cell r="H1117">
            <v>0</v>
          </cell>
          <cell r="I1117" t="str">
            <v>3          0   .</v>
          </cell>
          <cell r="J1117">
            <v>0</v>
          </cell>
          <cell r="K1117">
            <v>0</v>
          </cell>
          <cell r="L1117">
            <v>2003</v>
          </cell>
          <cell r="M1117" t="str">
            <v>No Trade</v>
          </cell>
          <cell r="N1117" t="str">
            <v/>
          </cell>
          <cell r="O1117" t="str">
            <v/>
          </cell>
          <cell r="P1117" t="str">
            <v/>
          </cell>
        </row>
        <row r="1118">
          <cell r="A1118" t="str">
            <v>OH</v>
          </cell>
          <cell r="B1118">
            <v>2</v>
          </cell>
          <cell r="C1118">
            <v>3</v>
          </cell>
          <cell r="D1118" t="str">
            <v>P</v>
          </cell>
          <cell r="E1118">
            <v>0.53</v>
          </cell>
          <cell r="F1118">
            <v>37649</v>
          </cell>
          <cell r="G1118">
            <v>2.0000000000000001E-4</v>
          </cell>
          <cell r="H1118">
            <v>0</v>
          </cell>
          <cell r="I1118" t="str">
            <v>4          0   .</v>
          </cell>
          <cell r="J1118">
            <v>0</v>
          </cell>
          <cell r="K1118">
            <v>0</v>
          </cell>
          <cell r="L1118">
            <v>2003</v>
          </cell>
          <cell r="M1118" t="str">
            <v>No Trade</v>
          </cell>
          <cell r="N1118" t="str">
            <v/>
          </cell>
          <cell r="O1118" t="str">
            <v/>
          </cell>
          <cell r="P1118" t="str">
            <v/>
          </cell>
        </row>
        <row r="1119">
          <cell r="A1119" t="str">
            <v>OH</v>
          </cell>
          <cell r="B1119">
            <v>2</v>
          </cell>
          <cell r="C1119">
            <v>3</v>
          </cell>
          <cell r="D1119" t="str">
            <v>P</v>
          </cell>
          <cell r="E1119">
            <v>0.54</v>
          </cell>
          <cell r="F1119">
            <v>37649</v>
          </cell>
          <cell r="G1119">
            <v>4.0000000000000002E-4</v>
          </cell>
          <cell r="H1119">
            <v>0</v>
          </cell>
          <cell r="I1119" t="str">
            <v>6          0   .</v>
          </cell>
          <cell r="J1119">
            <v>0</v>
          </cell>
          <cell r="K1119">
            <v>0</v>
          </cell>
          <cell r="L1119">
            <v>2003</v>
          </cell>
          <cell r="M1119" t="str">
            <v>No Trade</v>
          </cell>
          <cell r="N1119" t="str">
            <v/>
          </cell>
          <cell r="O1119" t="str">
            <v/>
          </cell>
          <cell r="P1119" t="str">
            <v/>
          </cell>
        </row>
        <row r="1120">
          <cell r="A1120" t="str">
            <v>OH</v>
          </cell>
          <cell r="B1120">
            <v>2</v>
          </cell>
          <cell r="C1120">
            <v>3</v>
          </cell>
          <cell r="D1120" t="str">
            <v>P</v>
          </cell>
          <cell r="E1120">
            <v>0.55000000000000004</v>
          </cell>
          <cell r="F1120">
            <v>37649</v>
          </cell>
          <cell r="G1120">
            <v>5.0000000000000001E-4</v>
          </cell>
          <cell r="H1120">
            <v>0</v>
          </cell>
          <cell r="I1120" t="str">
            <v>9          0   .</v>
          </cell>
          <cell r="J1120">
            <v>0</v>
          </cell>
          <cell r="K1120">
            <v>0</v>
          </cell>
          <cell r="L1120">
            <v>2003</v>
          </cell>
          <cell r="M1120" t="str">
            <v>No Trade</v>
          </cell>
          <cell r="N1120" t="str">
            <v/>
          </cell>
          <cell r="O1120" t="str">
            <v/>
          </cell>
          <cell r="P1120" t="str">
            <v/>
          </cell>
        </row>
        <row r="1121">
          <cell r="A1121" t="str">
            <v>OH</v>
          </cell>
          <cell r="B1121">
            <v>2</v>
          </cell>
          <cell r="C1121">
            <v>3</v>
          </cell>
          <cell r="D1121" t="str">
            <v>P</v>
          </cell>
          <cell r="E1121">
            <v>0.56000000000000005</v>
          </cell>
          <cell r="F1121">
            <v>37649</v>
          </cell>
          <cell r="G1121">
            <v>6.9999999999999999E-4</v>
          </cell>
          <cell r="H1121">
            <v>1E-3</v>
          </cell>
          <cell r="I1121" t="str">
            <v>2          0   .</v>
          </cell>
          <cell r="J1121">
            <v>0</v>
          </cell>
          <cell r="K1121">
            <v>0</v>
          </cell>
          <cell r="L1121">
            <v>2003</v>
          </cell>
          <cell r="M1121" t="str">
            <v>No Trade</v>
          </cell>
          <cell r="N1121" t="str">
            <v/>
          </cell>
          <cell r="O1121" t="str">
            <v/>
          </cell>
          <cell r="P1121" t="str">
            <v/>
          </cell>
        </row>
        <row r="1122">
          <cell r="A1122" t="str">
            <v>OH</v>
          </cell>
          <cell r="B1122">
            <v>2</v>
          </cell>
          <cell r="C1122">
            <v>3</v>
          </cell>
          <cell r="D1122" t="str">
            <v>P</v>
          </cell>
          <cell r="E1122">
            <v>0.56999999999999995</v>
          </cell>
          <cell r="F1122">
            <v>37649</v>
          </cell>
          <cell r="G1122">
            <v>1E-3</v>
          </cell>
          <cell r="H1122">
            <v>1E-3</v>
          </cell>
          <cell r="I1122" t="str">
            <v>7          0   .</v>
          </cell>
          <cell r="J1122">
            <v>0</v>
          </cell>
          <cell r="K1122">
            <v>0</v>
          </cell>
          <cell r="L1122">
            <v>2003</v>
          </cell>
          <cell r="M1122" t="str">
            <v>No Trade</v>
          </cell>
          <cell r="N1122" t="str">
            <v/>
          </cell>
          <cell r="O1122" t="str">
            <v/>
          </cell>
          <cell r="P1122" t="str">
            <v/>
          </cell>
        </row>
        <row r="1123">
          <cell r="A1123" t="str">
            <v>OH</v>
          </cell>
          <cell r="B1123">
            <v>2</v>
          </cell>
          <cell r="C1123">
            <v>3</v>
          </cell>
          <cell r="D1123" t="str">
            <v>C</v>
          </cell>
          <cell r="E1123">
            <v>0.57999999999999996</v>
          </cell>
          <cell r="F1123">
            <v>37649</v>
          </cell>
          <cell r="G1123">
            <v>0.1726</v>
          </cell>
          <cell r="H1123">
            <v>0.161</v>
          </cell>
          <cell r="I1123" t="str">
            <v>1          0   .</v>
          </cell>
          <cell r="J1123">
            <v>0</v>
          </cell>
          <cell r="K1123">
            <v>0</v>
          </cell>
          <cell r="L1123">
            <v>2003</v>
          </cell>
          <cell r="M1123" t="str">
            <v>No Trade</v>
          </cell>
          <cell r="N1123" t="str">
            <v/>
          </cell>
          <cell r="O1123" t="str">
            <v/>
          </cell>
          <cell r="P1123" t="str">
            <v/>
          </cell>
        </row>
        <row r="1124">
          <cell r="A1124" t="str">
            <v>OH</v>
          </cell>
          <cell r="B1124">
            <v>2</v>
          </cell>
          <cell r="C1124">
            <v>3</v>
          </cell>
          <cell r="D1124" t="str">
            <v>P</v>
          </cell>
          <cell r="E1124">
            <v>0.57999999999999996</v>
          </cell>
          <cell r="F1124">
            <v>37649</v>
          </cell>
          <cell r="G1124">
            <v>1.4E-3</v>
          </cell>
          <cell r="H1124">
            <v>2E-3</v>
          </cell>
          <cell r="I1124" t="str">
            <v>2          0   .</v>
          </cell>
          <cell r="J1124">
            <v>0</v>
          </cell>
          <cell r="K1124">
            <v>0</v>
          </cell>
          <cell r="L1124">
            <v>2003</v>
          </cell>
          <cell r="M1124" t="str">
            <v>No Trade</v>
          </cell>
          <cell r="N1124" t="str">
            <v/>
          </cell>
          <cell r="O1124" t="str">
            <v/>
          </cell>
          <cell r="P1124" t="str">
            <v/>
          </cell>
        </row>
        <row r="1125">
          <cell r="A1125" t="str">
            <v>OH</v>
          </cell>
          <cell r="B1125">
            <v>2</v>
          </cell>
          <cell r="C1125">
            <v>3</v>
          </cell>
          <cell r="D1125" t="str">
            <v>P</v>
          </cell>
          <cell r="E1125">
            <v>0.59</v>
          </cell>
          <cell r="F1125">
            <v>37649</v>
          </cell>
          <cell r="G1125">
            <v>1.9E-3</v>
          </cell>
          <cell r="H1125">
            <v>2E-3</v>
          </cell>
          <cell r="I1125" t="str">
            <v>9          0   .</v>
          </cell>
          <cell r="J1125">
            <v>0</v>
          </cell>
          <cell r="K1125">
            <v>0</v>
          </cell>
          <cell r="L1125">
            <v>2003</v>
          </cell>
          <cell r="M1125" t="str">
            <v>No Trade</v>
          </cell>
          <cell r="N1125" t="str">
            <v/>
          </cell>
          <cell r="O1125" t="str">
            <v/>
          </cell>
          <cell r="P1125" t="str">
            <v/>
          </cell>
        </row>
        <row r="1126">
          <cell r="A1126" t="str">
            <v>OH</v>
          </cell>
          <cell r="B1126">
            <v>2</v>
          </cell>
          <cell r="C1126">
            <v>3</v>
          </cell>
          <cell r="D1126" t="str">
            <v>C</v>
          </cell>
          <cell r="E1126">
            <v>0.6</v>
          </cell>
          <cell r="F1126">
            <v>37649</v>
          </cell>
          <cell r="G1126">
            <v>0.15359999999999999</v>
          </cell>
          <cell r="H1126">
            <v>0.14199999999999999</v>
          </cell>
          <cell r="I1126" t="str">
            <v>7          0   .</v>
          </cell>
          <cell r="J1126">
            <v>0</v>
          </cell>
          <cell r="K1126">
            <v>0</v>
          </cell>
          <cell r="L1126">
            <v>2003</v>
          </cell>
          <cell r="M1126" t="str">
            <v>No Trade</v>
          </cell>
          <cell r="N1126" t="str">
            <v/>
          </cell>
          <cell r="O1126" t="str">
            <v/>
          </cell>
          <cell r="P1126" t="str">
            <v/>
          </cell>
        </row>
        <row r="1127">
          <cell r="A1127" t="str">
            <v>OH</v>
          </cell>
          <cell r="B1127">
            <v>2</v>
          </cell>
          <cell r="C1127">
            <v>3</v>
          </cell>
          <cell r="D1127" t="str">
            <v>P</v>
          </cell>
          <cell r="E1127">
            <v>0.6</v>
          </cell>
          <cell r="F1127">
            <v>37649</v>
          </cell>
          <cell r="G1127">
            <v>2.5000000000000001E-3</v>
          </cell>
          <cell r="H1127">
            <v>3.0000000000000001E-3</v>
          </cell>
          <cell r="I1127" t="str">
            <v>8          0   .</v>
          </cell>
          <cell r="J1127">
            <v>0</v>
          </cell>
          <cell r="K1127">
            <v>0</v>
          </cell>
          <cell r="L1127">
            <v>2003</v>
          </cell>
          <cell r="M1127" t="str">
            <v>No Trade</v>
          </cell>
          <cell r="N1127" t="str">
            <v/>
          </cell>
          <cell r="O1127" t="str">
            <v/>
          </cell>
          <cell r="P1127" t="str">
            <v/>
          </cell>
        </row>
        <row r="1128">
          <cell r="A1128" t="str">
            <v>OH</v>
          </cell>
          <cell r="B1128">
            <v>2</v>
          </cell>
          <cell r="C1128">
            <v>3</v>
          </cell>
          <cell r="D1128" t="str">
            <v>C</v>
          </cell>
          <cell r="E1128">
            <v>0.61</v>
          </cell>
          <cell r="F1128">
            <v>37649</v>
          </cell>
          <cell r="G1128">
            <v>0.1444</v>
          </cell>
          <cell r="H1128">
            <v>0.13300000000000001</v>
          </cell>
          <cell r="I1128" t="str">
            <v>7          0   .</v>
          </cell>
          <cell r="J1128">
            <v>0</v>
          </cell>
          <cell r="K1128">
            <v>0</v>
          </cell>
          <cell r="L1128">
            <v>2003</v>
          </cell>
          <cell r="M1128" t="str">
            <v>No Trade</v>
          </cell>
          <cell r="N1128" t="str">
            <v/>
          </cell>
          <cell r="O1128" t="str">
            <v/>
          </cell>
          <cell r="P1128" t="str">
            <v/>
          </cell>
        </row>
        <row r="1129">
          <cell r="A1129" t="str">
            <v>OH</v>
          </cell>
          <cell r="B1129">
            <v>2</v>
          </cell>
          <cell r="C1129">
            <v>3</v>
          </cell>
          <cell r="D1129" t="str">
            <v>P</v>
          </cell>
          <cell r="E1129">
            <v>0.61</v>
          </cell>
          <cell r="F1129">
            <v>37649</v>
          </cell>
          <cell r="G1129">
            <v>3.3E-3</v>
          </cell>
          <cell r="H1129">
            <v>4.0000000000000001E-3</v>
          </cell>
          <cell r="I1129" t="str">
            <v>8          0   .</v>
          </cell>
          <cell r="J1129">
            <v>0</v>
          </cell>
          <cell r="K1129">
            <v>0</v>
          </cell>
          <cell r="L1129">
            <v>2003</v>
          </cell>
          <cell r="M1129" t="str">
            <v>No Trade</v>
          </cell>
          <cell r="N1129" t="str">
            <v/>
          </cell>
          <cell r="O1129" t="str">
            <v/>
          </cell>
          <cell r="P1129" t="str">
            <v/>
          </cell>
        </row>
        <row r="1130">
          <cell r="A1130" t="str">
            <v>OH</v>
          </cell>
          <cell r="B1130">
            <v>2</v>
          </cell>
          <cell r="C1130">
            <v>3</v>
          </cell>
          <cell r="D1130" t="str">
            <v>C</v>
          </cell>
          <cell r="E1130">
            <v>0.62</v>
          </cell>
          <cell r="F1130">
            <v>37649</v>
          </cell>
          <cell r="G1130">
            <v>0.1024</v>
          </cell>
          <cell r="H1130">
            <v>0.10199999999999999</v>
          </cell>
          <cell r="I1130" t="str">
            <v>4          0   .</v>
          </cell>
          <cell r="J1130">
            <v>0</v>
          </cell>
          <cell r="K1130">
            <v>0</v>
          </cell>
          <cell r="L1130">
            <v>2003</v>
          </cell>
          <cell r="M1130" t="str">
            <v>No Trade</v>
          </cell>
          <cell r="N1130" t="str">
            <v/>
          </cell>
          <cell r="O1130" t="str">
            <v/>
          </cell>
          <cell r="P1130" t="str">
            <v/>
          </cell>
        </row>
        <row r="1131">
          <cell r="A1131" t="str">
            <v>OH</v>
          </cell>
          <cell r="B1131">
            <v>2</v>
          </cell>
          <cell r="C1131">
            <v>3</v>
          </cell>
          <cell r="D1131" t="str">
            <v>P</v>
          </cell>
          <cell r="E1131">
            <v>0.62</v>
          </cell>
          <cell r="F1131">
            <v>37649</v>
          </cell>
          <cell r="G1131">
            <v>4.3E-3</v>
          </cell>
          <cell r="H1131">
            <v>6.0000000000000001E-3</v>
          </cell>
          <cell r="I1131" t="str">
            <v>0          5   .</v>
          </cell>
          <cell r="J1131">
            <v>50</v>
          </cell>
          <cell r="K1131">
            <v>5.0000000000000001E-3</v>
          </cell>
          <cell r="L1131">
            <v>2003</v>
          </cell>
          <cell r="M1131" t="str">
            <v>No Trade</v>
          </cell>
          <cell r="N1131" t="str">
            <v/>
          </cell>
          <cell r="O1131" t="str">
            <v/>
          </cell>
          <cell r="P1131" t="str">
            <v/>
          </cell>
        </row>
        <row r="1132">
          <cell r="A1132" t="str">
            <v>OH</v>
          </cell>
          <cell r="B1132">
            <v>2</v>
          </cell>
          <cell r="C1132">
            <v>3</v>
          </cell>
          <cell r="D1132" t="str">
            <v>C</v>
          </cell>
          <cell r="E1132">
            <v>0.63</v>
          </cell>
          <cell r="F1132">
            <v>37649</v>
          </cell>
          <cell r="G1132">
            <v>0.12659999999999999</v>
          </cell>
          <cell r="H1132">
            <v>0.11600000000000001</v>
          </cell>
          <cell r="I1132" t="str">
            <v>5          0   .</v>
          </cell>
          <cell r="J1132">
            <v>0</v>
          </cell>
          <cell r="K1132">
            <v>0</v>
          </cell>
          <cell r="L1132">
            <v>2003</v>
          </cell>
          <cell r="M1132" t="str">
            <v>No Trade</v>
          </cell>
          <cell r="N1132" t="str">
            <v/>
          </cell>
          <cell r="O1132" t="str">
            <v/>
          </cell>
          <cell r="P1132" t="str">
            <v/>
          </cell>
        </row>
        <row r="1133">
          <cell r="A1133" t="str">
            <v>OH</v>
          </cell>
          <cell r="B1133">
            <v>2</v>
          </cell>
          <cell r="C1133">
            <v>3</v>
          </cell>
          <cell r="D1133" t="str">
            <v>P</v>
          </cell>
          <cell r="E1133">
            <v>0.63</v>
          </cell>
          <cell r="F1133">
            <v>37649</v>
          </cell>
          <cell r="G1133">
            <v>5.4000000000000003E-3</v>
          </cell>
          <cell r="H1133">
            <v>7.0000000000000001E-3</v>
          </cell>
          <cell r="I1133" t="str">
            <v>5          0   .</v>
          </cell>
          <cell r="J1133">
            <v>0</v>
          </cell>
          <cell r="K1133">
            <v>0</v>
          </cell>
          <cell r="L1133">
            <v>2003</v>
          </cell>
          <cell r="M1133" t="str">
            <v>No Trade</v>
          </cell>
          <cell r="N1133" t="str">
            <v/>
          </cell>
          <cell r="O1133" t="str">
            <v/>
          </cell>
          <cell r="P1133" t="str">
            <v/>
          </cell>
        </row>
        <row r="1134">
          <cell r="A1134" t="str">
            <v>OH</v>
          </cell>
          <cell r="B1134">
            <v>2</v>
          </cell>
          <cell r="C1134">
            <v>3</v>
          </cell>
          <cell r="D1134" t="str">
            <v>P</v>
          </cell>
          <cell r="E1134">
            <v>0.64</v>
          </cell>
          <cell r="F1134">
            <v>37649</v>
          </cell>
          <cell r="G1134">
            <v>6.7999999999999996E-3</v>
          </cell>
          <cell r="H1134">
            <v>8.9999999999999993E-3</v>
          </cell>
          <cell r="I1134" t="str">
            <v>3          0   .</v>
          </cell>
          <cell r="J1134">
            <v>0</v>
          </cell>
          <cell r="K1134">
            <v>0</v>
          </cell>
          <cell r="L1134">
            <v>2003</v>
          </cell>
          <cell r="M1134" t="str">
            <v>No Trade</v>
          </cell>
          <cell r="N1134" t="str">
            <v/>
          </cell>
          <cell r="O1134" t="str">
            <v/>
          </cell>
          <cell r="P1134" t="str">
            <v/>
          </cell>
        </row>
        <row r="1135">
          <cell r="A1135" t="str">
            <v>OH</v>
          </cell>
          <cell r="B1135">
            <v>2</v>
          </cell>
          <cell r="C1135">
            <v>3</v>
          </cell>
          <cell r="D1135" t="str">
            <v>C</v>
          </cell>
          <cell r="E1135">
            <v>0.65</v>
          </cell>
          <cell r="F1135">
            <v>37649</v>
          </cell>
          <cell r="G1135">
            <v>0.10970000000000001</v>
          </cell>
          <cell r="H1135">
            <v>0.1</v>
          </cell>
          <cell r="I1135" t="str">
            <v>4          0   .</v>
          </cell>
          <cell r="J1135">
            <v>0</v>
          </cell>
          <cell r="K1135">
            <v>0</v>
          </cell>
          <cell r="L1135">
            <v>2003</v>
          </cell>
          <cell r="M1135" t="str">
            <v>No Trade</v>
          </cell>
          <cell r="N1135" t="str">
            <v/>
          </cell>
          <cell r="O1135" t="str">
            <v/>
          </cell>
          <cell r="P1135" t="str">
            <v/>
          </cell>
        </row>
        <row r="1136">
          <cell r="A1136" t="str">
            <v>OH</v>
          </cell>
          <cell r="B1136">
            <v>2</v>
          </cell>
          <cell r="C1136">
            <v>3</v>
          </cell>
          <cell r="D1136" t="str">
            <v>P</v>
          </cell>
          <cell r="E1136">
            <v>0.65</v>
          </cell>
          <cell r="F1136">
            <v>37649</v>
          </cell>
          <cell r="G1136">
            <v>8.3999999999999995E-3</v>
          </cell>
          <cell r="H1136">
            <v>1.0999999999999999E-2</v>
          </cell>
          <cell r="I1136" t="str">
            <v>3          0   .</v>
          </cell>
          <cell r="J1136">
            <v>0</v>
          </cell>
          <cell r="K1136">
            <v>0</v>
          </cell>
          <cell r="L1136">
            <v>2003</v>
          </cell>
          <cell r="M1136" t="str">
            <v>No Trade</v>
          </cell>
          <cell r="N1136" t="str">
            <v/>
          </cell>
          <cell r="O1136" t="str">
            <v/>
          </cell>
          <cell r="P1136" t="str">
            <v/>
          </cell>
        </row>
        <row r="1137">
          <cell r="A1137" t="str">
            <v>OH</v>
          </cell>
          <cell r="B1137">
            <v>2</v>
          </cell>
          <cell r="C1137">
            <v>3</v>
          </cell>
          <cell r="D1137" t="str">
            <v>C</v>
          </cell>
          <cell r="E1137">
            <v>0.66</v>
          </cell>
          <cell r="F1137">
            <v>37649</v>
          </cell>
          <cell r="G1137">
            <v>0.1016</v>
          </cell>
          <cell r="H1137">
            <v>9.1999999999999998E-2</v>
          </cell>
          <cell r="I1137" t="str">
            <v>8          0   .</v>
          </cell>
          <cell r="J1137">
            <v>0</v>
          </cell>
          <cell r="K1137">
            <v>0</v>
          </cell>
          <cell r="L1137">
            <v>2003</v>
          </cell>
          <cell r="M1137" t="str">
            <v>No Trade</v>
          </cell>
          <cell r="N1137" t="str">
            <v/>
          </cell>
          <cell r="O1137" t="str">
            <v/>
          </cell>
          <cell r="P1137" t="str">
            <v/>
          </cell>
        </row>
        <row r="1138">
          <cell r="A1138" t="str">
            <v>OH</v>
          </cell>
          <cell r="B1138">
            <v>2</v>
          </cell>
          <cell r="C1138">
            <v>3</v>
          </cell>
          <cell r="D1138" t="str">
            <v>P</v>
          </cell>
          <cell r="E1138">
            <v>0.66</v>
          </cell>
          <cell r="F1138">
            <v>37649</v>
          </cell>
          <cell r="G1138">
            <v>1.03E-2</v>
          </cell>
          <cell r="H1138">
            <v>1.2999999999999999E-2</v>
          </cell>
          <cell r="I1138" t="str">
            <v>6          0   .</v>
          </cell>
          <cell r="J1138">
            <v>0</v>
          </cell>
          <cell r="K1138">
            <v>0</v>
          </cell>
          <cell r="L1138">
            <v>2003</v>
          </cell>
          <cell r="M1138" t="str">
            <v>No Trade</v>
          </cell>
          <cell r="N1138" t="str">
            <v/>
          </cell>
          <cell r="O1138" t="str">
            <v/>
          </cell>
          <cell r="P1138" t="str">
            <v/>
          </cell>
        </row>
        <row r="1139">
          <cell r="A1139" t="str">
            <v>OH</v>
          </cell>
          <cell r="B1139">
            <v>2</v>
          </cell>
          <cell r="C1139">
            <v>3</v>
          </cell>
          <cell r="D1139" t="str">
            <v>C</v>
          </cell>
          <cell r="E1139">
            <v>0.67</v>
          </cell>
          <cell r="F1139">
            <v>37649</v>
          </cell>
          <cell r="G1139">
            <v>9.3899999999999997E-2</v>
          </cell>
          <cell r="H1139">
            <v>8.5000000000000006E-2</v>
          </cell>
          <cell r="I1139" t="str">
            <v>5          2   .</v>
          </cell>
          <cell r="J1139">
            <v>0</v>
          </cell>
          <cell r="K1139">
            <v>0</v>
          </cell>
          <cell r="L1139">
            <v>2003</v>
          </cell>
          <cell r="M1139" t="str">
            <v>No Trade</v>
          </cell>
          <cell r="N1139" t="str">
            <v/>
          </cell>
          <cell r="O1139" t="str">
            <v/>
          </cell>
          <cell r="P1139" t="str">
            <v/>
          </cell>
        </row>
        <row r="1140">
          <cell r="A1140" t="str">
            <v>OH</v>
          </cell>
          <cell r="B1140">
            <v>2</v>
          </cell>
          <cell r="C1140">
            <v>3</v>
          </cell>
          <cell r="D1140" t="str">
            <v>P</v>
          </cell>
          <cell r="E1140">
            <v>0.67</v>
          </cell>
          <cell r="F1140">
            <v>37649</v>
          </cell>
          <cell r="G1140">
            <v>1.2500000000000001E-2</v>
          </cell>
          <cell r="H1140">
            <v>1.6E-2</v>
          </cell>
          <cell r="I1140" t="str">
            <v>2          0   .</v>
          </cell>
          <cell r="J1140">
            <v>0</v>
          </cell>
          <cell r="K1140">
            <v>0</v>
          </cell>
          <cell r="L1140">
            <v>2003</v>
          </cell>
          <cell r="M1140" t="str">
            <v>No Trade</v>
          </cell>
          <cell r="N1140" t="str">
            <v/>
          </cell>
          <cell r="O1140" t="str">
            <v/>
          </cell>
          <cell r="P1140" t="str">
            <v/>
          </cell>
        </row>
        <row r="1141">
          <cell r="A1141" t="str">
            <v>OH</v>
          </cell>
          <cell r="B1141">
            <v>2</v>
          </cell>
          <cell r="C1141">
            <v>3</v>
          </cell>
          <cell r="D1141" t="str">
            <v>C</v>
          </cell>
          <cell r="E1141">
            <v>0.68</v>
          </cell>
          <cell r="F1141">
            <v>37649</v>
          </cell>
          <cell r="G1141">
            <v>8.6400000000000005E-2</v>
          </cell>
          <cell r="H1141">
            <v>7.8E-2</v>
          </cell>
          <cell r="I1141" t="str">
            <v>5          0   .</v>
          </cell>
          <cell r="J1141">
            <v>0</v>
          </cell>
          <cell r="K1141">
            <v>0</v>
          </cell>
          <cell r="L1141">
            <v>2003</v>
          </cell>
          <cell r="M1141" t="str">
            <v>No Trade</v>
          </cell>
          <cell r="N1141" t="str">
            <v/>
          </cell>
          <cell r="O1141" t="str">
            <v/>
          </cell>
          <cell r="P1141" t="str">
            <v/>
          </cell>
        </row>
        <row r="1142">
          <cell r="A1142" t="str">
            <v>OH</v>
          </cell>
          <cell r="B1142">
            <v>2</v>
          </cell>
          <cell r="C1142">
            <v>3</v>
          </cell>
          <cell r="D1142" t="str">
            <v>P</v>
          </cell>
          <cell r="E1142">
            <v>0.68</v>
          </cell>
          <cell r="F1142">
            <v>37649</v>
          </cell>
          <cell r="G1142">
            <v>1.4999999999999999E-2</v>
          </cell>
          <cell r="H1142">
            <v>1.9E-2</v>
          </cell>
          <cell r="I1142" t="str">
            <v>2          0   .</v>
          </cell>
          <cell r="J1142">
            <v>0</v>
          </cell>
          <cell r="K1142">
            <v>0</v>
          </cell>
          <cell r="L1142">
            <v>2003</v>
          </cell>
          <cell r="M1142" t="str">
            <v>No Trade</v>
          </cell>
          <cell r="N1142" t="str">
            <v/>
          </cell>
          <cell r="O1142" t="str">
            <v/>
          </cell>
          <cell r="P1142" t="str">
            <v/>
          </cell>
        </row>
        <row r="1143">
          <cell r="A1143" t="str">
            <v>OH</v>
          </cell>
          <cell r="B1143">
            <v>2</v>
          </cell>
          <cell r="C1143">
            <v>3</v>
          </cell>
          <cell r="D1143" t="str">
            <v>C</v>
          </cell>
          <cell r="E1143">
            <v>0.69</v>
          </cell>
          <cell r="F1143">
            <v>37649</v>
          </cell>
          <cell r="G1143">
            <v>7.9399999999999998E-2</v>
          </cell>
          <cell r="H1143">
            <v>7.0999999999999994E-2</v>
          </cell>
          <cell r="I1143" t="str">
            <v>9          0   .</v>
          </cell>
          <cell r="J1143">
            <v>0</v>
          </cell>
          <cell r="K1143">
            <v>0</v>
          </cell>
          <cell r="L1143">
            <v>2003</v>
          </cell>
          <cell r="M1143" t="str">
            <v>No Trade</v>
          </cell>
          <cell r="N1143" t="str">
            <v/>
          </cell>
          <cell r="O1143" t="str">
            <v/>
          </cell>
          <cell r="P1143" t="str">
            <v/>
          </cell>
        </row>
        <row r="1144">
          <cell r="A1144" t="str">
            <v>OH</v>
          </cell>
          <cell r="B1144">
            <v>2</v>
          </cell>
          <cell r="C1144">
            <v>3</v>
          </cell>
          <cell r="D1144" t="str">
            <v>P</v>
          </cell>
          <cell r="E1144">
            <v>0.69</v>
          </cell>
          <cell r="F1144">
            <v>37649</v>
          </cell>
          <cell r="G1144">
            <v>1.7899999999999999E-2</v>
          </cell>
          <cell r="H1144">
            <v>2.1999999999999999E-2</v>
          </cell>
          <cell r="I1144" t="str">
            <v>5        110   .</v>
          </cell>
          <cell r="J1144">
            <v>0</v>
          </cell>
          <cell r="K1144">
            <v>0</v>
          </cell>
          <cell r="L1144">
            <v>2003</v>
          </cell>
          <cell r="M1144" t="str">
            <v>No Trade</v>
          </cell>
          <cell r="N1144" t="str">
            <v/>
          </cell>
          <cell r="O1144" t="str">
            <v/>
          </cell>
          <cell r="P1144" t="str">
            <v/>
          </cell>
        </row>
        <row r="1145">
          <cell r="A1145" t="str">
            <v>OH</v>
          </cell>
          <cell r="B1145">
            <v>2</v>
          </cell>
          <cell r="C1145">
            <v>3</v>
          </cell>
          <cell r="D1145" t="str">
            <v>C</v>
          </cell>
          <cell r="E1145">
            <v>0.7</v>
          </cell>
          <cell r="F1145">
            <v>37649</v>
          </cell>
          <cell r="G1145">
            <v>7.2599999999999998E-2</v>
          </cell>
          <cell r="H1145">
            <v>6.5000000000000002E-2</v>
          </cell>
          <cell r="I1145" t="str">
            <v>6        127   .</v>
          </cell>
          <cell r="J1145">
            <v>750</v>
          </cell>
          <cell r="K1145">
            <v>7.3999999999999996E-2</v>
          </cell>
          <cell r="L1145">
            <v>2003</v>
          </cell>
          <cell r="M1145" t="str">
            <v>No Trade</v>
          </cell>
          <cell r="N1145" t="str">
            <v/>
          </cell>
          <cell r="O1145" t="str">
            <v/>
          </cell>
          <cell r="P1145" t="str">
            <v/>
          </cell>
        </row>
        <row r="1146">
          <cell r="A1146" t="str">
            <v>OH</v>
          </cell>
          <cell r="B1146">
            <v>2</v>
          </cell>
          <cell r="C1146">
            <v>3</v>
          </cell>
          <cell r="D1146" t="str">
            <v>P</v>
          </cell>
          <cell r="E1146">
            <v>0.7</v>
          </cell>
          <cell r="F1146">
            <v>37649</v>
          </cell>
          <cell r="G1146">
            <v>2.1000000000000001E-2</v>
          </cell>
          <cell r="H1146">
            <v>2.5999999999999999E-2</v>
          </cell>
          <cell r="I1146" t="str">
            <v>1        100   .</v>
          </cell>
          <cell r="J1146">
            <v>0</v>
          </cell>
          <cell r="K1146">
            <v>0</v>
          </cell>
          <cell r="L1146">
            <v>2003</v>
          </cell>
          <cell r="M1146" t="str">
            <v>No Trade</v>
          </cell>
          <cell r="N1146" t="str">
            <v/>
          </cell>
          <cell r="O1146" t="str">
            <v/>
          </cell>
          <cell r="P1146" t="str">
            <v/>
          </cell>
        </row>
        <row r="1147">
          <cell r="A1147" t="str">
            <v>OH</v>
          </cell>
          <cell r="B1147">
            <v>2</v>
          </cell>
          <cell r="C1147">
            <v>3</v>
          </cell>
          <cell r="D1147" t="str">
            <v>C</v>
          </cell>
          <cell r="E1147">
            <v>0.71</v>
          </cell>
          <cell r="F1147">
            <v>37649</v>
          </cell>
          <cell r="G1147">
            <v>6.6299999999999998E-2</v>
          </cell>
          <cell r="H1147">
            <v>5.8999999999999997E-2</v>
          </cell>
          <cell r="I1147" t="str">
            <v>7          0   .</v>
          </cell>
          <cell r="J1147">
            <v>0</v>
          </cell>
          <cell r="K1147">
            <v>0</v>
          </cell>
          <cell r="L1147">
            <v>2003</v>
          </cell>
          <cell r="M1147" t="str">
            <v>No Trade</v>
          </cell>
          <cell r="N1147" t="str">
            <v/>
          </cell>
          <cell r="O1147" t="str">
            <v/>
          </cell>
          <cell r="P1147" t="str">
            <v/>
          </cell>
        </row>
        <row r="1148">
          <cell r="A1148" t="str">
            <v>OH</v>
          </cell>
          <cell r="B1148">
            <v>2</v>
          </cell>
          <cell r="C1148">
            <v>3</v>
          </cell>
          <cell r="D1148" t="str">
            <v>P</v>
          </cell>
          <cell r="E1148">
            <v>0.71</v>
          </cell>
          <cell r="F1148">
            <v>37649</v>
          </cell>
          <cell r="G1148">
            <v>2.46E-2</v>
          </cell>
          <cell r="H1148">
            <v>0.03</v>
          </cell>
          <cell r="I1148" t="str">
            <v>2          0   .</v>
          </cell>
          <cell r="J1148">
            <v>0</v>
          </cell>
          <cell r="K1148">
            <v>0</v>
          </cell>
          <cell r="L1148">
            <v>2003</v>
          </cell>
          <cell r="M1148" t="str">
            <v>No Trade</v>
          </cell>
          <cell r="N1148" t="str">
            <v/>
          </cell>
          <cell r="O1148" t="str">
            <v/>
          </cell>
          <cell r="P1148" t="str">
            <v/>
          </cell>
        </row>
        <row r="1149">
          <cell r="A1149" t="str">
            <v>OH</v>
          </cell>
          <cell r="B1149">
            <v>2</v>
          </cell>
          <cell r="C1149">
            <v>3</v>
          </cell>
          <cell r="D1149" t="str">
            <v>C</v>
          </cell>
          <cell r="E1149">
            <v>0.72</v>
          </cell>
          <cell r="F1149">
            <v>37649</v>
          </cell>
          <cell r="G1149">
            <v>6.0199999999999997E-2</v>
          </cell>
          <cell r="H1149">
            <v>5.3999999999999999E-2</v>
          </cell>
          <cell r="I1149" t="str">
            <v>1          0   .</v>
          </cell>
          <cell r="J1149">
            <v>0</v>
          </cell>
          <cell r="K1149">
            <v>0</v>
          </cell>
          <cell r="L1149">
            <v>2003</v>
          </cell>
          <cell r="M1149" t="str">
            <v>No Trade</v>
          </cell>
          <cell r="N1149" t="str">
            <v/>
          </cell>
          <cell r="O1149" t="str">
            <v/>
          </cell>
          <cell r="P1149" t="str">
            <v/>
          </cell>
        </row>
        <row r="1150">
          <cell r="A1150" t="str">
            <v>OH</v>
          </cell>
          <cell r="B1150">
            <v>2</v>
          </cell>
          <cell r="C1150">
            <v>3</v>
          </cell>
          <cell r="D1150" t="str">
            <v>P</v>
          </cell>
          <cell r="E1150">
            <v>0.72</v>
          </cell>
          <cell r="F1150">
            <v>37649</v>
          </cell>
          <cell r="G1150">
            <v>2.8500000000000001E-2</v>
          </cell>
          <cell r="H1150">
            <v>3.4000000000000002E-2</v>
          </cell>
          <cell r="I1150" t="str">
            <v>5          0   .</v>
          </cell>
          <cell r="J1150">
            <v>0</v>
          </cell>
          <cell r="K1150">
            <v>0</v>
          </cell>
          <cell r="L1150">
            <v>2003</v>
          </cell>
          <cell r="M1150" t="str">
            <v>No Trade</v>
          </cell>
          <cell r="N1150" t="str">
            <v/>
          </cell>
          <cell r="O1150" t="str">
            <v/>
          </cell>
          <cell r="P1150" t="str">
            <v/>
          </cell>
        </row>
        <row r="1151">
          <cell r="A1151" t="str">
            <v>OH</v>
          </cell>
          <cell r="B1151">
            <v>2</v>
          </cell>
          <cell r="C1151">
            <v>3</v>
          </cell>
          <cell r="D1151" t="str">
            <v>C</v>
          </cell>
          <cell r="E1151">
            <v>0.73</v>
          </cell>
          <cell r="F1151">
            <v>37649</v>
          </cell>
          <cell r="G1151">
            <v>5.4600000000000003E-2</v>
          </cell>
          <cell r="H1151">
            <v>4.9000000000000002E-2</v>
          </cell>
          <cell r="I1151" t="str">
            <v>0          0   .</v>
          </cell>
          <cell r="J1151">
            <v>0</v>
          </cell>
          <cell r="K1151">
            <v>0</v>
          </cell>
          <cell r="L1151">
            <v>2003</v>
          </cell>
          <cell r="M1151" t="str">
            <v>No Trade</v>
          </cell>
          <cell r="N1151" t="str">
            <v/>
          </cell>
          <cell r="O1151" t="str">
            <v/>
          </cell>
          <cell r="P1151" t="str">
            <v/>
          </cell>
        </row>
        <row r="1152">
          <cell r="A1152" t="str">
            <v>OH</v>
          </cell>
          <cell r="B1152">
            <v>2</v>
          </cell>
          <cell r="C1152">
            <v>3</v>
          </cell>
          <cell r="D1152" t="str">
            <v>P</v>
          </cell>
          <cell r="E1152">
            <v>0.73</v>
          </cell>
          <cell r="F1152">
            <v>37649</v>
          </cell>
          <cell r="G1152">
            <v>3.2800000000000003E-2</v>
          </cell>
          <cell r="H1152">
            <v>3.9E-2</v>
          </cell>
          <cell r="I1152" t="str">
            <v>3          0   .</v>
          </cell>
          <cell r="J1152">
            <v>0</v>
          </cell>
          <cell r="K1152">
            <v>0</v>
          </cell>
          <cell r="L1152">
            <v>2003</v>
          </cell>
          <cell r="M1152" t="str">
            <v>No Trade</v>
          </cell>
          <cell r="N1152" t="str">
            <v/>
          </cell>
          <cell r="O1152" t="str">
            <v/>
          </cell>
          <cell r="P1152" t="str">
            <v/>
          </cell>
        </row>
        <row r="1153">
          <cell r="A1153" t="str">
            <v>OH</v>
          </cell>
          <cell r="B1153">
            <v>2</v>
          </cell>
          <cell r="C1153">
            <v>3</v>
          </cell>
          <cell r="D1153" t="str">
            <v>C</v>
          </cell>
          <cell r="E1153">
            <v>0.74</v>
          </cell>
          <cell r="F1153">
            <v>37649</v>
          </cell>
          <cell r="G1153">
            <v>4.9299999999999997E-2</v>
          </cell>
          <cell r="H1153">
            <v>4.3999999999999997E-2</v>
          </cell>
          <cell r="I1153" t="str">
            <v>1          5   .</v>
          </cell>
          <cell r="J1153">
            <v>0</v>
          </cell>
          <cell r="K1153">
            <v>0</v>
          </cell>
          <cell r="L1153">
            <v>2003</v>
          </cell>
          <cell r="M1153" t="str">
            <v>No Trade</v>
          </cell>
          <cell r="N1153" t="str">
            <v/>
          </cell>
          <cell r="O1153" t="str">
            <v/>
          </cell>
          <cell r="P1153" t="str">
            <v/>
          </cell>
        </row>
        <row r="1154">
          <cell r="A1154" t="str">
            <v>OH</v>
          </cell>
          <cell r="B1154">
            <v>2</v>
          </cell>
          <cell r="C1154">
            <v>3</v>
          </cell>
          <cell r="D1154" t="str">
            <v>P</v>
          </cell>
          <cell r="E1154">
            <v>0.74</v>
          </cell>
          <cell r="F1154">
            <v>37649</v>
          </cell>
          <cell r="G1154">
            <v>3.7400000000000003E-2</v>
          </cell>
          <cell r="H1154">
            <v>4.3999999999999997E-2</v>
          </cell>
          <cell r="I1154" t="str">
            <v>4          0   .</v>
          </cell>
          <cell r="J1154">
            <v>0</v>
          </cell>
          <cell r="K1154">
            <v>0</v>
          </cell>
          <cell r="L1154">
            <v>2003</v>
          </cell>
          <cell r="M1154" t="str">
            <v>No Trade</v>
          </cell>
          <cell r="N1154" t="str">
            <v/>
          </cell>
          <cell r="O1154" t="str">
            <v/>
          </cell>
          <cell r="P1154" t="str">
            <v/>
          </cell>
        </row>
        <row r="1155">
          <cell r="A1155" t="str">
            <v>OH</v>
          </cell>
          <cell r="B1155">
            <v>2</v>
          </cell>
          <cell r="C1155">
            <v>3</v>
          </cell>
          <cell r="D1155" t="str">
            <v>C</v>
          </cell>
          <cell r="E1155">
            <v>0.75</v>
          </cell>
          <cell r="F1155">
            <v>37649</v>
          </cell>
          <cell r="G1155">
            <v>4.4299999999999999E-2</v>
          </cell>
          <cell r="H1155">
            <v>3.9E-2</v>
          </cell>
          <cell r="I1155" t="str">
            <v>7         53   .</v>
          </cell>
          <cell r="J1155">
            <v>0</v>
          </cell>
          <cell r="K1155">
            <v>0</v>
          </cell>
          <cell r="L1155">
            <v>2003</v>
          </cell>
          <cell r="M1155" t="str">
            <v>No Trade</v>
          </cell>
          <cell r="N1155" t="str">
            <v/>
          </cell>
          <cell r="O1155" t="str">
            <v/>
          </cell>
          <cell r="P1155" t="str">
            <v/>
          </cell>
        </row>
        <row r="1156">
          <cell r="A1156" t="str">
            <v>OH</v>
          </cell>
          <cell r="B1156">
            <v>2</v>
          </cell>
          <cell r="C1156">
            <v>3</v>
          </cell>
          <cell r="D1156" t="str">
            <v>P</v>
          </cell>
          <cell r="E1156">
            <v>0.75</v>
          </cell>
          <cell r="F1156">
            <v>37649</v>
          </cell>
          <cell r="G1156">
            <v>4.24E-2</v>
          </cell>
          <cell r="H1156">
            <v>0.05</v>
          </cell>
          <cell r="I1156" t="str">
            <v>0        262   .</v>
          </cell>
          <cell r="J1156">
            <v>0</v>
          </cell>
          <cell r="K1156">
            <v>0</v>
          </cell>
          <cell r="L1156">
            <v>2003</v>
          </cell>
          <cell r="M1156" t="str">
            <v>No Trade</v>
          </cell>
          <cell r="N1156" t="str">
            <v/>
          </cell>
          <cell r="O1156" t="str">
            <v/>
          </cell>
          <cell r="P1156" t="str">
            <v/>
          </cell>
        </row>
        <row r="1157">
          <cell r="A1157" t="str">
            <v>OH</v>
          </cell>
          <cell r="B1157">
            <v>2</v>
          </cell>
          <cell r="C1157">
            <v>3</v>
          </cell>
          <cell r="D1157" t="str">
            <v>C</v>
          </cell>
          <cell r="E1157">
            <v>0.76</v>
          </cell>
          <cell r="F1157">
            <v>37649</v>
          </cell>
          <cell r="G1157">
            <v>3.9800000000000002E-2</v>
          </cell>
          <cell r="H1157">
            <v>3.5000000000000003E-2</v>
          </cell>
          <cell r="I1157" t="str">
            <v>7         10   .</v>
          </cell>
          <cell r="J1157">
            <v>380</v>
          </cell>
          <cell r="K1157">
            <v>3.7999999999999999E-2</v>
          </cell>
          <cell r="L1157">
            <v>2003</v>
          </cell>
          <cell r="M1157" t="str">
            <v>No Trade</v>
          </cell>
          <cell r="N1157" t="str">
            <v/>
          </cell>
          <cell r="O1157" t="str">
            <v/>
          </cell>
          <cell r="P1157" t="str">
            <v/>
          </cell>
        </row>
        <row r="1158">
          <cell r="A1158" t="str">
            <v>OH</v>
          </cell>
          <cell r="B1158">
            <v>2</v>
          </cell>
          <cell r="C1158">
            <v>3</v>
          </cell>
          <cell r="D1158" t="str">
            <v>P</v>
          </cell>
          <cell r="E1158">
            <v>0.76</v>
          </cell>
          <cell r="F1158">
            <v>37649</v>
          </cell>
          <cell r="G1158">
            <v>4.7899999999999998E-2</v>
          </cell>
          <cell r="H1158">
            <v>5.5E-2</v>
          </cell>
          <cell r="I1158" t="str">
            <v>9          0   .</v>
          </cell>
          <cell r="J1158">
            <v>0</v>
          </cell>
          <cell r="K1158">
            <v>0</v>
          </cell>
          <cell r="L1158">
            <v>2003</v>
          </cell>
          <cell r="M1158" t="str">
            <v>No Trade</v>
          </cell>
          <cell r="N1158" t="str">
            <v/>
          </cell>
          <cell r="O1158" t="str">
            <v/>
          </cell>
          <cell r="P1158" t="str">
            <v/>
          </cell>
        </row>
        <row r="1159">
          <cell r="A1159" t="str">
            <v>OH</v>
          </cell>
          <cell r="B1159">
            <v>2</v>
          </cell>
          <cell r="C1159">
            <v>3</v>
          </cell>
          <cell r="D1159" t="str">
            <v>C</v>
          </cell>
          <cell r="E1159">
            <v>0.77</v>
          </cell>
          <cell r="F1159">
            <v>37649</v>
          </cell>
          <cell r="G1159">
            <v>3.5700000000000003E-2</v>
          </cell>
          <cell r="H1159">
            <v>3.2000000000000001E-2</v>
          </cell>
          <cell r="I1159" t="str">
            <v>0          0   .</v>
          </cell>
          <cell r="J1159">
            <v>0</v>
          </cell>
          <cell r="K1159">
            <v>0</v>
          </cell>
          <cell r="L1159">
            <v>2003</v>
          </cell>
          <cell r="M1159" t="str">
            <v>No Trade</v>
          </cell>
          <cell r="N1159" t="str">
            <v/>
          </cell>
          <cell r="O1159" t="str">
            <v/>
          </cell>
          <cell r="P1159" t="str">
            <v/>
          </cell>
        </row>
        <row r="1160">
          <cell r="A1160" t="str">
            <v>OH</v>
          </cell>
          <cell r="B1160">
            <v>2</v>
          </cell>
          <cell r="C1160">
            <v>3</v>
          </cell>
          <cell r="D1160" t="str">
            <v>P</v>
          </cell>
          <cell r="E1160">
            <v>0.77</v>
          </cell>
          <cell r="F1160">
            <v>37649</v>
          </cell>
          <cell r="G1160">
            <v>5.3699999999999998E-2</v>
          </cell>
          <cell r="H1160">
            <v>6.2E-2</v>
          </cell>
          <cell r="I1160" t="str">
            <v>1          0   .</v>
          </cell>
          <cell r="J1160">
            <v>0</v>
          </cell>
          <cell r="K1160">
            <v>0</v>
          </cell>
          <cell r="L1160">
            <v>2003</v>
          </cell>
          <cell r="M1160" t="str">
            <v>No Trade</v>
          </cell>
          <cell r="N1160" t="str">
            <v/>
          </cell>
          <cell r="O1160" t="str">
            <v/>
          </cell>
          <cell r="P1160" t="str">
            <v/>
          </cell>
        </row>
        <row r="1161">
          <cell r="A1161" t="str">
            <v>OH</v>
          </cell>
          <cell r="B1161">
            <v>2</v>
          </cell>
          <cell r="C1161">
            <v>3</v>
          </cell>
          <cell r="D1161" t="str">
            <v>C</v>
          </cell>
          <cell r="E1161">
            <v>0.78</v>
          </cell>
          <cell r="F1161">
            <v>37649</v>
          </cell>
          <cell r="G1161">
            <v>3.1899999999999998E-2</v>
          </cell>
          <cell r="H1161">
            <v>2.9000000000000001E-2</v>
          </cell>
          <cell r="I1161" t="str">
            <v>5         20   .</v>
          </cell>
          <cell r="J1161">
            <v>310</v>
          </cell>
          <cell r="K1161">
            <v>3.1E-2</v>
          </cell>
          <cell r="L1161">
            <v>2003</v>
          </cell>
          <cell r="M1161" t="str">
            <v>No Trade</v>
          </cell>
          <cell r="N1161" t="str">
            <v/>
          </cell>
          <cell r="O1161" t="str">
            <v/>
          </cell>
          <cell r="P1161" t="str">
            <v/>
          </cell>
        </row>
        <row r="1162">
          <cell r="A1162" t="str">
            <v>OH</v>
          </cell>
          <cell r="B1162">
            <v>2</v>
          </cell>
          <cell r="C1162">
            <v>3</v>
          </cell>
          <cell r="D1162" t="str">
            <v>P</v>
          </cell>
          <cell r="E1162">
            <v>0.78</v>
          </cell>
          <cell r="F1162">
            <v>37649</v>
          </cell>
          <cell r="G1162">
            <v>5.9900000000000002E-2</v>
          </cell>
          <cell r="H1162">
            <v>6.9000000000000006E-2</v>
          </cell>
          <cell r="I1162" t="str">
            <v>6          0   .</v>
          </cell>
          <cell r="J1162">
            <v>0</v>
          </cell>
          <cell r="K1162">
            <v>0</v>
          </cell>
          <cell r="L1162">
            <v>2003</v>
          </cell>
          <cell r="M1162" t="str">
            <v>No Trade</v>
          </cell>
          <cell r="N1162" t="str">
            <v/>
          </cell>
          <cell r="O1162" t="str">
            <v/>
          </cell>
          <cell r="P1162" t="str">
            <v/>
          </cell>
        </row>
        <row r="1163">
          <cell r="A1163" t="str">
            <v>OH</v>
          </cell>
          <cell r="B1163">
            <v>2</v>
          </cell>
          <cell r="C1163">
            <v>3</v>
          </cell>
          <cell r="D1163" t="str">
            <v>C</v>
          </cell>
          <cell r="E1163">
            <v>0.79</v>
          </cell>
          <cell r="F1163">
            <v>37649</v>
          </cell>
          <cell r="G1163">
            <v>2.8500000000000001E-2</v>
          </cell>
          <cell r="H1163">
            <v>2.7E-2</v>
          </cell>
          <cell r="I1163" t="str">
            <v>0        295   .</v>
          </cell>
          <cell r="J1163">
            <v>270</v>
          </cell>
          <cell r="K1163">
            <v>2.5000000000000001E-2</v>
          </cell>
          <cell r="L1163">
            <v>2003</v>
          </cell>
          <cell r="M1163" t="str">
            <v>No Trade</v>
          </cell>
          <cell r="N1163" t="str">
            <v/>
          </cell>
          <cell r="O1163" t="str">
            <v/>
          </cell>
          <cell r="P1163" t="str">
            <v/>
          </cell>
        </row>
        <row r="1164">
          <cell r="A1164" t="str">
            <v>OH</v>
          </cell>
          <cell r="B1164">
            <v>2</v>
          </cell>
          <cell r="C1164">
            <v>3</v>
          </cell>
          <cell r="D1164" t="str">
            <v>P</v>
          </cell>
          <cell r="E1164">
            <v>0.79</v>
          </cell>
          <cell r="F1164">
            <v>37649</v>
          </cell>
          <cell r="G1164">
            <v>6.6400000000000001E-2</v>
          </cell>
          <cell r="H1164">
            <v>7.6999999999999999E-2</v>
          </cell>
          <cell r="I1164" t="str">
            <v>0          0   .</v>
          </cell>
          <cell r="J1164">
            <v>0</v>
          </cell>
          <cell r="K1164">
            <v>0</v>
          </cell>
          <cell r="L1164">
            <v>2003</v>
          </cell>
          <cell r="M1164" t="str">
            <v>No Trade</v>
          </cell>
          <cell r="N1164" t="str">
            <v/>
          </cell>
          <cell r="O1164" t="str">
            <v/>
          </cell>
          <cell r="P1164" t="str">
            <v/>
          </cell>
        </row>
        <row r="1165">
          <cell r="A1165" t="str">
            <v>OH</v>
          </cell>
          <cell r="B1165">
            <v>2</v>
          </cell>
          <cell r="C1165">
            <v>3</v>
          </cell>
          <cell r="D1165" t="str">
            <v>C</v>
          </cell>
          <cell r="E1165">
            <v>0.8</v>
          </cell>
          <cell r="F1165">
            <v>37649</v>
          </cell>
          <cell r="G1165">
            <v>2.5399999999999999E-2</v>
          </cell>
          <cell r="H1165">
            <v>2.1999999999999999E-2</v>
          </cell>
          <cell r="I1165" t="str">
            <v>7         33   .</v>
          </cell>
          <cell r="J1165">
            <v>270</v>
          </cell>
          <cell r="K1165">
            <v>2.1000000000000001E-2</v>
          </cell>
          <cell r="L1165">
            <v>2003</v>
          </cell>
          <cell r="M1165" t="str">
            <v>No Trade</v>
          </cell>
          <cell r="N1165" t="str">
            <v/>
          </cell>
          <cell r="O1165" t="str">
            <v/>
          </cell>
          <cell r="P1165" t="str">
            <v/>
          </cell>
        </row>
        <row r="1166">
          <cell r="A1166" t="str">
            <v>OH</v>
          </cell>
          <cell r="B1166">
            <v>2</v>
          </cell>
          <cell r="C1166">
            <v>3</v>
          </cell>
          <cell r="D1166" t="str">
            <v>P</v>
          </cell>
          <cell r="E1166">
            <v>0.8</v>
          </cell>
          <cell r="F1166">
            <v>37649</v>
          </cell>
          <cell r="G1166">
            <v>7.3200000000000001E-2</v>
          </cell>
          <cell r="H1166">
            <v>8.2000000000000003E-2</v>
          </cell>
          <cell r="I1166" t="str">
            <v>6          0   .</v>
          </cell>
          <cell r="J1166">
            <v>0</v>
          </cell>
          <cell r="K1166">
            <v>0</v>
          </cell>
          <cell r="L1166">
            <v>2003</v>
          </cell>
          <cell r="M1166" t="str">
            <v>No Trade</v>
          </cell>
          <cell r="N1166" t="str">
            <v/>
          </cell>
          <cell r="O1166" t="str">
            <v/>
          </cell>
          <cell r="P1166" t="str">
            <v/>
          </cell>
        </row>
        <row r="1167">
          <cell r="A1167" t="str">
            <v>OH</v>
          </cell>
          <cell r="B1167">
            <v>2</v>
          </cell>
          <cell r="C1167">
            <v>3</v>
          </cell>
          <cell r="D1167" t="str">
            <v>C</v>
          </cell>
          <cell r="E1167">
            <v>0.81</v>
          </cell>
          <cell r="F1167">
            <v>37649</v>
          </cell>
          <cell r="G1167">
            <v>2.2499999999999999E-2</v>
          </cell>
          <cell r="H1167">
            <v>0.02</v>
          </cell>
          <cell r="I1167" t="str">
            <v>1         11   .</v>
          </cell>
          <cell r="J1167">
            <v>210</v>
          </cell>
          <cell r="K1167">
            <v>0.02</v>
          </cell>
          <cell r="L1167">
            <v>2003</v>
          </cell>
          <cell r="M1167" t="str">
            <v>No Trade</v>
          </cell>
          <cell r="N1167" t="str">
            <v/>
          </cell>
          <cell r="O1167" t="str">
            <v/>
          </cell>
          <cell r="P1167" t="str">
            <v/>
          </cell>
        </row>
        <row r="1168">
          <cell r="A1168" t="str">
            <v>OH</v>
          </cell>
          <cell r="B1168">
            <v>2</v>
          </cell>
          <cell r="C1168">
            <v>3</v>
          </cell>
          <cell r="D1168" t="str">
            <v>P</v>
          </cell>
          <cell r="E1168">
            <v>0.81</v>
          </cell>
          <cell r="F1168">
            <v>37649</v>
          </cell>
          <cell r="G1168">
            <v>8.0199999999999994E-2</v>
          </cell>
          <cell r="H1168">
            <v>0.09</v>
          </cell>
          <cell r="I1168" t="str">
            <v>0          0   .</v>
          </cell>
          <cell r="J1168">
            <v>0</v>
          </cell>
          <cell r="K1168">
            <v>0</v>
          </cell>
          <cell r="L1168">
            <v>2003</v>
          </cell>
          <cell r="M1168" t="str">
            <v>No Trade</v>
          </cell>
          <cell r="N1168" t="str">
            <v/>
          </cell>
          <cell r="O1168" t="str">
            <v/>
          </cell>
          <cell r="P1168" t="str">
            <v/>
          </cell>
        </row>
        <row r="1169">
          <cell r="A1169" t="str">
            <v>OH</v>
          </cell>
          <cell r="B1169">
            <v>2</v>
          </cell>
          <cell r="C1169">
            <v>3</v>
          </cell>
          <cell r="D1169" t="str">
            <v>C</v>
          </cell>
          <cell r="E1169">
            <v>0.82</v>
          </cell>
          <cell r="F1169">
            <v>37649</v>
          </cell>
          <cell r="G1169">
            <v>1.9900000000000001E-2</v>
          </cell>
          <cell r="H1169">
            <v>1.7000000000000001E-2</v>
          </cell>
          <cell r="I1169" t="str">
            <v>8         10   .</v>
          </cell>
          <cell r="J1169">
            <v>180</v>
          </cell>
          <cell r="K1169">
            <v>1.7999999999999999E-2</v>
          </cell>
          <cell r="L1169">
            <v>2003</v>
          </cell>
          <cell r="M1169" t="str">
            <v>No Trade</v>
          </cell>
          <cell r="N1169" t="str">
            <v/>
          </cell>
          <cell r="O1169" t="str">
            <v/>
          </cell>
          <cell r="P1169" t="str">
            <v/>
          </cell>
        </row>
        <row r="1170">
          <cell r="A1170" t="str">
            <v>OH</v>
          </cell>
          <cell r="B1170">
            <v>2</v>
          </cell>
          <cell r="C1170">
            <v>3</v>
          </cell>
          <cell r="D1170" t="str">
            <v>C</v>
          </cell>
          <cell r="E1170">
            <v>0.83</v>
          </cell>
          <cell r="F1170">
            <v>37649</v>
          </cell>
          <cell r="G1170">
            <v>1.7600000000000001E-2</v>
          </cell>
          <cell r="H1170">
            <v>1.4999999999999999E-2</v>
          </cell>
          <cell r="I1170" t="str">
            <v>8         12   .</v>
          </cell>
          <cell r="J1170">
            <v>178</v>
          </cell>
          <cell r="K1170">
            <v>1.7500000000000002E-2</v>
          </cell>
          <cell r="L1170">
            <v>2003</v>
          </cell>
          <cell r="M1170" t="str">
            <v>No Trade</v>
          </cell>
          <cell r="N1170" t="str">
            <v/>
          </cell>
          <cell r="O1170" t="str">
            <v/>
          </cell>
          <cell r="P1170" t="str">
            <v/>
          </cell>
        </row>
        <row r="1171">
          <cell r="A1171" t="str">
            <v>OH</v>
          </cell>
          <cell r="B1171">
            <v>2</v>
          </cell>
          <cell r="C1171">
            <v>3</v>
          </cell>
          <cell r="D1171" t="str">
            <v>C</v>
          </cell>
          <cell r="E1171">
            <v>0.84</v>
          </cell>
          <cell r="F1171">
            <v>37649</v>
          </cell>
          <cell r="G1171">
            <v>1.55E-2</v>
          </cell>
          <cell r="H1171">
            <v>1.2999999999999999E-2</v>
          </cell>
          <cell r="I1171" t="str">
            <v>9         32   .</v>
          </cell>
          <cell r="J1171">
            <v>180</v>
          </cell>
          <cell r="K1171">
            <v>1.2E-2</v>
          </cell>
          <cell r="L1171">
            <v>2003</v>
          </cell>
          <cell r="M1171" t="str">
            <v>No Trade</v>
          </cell>
          <cell r="N1171" t="str">
            <v/>
          </cell>
          <cell r="O1171" t="str">
            <v/>
          </cell>
          <cell r="P1171" t="str">
            <v/>
          </cell>
        </row>
        <row r="1172">
          <cell r="A1172" t="str">
            <v>OH</v>
          </cell>
          <cell r="B1172">
            <v>2</v>
          </cell>
          <cell r="C1172">
            <v>3</v>
          </cell>
          <cell r="D1172" t="str">
            <v>C</v>
          </cell>
          <cell r="E1172">
            <v>0.85</v>
          </cell>
          <cell r="F1172">
            <v>37649</v>
          </cell>
          <cell r="G1172">
            <v>1.37E-2</v>
          </cell>
          <cell r="H1172">
            <v>1.2E-2</v>
          </cell>
          <cell r="I1172" t="str">
            <v>3         15   .</v>
          </cell>
          <cell r="J1172">
            <v>0</v>
          </cell>
          <cell r="K1172">
            <v>0</v>
          </cell>
          <cell r="L1172">
            <v>2003</v>
          </cell>
          <cell r="M1172" t="str">
            <v>No Trade</v>
          </cell>
          <cell r="N1172" t="str">
            <v/>
          </cell>
          <cell r="O1172" t="str">
            <v/>
          </cell>
          <cell r="P1172" t="str">
            <v/>
          </cell>
        </row>
        <row r="1173">
          <cell r="A1173" t="str">
            <v>OH</v>
          </cell>
          <cell r="B1173">
            <v>2</v>
          </cell>
          <cell r="C1173">
            <v>3</v>
          </cell>
          <cell r="D1173" t="str">
            <v>C</v>
          </cell>
          <cell r="E1173">
            <v>0.86</v>
          </cell>
          <cell r="F1173">
            <v>37649</v>
          </cell>
          <cell r="G1173">
            <v>1.2E-2</v>
          </cell>
          <cell r="H1173">
            <v>0.01</v>
          </cell>
          <cell r="I1173" t="str">
            <v>8          4   .</v>
          </cell>
          <cell r="J1173">
            <v>0</v>
          </cell>
          <cell r="K1173">
            <v>0</v>
          </cell>
          <cell r="L1173">
            <v>2003</v>
          </cell>
          <cell r="M1173" t="str">
            <v>No Trade</v>
          </cell>
          <cell r="N1173" t="str">
            <v/>
          </cell>
          <cell r="O1173" t="str">
            <v/>
          </cell>
          <cell r="P1173" t="str">
            <v/>
          </cell>
        </row>
        <row r="1174">
          <cell r="A1174" t="str">
            <v>OH</v>
          </cell>
          <cell r="B1174">
            <v>2</v>
          </cell>
          <cell r="C1174">
            <v>3</v>
          </cell>
          <cell r="D1174" t="str">
            <v>C</v>
          </cell>
          <cell r="E1174">
            <v>0.87</v>
          </cell>
          <cell r="F1174">
            <v>37649</v>
          </cell>
          <cell r="G1174">
            <v>1.0500000000000001E-2</v>
          </cell>
          <cell r="H1174">
            <v>8.9999999999999993E-3</v>
          </cell>
          <cell r="I1174" t="str">
            <v>5          0   .</v>
          </cell>
          <cell r="J1174">
            <v>0</v>
          </cell>
          <cell r="K1174">
            <v>0</v>
          </cell>
          <cell r="L1174">
            <v>2003</v>
          </cell>
          <cell r="M1174" t="str">
            <v>No Trade</v>
          </cell>
          <cell r="N1174" t="str">
            <v/>
          </cell>
          <cell r="O1174" t="str">
            <v/>
          </cell>
          <cell r="P1174" t="str">
            <v/>
          </cell>
        </row>
        <row r="1175">
          <cell r="A1175" t="str">
            <v>OH</v>
          </cell>
          <cell r="B1175">
            <v>2</v>
          </cell>
          <cell r="C1175">
            <v>3</v>
          </cell>
          <cell r="D1175" t="str">
            <v>P</v>
          </cell>
          <cell r="E1175">
            <v>0.87</v>
          </cell>
          <cell r="F1175">
            <v>37649</v>
          </cell>
          <cell r="G1175">
            <v>0.13189999999999999</v>
          </cell>
          <cell r="H1175">
            <v>0.13100000000000001</v>
          </cell>
          <cell r="I1175" t="str">
            <v>9          0   .</v>
          </cell>
          <cell r="J1175">
            <v>0</v>
          </cell>
          <cell r="K1175">
            <v>0</v>
          </cell>
          <cell r="L1175">
            <v>2003</v>
          </cell>
          <cell r="M1175" t="str">
            <v>No Trade</v>
          </cell>
          <cell r="N1175" t="str">
            <v/>
          </cell>
          <cell r="O1175" t="str">
            <v/>
          </cell>
          <cell r="P1175" t="str">
            <v/>
          </cell>
        </row>
        <row r="1176">
          <cell r="A1176" t="str">
            <v>OH</v>
          </cell>
          <cell r="B1176">
            <v>2</v>
          </cell>
          <cell r="C1176">
            <v>3</v>
          </cell>
          <cell r="D1176" t="str">
            <v>C</v>
          </cell>
          <cell r="E1176">
            <v>0.88</v>
          </cell>
          <cell r="F1176">
            <v>37649</v>
          </cell>
          <cell r="G1176">
            <v>9.1999999999999998E-3</v>
          </cell>
          <cell r="H1176">
            <v>8.0000000000000002E-3</v>
          </cell>
          <cell r="I1176" t="str">
            <v>3         15   .</v>
          </cell>
          <cell r="J1176">
            <v>70</v>
          </cell>
          <cell r="K1176">
            <v>7.0000000000000001E-3</v>
          </cell>
          <cell r="L1176">
            <v>2003</v>
          </cell>
          <cell r="M1176" t="str">
            <v>No Trade</v>
          </cell>
          <cell r="N1176" t="str">
            <v/>
          </cell>
          <cell r="O1176" t="str">
            <v/>
          </cell>
          <cell r="P1176" t="str">
            <v/>
          </cell>
        </row>
        <row r="1177">
          <cell r="A1177" t="str">
            <v>OH</v>
          </cell>
          <cell r="B1177">
            <v>2</v>
          </cell>
          <cell r="C1177">
            <v>3</v>
          </cell>
          <cell r="D1177" t="str">
            <v>P</v>
          </cell>
          <cell r="E1177">
            <v>0.88</v>
          </cell>
          <cell r="F1177">
            <v>37649</v>
          </cell>
          <cell r="G1177">
            <v>0.14130000000000001</v>
          </cell>
          <cell r="H1177">
            <v>0.14099999999999999</v>
          </cell>
          <cell r="I1177" t="str">
            <v>3          0   .</v>
          </cell>
          <cell r="J1177">
            <v>0</v>
          </cell>
          <cell r="K1177">
            <v>0</v>
          </cell>
          <cell r="L1177">
            <v>2003</v>
          </cell>
          <cell r="M1177" t="str">
            <v>No Trade</v>
          </cell>
          <cell r="N1177" t="str">
            <v/>
          </cell>
          <cell r="O1177" t="str">
            <v/>
          </cell>
          <cell r="P1177" t="str">
            <v/>
          </cell>
        </row>
        <row r="1178">
          <cell r="A1178" t="str">
            <v>OH</v>
          </cell>
          <cell r="B1178">
            <v>2</v>
          </cell>
          <cell r="C1178">
            <v>3</v>
          </cell>
          <cell r="D1178" t="str">
            <v>C</v>
          </cell>
          <cell r="E1178">
            <v>0.89</v>
          </cell>
          <cell r="F1178">
            <v>37649</v>
          </cell>
          <cell r="G1178">
            <v>8.0999999999999996E-3</v>
          </cell>
          <cell r="H1178">
            <v>7.0000000000000001E-3</v>
          </cell>
          <cell r="I1178" t="str">
            <v>3          0   .</v>
          </cell>
          <cell r="J1178">
            <v>0</v>
          </cell>
          <cell r="K1178">
            <v>0</v>
          </cell>
          <cell r="L1178">
            <v>2003</v>
          </cell>
          <cell r="M1178" t="str">
            <v>No Trade</v>
          </cell>
          <cell r="N1178" t="str">
            <v/>
          </cell>
          <cell r="O1178" t="str">
            <v/>
          </cell>
          <cell r="P1178" t="str">
            <v/>
          </cell>
        </row>
        <row r="1179">
          <cell r="A1179" t="str">
            <v>OH</v>
          </cell>
          <cell r="B1179">
            <v>2</v>
          </cell>
          <cell r="C1179">
            <v>3</v>
          </cell>
          <cell r="D1179" t="str">
            <v>C</v>
          </cell>
          <cell r="E1179">
            <v>0.9</v>
          </cell>
          <cell r="F1179">
            <v>37649</v>
          </cell>
          <cell r="G1179">
            <v>7.0000000000000001E-3</v>
          </cell>
          <cell r="H1179">
            <v>6.0000000000000001E-3</v>
          </cell>
          <cell r="I1179" t="str">
            <v>4          5   .</v>
          </cell>
          <cell r="J1179">
            <v>50</v>
          </cell>
          <cell r="K1179">
            <v>5.0000000000000001E-3</v>
          </cell>
          <cell r="L1179">
            <v>2003</v>
          </cell>
          <cell r="M1179" t="str">
            <v>No Trade</v>
          </cell>
          <cell r="N1179" t="str">
            <v/>
          </cell>
          <cell r="O1179" t="str">
            <v/>
          </cell>
          <cell r="P1179" t="str">
            <v/>
          </cell>
        </row>
        <row r="1180">
          <cell r="A1180" t="str">
            <v>OH</v>
          </cell>
          <cell r="B1180">
            <v>2</v>
          </cell>
          <cell r="C1180">
            <v>3</v>
          </cell>
          <cell r="D1180" t="str">
            <v>C</v>
          </cell>
          <cell r="E1180">
            <v>0.91</v>
          </cell>
          <cell r="F1180">
            <v>37649</v>
          </cell>
          <cell r="G1180">
            <v>6.1000000000000004E-3</v>
          </cell>
          <cell r="H1180">
            <v>5.0000000000000001E-3</v>
          </cell>
          <cell r="I1180" t="str">
            <v>6          0   .</v>
          </cell>
          <cell r="J1180">
            <v>0</v>
          </cell>
          <cell r="K1180">
            <v>0</v>
          </cell>
          <cell r="L1180">
            <v>2003</v>
          </cell>
          <cell r="M1180" t="str">
            <v>No Trade</v>
          </cell>
          <cell r="N1180" t="str">
            <v/>
          </cell>
          <cell r="O1180" t="str">
            <v/>
          </cell>
          <cell r="P1180" t="str">
            <v/>
          </cell>
        </row>
        <row r="1181">
          <cell r="A1181" t="str">
            <v>OH</v>
          </cell>
          <cell r="B1181">
            <v>2</v>
          </cell>
          <cell r="C1181">
            <v>3</v>
          </cell>
          <cell r="D1181" t="str">
            <v>C</v>
          </cell>
          <cell r="E1181">
            <v>0.92</v>
          </cell>
          <cell r="F1181">
            <v>37649</v>
          </cell>
          <cell r="G1181">
            <v>5.3E-3</v>
          </cell>
          <cell r="H1181">
            <v>4.0000000000000001E-3</v>
          </cell>
          <cell r="I1181" t="str">
            <v>8         15   .</v>
          </cell>
          <cell r="J1181">
            <v>0</v>
          </cell>
          <cell r="K1181">
            <v>0</v>
          </cell>
          <cell r="L1181">
            <v>2003</v>
          </cell>
          <cell r="M1181" t="str">
            <v>No Trade</v>
          </cell>
          <cell r="N1181" t="str">
            <v/>
          </cell>
          <cell r="O1181" t="str">
            <v/>
          </cell>
          <cell r="P1181" t="str">
            <v/>
          </cell>
        </row>
        <row r="1182">
          <cell r="A1182" t="str">
            <v>OH</v>
          </cell>
          <cell r="B1182">
            <v>2</v>
          </cell>
          <cell r="C1182">
            <v>3</v>
          </cell>
          <cell r="D1182" t="str">
            <v>C</v>
          </cell>
          <cell r="E1182">
            <v>0.93</v>
          </cell>
          <cell r="F1182">
            <v>37649</v>
          </cell>
          <cell r="G1182">
            <v>4.5999999999999999E-3</v>
          </cell>
          <cell r="H1182">
            <v>4.0000000000000001E-3</v>
          </cell>
          <cell r="I1182" t="str">
            <v>2          0   .</v>
          </cell>
          <cell r="J1182">
            <v>0</v>
          </cell>
          <cell r="K1182">
            <v>0</v>
          </cell>
          <cell r="L1182">
            <v>2003</v>
          </cell>
          <cell r="M1182" t="str">
            <v>No Trade</v>
          </cell>
          <cell r="N1182" t="str">
            <v/>
          </cell>
          <cell r="O1182" t="str">
            <v/>
          </cell>
          <cell r="P1182" t="str">
            <v/>
          </cell>
        </row>
        <row r="1183">
          <cell r="A1183" t="str">
            <v>OH</v>
          </cell>
          <cell r="B1183">
            <v>2</v>
          </cell>
          <cell r="C1183">
            <v>3</v>
          </cell>
          <cell r="D1183" t="str">
            <v>C</v>
          </cell>
          <cell r="E1183">
            <v>0.94</v>
          </cell>
          <cell r="F1183">
            <v>37649</v>
          </cell>
          <cell r="G1183">
            <v>4.0000000000000001E-3</v>
          </cell>
          <cell r="H1183">
            <v>3.0000000000000001E-3</v>
          </cell>
          <cell r="I1183" t="str">
            <v>7          0   .</v>
          </cell>
          <cell r="J1183">
            <v>0</v>
          </cell>
          <cell r="K1183">
            <v>0</v>
          </cell>
          <cell r="L1183">
            <v>2003</v>
          </cell>
          <cell r="M1183" t="str">
            <v>No Trade</v>
          </cell>
          <cell r="N1183" t="str">
            <v/>
          </cell>
          <cell r="O1183" t="str">
            <v/>
          </cell>
          <cell r="P1183" t="str">
            <v/>
          </cell>
        </row>
        <row r="1184">
          <cell r="A1184" t="str">
            <v>OH</v>
          </cell>
          <cell r="B1184">
            <v>2</v>
          </cell>
          <cell r="C1184">
            <v>3</v>
          </cell>
          <cell r="D1184" t="str">
            <v>C</v>
          </cell>
          <cell r="E1184">
            <v>0.95</v>
          </cell>
          <cell r="F1184">
            <v>37649</v>
          </cell>
          <cell r="G1184">
            <v>3.5000000000000001E-3</v>
          </cell>
          <cell r="H1184">
            <v>3.0000000000000001E-3</v>
          </cell>
          <cell r="I1184" t="str">
            <v>2          0   .</v>
          </cell>
          <cell r="J1184">
            <v>0</v>
          </cell>
          <cell r="K1184">
            <v>0</v>
          </cell>
          <cell r="L1184">
            <v>2003</v>
          </cell>
          <cell r="M1184" t="str">
            <v>No Trade</v>
          </cell>
          <cell r="N1184" t="str">
            <v/>
          </cell>
          <cell r="O1184" t="str">
            <v/>
          </cell>
          <cell r="P1184" t="str">
            <v/>
          </cell>
        </row>
        <row r="1185">
          <cell r="A1185" t="str">
            <v>OH</v>
          </cell>
          <cell r="B1185">
            <v>2</v>
          </cell>
          <cell r="C1185">
            <v>3</v>
          </cell>
          <cell r="D1185" t="str">
            <v>C</v>
          </cell>
          <cell r="E1185">
            <v>0.96</v>
          </cell>
          <cell r="F1185">
            <v>37649</v>
          </cell>
          <cell r="G1185">
            <v>3.0000000000000001E-3</v>
          </cell>
          <cell r="H1185">
            <v>2E-3</v>
          </cell>
          <cell r="I1185" t="str">
            <v>8          0   .</v>
          </cell>
          <cell r="J1185">
            <v>0</v>
          </cell>
          <cell r="K1185">
            <v>0</v>
          </cell>
          <cell r="L1185">
            <v>2003</v>
          </cell>
          <cell r="M1185" t="str">
            <v>No Trade</v>
          </cell>
          <cell r="N1185" t="str">
            <v/>
          </cell>
          <cell r="O1185" t="str">
            <v/>
          </cell>
          <cell r="P1185" t="str">
            <v/>
          </cell>
        </row>
        <row r="1186">
          <cell r="A1186" t="str">
            <v>OH</v>
          </cell>
          <cell r="B1186">
            <v>2</v>
          </cell>
          <cell r="C1186">
            <v>3</v>
          </cell>
          <cell r="D1186" t="str">
            <v>C</v>
          </cell>
          <cell r="E1186">
            <v>0.97</v>
          </cell>
          <cell r="F1186">
            <v>37649</v>
          </cell>
          <cell r="G1186">
            <v>2.5999999999999999E-3</v>
          </cell>
          <cell r="H1186">
            <v>2E-3</v>
          </cell>
          <cell r="I1186" t="str">
            <v>4          0   .</v>
          </cell>
          <cell r="J1186">
            <v>0</v>
          </cell>
          <cell r="K1186">
            <v>0</v>
          </cell>
          <cell r="L1186">
            <v>2003</v>
          </cell>
          <cell r="M1186" t="str">
            <v>No Trade</v>
          </cell>
          <cell r="N1186" t="str">
            <v/>
          </cell>
          <cell r="O1186" t="str">
            <v/>
          </cell>
          <cell r="P1186" t="str">
            <v/>
          </cell>
        </row>
        <row r="1187">
          <cell r="A1187" t="str">
            <v>OH</v>
          </cell>
          <cell r="B1187">
            <v>2</v>
          </cell>
          <cell r="C1187">
            <v>3</v>
          </cell>
          <cell r="D1187" t="str">
            <v>P</v>
          </cell>
          <cell r="E1187">
            <v>0.97</v>
          </cell>
          <cell r="F1187">
            <v>37649</v>
          </cell>
          <cell r="G1187">
            <v>0.21970000000000001</v>
          </cell>
          <cell r="H1187">
            <v>0.23100000000000001</v>
          </cell>
          <cell r="I1187" t="str">
            <v>6          0   .</v>
          </cell>
          <cell r="J1187">
            <v>0</v>
          </cell>
          <cell r="K1187">
            <v>0</v>
          </cell>
          <cell r="L1187">
            <v>2003</v>
          </cell>
          <cell r="M1187" t="str">
            <v>No Trade</v>
          </cell>
          <cell r="N1187" t="str">
            <v/>
          </cell>
          <cell r="O1187" t="str">
            <v/>
          </cell>
          <cell r="P1187" t="str">
            <v/>
          </cell>
        </row>
        <row r="1188">
          <cell r="A1188" t="str">
            <v>OH</v>
          </cell>
          <cell r="B1188">
            <v>2</v>
          </cell>
          <cell r="C1188">
            <v>3</v>
          </cell>
          <cell r="D1188" t="str">
            <v>C</v>
          </cell>
          <cell r="E1188">
            <v>0.98</v>
          </cell>
          <cell r="F1188">
            <v>37649</v>
          </cell>
          <cell r="G1188">
            <v>2.3E-3</v>
          </cell>
          <cell r="H1188">
            <v>2E-3</v>
          </cell>
          <cell r="I1188" t="str">
            <v>1          0   .</v>
          </cell>
          <cell r="J1188">
            <v>0</v>
          </cell>
          <cell r="K1188">
            <v>0</v>
          </cell>
          <cell r="L1188">
            <v>2003</v>
          </cell>
          <cell r="M1188" t="str">
            <v>No Trade</v>
          </cell>
          <cell r="N1188" t="str">
            <v/>
          </cell>
          <cell r="O1188" t="str">
            <v/>
          </cell>
          <cell r="P1188" t="str">
            <v/>
          </cell>
        </row>
        <row r="1189">
          <cell r="A1189" t="str">
            <v>OH</v>
          </cell>
          <cell r="B1189">
            <v>2</v>
          </cell>
          <cell r="C1189">
            <v>3</v>
          </cell>
          <cell r="D1189" t="str">
            <v>C</v>
          </cell>
          <cell r="E1189">
            <v>0.99</v>
          </cell>
          <cell r="F1189">
            <v>37649</v>
          </cell>
          <cell r="G1189">
            <v>1.9E-3</v>
          </cell>
          <cell r="H1189">
            <v>1E-3</v>
          </cell>
          <cell r="I1189" t="str">
            <v>8          0   .</v>
          </cell>
          <cell r="J1189">
            <v>0</v>
          </cell>
          <cell r="K1189">
            <v>0</v>
          </cell>
          <cell r="L1189">
            <v>2003</v>
          </cell>
          <cell r="M1189" t="str">
            <v>No Trade</v>
          </cell>
          <cell r="N1189" t="str">
            <v/>
          </cell>
          <cell r="O1189" t="str">
            <v/>
          </cell>
          <cell r="P1189" t="str">
            <v/>
          </cell>
        </row>
        <row r="1190">
          <cell r="A1190" t="str">
            <v>OH</v>
          </cell>
          <cell r="B1190">
            <v>2</v>
          </cell>
          <cell r="C1190">
            <v>3</v>
          </cell>
          <cell r="D1190" t="str">
            <v>C</v>
          </cell>
          <cell r="E1190">
            <v>1</v>
          </cell>
          <cell r="F1190">
            <v>37649</v>
          </cell>
          <cell r="G1190">
            <v>1.6999999999999999E-3</v>
          </cell>
          <cell r="H1190">
            <v>1E-3</v>
          </cell>
          <cell r="I1190" t="str">
            <v>6          0   .</v>
          </cell>
          <cell r="J1190">
            <v>0</v>
          </cell>
          <cell r="K1190">
            <v>0</v>
          </cell>
          <cell r="L1190">
            <v>2003</v>
          </cell>
          <cell r="M1190" t="str">
            <v>No Trade</v>
          </cell>
          <cell r="N1190" t="str">
            <v/>
          </cell>
          <cell r="O1190" t="str">
            <v/>
          </cell>
          <cell r="P1190" t="str">
            <v/>
          </cell>
        </row>
        <row r="1191">
          <cell r="A1191" t="str">
            <v>OH</v>
          </cell>
          <cell r="B1191">
            <v>2</v>
          </cell>
          <cell r="C1191">
            <v>3</v>
          </cell>
          <cell r="D1191" t="str">
            <v>C</v>
          </cell>
          <cell r="E1191">
            <v>1.1000000000000001</v>
          </cell>
          <cell r="F1191">
            <v>37649</v>
          </cell>
          <cell r="G1191">
            <v>4.0000000000000002E-4</v>
          </cell>
          <cell r="H1191">
            <v>0</v>
          </cell>
          <cell r="I1191" t="str">
            <v>4          0   .</v>
          </cell>
          <cell r="J1191">
            <v>0</v>
          </cell>
          <cell r="K1191">
            <v>0</v>
          </cell>
          <cell r="L1191">
            <v>2003</v>
          </cell>
          <cell r="M1191" t="str">
            <v>No Trade</v>
          </cell>
          <cell r="N1191" t="str">
            <v/>
          </cell>
          <cell r="O1191" t="str">
            <v/>
          </cell>
          <cell r="P1191" t="str">
            <v/>
          </cell>
        </row>
        <row r="1192">
          <cell r="A1192" t="str">
            <v>OH</v>
          </cell>
          <cell r="B1192">
            <v>3</v>
          </cell>
          <cell r="C1192">
            <v>3</v>
          </cell>
          <cell r="D1192" t="str">
            <v>C</v>
          </cell>
          <cell r="E1192">
            <v>0.1</v>
          </cell>
          <cell r="F1192">
            <v>37677</v>
          </cell>
          <cell r="G1192">
            <v>0.62839999999999996</v>
          </cell>
          <cell r="H1192">
            <v>0.61599999999999999</v>
          </cell>
          <cell r="I1192" t="str">
            <v>2          0   .</v>
          </cell>
          <cell r="J1192">
            <v>0</v>
          </cell>
          <cell r="K1192">
            <v>0</v>
          </cell>
          <cell r="L1192">
            <v>2003</v>
          </cell>
          <cell r="M1192" t="str">
            <v>No Trade</v>
          </cell>
          <cell r="N1192" t="str">
            <v/>
          </cell>
          <cell r="O1192" t="str">
            <v/>
          </cell>
          <cell r="P1192" t="str">
            <v/>
          </cell>
        </row>
        <row r="1193">
          <cell r="A1193" t="str">
            <v>OH</v>
          </cell>
          <cell r="B1193">
            <v>3</v>
          </cell>
          <cell r="C1193">
            <v>3</v>
          </cell>
          <cell r="D1193" t="str">
            <v>P</v>
          </cell>
          <cell r="E1193">
            <v>0.1</v>
          </cell>
          <cell r="F1193">
            <v>37677</v>
          </cell>
          <cell r="G1193">
            <v>1E-4</v>
          </cell>
          <cell r="H1193">
            <v>0</v>
          </cell>
          <cell r="I1193" t="str">
            <v>1          0   .</v>
          </cell>
          <cell r="J1193">
            <v>0</v>
          </cell>
          <cell r="K1193">
            <v>0</v>
          </cell>
          <cell r="L1193">
            <v>2003</v>
          </cell>
          <cell r="M1193" t="str">
            <v>No Trade</v>
          </cell>
          <cell r="N1193" t="str">
            <v/>
          </cell>
          <cell r="O1193" t="str">
            <v/>
          </cell>
          <cell r="P1193" t="str">
            <v/>
          </cell>
        </row>
        <row r="1194">
          <cell r="A1194" t="str">
            <v>OH</v>
          </cell>
          <cell r="B1194">
            <v>3</v>
          </cell>
          <cell r="C1194">
            <v>3</v>
          </cell>
          <cell r="D1194" t="str">
            <v>C</v>
          </cell>
          <cell r="E1194">
            <v>0.25</v>
          </cell>
          <cell r="F1194">
            <v>37677</v>
          </cell>
          <cell r="G1194">
            <v>0.42359999999999998</v>
          </cell>
          <cell r="H1194">
            <v>0.42299999999999999</v>
          </cell>
          <cell r="I1194" t="str">
            <v>6          0   .</v>
          </cell>
          <cell r="J1194">
            <v>0</v>
          </cell>
          <cell r="K1194">
            <v>0</v>
          </cell>
          <cell r="L1194">
            <v>2003</v>
          </cell>
          <cell r="M1194" t="str">
            <v>No Trade</v>
          </cell>
          <cell r="N1194" t="str">
            <v/>
          </cell>
          <cell r="O1194" t="str">
            <v/>
          </cell>
          <cell r="P1194" t="str">
            <v/>
          </cell>
        </row>
        <row r="1195">
          <cell r="A1195" t="str">
            <v>OH</v>
          </cell>
          <cell r="B1195">
            <v>3</v>
          </cell>
          <cell r="C1195">
            <v>3</v>
          </cell>
          <cell r="D1195" t="str">
            <v>P</v>
          </cell>
          <cell r="E1195">
            <v>0.25</v>
          </cell>
          <cell r="F1195">
            <v>37677</v>
          </cell>
          <cell r="G1195">
            <v>1E-4</v>
          </cell>
          <cell r="H1195">
            <v>0</v>
          </cell>
          <cell r="I1195" t="str">
            <v>1          0   .</v>
          </cell>
          <cell r="J1195">
            <v>0</v>
          </cell>
          <cell r="K1195">
            <v>0</v>
          </cell>
          <cell r="L1195">
            <v>2003</v>
          </cell>
          <cell r="M1195" t="str">
            <v>No Trade</v>
          </cell>
          <cell r="N1195" t="str">
            <v/>
          </cell>
          <cell r="O1195" t="str">
            <v/>
          </cell>
          <cell r="P1195" t="str">
            <v/>
          </cell>
        </row>
        <row r="1196">
          <cell r="A1196" t="str">
            <v>OH</v>
          </cell>
          <cell r="B1196">
            <v>3</v>
          </cell>
          <cell r="C1196">
            <v>3</v>
          </cell>
          <cell r="D1196" t="str">
            <v>C</v>
          </cell>
          <cell r="E1196">
            <v>0.3</v>
          </cell>
          <cell r="F1196">
            <v>37677</v>
          </cell>
          <cell r="G1196">
            <v>0.43730000000000002</v>
          </cell>
          <cell r="H1196">
            <v>0.437</v>
          </cell>
          <cell r="I1196" t="str">
            <v>3          0   .</v>
          </cell>
          <cell r="J1196">
            <v>0</v>
          </cell>
          <cell r="K1196">
            <v>0</v>
          </cell>
          <cell r="L1196">
            <v>2003</v>
          </cell>
          <cell r="M1196" t="str">
            <v>No Trade</v>
          </cell>
          <cell r="N1196" t="str">
            <v/>
          </cell>
          <cell r="O1196" t="str">
            <v/>
          </cell>
          <cell r="P1196" t="str">
            <v/>
          </cell>
        </row>
        <row r="1197">
          <cell r="A1197" t="str">
            <v>OH</v>
          </cell>
          <cell r="B1197">
            <v>3</v>
          </cell>
          <cell r="C1197">
            <v>3</v>
          </cell>
          <cell r="D1197" t="str">
            <v>P</v>
          </cell>
          <cell r="E1197">
            <v>0.3</v>
          </cell>
          <cell r="F1197">
            <v>37677</v>
          </cell>
          <cell r="G1197">
            <v>1E-4</v>
          </cell>
          <cell r="H1197">
            <v>0</v>
          </cell>
          <cell r="I1197" t="str">
            <v>1          0   .</v>
          </cell>
          <cell r="J1197">
            <v>0</v>
          </cell>
          <cell r="K1197">
            <v>0</v>
          </cell>
          <cell r="L1197">
            <v>2003</v>
          </cell>
          <cell r="M1197" t="str">
            <v>No Trade</v>
          </cell>
          <cell r="N1197" t="str">
            <v/>
          </cell>
          <cell r="O1197" t="str">
            <v/>
          </cell>
          <cell r="P1197" t="str">
            <v/>
          </cell>
        </row>
        <row r="1198">
          <cell r="A1198" t="str">
            <v>OH</v>
          </cell>
          <cell r="B1198">
            <v>3</v>
          </cell>
          <cell r="C1198">
            <v>3</v>
          </cell>
          <cell r="D1198" t="str">
            <v>P</v>
          </cell>
          <cell r="E1198">
            <v>0.48</v>
          </cell>
          <cell r="F1198">
            <v>37677</v>
          </cell>
          <cell r="G1198">
            <v>2.0000000000000001E-4</v>
          </cell>
          <cell r="H1198">
            <v>0</v>
          </cell>
          <cell r="I1198" t="str">
            <v>4          0   .</v>
          </cell>
          <cell r="J1198">
            <v>0</v>
          </cell>
          <cell r="K1198">
            <v>0</v>
          </cell>
          <cell r="L1198">
            <v>2003</v>
          </cell>
          <cell r="M1198" t="str">
            <v>No Trade</v>
          </cell>
          <cell r="N1198" t="str">
            <v/>
          </cell>
          <cell r="O1198" t="str">
            <v/>
          </cell>
          <cell r="P1198" t="str">
            <v/>
          </cell>
        </row>
        <row r="1199">
          <cell r="A1199" t="str">
            <v>OH</v>
          </cell>
          <cell r="B1199">
            <v>3</v>
          </cell>
          <cell r="C1199">
            <v>3</v>
          </cell>
          <cell r="D1199" t="str">
            <v>C</v>
          </cell>
          <cell r="E1199">
            <v>0.51</v>
          </cell>
          <cell r="F1199">
            <v>37677</v>
          </cell>
          <cell r="G1199">
            <v>0</v>
          </cell>
          <cell r="H1199">
            <v>0</v>
          </cell>
          <cell r="I1199" t="str">
            <v>0          0   .</v>
          </cell>
          <cell r="J1199">
            <v>0</v>
          </cell>
          <cell r="K1199">
            <v>0</v>
          </cell>
          <cell r="L1199">
            <v>2003</v>
          </cell>
          <cell r="M1199" t="str">
            <v>No Trade</v>
          </cell>
          <cell r="N1199" t="str">
            <v/>
          </cell>
          <cell r="O1199" t="str">
            <v/>
          </cell>
          <cell r="P1199" t="str">
            <v/>
          </cell>
        </row>
        <row r="1200">
          <cell r="A1200" t="str">
            <v>OH</v>
          </cell>
          <cell r="B1200">
            <v>3</v>
          </cell>
          <cell r="C1200">
            <v>3</v>
          </cell>
          <cell r="D1200" t="str">
            <v>P</v>
          </cell>
          <cell r="E1200">
            <v>0.51</v>
          </cell>
          <cell r="F1200">
            <v>37677</v>
          </cell>
          <cell r="G1200">
            <v>5.9999999999999995E-4</v>
          </cell>
          <cell r="H1200">
            <v>1E-3</v>
          </cell>
          <cell r="I1200" t="str">
            <v>0          0   .</v>
          </cell>
          <cell r="J1200">
            <v>0</v>
          </cell>
          <cell r="K1200">
            <v>0</v>
          </cell>
          <cell r="L1200">
            <v>2003</v>
          </cell>
          <cell r="M1200" t="str">
            <v>No Trade</v>
          </cell>
          <cell r="N1200" t="str">
            <v/>
          </cell>
          <cell r="O1200" t="str">
            <v/>
          </cell>
          <cell r="P1200" t="str">
            <v/>
          </cell>
        </row>
        <row r="1201">
          <cell r="A1201" t="str">
            <v>OH</v>
          </cell>
          <cell r="B1201">
            <v>3</v>
          </cell>
          <cell r="C1201">
            <v>3</v>
          </cell>
          <cell r="D1201" t="str">
            <v>P</v>
          </cell>
          <cell r="E1201">
            <v>0.52</v>
          </cell>
          <cell r="F1201">
            <v>37677</v>
          </cell>
          <cell r="G1201">
            <v>8.0000000000000004E-4</v>
          </cell>
          <cell r="H1201">
            <v>1E-3</v>
          </cell>
          <cell r="I1201" t="str">
            <v>3          0   .</v>
          </cell>
          <cell r="J1201">
            <v>0</v>
          </cell>
          <cell r="K1201">
            <v>0</v>
          </cell>
          <cell r="L1201">
            <v>2003</v>
          </cell>
          <cell r="M1201" t="str">
            <v>No Trade</v>
          </cell>
          <cell r="N1201" t="str">
            <v/>
          </cell>
          <cell r="O1201" t="str">
            <v/>
          </cell>
          <cell r="P1201" t="str">
            <v/>
          </cell>
        </row>
        <row r="1202">
          <cell r="A1202" t="str">
            <v>OH</v>
          </cell>
          <cell r="B1202">
            <v>3</v>
          </cell>
          <cell r="C1202">
            <v>3</v>
          </cell>
          <cell r="D1202" t="str">
            <v>P</v>
          </cell>
          <cell r="E1202">
            <v>0.53</v>
          </cell>
          <cell r="F1202">
            <v>37677</v>
          </cell>
          <cell r="G1202">
            <v>1.1000000000000001E-3</v>
          </cell>
          <cell r="H1202">
            <v>1E-3</v>
          </cell>
          <cell r="I1202" t="str">
            <v>7          0   .</v>
          </cell>
          <cell r="J1202">
            <v>0</v>
          </cell>
          <cell r="K1202">
            <v>0</v>
          </cell>
          <cell r="L1202">
            <v>2003</v>
          </cell>
          <cell r="M1202" t="str">
            <v>No Trade</v>
          </cell>
          <cell r="N1202" t="str">
            <v/>
          </cell>
          <cell r="O1202" t="str">
            <v/>
          </cell>
          <cell r="P1202" t="str">
            <v/>
          </cell>
        </row>
        <row r="1203">
          <cell r="A1203" t="str">
            <v>OH</v>
          </cell>
          <cell r="B1203">
            <v>3</v>
          </cell>
          <cell r="C1203">
            <v>3</v>
          </cell>
          <cell r="D1203" t="str">
            <v>P</v>
          </cell>
          <cell r="E1203">
            <v>0.54</v>
          </cell>
          <cell r="F1203">
            <v>37677</v>
          </cell>
          <cell r="G1203">
            <v>1.5E-3</v>
          </cell>
          <cell r="H1203">
            <v>2E-3</v>
          </cell>
          <cell r="I1203" t="str">
            <v>3          0   .</v>
          </cell>
          <cell r="J1203">
            <v>0</v>
          </cell>
          <cell r="K1203">
            <v>0</v>
          </cell>
          <cell r="L1203">
            <v>2003</v>
          </cell>
          <cell r="M1203" t="str">
            <v>No Trade</v>
          </cell>
          <cell r="N1203" t="str">
            <v/>
          </cell>
          <cell r="O1203" t="str">
            <v/>
          </cell>
          <cell r="P1203" t="str">
            <v/>
          </cell>
        </row>
        <row r="1204">
          <cell r="A1204" t="str">
            <v>OH</v>
          </cell>
          <cell r="B1204">
            <v>3</v>
          </cell>
          <cell r="C1204">
            <v>3</v>
          </cell>
          <cell r="D1204" t="str">
            <v>P</v>
          </cell>
          <cell r="E1204">
            <v>0.55000000000000004</v>
          </cell>
          <cell r="F1204">
            <v>37677</v>
          </cell>
          <cell r="G1204">
            <v>2E-3</v>
          </cell>
          <cell r="H1204">
            <v>2E-3</v>
          </cell>
          <cell r="I1204" t="str">
            <v>9          0   .</v>
          </cell>
          <cell r="J1204">
            <v>0</v>
          </cell>
          <cell r="K1204">
            <v>0</v>
          </cell>
          <cell r="L1204">
            <v>2003</v>
          </cell>
          <cell r="M1204" t="str">
            <v>No Trade</v>
          </cell>
          <cell r="N1204" t="str">
            <v/>
          </cell>
          <cell r="O1204" t="str">
            <v/>
          </cell>
          <cell r="P1204" t="str">
            <v/>
          </cell>
        </row>
        <row r="1205">
          <cell r="A1205" t="str">
            <v>OH</v>
          </cell>
          <cell r="B1205">
            <v>3</v>
          </cell>
          <cell r="C1205">
            <v>3</v>
          </cell>
          <cell r="D1205" t="str">
            <v>P</v>
          </cell>
          <cell r="E1205">
            <v>0.56000000000000005</v>
          </cell>
          <cell r="F1205">
            <v>37677</v>
          </cell>
          <cell r="G1205">
            <v>2.5999999999999999E-3</v>
          </cell>
          <cell r="H1205">
            <v>3.0000000000000001E-3</v>
          </cell>
          <cell r="I1205" t="str">
            <v>8          0   .</v>
          </cell>
          <cell r="J1205">
            <v>0</v>
          </cell>
          <cell r="K1205">
            <v>0</v>
          </cell>
          <cell r="L1205">
            <v>2003</v>
          </cell>
          <cell r="M1205" t="str">
            <v>No Trade</v>
          </cell>
          <cell r="N1205" t="str">
            <v/>
          </cell>
          <cell r="O1205" t="str">
            <v/>
          </cell>
          <cell r="P1205" t="str">
            <v/>
          </cell>
        </row>
        <row r="1206">
          <cell r="A1206" t="str">
            <v>OH</v>
          </cell>
          <cell r="B1206">
            <v>3</v>
          </cell>
          <cell r="C1206">
            <v>3</v>
          </cell>
          <cell r="D1206" t="str">
            <v>P</v>
          </cell>
          <cell r="E1206">
            <v>0.56999999999999995</v>
          </cell>
          <cell r="F1206">
            <v>37677</v>
          </cell>
          <cell r="G1206">
            <v>3.3E-3</v>
          </cell>
          <cell r="H1206">
            <v>4.0000000000000001E-3</v>
          </cell>
          <cell r="I1206" t="str">
            <v>7          0   .</v>
          </cell>
          <cell r="J1206">
            <v>0</v>
          </cell>
          <cell r="K1206">
            <v>0</v>
          </cell>
          <cell r="L1206">
            <v>2003</v>
          </cell>
          <cell r="M1206" t="str">
            <v>No Trade</v>
          </cell>
          <cell r="N1206" t="str">
            <v/>
          </cell>
          <cell r="O1206" t="str">
            <v/>
          </cell>
          <cell r="P1206" t="str">
            <v/>
          </cell>
        </row>
        <row r="1207">
          <cell r="A1207" t="str">
            <v>OH</v>
          </cell>
          <cell r="B1207">
            <v>3</v>
          </cell>
          <cell r="C1207">
            <v>3</v>
          </cell>
          <cell r="D1207" t="str">
            <v>C</v>
          </cell>
          <cell r="E1207">
            <v>0.57999999999999996</v>
          </cell>
          <cell r="F1207">
            <v>37677</v>
          </cell>
          <cell r="G1207">
            <v>0.13519999999999999</v>
          </cell>
          <cell r="H1207">
            <v>0.13500000000000001</v>
          </cell>
          <cell r="I1207" t="str">
            <v>2          0   .</v>
          </cell>
          <cell r="J1207">
            <v>0</v>
          </cell>
          <cell r="K1207">
            <v>0</v>
          </cell>
          <cell r="L1207">
            <v>2003</v>
          </cell>
          <cell r="M1207" t="str">
            <v>No Trade</v>
          </cell>
          <cell r="N1207" t="str">
            <v/>
          </cell>
          <cell r="O1207" t="str">
            <v/>
          </cell>
          <cell r="P1207" t="str">
            <v/>
          </cell>
        </row>
        <row r="1208">
          <cell r="A1208" t="str">
            <v>OH</v>
          </cell>
          <cell r="B1208">
            <v>3</v>
          </cell>
          <cell r="C1208">
            <v>3</v>
          </cell>
          <cell r="D1208" t="str">
            <v>P</v>
          </cell>
          <cell r="E1208">
            <v>0.57999999999999996</v>
          </cell>
          <cell r="F1208">
            <v>37677</v>
          </cell>
          <cell r="G1208">
            <v>4.3E-3</v>
          </cell>
          <cell r="H1208">
            <v>5.0000000000000001E-3</v>
          </cell>
          <cell r="I1208" t="str">
            <v>9          0   .</v>
          </cell>
          <cell r="J1208">
            <v>0</v>
          </cell>
          <cell r="K1208">
            <v>0</v>
          </cell>
          <cell r="L1208">
            <v>2003</v>
          </cell>
          <cell r="M1208" t="str">
            <v>No Trade</v>
          </cell>
          <cell r="N1208" t="str">
            <v/>
          </cell>
          <cell r="O1208" t="str">
            <v/>
          </cell>
          <cell r="P1208" t="str">
            <v/>
          </cell>
        </row>
        <row r="1209">
          <cell r="A1209" t="str">
            <v>OH</v>
          </cell>
          <cell r="B1209">
            <v>3</v>
          </cell>
          <cell r="C1209">
            <v>3</v>
          </cell>
          <cell r="D1209" t="str">
            <v>P</v>
          </cell>
          <cell r="E1209">
            <v>0.59</v>
          </cell>
          <cell r="F1209">
            <v>37677</v>
          </cell>
          <cell r="G1209">
            <v>5.3E-3</v>
          </cell>
          <cell r="H1209">
            <v>7.0000000000000001E-3</v>
          </cell>
          <cell r="I1209" t="str">
            <v>3          0   .</v>
          </cell>
          <cell r="J1209">
            <v>0</v>
          </cell>
          <cell r="K1209">
            <v>0</v>
          </cell>
          <cell r="L1209">
            <v>2003</v>
          </cell>
          <cell r="M1209" t="str">
            <v>No Trade</v>
          </cell>
          <cell r="N1209" t="str">
            <v/>
          </cell>
          <cell r="O1209" t="str">
            <v/>
          </cell>
          <cell r="P1209" t="str">
            <v/>
          </cell>
        </row>
        <row r="1210">
          <cell r="A1210" t="str">
            <v>OH</v>
          </cell>
          <cell r="B1210">
            <v>3</v>
          </cell>
          <cell r="C1210">
            <v>3</v>
          </cell>
          <cell r="D1210" t="str">
            <v>C</v>
          </cell>
          <cell r="E1210">
            <v>0.6</v>
          </cell>
          <cell r="F1210">
            <v>37677</v>
          </cell>
          <cell r="G1210">
            <v>0.1328</v>
          </cell>
          <cell r="H1210">
            <v>0.13200000000000001</v>
          </cell>
          <cell r="I1210" t="str">
            <v>8          0   .</v>
          </cell>
          <cell r="J1210">
            <v>0</v>
          </cell>
          <cell r="K1210">
            <v>0</v>
          </cell>
          <cell r="L1210">
            <v>2003</v>
          </cell>
          <cell r="M1210" t="str">
            <v>No Trade</v>
          </cell>
          <cell r="N1210" t="str">
            <v/>
          </cell>
          <cell r="O1210" t="str">
            <v/>
          </cell>
          <cell r="P1210" t="str">
            <v/>
          </cell>
        </row>
        <row r="1211">
          <cell r="A1211" t="str">
            <v>OH</v>
          </cell>
          <cell r="B1211">
            <v>3</v>
          </cell>
          <cell r="C1211">
            <v>3</v>
          </cell>
          <cell r="D1211" t="str">
            <v>P</v>
          </cell>
          <cell r="E1211">
            <v>0.6</v>
          </cell>
          <cell r="F1211">
            <v>37677</v>
          </cell>
          <cell r="G1211">
            <v>6.6E-3</v>
          </cell>
          <cell r="H1211">
            <v>8.0000000000000002E-3</v>
          </cell>
          <cell r="I1211" t="str">
            <v>9          0   .</v>
          </cell>
          <cell r="J1211">
            <v>0</v>
          </cell>
          <cell r="K1211">
            <v>0</v>
          </cell>
          <cell r="L1211">
            <v>2003</v>
          </cell>
          <cell r="M1211" t="str">
            <v>No Trade</v>
          </cell>
          <cell r="N1211" t="str">
            <v/>
          </cell>
          <cell r="O1211" t="str">
            <v/>
          </cell>
          <cell r="P1211" t="str">
            <v/>
          </cell>
        </row>
        <row r="1212">
          <cell r="A1212" t="str">
            <v>OH</v>
          </cell>
          <cell r="B1212">
            <v>3</v>
          </cell>
          <cell r="C1212">
            <v>3</v>
          </cell>
          <cell r="D1212" t="str">
            <v>P</v>
          </cell>
          <cell r="E1212">
            <v>0.61</v>
          </cell>
          <cell r="F1212">
            <v>37677</v>
          </cell>
          <cell r="G1212">
            <v>8.0999999999999996E-3</v>
          </cell>
          <cell r="H1212">
            <v>0.01</v>
          </cell>
          <cell r="I1212" t="str">
            <v>8          0   .</v>
          </cell>
          <cell r="J1212">
            <v>0</v>
          </cell>
          <cell r="K1212">
            <v>0</v>
          </cell>
          <cell r="L1212">
            <v>2003</v>
          </cell>
          <cell r="M1212" t="str">
            <v>No Trade</v>
          </cell>
          <cell r="N1212" t="str">
            <v/>
          </cell>
          <cell r="O1212" t="str">
            <v/>
          </cell>
          <cell r="P1212" t="str">
            <v/>
          </cell>
        </row>
        <row r="1213">
          <cell r="A1213" t="str">
            <v>OH</v>
          </cell>
          <cell r="B1213">
            <v>3</v>
          </cell>
          <cell r="C1213">
            <v>3</v>
          </cell>
          <cell r="D1213" t="str">
            <v>C</v>
          </cell>
          <cell r="E1213">
            <v>0.62</v>
          </cell>
          <cell r="F1213">
            <v>37677</v>
          </cell>
          <cell r="G1213">
            <v>0.1041</v>
          </cell>
          <cell r="H1213">
            <v>0.104</v>
          </cell>
          <cell r="I1213" t="str">
            <v>1          0   .</v>
          </cell>
          <cell r="J1213">
            <v>0</v>
          </cell>
          <cell r="K1213">
            <v>0</v>
          </cell>
          <cell r="L1213">
            <v>2003</v>
          </cell>
          <cell r="M1213" t="str">
            <v>No Trade</v>
          </cell>
          <cell r="N1213" t="str">
            <v/>
          </cell>
          <cell r="O1213" t="str">
            <v/>
          </cell>
          <cell r="P1213" t="str">
            <v/>
          </cell>
        </row>
        <row r="1214">
          <cell r="A1214" t="str">
            <v>OH</v>
          </cell>
          <cell r="B1214">
            <v>3</v>
          </cell>
          <cell r="C1214">
            <v>3</v>
          </cell>
          <cell r="D1214" t="str">
            <v>P</v>
          </cell>
          <cell r="E1214">
            <v>0.62</v>
          </cell>
          <cell r="F1214">
            <v>37677</v>
          </cell>
          <cell r="G1214">
            <v>9.9000000000000008E-3</v>
          </cell>
          <cell r="H1214">
            <v>1.2E-2</v>
          </cell>
          <cell r="I1214" t="str">
            <v>9          0   .</v>
          </cell>
          <cell r="J1214">
            <v>0</v>
          </cell>
          <cell r="K1214">
            <v>0</v>
          </cell>
          <cell r="L1214">
            <v>2003</v>
          </cell>
          <cell r="M1214" t="str">
            <v>No Trade</v>
          </cell>
          <cell r="N1214" t="str">
            <v/>
          </cell>
          <cell r="O1214" t="str">
            <v/>
          </cell>
          <cell r="P1214" t="str">
            <v/>
          </cell>
        </row>
        <row r="1215">
          <cell r="A1215" t="str">
            <v>OH</v>
          </cell>
          <cell r="B1215">
            <v>3</v>
          </cell>
          <cell r="C1215">
            <v>3</v>
          </cell>
          <cell r="D1215" t="str">
            <v>P</v>
          </cell>
          <cell r="E1215">
            <v>0.63</v>
          </cell>
          <cell r="F1215">
            <v>37677</v>
          </cell>
          <cell r="G1215">
            <v>1.1900000000000001E-2</v>
          </cell>
          <cell r="H1215">
            <v>1.4999999999999999E-2</v>
          </cell>
          <cell r="I1215" t="str">
            <v>3          0   .</v>
          </cell>
          <cell r="J1215">
            <v>0</v>
          </cell>
          <cell r="K1215">
            <v>0</v>
          </cell>
          <cell r="L1215">
            <v>2003</v>
          </cell>
          <cell r="M1215" t="str">
            <v>No Trade</v>
          </cell>
          <cell r="N1215" t="str">
            <v/>
          </cell>
          <cell r="O1215" t="str">
            <v/>
          </cell>
          <cell r="P1215" t="str">
            <v/>
          </cell>
        </row>
        <row r="1216">
          <cell r="A1216" t="str">
            <v>OH</v>
          </cell>
          <cell r="B1216">
            <v>3</v>
          </cell>
          <cell r="C1216">
            <v>3</v>
          </cell>
          <cell r="D1216" t="str">
            <v>P</v>
          </cell>
          <cell r="E1216">
            <v>0.64</v>
          </cell>
          <cell r="F1216">
            <v>37677</v>
          </cell>
          <cell r="G1216">
            <v>1.4200000000000001E-2</v>
          </cell>
          <cell r="H1216">
            <v>1.7999999999999999E-2</v>
          </cell>
          <cell r="I1216" t="str">
            <v>0         10   .</v>
          </cell>
          <cell r="J1216">
            <v>170</v>
          </cell>
          <cell r="K1216">
            <v>1.7000000000000001E-2</v>
          </cell>
          <cell r="L1216">
            <v>2003</v>
          </cell>
          <cell r="M1216" t="str">
            <v>No Trade</v>
          </cell>
          <cell r="N1216" t="str">
            <v/>
          </cell>
          <cell r="O1216" t="str">
            <v/>
          </cell>
          <cell r="P1216" t="str">
            <v/>
          </cell>
        </row>
        <row r="1217">
          <cell r="A1217" t="str">
            <v>OH</v>
          </cell>
          <cell r="B1217">
            <v>3</v>
          </cell>
          <cell r="C1217">
            <v>3</v>
          </cell>
          <cell r="D1217" t="str">
            <v>C</v>
          </cell>
          <cell r="E1217">
            <v>0.65</v>
          </cell>
          <cell r="F1217">
            <v>37677</v>
          </cell>
          <cell r="G1217">
            <v>9.4399999999999998E-2</v>
          </cell>
          <cell r="H1217">
            <v>8.5999999999999993E-2</v>
          </cell>
          <cell r="I1217" t="str">
            <v>5          0   .</v>
          </cell>
          <cell r="J1217">
            <v>0</v>
          </cell>
          <cell r="K1217">
            <v>0</v>
          </cell>
          <cell r="L1217">
            <v>2003</v>
          </cell>
          <cell r="M1217" t="str">
            <v>No Trade</v>
          </cell>
          <cell r="N1217" t="str">
            <v/>
          </cell>
          <cell r="O1217" t="str">
            <v/>
          </cell>
          <cell r="P1217" t="str">
            <v/>
          </cell>
        </row>
        <row r="1218">
          <cell r="A1218" t="str">
            <v>OH</v>
          </cell>
          <cell r="B1218">
            <v>3</v>
          </cell>
          <cell r="C1218">
            <v>3</v>
          </cell>
          <cell r="D1218" t="str">
            <v>P</v>
          </cell>
          <cell r="E1218">
            <v>0.65</v>
          </cell>
          <cell r="F1218">
            <v>37677</v>
          </cell>
          <cell r="G1218">
            <v>1.67E-2</v>
          </cell>
          <cell r="H1218">
            <v>0.02</v>
          </cell>
          <cell r="I1218" t="str">
            <v>9          0   .</v>
          </cell>
          <cell r="J1218">
            <v>0</v>
          </cell>
          <cell r="K1218">
            <v>0</v>
          </cell>
          <cell r="L1218">
            <v>2003</v>
          </cell>
          <cell r="M1218" t="str">
            <v>No Trade</v>
          </cell>
          <cell r="N1218" t="str">
            <v/>
          </cell>
          <cell r="O1218" t="str">
            <v/>
          </cell>
          <cell r="P1218" t="str">
            <v/>
          </cell>
        </row>
        <row r="1219">
          <cell r="A1219" t="str">
            <v>OH</v>
          </cell>
          <cell r="B1219">
            <v>3</v>
          </cell>
          <cell r="C1219">
            <v>3</v>
          </cell>
          <cell r="D1219" t="str">
            <v>C</v>
          </cell>
          <cell r="E1219">
            <v>0.66</v>
          </cell>
          <cell r="F1219">
            <v>37677</v>
          </cell>
          <cell r="G1219">
            <v>8.7400000000000005E-2</v>
          </cell>
          <cell r="H1219">
            <v>0.08</v>
          </cell>
          <cell r="I1219" t="str">
            <v>0          0   .</v>
          </cell>
          <cell r="J1219">
            <v>0</v>
          </cell>
          <cell r="K1219">
            <v>0</v>
          </cell>
          <cell r="L1219">
            <v>2003</v>
          </cell>
          <cell r="M1219" t="str">
            <v>No Trade</v>
          </cell>
          <cell r="N1219" t="str">
            <v/>
          </cell>
          <cell r="O1219" t="str">
            <v/>
          </cell>
          <cell r="P1219" t="str">
            <v/>
          </cell>
        </row>
        <row r="1220">
          <cell r="A1220" t="str">
            <v>OH</v>
          </cell>
          <cell r="B1220">
            <v>3</v>
          </cell>
          <cell r="C1220">
            <v>3</v>
          </cell>
          <cell r="D1220" t="str">
            <v>P</v>
          </cell>
          <cell r="E1220">
            <v>0.66</v>
          </cell>
          <cell r="F1220">
            <v>37677</v>
          </cell>
          <cell r="G1220">
            <v>1.9599999999999999E-2</v>
          </cell>
          <cell r="H1220">
            <v>2.4E-2</v>
          </cell>
          <cell r="I1220" t="str">
            <v>3          0   .</v>
          </cell>
          <cell r="J1220">
            <v>0</v>
          </cell>
          <cell r="K1220">
            <v>0</v>
          </cell>
          <cell r="L1220">
            <v>2003</v>
          </cell>
          <cell r="M1220" t="str">
            <v>No Trade</v>
          </cell>
          <cell r="N1220" t="str">
            <v/>
          </cell>
          <cell r="O1220" t="str">
            <v/>
          </cell>
          <cell r="P1220" t="str">
            <v/>
          </cell>
        </row>
        <row r="1221">
          <cell r="A1221" t="str">
            <v>OH</v>
          </cell>
          <cell r="B1221">
            <v>3</v>
          </cell>
          <cell r="C1221">
            <v>3</v>
          </cell>
          <cell r="D1221" t="str">
            <v>C</v>
          </cell>
          <cell r="E1221">
            <v>0.67</v>
          </cell>
          <cell r="F1221">
            <v>37677</v>
          </cell>
          <cell r="G1221">
            <v>8.0699999999999994E-2</v>
          </cell>
          <cell r="H1221">
            <v>7.2999999999999995E-2</v>
          </cell>
          <cell r="I1221" t="str">
            <v>7          0   .</v>
          </cell>
          <cell r="J1221">
            <v>0</v>
          </cell>
          <cell r="K1221">
            <v>0</v>
          </cell>
          <cell r="L1221">
            <v>2003</v>
          </cell>
          <cell r="M1221" t="str">
            <v>No Trade</v>
          </cell>
          <cell r="N1221" t="str">
            <v/>
          </cell>
          <cell r="O1221" t="str">
            <v/>
          </cell>
          <cell r="P1221" t="str">
            <v/>
          </cell>
        </row>
        <row r="1222">
          <cell r="A1222" t="str">
            <v>OH</v>
          </cell>
          <cell r="B1222">
            <v>3</v>
          </cell>
          <cell r="C1222">
            <v>3</v>
          </cell>
          <cell r="D1222" t="str">
            <v>P</v>
          </cell>
          <cell r="E1222">
            <v>0.67</v>
          </cell>
          <cell r="F1222">
            <v>37677</v>
          </cell>
          <cell r="G1222">
            <v>2.2800000000000001E-2</v>
          </cell>
          <cell r="H1222">
            <v>2.7E-2</v>
          </cell>
          <cell r="I1222" t="str">
            <v>9          0   .</v>
          </cell>
          <cell r="J1222">
            <v>0</v>
          </cell>
          <cell r="K1222">
            <v>0</v>
          </cell>
          <cell r="L1222">
            <v>2003</v>
          </cell>
          <cell r="M1222" t="str">
            <v>No Trade</v>
          </cell>
          <cell r="N1222" t="str">
            <v/>
          </cell>
          <cell r="O1222" t="str">
            <v/>
          </cell>
          <cell r="P1222" t="str">
            <v/>
          </cell>
        </row>
        <row r="1223">
          <cell r="A1223" t="str">
            <v>OH</v>
          </cell>
          <cell r="B1223">
            <v>3</v>
          </cell>
          <cell r="C1223">
            <v>3</v>
          </cell>
          <cell r="D1223" t="str">
            <v>C</v>
          </cell>
          <cell r="E1223">
            <v>0.68</v>
          </cell>
          <cell r="F1223">
            <v>37677</v>
          </cell>
          <cell r="G1223">
            <v>7.4300000000000005E-2</v>
          </cell>
          <cell r="H1223">
            <v>6.7000000000000004E-2</v>
          </cell>
          <cell r="I1223" t="str">
            <v>7          0   .</v>
          </cell>
          <cell r="J1223">
            <v>0</v>
          </cell>
          <cell r="K1223">
            <v>0</v>
          </cell>
          <cell r="L1223">
            <v>2003</v>
          </cell>
          <cell r="M1223" t="str">
            <v>No Trade</v>
          </cell>
          <cell r="N1223" t="str">
            <v/>
          </cell>
          <cell r="O1223" t="str">
            <v/>
          </cell>
          <cell r="P1223" t="str">
            <v/>
          </cell>
        </row>
        <row r="1224">
          <cell r="A1224" t="str">
            <v>OH</v>
          </cell>
          <cell r="B1224">
            <v>3</v>
          </cell>
          <cell r="C1224">
            <v>3</v>
          </cell>
          <cell r="D1224" t="str">
            <v>P</v>
          </cell>
          <cell r="E1224">
            <v>0.68</v>
          </cell>
          <cell r="F1224">
            <v>37677</v>
          </cell>
          <cell r="G1224">
            <v>2.63E-2</v>
          </cell>
          <cell r="H1224">
            <v>3.1E-2</v>
          </cell>
          <cell r="I1224" t="str">
            <v>8          0   .</v>
          </cell>
          <cell r="J1224">
            <v>0</v>
          </cell>
          <cell r="K1224">
            <v>0</v>
          </cell>
          <cell r="L1224">
            <v>2003</v>
          </cell>
          <cell r="M1224" t="str">
            <v>No Trade</v>
          </cell>
          <cell r="N1224" t="str">
            <v/>
          </cell>
          <cell r="O1224" t="str">
            <v/>
          </cell>
          <cell r="P1224" t="str">
            <v/>
          </cell>
        </row>
        <row r="1225">
          <cell r="A1225" t="str">
            <v>OH</v>
          </cell>
          <cell r="B1225">
            <v>3</v>
          </cell>
          <cell r="C1225">
            <v>3</v>
          </cell>
          <cell r="D1225" t="str">
            <v>C</v>
          </cell>
          <cell r="E1225">
            <v>0.69</v>
          </cell>
          <cell r="F1225">
            <v>37677</v>
          </cell>
          <cell r="G1225">
            <v>6.83E-2</v>
          </cell>
          <cell r="H1225">
            <v>6.2E-2</v>
          </cell>
          <cell r="I1225" t="str">
            <v>1          0   .</v>
          </cell>
          <cell r="J1225">
            <v>0</v>
          </cell>
          <cell r="K1225">
            <v>0</v>
          </cell>
          <cell r="L1225">
            <v>2003</v>
          </cell>
          <cell r="M1225" t="str">
            <v>No Trade</v>
          </cell>
          <cell r="N1225" t="str">
            <v/>
          </cell>
          <cell r="O1225" t="str">
            <v/>
          </cell>
          <cell r="P1225" t="str">
            <v/>
          </cell>
        </row>
        <row r="1226">
          <cell r="A1226" t="str">
            <v>OH</v>
          </cell>
          <cell r="B1226">
            <v>3</v>
          </cell>
          <cell r="C1226">
            <v>3</v>
          </cell>
          <cell r="D1226" t="str">
            <v>P</v>
          </cell>
          <cell r="E1226">
            <v>0.69</v>
          </cell>
          <cell r="F1226">
            <v>37677</v>
          </cell>
          <cell r="G1226">
            <v>3.0200000000000001E-2</v>
          </cell>
          <cell r="H1226">
            <v>3.5999999999999997E-2</v>
          </cell>
          <cell r="I1226" t="str">
            <v>1          0   .</v>
          </cell>
          <cell r="J1226">
            <v>0</v>
          </cell>
          <cell r="K1226">
            <v>0</v>
          </cell>
          <cell r="L1226">
            <v>2003</v>
          </cell>
          <cell r="M1226" t="str">
            <v>No Trade</v>
          </cell>
          <cell r="N1226" t="str">
            <v/>
          </cell>
          <cell r="O1226" t="str">
            <v/>
          </cell>
          <cell r="P1226" t="str">
            <v/>
          </cell>
        </row>
        <row r="1227">
          <cell r="A1227" t="str">
            <v>OH</v>
          </cell>
          <cell r="B1227">
            <v>3</v>
          </cell>
          <cell r="C1227">
            <v>3</v>
          </cell>
          <cell r="D1227" t="str">
            <v>C</v>
          </cell>
          <cell r="E1227">
            <v>0.7</v>
          </cell>
          <cell r="F1227">
            <v>37677</v>
          </cell>
          <cell r="G1227">
            <v>6.2600000000000003E-2</v>
          </cell>
          <cell r="H1227">
            <v>5.6000000000000001E-2</v>
          </cell>
          <cell r="I1227" t="str">
            <v>8          3   .</v>
          </cell>
          <cell r="J1227">
            <v>675</v>
          </cell>
          <cell r="K1227">
            <v>6.7500000000000004E-2</v>
          </cell>
          <cell r="L1227">
            <v>2003</v>
          </cell>
          <cell r="M1227" t="str">
            <v>No Trade</v>
          </cell>
          <cell r="N1227" t="str">
            <v/>
          </cell>
          <cell r="O1227" t="str">
            <v/>
          </cell>
          <cell r="P1227" t="str">
            <v/>
          </cell>
        </row>
        <row r="1228">
          <cell r="A1228" t="str">
            <v>OH</v>
          </cell>
          <cell r="B1228">
            <v>3</v>
          </cell>
          <cell r="C1228">
            <v>3</v>
          </cell>
          <cell r="D1228" t="str">
            <v>P</v>
          </cell>
          <cell r="E1228">
            <v>0.7</v>
          </cell>
          <cell r="F1228">
            <v>37677</v>
          </cell>
          <cell r="G1228">
            <v>3.44E-2</v>
          </cell>
          <cell r="H1228">
            <v>0.04</v>
          </cell>
          <cell r="I1228" t="str">
            <v>7          0   .</v>
          </cell>
          <cell r="J1228">
            <v>0</v>
          </cell>
          <cell r="K1228">
            <v>0</v>
          </cell>
          <cell r="L1228">
            <v>2003</v>
          </cell>
          <cell r="M1228" t="str">
            <v>No Trade</v>
          </cell>
          <cell r="N1228" t="str">
            <v/>
          </cell>
          <cell r="O1228" t="str">
            <v/>
          </cell>
          <cell r="P1228" t="str">
            <v/>
          </cell>
        </row>
        <row r="1229">
          <cell r="A1229" t="str">
            <v>OH</v>
          </cell>
          <cell r="B1229">
            <v>3</v>
          </cell>
          <cell r="C1229">
            <v>3</v>
          </cell>
          <cell r="D1229" t="str">
            <v>C</v>
          </cell>
          <cell r="E1229">
            <v>0.71</v>
          </cell>
          <cell r="F1229">
            <v>37677</v>
          </cell>
          <cell r="G1229">
            <v>5.7200000000000001E-2</v>
          </cell>
          <cell r="H1229">
            <v>5.0999999999999997E-2</v>
          </cell>
          <cell r="I1229" t="str">
            <v>9          0   .</v>
          </cell>
          <cell r="J1229">
            <v>0</v>
          </cell>
          <cell r="K1229">
            <v>0</v>
          </cell>
          <cell r="L1229">
            <v>2003</v>
          </cell>
          <cell r="M1229" t="str">
            <v>No Trade</v>
          </cell>
          <cell r="N1229" t="str">
            <v/>
          </cell>
          <cell r="O1229" t="str">
            <v/>
          </cell>
          <cell r="P1229" t="str">
            <v/>
          </cell>
        </row>
        <row r="1230">
          <cell r="A1230" t="str">
            <v>OH</v>
          </cell>
          <cell r="B1230">
            <v>3</v>
          </cell>
          <cell r="C1230">
            <v>3</v>
          </cell>
          <cell r="D1230" t="str">
            <v>P</v>
          </cell>
          <cell r="E1230">
            <v>0.71</v>
          </cell>
          <cell r="F1230">
            <v>37677</v>
          </cell>
          <cell r="G1230">
            <v>3.8899999999999997E-2</v>
          </cell>
          <cell r="H1230">
            <v>4.4999999999999998E-2</v>
          </cell>
          <cell r="I1230" t="str">
            <v>7          0   .</v>
          </cell>
          <cell r="J1230">
            <v>0</v>
          </cell>
          <cell r="K1230">
            <v>0</v>
          </cell>
          <cell r="L1230">
            <v>2003</v>
          </cell>
          <cell r="M1230" t="str">
            <v>No Trade</v>
          </cell>
          <cell r="N1230" t="str">
            <v/>
          </cell>
          <cell r="O1230" t="str">
            <v/>
          </cell>
          <cell r="P1230" t="str">
            <v/>
          </cell>
        </row>
        <row r="1231">
          <cell r="A1231" t="str">
            <v>OH</v>
          </cell>
          <cell r="B1231">
            <v>3</v>
          </cell>
          <cell r="C1231">
            <v>3</v>
          </cell>
          <cell r="D1231" t="str">
            <v>C</v>
          </cell>
          <cell r="E1231">
            <v>0.72</v>
          </cell>
          <cell r="F1231">
            <v>37677</v>
          </cell>
          <cell r="G1231">
            <v>5.2200000000000003E-2</v>
          </cell>
          <cell r="H1231">
            <v>4.7E-2</v>
          </cell>
          <cell r="I1231" t="str">
            <v>2          0   .</v>
          </cell>
          <cell r="J1231">
            <v>0</v>
          </cell>
          <cell r="K1231">
            <v>0</v>
          </cell>
          <cell r="L1231">
            <v>2003</v>
          </cell>
          <cell r="M1231" t="str">
            <v>No Trade</v>
          </cell>
          <cell r="N1231" t="str">
            <v/>
          </cell>
          <cell r="O1231" t="str">
            <v/>
          </cell>
          <cell r="P1231" t="str">
            <v/>
          </cell>
        </row>
        <row r="1232">
          <cell r="A1232" t="str">
            <v>OH</v>
          </cell>
          <cell r="B1232">
            <v>3</v>
          </cell>
          <cell r="C1232">
            <v>3</v>
          </cell>
          <cell r="D1232" t="str">
            <v>P</v>
          </cell>
          <cell r="E1232">
            <v>0.72</v>
          </cell>
          <cell r="F1232">
            <v>37677</v>
          </cell>
          <cell r="G1232">
            <v>4.3799999999999999E-2</v>
          </cell>
          <cell r="H1232">
            <v>5.0999999999999997E-2</v>
          </cell>
          <cell r="I1232" t="str">
            <v>0          0   .</v>
          </cell>
          <cell r="J1232">
            <v>0</v>
          </cell>
          <cell r="K1232">
            <v>0</v>
          </cell>
          <cell r="L1232">
            <v>2003</v>
          </cell>
          <cell r="M1232" t="str">
            <v>No Trade</v>
          </cell>
          <cell r="N1232" t="str">
            <v/>
          </cell>
          <cell r="O1232" t="str">
            <v/>
          </cell>
          <cell r="P1232" t="str">
            <v/>
          </cell>
        </row>
        <row r="1233">
          <cell r="A1233" t="str">
            <v>OH</v>
          </cell>
          <cell r="B1233">
            <v>3</v>
          </cell>
          <cell r="C1233">
            <v>3</v>
          </cell>
          <cell r="D1233" t="str">
            <v>C</v>
          </cell>
          <cell r="E1233">
            <v>0.73</v>
          </cell>
          <cell r="F1233">
            <v>37677</v>
          </cell>
          <cell r="G1233">
            <v>4.7300000000000002E-2</v>
          </cell>
          <cell r="H1233">
            <v>4.2999999999999997E-2</v>
          </cell>
          <cell r="I1233" t="str">
            <v>0          0   .</v>
          </cell>
          <cell r="J1233">
            <v>0</v>
          </cell>
          <cell r="K1233">
            <v>0</v>
          </cell>
          <cell r="L1233">
            <v>2003</v>
          </cell>
          <cell r="M1233" t="str">
            <v>No Trade</v>
          </cell>
          <cell r="N1233" t="str">
            <v/>
          </cell>
          <cell r="O1233" t="str">
            <v/>
          </cell>
          <cell r="P1233" t="str">
            <v/>
          </cell>
        </row>
        <row r="1234">
          <cell r="A1234" t="str">
            <v>OH</v>
          </cell>
          <cell r="B1234">
            <v>3</v>
          </cell>
          <cell r="C1234">
            <v>3</v>
          </cell>
          <cell r="D1234" t="str">
            <v>P</v>
          </cell>
          <cell r="E1234">
            <v>0.73</v>
          </cell>
          <cell r="F1234">
            <v>37677</v>
          </cell>
          <cell r="G1234">
            <v>4.8899999999999999E-2</v>
          </cell>
          <cell r="H1234">
            <v>5.6000000000000001E-2</v>
          </cell>
          <cell r="I1234" t="str">
            <v>8          0   .</v>
          </cell>
          <cell r="J1234">
            <v>0</v>
          </cell>
          <cell r="K1234">
            <v>0</v>
          </cell>
          <cell r="L1234">
            <v>2003</v>
          </cell>
          <cell r="M1234" t="str">
            <v>No Trade</v>
          </cell>
          <cell r="N1234" t="str">
            <v/>
          </cell>
          <cell r="O1234" t="str">
            <v/>
          </cell>
          <cell r="P1234" t="str">
            <v/>
          </cell>
        </row>
        <row r="1235">
          <cell r="A1235" t="str">
            <v>OH</v>
          </cell>
          <cell r="B1235">
            <v>3</v>
          </cell>
          <cell r="C1235">
            <v>3</v>
          </cell>
          <cell r="D1235" t="str">
            <v>C</v>
          </cell>
          <cell r="E1235">
            <v>0.74</v>
          </cell>
          <cell r="F1235">
            <v>37677</v>
          </cell>
          <cell r="G1235">
            <v>4.3099999999999999E-2</v>
          </cell>
          <cell r="H1235">
            <v>3.9E-2</v>
          </cell>
          <cell r="I1235" t="str">
            <v>0          2   .</v>
          </cell>
          <cell r="J1235">
            <v>465</v>
          </cell>
          <cell r="K1235">
            <v>4.65E-2</v>
          </cell>
          <cell r="L1235">
            <v>2003</v>
          </cell>
          <cell r="M1235" t="str">
            <v>No Trade</v>
          </cell>
          <cell r="N1235" t="str">
            <v/>
          </cell>
          <cell r="O1235" t="str">
            <v/>
          </cell>
          <cell r="P1235" t="str">
            <v/>
          </cell>
        </row>
        <row r="1236">
          <cell r="A1236" t="str">
            <v>OH</v>
          </cell>
          <cell r="B1236">
            <v>3</v>
          </cell>
          <cell r="C1236">
            <v>3</v>
          </cell>
          <cell r="D1236" t="str">
            <v>P</v>
          </cell>
          <cell r="E1236">
            <v>0.74</v>
          </cell>
          <cell r="F1236">
            <v>37677</v>
          </cell>
          <cell r="G1236">
            <v>5.4699999999999999E-2</v>
          </cell>
          <cell r="H1236">
            <v>6.2E-2</v>
          </cell>
          <cell r="I1236" t="str">
            <v>7          0   .</v>
          </cell>
          <cell r="J1236">
            <v>0</v>
          </cell>
          <cell r="K1236">
            <v>0</v>
          </cell>
          <cell r="L1236">
            <v>2003</v>
          </cell>
          <cell r="M1236" t="str">
            <v>No Trade</v>
          </cell>
          <cell r="N1236" t="str">
            <v/>
          </cell>
          <cell r="O1236" t="str">
            <v/>
          </cell>
          <cell r="P1236" t="str">
            <v/>
          </cell>
        </row>
        <row r="1237">
          <cell r="A1237" t="str">
            <v>OH</v>
          </cell>
          <cell r="B1237">
            <v>3</v>
          </cell>
          <cell r="C1237">
            <v>3</v>
          </cell>
          <cell r="D1237" t="str">
            <v>C</v>
          </cell>
          <cell r="E1237">
            <v>0.75</v>
          </cell>
          <cell r="F1237">
            <v>37677</v>
          </cell>
          <cell r="G1237">
            <v>3.9100000000000003E-2</v>
          </cell>
          <cell r="H1237">
            <v>3.5000000000000003E-2</v>
          </cell>
          <cell r="I1237" t="str">
            <v>4          1   .</v>
          </cell>
          <cell r="J1237">
            <v>420</v>
          </cell>
          <cell r="K1237">
            <v>4.2000000000000003E-2</v>
          </cell>
          <cell r="L1237">
            <v>2003</v>
          </cell>
          <cell r="M1237" t="str">
            <v>No Trade</v>
          </cell>
          <cell r="N1237" t="str">
            <v/>
          </cell>
          <cell r="O1237" t="str">
            <v/>
          </cell>
          <cell r="P1237" t="str">
            <v/>
          </cell>
        </row>
        <row r="1238">
          <cell r="A1238" t="str">
            <v>OH</v>
          </cell>
          <cell r="B1238">
            <v>3</v>
          </cell>
          <cell r="C1238">
            <v>3</v>
          </cell>
          <cell r="D1238" t="str">
            <v>P</v>
          </cell>
          <cell r="E1238">
            <v>0.75</v>
          </cell>
          <cell r="F1238">
            <v>37677</v>
          </cell>
          <cell r="G1238">
            <v>6.0600000000000001E-2</v>
          </cell>
          <cell r="H1238">
            <v>6.9000000000000006E-2</v>
          </cell>
          <cell r="I1238" t="str">
            <v>0          0   .</v>
          </cell>
          <cell r="J1238">
            <v>0</v>
          </cell>
          <cell r="K1238">
            <v>0</v>
          </cell>
          <cell r="L1238">
            <v>2003</v>
          </cell>
          <cell r="M1238" t="str">
            <v>No Trade</v>
          </cell>
          <cell r="N1238" t="str">
            <v/>
          </cell>
          <cell r="O1238" t="str">
            <v/>
          </cell>
          <cell r="P1238" t="str">
            <v/>
          </cell>
        </row>
        <row r="1239">
          <cell r="A1239" t="str">
            <v>OH</v>
          </cell>
          <cell r="B1239">
            <v>3</v>
          </cell>
          <cell r="C1239">
            <v>3</v>
          </cell>
          <cell r="D1239" t="str">
            <v>C</v>
          </cell>
          <cell r="E1239">
            <v>0.76</v>
          </cell>
          <cell r="F1239">
            <v>37677</v>
          </cell>
          <cell r="G1239">
            <v>3.5400000000000001E-2</v>
          </cell>
          <cell r="H1239">
            <v>3.2000000000000001E-2</v>
          </cell>
          <cell r="I1239" t="str">
            <v>1          0   .</v>
          </cell>
          <cell r="J1239">
            <v>0</v>
          </cell>
          <cell r="K1239">
            <v>0</v>
          </cell>
          <cell r="L1239">
            <v>2003</v>
          </cell>
          <cell r="M1239" t="str">
            <v>No Trade</v>
          </cell>
          <cell r="N1239" t="str">
            <v/>
          </cell>
          <cell r="O1239" t="str">
            <v/>
          </cell>
          <cell r="P1239" t="str">
            <v/>
          </cell>
        </row>
        <row r="1240">
          <cell r="A1240" t="str">
            <v>OH</v>
          </cell>
          <cell r="B1240">
            <v>3</v>
          </cell>
          <cell r="C1240">
            <v>3</v>
          </cell>
          <cell r="D1240" t="str">
            <v>P</v>
          </cell>
          <cell r="E1240">
            <v>0.76</v>
          </cell>
          <cell r="F1240">
            <v>37677</v>
          </cell>
          <cell r="G1240">
            <v>6.6799999999999998E-2</v>
          </cell>
          <cell r="H1240">
            <v>7.4999999999999997E-2</v>
          </cell>
          <cell r="I1240" t="str">
            <v>5          0   .</v>
          </cell>
          <cell r="J1240">
            <v>0</v>
          </cell>
          <cell r="K1240">
            <v>0</v>
          </cell>
          <cell r="L1240">
            <v>2003</v>
          </cell>
          <cell r="M1240" t="str">
            <v>No Trade</v>
          </cell>
          <cell r="N1240" t="str">
            <v/>
          </cell>
          <cell r="O1240" t="str">
            <v/>
          </cell>
          <cell r="P1240" t="str">
            <v/>
          </cell>
        </row>
        <row r="1241">
          <cell r="A1241" t="str">
            <v>OH</v>
          </cell>
          <cell r="B1241">
            <v>3</v>
          </cell>
          <cell r="C1241">
            <v>3</v>
          </cell>
          <cell r="D1241" t="str">
            <v>C</v>
          </cell>
          <cell r="E1241">
            <v>0.77</v>
          </cell>
          <cell r="F1241">
            <v>37677</v>
          </cell>
          <cell r="G1241">
            <v>3.2000000000000001E-2</v>
          </cell>
          <cell r="H1241">
            <v>2.9000000000000001E-2</v>
          </cell>
          <cell r="I1241" t="str">
            <v>0         28   .</v>
          </cell>
          <cell r="J1241">
            <v>0</v>
          </cell>
          <cell r="K1241">
            <v>0</v>
          </cell>
          <cell r="L1241">
            <v>2003</v>
          </cell>
          <cell r="M1241" t="str">
            <v>No Trade</v>
          </cell>
          <cell r="N1241" t="str">
            <v/>
          </cell>
          <cell r="O1241" t="str">
            <v/>
          </cell>
          <cell r="P1241" t="str">
            <v/>
          </cell>
        </row>
        <row r="1242">
          <cell r="A1242" t="str">
            <v>OH</v>
          </cell>
          <cell r="B1242">
            <v>3</v>
          </cell>
          <cell r="C1242">
            <v>3</v>
          </cell>
          <cell r="D1242" t="str">
            <v>P</v>
          </cell>
          <cell r="E1242">
            <v>0.77</v>
          </cell>
          <cell r="F1242">
            <v>37677</v>
          </cell>
          <cell r="G1242">
            <v>7.3300000000000004E-2</v>
          </cell>
          <cell r="H1242">
            <v>8.2000000000000003E-2</v>
          </cell>
          <cell r="I1242" t="str">
            <v>3          0   .</v>
          </cell>
          <cell r="J1242">
            <v>0</v>
          </cell>
          <cell r="K1242">
            <v>0</v>
          </cell>
          <cell r="L1242">
            <v>2003</v>
          </cell>
          <cell r="M1242" t="str">
            <v>No Trade</v>
          </cell>
          <cell r="N1242" t="str">
            <v/>
          </cell>
          <cell r="O1242" t="str">
            <v/>
          </cell>
          <cell r="P1242" t="str">
            <v/>
          </cell>
        </row>
        <row r="1243">
          <cell r="A1243" t="str">
            <v>OH</v>
          </cell>
          <cell r="B1243">
            <v>3</v>
          </cell>
          <cell r="C1243">
            <v>3</v>
          </cell>
          <cell r="D1243" t="str">
            <v>C</v>
          </cell>
          <cell r="E1243">
            <v>0.78</v>
          </cell>
          <cell r="F1243">
            <v>37677</v>
          </cell>
          <cell r="G1243">
            <v>2.8899999999999999E-2</v>
          </cell>
          <cell r="H1243">
            <v>2.5999999999999999E-2</v>
          </cell>
          <cell r="I1243" t="str">
            <v>2          0   .</v>
          </cell>
          <cell r="J1243">
            <v>0</v>
          </cell>
          <cell r="K1243">
            <v>0</v>
          </cell>
          <cell r="L1243">
            <v>2003</v>
          </cell>
          <cell r="M1243" t="str">
            <v>No Trade</v>
          </cell>
          <cell r="N1243" t="str">
            <v/>
          </cell>
          <cell r="O1243" t="str">
            <v/>
          </cell>
          <cell r="P1243" t="str">
            <v/>
          </cell>
        </row>
        <row r="1244">
          <cell r="A1244" t="str">
            <v>OH</v>
          </cell>
          <cell r="B1244">
            <v>3</v>
          </cell>
          <cell r="C1244">
            <v>3</v>
          </cell>
          <cell r="D1244" t="str">
            <v>P</v>
          </cell>
          <cell r="E1244">
            <v>0.78</v>
          </cell>
          <cell r="F1244">
            <v>37677</v>
          </cell>
          <cell r="G1244">
            <v>8.0100000000000005E-2</v>
          </cell>
          <cell r="H1244">
            <v>8.8999999999999996E-2</v>
          </cell>
          <cell r="I1244" t="str">
            <v>4          0   .</v>
          </cell>
          <cell r="J1244">
            <v>0</v>
          </cell>
          <cell r="K1244">
            <v>0</v>
          </cell>
          <cell r="L1244">
            <v>2003</v>
          </cell>
          <cell r="M1244" t="str">
            <v>No Trade</v>
          </cell>
          <cell r="N1244" t="str">
            <v/>
          </cell>
          <cell r="O1244" t="str">
            <v/>
          </cell>
          <cell r="P1244" t="str">
            <v/>
          </cell>
        </row>
        <row r="1245">
          <cell r="A1245" t="str">
            <v>OH</v>
          </cell>
          <cell r="B1245">
            <v>3</v>
          </cell>
          <cell r="C1245">
            <v>3</v>
          </cell>
          <cell r="D1245" t="str">
            <v>C</v>
          </cell>
          <cell r="E1245">
            <v>0.79</v>
          </cell>
          <cell r="F1245">
            <v>37677</v>
          </cell>
          <cell r="G1245">
            <v>2.5999999999999999E-2</v>
          </cell>
          <cell r="H1245">
            <v>2.3E-2</v>
          </cell>
          <cell r="I1245" t="str">
            <v>6          0   .</v>
          </cell>
          <cell r="J1245">
            <v>0</v>
          </cell>
          <cell r="K1245">
            <v>0</v>
          </cell>
          <cell r="L1245">
            <v>2003</v>
          </cell>
          <cell r="M1245" t="str">
            <v>No Trade</v>
          </cell>
          <cell r="N1245" t="str">
            <v/>
          </cell>
          <cell r="O1245" t="str">
            <v/>
          </cell>
          <cell r="P1245" t="str">
            <v/>
          </cell>
        </row>
        <row r="1246">
          <cell r="A1246" t="str">
            <v>OH</v>
          </cell>
          <cell r="B1246">
            <v>3</v>
          </cell>
          <cell r="C1246">
            <v>3</v>
          </cell>
          <cell r="D1246" t="str">
            <v>C</v>
          </cell>
          <cell r="E1246">
            <v>0.8</v>
          </cell>
          <cell r="F1246">
            <v>37677</v>
          </cell>
          <cell r="G1246">
            <v>2.3400000000000001E-2</v>
          </cell>
          <cell r="H1246">
            <v>2.1000000000000001E-2</v>
          </cell>
          <cell r="I1246" t="str">
            <v>3          6   .</v>
          </cell>
          <cell r="J1246">
            <v>280</v>
          </cell>
          <cell r="K1246">
            <v>2.8000000000000001E-2</v>
          </cell>
          <cell r="L1246">
            <v>2003</v>
          </cell>
          <cell r="M1246" t="str">
            <v>No Trade</v>
          </cell>
          <cell r="N1246" t="str">
            <v/>
          </cell>
          <cell r="O1246" t="str">
            <v/>
          </cell>
          <cell r="P1246" t="str">
            <v/>
          </cell>
        </row>
        <row r="1247">
          <cell r="A1247" t="str">
            <v>OH</v>
          </cell>
          <cell r="B1247">
            <v>3</v>
          </cell>
          <cell r="C1247">
            <v>3</v>
          </cell>
          <cell r="D1247" t="str">
            <v>P</v>
          </cell>
          <cell r="E1247">
            <v>0.8</v>
          </cell>
          <cell r="F1247">
            <v>37677</v>
          </cell>
          <cell r="G1247">
            <v>0</v>
          </cell>
          <cell r="H1247">
            <v>0</v>
          </cell>
          <cell r="I1247" t="str">
            <v>0          0   .</v>
          </cell>
          <cell r="J1247">
            <v>0</v>
          </cell>
          <cell r="K1247">
            <v>0</v>
          </cell>
          <cell r="L1247">
            <v>2003</v>
          </cell>
          <cell r="M1247" t="str">
            <v>No Trade</v>
          </cell>
          <cell r="N1247" t="str">
            <v/>
          </cell>
          <cell r="O1247" t="str">
            <v/>
          </cell>
          <cell r="P1247" t="str">
            <v/>
          </cell>
        </row>
        <row r="1248">
          <cell r="A1248" t="str">
            <v>OH</v>
          </cell>
          <cell r="B1248">
            <v>3</v>
          </cell>
          <cell r="C1248">
            <v>3</v>
          </cell>
          <cell r="D1248" t="str">
            <v>C</v>
          </cell>
          <cell r="E1248">
            <v>0.81</v>
          </cell>
          <cell r="F1248">
            <v>37677</v>
          </cell>
          <cell r="G1248">
            <v>2.1000000000000001E-2</v>
          </cell>
          <cell r="H1248">
            <v>1.9E-2</v>
          </cell>
          <cell r="I1248" t="str">
            <v>1          0   .</v>
          </cell>
          <cell r="J1248">
            <v>0</v>
          </cell>
          <cell r="K1248">
            <v>0</v>
          </cell>
          <cell r="L1248">
            <v>2003</v>
          </cell>
          <cell r="M1248" t="str">
            <v>No Trade</v>
          </cell>
          <cell r="N1248" t="str">
            <v/>
          </cell>
          <cell r="O1248" t="str">
            <v/>
          </cell>
          <cell r="P1248" t="str">
            <v/>
          </cell>
        </row>
        <row r="1249">
          <cell r="A1249" t="str">
            <v>OH</v>
          </cell>
          <cell r="B1249">
            <v>3</v>
          </cell>
          <cell r="C1249">
            <v>3</v>
          </cell>
          <cell r="D1249" t="str">
            <v>C</v>
          </cell>
          <cell r="E1249">
            <v>0.82</v>
          </cell>
          <cell r="F1249">
            <v>37677</v>
          </cell>
          <cell r="G1249">
            <v>1.89E-2</v>
          </cell>
          <cell r="H1249">
            <v>1.7000000000000001E-2</v>
          </cell>
          <cell r="I1249" t="str">
            <v>2         26   .</v>
          </cell>
          <cell r="J1249">
            <v>210</v>
          </cell>
          <cell r="K1249">
            <v>2.1000000000000001E-2</v>
          </cell>
          <cell r="L1249">
            <v>2003</v>
          </cell>
          <cell r="M1249" t="str">
            <v>No Trade</v>
          </cell>
          <cell r="N1249" t="str">
            <v/>
          </cell>
          <cell r="O1249" t="str">
            <v/>
          </cell>
          <cell r="P1249" t="str">
            <v/>
          </cell>
        </row>
        <row r="1250">
          <cell r="A1250" t="str">
            <v>OH</v>
          </cell>
          <cell r="B1250">
            <v>3</v>
          </cell>
          <cell r="C1250">
            <v>3</v>
          </cell>
          <cell r="D1250" t="str">
            <v>C</v>
          </cell>
          <cell r="E1250">
            <v>0.83</v>
          </cell>
          <cell r="F1250">
            <v>37677</v>
          </cell>
          <cell r="G1250">
            <v>1.6899999999999998E-2</v>
          </cell>
          <cell r="H1250">
            <v>1.4999999999999999E-2</v>
          </cell>
          <cell r="I1250" t="str">
            <v>4         10   .</v>
          </cell>
          <cell r="J1250">
            <v>0</v>
          </cell>
          <cell r="K1250">
            <v>0</v>
          </cell>
          <cell r="L1250">
            <v>2003</v>
          </cell>
          <cell r="M1250" t="str">
            <v>No Trade</v>
          </cell>
          <cell r="N1250" t="str">
            <v/>
          </cell>
          <cell r="O1250" t="str">
            <v/>
          </cell>
          <cell r="P1250" t="str">
            <v/>
          </cell>
        </row>
        <row r="1251">
          <cell r="A1251" t="str">
            <v>OH</v>
          </cell>
          <cell r="B1251">
            <v>3</v>
          </cell>
          <cell r="C1251">
            <v>3</v>
          </cell>
          <cell r="D1251" t="str">
            <v>C</v>
          </cell>
          <cell r="E1251">
            <v>0.84</v>
          </cell>
          <cell r="F1251">
            <v>37677</v>
          </cell>
          <cell r="G1251">
            <v>1.5100000000000001E-2</v>
          </cell>
          <cell r="H1251">
            <v>1.2999999999999999E-2</v>
          </cell>
          <cell r="I1251" t="str">
            <v>8         21   .</v>
          </cell>
          <cell r="J1251">
            <v>185</v>
          </cell>
          <cell r="K1251">
            <v>1.7000000000000001E-2</v>
          </cell>
          <cell r="L1251">
            <v>2003</v>
          </cell>
          <cell r="M1251" t="str">
            <v>No Trade</v>
          </cell>
          <cell r="N1251" t="str">
            <v/>
          </cell>
          <cell r="O1251" t="str">
            <v/>
          </cell>
          <cell r="P1251" t="str">
            <v/>
          </cell>
        </row>
        <row r="1252">
          <cell r="A1252" t="str">
            <v>OH</v>
          </cell>
          <cell r="B1252">
            <v>3</v>
          </cell>
          <cell r="C1252">
            <v>3</v>
          </cell>
          <cell r="D1252" t="str">
            <v>C</v>
          </cell>
          <cell r="E1252">
            <v>0.85</v>
          </cell>
          <cell r="F1252">
            <v>37677</v>
          </cell>
          <cell r="G1252">
            <v>1.35E-2</v>
          </cell>
          <cell r="H1252">
            <v>1.2E-2</v>
          </cell>
          <cell r="I1252" t="str">
            <v>4          0   .</v>
          </cell>
          <cell r="J1252">
            <v>0</v>
          </cell>
          <cell r="K1252">
            <v>0</v>
          </cell>
          <cell r="L1252">
            <v>2003</v>
          </cell>
          <cell r="M1252" t="str">
            <v>No Trade</v>
          </cell>
          <cell r="N1252" t="str">
            <v/>
          </cell>
          <cell r="O1252" t="str">
            <v/>
          </cell>
          <cell r="P1252" t="str">
            <v/>
          </cell>
        </row>
        <row r="1253">
          <cell r="A1253" t="str">
            <v>OH</v>
          </cell>
          <cell r="B1253">
            <v>3</v>
          </cell>
          <cell r="C1253">
            <v>3</v>
          </cell>
          <cell r="D1253" t="str">
            <v>C</v>
          </cell>
          <cell r="E1253">
            <v>0.86</v>
          </cell>
          <cell r="F1253">
            <v>37677</v>
          </cell>
          <cell r="G1253">
            <v>1.21E-2</v>
          </cell>
          <cell r="H1253">
            <v>1.0999999999999999E-2</v>
          </cell>
          <cell r="I1253" t="str">
            <v>1         10   .</v>
          </cell>
          <cell r="J1253">
            <v>100</v>
          </cell>
          <cell r="K1253">
            <v>0.01</v>
          </cell>
          <cell r="L1253">
            <v>2003</v>
          </cell>
          <cell r="M1253" t="str">
            <v>No Trade</v>
          </cell>
          <cell r="N1253" t="str">
            <v/>
          </cell>
          <cell r="O1253" t="str">
            <v/>
          </cell>
          <cell r="P1253" t="str">
            <v/>
          </cell>
        </row>
        <row r="1254">
          <cell r="A1254" t="str">
            <v>OH</v>
          </cell>
          <cell r="B1254">
            <v>3</v>
          </cell>
          <cell r="C1254">
            <v>3</v>
          </cell>
          <cell r="D1254" t="str">
            <v>C</v>
          </cell>
          <cell r="E1254">
            <v>0.87</v>
          </cell>
          <cell r="F1254">
            <v>37677</v>
          </cell>
          <cell r="G1254">
            <v>1.0800000000000001E-2</v>
          </cell>
          <cell r="H1254">
            <v>8.9999999999999993E-3</v>
          </cell>
          <cell r="I1254" t="str">
            <v>9          0   .</v>
          </cell>
          <cell r="J1254">
            <v>0</v>
          </cell>
          <cell r="K1254">
            <v>0</v>
          </cell>
          <cell r="L1254">
            <v>2003</v>
          </cell>
          <cell r="M1254" t="str">
            <v>No Trade</v>
          </cell>
          <cell r="N1254" t="str">
            <v/>
          </cell>
          <cell r="O1254" t="str">
            <v/>
          </cell>
          <cell r="P1254" t="str">
            <v/>
          </cell>
        </row>
        <row r="1255">
          <cell r="A1255" t="str">
            <v>OH</v>
          </cell>
          <cell r="B1255">
            <v>3</v>
          </cell>
          <cell r="C1255">
            <v>3</v>
          </cell>
          <cell r="D1255" t="str">
            <v>C</v>
          </cell>
          <cell r="E1255">
            <v>0.88</v>
          </cell>
          <cell r="F1255">
            <v>37677</v>
          </cell>
          <cell r="G1255">
            <v>9.5999999999999992E-3</v>
          </cell>
          <cell r="H1255">
            <v>8.0000000000000002E-3</v>
          </cell>
          <cell r="I1255" t="str">
            <v>8          4   .</v>
          </cell>
          <cell r="J1255">
            <v>130</v>
          </cell>
          <cell r="K1255">
            <v>1.2999999999999999E-2</v>
          </cell>
          <cell r="L1255">
            <v>2003</v>
          </cell>
          <cell r="M1255" t="str">
            <v>No Trade</v>
          </cell>
          <cell r="N1255" t="str">
            <v/>
          </cell>
          <cell r="O1255" t="str">
            <v/>
          </cell>
          <cell r="P1255" t="str">
            <v/>
          </cell>
        </row>
        <row r="1256">
          <cell r="A1256" t="str">
            <v>OH</v>
          </cell>
          <cell r="B1256">
            <v>3</v>
          </cell>
          <cell r="C1256">
            <v>3</v>
          </cell>
          <cell r="D1256" t="str">
            <v>C</v>
          </cell>
          <cell r="E1256">
            <v>0.89</v>
          </cell>
          <cell r="F1256">
            <v>37677</v>
          </cell>
          <cell r="G1256">
            <v>8.6E-3</v>
          </cell>
          <cell r="H1256">
            <v>7.0000000000000001E-3</v>
          </cell>
          <cell r="I1256" t="str">
            <v>9          0   .</v>
          </cell>
          <cell r="J1256">
            <v>0</v>
          </cell>
          <cell r="K1256">
            <v>0</v>
          </cell>
          <cell r="L1256">
            <v>2003</v>
          </cell>
          <cell r="M1256" t="str">
            <v>No Trade</v>
          </cell>
          <cell r="N1256" t="str">
            <v/>
          </cell>
          <cell r="O1256" t="str">
            <v/>
          </cell>
          <cell r="P1256" t="str">
            <v/>
          </cell>
        </row>
        <row r="1257">
          <cell r="A1257" t="str">
            <v>OH</v>
          </cell>
          <cell r="B1257">
            <v>3</v>
          </cell>
          <cell r="C1257">
            <v>3</v>
          </cell>
          <cell r="D1257" t="str">
            <v>C</v>
          </cell>
          <cell r="E1257">
            <v>0.9</v>
          </cell>
          <cell r="F1257">
            <v>37677</v>
          </cell>
          <cell r="G1257">
            <v>7.6E-3</v>
          </cell>
          <cell r="H1257">
            <v>7.0000000000000001E-3</v>
          </cell>
          <cell r="I1257" t="str">
            <v>0         15   .</v>
          </cell>
          <cell r="J1257">
            <v>90</v>
          </cell>
          <cell r="K1257">
            <v>8.5000000000000006E-3</v>
          </cell>
          <cell r="L1257">
            <v>2003</v>
          </cell>
          <cell r="M1257" t="str">
            <v>No Trade</v>
          </cell>
          <cell r="N1257" t="str">
            <v/>
          </cell>
          <cell r="O1257" t="str">
            <v/>
          </cell>
          <cell r="P1257" t="str">
            <v/>
          </cell>
        </row>
        <row r="1258">
          <cell r="A1258" t="str">
            <v>OH</v>
          </cell>
          <cell r="B1258">
            <v>3</v>
          </cell>
          <cell r="C1258">
            <v>3</v>
          </cell>
          <cell r="D1258" t="str">
            <v>P</v>
          </cell>
          <cell r="E1258">
            <v>0.9</v>
          </cell>
          <cell r="F1258">
            <v>37677</v>
          </cell>
          <cell r="G1258">
            <v>0</v>
          </cell>
          <cell r="H1258">
            <v>0</v>
          </cell>
          <cell r="I1258" t="str">
            <v>0          0   .</v>
          </cell>
          <cell r="J1258">
            <v>0</v>
          </cell>
          <cell r="K1258">
            <v>0</v>
          </cell>
          <cell r="L1258">
            <v>2003</v>
          </cell>
          <cell r="M1258" t="str">
            <v>No Trade</v>
          </cell>
          <cell r="N1258" t="str">
            <v/>
          </cell>
          <cell r="O1258" t="str">
            <v/>
          </cell>
          <cell r="P1258" t="str">
            <v/>
          </cell>
        </row>
        <row r="1259">
          <cell r="A1259" t="str">
            <v>OH</v>
          </cell>
          <cell r="B1259">
            <v>3</v>
          </cell>
          <cell r="C1259">
            <v>3</v>
          </cell>
          <cell r="D1259" t="str">
            <v>C</v>
          </cell>
          <cell r="E1259">
            <v>0.91</v>
          </cell>
          <cell r="F1259">
            <v>37677</v>
          </cell>
          <cell r="G1259">
            <v>6.7999999999999996E-3</v>
          </cell>
          <cell r="H1259">
            <v>6.0000000000000001E-3</v>
          </cell>
          <cell r="I1259" t="str">
            <v>3          0   .</v>
          </cell>
          <cell r="J1259">
            <v>0</v>
          </cell>
          <cell r="K1259">
            <v>0</v>
          </cell>
          <cell r="L1259">
            <v>2003</v>
          </cell>
          <cell r="M1259" t="str">
            <v>No Trade</v>
          </cell>
          <cell r="N1259" t="str">
            <v/>
          </cell>
          <cell r="O1259" t="str">
            <v/>
          </cell>
          <cell r="P1259" t="str">
            <v/>
          </cell>
        </row>
        <row r="1260">
          <cell r="A1260" t="str">
            <v>OH</v>
          </cell>
          <cell r="B1260">
            <v>3</v>
          </cell>
          <cell r="C1260">
            <v>3</v>
          </cell>
          <cell r="D1260" t="str">
            <v>C</v>
          </cell>
          <cell r="E1260">
            <v>0.92</v>
          </cell>
          <cell r="F1260">
            <v>37677</v>
          </cell>
          <cell r="G1260">
            <v>6.0000000000000001E-3</v>
          </cell>
          <cell r="H1260">
            <v>5.0000000000000001E-3</v>
          </cell>
          <cell r="I1260" t="str">
            <v>6          2   .</v>
          </cell>
          <cell r="J1260">
            <v>0</v>
          </cell>
          <cell r="K1260">
            <v>0</v>
          </cell>
          <cell r="L1260">
            <v>2003</v>
          </cell>
          <cell r="M1260" t="str">
            <v>No Trade</v>
          </cell>
          <cell r="N1260" t="str">
            <v/>
          </cell>
          <cell r="O1260" t="str">
            <v/>
          </cell>
          <cell r="P1260" t="str">
            <v/>
          </cell>
        </row>
        <row r="1261">
          <cell r="A1261" t="str">
            <v>OH</v>
          </cell>
          <cell r="B1261">
            <v>3</v>
          </cell>
          <cell r="C1261">
            <v>3</v>
          </cell>
          <cell r="D1261" t="str">
            <v>C</v>
          </cell>
          <cell r="E1261">
            <v>0.94</v>
          </cell>
          <cell r="F1261">
            <v>37677</v>
          </cell>
          <cell r="G1261">
            <v>4.7000000000000002E-3</v>
          </cell>
          <cell r="H1261">
            <v>4.0000000000000001E-3</v>
          </cell>
          <cell r="I1261" t="str">
            <v>4          0   .</v>
          </cell>
          <cell r="J1261">
            <v>0</v>
          </cell>
          <cell r="K1261">
            <v>0</v>
          </cell>
          <cell r="L1261">
            <v>2003</v>
          </cell>
          <cell r="M1261" t="str">
            <v>No Trade</v>
          </cell>
          <cell r="N1261" t="str">
            <v/>
          </cell>
          <cell r="O1261" t="str">
            <v/>
          </cell>
          <cell r="P1261" t="str">
            <v/>
          </cell>
        </row>
        <row r="1262">
          <cell r="A1262" t="str">
            <v>OH</v>
          </cell>
          <cell r="B1262">
            <v>3</v>
          </cell>
          <cell r="C1262">
            <v>3</v>
          </cell>
          <cell r="D1262" t="str">
            <v>C</v>
          </cell>
          <cell r="E1262">
            <v>0.95</v>
          </cell>
          <cell r="F1262">
            <v>37677</v>
          </cell>
          <cell r="G1262">
            <v>4.1999999999999997E-3</v>
          </cell>
          <cell r="H1262">
            <v>3.0000000000000001E-3</v>
          </cell>
          <cell r="I1262" t="str">
            <v>9          0   .</v>
          </cell>
          <cell r="J1262">
            <v>0</v>
          </cell>
          <cell r="K1262">
            <v>0</v>
          </cell>
          <cell r="L1262">
            <v>2003</v>
          </cell>
          <cell r="M1262" t="str">
            <v>No Trade</v>
          </cell>
          <cell r="N1262" t="str">
            <v/>
          </cell>
          <cell r="O1262" t="str">
            <v/>
          </cell>
          <cell r="P1262" t="str">
            <v/>
          </cell>
        </row>
        <row r="1263">
          <cell r="A1263" t="str">
            <v>OH</v>
          </cell>
          <cell r="B1263">
            <v>3</v>
          </cell>
          <cell r="C1263">
            <v>3</v>
          </cell>
          <cell r="D1263" t="str">
            <v>C</v>
          </cell>
          <cell r="E1263">
            <v>0.96</v>
          </cell>
          <cell r="F1263">
            <v>37677</v>
          </cell>
          <cell r="G1263">
            <v>3.7000000000000002E-3</v>
          </cell>
          <cell r="H1263">
            <v>3.0000000000000001E-3</v>
          </cell>
          <cell r="I1263" t="str">
            <v>5          0   .</v>
          </cell>
          <cell r="J1263">
            <v>0</v>
          </cell>
          <cell r="K1263">
            <v>0</v>
          </cell>
          <cell r="L1263">
            <v>2003</v>
          </cell>
          <cell r="M1263" t="str">
            <v>No Trade</v>
          </cell>
          <cell r="N1263" t="str">
            <v/>
          </cell>
          <cell r="O1263" t="str">
            <v/>
          </cell>
          <cell r="P1263" t="str">
            <v/>
          </cell>
        </row>
        <row r="1264">
          <cell r="A1264" t="str">
            <v>OH</v>
          </cell>
          <cell r="B1264">
            <v>3</v>
          </cell>
          <cell r="C1264">
            <v>3</v>
          </cell>
          <cell r="D1264" t="str">
            <v>C</v>
          </cell>
          <cell r="E1264">
            <v>0.98</v>
          </cell>
          <cell r="F1264">
            <v>37677</v>
          </cell>
          <cell r="G1264">
            <v>2.8999999999999998E-3</v>
          </cell>
          <cell r="H1264">
            <v>2E-3</v>
          </cell>
          <cell r="I1264" t="str">
            <v>8          0   .</v>
          </cell>
          <cell r="J1264">
            <v>0</v>
          </cell>
          <cell r="K1264">
            <v>0</v>
          </cell>
          <cell r="L1264">
            <v>2003</v>
          </cell>
          <cell r="M1264" t="str">
            <v>No Trade</v>
          </cell>
          <cell r="N1264" t="str">
            <v/>
          </cell>
          <cell r="O1264" t="str">
            <v/>
          </cell>
          <cell r="P1264" t="str">
            <v/>
          </cell>
        </row>
        <row r="1265">
          <cell r="A1265" t="str">
            <v>OH</v>
          </cell>
          <cell r="B1265">
            <v>3</v>
          </cell>
          <cell r="C1265">
            <v>3</v>
          </cell>
          <cell r="D1265" t="str">
            <v>C</v>
          </cell>
          <cell r="E1265">
            <v>1</v>
          </cell>
          <cell r="F1265">
            <v>37677</v>
          </cell>
          <cell r="G1265">
            <v>2.3E-3</v>
          </cell>
          <cell r="H1265">
            <v>2E-3</v>
          </cell>
          <cell r="I1265" t="str">
            <v>2          0   .</v>
          </cell>
          <cell r="J1265">
            <v>0</v>
          </cell>
          <cell r="K1265">
            <v>0</v>
          </cell>
          <cell r="L1265">
            <v>2003</v>
          </cell>
          <cell r="M1265" t="str">
            <v>No Trade</v>
          </cell>
          <cell r="N1265" t="str">
            <v/>
          </cell>
          <cell r="O1265" t="str">
            <v/>
          </cell>
          <cell r="P1265" t="str">
            <v/>
          </cell>
        </row>
        <row r="1266">
          <cell r="A1266" t="str">
            <v>OH</v>
          </cell>
          <cell r="B1266">
            <v>3</v>
          </cell>
          <cell r="C1266">
            <v>3</v>
          </cell>
          <cell r="D1266" t="str">
            <v>C</v>
          </cell>
          <cell r="E1266">
            <v>1.01</v>
          </cell>
          <cell r="F1266">
            <v>37677</v>
          </cell>
          <cell r="G1266">
            <v>2E-3</v>
          </cell>
          <cell r="H1266">
            <v>1E-3</v>
          </cell>
          <cell r="I1266" t="str">
            <v>9          0   .</v>
          </cell>
          <cell r="J1266">
            <v>0</v>
          </cell>
          <cell r="K1266">
            <v>0</v>
          </cell>
          <cell r="L1266">
            <v>2003</v>
          </cell>
          <cell r="M1266" t="str">
            <v>No Trade</v>
          </cell>
          <cell r="N1266" t="str">
            <v/>
          </cell>
          <cell r="O1266" t="str">
            <v/>
          </cell>
          <cell r="P1266" t="str">
            <v/>
          </cell>
        </row>
        <row r="1267">
          <cell r="A1267" t="str">
            <v>OH</v>
          </cell>
          <cell r="B1267">
            <v>3</v>
          </cell>
          <cell r="C1267">
            <v>3</v>
          </cell>
          <cell r="D1267" t="str">
            <v>C</v>
          </cell>
          <cell r="E1267">
            <v>1.02</v>
          </cell>
          <cell r="F1267">
            <v>37677</v>
          </cell>
          <cell r="G1267">
            <v>1.8E-3</v>
          </cell>
          <cell r="H1267">
            <v>1E-3</v>
          </cell>
          <cell r="I1267" t="str">
            <v>7          0   .</v>
          </cell>
          <cell r="J1267">
            <v>0</v>
          </cell>
          <cell r="K1267">
            <v>0</v>
          </cell>
          <cell r="L1267">
            <v>2003</v>
          </cell>
          <cell r="M1267" t="str">
            <v>No Trade</v>
          </cell>
          <cell r="N1267" t="str">
            <v/>
          </cell>
          <cell r="O1267" t="str">
            <v/>
          </cell>
          <cell r="P1267" t="str">
            <v/>
          </cell>
        </row>
        <row r="1268">
          <cell r="A1268" t="str">
            <v>OH</v>
          </cell>
          <cell r="B1268">
            <v>3</v>
          </cell>
          <cell r="C1268">
            <v>3</v>
          </cell>
          <cell r="D1268" t="str">
            <v>C</v>
          </cell>
          <cell r="E1268">
            <v>1.2</v>
          </cell>
          <cell r="F1268">
            <v>37677</v>
          </cell>
          <cell r="G1268">
            <v>2.0000000000000001E-4</v>
          </cell>
          <cell r="H1268">
            <v>0</v>
          </cell>
          <cell r="I1268" t="str">
            <v>2          0   .</v>
          </cell>
          <cell r="J1268">
            <v>0</v>
          </cell>
          <cell r="K1268">
            <v>0</v>
          </cell>
          <cell r="L1268">
            <v>2003</v>
          </cell>
          <cell r="M1268" t="str">
            <v>No Trade</v>
          </cell>
          <cell r="N1268" t="str">
            <v/>
          </cell>
          <cell r="O1268" t="str">
            <v/>
          </cell>
          <cell r="P1268" t="str">
            <v/>
          </cell>
        </row>
        <row r="1269">
          <cell r="A1269" t="str">
            <v>OH</v>
          </cell>
          <cell r="B1269">
            <v>4</v>
          </cell>
          <cell r="C1269">
            <v>3</v>
          </cell>
          <cell r="D1269" t="str">
            <v>C</v>
          </cell>
          <cell r="E1269">
            <v>0.05</v>
          </cell>
          <cell r="F1269">
            <v>37706</v>
          </cell>
          <cell r="G1269">
            <v>0.68769999999999998</v>
          </cell>
          <cell r="H1269">
            <v>0.68700000000000006</v>
          </cell>
          <cell r="I1269" t="str">
            <v>7          0   .</v>
          </cell>
          <cell r="J1269">
            <v>0</v>
          </cell>
          <cell r="K1269">
            <v>0</v>
          </cell>
          <cell r="L1269">
            <v>2003</v>
          </cell>
          <cell r="M1269" t="str">
            <v>No Trade</v>
          </cell>
          <cell r="N1269" t="str">
            <v/>
          </cell>
          <cell r="O1269" t="str">
            <v/>
          </cell>
          <cell r="P1269" t="str">
            <v/>
          </cell>
        </row>
        <row r="1270">
          <cell r="A1270" t="str">
            <v>OH</v>
          </cell>
          <cell r="B1270">
            <v>4</v>
          </cell>
          <cell r="C1270">
            <v>3</v>
          </cell>
          <cell r="D1270" t="str">
            <v>P</v>
          </cell>
          <cell r="E1270">
            <v>0.05</v>
          </cell>
          <cell r="F1270">
            <v>37706</v>
          </cell>
          <cell r="G1270">
            <v>1E-4</v>
          </cell>
          <cell r="H1270">
            <v>0</v>
          </cell>
          <cell r="I1270" t="str">
            <v>1          0   .</v>
          </cell>
          <cell r="J1270">
            <v>0</v>
          </cell>
          <cell r="K1270">
            <v>0</v>
          </cell>
          <cell r="L1270">
            <v>2003</v>
          </cell>
          <cell r="M1270" t="str">
            <v>No Trade</v>
          </cell>
          <cell r="N1270" t="str">
            <v/>
          </cell>
          <cell r="O1270" t="str">
            <v/>
          </cell>
          <cell r="P1270" t="str">
            <v/>
          </cell>
        </row>
        <row r="1271">
          <cell r="A1271" t="str">
            <v>OH</v>
          </cell>
          <cell r="B1271">
            <v>4</v>
          </cell>
          <cell r="C1271">
            <v>3</v>
          </cell>
          <cell r="D1271" t="str">
            <v>P</v>
          </cell>
          <cell r="E1271">
            <v>0.49</v>
          </cell>
          <cell r="F1271">
            <v>37706</v>
          </cell>
          <cell r="G1271">
            <v>0</v>
          </cell>
          <cell r="H1271">
            <v>0</v>
          </cell>
          <cell r="I1271" t="str">
            <v>0          0   .</v>
          </cell>
          <cell r="J1271">
            <v>0</v>
          </cell>
          <cell r="K1271">
            <v>0</v>
          </cell>
          <cell r="L1271">
            <v>2003</v>
          </cell>
          <cell r="M1271" t="str">
            <v>No Trade</v>
          </cell>
          <cell r="N1271" t="str">
            <v/>
          </cell>
          <cell r="O1271" t="str">
            <v/>
          </cell>
          <cell r="P1271" t="str">
            <v/>
          </cell>
        </row>
        <row r="1272">
          <cell r="A1272" t="str">
            <v>OH</v>
          </cell>
          <cell r="B1272">
            <v>4</v>
          </cell>
          <cell r="C1272">
            <v>3</v>
          </cell>
          <cell r="D1272" t="str">
            <v>C</v>
          </cell>
          <cell r="E1272">
            <v>0.5</v>
          </cell>
          <cell r="F1272">
            <v>37706</v>
          </cell>
          <cell r="G1272">
            <v>0.17810000000000001</v>
          </cell>
          <cell r="H1272">
            <v>0.17799999999999999</v>
          </cell>
          <cell r="I1272" t="str">
            <v>1          0   .</v>
          </cell>
          <cell r="J1272">
            <v>0</v>
          </cell>
          <cell r="K1272">
            <v>0</v>
          </cell>
          <cell r="L1272">
            <v>2003</v>
          </cell>
          <cell r="M1272" t="str">
            <v>No Trade</v>
          </cell>
          <cell r="N1272" t="str">
            <v/>
          </cell>
          <cell r="O1272" t="str">
            <v/>
          </cell>
          <cell r="P1272" t="str">
            <v/>
          </cell>
        </row>
        <row r="1273">
          <cell r="A1273" t="str">
            <v>OH</v>
          </cell>
          <cell r="B1273">
            <v>4</v>
          </cell>
          <cell r="C1273">
            <v>3</v>
          </cell>
          <cell r="D1273" t="str">
            <v>P</v>
          </cell>
          <cell r="E1273">
            <v>0.5</v>
          </cell>
          <cell r="F1273">
            <v>37706</v>
          </cell>
          <cell r="G1273">
            <v>1.1000000000000001E-3</v>
          </cell>
          <cell r="H1273">
            <v>1E-3</v>
          </cell>
          <cell r="I1273" t="str">
            <v>6          0   .</v>
          </cell>
          <cell r="J1273">
            <v>0</v>
          </cell>
          <cell r="K1273">
            <v>0</v>
          </cell>
          <cell r="L1273">
            <v>2003</v>
          </cell>
          <cell r="M1273" t="str">
            <v>No Trade</v>
          </cell>
          <cell r="N1273" t="str">
            <v/>
          </cell>
          <cell r="O1273" t="str">
            <v/>
          </cell>
          <cell r="P1273" t="str">
            <v/>
          </cell>
        </row>
        <row r="1274">
          <cell r="A1274" t="str">
            <v>OH</v>
          </cell>
          <cell r="B1274">
            <v>4</v>
          </cell>
          <cell r="C1274">
            <v>3</v>
          </cell>
          <cell r="D1274" t="str">
            <v>C</v>
          </cell>
          <cell r="E1274">
            <v>0.51</v>
          </cell>
          <cell r="F1274">
            <v>37706</v>
          </cell>
          <cell r="G1274">
            <v>0</v>
          </cell>
          <cell r="H1274">
            <v>0</v>
          </cell>
          <cell r="I1274" t="str">
            <v>0          0   .</v>
          </cell>
          <cell r="J1274">
            <v>0</v>
          </cell>
          <cell r="K1274">
            <v>0</v>
          </cell>
          <cell r="L1274">
            <v>2003</v>
          </cell>
          <cell r="M1274" t="str">
            <v>No Trade</v>
          </cell>
          <cell r="N1274" t="str">
            <v/>
          </cell>
          <cell r="O1274" t="str">
            <v/>
          </cell>
          <cell r="P1274" t="str">
            <v/>
          </cell>
        </row>
        <row r="1275">
          <cell r="A1275" t="str">
            <v>OH</v>
          </cell>
          <cell r="B1275">
            <v>4</v>
          </cell>
          <cell r="C1275">
            <v>3</v>
          </cell>
          <cell r="D1275" t="str">
            <v>P</v>
          </cell>
          <cell r="E1275">
            <v>0.51</v>
          </cell>
          <cell r="F1275">
            <v>37706</v>
          </cell>
          <cell r="G1275">
            <v>1.5E-3</v>
          </cell>
          <cell r="H1275">
            <v>2E-3</v>
          </cell>
          <cell r="I1275" t="str">
            <v>1          0   .</v>
          </cell>
          <cell r="J1275">
            <v>0</v>
          </cell>
          <cell r="K1275">
            <v>0</v>
          </cell>
          <cell r="L1275">
            <v>2003</v>
          </cell>
          <cell r="M1275" t="str">
            <v>No Trade</v>
          </cell>
          <cell r="N1275" t="str">
            <v/>
          </cell>
          <cell r="O1275" t="str">
            <v/>
          </cell>
          <cell r="P1275" t="str">
            <v/>
          </cell>
        </row>
        <row r="1276">
          <cell r="A1276" t="str">
            <v>OH</v>
          </cell>
          <cell r="B1276">
            <v>4</v>
          </cell>
          <cell r="C1276">
            <v>3</v>
          </cell>
          <cell r="D1276" t="str">
            <v>P</v>
          </cell>
          <cell r="E1276">
            <v>0.52</v>
          </cell>
          <cell r="F1276">
            <v>37706</v>
          </cell>
          <cell r="G1276">
            <v>0</v>
          </cell>
          <cell r="H1276">
            <v>0</v>
          </cell>
          <cell r="I1276" t="str">
            <v>0          0   .</v>
          </cell>
          <cell r="J1276">
            <v>0</v>
          </cell>
          <cell r="K1276">
            <v>0</v>
          </cell>
          <cell r="L1276">
            <v>2003</v>
          </cell>
          <cell r="M1276" t="str">
            <v>No Trade</v>
          </cell>
          <cell r="N1276" t="str">
            <v/>
          </cell>
          <cell r="O1276" t="str">
            <v/>
          </cell>
          <cell r="P1276" t="str">
            <v/>
          </cell>
        </row>
        <row r="1277">
          <cell r="A1277" t="str">
            <v>OH</v>
          </cell>
          <cell r="B1277">
            <v>4</v>
          </cell>
          <cell r="C1277">
            <v>3</v>
          </cell>
          <cell r="D1277" t="str">
            <v>P</v>
          </cell>
          <cell r="E1277">
            <v>0.53</v>
          </cell>
          <cell r="F1277">
            <v>37706</v>
          </cell>
          <cell r="G1277">
            <v>0</v>
          </cell>
          <cell r="H1277">
            <v>0</v>
          </cell>
          <cell r="I1277" t="str">
            <v>0          0   .</v>
          </cell>
          <cell r="J1277">
            <v>0</v>
          </cell>
          <cell r="K1277">
            <v>0</v>
          </cell>
          <cell r="L1277">
            <v>2003</v>
          </cell>
          <cell r="M1277" t="str">
            <v>No Trade</v>
          </cell>
          <cell r="N1277" t="str">
            <v/>
          </cell>
          <cell r="O1277" t="str">
            <v/>
          </cell>
          <cell r="P1277" t="str">
            <v/>
          </cell>
        </row>
        <row r="1278">
          <cell r="A1278" t="str">
            <v>OH</v>
          </cell>
          <cell r="B1278">
            <v>4</v>
          </cell>
          <cell r="C1278">
            <v>3</v>
          </cell>
          <cell r="D1278" t="str">
            <v>P</v>
          </cell>
          <cell r="E1278">
            <v>0.54</v>
          </cell>
          <cell r="F1278">
            <v>37706</v>
          </cell>
          <cell r="G1278">
            <v>3.3E-3</v>
          </cell>
          <cell r="H1278">
            <v>4.0000000000000001E-3</v>
          </cell>
          <cell r="I1278" t="str">
            <v>5          0   .</v>
          </cell>
          <cell r="J1278">
            <v>0</v>
          </cell>
          <cell r="K1278">
            <v>0</v>
          </cell>
          <cell r="L1278">
            <v>2003</v>
          </cell>
          <cell r="M1278" t="str">
            <v>No Trade</v>
          </cell>
          <cell r="N1278" t="str">
            <v/>
          </cell>
          <cell r="O1278" t="str">
            <v/>
          </cell>
          <cell r="P1278" t="str">
            <v/>
          </cell>
        </row>
        <row r="1279">
          <cell r="A1279" t="str">
            <v>OH</v>
          </cell>
          <cell r="B1279">
            <v>4</v>
          </cell>
          <cell r="C1279">
            <v>3</v>
          </cell>
          <cell r="D1279" t="str">
            <v>P</v>
          </cell>
          <cell r="E1279">
            <v>0.55000000000000004</v>
          </cell>
          <cell r="F1279">
            <v>37706</v>
          </cell>
          <cell r="G1279">
            <v>4.1999999999999997E-3</v>
          </cell>
          <cell r="H1279">
            <v>5.0000000000000001E-3</v>
          </cell>
          <cell r="I1279" t="str">
            <v>6          1   .</v>
          </cell>
          <cell r="J1279">
            <v>70</v>
          </cell>
          <cell r="K1279">
            <v>7.0000000000000001E-3</v>
          </cell>
          <cell r="L1279">
            <v>2003</v>
          </cell>
          <cell r="M1279" t="str">
            <v>No Trade</v>
          </cell>
          <cell r="N1279" t="str">
            <v/>
          </cell>
          <cell r="O1279" t="str">
            <v/>
          </cell>
          <cell r="P1279" t="str">
            <v/>
          </cell>
        </row>
        <row r="1280">
          <cell r="A1280" t="str">
            <v>OH</v>
          </cell>
          <cell r="B1280">
            <v>4</v>
          </cell>
          <cell r="C1280">
            <v>3</v>
          </cell>
          <cell r="D1280" t="str">
            <v>P</v>
          </cell>
          <cell r="E1280">
            <v>0.56000000000000005</v>
          </cell>
          <cell r="F1280">
            <v>37706</v>
          </cell>
          <cell r="G1280">
            <v>5.1999999999999998E-3</v>
          </cell>
          <cell r="H1280">
            <v>6.0000000000000001E-3</v>
          </cell>
          <cell r="I1280" t="str">
            <v>7          0   .</v>
          </cell>
          <cell r="J1280">
            <v>0</v>
          </cell>
          <cell r="K1280">
            <v>0</v>
          </cell>
          <cell r="L1280">
            <v>2003</v>
          </cell>
          <cell r="M1280" t="str">
            <v>No Trade</v>
          </cell>
          <cell r="N1280" t="str">
            <v/>
          </cell>
          <cell r="O1280" t="str">
            <v/>
          </cell>
          <cell r="P1280" t="str">
            <v/>
          </cell>
        </row>
        <row r="1281">
          <cell r="A1281" t="str">
            <v>OH</v>
          </cell>
          <cell r="B1281">
            <v>4</v>
          </cell>
          <cell r="C1281">
            <v>3</v>
          </cell>
          <cell r="D1281" t="str">
            <v>C</v>
          </cell>
          <cell r="E1281">
            <v>0.56999999999999995</v>
          </cell>
          <cell r="F1281">
            <v>37706</v>
          </cell>
          <cell r="G1281">
            <v>0</v>
          </cell>
          <cell r="H1281">
            <v>0</v>
          </cell>
          <cell r="I1281" t="str">
            <v>0          0   .</v>
          </cell>
          <cell r="J1281">
            <v>0</v>
          </cell>
          <cell r="K1281">
            <v>0</v>
          </cell>
          <cell r="L1281">
            <v>2003</v>
          </cell>
          <cell r="M1281" t="str">
            <v>No Trade</v>
          </cell>
          <cell r="N1281" t="str">
            <v/>
          </cell>
          <cell r="O1281" t="str">
            <v/>
          </cell>
          <cell r="P1281" t="str">
            <v/>
          </cell>
        </row>
        <row r="1282">
          <cell r="A1282" t="str">
            <v>OH</v>
          </cell>
          <cell r="B1282">
            <v>4</v>
          </cell>
          <cell r="C1282">
            <v>3</v>
          </cell>
          <cell r="D1282" t="str">
            <v>P</v>
          </cell>
          <cell r="E1282">
            <v>0.56999999999999995</v>
          </cell>
          <cell r="F1282">
            <v>37706</v>
          </cell>
          <cell r="G1282">
            <v>6.4999999999999997E-3</v>
          </cell>
          <cell r="H1282">
            <v>8.0000000000000002E-3</v>
          </cell>
          <cell r="I1282" t="str">
            <v>4          0   .</v>
          </cell>
          <cell r="J1282">
            <v>0</v>
          </cell>
          <cell r="K1282">
            <v>0</v>
          </cell>
          <cell r="L1282">
            <v>2003</v>
          </cell>
          <cell r="M1282" t="str">
            <v>No Trade</v>
          </cell>
          <cell r="N1282" t="str">
            <v/>
          </cell>
          <cell r="O1282" t="str">
            <v/>
          </cell>
          <cell r="P1282" t="str">
            <v/>
          </cell>
        </row>
        <row r="1283">
          <cell r="A1283" t="str">
            <v>OH</v>
          </cell>
          <cell r="B1283">
            <v>4</v>
          </cell>
          <cell r="C1283">
            <v>3</v>
          </cell>
          <cell r="D1283" t="str">
            <v>C</v>
          </cell>
          <cell r="E1283">
            <v>0.57999999999999996</v>
          </cell>
          <cell r="F1283">
            <v>37706</v>
          </cell>
          <cell r="G1283">
            <v>0</v>
          </cell>
          <cell r="H1283">
            <v>0</v>
          </cell>
          <cell r="I1283" t="str">
            <v>0          0   .</v>
          </cell>
          <cell r="J1283">
            <v>0</v>
          </cell>
          <cell r="K1283">
            <v>0</v>
          </cell>
          <cell r="L1283">
            <v>2003</v>
          </cell>
          <cell r="M1283" t="str">
            <v>No Trade</v>
          </cell>
          <cell r="N1283" t="str">
            <v/>
          </cell>
          <cell r="O1283" t="str">
            <v/>
          </cell>
          <cell r="P1283" t="str">
            <v/>
          </cell>
        </row>
        <row r="1284">
          <cell r="A1284" t="str">
            <v>OH</v>
          </cell>
          <cell r="B1284">
            <v>4</v>
          </cell>
          <cell r="C1284">
            <v>3</v>
          </cell>
          <cell r="D1284" t="str">
            <v>P</v>
          </cell>
          <cell r="E1284">
            <v>0.57999999999999996</v>
          </cell>
          <cell r="F1284">
            <v>37706</v>
          </cell>
          <cell r="G1284">
            <v>7.9000000000000008E-3</v>
          </cell>
          <cell r="H1284">
            <v>0.01</v>
          </cell>
          <cell r="I1284" t="str">
            <v>2          0   .</v>
          </cell>
          <cell r="J1284">
            <v>0</v>
          </cell>
          <cell r="K1284">
            <v>0</v>
          </cell>
          <cell r="L1284">
            <v>2003</v>
          </cell>
          <cell r="M1284" t="str">
            <v>No Trade</v>
          </cell>
          <cell r="N1284" t="str">
            <v/>
          </cell>
          <cell r="O1284" t="str">
            <v/>
          </cell>
          <cell r="P1284" t="str">
            <v/>
          </cell>
        </row>
        <row r="1285">
          <cell r="A1285" t="str">
            <v>OH</v>
          </cell>
          <cell r="B1285">
            <v>4</v>
          </cell>
          <cell r="C1285">
            <v>3</v>
          </cell>
          <cell r="D1285" t="str">
            <v>C</v>
          </cell>
          <cell r="E1285">
            <v>0.59</v>
          </cell>
          <cell r="F1285">
            <v>37706</v>
          </cell>
          <cell r="G1285">
            <v>0</v>
          </cell>
          <cell r="H1285">
            <v>0</v>
          </cell>
          <cell r="I1285" t="str">
            <v>0          0   .</v>
          </cell>
          <cell r="J1285">
            <v>0</v>
          </cell>
          <cell r="K1285">
            <v>0</v>
          </cell>
          <cell r="L1285">
            <v>2003</v>
          </cell>
          <cell r="M1285" t="str">
            <v>No Trade</v>
          </cell>
          <cell r="N1285" t="str">
            <v/>
          </cell>
          <cell r="O1285" t="str">
            <v/>
          </cell>
          <cell r="P1285" t="str">
            <v/>
          </cell>
        </row>
        <row r="1286">
          <cell r="A1286" t="str">
            <v>OH</v>
          </cell>
          <cell r="B1286">
            <v>4</v>
          </cell>
          <cell r="C1286">
            <v>3</v>
          </cell>
          <cell r="D1286" t="str">
            <v>P</v>
          </cell>
          <cell r="E1286">
            <v>0.59</v>
          </cell>
          <cell r="F1286">
            <v>37706</v>
          </cell>
          <cell r="G1286">
            <v>9.5999999999999992E-3</v>
          </cell>
          <cell r="H1286">
            <v>1.2E-2</v>
          </cell>
          <cell r="I1286" t="str">
            <v>2          0   .</v>
          </cell>
          <cell r="J1286">
            <v>0</v>
          </cell>
          <cell r="K1286">
            <v>0</v>
          </cell>
          <cell r="L1286">
            <v>2003</v>
          </cell>
          <cell r="M1286" t="str">
            <v>No Trade</v>
          </cell>
          <cell r="N1286" t="str">
            <v/>
          </cell>
          <cell r="O1286" t="str">
            <v/>
          </cell>
          <cell r="P1286" t="str">
            <v/>
          </cell>
        </row>
        <row r="1287">
          <cell r="A1287" t="str">
            <v>OH</v>
          </cell>
          <cell r="B1287">
            <v>4</v>
          </cell>
          <cell r="C1287">
            <v>3</v>
          </cell>
          <cell r="D1287" t="str">
            <v>C</v>
          </cell>
          <cell r="E1287">
            <v>0.6</v>
          </cell>
          <cell r="F1287">
            <v>37706</v>
          </cell>
          <cell r="G1287">
            <v>0.1166</v>
          </cell>
          <cell r="H1287">
            <v>0.106</v>
          </cell>
          <cell r="I1287" t="str">
            <v>1          0   .</v>
          </cell>
          <cell r="J1287">
            <v>0</v>
          </cell>
          <cell r="K1287">
            <v>0</v>
          </cell>
          <cell r="L1287">
            <v>2003</v>
          </cell>
          <cell r="M1287" t="str">
            <v>No Trade</v>
          </cell>
          <cell r="N1287" t="str">
            <v/>
          </cell>
          <cell r="O1287" t="str">
            <v/>
          </cell>
          <cell r="P1287" t="str">
            <v/>
          </cell>
        </row>
        <row r="1288">
          <cell r="A1288" t="str">
            <v>OH</v>
          </cell>
          <cell r="B1288">
            <v>4</v>
          </cell>
          <cell r="C1288">
            <v>3</v>
          </cell>
          <cell r="D1288" t="str">
            <v>P</v>
          </cell>
          <cell r="E1288">
            <v>0.6</v>
          </cell>
          <cell r="F1288">
            <v>37706</v>
          </cell>
          <cell r="G1288">
            <v>1.1599999999999999E-2</v>
          </cell>
          <cell r="H1288">
            <v>1.4E-2</v>
          </cell>
          <cell r="I1288" t="str">
            <v>5          0   .</v>
          </cell>
          <cell r="J1288">
            <v>0</v>
          </cell>
          <cell r="K1288">
            <v>0</v>
          </cell>
          <cell r="L1288">
            <v>2003</v>
          </cell>
          <cell r="M1288" t="str">
            <v>No Trade</v>
          </cell>
          <cell r="N1288" t="str">
            <v/>
          </cell>
          <cell r="O1288" t="str">
            <v/>
          </cell>
          <cell r="P1288" t="str">
            <v/>
          </cell>
        </row>
        <row r="1289">
          <cell r="A1289" t="str">
            <v>OH</v>
          </cell>
          <cell r="B1289">
            <v>4</v>
          </cell>
          <cell r="C1289">
            <v>3</v>
          </cell>
          <cell r="D1289" t="str">
            <v>C</v>
          </cell>
          <cell r="E1289">
            <v>0.61</v>
          </cell>
          <cell r="F1289">
            <v>37706</v>
          </cell>
          <cell r="G1289">
            <v>0</v>
          </cell>
          <cell r="H1289">
            <v>0</v>
          </cell>
          <cell r="I1289" t="str">
            <v>0          0   .</v>
          </cell>
          <cell r="J1289">
            <v>0</v>
          </cell>
          <cell r="K1289">
            <v>0</v>
          </cell>
          <cell r="L1289">
            <v>2003</v>
          </cell>
          <cell r="M1289" t="str">
            <v>No Trade</v>
          </cell>
          <cell r="N1289" t="str">
            <v/>
          </cell>
          <cell r="O1289" t="str">
            <v/>
          </cell>
          <cell r="P1289" t="str">
            <v/>
          </cell>
        </row>
        <row r="1290">
          <cell r="A1290" t="str">
            <v>OH</v>
          </cell>
          <cell r="B1290">
            <v>4</v>
          </cell>
          <cell r="C1290">
            <v>3</v>
          </cell>
          <cell r="D1290" t="str">
            <v>P</v>
          </cell>
          <cell r="E1290">
            <v>0.61</v>
          </cell>
          <cell r="F1290">
            <v>37706</v>
          </cell>
          <cell r="G1290">
            <v>1.38E-2</v>
          </cell>
          <cell r="H1290">
            <v>1.7000000000000001E-2</v>
          </cell>
          <cell r="I1290" t="str">
            <v>1          0   .</v>
          </cell>
          <cell r="J1290">
            <v>0</v>
          </cell>
          <cell r="K1290">
            <v>0</v>
          </cell>
          <cell r="L1290">
            <v>2003</v>
          </cell>
          <cell r="M1290" t="str">
            <v>No Trade</v>
          </cell>
          <cell r="N1290" t="str">
            <v/>
          </cell>
          <cell r="O1290" t="str">
            <v/>
          </cell>
          <cell r="P1290" t="str">
            <v/>
          </cell>
        </row>
        <row r="1291">
          <cell r="A1291" t="str">
            <v>OH</v>
          </cell>
          <cell r="B1291">
            <v>4</v>
          </cell>
          <cell r="C1291">
            <v>3</v>
          </cell>
          <cell r="D1291" t="str">
            <v>C</v>
          </cell>
          <cell r="E1291">
            <v>0.62</v>
          </cell>
          <cell r="F1291">
            <v>37706</v>
          </cell>
          <cell r="G1291">
            <v>0</v>
          </cell>
          <cell r="H1291">
            <v>0</v>
          </cell>
          <cell r="I1291" t="str">
            <v>0          0   .</v>
          </cell>
          <cell r="J1291">
            <v>0</v>
          </cell>
          <cell r="K1291">
            <v>0</v>
          </cell>
          <cell r="L1291">
            <v>2003</v>
          </cell>
          <cell r="M1291" t="str">
            <v>No Trade</v>
          </cell>
          <cell r="N1291" t="str">
            <v/>
          </cell>
          <cell r="O1291" t="str">
            <v/>
          </cell>
          <cell r="P1291" t="str">
            <v/>
          </cell>
        </row>
        <row r="1292">
          <cell r="A1292" t="str">
            <v>OH</v>
          </cell>
          <cell r="B1292">
            <v>4</v>
          </cell>
          <cell r="C1292">
            <v>3</v>
          </cell>
          <cell r="D1292" t="str">
            <v>P</v>
          </cell>
          <cell r="E1292">
            <v>0.62</v>
          </cell>
          <cell r="F1292">
            <v>37706</v>
          </cell>
          <cell r="G1292">
            <v>1.6199999999999999E-2</v>
          </cell>
          <cell r="H1292">
            <v>1.9E-2</v>
          </cell>
          <cell r="I1292" t="str">
            <v>9          0   .</v>
          </cell>
          <cell r="J1292">
            <v>0</v>
          </cell>
          <cell r="K1292">
            <v>0</v>
          </cell>
          <cell r="L1292">
            <v>2003</v>
          </cell>
          <cell r="M1292" t="str">
            <v>No Trade</v>
          </cell>
          <cell r="N1292" t="str">
            <v/>
          </cell>
          <cell r="O1292" t="str">
            <v/>
          </cell>
          <cell r="P1292" t="str">
            <v/>
          </cell>
        </row>
        <row r="1293">
          <cell r="A1293" t="str">
            <v>OH</v>
          </cell>
          <cell r="B1293">
            <v>4</v>
          </cell>
          <cell r="C1293">
            <v>3</v>
          </cell>
          <cell r="D1293" t="str">
            <v>C</v>
          </cell>
          <cell r="E1293">
            <v>0.63</v>
          </cell>
          <cell r="F1293">
            <v>37706</v>
          </cell>
          <cell r="G1293">
            <v>0</v>
          </cell>
          <cell r="H1293">
            <v>0</v>
          </cell>
          <cell r="I1293" t="str">
            <v>0          0   .</v>
          </cell>
          <cell r="J1293">
            <v>0</v>
          </cell>
          <cell r="K1293">
            <v>0</v>
          </cell>
          <cell r="L1293">
            <v>2003</v>
          </cell>
          <cell r="M1293" t="str">
            <v>No Trade</v>
          </cell>
          <cell r="N1293" t="str">
            <v/>
          </cell>
          <cell r="O1293" t="str">
            <v/>
          </cell>
          <cell r="P1293" t="str">
            <v/>
          </cell>
        </row>
        <row r="1294">
          <cell r="A1294" t="str">
            <v>OH</v>
          </cell>
          <cell r="B1294">
            <v>4</v>
          </cell>
          <cell r="C1294">
            <v>3</v>
          </cell>
          <cell r="D1294" t="str">
            <v>P</v>
          </cell>
          <cell r="E1294">
            <v>0.63</v>
          </cell>
          <cell r="F1294">
            <v>37706</v>
          </cell>
          <cell r="G1294">
            <v>1.9E-2</v>
          </cell>
          <cell r="H1294">
            <v>2.3E-2</v>
          </cell>
          <cell r="I1294" t="str">
            <v>1          0   .</v>
          </cell>
          <cell r="J1294">
            <v>0</v>
          </cell>
          <cell r="K1294">
            <v>0</v>
          </cell>
          <cell r="L1294">
            <v>2003</v>
          </cell>
          <cell r="M1294" t="str">
            <v>No Trade</v>
          </cell>
          <cell r="N1294" t="str">
            <v/>
          </cell>
          <cell r="O1294" t="str">
            <v/>
          </cell>
          <cell r="P1294" t="str">
            <v/>
          </cell>
        </row>
        <row r="1295">
          <cell r="A1295" t="str">
            <v>OH</v>
          </cell>
          <cell r="B1295">
            <v>4</v>
          </cell>
          <cell r="C1295">
            <v>3</v>
          </cell>
          <cell r="D1295" t="str">
            <v>C</v>
          </cell>
          <cell r="E1295">
            <v>0.64</v>
          </cell>
          <cell r="F1295">
            <v>37706</v>
          </cell>
          <cell r="G1295">
            <v>0</v>
          </cell>
          <cell r="H1295">
            <v>0</v>
          </cell>
          <cell r="I1295" t="str">
            <v>0          0   .</v>
          </cell>
          <cell r="J1295">
            <v>0</v>
          </cell>
          <cell r="K1295">
            <v>0</v>
          </cell>
          <cell r="L1295">
            <v>2003</v>
          </cell>
          <cell r="M1295" t="str">
            <v>No Trade</v>
          </cell>
          <cell r="N1295" t="str">
            <v/>
          </cell>
          <cell r="O1295" t="str">
            <v/>
          </cell>
          <cell r="P1295" t="str">
            <v/>
          </cell>
        </row>
        <row r="1296">
          <cell r="A1296" t="str">
            <v>OH</v>
          </cell>
          <cell r="B1296">
            <v>4</v>
          </cell>
          <cell r="C1296">
            <v>3</v>
          </cell>
          <cell r="D1296" t="str">
            <v>P</v>
          </cell>
          <cell r="E1296">
            <v>0.64</v>
          </cell>
          <cell r="F1296">
            <v>37706</v>
          </cell>
          <cell r="G1296">
            <v>2.2100000000000002E-2</v>
          </cell>
          <cell r="H1296">
            <v>2.5999999999999999E-2</v>
          </cell>
          <cell r="I1296" t="str">
            <v>6          0   .</v>
          </cell>
          <cell r="J1296">
            <v>0</v>
          </cell>
          <cell r="K1296">
            <v>0</v>
          </cell>
          <cell r="L1296">
            <v>2003</v>
          </cell>
          <cell r="M1296" t="str">
            <v>No Trade</v>
          </cell>
          <cell r="N1296" t="str">
            <v/>
          </cell>
          <cell r="O1296" t="str">
            <v/>
          </cell>
          <cell r="P1296" t="str">
            <v/>
          </cell>
        </row>
        <row r="1297">
          <cell r="A1297" t="str">
            <v>OH</v>
          </cell>
          <cell r="B1297">
            <v>4</v>
          </cell>
          <cell r="C1297">
            <v>3</v>
          </cell>
          <cell r="D1297" t="str">
            <v>C</v>
          </cell>
          <cell r="E1297">
            <v>0.65</v>
          </cell>
          <cell r="F1297">
            <v>37706</v>
          </cell>
          <cell r="G1297">
            <v>8.0699999999999994E-2</v>
          </cell>
          <cell r="H1297">
            <v>7.1999999999999995E-2</v>
          </cell>
          <cell r="I1297" t="str">
            <v>7          0   .</v>
          </cell>
          <cell r="J1297">
            <v>0</v>
          </cell>
          <cell r="K1297">
            <v>0</v>
          </cell>
          <cell r="L1297">
            <v>2003</v>
          </cell>
          <cell r="M1297" t="str">
            <v>No Trade</v>
          </cell>
          <cell r="N1297" t="str">
            <v/>
          </cell>
          <cell r="O1297" t="str">
            <v/>
          </cell>
          <cell r="P1297" t="str">
            <v/>
          </cell>
        </row>
        <row r="1298">
          <cell r="A1298" t="str">
            <v>OH</v>
          </cell>
          <cell r="B1298">
            <v>4</v>
          </cell>
          <cell r="C1298">
            <v>3</v>
          </cell>
          <cell r="D1298" t="str">
            <v>P</v>
          </cell>
          <cell r="E1298">
            <v>0.65</v>
          </cell>
          <cell r="F1298">
            <v>37706</v>
          </cell>
          <cell r="G1298">
            <v>2.5399999999999999E-2</v>
          </cell>
          <cell r="H1298">
            <v>0.03</v>
          </cell>
          <cell r="I1298" t="str">
            <v>4          0   .</v>
          </cell>
          <cell r="J1298">
            <v>0</v>
          </cell>
          <cell r="K1298">
            <v>0</v>
          </cell>
          <cell r="L1298">
            <v>2003</v>
          </cell>
          <cell r="M1298" t="str">
            <v>No Trade</v>
          </cell>
          <cell r="N1298" t="str">
            <v/>
          </cell>
          <cell r="O1298" t="str">
            <v/>
          </cell>
          <cell r="P1298" t="str">
            <v/>
          </cell>
        </row>
        <row r="1299">
          <cell r="A1299" t="str">
            <v>OH</v>
          </cell>
          <cell r="B1299">
            <v>4</v>
          </cell>
          <cell r="C1299">
            <v>3</v>
          </cell>
          <cell r="D1299" t="str">
            <v>C</v>
          </cell>
          <cell r="E1299">
            <v>0.66</v>
          </cell>
          <cell r="F1299">
            <v>37706</v>
          </cell>
          <cell r="G1299">
            <v>7.4499999999999997E-2</v>
          </cell>
          <cell r="H1299">
            <v>6.6000000000000003E-2</v>
          </cell>
          <cell r="I1299" t="str">
            <v>9          0   .</v>
          </cell>
          <cell r="J1299">
            <v>0</v>
          </cell>
          <cell r="K1299">
            <v>0</v>
          </cell>
          <cell r="L1299">
            <v>2003</v>
          </cell>
          <cell r="M1299" t="str">
            <v>No Trade</v>
          </cell>
          <cell r="N1299" t="str">
            <v/>
          </cell>
          <cell r="O1299" t="str">
            <v/>
          </cell>
          <cell r="P1299" t="str">
            <v/>
          </cell>
        </row>
        <row r="1300">
          <cell r="A1300" t="str">
            <v>OH</v>
          </cell>
          <cell r="B1300">
            <v>4</v>
          </cell>
          <cell r="C1300">
            <v>3</v>
          </cell>
          <cell r="D1300" t="str">
            <v>P</v>
          </cell>
          <cell r="E1300">
            <v>0.66</v>
          </cell>
          <cell r="F1300">
            <v>37706</v>
          </cell>
          <cell r="G1300">
            <v>2.9100000000000001E-2</v>
          </cell>
          <cell r="H1300">
            <v>3.4000000000000002E-2</v>
          </cell>
          <cell r="I1300" t="str">
            <v>5          0   .</v>
          </cell>
          <cell r="J1300">
            <v>0</v>
          </cell>
          <cell r="K1300">
            <v>0</v>
          </cell>
          <cell r="L1300">
            <v>2003</v>
          </cell>
          <cell r="M1300" t="str">
            <v>No Trade</v>
          </cell>
          <cell r="N1300" t="str">
            <v/>
          </cell>
          <cell r="O1300" t="str">
            <v/>
          </cell>
          <cell r="P1300" t="str">
            <v/>
          </cell>
        </row>
        <row r="1301">
          <cell r="A1301" t="str">
            <v>OH</v>
          </cell>
          <cell r="B1301">
            <v>4</v>
          </cell>
          <cell r="C1301">
            <v>3</v>
          </cell>
          <cell r="D1301" t="str">
            <v>C</v>
          </cell>
          <cell r="E1301">
            <v>0.67</v>
          </cell>
          <cell r="F1301">
            <v>37706</v>
          </cell>
          <cell r="G1301">
            <v>6.8699999999999997E-2</v>
          </cell>
          <cell r="H1301">
            <v>6.0999999999999999E-2</v>
          </cell>
          <cell r="I1301" t="str">
            <v>5          0   .</v>
          </cell>
          <cell r="J1301">
            <v>0</v>
          </cell>
          <cell r="K1301">
            <v>0</v>
          </cell>
          <cell r="L1301">
            <v>2003</v>
          </cell>
          <cell r="M1301" t="str">
            <v>No Trade</v>
          </cell>
          <cell r="N1301" t="str">
            <v/>
          </cell>
          <cell r="O1301" t="str">
            <v/>
          </cell>
          <cell r="P1301" t="str">
            <v/>
          </cell>
        </row>
        <row r="1302">
          <cell r="A1302" t="str">
            <v>OH</v>
          </cell>
          <cell r="B1302">
            <v>4</v>
          </cell>
          <cell r="C1302">
            <v>3</v>
          </cell>
          <cell r="D1302" t="str">
            <v>P</v>
          </cell>
          <cell r="E1302">
            <v>0.67</v>
          </cell>
          <cell r="F1302">
            <v>37706</v>
          </cell>
          <cell r="G1302">
            <v>3.3099999999999997E-2</v>
          </cell>
          <cell r="H1302">
            <v>3.7999999999999999E-2</v>
          </cell>
          <cell r="I1302" t="str">
            <v>9        100   .</v>
          </cell>
          <cell r="J1302">
            <v>0</v>
          </cell>
          <cell r="K1302">
            <v>0</v>
          </cell>
          <cell r="L1302">
            <v>2003</v>
          </cell>
          <cell r="M1302" t="str">
            <v>No Trade</v>
          </cell>
          <cell r="N1302" t="str">
            <v/>
          </cell>
          <cell r="O1302" t="str">
            <v/>
          </cell>
          <cell r="P1302" t="str">
            <v/>
          </cell>
        </row>
        <row r="1303">
          <cell r="A1303" t="str">
            <v>OH</v>
          </cell>
          <cell r="B1303">
            <v>4</v>
          </cell>
          <cell r="C1303">
            <v>3</v>
          </cell>
          <cell r="D1303" t="str">
            <v>C</v>
          </cell>
          <cell r="E1303">
            <v>0.68</v>
          </cell>
          <cell r="F1303">
            <v>37706</v>
          </cell>
          <cell r="G1303">
            <v>6.3100000000000003E-2</v>
          </cell>
          <cell r="H1303">
            <v>5.6000000000000001E-2</v>
          </cell>
          <cell r="I1303" t="str">
            <v>4          0   .</v>
          </cell>
          <cell r="J1303">
            <v>0</v>
          </cell>
          <cell r="K1303">
            <v>0</v>
          </cell>
          <cell r="L1303">
            <v>2003</v>
          </cell>
          <cell r="M1303" t="str">
            <v>No Trade</v>
          </cell>
          <cell r="N1303" t="str">
            <v/>
          </cell>
          <cell r="O1303" t="str">
            <v/>
          </cell>
          <cell r="P1303" t="str">
            <v/>
          </cell>
        </row>
        <row r="1304">
          <cell r="A1304" t="str">
            <v>OH</v>
          </cell>
          <cell r="B1304">
            <v>4</v>
          </cell>
          <cell r="C1304">
            <v>3</v>
          </cell>
          <cell r="D1304" t="str">
            <v>P</v>
          </cell>
          <cell r="E1304">
            <v>0.68</v>
          </cell>
          <cell r="F1304">
            <v>37706</v>
          </cell>
          <cell r="G1304">
            <v>3.7400000000000003E-2</v>
          </cell>
          <cell r="H1304">
            <v>4.2999999999999997E-2</v>
          </cell>
          <cell r="I1304" t="str">
            <v>7          0   .</v>
          </cell>
          <cell r="J1304">
            <v>0</v>
          </cell>
          <cell r="K1304">
            <v>0</v>
          </cell>
          <cell r="L1304">
            <v>2003</v>
          </cell>
          <cell r="M1304" t="str">
            <v>No Trade</v>
          </cell>
          <cell r="N1304" t="str">
            <v/>
          </cell>
          <cell r="O1304" t="str">
            <v/>
          </cell>
          <cell r="P1304" t="str">
            <v/>
          </cell>
        </row>
        <row r="1305">
          <cell r="A1305" t="str">
            <v>OH</v>
          </cell>
          <cell r="B1305">
            <v>4</v>
          </cell>
          <cell r="C1305">
            <v>3</v>
          </cell>
          <cell r="D1305" t="str">
            <v>C</v>
          </cell>
          <cell r="E1305">
            <v>0.69</v>
          </cell>
          <cell r="F1305">
            <v>37706</v>
          </cell>
          <cell r="G1305">
            <v>5.8000000000000003E-2</v>
          </cell>
          <cell r="H1305">
            <v>5.0999999999999997E-2</v>
          </cell>
          <cell r="I1305" t="str">
            <v>4          0   .</v>
          </cell>
          <cell r="J1305">
            <v>0</v>
          </cell>
          <cell r="K1305">
            <v>0</v>
          </cell>
          <cell r="L1305">
            <v>2003</v>
          </cell>
          <cell r="M1305" t="str">
            <v>No Trade</v>
          </cell>
          <cell r="N1305" t="str">
            <v/>
          </cell>
          <cell r="O1305" t="str">
            <v/>
          </cell>
          <cell r="P1305" t="str">
            <v/>
          </cell>
        </row>
        <row r="1306">
          <cell r="A1306" t="str">
            <v>OH</v>
          </cell>
          <cell r="B1306">
            <v>4</v>
          </cell>
          <cell r="C1306">
            <v>3</v>
          </cell>
          <cell r="D1306" t="str">
            <v>P</v>
          </cell>
          <cell r="E1306">
            <v>0.69</v>
          </cell>
          <cell r="F1306">
            <v>37706</v>
          </cell>
          <cell r="G1306">
            <v>4.2099999999999999E-2</v>
          </cell>
          <cell r="H1306">
            <v>4.8000000000000001E-2</v>
          </cell>
          <cell r="I1306" t="str">
            <v>7          0   .</v>
          </cell>
          <cell r="J1306">
            <v>0</v>
          </cell>
          <cell r="K1306">
            <v>0</v>
          </cell>
          <cell r="L1306">
            <v>2003</v>
          </cell>
          <cell r="M1306" t="str">
            <v>No Trade</v>
          </cell>
          <cell r="N1306" t="str">
            <v/>
          </cell>
          <cell r="O1306" t="str">
            <v/>
          </cell>
          <cell r="P1306" t="str">
            <v/>
          </cell>
        </row>
        <row r="1307">
          <cell r="A1307" t="str">
            <v>OH</v>
          </cell>
          <cell r="B1307">
            <v>4</v>
          </cell>
          <cell r="C1307">
            <v>3</v>
          </cell>
          <cell r="D1307" t="str">
            <v>C</v>
          </cell>
          <cell r="E1307">
            <v>0.7</v>
          </cell>
          <cell r="F1307">
            <v>37706</v>
          </cell>
          <cell r="G1307">
            <v>5.2999999999999999E-2</v>
          </cell>
          <cell r="H1307">
            <v>4.7E-2</v>
          </cell>
          <cell r="I1307" t="str">
            <v>0          0   .</v>
          </cell>
          <cell r="J1307">
            <v>0</v>
          </cell>
          <cell r="K1307">
            <v>0</v>
          </cell>
          <cell r="L1307">
            <v>2003</v>
          </cell>
          <cell r="M1307" t="str">
            <v>No Trade</v>
          </cell>
          <cell r="N1307" t="str">
            <v/>
          </cell>
          <cell r="O1307" t="str">
            <v/>
          </cell>
          <cell r="P1307" t="str">
            <v/>
          </cell>
        </row>
        <row r="1308">
          <cell r="A1308" t="str">
            <v>OH</v>
          </cell>
          <cell r="B1308">
            <v>4</v>
          </cell>
          <cell r="C1308">
            <v>3</v>
          </cell>
          <cell r="D1308" t="str">
            <v>P</v>
          </cell>
          <cell r="E1308">
            <v>0.7</v>
          </cell>
          <cell r="F1308">
            <v>37706</v>
          </cell>
          <cell r="G1308">
            <v>4.7100000000000003E-2</v>
          </cell>
          <cell r="H1308">
            <v>5.3999999999999999E-2</v>
          </cell>
          <cell r="I1308" t="str">
            <v>3          0   .</v>
          </cell>
          <cell r="J1308">
            <v>0</v>
          </cell>
          <cell r="K1308">
            <v>0</v>
          </cell>
          <cell r="L1308">
            <v>2003</v>
          </cell>
          <cell r="M1308" t="str">
            <v>No Trade</v>
          </cell>
          <cell r="N1308" t="str">
            <v/>
          </cell>
          <cell r="O1308" t="str">
            <v/>
          </cell>
          <cell r="P1308" t="str">
            <v/>
          </cell>
        </row>
        <row r="1309">
          <cell r="A1309" t="str">
            <v>OH</v>
          </cell>
          <cell r="B1309">
            <v>4</v>
          </cell>
          <cell r="C1309">
            <v>3</v>
          </cell>
          <cell r="D1309" t="str">
            <v>C</v>
          </cell>
          <cell r="E1309">
            <v>0.71</v>
          </cell>
          <cell r="F1309">
            <v>37706</v>
          </cell>
          <cell r="G1309">
            <v>4.8300000000000003E-2</v>
          </cell>
          <cell r="H1309">
            <v>4.2999999999999997E-2</v>
          </cell>
          <cell r="I1309" t="str">
            <v>0          0   .</v>
          </cell>
          <cell r="J1309">
            <v>0</v>
          </cell>
          <cell r="K1309">
            <v>0</v>
          </cell>
          <cell r="L1309">
            <v>2003</v>
          </cell>
          <cell r="M1309" t="str">
            <v>No Trade</v>
          </cell>
          <cell r="N1309" t="str">
            <v/>
          </cell>
          <cell r="O1309" t="str">
            <v/>
          </cell>
          <cell r="P1309" t="str">
            <v/>
          </cell>
        </row>
        <row r="1310">
          <cell r="A1310" t="str">
            <v>OH</v>
          </cell>
          <cell r="B1310">
            <v>4</v>
          </cell>
          <cell r="C1310">
            <v>3</v>
          </cell>
          <cell r="D1310" t="str">
            <v>P</v>
          </cell>
          <cell r="E1310">
            <v>0.71</v>
          </cell>
          <cell r="F1310">
            <v>37706</v>
          </cell>
          <cell r="G1310">
            <v>5.2400000000000002E-2</v>
          </cell>
          <cell r="H1310">
            <v>0.06</v>
          </cell>
          <cell r="I1310" t="str">
            <v>2          0   .</v>
          </cell>
          <cell r="J1310">
            <v>0</v>
          </cell>
          <cell r="K1310">
            <v>0</v>
          </cell>
          <cell r="L1310">
            <v>2003</v>
          </cell>
          <cell r="M1310" t="str">
            <v>No Trade</v>
          </cell>
          <cell r="N1310" t="str">
            <v/>
          </cell>
          <cell r="O1310" t="str">
            <v/>
          </cell>
          <cell r="P1310" t="str">
            <v/>
          </cell>
        </row>
        <row r="1311">
          <cell r="A1311" t="str">
            <v>OH</v>
          </cell>
          <cell r="B1311">
            <v>4</v>
          </cell>
          <cell r="C1311">
            <v>3</v>
          </cell>
          <cell r="D1311" t="str">
            <v>C</v>
          </cell>
          <cell r="E1311">
            <v>0.72</v>
          </cell>
          <cell r="F1311">
            <v>37706</v>
          </cell>
          <cell r="G1311">
            <v>4.41E-2</v>
          </cell>
          <cell r="H1311">
            <v>3.9E-2</v>
          </cell>
          <cell r="I1311" t="str">
            <v>2          0   .</v>
          </cell>
          <cell r="J1311">
            <v>0</v>
          </cell>
          <cell r="K1311">
            <v>0</v>
          </cell>
          <cell r="L1311">
            <v>2003</v>
          </cell>
          <cell r="M1311" t="str">
            <v>No Trade</v>
          </cell>
          <cell r="N1311" t="str">
            <v/>
          </cell>
          <cell r="O1311" t="str">
            <v/>
          </cell>
          <cell r="P1311" t="str">
            <v/>
          </cell>
        </row>
        <row r="1312">
          <cell r="A1312" t="str">
            <v>OH</v>
          </cell>
          <cell r="B1312">
            <v>4</v>
          </cell>
          <cell r="C1312">
            <v>3</v>
          </cell>
          <cell r="D1312" t="str">
            <v>P</v>
          </cell>
          <cell r="E1312">
            <v>0.72</v>
          </cell>
          <cell r="F1312">
            <v>37706</v>
          </cell>
          <cell r="G1312">
            <v>5.8200000000000002E-2</v>
          </cell>
          <cell r="H1312">
            <v>6.6000000000000003E-2</v>
          </cell>
          <cell r="I1312" t="str">
            <v>3          0   .</v>
          </cell>
          <cell r="J1312">
            <v>0</v>
          </cell>
          <cell r="K1312">
            <v>0</v>
          </cell>
          <cell r="L1312">
            <v>2003</v>
          </cell>
          <cell r="M1312" t="str">
            <v>No Trade</v>
          </cell>
          <cell r="N1312" t="str">
            <v/>
          </cell>
          <cell r="O1312" t="str">
            <v/>
          </cell>
          <cell r="P1312" t="str">
            <v/>
          </cell>
        </row>
        <row r="1313">
          <cell r="A1313" t="str">
            <v>OH</v>
          </cell>
          <cell r="B1313">
            <v>4</v>
          </cell>
          <cell r="C1313">
            <v>3</v>
          </cell>
          <cell r="D1313" t="str">
            <v>C</v>
          </cell>
          <cell r="E1313">
            <v>0.73</v>
          </cell>
          <cell r="F1313">
            <v>37706</v>
          </cell>
          <cell r="G1313">
            <v>4.02E-2</v>
          </cell>
          <cell r="H1313">
            <v>3.5000000000000003E-2</v>
          </cell>
          <cell r="I1313" t="str">
            <v>7          0   .</v>
          </cell>
          <cell r="J1313">
            <v>0</v>
          </cell>
          <cell r="K1313">
            <v>0</v>
          </cell>
          <cell r="L1313">
            <v>2003</v>
          </cell>
          <cell r="M1313" t="str">
            <v>No Trade</v>
          </cell>
          <cell r="N1313" t="str">
            <v/>
          </cell>
          <cell r="O1313" t="str">
            <v/>
          </cell>
          <cell r="P1313" t="str">
            <v/>
          </cell>
        </row>
        <row r="1314">
          <cell r="A1314" t="str">
            <v>OH</v>
          </cell>
          <cell r="B1314">
            <v>4</v>
          </cell>
          <cell r="C1314">
            <v>3</v>
          </cell>
          <cell r="D1314" t="str">
            <v>P</v>
          </cell>
          <cell r="E1314">
            <v>0.73</v>
          </cell>
          <cell r="F1314">
            <v>37706</v>
          </cell>
          <cell r="G1314">
            <v>6.4100000000000004E-2</v>
          </cell>
          <cell r="H1314">
            <v>7.1999999999999995E-2</v>
          </cell>
          <cell r="I1314" t="str">
            <v>6          0   .</v>
          </cell>
          <cell r="J1314">
            <v>0</v>
          </cell>
          <cell r="K1314">
            <v>0</v>
          </cell>
          <cell r="L1314">
            <v>2003</v>
          </cell>
          <cell r="M1314" t="str">
            <v>No Trade</v>
          </cell>
          <cell r="N1314" t="str">
            <v/>
          </cell>
          <cell r="O1314" t="str">
            <v/>
          </cell>
          <cell r="P1314" t="str">
            <v/>
          </cell>
        </row>
        <row r="1315">
          <cell r="A1315" t="str">
            <v>OH</v>
          </cell>
          <cell r="B1315">
            <v>4</v>
          </cell>
          <cell r="C1315">
            <v>3</v>
          </cell>
          <cell r="D1315" t="str">
            <v>C</v>
          </cell>
          <cell r="E1315">
            <v>0.74</v>
          </cell>
          <cell r="F1315">
            <v>37706</v>
          </cell>
          <cell r="G1315">
            <v>3.6600000000000001E-2</v>
          </cell>
          <cell r="H1315">
            <v>3.2000000000000001E-2</v>
          </cell>
          <cell r="I1315" t="str">
            <v>4          0   .</v>
          </cell>
          <cell r="J1315">
            <v>0</v>
          </cell>
          <cell r="K1315">
            <v>0</v>
          </cell>
          <cell r="L1315">
            <v>2003</v>
          </cell>
          <cell r="M1315" t="str">
            <v>No Trade</v>
          </cell>
          <cell r="N1315" t="str">
            <v/>
          </cell>
          <cell r="O1315" t="str">
            <v/>
          </cell>
          <cell r="P1315" t="str">
            <v/>
          </cell>
        </row>
        <row r="1316">
          <cell r="A1316" t="str">
            <v>OH</v>
          </cell>
          <cell r="B1316">
            <v>4</v>
          </cell>
          <cell r="C1316">
            <v>3</v>
          </cell>
          <cell r="D1316" t="str">
            <v>P</v>
          </cell>
          <cell r="E1316">
            <v>0.74</v>
          </cell>
          <cell r="F1316">
            <v>37706</v>
          </cell>
          <cell r="G1316">
            <v>7.0400000000000004E-2</v>
          </cell>
          <cell r="H1316">
            <v>7.9000000000000001E-2</v>
          </cell>
          <cell r="I1316" t="str">
            <v>2          0   .</v>
          </cell>
          <cell r="J1316">
            <v>0</v>
          </cell>
          <cell r="K1316">
            <v>0</v>
          </cell>
          <cell r="L1316">
            <v>2003</v>
          </cell>
          <cell r="M1316" t="str">
            <v>No Trade</v>
          </cell>
          <cell r="N1316" t="str">
            <v/>
          </cell>
          <cell r="O1316" t="str">
            <v/>
          </cell>
          <cell r="P1316" t="str">
            <v/>
          </cell>
        </row>
        <row r="1317">
          <cell r="A1317" t="str">
            <v>OH</v>
          </cell>
          <cell r="B1317">
            <v>4</v>
          </cell>
          <cell r="C1317">
            <v>3</v>
          </cell>
          <cell r="D1317" t="str">
            <v>C</v>
          </cell>
          <cell r="E1317">
            <v>0.75</v>
          </cell>
          <cell r="F1317">
            <v>37706</v>
          </cell>
          <cell r="G1317">
            <v>3.3300000000000003E-2</v>
          </cell>
          <cell r="H1317">
            <v>2.9000000000000001E-2</v>
          </cell>
          <cell r="I1317" t="str">
            <v>5        100   .</v>
          </cell>
          <cell r="J1317">
            <v>0</v>
          </cell>
          <cell r="K1317">
            <v>0</v>
          </cell>
          <cell r="L1317">
            <v>2003</v>
          </cell>
          <cell r="M1317" t="str">
            <v>No Trade</v>
          </cell>
          <cell r="N1317" t="str">
            <v/>
          </cell>
          <cell r="O1317" t="str">
            <v/>
          </cell>
          <cell r="P1317" t="str">
            <v/>
          </cell>
        </row>
        <row r="1318">
          <cell r="A1318" t="str">
            <v>OH</v>
          </cell>
          <cell r="B1318">
            <v>4</v>
          </cell>
          <cell r="C1318">
            <v>3</v>
          </cell>
          <cell r="D1318" t="str">
            <v>C</v>
          </cell>
          <cell r="E1318">
            <v>0.76</v>
          </cell>
          <cell r="F1318">
            <v>37706</v>
          </cell>
          <cell r="G1318">
            <v>3.0200000000000001E-2</v>
          </cell>
          <cell r="H1318">
            <v>2.5999999999999999E-2</v>
          </cell>
          <cell r="I1318" t="str">
            <v>7          9   .</v>
          </cell>
          <cell r="J1318">
            <v>0</v>
          </cell>
          <cell r="K1318">
            <v>0</v>
          </cell>
          <cell r="L1318">
            <v>2003</v>
          </cell>
          <cell r="M1318" t="str">
            <v>No Trade</v>
          </cell>
          <cell r="N1318" t="str">
            <v/>
          </cell>
          <cell r="O1318" t="str">
            <v/>
          </cell>
          <cell r="P1318" t="str">
            <v/>
          </cell>
        </row>
        <row r="1319">
          <cell r="A1319" t="str">
            <v>OH</v>
          </cell>
          <cell r="B1319">
            <v>4</v>
          </cell>
          <cell r="C1319">
            <v>3</v>
          </cell>
          <cell r="D1319" t="str">
            <v>C</v>
          </cell>
          <cell r="E1319">
            <v>0.77</v>
          </cell>
          <cell r="F1319">
            <v>37706</v>
          </cell>
          <cell r="G1319">
            <v>2.7400000000000001E-2</v>
          </cell>
          <cell r="H1319">
            <v>2.4E-2</v>
          </cell>
          <cell r="I1319" t="str">
            <v>2          0   .</v>
          </cell>
          <cell r="J1319">
            <v>0</v>
          </cell>
          <cell r="K1319">
            <v>0</v>
          </cell>
          <cell r="L1319">
            <v>2003</v>
          </cell>
          <cell r="M1319" t="str">
            <v>No Trade</v>
          </cell>
          <cell r="N1319" t="str">
            <v/>
          </cell>
          <cell r="O1319" t="str">
            <v/>
          </cell>
          <cell r="P1319" t="str">
            <v/>
          </cell>
        </row>
        <row r="1320">
          <cell r="A1320" t="str">
            <v>OH</v>
          </cell>
          <cell r="B1320">
            <v>4</v>
          </cell>
          <cell r="C1320">
            <v>3</v>
          </cell>
          <cell r="D1320" t="str">
            <v>C</v>
          </cell>
          <cell r="E1320">
            <v>0.78</v>
          </cell>
          <cell r="F1320">
            <v>37706</v>
          </cell>
          <cell r="G1320">
            <v>2.4799999999999999E-2</v>
          </cell>
          <cell r="H1320">
            <v>2.1000000000000001E-2</v>
          </cell>
          <cell r="I1320" t="str">
            <v>9          0   .</v>
          </cell>
          <cell r="J1320">
            <v>0</v>
          </cell>
          <cell r="K1320">
            <v>0</v>
          </cell>
          <cell r="L1320">
            <v>2003</v>
          </cell>
          <cell r="M1320" t="str">
            <v>No Trade</v>
          </cell>
          <cell r="N1320" t="str">
            <v/>
          </cell>
          <cell r="O1320" t="str">
            <v/>
          </cell>
          <cell r="P1320" t="str">
            <v/>
          </cell>
        </row>
        <row r="1321">
          <cell r="A1321" t="str">
            <v>OH</v>
          </cell>
          <cell r="B1321">
            <v>4</v>
          </cell>
          <cell r="C1321">
            <v>3</v>
          </cell>
          <cell r="D1321" t="str">
            <v>C</v>
          </cell>
          <cell r="E1321">
            <v>0.79</v>
          </cell>
          <cell r="F1321">
            <v>37706</v>
          </cell>
          <cell r="G1321">
            <v>2.2499999999999999E-2</v>
          </cell>
          <cell r="H1321">
            <v>1.9E-2</v>
          </cell>
          <cell r="I1321" t="str">
            <v>8          0   .</v>
          </cell>
          <cell r="J1321">
            <v>0</v>
          </cell>
          <cell r="K1321">
            <v>0</v>
          </cell>
          <cell r="L1321">
            <v>2003</v>
          </cell>
          <cell r="M1321" t="str">
            <v>No Trade</v>
          </cell>
          <cell r="N1321" t="str">
            <v/>
          </cell>
          <cell r="O1321" t="str">
            <v/>
          </cell>
          <cell r="P1321" t="str">
            <v/>
          </cell>
        </row>
        <row r="1322">
          <cell r="A1322" t="str">
            <v>OH</v>
          </cell>
          <cell r="B1322">
            <v>4</v>
          </cell>
          <cell r="C1322">
            <v>3</v>
          </cell>
          <cell r="D1322" t="str">
            <v>C</v>
          </cell>
          <cell r="E1322">
            <v>0.8</v>
          </cell>
          <cell r="F1322">
            <v>37706</v>
          </cell>
          <cell r="G1322">
            <v>2.0299999999999999E-2</v>
          </cell>
          <cell r="H1322">
            <v>1.7000000000000001E-2</v>
          </cell>
          <cell r="I1322" t="str">
            <v>9          0   .</v>
          </cell>
          <cell r="J1322">
            <v>0</v>
          </cell>
          <cell r="K1322">
            <v>0</v>
          </cell>
          <cell r="L1322">
            <v>2003</v>
          </cell>
          <cell r="M1322" t="str">
            <v>No Trade</v>
          </cell>
          <cell r="N1322" t="str">
            <v/>
          </cell>
          <cell r="O1322" t="str">
            <v/>
          </cell>
          <cell r="P1322" t="str">
            <v/>
          </cell>
        </row>
        <row r="1323">
          <cell r="A1323" t="str">
            <v>OH</v>
          </cell>
          <cell r="B1323">
            <v>4</v>
          </cell>
          <cell r="C1323">
            <v>3</v>
          </cell>
          <cell r="D1323" t="str">
            <v>C</v>
          </cell>
          <cell r="E1323">
            <v>0.81</v>
          </cell>
          <cell r="F1323">
            <v>37706</v>
          </cell>
          <cell r="G1323">
            <v>1.83E-2</v>
          </cell>
          <cell r="H1323">
            <v>1.6E-2</v>
          </cell>
          <cell r="I1323" t="str">
            <v>1          9   .</v>
          </cell>
          <cell r="J1323">
            <v>0</v>
          </cell>
          <cell r="K1323">
            <v>0</v>
          </cell>
          <cell r="L1323">
            <v>2003</v>
          </cell>
          <cell r="M1323" t="str">
            <v>No Trade</v>
          </cell>
          <cell r="N1323" t="str">
            <v/>
          </cell>
          <cell r="O1323" t="str">
            <v/>
          </cell>
          <cell r="P1323" t="str">
            <v/>
          </cell>
        </row>
        <row r="1324">
          <cell r="A1324" t="str">
            <v>OH</v>
          </cell>
          <cell r="B1324">
            <v>4</v>
          </cell>
          <cell r="C1324">
            <v>3</v>
          </cell>
          <cell r="D1324" t="str">
            <v>C</v>
          </cell>
          <cell r="E1324">
            <v>0.82</v>
          </cell>
          <cell r="F1324">
            <v>37706</v>
          </cell>
          <cell r="G1324">
            <v>1.6500000000000001E-2</v>
          </cell>
          <cell r="H1324">
            <v>1.4E-2</v>
          </cell>
          <cell r="I1324" t="str">
            <v>5          0   .</v>
          </cell>
          <cell r="J1324">
            <v>0</v>
          </cell>
          <cell r="K1324">
            <v>0</v>
          </cell>
          <cell r="L1324">
            <v>2003</v>
          </cell>
          <cell r="M1324" t="str">
            <v>No Trade</v>
          </cell>
          <cell r="N1324" t="str">
            <v/>
          </cell>
          <cell r="O1324" t="str">
            <v/>
          </cell>
          <cell r="P1324" t="str">
            <v/>
          </cell>
        </row>
        <row r="1325">
          <cell r="A1325" t="str">
            <v>OH</v>
          </cell>
          <cell r="B1325">
            <v>4</v>
          </cell>
          <cell r="C1325">
            <v>3</v>
          </cell>
          <cell r="D1325" t="str">
            <v>C</v>
          </cell>
          <cell r="E1325">
            <v>0.83</v>
          </cell>
          <cell r="F1325">
            <v>37706</v>
          </cell>
          <cell r="G1325">
            <v>1.49E-2</v>
          </cell>
          <cell r="H1325">
            <v>1.2999999999999999E-2</v>
          </cell>
          <cell r="I1325" t="str">
            <v>1          0   .</v>
          </cell>
          <cell r="J1325">
            <v>0</v>
          </cell>
          <cell r="K1325">
            <v>0</v>
          </cell>
          <cell r="L1325">
            <v>2003</v>
          </cell>
          <cell r="M1325" t="str">
            <v>No Trade</v>
          </cell>
          <cell r="N1325" t="str">
            <v/>
          </cell>
          <cell r="O1325" t="str">
            <v/>
          </cell>
          <cell r="P1325" t="str">
            <v/>
          </cell>
        </row>
        <row r="1326">
          <cell r="A1326" t="str">
            <v>OH</v>
          </cell>
          <cell r="B1326">
            <v>4</v>
          </cell>
          <cell r="C1326">
            <v>3</v>
          </cell>
          <cell r="D1326" t="str">
            <v>C</v>
          </cell>
          <cell r="E1326">
            <v>0.84</v>
          </cell>
          <cell r="F1326">
            <v>37706</v>
          </cell>
          <cell r="G1326">
            <v>1.34E-2</v>
          </cell>
          <cell r="H1326">
            <v>1.0999999999999999E-2</v>
          </cell>
          <cell r="I1326" t="str">
            <v>8          3   .</v>
          </cell>
          <cell r="J1326">
            <v>160</v>
          </cell>
          <cell r="K1326">
            <v>1.6E-2</v>
          </cell>
          <cell r="L1326">
            <v>2003</v>
          </cell>
          <cell r="M1326" t="str">
            <v>No Trade</v>
          </cell>
          <cell r="N1326" t="str">
            <v/>
          </cell>
          <cell r="O1326" t="str">
            <v/>
          </cell>
          <cell r="P1326" t="str">
            <v/>
          </cell>
        </row>
        <row r="1327">
          <cell r="A1327" t="str">
            <v>OH</v>
          </cell>
          <cell r="B1327">
            <v>4</v>
          </cell>
          <cell r="C1327">
            <v>3</v>
          </cell>
          <cell r="D1327" t="str">
            <v>C</v>
          </cell>
          <cell r="E1327">
            <v>0.85</v>
          </cell>
          <cell r="F1327">
            <v>37706</v>
          </cell>
          <cell r="G1327">
            <v>1.21E-2</v>
          </cell>
          <cell r="H1327">
            <v>0.01</v>
          </cell>
          <cell r="I1327" t="str">
            <v>6          0   .</v>
          </cell>
          <cell r="J1327">
            <v>0</v>
          </cell>
          <cell r="K1327">
            <v>0</v>
          </cell>
          <cell r="L1327">
            <v>2003</v>
          </cell>
          <cell r="M1327" t="str">
            <v>No Trade</v>
          </cell>
          <cell r="N1327" t="str">
            <v/>
          </cell>
          <cell r="O1327" t="str">
            <v/>
          </cell>
          <cell r="P1327" t="str">
            <v/>
          </cell>
        </row>
        <row r="1328">
          <cell r="A1328" t="str">
            <v>OH</v>
          </cell>
          <cell r="B1328">
            <v>4</v>
          </cell>
          <cell r="C1328">
            <v>3</v>
          </cell>
          <cell r="D1328" t="str">
            <v>P</v>
          </cell>
          <cell r="E1328">
            <v>0.85</v>
          </cell>
          <cell r="F1328">
            <v>37706</v>
          </cell>
          <cell r="G1328">
            <v>0.155</v>
          </cell>
          <cell r="H1328">
            <v>0.16600000000000001</v>
          </cell>
          <cell r="I1328" t="str">
            <v>1          0   .</v>
          </cell>
          <cell r="J1328">
            <v>0</v>
          </cell>
          <cell r="K1328">
            <v>0</v>
          </cell>
          <cell r="L1328">
            <v>2003</v>
          </cell>
          <cell r="M1328" t="str">
            <v>No Trade</v>
          </cell>
          <cell r="N1328" t="str">
            <v/>
          </cell>
          <cell r="O1328" t="str">
            <v/>
          </cell>
          <cell r="P1328" t="str">
            <v/>
          </cell>
        </row>
        <row r="1329">
          <cell r="A1329" t="str">
            <v>OH</v>
          </cell>
          <cell r="B1329">
            <v>4</v>
          </cell>
          <cell r="C1329">
            <v>3</v>
          </cell>
          <cell r="D1329" t="str">
            <v>C</v>
          </cell>
          <cell r="E1329">
            <v>0.86</v>
          </cell>
          <cell r="F1329">
            <v>37706</v>
          </cell>
          <cell r="G1329">
            <v>1.09E-2</v>
          </cell>
          <cell r="H1329">
            <v>8.9999999999999993E-3</v>
          </cell>
          <cell r="I1329" t="str">
            <v>5          0   .</v>
          </cell>
          <cell r="J1329">
            <v>0</v>
          </cell>
          <cell r="K1329">
            <v>0</v>
          </cell>
          <cell r="L1329">
            <v>2003</v>
          </cell>
          <cell r="M1329" t="str">
            <v>No Trade</v>
          </cell>
          <cell r="N1329" t="str">
            <v/>
          </cell>
          <cell r="O1329" t="str">
            <v/>
          </cell>
          <cell r="P1329" t="str">
            <v/>
          </cell>
        </row>
        <row r="1330">
          <cell r="A1330" t="str">
            <v>OH</v>
          </cell>
          <cell r="B1330">
            <v>4</v>
          </cell>
          <cell r="C1330">
            <v>3</v>
          </cell>
          <cell r="D1330" t="str">
            <v>C</v>
          </cell>
          <cell r="E1330">
            <v>0.87</v>
          </cell>
          <cell r="F1330">
            <v>37706</v>
          </cell>
          <cell r="G1330">
            <v>0</v>
          </cell>
          <cell r="H1330">
            <v>0</v>
          </cell>
          <cell r="I1330" t="str">
            <v>0          0   .</v>
          </cell>
          <cell r="J1330">
            <v>0</v>
          </cell>
          <cell r="K1330">
            <v>0</v>
          </cell>
          <cell r="L1330">
            <v>2003</v>
          </cell>
          <cell r="M1330" t="str">
            <v>No Trade</v>
          </cell>
          <cell r="N1330" t="str">
            <v/>
          </cell>
          <cell r="O1330" t="str">
            <v/>
          </cell>
          <cell r="P1330" t="str">
            <v/>
          </cell>
        </row>
        <row r="1331">
          <cell r="A1331" t="str">
            <v>OH</v>
          </cell>
          <cell r="B1331">
            <v>4</v>
          </cell>
          <cell r="C1331">
            <v>3</v>
          </cell>
          <cell r="D1331" t="str">
            <v>C</v>
          </cell>
          <cell r="E1331">
            <v>0.88</v>
          </cell>
          <cell r="F1331">
            <v>37706</v>
          </cell>
          <cell r="G1331">
            <v>8.8000000000000005E-3</v>
          </cell>
          <cell r="H1331">
            <v>7.0000000000000001E-3</v>
          </cell>
          <cell r="I1331" t="str">
            <v>7          0   .</v>
          </cell>
          <cell r="J1331">
            <v>0</v>
          </cell>
          <cell r="K1331">
            <v>0</v>
          </cell>
          <cell r="L1331">
            <v>2003</v>
          </cell>
          <cell r="M1331" t="str">
            <v>No Trade</v>
          </cell>
          <cell r="N1331" t="str">
            <v/>
          </cell>
          <cell r="O1331" t="str">
            <v/>
          </cell>
          <cell r="P1331" t="str">
            <v/>
          </cell>
        </row>
        <row r="1332">
          <cell r="A1332" t="str">
            <v>OH</v>
          </cell>
          <cell r="B1332">
            <v>4</v>
          </cell>
          <cell r="C1332">
            <v>3</v>
          </cell>
          <cell r="D1332" t="str">
            <v>P</v>
          </cell>
          <cell r="E1332">
            <v>0.88</v>
          </cell>
          <cell r="F1332">
            <v>37706</v>
          </cell>
          <cell r="G1332">
            <v>0.16520000000000001</v>
          </cell>
          <cell r="H1332">
            <v>0.16500000000000001</v>
          </cell>
          <cell r="I1332" t="str">
            <v>2          0   .</v>
          </cell>
          <cell r="J1332">
            <v>0</v>
          </cell>
          <cell r="K1332">
            <v>0</v>
          </cell>
          <cell r="L1332">
            <v>2003</v>
          </cell>
          <cell r="M1332" t="str">
            <v>No Trade</v>
          </cell>
          <cell r="N1332" t="str">
            <v/>
          </cell>
          <cell r="O1332" t="str">
            <v/>
          </cell>
          <cell r="P1332" t="str">
            <v/>
          </cell>
        </row>
        <row r="1333">
          <cell r="A1333" t="str">
            <v>OH</v>
          </cell>
          <cell r="B1333">
            <v>4</v>
          </cell>
          <cell r="C1333">
            <v>3</v>
          </cell>
          <cell r="D1333" t="str">
            <v>C</v>
          </cell>
          <cell r="E1333">
            <v>0.89</v>
          </cell>
          <cell r="F1333">
            <v>37706</v>
          </cell>
          <cell r="G1333">
            <v>7.9000000000000008E-3</v>
          </cell>
          <cell r="H1333">
            <v>6.0000000000000001E-3</v>
          </cell>
          <cell r="I1333" t="str">
            <v>9          0   .</v>
          </cell>
          <cell r="J1333">
            <v>0</v>
          </cell>
          <cell r="K1333">
            <v>0</v>
          </cell>
          <cell r="L1333">
            <v>2003</v>
          </cell>
          <cell r="M1333" t="str">
            <v>No Trade</v>
          </cell>
          <cell r="N1333" t="str">
            <v/>
          </cell>
          <cell r="O1333" t="str">
            <v/>
          </cell>
          <cell r="P1333" t="str">
            <v/>
          </cell>
        </row>
        <row r="1334">
          <cell r="A1334" t="str">
            <v>OH</v>
          </cell>
          <cell r="B1334">
            <v>4</v>
          </cell>
          <cell r="C1334">
            <v>3</v>
          </cell>
          <cell r="D1334" t="str">
            <v>C</v>
          </cell>
          <cell r="E1334">
            <v>0.9</v>
          </cell>
          <cell r="F1334">
            <v>37706</v>
          </cell>
          <cell r="G1334">
            <v>7.1000000000000004E-3</v>
          </cell>
          <cell r="H1334">
            <v>6.0000000000000001E-3</v>
          </cell>
          <cell r="I1334" t="str">
            <v>2          0   .</v>
          </cell>
          <cell r="J1334">
            <v>0</v>
          </cell>
          <cell r="K1334">
            <v>0</v>
          </cell>
          <cell r="L1334">
            <v>2003</v>
          </cell>
          <cell r="M1334" t="str">
            <v>No Trade</v>
          </cell>
          <cell r="N1334" t="str">
            <v/>
          </cell>
          <cell r="O1334" t="str">
            <v/>
          </cell>
          <cell r="P1334" t="str">
            <v/>
          </cell>
        </row>
        <row r="1335">
          <cell r="A1335" t="str">
            <v>OH</v>
          </cell>
          <cell r="B1335">
            <v>4</v>
          </cell>
          <cell r="C1335">
            <v>3</v>
          </cell>
          <cell r="D1335" t="str">
            <v>C</v>
          </cell>
          <cell r="E1335">
            <v>0.91</v>
          </cell>
          <cell r="F1335">
            <v>37706</v>
          </cell>
          <cell r="G1335">
            <v>6.3E-3</v>
          </cell>
          <cell r="H1335">
            <v>5.0000000000000001E-3</v>
          </cell>
          <cell r="I1335" t="str">
            <v>6          0   .</v>
          </cell>
          <cell r="J1335">
            <v>0</v>
          </cell>
          <cell r="K1335">
            <v>0</v>
          </cell>
          <cell r="L1335">
            <v>2003</v>
          </cell>
          <cell r="M1335" t="str">
            <v>No Trade</v>
          </cell>
          <cell r="N1335" t="str">
            <v/>
          </cell>
          <cell r="O1335" t="str">
            <v/>
          </cell>
          <cell r="P1335" t="str">
            <v/>
          </cell>
        </row>
        <row r="1336">
          <cell r="A1336" t="str">
            <v>OH</v>
          </cell>
          <cell r="B1336">
            <v>4</v>
          </cell>
          <cell r="C1336">
            <v>3</v>
          </cell>
          <cell r="D1336" t="str">
            <v>C</v>
          </cell>
          <cell r="E1336">
            <v>0.92</v>
          </cell>
          <cell r="F1336">
            <v>37706</v>
          </cell>
          <cell r="G1336">
            <v>5.7000000000000002E-3</v>
          </cell>
          <cell r="H1336">
            <v>5.0000000000000001E-3</v>
          </cell>
          <cell r="I1336" t="str">
            <v>0          0   .</v>
          </cell>
          <cell r="J1336">
            <v>0</v>
          </cell>
          <cell r="K1336">
            <v>0</v>
          </cell>
          <cell r="L1336">
            <v>2003</v>
          </cell>
          <cell r="M1336" t="str">
            <v>No Trade</v>
          </cell>
          <cell r="N1336" t="str">
            <v/>
          </cell>
          <cell r="O1336" t="str">
            <v/>
          </cell>
          <cell r="P1336" t="str">
            <v/>
          </cell>
        </row>
        <row r="1337">
          <cell r="A1337" t="str">
            <v>OH</v>
          </cell>
          <cell r="B1337">
            <v>4</v>
          </cell>
          <cell r="C1337">
            <v>3</v>
          </cell>
          <cell r="D1337" t="str">
            <v>C</v>
          </cell>
          <cell r="E1337">
            <v>0.94</v>
          </cell>
          <cell r="F1337">
            <v>37706</v>
          </cell>
          <cell r="G1337">
            <v>4.5999999999999999E-3</v>
          </cell>
          <cell r="H1337">
            <v>4.0000000000000001E-3</v>
          </cell>
          <cell r="I1337" t="str">
            <v>0          0   .</v>
          </cell>
          <cell r="J1337">
            <v>0</v>
          </cell>
          <cell r="K1337">
            <v>0</v>
          </cell>
          <cell r="L1337">
            <v>2003</v>
          </cell>
          <cell r="M1337" t="str">
            <v>No Trade</v>
          </cell>
          <cell r="N1337" t="str">
            <v/>
          </cell>
          <cell r="O1337" t="str">
            <v/>
          </cell>
          <cell r="P1337" t="str">
            <v/>
          </cell>
        </row>
        <row r="1338">
          <cell r="A1338" t="str">
            <v>OH</v>
          </cell>
          <cell r="B1338">
            <v>4</v>
          </cell>
          <cell r="C1338">
            <v>3</v>
          </cell>
          <cell r="D1338" t="str">
            <v>C</v>
          </cell>
          <cell r="E1338">
            <v>0.95</v>
          </cell>
          <cell r="F1338">
            <v>37706</v>
          </cell>
          <cell r="G1338">
            <v>4.1000000000000003E-3</v>
          </cell>
          <cell r="H1338">
            <v>3.0000000000000001E-3</v>
          </cell>
          <cell r="I1338" t="str">
            <v>6          0   .</v>
          </cell>
          <cell r="J1338">
            <v>0</v>
          </cell>
          <cell r="K1338">
            <v>0</v>
          </cell>
          <cell r="L1338">
            <v>2003</v>
          </cell>
          <cell r="M1338" t="str">
            <v>No Trade</v>
          </cell>
          <cell r="N1338" t="str">
            <v/>
          </cell>
          <cell r="O1338" t="str">
            <v/>
          </cell>
          <cell r="P1338" t="str">
            <v/>
          </cell>
        </row>
        <row r="1339">
          <cell r="A1339" t="str">
            <v>OH</v>
          </cell>
          <cell r="B1339">
            <v>4</v>
          </cell>
          <cell r="C1339">
            <v>3</v>
          </cell>
          <cell r="D1339" t="str">
            <v>C</v>
          </cell>
          <cell r="E1339">
            <v>0.97</v>
          </cell>
          <cell r="F1339">
            <v>37706</v>
          </cell>
          <cell r="G1339">
            <v>3.3E-3</v>
          </cell>
          <cell r="H1339">
            <v>2E-3</v>
          </cell>
          <cell r="I1339" t="str">
            <v>9          0   .</v>
          </cell>
          <cell r="J1339">
            <v>0</v>
          </cell>
          <cell r="K1339">
            <v>0</v>
          </cell>
          <cell r="L1339">
            <v>2003</v>
          </cell>
          <cell r="M1339" t="str">
            <v>No Trade</v>
          </cell>
          <cell r="N1339" t="str">
            <v/>
          </cell>
          <cell r="O1339" t="str">
            <v/>
          </cell>
          <cell r="P1339" t="str">
            <v/>
          </cell>
        </row>
        <row r="1340">
          <cell r="A1340" t="str">
            <v>OH</v>
          </cell>
          <cell r="B1340">
            <v>5</v>
          </cell>
          <cell r="C1340">
            <v>3</v>
          </cell>
          <cell r="D1340" t="str">
            <v>P</v>
          </cell>
          <cell r="E1340">
            <v>0.45</v>
          </cell>
          <cell r="F1340">
            <v>37736</v>
          </cell>
          <cell r="G1340">
            <v>0</v>
          </cell>
          <cell r="H1340">
            <v>0</v>
          </cell>
          <cell r="I1340" t="str">
            <v>0          0   .</v>
          </cell>
          <cell r="J1340">
            <v>0</v>
          </cell>
          <cell r="K1340">
            <v>0</v>
          </cell>
          <cell r="L1340">
            <v>2003</v>
          </cell>
          <cell r="M1340" t="str">
            <v>No Trade</v>
          </cell>
          <cell r="N1340" t="str">
            <v/>
          </cell>
          <cell r="O1340" t="str">
            <v/>
          </cell>
          <cell r="P1340" t="str">
            <v/>
          </cell>
        </row>
        <row r="1341">
          <cell r="A1341" t="str">
            <v>OH</v>
          </cell>
          <cell r="B1341">
            <v>5</v>
          </cell>
          <cell r="C1341">
            <v>3</v>
          </cell>
          <cell r="D1341" t="str">
            <v>P</v>
          </cell>
          <cell r="E1341">
            <v>0.47</v>
          </cell>
          <cell r="F1341">
            <v>37736</v>
          </cell>
          <cell r="G1341">
            <v>0</v>
          </cell>
          <cell r="H1341">
            <v>0</v>
          </cell>
          <cell r="I1341" t="str">
            <v>0          0   .</v>
          </cell>
          <cell r="J1341">
            <v>0</v>
          </cell>
          <cell r="K1341">
            <v>0</v>
          </cell>
          <cell r="L1341">
            <v>2003</v>
          </cell>
          <cell r="M1341" t="str">
            <v>No Trade</v>
          </cell>
          <cell r="N1341" t="str">
            <v/>
          </cell>
          <cell r="O1341" t="str">
            <v/>
          </cell>
          <cell r="P1341" t="str">
            <v/>
          </cell>
        </row>
        <row r="1342">
          <cell r="A1342" t="str">
            <v>OH</v>
          </cell>
          <cell r="B1342">
            <v>5</v>
          </cell>
          <cell r="C1342">
            <v>3</v>
          </cell>
          <cell r="D1342" t="str">
            <v>P</v>
          </cell>
          <cell r="E1342">
            <v>0.52</v>
          </cell>
          <cell r="F1342">
            <v>37736</v>
          </cell>
          <cell r="G1342">
            <v>0</v>
          </cell>
          <cell r="H1342">
            <v>0</v>
          </cell>
          <cell r="I1342" t="str">
            <v>0          0   .</v>
          </cell>
          <cell r="J1342">
            <v>0</v>
          </cell>
          <cell r="K1342">
            <v>0</v>
          </cell>
          <cell r="L1342">
            <v>2003</v>
          </cell>
          <cell r="M1342" t="str">
            <v>No Trade</v>
          </cell>
          <cell r="N1342" t="str">
            <v/>
          </cell>
          <cell r="O1342" t="str">
            <v/>
          </cell>
          <cell r="P1342" t="str">
            <v/>
          </cell>
        </row>
        <row r="1343">
          <cell r="A1343" t="str">
            <v>OH</v>
          </cell>
          <cell r="B1343">
            <v>5</v>
          </cell>
          <cell r="C1343">
            <v>3</v>
          </cell>
          <cell r="D1343" t="str">
            <v>P</v>
          </cell>
          <cell r="E1343">
            <v>0.54</v>
          </cell>
          <cell r="F1343">
            <v>37736</v>
          </cell>
          <cell r="G1343">
            <v>6.1000000000000004E-3</v>
          </cell>
          <cell r="H1343">
            <v>8.0000000000000002E-3</v>
          </cell>
          <cell r="I1343" t="str">
            <v>3          0   .</v>
          </cell>
          <cell r="J1343">
            <v>0</v>
          </cell>
          <cell r="K1343">
            <v>0</v>
          </cell>
          <cell r="L1343">
            <v>2003</v>
          </cell>
          <cell r="M1343" t="str">
            <v>No Trade</v>
          </cell>
          <cell r="N1343" t="str">
            <v/>
          </cell>
          <cell r="O1343" t="str">
            <v/>
          </cell>
          <cell r="P1343" t="str">
            <v/>
          </cell>
        </row>
        <row r="1344">
          <cell r="A1344" t="str">
            <v>OH</v>
          </cell>
          <cell r="B1344">
            <v>5</v>
          </cell>
          <cell r="C1344">
            <v>3</v>
          </cell>
          <cell r="D1344" t="str">
            <v>P</v>
          </cell>
          <cell r="E1344">
            <v>0.55000000000000004</v>
          </cell>
          <cell r="F1344">
            <v>37736</v>
          </cell>
          <cell r="G1344">
            <v>7.4000000000000003E-3</v>
          </cell>
          <cell r="H1344">
            <v>0.01</v>
          </cell>
          <cell r="I1344" t="str">
            <v>0          0   .</v>
          </cell>
          <cell r="J1344">
            <v>0</v>
          </cell>
          <cell r="K1344">
            <v>0</v>
          </cell>
          <cell r="L1344">
            <v>2003</v>
          </cell>
          <cell r="M1344" t="str">
            <v>No Trade</v>
          </cell>
          <cell r="N1344" t="str">
            <v/>
          </cell>
          <cell r="O1344" t="str">
            <v/>
          </cell>
          <cell r="P1344" t="str">
            <v/>
          </cell>
        </row>
        <row r="1345">
          <cell r="A1345" t="str">
            <v>OH</v>
          </cell>
          <cell r="B1345">
            <v>5</v>
          </cell>
          <cell r="C1345">
            <v>3</v>
          </cell>
          <cell r="D1345" t="str">
            <v>P</v>
          </cell>
          <cell r="E1345">
            <v>0.56000000000000005</v>
          </cell>
          <cell r="F1345">
            <v>37736</v>
          </cell>
          <cell r="G1345">
            <v>8.9999999999999993E-3</v>
          </cell>
          <cell r="H1345">
            <v>1.0999999999999999E-2</v>
          </cell>
          <cell r="I1345" t="str">
            <v>9          0   .</v>
          </cell>
          <cell r="J1345">
            <v>0</v>
          </cell>
          <cell r="K1345">
            <v>0</v>
          </cell>
          <cell r="L1345">
            <v>2003</v>
          </cell>
          <cell r="M1345" t="str">
            <v>No Trade</v>
          </cell>
          <cell r="N1345" t="str">
            <v/>
          </cell>
          <cell r="O1345" t="str">
            <v/>
          </cell>
          <cell r="P1345" t="str">
            <v/>
          </cell>
        </row>
        <row r="1346">
          <cell r="A1346" t="str">
            <v>OH</v>
          </cell>
          <cell r="B1346">
            <v>5</v>
          </cell>
          <cell r="C1346">
            <v>3</v>
          </cell>
          <cell r="D1346" t="str">
            <v>P</v>
          </cell>
          <cell r="E1346">
            <v>0.56999999999999995</v>
          </cell>
          <cell r="F1346">
            <v>37736</v>
          </cell>
          <cell r="G1346">
            <v>1.0800000000000001E-2</v>
          </cell>
          <cell r="H1346">
            <v>1.4E-2</v>
          </cell>
          <cell r="I1346" t="str">
            <v>1          0   .</v>
          </cell>
          <cell r="J1346">
            <v>0</v>
          </cell>
          <cell r="K1346">
            <v>0</v>
          </cell>
          <cell r="L1346">
            <v>2003</v>
          </cell>
          <cell r="M1346" t="str">
            <v>No Trade</v>
          </cell>
          <cell r="N1346" t="str">
            <v/>
          </cell>
          <cell r="O1346" t="str">
            <v/>
          </cell>
          <cell r="P1346" t="str">
            <v/>
          </cell>
        </row>
        <row r="1347">
          <cell r="A1347" t="str">
            <v>OH</v>
          </cell>
          <cell r="B1347">
            <v>5</v>
          </cell>
          <cell r="C1347">
            <v>3</v>
          </cell>
          <cell r="D1347" t="str">
            <v>P</v>
          </cell>
          <cell r="E1347">
            <v>0.57999999999999996</v>
          </cell>
          <cell r="F1347">
            <v>37736</v>
          </cell>
          <cell r="G1347">
            <v>1.29E-2</v>
          </cell>
          <cell r="H1347">
            <v>1.6E-2</v>
          </cell>
          <cell r="I1347" t="str">
            <v>5          0   .</v>
          </cell>
          <cell r="J1347">
            <v>0</v>
          </cell>
          <cell r="K1347">
            <v>0</v>
          </cell>
          <cell r="L1347">
            <v>2003</v>
          </cell>
          <cell r="M1347" t="str">
            <v>No Trade</v>
          </cell>
          <cell r="N1347" t="str">
            <v/>
          </cell>
          <cell r="O1347" t="str">
            <v/>
          </cell>
          <cell r="P1347" t="str">
            <v/>
          </cell>
        </row>
        <row r="1348">
          <cell r="A1348" t="str">
            <v>OH</v>
          </cell>
          <cell r="B1348">
            <v>5</v>
          </cell>
          <cell r="C1348">
            <v>3</v>
          </cell>
          <cell r="D1348" t="str">
            <v>P</v>
          </cell>
          <cell r="E1348">
            <v>0.59</v>
          </cell>
          <cell r="F1348">
            <v>37736</v>
          </cell>
          <cell r="G1348">
            <v>1.52E-2</v>
          </cell>
          <cell r="H1348">
            <v>1.9E-2</v>
          </cell>
          <cell r="I1348" t="str">
            <v>3          0   .</v>
          </cell>
          <cell r="J1348">
            <v>0</v>
          </cell>
          <cell r="K1348">
            <v>0</v>
          </cell>
          <cell r="L1348">
            <v>2003</v>
          </cell>
          <cell r="M1348" t="str">
            <v>No Trade</v>
          </cell>
          <cell r="N1348" t="str">
            <v/>
          </cell>
          <cell r="O1348" t="str">
            <v/>
          </cell>
          <cell r="P1348" t="str">
            <v/>
          </cell>
        </row>
        <row r="1349">
          <cell r="A1349" t="str">
            <v>OH</v>
          </cell>
          <cell r="B1349">
            <v>5</v>
          </cell>
          <cell r="C1349">
            <v>3</v>
          </cell>
          <cell r="D1349" t="str">
            <v>C</v>
          </cell>
          <cell r="E1349">
            <v>0.6</v>
          </cell>
          <cell r="F1349">
            <v>37736</v>
          </cell>
          <cell r="G1349">
            <v>0</v>
          </cell>
          <cell r="H1349">
            <v>0</v>
          </cell>
          <cell r="I1349" t="str">
            <v>0          0   .</v>
          </cell>
          <cell r="J1349">
            <v>0</v>
          </cell>
          <cell r="K1349">
            <v>0</v>
          </cell>
          <cell r="L1349">
            <v>2003</v>
          </cell>
          <cell r="M1349" t="str">
            <v>No Trade</v>
          </cell>
          <cell r="N1349" t="str">
            <v/>
          </cell>
          <cell r="O1349" t="str">
            <v/>
          </cell>
          <cell r="P1349" t="str">
            <v/>
          </cell>
        </row>
        <row r="1350">
          <cell r="A1350" t="str">
            <v>OH</v>
          </cell>
          <cell r="B1350">
            <v>5</v>
          </cell>
          <cell r="C1350">
            <v>3</v>
          </cell>
          <cell r="D1350" t="str">
            <v>P</v>
          </cell>
          <cell r="E1350">
            <v>0.6</v>
          </cell>
          <cell r="F1350">
            <v>37736</v>
          </cell>
          <cell r="G1350">
            <v>1.78E-2</v>
          </cell>
          <cell r="H1350">
            <v>2.1999999999999999E-2</v>
          </cell>
          <cell r="I1350" t="str">
            <v>3          0   .</v>
          </cell>
          <cell r="J1350">
            <v>0</v>
          </cell>
          <cell r="K1350">
            <v>0</v>
          </cell>
          <cell r="L1350">
            <v>2003</v>
          </cell>
          <cell r="M1350" t="str">
            <v>No Trade</v>
          </cell>
          <cell r="N1350" t="str">
            <v/>
          </cell>
          <cell r="O1350" t="str">
            <v/>
          </cell>
          <cell r="P1350" t="str">
            <v/>
          </cell>
        </row>
        <row r="1351">
          <cell r="A1351" t="str">
            <v>OH</v>
          </cell>
          <cell r="B1351">
            <v>5</v>
          </cell>
          <cell r="C1351">
            <v>3</v>
          </cell>
          <cell r="D1351" t="str">
            <v>C</v>
          </cell>
          <cell r="E1351">
            <v>0.61</v>
          </cell>
          <cell r="F1351">
            <v>37736</v>
          </cell>
          <cell r="G1351">
            <v>0</v>
          </cell>
          <cell r="H1351">
            <v>0</v>
          </cell>
          <cell r="I1351" t="str">
            <v>0          0   .</v>
          </cell>
          <cell r="J1351">
            <v>0</v>
          </cell>
          <cell r="K1351">
            <v>0</v>
          </cell>
          <cell r="L1351">
            <v>2003</v>
          </cell>
          <cell r="M1351" t="str">
            <v>No Trade</v>
          </cell>
          <cell r="N1351" t="str">
            <v/>
          </cell>
          <cell r="O1351" t="str">
            <v/>
          </cell>
          <cell r="P1351" t="str">
            <v/>
          </cell>
        </row>
        <row r="1352">
          <cell r="A1352" t="str">
            <v>OH</v>
          </cell>
          <cell r="B1352">
            <v>5</v>
          </cell>
          <cell r="C1352">
            <v>3</v>
          </cell>
          <cell r="D1352" t="str">
            <v>P</v>
          </cell>
          <cell r="E1352">
            <v>0.61</v>
          </cell>
          <cell r="F1352">
            <v>37736</v>
          </cell>
          <cell r="G1352">
            <v>2.07E-2</v>
          </cell>
          <cell r="H1352">
            <v>2.5000000000000001E-2</v>
          </cell>
          <cell r="I1352" t="str">
            <v>6          0   .</v>
          </cell>
          <cell r="J1352">
            <v>0</v>
          </cell>
          <cell r="K1352">
            <v>0</v>
          </cell>
          <cell r="L1352">
            <v>2003</v>
          </cell>
          <cell r="M1352" t="str">
            <v>No Trade</v>
          </cell>
          <cell r="N1352" t="str">
            <v/>
          </cell>
          <cell r="O1352" t="str">
            <v/>
          </cell>
          <cell r="P1352" t="str">
            <v/>
          </cell>
        </row>
        <row r="1353">
          <cell r="A1353" t="str">
            <v>OH</v>
          </cell>
          <cell r="B1353">
            <v>5</v>
          </cell>
          <cell r="C1353">
            <v>3</v>
          </cell>
          <cell r="D1353" t="str">
            <v>C</v>
          </cell>
          <cell r="E1353">
            <v>0.62</v>
          </cell>
          <cell r="F1353">
            <v>37736</v>
          </cell>
          <cell r="G1353">
            <v>0</v>
          </cell>
          <cell r="H1353">
            <v>0</v>
          </cell>
          <cell r="I1353" t="str">
            <v>0          0   .</v>
          </cell>
          <cell r="J1353">
            <v>0</v>
          </cell>
          <cell r="K1353">
            <v>0</v>
          </cell>
          <cell r="L1353">
            <v>2003</v>
          </cell>
          <cell r="M1353" t="str">
            <v>No Trade</v>
          </cell>
          <cell r="N1353" t="str">
            <v/>
          </cell>
          <cell r="O1353" t="str">
            <v/>
          </cell>
          <cell r="P1353" t="str">
            <v/>
          </cell>
        </row>
        <row r="1354">
          <cell r="A1354" t="str">
            <v>OH</v>
          </cell>
          <cell r="B1354">
            <v>5</v>
          </cell>
          <cell r="C1354">
            <v>3</v>
          </cell>
          <cell r="D1354" t="str">
            <v>P</v>
          </cell>
          <cell r="E1354">
            <v>0.62</v>
          </cell>
          <cell r="F1354">
            <v>37736</v>
          </cell>
          <cell r="G1354">
            <v>2.3900000000000001E-2</v>
          </cell>
          <cell r="H1354">
            <v>2.9000000000000001E-2</v>
          </cell>
          <cell r="I1354" t="str">
            <v>2          0   .</v>
          </cell>
          <cell r="J1354">
            <v>0</v>
          </cell>
          <cell r="K1354">
            <v>0</v>
          </cell>
          <cell r="L1354">
            <v>2003</v>
          </cell>
          <cell r="M1354" t="str">
            <v>No Trade</v>
          </cell>
          <cell r="N1354" t="str">
            <v/>
          </cell>
          <cell r="O1354" t="str">
            <v/>
          </cell>
          <cell r="P1354" t="str">
            <v/>
          </cell>
        </row>
        <row r="1355">
          <cell r="A1355" t="str">
            <v>OH</v>
          </cell>
          <cell r="B1355">
            <v>5</v>
          </cell>
          <cell r="C1355">
            <v>3</v>
          </cell>
          <cell r="D1355" t="str">
            <v>C</v>
          </cell>
          <cell r="E1355">
            <v>0.63</v>
          </cell>
          <cell r="F1355">
            <v>37736</v>
          </cell>
          <cell r="G1355">
            <v>8.2000000000000003E-2</v>
          </cell>
          <cell r="H1355">
            <v>7.3999999999999996E-2</v>
          </cell>
          <cell r="I1355" t="str">
            <v>8          0   .</v>
          </cell>
          <cell r="J1355">
            <v>0</v>
          </cell>
          <cell r="K1355">
            <v>0</v>
          </cell>
          <cell r="L1355">
            <v>2003</v>
          </cell>
          <cell r="M1355" t="str">
            <v>No Trade</v>
          </cell>
          <cell r="N1355" t="str">
            <v/>
          </cell>
          <cell r="O1355" t="str">
            <v/>
          </cell>
          <cell r="P1355" t="str">
            <v/>
          </cell>
        </row>
        <row r="1356">
          <cell r="A1356" t="str">
            <v>OH</v>
          </cell>
          <cell r="B1356">
            <v>5</v>
          </cell>
          <cell r="C1356">
            <v>3</v>
          </cell>
          <cell r="D1356" t="str">
            <v>P</v>
          </cell>
          <cell r="E1356">
            <v>0.63</v>
          </cell>
          <cell r="F1356">
            <v>37736</v>
          </cell>
          <cell r="G1356">
            <v>2.7300000000000001E-2</v>
          </cell>
          <cell r="H1356">
            <v>3.3000000000000002E-2</v>
          </cell>
          <cell r="I1356" t="str">
            <v>1          0   .</v>
          </cell>
          <cell r="J1356">
            <v>0</v>
          </cell>
          <cell r="K1356">
            <v>0</v>
          </cell>
          <cell r="L1356">
            <v>2003</v>
          </cell>
          <cell r="M1356" t="str">
            <v>No Trade</v>
          </cell>
          <cell r="N1356" t="str">
            <v/>
          </cell>
          <cell r="O1356" t="str">
            <v/>
          </cell>
          <cell r="P1356" t="str">
            <v/>
          </cell>
        </row>
        <row r="1357">
          <cell r="A1357" t="str">
            <v>OH</v>
          </cell>
          <cell r="B1357">
            <v>5</v>
          </cell>
          <cell r="C1357">
            <v>3</v>
          </cell>
          <cell r="D1357" t="str">
            <v>C</v>
          </cell>
          <cell r="E1357">
            <v>0.64</v>
          </cell>
          <cell r="F1357">
            <v>37736</v>
          </cell>
          <cell r="G1357">
            <v>7.5899999999999995E-2</v>
          </cell>
          <cell r="H1357">
            <v>6.9000000000000006E-2</v>
          </cell>
          <cell r="I1357" t="str">
            <v>2          0   .</v>
          </cell>
          <cell r="J1357">
            <v>0</v>
          </cell>
          <cell r="K1357">
            <v>0</v>
          </cell>
          <cell r="L1357">
            <v>2003</v>
          </cell>
          <cell r="M1357" t="str">
            <v>No Trade</v>
          </cell>
          <cell r="N1357" t="str">
            <v/>
          </cell>
          <cell r="O1357" t="str">
            <v/>
          </cell>
          <cell r="P1357" t="str">
            <v/>
          </cell>
        </row>
        <row r="1358">
          <cell r="A1358" t="str">
            <v>OH</v>
          </cell>
          <cell r="B1358">
            <v>5</v>
          </cell>
          <cell r="C1358">
            <v>3</v>
          </cell>
          <cell r="D1358" t="str">
            <v>P</v>
          </cell>
          <cell r="E1358">
            <v>0.64</v>
          </cell>
          <cell r="F1358">
            <v>37736</v>
          </cell>
          <cell r="G1358">
            <v>3.1099999999999999E-2</v>
          </cell>
          <cell r="H1358">
            <v>3.6999999999999998E-2</v>
          </cell>
          <cell r="I1358" t="str">
            <v>3          0   .</v>
          </cell>
          <cell r="J1358">
            <v>0</v>
          </cell>
          <cell r="K1358">
            <v>0</v>
          </cell>
          <cell r="L1358">
            <v>2003</v>
          </cell>
          <cell r="M1358" t="str">
            <v>No Trade</v>
          </cell>
          <cell r="N1358" t="str">
            <v/>
          </cell>
          <cell r="O1358" t="str">
            <v/>
          </cell>
          <cell r="P1358" t="str">
            <v/>
          </cell>
        </row>
        <row r="1359">
          <cell r="A1359" t="str">
            <v>OH</v>
          </cell>
          <cell r="B1359">
            <v>5</v>
          </cell>
          <cell r="C1359">
            <v>3</v>
          </cell>
          <cell r="D1359" t="str">
            <v>C</v>
          </cell>
          <cell r="E1359">
            <v>0.65</v>
          </cell>
          <cell r="F1359">
            <v>37736</v>
          </cell>
          <cell r="G1359">
            <v>7.0199999999999999E-2</v>
          </cell>
          <cell r="H1359">
            <v>6.4000000000000001E-2</v>
          </cell>
          <cell r="I1359" t="str">
            <v>0          0   .</v>
          </cell>
          <cell r="J1359">
            <v>0</v>
          </cell>
          <cell r="K1359">
            <v>0</v>
          </cell>
          <cell r="L1359">
            <v>2003</v>
          </cell>
          <cell r="M1359" t="str">
            <v>No Trade</v>
          </cell>
          <cell r="N1359" t="str">
            <v/>
          </cell>
          <cell r="O1359" t="str">
            <v/>
          </cell>
          <cell r="P1359" t="str">
            <v/>
          </cell>
        </row>
        <row r="1360">
          <cell r="A1360" t="str">
            <v>OH</v>
          </cell>
          <cell r="B1360">
            <v>5</v>
          </cell>
          <cell r="C1360">
            <v>3</v>
          </cell>
          <cell r="D1360" t="str">
            <v>P</v>
          </cell>
          <cell r="E1360">
            <v>0.65</v>
          </cell>
          <cell r="F1360">
            <v>37736</v>
          </cell>
          <cell r="G1360">
            <v>3.5200000000000002E-2</v>
          </cell>
          <cell r="H1360">
            <v>4.1000000000000002E-2</v>
          </cell>
          <cell r="I1360" t="str">
            <v>9          0   .</v>
          </cell>
          <cell r="J1360">
            <v>0</v>
          </cell>
          <cell r="K1360">
            <v>0</v>
          </cell>
          <cell r="L1360">
            <v>2003</v>
          </cell>
          <cell r="M1360" t="str">
            <v>No Trade</v>
          </cell>
          <cell r="N1360" t="str">
            <v/>
          </cell>
          <cell r="O1360" t="str">
            <v/>
          </cell>
          <cell r="P1360" t="str">
            <v/>
          </cell>
        </row>
        <row r="1361">
          <cell r="A1361" t="str">
            <v>OH</v>
          </cell>
          <cell r="B1361">
            <v>5</v>
          </cell>
          <cell r="C1361">
            <v>3</v>
          </cell>
          <cell r="D1361" t="str">
            <v>C</v>
          </cell>
          <cell r="E1361">
            <v>0.66</v>
          </cell>
          <cell r="F1361">
            <v>37736</v>
          </cell>
          <cell r="G1361">
            <v>6.4799999999999996E-2</v>
          </cell>
          <cell r="H1361">
            <v>5.8000000000000003E-2</v>
          </cell>
          <cell r="I1361" t="str">
            <v>9          0   .</v>
          </cell>
          <cell r="J1361">
            <v>0</v>
          </cell>
          <cell r="K1361">
            <v>0</v>
          </cell>
          <cell r="L1361">
            <v>2003</v>
          </cell>
          <cell r="M1361" t="str">
            <v>No Trade</v>
          </cell>
          <cell r="N1361" t="str">
            <v/>
          </cell>
          <cell r="O1361" t="str">
            <v/>
          </cell>
          <cell r="P1361" t="str">
            <v/>
          </cell>
        </row>
        <row r="1362">
          <cell r="A1362" t="str">
            <v>OH</v>
          </cell>
          <cell r="B1362">
            <v>5</v>
          </cell>
          <cell r="C1362">
            <v>3</v>
          </cell>
          <cell r="D1362" t="str">
            <v>P</v>
          </cell>
          <cell r="E1362">
            <v>0.66</v>
          </cell>
          <cell r="F1362">
            <v>37736</v>
          </cell>
          <cell r="G1362">
            <v>3.9600000000000003E-2</v>
          </cell>
          <cell r="H1362">
            <v>4.5999999999999999E-2</v>
          </cell>
          <cell r="I1362" t="str">
            <v>7          0   .</v>
          </cell>
          <cell r="J1362">
            <v>0</v>
          </cell>
          <cell r="K1362">
            <v>0</v>
          </cell>
          <cell r="L1362">
            <v>2003</v>
          </cell>
          <cell r="M1362" t="str">
            <v>No Trade</v>
          </cell>
          <cell r="N1362" t="str">
            <v/>
          </cell>
          <cell r="O1362" t="str">
            <v/>
          </cell>
          <cell r="P1362" t="str">
            <v/>
          </cell>
        </row>
        <row r="1363">
          <cell r="A1363" t="str">
            <v>OH</v>
          </cell>
          <cell r="B1363">
            <v>5</v>
          </cell>
          <cell r="C1363">
            <v>3</v>
          </cell>
          <cell r="D1363" t="str">
            <v>C</v>
          </cell>
          <cell r="E1363">
            <v>0.67</v>
          </cell>
          <cell r="F1363">
            <v>37736</v>
          </cell>
          <cell r="G1363">
            <v>5.9700000000000003E-2</v>
          </cell>
          <cell r="H1363">
            <v>5.3999999999999999E-2</v>
          </cell>
          <cell r="I1363" t="str">
            <v>0          0   .</v>
          </cell>
          <cell r="J1363">
            <v>0</v>
          </cell>
          <cell r="K1363">
            <v>0</v>
          </cell>
          <cell r="L1363">
            <v>2003</v>
          </cell>
          <cell r="M1363" t="str">
            <v>No Trade</v>
          </cell>
          <cell r="N1363" t="str">
            <v/>
          </cell>
          <cell r="O1363" t="str">
            <v/>
          </cell>
          <cell r="P1363" t="str">
            <v/>
          </cell>
        </row>
        <row r="1364">
          <cell r="A1364" t="str">
            <v>OH</v>
          </cell>
          <cell r="B1364">
            <v>5</v>
          </cell>
          <cell r="C1364">
            <v>3</v>
          </cell>
          <cell r="D1364" t="str">
            <v>P</v>
          </cell>
          <cell r="E1364">
            <v>0.67</v>
          </cell>
          <cell r="F1364">
            <v>37736</v>
          </cell>
          <cell r="G1364">
            <v>4.4299999999999999E-2</v>
          </cell>
          <cell r="H1364">
            <v>5.0999999999999997E-2</v>
          </cell>
          <cell r="I1364" t="str">
            <v>8          0   .</v>
          </cell>
          <cell r="J1364">
            <v>0</v>
          </cell>
          <cell r="K1364">
            <v>0</v>
          </cell>
          <cell r="L1364">
            <v>2003</v>
          </cell>
          <cell r="M1364" t="str">
            <v>No Trade</v>
          </cell>
          <cell r="N1364" t="str">
            <v/>
          </cell>
          <cell r="O1364" t="str">
            <v/>
          </cell>
          <cell r="P1364" t="str">
            <v/>
          </cell>
        </row>
        <row r="1365">
          <cell r="A1365" t="str">
            <v>OH</v>
          </cell>
          <cell r="B1365">
            <v>5</v>
          </cell>
          <cell r="C1365">
            <v>3</v>
          </cell>
          <cell r="D1365" t="str">
            <v>C</v>
          </cell>
          <cell r="E1365">
            <v>0.68</v>
          </cell>
          <cell r="F1365">
            <v>37736</v>
          </cell>
          <cell r="G1365">
            <v>5.4699999999999999E-2</v>
          </cell>
          <cell r="H1365">
            <v>4.9000000000000002E-2</v>
          </cell>
          <cell r="I1365" t="str">
            <v>7          0   .</v>
          </cell>
          <cell r="J1365">
            <v>0</v>
          </cell>
          <cell r="K1365">
            <v>0</v>
          </cell>
          <cell r="L1365">
            <v>2003</v>
          </cell>
          <cell r="M1365" t="str">
            <v>No Trade</v>
          </cell>
          <cell r="N1365" t="str">
            <v/>
          </cell>
          <cell r="O1365" t="str">
            <v/>
          </cell>
          <cell r="P1365" t="str">
            <v/>
          </cell>
        </row>
        <row r="1366">
          <cell r="A1366" t="str">
            <v>OH</v>
          </cell>
          <cell r="B1366">
            <v>5</v>
          </cell>
          <cell r="C1366">
            <v>3</v>
          </cell>
          <cell r="D1366" t="str">
            <v>P</v>
          </cell>
          <cell r="E1366">
            <v>0.68</v>
          </cell>
          <cell r="F1366">
            <v>37736</v>
          </cell>
          <cell r="G1366">
            <v>4.9299999999999997E-2</v>
          </cell>
          <cell r="H1366">
            <v>5.7000000000000002E-2</v>
          </cell>
          <cell r="I1366" t="str">
            <v>5          0   .</v>
          </cell>
          <cell r="J1366">
            <v>0</v>
          </cell>
          <cell r="K1366">
            <v>0</v>
          </cell>
          <cell r="L1366">
            <v>2003</v>
          </cell>
          <cell r="M1366" t="str">
            <v>No Trade</v>
          </cell>
          <cell r="N1366" t="str">
            <v/>
          </cell>
          <cell r="O1366" t="str">
            <v/>
          </cell>
          <cell r="P1366" t="str">
            <v/>
          </cell>
        </row>
        <row r="1367">
          <cell r="A1367" t="str">
            <v>OH</v>
          </cell>
          <cell r="B1367">
            <v>5</v>
          </cell>
          <cell r="C1367">
            <v>3</v>
          </cell>
          <cell r="D1367" t="str">
            <v>C</v>
          </cell>
          <cell r="E1367">
            <v>0.69</v>
          </cell>
          <cell r="F1367">
            <v>37736</v>
          </cell>
          <cell r="G1367">
            <v>5.0099999999999999E-2</v>
          </cell>
          <cell r="H1367">
            <v>4.4999999999999998E-2</v>
          </cell>
          <cell r="I1367" t="str">
            <v>6          0   .</v>
          </cell>
          <cell r="J1367">
            <v>0</v>
          </cell>
          <cell r="K1367">
            <v>0</v>
          </cell>
          <cell r="L1367">
            <v>2003</v>
          </cell>
          <cell r="M1367" t="str">
            <v>No Trade</v>
          </cell>
          <cell r="N1367" t="str">
            <v/>
          </cell>
          <cell r="O1367" t="str">
            <v/>
          </cell>
          <cell r="P1367" t="str">
            <v/>
          </cell>
        </row>
        <row r="1368">
          <cell r="A1368" t="str">
            <v>OH</v>
          </cell>
          <cell r="B1368">
            <v>5</v>
          </cell>
          <cell r="C1368">
            <v>3</v>
          </cell>
          <cell r="D1368" t="str">
            <v>P</v>
          </cell>
          <cell r="E1368">
            <v>0.69</v>
          </cell>
          <cell r="F1368">
            <v>37736</v>
          </cell>
          <cell r="G1368">
            <v>5.4699999999999999E-2</v>
          </cell>
          <cell r="H1368">
            <v>6.3E-2</v>
          </cell>
          <cell r="I1368" t="str">
            <v>4          0   .</v>
          </cell>
          <cell r="J1368">
            <v>0</v>
          </cell>
          <cell r="K1368">
            <v>0</v>
          </cell>
          <cell r="L1368">
            <v>2003</v>
          </cell>
          <cell r="M1368" t="str">
            <v>No Trade</v>
          </cell>
          <cell r="N1368" t="str">
            <v/>
          </cell>
          <cell r="O1368" t="str">
            <v/>
          </cell>
          <cell r="P1368" t="str">
            <v/>
          </cell>
        </row>
        <row r="1369">
          <cell r="A1369" t="str">
            <v>OH</v>
          </cell>
          <cell r="B1369">
            <v>5</v>
          </cell>
          <cell r="C1369">
            <v>3</v>
          </cell>
          <cell r="D1369" t="str">
            <v>C</v>
          </cell>
          <cell r="E1369">
            <v>0.7</v>
          </cell>
          <cell r="F1369">
            <v>37736</v>
          </cell>
          <cell r="G1369">
            <v>4.5999999999999999E-2</v>
          </cell>
          <cell r="H1369">
            <v>4.1000000000000002E-2</v>
          </cell>
          <cell r="I1369" t="str">
            <v>9          1   .</v>
          </cell>
          <cell r="J1369">
            <v>530</v>
          </cell>
          <cell r="K1369">
            <v>5.2999999999999999E-2</v>
          </cell>
          <cell r="L1369">
            <v>2003</v>
          </cell>
          <cell r="M1369" t="str">
            <v>No Trade</v>
          </cell>
          <cell r="N1369" t="str">
            <v/>
          </cell>
          <cell r="O1369" t="str">
            <v/>
          </cell>
          <cell r="P1369" t="str">
            <v/>
          </cell>
        </row>
        <row r="1370">
          <cell r="A1370" t="str">
            <v>OH</v>
          </cell>
          <cell r="B1370">
            <v>5</v>
          </cell>
          <cell r="C1370">
            <v>3</v>
          </cell>
          <cell r="D1370" t="str">
            <v>P</v>
          </cell>
          <cell r="E1370">
            <v>0.7</v>
          </cell>
          <cell r="F1370">
            <v>37736</v>
          </cell>
          <cell r="G1370">
            <v>6.0600000000000001E-2</v>
          </cell>
          <cell r="H1370">
            <v>6.9000000000000006E-2</v>
          </cell>
          <cell r="I1370" t="str">
            <v>5          0   .</v>
          </cell>
          <cell r="J1370">
            <v>0</v>
          </cell>
          <cell r="K1370">
            <v>0</v>
          </cell>
          <cell r="L1370">
            <v>2003</v>
          </cell>
          <cell r="M1370" t="str">
            <v>No Trade</v>
          </cell>
          <cell r="N1370" t="str">
            <v/>
          </cell>
          <cell r="O1370" t="str">
            <v/>
          </cell>
          <cell r="P1370" t="str">
            <v/>
          </cell>
        </row>
        <row r="1371">
          <cell r="A1371" t="str">
            <v>OH</v>
          </cell>
          <cell r="B1371">
            <v>5</v>
          </cell>
          <cell r="C1371">
            <v>3</v>
          </cell>
          <cell r="D1371" t="str">
            <v>C</v>
          </cell>
          <cell r="E1371">
            <v>0.71</v>
          </cell>
          <cell r="F1371">
            <v>37736</v>
          </cell>
          <cell r="G1371">
            <v>4.2099999999999999E-2</v>
          </cell>
          <cell r="H1371">
            <v>3.7999999999999999E-2</v>
          </cell>
          <cell r="I1371" t="str">
            <v>4          0   .</v>
          </cell>
          <cell r="J1371">
            <v>0</v>
          </cell>
          <cell r="K1371">
            <v>0</v>
          </cell>
          <cell r="L1371">
            <v>2003</v>
          </cell>
          <cell r="M1371" t="str">
            <v>No Trade</v>
          </cell>
          <cell r="N1371" t="str">
            <v/>
          </cell>
          <cell r="O1371" t="str">
            <v/>
          </cell>
          <cell r="P1371" t="str">
            <v/>
          </cell>
        </row>
        <row r="1372">
          <cell r="A1372" t="str">
            <v>OH</v>
          </cell>
          <cell r="B1372">
            <v>5</v>
          </cell>
          <cell r="C1372">
            <v>3</v>
          </cell>
          <cell r="D1372" t="str">
            <v>P</v>
          </cell>
          <cell r="E1372">
            <v>0.71</v>
          </cell>
          <cell r="F1372">
            <v>37736</v>
          </cell>
          <cell r="G1372">
            <v>6.6500000000000004E-2</v>
          </cell>
          <cell r="H1372">
            <v>7.4999999999999997E-2</v>
          </cell>
          <cell r="I1372" t="str">
            <v>8          0   .</v>
          </cell>
          <cell r="J1372">
            <v>0</v>
          </cell>
          <cell r="K1372">
            <v>0</v>
          </cell>
          <cell r="L1372">
            <v>2003</v>
          </cell>
          <cell r="M1372" t="str">
            <v>No Trade</v>
          </cell>
          <cell r="N1372" t="str">
            <v/>
          </cell>
          <cell r="O1372" t="str">
            <v/>
          </cell>
          <cell r="P1372" t="str">
            <v/>
          </cell>
        </row>
        <row r="1373">
          <cell r="A1373" t="str">
            <v>OH</v>
          </cell>
          <cell r="B1373">
            <v>5</v>
          </cell>
          <cell r="C1373">
            <v>3</v>
          </cell>
          <cell r="D1373" t="str">
            <v>C</v>
          </cell>
          <cell r="E1373">
            <v>0.72</v>
          </cell>
          <cell r="F1373">
            <v>37736</v>
          </cell>
          <cell r="G1373">
            <v>3.85E-2</v>
          </cell>
          <cell r="H1373">
            <v>3.5000000000000003E-2</v>
          </cell>
          <cell r="I1373" t="str">
            <v>1          0   .</v>
          </cell>
          <cell r="J1373">
            <v>0</v>
          </cell>
          <cell r="K1373">
            <v>0</v>
          </cell>
          <cell r="L1373">
            <v>2003</v>
          </cell>
          <cell r="M1373" t="str">
            <v>No Trade</v>
          </cell>
          <cell r="N1373" t="str">
            <v/>
          </cell>
          <cell r="O1373" t="str">
            <v/>
          </cell>
          <cell r="P1373" t="str">
            <v/>
          </cell>
        </row>
        <row r="1374">
          <cell r="A1374" t="str">
            <v>OH</v>
          </cell>
          <cell r="B1374">
            <v>5</v>
          </cell>
          <cell r="C1374">
            <v>3</v>
          </cell>
          <cell r="D1374" t="str">
            <v>C</v>
          </cell>
          <cell r="E1374">
            <v>0.73</v>
          </cell>
          <cell r="F1374">
            <v>37736</v>
          </cell>
          <cell r="G1374">
            <v>3.5200000000000002E-2</v>
          </cell>
          <cell r="H1374">
            <v>3.2000000000000001E-2</v>
          </cell>
          <cell r="I1374" t="str">
            <v>2          0   .</v>
          </cell>
          <cell r="J1374">
            <v>0</v>
          </cell>
          <cell r="K1374">
            <v>0</v>
          </cell>
          <cell r="L1374">
            <v>2003</v>
          </cell>
          <cell r="M1374" t="str">
            <v>No Trade</v>
          </cell>
          <cell r="N1374" t="str">
            <v/>
          </cell>
          <cell r="O1374" t="str">
            <v/>
          </cell>
          <cell r="P1374" t="str">
            <v/>
          </cell>
        </row>
        <row r="1375">
          <cell r="A1375" t="str">
            <v>OH</v>
          </cell>
          <cell r="B1375">
            <v>5</v>
          </cell>
          <cell r="C1375">
            <v>3</v>
          </cell>
          <cell r="D1375" t="str">
            <v>C</v>
          </cell>
          <cell r="E1375">
            <v>0.74</v>
          </cell>
          <cell r="F1375">
            <v>37736</v>
          </cell>
          <cell r="G1375">
            <v>3.2199999999999999E-2</v>
          </cell>
          <cell r="H1375">
            <v>2.9000000000000001E-2</v>
          </cell>
          <cell r="I1375" t="str">
            <v>4          0   .</v>
          </cell>
          <cell r="J1375">
            <v>0</v>
          </cell>
          <cell r="K1375">
            <v>0</v>
          </cell>
          <cell r="L1375">
            <v>2003</v>
          </cell>
          <cell r="M1375" t="str">
            <v>No Trade</v>
          </cell>
          <cell r="N1375" t="str">
            <v/>
          </cell>
          <cell r="O1375" t="str">
            <v/>
          </cell>
          <cell r="P1375" t="str">
            <v/>
          </cell>
        </row>
        <row r="1376">
          <cell r="A1376" t="str">
            <v>OH</v>
          </cell>
          <cell r="B1376">
            <v>5</v>
          </cell>
          <cell r="C1376">
            <v>3</v>
          </cell>
          <cell r="D1376" t="str">
            <v>C</v>
          </cell>
          <cell r="E1376">
            <v>0.75</v>
          </cell>
          <cell r="F1376">
            <v>37736</v>
          </cell>
          <cell r="G1376">
            <v>2.93E-2</v>
          </cell>
          <cell r="H1376">
            <v>2.5999999999999999E-2</v>
          </cell>
          <cell r="I1376" t="str">
            <v>8          0   .</v>
          </cell>
          <cell r="J1376">
            <v>0</v>
          </cell>
          <cell r="K1376">
            <v>0</v>
          </cell>
          <cell r="L1376">
            <v>2003</v>
          </cell>
          <cell r="M1376" t="str">
            <v>No Trade</v>
          </cell>
          <cell r="N1376" t="str">
            <v/>
          </cell>
          <cell r="O1376" t="str">
            <v/>
          </cell>
          <cell r="P1376" t="str">
            <v/>
          </cell>
        </row>
        <row r="1377">
          <cell r="A1377" t="str">
            <v>OH</v>
          </cell>
          <cell r="B1377">
            <v>5</v>
          </cell>
          <cell r="C1377">
            <v>3</v>
          </cell>
          <cell r="D1377" t="str">
            <v>P</v>
          </cell>
          <cell r="E1377">
            <v>0.75</v>
          </cell>
          <cell r="F1377">
            <v>37736</v>
          </cell>
          <cell r="G1377">
            <v>0</v>
          </cell>
          <cell r="H1377">
            <v>0</v>
          </cell>
          <cell r="I1377" t="str">
            <v>0          0   .</v>
          </cell>
          <cell r="J1377">
            <v>0</v>
          </cell>
          <cell r="K1377">
            <v>0</v>
          </cell>
          <cell r="L1377">
            <v>2003</v>
          </cell>
          <cell r="M1377" t="str">
            <v>No Trade</v>
          </cell>
          <cell r="N1377" t="str">
            <v/>
          </cell>
          <cell r="O1377" t="str">
            <v/>
          </cell>
          <cell r="P1377" t="str">
            <v/>
          </cell>
        </row>
        <row r="1378">
          <cell r="A1378" t="str">
            <v>OH</v>
          </cell>
          <cell r="B1378">
            <v>5</v>
          </cell>
          <cell r="C1378">
            <v>3</v>
          </cell>
          <cell r="D1378" t="str">
            <v>C</v>
          </cell>
          <cell r="E1378">
            <v>0.76</v>
          </cell>
          <cell r="F1378">
            <v>37736</v>
          </cell>
          <cell r="G1378">
            <v>2.6700000000000002E-2</v>
          </cell>
          <cell r="H1378">
            <v>2.4E-2</v>
          </cell>
          <cell r="I1378" t="str">
            <v>5          0   .</v>
          </cell>
          <cell r="J1378">
            <v>0</v>
          </cell>
          <cell r="K1378">
            <v>0</v>
          </cell>
          <cell r="L1378">
            <v>2003</v>
          </cell>
          <cell r="M1378" t="str">
            <v>No Trade</v>
          </cell>
          <cell r="N1378" t="str">
            <v/>
          </cell>
          <cell r="O1378" t="str">
            <v/>
          </cell>
          <cell r="P1378" t="str">
            <v/>
          </cell>
        </row>
        <row r="1379">
          <cell r="A1379" t="str">
            <v>OH</v>
          </cell>
          <cell r="B1379">
            <v>5</v>
          </cell>
          <cell r="C1379">
            <v>3</v>
          </cell>
          <cell r="D1379" t="str">
            <v>C</v>
          </cell>
          <cell r="E1379">
            <v>0.77</v>
          </cell>
          <cell r="F1379">
            <v>37736</v>
          </cell>
          <cell r="G1379">
            <v>2.4299999999999999E-2</v>
          </cell>
          <cell r="H1379">
            <v>2.1999999999999999E-2</v>
          </cell>
          <cell r="I1379" t="str">
            <v>3          0   .</v>
          </cell>
          <cell r="J1379">
            <v>0</v>
          </cell>
          <cell r="K1379">
            <v>0</v>
          </cell>
          <cell r="L1379">
            <v>2003</v>
          </cell>
          <cell r="M1379" t="str">
            <v>No Trade</v>
          </cell>
          <cell r="N1379" t="str">
            <v/>
          </cell>
          <cell r="O1379" t="str">
            <v/>
          </cell>
          <cell r="P1379" t="str">
            <v/>
          </cell>
        </row>
        <row r="1380">
          <cell r="A1380" t="str">
            <v>OH</v>
          </cell>
          <cell r="B1380">
            <v>5</v>
          </cell>
          <cell r="C1380">
            <v>3</v>
          </cell>
          <cell r="D1380" t="str">
            <v>C</v>
          </cell>
          <cell r="E1380">
            <v>0.78</v>
          </cell>
          <cell r="F1380">
            <v>37736</v>
          </cell>
          <cell r="G1380">
            <v>2.2100000000000002E-2</v>
          </cell>
          <cell r="H1380">
            <v>0.02</v>
          </cell>
          <cell r="I1380" t="str">
            <v>3          0   .</v>
          </cell>
          <cell r="J1380">
            <v>0</v>
          </cell>
          <cell r="K1380">
            <v>0</v>
          </cell>
          <cell r="L1380">
            <v>2003</v>
          </cell>
          <cell r="M1380" t="str">
            <v>No Trade</v>
          </cell>
          <cell r="N1380" t="str">
            <v/>
          </cell>
          <cell r="O1380" t="str">
            <v/>
          </cell>
          <cell r="P1380" t="str">
            <v/>
          </cell>
        </row>
        <row r="1381">
          <cell r="A1381" t="str">
            <v>OH</v>
          </cell>
          <cell r="B1381">
            <v>5</v>
          </cell>
          <cell r="C1381">
            <v>3</v>
          </cell>
          <cell r="D1381" t="str">
            <v>C</v>
          </cell>
          <cell r="E1381">
            <v>0.79</v>
          </cell>
          <cell r="F1381">
            <v>37736</v>
          </cell>
          <cell r="G1381">
            <v>2.01E-2</v>
          </cell>
          <cell r="H1381">
            <v>1.7999999999999999E-2</v>
          </cell>
          <cell r="I1381" t="str">
            <v>5          0   .</v>
          </cell>
          <cell r="J1381">
            <v>0</v>
          </cell>
          <cell r="K1381">
            <v>0</v>
          </cell>
          <cell r="L1381">
            <v>2003</v>
          </cell>
          <cell r="M1381" t="str">
            <v>No Trade</v>
          </cell>
          <cell r="N1381" t="str">
            <v/>
          </cell>
          <cell r="O1381" t="str">
            <v/>
          </cell>
          <cell r="P1381" t="str">
            <v/>
          </cell>
        </row>
        <row r="1382">
          <cell r="A1382" t="str">
            <v>OH</v>
          </cell>
          <cell r="B1382">
            <v>5</v>
          </cell>
          <cell r="C1382">
            <v>3</v>
          </cell>
          <cell r="D1382" t="str">
            <v>C</v>
          </cell>
          <cell r="E1382">
            <v>0.8</v>
          </cell>
          <cell r="F1382">
            <v>37736</v>
          </cell>
          <cell r="G1382">
            <v>1.83E-2</v>
          </cell>
          <cell r="H1382">
            <v>1.6E-2</v>
          </cell>
          <cell r="I1382" t="str">
            <v>8          0   .</v>
          </cell>
          <cell r="J1382">
            <v>0</v>
          </cell>
          <cell r="K1382">
            <v>0</v>
          </cell>
          <cell r="L1382">
            <v>2003</v>
          </cell>
          <cell r="M1382" t="str">
            <v>No Trade</v>
          </cell>
          <cell r="N1382" t="str">
            <v/>
          </cell>
          <cell r="O1382" t="str">
            <v/>
          </cell>
          <cell r="P1382" t="str">
            <v/>
          </cell>
        </row>
        <row r="1383">
          <cell r="A1383" t="str">
            <v>OH</v>
          </cell>
          <cell r="B1383">
            <v>5</v>
          </cell>
          <cell r="C1383">
            <v>3</v>
          </cell>
          <cell r="D1383" t="str">
            <v>C</v>
          </cell>
          <cell r="E1383">
            <v>0.85</v>
          </cell>
          <cell r="F1383">
            <v>37736</v>
          </cell>
          <cell r="G1383">
            <v>1.12E-2</v>
          </cell>
          <cell r="H1383">
            <v>0.01</v>
          </cell>
          <cell r="I1383" t="str">
            <v>4          0   .</v>
          </cell>
          <cell r="J1383">
            <v>0</v>
          </cell>
          <cell r="K1383">
            <v>0</v>
          </cell>
          <cell r="L1383">
            <v>2003</v>
          </cell>
          <cell r="M1383" t="str">
            <v>No Trade</v>
          </cell>
          <cell r="N1383" t="str">
            <v/>
          </cell>
          <cell r="O1383" t="str">
            <v/>
          </cell>
          <cell r="P1383" t="str">
            <v/>
          </cell>
        </row>
        <row r="1384">
          <cell r="A1384" t="str">
            <v>OH</v>
          </cell>
          <cell r="B1384">
            <v>5</v>
          </cell>
          <cell r="C1384">
            <v>3</v>
          </cell>
          <cell r="D1384" t="str">
            <v>C</v>
          </cell>
          <cell r="E1384">
            <v>0.86</v>
          </cell>
          <cell r="F1384">
            <v>37736</v>
          </cell>
          <cell r="G1384">
            <v>1.0200000000000001E-2</v>
          </cell>
          <cell r="H1384">
            <v>8.9999999999999993E-3</v>
          </cell>
          <cell r="I1384" t="str">
            <v>5          0   .</v>
          </cell>
          <cell r="J1384">
            <v>0</v>
          </cell>
          <cell r="K1384">
            <v>0</v>
          </cell>
          <cell r="L1384">
            <v>2003</v>
          </cell>
          <cell r="M1384" t="str">
            <v>No Trade</v>
          </cell>
          <cell r="N1384" t="str">
            <v/>
          </cell>
          <cell r="O1384" t="str">
            <v/>
          </cell>
          <cell r="P1384" t="str">
            <v/>
          </cell>
        </row>
        <row r="1385">
          <cell r="A1385" t="str">
            <v>OH</v>
          </cell>
          <cell r="B1385">
            <v>5</v>
          </cell>
          <cell r="C1385">
            <v>3</v>
          </cell>
          <cell r="D1385" t="str">
            <v>C</v>
          </cell>
          <cell r="E1385">
            <v>0.9</v>
          </cell>
          <cell r="F1385">
            <v>37736</v>
          </cell>
          <cell r="G1385">
            <v>6.7999999999999996E-3</v>
          </cell>
          <cell r="H1385">
            <v>6.0000000000000001E-3</v>
          </cell>
          <cell r="I1385" t="str">
            <v>4          0   .</v>
          </cell>
          <cell r="J1385">
            <v>0</v>
          </cell>
          <cell r="K1385">
            <v>0</v>
          </cell>
          <cell r="L1385">
            <v>2003</v>
          </cell>
          <cell r="M1385" t="str">
            <v>No Trade</v>
          </cell>
          <cell r="N1385" t="str">
            <v/>
          </cell>
          <cell r="O1385" t="str">
            <v/>
          </cell>
          <cell r="P1385" t="str">
            <v/>
          </cell>
        </row>
        <row r="1386">
          <cell r="A1386" t="str">
            <v>OH</v>
          </cell>
          <cell r="B1386">
            <v>5</v>
          </cell>
          <cell r="C1386">
            <v>3</v>
          </cell>
          <cell r="D1386" t="str">
            <v>C</v>
          </cell>
          <cell r="E1386">
            <v>0.91</v>
          </cell>
          <cell r="F1386">
            <v>37736</v>
          </cell>
          <cell r="G1386">
            <v>6.1999999999999998E-3</v>
          </cell>
          <cell r="H1386">
            <v>5.0000000000000001E-3</v>
          </cell>
          <cell r="I1386" t="str">
            <v>8          0   .</v>
          </cell>
          <cell r="J1386">
            <v>0</v>
          </cell>
          <cell r="K1386">
            <v>0</v>
          </cell>
          <cell r="L1386">
            <v>2003</v>
          </cell>
          <cell r="M1386" t="str">
            <v>No Trade</v>
          </cell>
          <cell r="N1386" t="str">
            <v/>
          </cell>
          <cell r="O1386" t="str">
            <v/>
          </cell>
          <cell r="P1386" t="str">
            <v/>
          </cell>
        </row>
        <row r="1387">
          <cell r="A1387" t="str">
            <v>OH</v>
          </cell>
          <cell r="B1387">
            <v>6</v>
          </cell>
          <cell r="C1387">
            <v>3</v>
          </cell>
          <cell r="D1387" t="str">
            <v>C</v>
          </cell>
          <cell r="E1387">
            <v>0.1</v>
          </cell>
          <cell r="F1387">
            <v>37768</v>
          </cell>
          <cell r="G1387">
            <v>0</v>
          </cell>
          <cell r="H1387">
            <v>0</v>
          </cell>
          <cell r="I1387" t="str">
            <v>0          0   .</v>
          </cell>
          <cell r="J1387">
            <v>0</v>
          </cell>
          <cell r="K1387">
            <v>0</v>
          </cell>
          <cell r="L1387">
            <v>2003</v>
          </cell>
          <cell r="M1387" t="str">
            <v>No Trade</v>
          </cell>
          <cell r="N1387" t="str">
            <v/>
          </cell>
          <cell r="O1387" t="str">
            <v/>
          </cell>
          <cell r="P1387" t="str">
            <v/>
          </cell>
        </row>
        <row r="1388">
          <cell r="A1388" t="str">
            <v>OH</v>
          </cell>
          <cell r="B1388">
            <v>6</v>
          </cell>
          <cell r="C1388">
            <v>3</v>
          </cell>
          <cell r="D1388" t="str">
            <v>C</v>
          </cell>
          <cell r="E1388">
            <v>0.54</v>
          </cell>
          <cell r="F1388">
            <v>37768</v>
          </cell>
          <cell r="G1388">
            <v>5.11E-2</v>
          </cell>
          <cell r="H1388">
            <v>5.0999999999999997E-2</v>
          </cell>
          <cell r="I1388" t="str">
            <v>1          0   .</v>
          </cell>
          <cell r="J1388">
            <v>0</v>
          </cell>
          <cell r="K1388">
            <v>0</v>
          </cell>
          <cell r="L1388">
            <v>2003</v>
          </cell>
          <cell r="M1388" t="str">
            <v>No Trade</v>
          </cell>
          <cell r="N1388" t="str">
            <v/>
          </cell>
          <cell r="O1388" t="str">
            <v/>
          </cell>
          <cell r="P1388" t="str">
            <v/>
          </cell>
        </row>
        <row r="1389">
          <cell r="A1389" t="str">
            <v>OH</v>
          </cell>
          <cell r="B1389">
            <v>6</v>
          </cell>
          <cell r="C1389">
            <v>3</v>
          </cell>
          <cell r="D1389" t="str">
            <v>P</v>
          </cell>
          <cell r="E1389">
            <v>0.54</v>
          </cell>
          <cell r="F1389">
            <v>37768</v>
          </cell>
          <cell r="G1389">
            <v>9.7000000000000003E-3</v>
          </cell>
          <cell r="H1389">
            <v>1.0999999999999999E-2</v>
          </cell>
          <cell r="I1389" t="str">
            <v>4          0   .</v>
          </cell>
          <cell r="J1389">
            <v>0</v>
          </cell>
          <cell r="K1389">
            <v>0</v>
          </cell>
          <cell r="L1389">
            <v>2003</v>
          </cell>
          <cell r="M1389" t="str">
            <v>No Trade</v>
          </cell>
          <cell r="N1389" t="str">
            <v/>
          </cell>
          <cell r="O1389" t="str">
            <v/>
          </cell>
          <cell r="P1389" t="str">
            <v/>
          </cell>
        </row>
        <row r="1390">
          <cell r="A1390" t="str">
            <v>OH</v>
          </cell>
          <cell r="B1390">
            <v>6</v>
          </cell>
          <cell r="C1390">
            <v>3</v>
          </cell>
          <cell r="D1390" t="str">
            <v>P</v>
          </cell>
          <cell r="E1390">
            <v>0.55000000000000004</v>
          </cell>
          <cell r="F1390">
            <v>37768</v>
          </cell>
          <cell r="G1390">
            <v>1.15E-2</v>
          </cell>
          <cell r="H1390">
            <v>1.2999999999999999E-2</v>
          </cell>
          <cell r="I1390" t="str">
            <v>5          0   .</v>
          </cell>
          <cell r="J1390">
            <v>0</v>
          </cell>
          <cell r="K1390">
            <v>0</v>
          </cell>
          <cell r="L1390">
            <v>2003</v>
          </cell>
          <cell r="M1390" t="str">
            <v>No Trade</v>
          </cell>
          <cell r="N1390" t="str">
            <v/>
          </cell>
          <cell r="O1390" t="str">
            <v/>
          </cell>
          <cell r="P1390" t="str">
            <v/>
          </cell>
        </row>
        <row r="1391">
          <cell r="A1391" t="str">
            <v>OH</v>
          </cell>
          <cell r="B1391">
            <v>6</v>
          </cell>
          <cell r="C1391">
            <v>3</v>
          </cell>
          <cell r="D1391" t="str">
            <v>P</v>
          </cell>
          <cell r="E1391">
            <v>0.56000000000000005</v>
          </cell>
          <cell r="F1391">
            <v>37768</v>
          </cell>
          <cell r="G1391">
            <v>1.3599999999999999E-2</v>
          </cell>
          <cell r="H1391">
            <v>1.4999999999999999E-2</v>
          </cell>
          <cell r="I1391" t="str">
            <v>8          0   .</v>
          </cell>
          <cell r="J1391">
            <v>0</v>
          </cell>
          <cell r="K1391">
            <v>0</v>
          </cell>
          <cell r="L1391">
            <v>2003</v>
          </cell>
          <cell r="M1391" t="str">
            <v>No Trade</v>
          </cell>
          <cell r="N1391" t="str">
            <v/>
          </cell>
          <cell r="O1391" t="str">
            <v/>
          </cell>
          <cell r="P1391" t="str">
            <v/>
          </cell>
        </row>
        <row r="1392">
          <cell r="A1392" t="str">
            <v>OH</v>
          </cell>
          <cell r="B1392">
            <v>6</v>
          </cell>
          <cell r="C1392">
            <v>3</v>
          </cell>
          <cell r="D1392" t="str">
            <v>P</v>
          </cell>
          <cell r="E1392">
            <v>0.56999999999999995</v>
          </cell>
          <cell r="F1392">
            <v>37768</v>
          </cell>
          <cell r="G1392">
            <v>0</v>
          </cell>
          <cell r="H1392">
            <v>0</v>
          </cell>
          <cell r="I1392" t="str">
            <v>0          0   .</v>
          </cell>
          <cell r="J1392">
            <v>0</v>
          </cell>
          <cell r="K1392">
            <v>0</v>
          </cell>
          <cell r="L1392">
            <v>2003</v>
          </cell>
          <cell r="M1392" t="str">
            <v>No Trade</v>
          </cell>
          <cell r="N1392" t="str">
            <v/>
          </cell>
          <cell r="O1392" t="str">
            <v/>
          </cell>
          <cell r="P1392" t="str">
            <v/>
          </cell>
        </row>
        <row r="1393">
          <cell r="A1393" t="str">
            <v>OH</v>
          </cell>
          <cell r="B1393">
            <v>6</v>
          </cell>
          <cell r="C1393">
            <v>3</v>
          </cell>
          <cell r="D1393" t="str">
            <v>P</v>
          </cell>
          <cell r="E1393">
            <v>0.57999999999999996</v>
          </cell>
          <cell r="F1393">
            <v>37768</v>
          </cell>
          <cell r="G1393">
            <v>1.84E-2</v>
          </cell>
          <cell r="H1393">
            <v>2.1000000000000001E-2</v>
          </cell>
          <cell r="I1393" t="str">
            <v>2          0   .</v>
          </cell>
          <cell r="J1393">
            <v>0</v>
          </cell>
          <cell r="K1393">
            <v>0</v>
          </cell>
          <cell r="L1393">
            <v>2003</v>
          </cell>
          <cell r="M1393" t="str">
            <v>No Trade</v>
          </cell>
          <cell r="N1393" t="str">
            <v/>
          </cell>
          <cell r="O1393" t="str">
            <v/>
          </cell>
          <cell r="P1393" t="str">
            <v/>
          </cell>
        </row>
        <row r="1394">
          <cell r="A1394" t="str">
            <v>OH</v>
          </cell>
          <cell r="B1394">
            <v>6</v>
          </cell>
          <cell r="C1394">
            <v>3</v>
          </cell>
          <cell r="D1394" t="str">
            <v>P</v>
          </cell>
          <cell r="E1394">
            <v>0.59</v>
          </cell>
          <cell r="F1394">
            <v>37768</v>
          </cell>
          <cell r="G1394">
            <v>2.1299999999999999E-2</v>
          </cell>
          <cell r="H1394">
            <v>2.4E-2</v>
          </cell>
          <cell r="I1394" t="str">
            <v>3          0   .</v>
          </cell>
          <cell r="J1394">
            <v>0</v>
          </cell>
          <cell r="K1394">
            <v>0</v>
          </cell>
          <cell r="L1394">
            <v>2003</v>
          </cell>
          <cell r="M1394" t="str">
            <v>No Trade</v>
          </cell>
          <cell r="N1394" t="str">
            <v/>
          </cell>
          <cell r="O1394" t="str">
            <v/>
          </cell>
          <cell r="P1394" t="str">
            <v/>
          </cell>
        </row>
        <row r="1395">
          <cell r="A1395" t="str">
            <v>OH</v>
          </cell>
          <cell r="B1395">
            <v>6</v>
          </cell>
          <cell r="C1395">
            <v>3</v>
          </cell>
          <cell r="D1395" t="str">
            <v>P</v>
          </cell>
          <cell r="E1395">
            <v>0.6</v>
          </cell>
          <cell r="F1395">
            <v>37768</v>
          </cell>
          <cell r="G1395">
            <v>2.4400000000000002E-2</v>
          </cell>
          <cell r="H1395">
            <v>2.7E-2</v>
          </cell>
          <cell r="I1395" t="str">
            <v>7          0   .</v>
          </cell>
          <cell r="J1395">
            <v>0</v>
          </cell>
          <cell r="K1395">
            <v>0</v>
          </cell>
          <cell r="L1395">
            <v>2003</v>
          </cell>
          <cell r="M1395" t="str">
            <v>No Trade</v>
          </cell>
          <cell r="N1395" t="str">
            <v/>
          </cell>
          <cell r="O1395" t="str">
            <v/>
          </cell>
          <cell r="P1395" t="str">
            <v/>
          </cell>
        </row>
        <row r="1396">
          <cell r="A1396" t="str">
            <v>OH</v>
          </cell>
          <cell r="B1396">
            <v>6</v>
          </cell>
          <cell r="C1396">
            <v>3</v>
          </cell>
          <cell r="D1396" t="str">
            <v>C</v>
          </cell>
          <cell r="E1396">
            <v>0.61</v>
          </cell>
          <cell r="F1396">
            <v>37768</v>
          </cell>
          <cell r="G1396">
            <v>9.06E-2</v>
          </cell>
          <cell r="H1396">
            <v>0.09</v>
          </cell>
          <cell r="I1396" t="str">
            <v>6          0   .</v>
          </cell>
          <cell r="J1396">
            <v>0</v>
          </cell>
          <cell r="K1396">
            <v>0</v>
          </cell>
          <cell r="L1396">
            <v>2003</v>
          </cell>
          <cell r="M1396" t="str">
            <v>No Trade</v>
          </cell>
          <cell r="N1396" t="str">
            <v/>
          </cell>
          <cell r="O1396" t="str">
            <v/>
          </cell>
          <cell r="P1396" t="str">
            <v/>
          </cell>
        </row>
        <row r="1397">
          <cell r="A1397" t="str">
            <v>OH</v>
          </cell>
          <cell r="B1397">
            <v>6</v>
          </cell>
          <cell r="C1397">
            <v>3</v>
          </cell>
          <cell r="D1397" t="str">
            <v>P</v>
          </cell>
          <cell r="E1397">
            <v>0.61</v>
          </cell>
          <cell r="F1397">
            <v>37768</v>
          </cell>
          <cell r="G1397">
            <v>2.7699999999999999E-2</v>
          </cell>
          <cell r="H1397">
            <v>3.1E-2</v>
          </cell>
          <cell r="I1397" t="str">
            <v>4          0   .</v>
          </cell>
          <cell r="J1397">
            <v>0</v>
          </cell>
          <cell r="K1397">
            <v>0</v>
          </cell>
          <cell r="L1397">
            <v>2003</v>
          </cell>
          <cell r="M1397" t="str">
            <v>No Trade</v>
          </cell>
          <cell r="N1397" t="str">
            <v/>
          </cell>
          <cell r="O1397" t="str">
            <v/>
          </cell>
          <cell r="P1397" t="str">
            <v/>
          </cell>
        </row>
        <row r="1398">
          <cell r="A1398" t="str">
            <v>OH</v>
          </cell>
          <cell r="B1398">
            <v>6</v>
          </cell>
          <cell r="C1398">
            <v>3</v>
          </cell>
          <cell r="D1398" t="str">
            <v>C</v>
          </cell>
          <cell r="E1398">
            <v>0.63</v>
          </cell>
          <cell r="F1398">
            <v>37768</v>
          </cell>
          <cell r="G1398">
            <v>8.1000000000000003E-2</v>
          </cell>
          <cell r="H1398">
            <v>7.1999999999999995E-2</v>
          </cell>
          <cell r="I1398" t="str">
            <v>4          0   .</v>
          </cell>
          <cell r="J1398">
            <v>0</v>
          </cell>
          <cell r="K1398">
            <v>0</v>
          </cell>
          <cell r="L1398">
            <v>2003</v>
          </cell>
          <cell r="M1398" t="str">
            <v>No Trade</v>
          </cell>
          <cell r="N1398" t="str">
            <v/>
          </cell>
          <cell r="O1398" t="str">
            <v/>
          </cell>
          <cell r="P1398" t="str">
            <v/>
          </cell>
        </row>
        <row r="1399">
          <cell r="A1399" t="str">
            <v>OH</v>
          </cell>
          <cell r="B1399">
            <v>6</v>
          </cell>
          <cell r="C1399">
            <v>3</v>
          </cell>
          <cell r="D1399" t="str">
            <v>P</v>
          </cell>
          <cell r="E1399">
            <v>0.63</v>
          </cell>
          <cell r="F1399">
            <v>37768</v>
          </cell>
          <cell r="G1399">
            <v>3.5299999999999998E-2</v>
          </cell>
          <cell r="H1399">
            <v>3.9E-2</v>
          </cell>
          <cell r="I1399" t="str">
            <v>6          0   .</v>
          </cell>
          <cell r="J1399">
            <v>0</v>
          </cell>
          <cell r="K1399">
            <v>0</v>
          </cell>
          <cell r="L1399">
            <v>2003</v>
          </cell>
          <cell r="M1399" t="str">
            <v>No Trade</v>
          </cell>
          <cell r="N1399" t="str">
            <v/>
          </cell>
          <cell r="O1399" t="str">
            <v/>
          </cell>
          <cell r="P1399" t="str">
            <v/>
          </cell>
        </row>
        <row r="1400">
          <cell r="A1400" t="str">
            <v>OH</v>
          </cell>
          <cell r="B1400">
            <v>6</v>
          </cell>
          <cell r="C1400">
            <v>3</v>
          </cell>
          <cell r="D1400" t="str">
            <v>C</v>
          </cell>
          <cell r="E1400">
            <v>0.64</v>
          </cell>
          <cell r="F1400">
            <v>37768</v>
          </cell>
          <cell r="G1400">
            <v>7.5499999999999998E-2</v>
          </cell>
          <cell r="H1400">
            <v>6.7000000000000004E-2</v>
          </cell>
          <cell r="I1400" t="str">
            <v>3          0   .</v>
          </cell>
          <cell r="J1400">
            <v>0</v>
          </cell>
          <cell r="K1400">
            <v>0</v>
          </cell>
          <cell r="L1400">
            <v>2003</v>
          </cell>
          <cell r="M1400" t="str">
            <v>No Trade</v>
          </cell>
          <cell r="N1400" t="str">
            <v/>
          </cell>
          <cell r="O1400" t="str">
            <v/>
          </cell>
          <cell r="P1400" t="str">
            <v/>
          </cell>
        </row>
        <row r="1401">
          <cell r="A1401" t="str">
            <v>OH</v>
          </cell>
          <cell r="B1401">
            <v>6</v>
          </cell>
          <cell r="C1401">
            <v>3</v>
          </cell>
          <cell r="D1401" t="str">
            <v>P</v>
          </cell>
          <cell r="E1401">
            <v>0.64</v>
          </cell>
          <cell r="F1401">
            <v>37768</v>
          </cell>
          <cell r="G1401">
            <v>3.95E-2</v>
          </cell>
          <cell r="H1401">
            <v>4.3999999999999997E-2</v>
          </cell>
          <cell r="I1401" t="str">
            <v>2          0   .</v>
          </cell>
          <cell r="J1401">
            <v>0</v>
          </cell>
          <cell r="K1401">
            <v>0</v>
          </cell>
          <cell r="L1401">
            <v>2003</v>
          </cell>
          <cell r="M1401" t="str">
            <v>No Trade</v>
          </cell>
          <cell r="N1401" t="str">
            <v/>
          </cell>
          <cell r="O1401" t="str">
            <v/>
          </cell>
          <cell r="P1401" t="str">
            <v/>
          </cell>
        </row>
        <row r="1402">
          <cell r="A1402" t="str">
            <v>OH</v>
          </cell>
          <cell r="B1402">
            <v>6</v>
          </cell>
          <cell r="C1402">
            <v>3</v>
          </cell>
          <cell r="D1402" t="str">
            <v>C</v>
          </cell>
          <cell r="E1402">
            <v>0.65</v>
          </cell>
          <cell r="F1402">
            <v>37768</v>
          </cell>
          <cell r="G1402">
            <v>7.0199999999999999E-2</v>
          </cell>
          <cell r="H1402">
            <v>6.2E-2</v>
          </cell>
          <cell r="I1402" t="str">
            <v>2          0   .</v>
          </cell>
          <cell r="J1402">
            <v>0</v>
          </cell>
          <cell r="K1402">
            <v>0</v>
          </cell>
          <cell r="L1402">
            <v>2003</v>
          </cell>
          <cell r="M1402" t="str">
            <v>No Trade</v>
          </cell>
          <cell r="N1402" t="str">
            <v/>
          </cell>
          <cell r="O1402" t="str">
            <v/>
          </cell>
          <cell r="P1402" t="str">
            <v/>
          </cell>
        </row>
        <row r="1403">
          <cell r="A1403" t="str">
            <v>OH</v>
          </cell>
          <cell r="B1403">
            <v>6</v>
          </cell>
          <cell r="C1403">
            <v>3</v>
          </cell>
          <cell r="D1403" t="str">
            <v>P</v>
          </cell>
          <cell r="E1403">
            <v>0.65</v>
          </cell>
          <cell r="F1403">
            <v>37768</v>
          </cell>
          <cell r="G1403">
            <v>4.3999999999999997E-2</v>
          </cell>
          <cell r="H1403">
            <v>4.9000000000000002E-2</v>
          </cell>
          <cell r="I1403" t="str">
            <v>0          1   .</v>
          </cell>
          <cell r="J1403">
            <v>500</v>
          </cell>
          <cell r="K1403">
            <v>0.05</v>
          </cell>
          <cell r="L1403">
            <v>2003</v>
          </cell>
          <cell r="M1403" t="str">
            <v>No Trade</v>
          </cell>
          <cell r="N1403" t="str">
            <v/>
          </cell>
          <cell r="O1403" t="str">
            <v/>
          </cell>
          <cell r="P1403" t="str">
            <v/>
          </cell>
        </row>
        <row r="1404">
          <cell r="A1404" t="str">
            <v>OH</v>
          </cell>
          <cell r="B1404">
            <v>6</v>
          </cell>
          <cell r="C1404">
            <v>3</v>
          </cell>
          <cell r="D1404" t="str">
            <v>C</v>
          </cell>
          <cell r="E1404">
            <v>0.66</v>
          </cell>
          <cell r="F1404">
            <v>37768</v>
          </cell>
          <cell r="G1404">
            <v>6.5199999999999994E-2</v>
          </cell>
          <cell r="H1404">
            <v>5.7000000000000002E-2</v>
          </cell>
          <cell r="I1404" t="str">
            <v>4          0   .</v>
          </cell>
          <cell r="J1404">
            <v>0</v>
          </cell>
          <cell r="K1404">
            <v>0</v>
          </cell>
          <cell r="L1404">
            <v>2003</v>
          </cell>
          <cell r="M1404" t="str">
            <v>No Trade</v>
          </cell>
          <cell r="N1404" t="str">
            <v/>
          </cell>
          <cell r="O1404" t="str">
            <v/>
          </cell>
          <cell r="P1404" t="str">
            <v/>
          </cell>
        </row>
        <row r="1405">
          <cell r="A1405" t="str">
            <v>OH</v>
          </cell>
          <cell r="B1405">
            <v>6</v>
          </cell>
          <cell r="C1405">
            <v>3</v>
          </cell>
          <cell r="D1405" t="str">
            <v>P</v>
          </cell>
          <cell r="E1405">
            <v>0.66</v>
          </cell>
          <cell r="F1405">
            <v>37768</v>
          </cell>
          <cell r="G1405">
            <v>4.8800000000000003E-2</v>
          </cell>
          <cell r="H1405">
            <v>5.3999999999999999E-2</v>
          </cell>
          <cell r="I1405" t="str">
            <v>2          0   .</v>
          </cell>
          <cell r="J1405">
            <v>0</v>
          </cell>
          <cell r="K1405">
            <v>0</v>
          </cell>
          <cell r="L1405">
            <v>2003</v>
          </cell>
          <cell r="M1405" t="str">
            <v>No Trade</v>
          </cell>
          <cell r="N1405" t="str">
            <v/>
          </cell>
          <cell r="O1405" t="str">
            <v/>
          </cell>
          <cell r="P1405" t="str">
            <v/>
          </cell>
        </row>
        <row r="1406">
          <cell r="A1406" t="str">
            <v>OH</v>
          </cell>
          <cell r="B1406">
            <v>6</v>
          </cell>
          <cell r="C1406">
            <v>3</v>
          </cell>
          <cell r="D1406" t="str">
            <v>C</v>
          </cell>
          <cell r="E1406">
            <v>0.67</v>
          </cell>
          <cell r="F1406">
            <v>37768</v>
          </cell>
          <cell r="G1406">
            <v>6.0299999999999999E-2</v>
          </cell>
          <cell r="H1406">
            <v>5.2999999999999999E-2</v>
          </cell>
          <cell r="I1406" t="str">
            <v>0          0   .</v>
          </cell>
          <cell r="J1406">
            <v>0</v>
          </cell>
          <cell r="K1406">
            <v>0</v>
          </cell>
          <cell r="L1406">
            <v>2003</v>
          </cell>
          <cell r="M1406" t="str">
            <v>No Trade</v>
          </cell>
          <cell r="N1406" t="str">
            <v/>
          </cell>
          <cell r="O1406" t="str">
            <v/>
          </cell>
          <cell r="P1406" t="str">
            <v/>
          </cell>
        </row>
        <row r="1407">
          <cell r="A1407" t="str">
            <v>OH</v>
          </cell>
          <cell r="B1407">
            <v>6</v>
          </cell>
          <cell r="C1407">
            <v>3</v>
          </cell>
          <cell r="D1407" t="str">
            <v>P</v>
          </cell>
          <cell r="E1407">
            <v>0.67</v>
          </cell>
          <cell r="F1407">
            <v>37768</v>
          </cell>
          <cell r="G1407">
            <v>5.3900000000000003E-2</v>
          </cell>
          <cell r="H1407">
            <v>5.8999999999999997E-2</v>
          </cell>
          <cell r="I1407" t="str">
            <v>8          0   .</v>
          </cell>
          <cell r="J1407">
            <v>0</v>
          </cell>
          <cell r="K1407">
            <v>0</v>
          </cell>
          <cell r="L1407">
            <v>2003</v>
          </cell>
          <cell r="M1407" t="str">
            <v>No Trade</v>
          </cell>
          <cell r="N1407" t="str">
            <v/>
          </cell>
          <cell r="O1407" t="str">
            <v/>
          </cell>
          <cell r="P1407" t="str">
            <v/>
          </cell>
        </row>
        <row r="1408">
          <cell r="A1408" t="str">
            <v>OH</v>
          </cell>
          <cell r="B1408">
            <v>6</v>
          </cell>
          <cell r="C1408">
            <v>3</v>
          </cell>
          <cell r="D1408" t="str">
            <v>C</v>
          </cell>
          <cell r="E1408">
            <v>0.68</v>
          </cell>
          <cell r="F1408">
            <v>37768</v>
          </cell>
          <cell r="G1408">
            <v>5.5300000000000002E-2</v>
          </cell>
          <cell r="H1408">
            <v>4.9000000000000002E-2</v>
          </cell>
          <cell r="I1408" t="str">
            <v>0          1   .</v>
          </cell>
          <cell r="J1408">
            <v>600</v>
          </cell>
          <cell r="K1408">
            <v>0.06</v>
          </cell>
          <cell r="L1408">
            <v>2003</v>
          </cell>
          <cell r="M1408" t="str">
            <v>No Trade</v>
          </cell>
          <cell r="N1408" t="str">
            <v/>
          </cell>
          <cell r="O1408" t="str">
            <v/>
          </cell>
          <cell r="P1408" t="str">
            <v/>
          </cell>
        </row>
        <row r="1409">
          <cell r="A1409" t="str">
            <v>OH</v>
          </cell>
          <cell r="B1409">
            <v>6</v>
          </cell>
          <cell r="C1409">
            <v>3</v>
          </cell>
          <cell r="D1409" t="str">
            <v>P</v>
          </cell>
          <cell r="E1409">
            <v>0.68</v>
          </cell>
          <cell r="F1409">
            <v>37768</v>
          </cell>
          <cell r="G1409">
            <v>5.9700000000000003E-2</v>
          </cell>
          <cell r="H1409">
            <v>6.5000000000000002E-2</v>
          </cell>
          <cell r="I1409" t="str">
            <v>8          0   .</v>
          </cell>
          <cell r="J1409">
            <v>0</v>
          </cell>
          <cell r="K1409">
            <v>0</v>
          </cell>
          <cell r="L1409">
            <v>2003</v>
          </cell>
          <cell r="M1409" t="str">
            <v>No Trade</v>
          </cell>
          <cell r="N1409" t="str">
            <v/>
          </cell>
          <cell r="O1409" t="str">
            <v/>
          </cell>
          <cell r="P1409" t="str">
            <v/>
          </cell>
        </row>
        <row r="1410">
          <cell r="A1410" t="str">
            <v>OH</v>
          </cell>
          <cell r="B1410">
            <v>6</v>
          </cell>
          <cell r="C1410">
            <v>3</v>
          </cell>
          <cell r="D1410" t="str">
            <v>C</v>
          </cell>
          <cell r="E1410">
            <v>0.69</v>
          </cell>
          <cell r="F1410">
            <v>37768</v>
          </cell>
          <cell r="G1410">
            <v>5.0599999999999999E-2</v>
          </cell>
          <cell r="H1410">
            <v>4.4999999999999998E-2</v>
          </cell>
          <cell r="I1410" t="str">
            <v>2          0   .</v>
          </cell>
          <cell r="J1410">
            <v>0</v>
          </cell>
          <cell r="K1410">
            <v>0</v>
          </cell>
          <cell r="L1410">
            <v>2003</v>
          </cell>
          <cell r="M1410" t="str">
            <v>No Trade</v>
          </cell>
          <cell r="N1410" t="str">
            <v/>
          </cell>
          <cell r="O1410" t="str">
            <v/>
          </cell>
          <cell r="P1410" t="str">
            <v/>
          </cell>
        </row>
        <row r="1411">
          <cell r="A1411" t="str">
            <v>OH</v>
          </cell>
          <cell r="B1411">
            <v>6</v>
          </cell>
          <cell r="C1411">
            <v>3</v>
          </cell>
          <cell r="D1411" t="str">
            <v>P</v>
          </cell>
          <cell r="E1411">
            <v>0.69</v>
          </cell>
          <cell r="F1411">
            <v>37768</v>
          </cell>
          <cell r="G1411">
            <v>6.4199999999999993E-2</v>
          </cell>
          <cell r="H1411">
            <v>7.0999999999999994E-2</v>
          </cell>
          <cell r="I1411" t="str">
            <v>8          0   .</v>
          </cell>
          <cell r="J1411">
            <v>0</v>
          </cell>
          <cell r="K1411">
            <v>0</v>
          </cell>
          <cell r="L1411">
            <v>2003</v>
          </cell>
          <cell r="M1411" t="str">
            <v>No Trade</v>
          </cell>
          <cell r="N1411" t="str">
            <v/>
          </cell>
          <cell r="O1411" t="str">
            <v/>
          </cell>
          <cell r="P1411" t="str">
            <v/>
          </cell>
        </row>
        <row r="1412">
          <cell r="A1412" t="str">
            <v>OH</v>
          </cell>
          <cell r="B1412">
            <v>6</v>
          </cell>
          <cell r="C1412">
            <v>3</v>
          </cell>
          <cell r="D1412" t="str">
            <v>C</v>
          </cell>
          <cell r="E1412">
            <v>0.7</v>
          </cell>
          <cell r="F1412">
            <v>37768</v>
          </cell>
          <cell r="G1412">
            <v>4.6800000000000001E-2</v>
          </cell>
          <cell r="H1412">
            <v>4.1000000000000002E-2</v>
          </cell>
          <cell r="I1412" t="str">
            <v>7          0   .</v>
          </cell>
          <cell r="J1412">
            <v>0</v>
          </cell>
          <cell r="K1412">
            <v>0</v>
          </cell>
          <cell r="L1412">
            <v>2003</v>
          </cell>
          <cell r="M1412" t="str">
            <v>No Trade</v>
          </cell>
          <cell r="N1412" t="str">
            <v/>
          </cell>
          <cell r="O1412" t="str">
            <v/>
          </cell>
          <cell r="P1412" t="str">
            <v/>
          </cell>
        </row>
        <row r="1413">
          <cell r="A1413" t="str">
            <v>OH</v>
          </cell>
          <cell r="B1413">
            <v>6</v>
          </cell>
          <cell r="C1413">
            <v>3</v>
          </cell>
          <cell r="D1413" t="str">
            <v>P</v>
          </cell>
          <cell r="E1413">
            <v>0.7</v>
          </cell>
          <cell r="F1413">
            <v>37768</v>
          </cell>
          <cell r="G1413">
            <v>7.0300000000000001E-2</v>
          </cell>
          <cell r="H1413">
            <v>7.8E-2</v>
          </cell>
          <cell r="I1413" t="str">
            <v>1          0   .</v>
          </cell>
          <cell r="J1413">
            <v>0</v>
          </cell>
          <cell r="K1413">
            <v>0</v>
          </cell>
          <cell r="L1413">
            <v>2003</v>
          </cell>
          <cell r="M1413" t="str">
            <v>No Trade</v>
          </cell>
          <cell r="N1413" t="str">
            <v/>
          </cell>
          <cell r="O1413" t="str">
            <v/>
          </cell>
          <cell r="P1413" t="str">
            <v/>
          </cell>
        </row>
        <row r="1414">
          <cell r="A1414" t="str">
            <v>OH</v>
          </cell>
          <cell r="B1414">
            <v>6</v>
          </cell>
          <cell r="C1414">
            <v>3</v>
          </cell>
          <cell r="D1414" t="str">
            <v>C</v>
          </cell>
          <cell r="E1414">
            <v>0.71</v>
          </cell>
          <cell r="F1414">
            <v>37768</v>
          </cell>
          <cell r="G1414">
            <v>4.3200000000000002E-2</v>
          </cell>
          <cell r="H1414">
            <v>3.7999999999999999E-2</v>
          </cell>
          <cell r="I1414" t="str">
            <v>4          0   .</v>
          </cell>
          <cell r="J1414">
            <v>0</v>
          </cell>
          <cell r="K1414">
            <v>0</v>
          </cell>
          <cell r="L1414">
            <v>2003</v>
          </cell>
          <cell r="M1414" t="str">
            <v>No Trade</v>
          </cell>
          <cell r="N1414" t="str">
            <v/>
          </cell>
          <cell r="O1414" t="str">
            <v/>
          </cell>
          <cell r="P1414" t="str">
            <v/>
          </cell>
        </row>
        <row r="1415">
          <cell r="A1415" t="str">
            <v>OH</v>
          </cell>
          <cell r="B1415">
            <v>6</v>
          </cell>
          <cell r="C1415">
            <v>3</v>
          </cell>
          <cell r="D1415" t="str">
            <v>C</v>
          </cell>
          <cell r="E1415">
            <v>0.73</v>
          </cell>
          <cell r="F1415">
            <v>37768</v>
          </cell>
          <cell r="G1415">
            <v>3.6700000000000003E-2</v>
          </cell>
          <cell r="H1415">
            <v>3.2000000000000001E-2</v>
          </cell>
          <cell r="I1415" t="str">
            <v>6          0   .</v>
          </cell>
          <cell r="J1415">
            <v>0</v>
          </cell>
          <cell r="K1415">
            <v>0</v>
          </cell>
          <cell r="L1415">
            <v>2003</v>
          </cell>
          <cell r="M1415" t="str">
            <v>No Trade</v>
          </cell>
          <cell r="N1415" t="str">
            <v/>
          </cell>
          <cell r="O1415" t="str">
            <v/>
          </cell>
          <cell r="P1415" t="str">
            <v/>
          </cell>
        </row>
        <row r="1416">
          <cell r="A1416" t="str">
            <v>OH</v>
          </cell>
          <cell r="B1416">
            <v>6</v>
          </cell>
          <cell r="C1416">
            <v>3</v>
          </cell>
          <cell r="D1416" t="str">
            <v>C</v>
          </cell>
          <cell r="E1416">
            <v>0.74</v>
          </cell>
          <cell r="F1416">
            <v>37768</v>
          </cell>
          <cell r="G1416">
            <v>3.39E-2</v>
          </cell>
          <cell r="H1416">
            <v>2.9000000000000001E-2</v>
          </cell>
          <cell r="I1416" t="str">
            <v>9          0   .</v>
          </cell>
          <cell r="J1416">
            <v>0</v>
          </cell>
          <cell r="K1416">
            <v>0</v>
          </cell>
          <cell r="L1416">
            <v>2003</v>
          </cell>
          <cell r="M1416" t="str">
            <v>No Trade</v>
          </cell>
          <cell r="N1416" t="str">
            <v/>
          </cell>
          <cell r="O1416" t="str">
            <v/>
          </cell>
          <cell r="P1416" t="str">
            <v/>
          </cell>
        </row>
        <row r="1417">
          <cell r="A1417" t="str">
            <v>OH</v>
          </cell>
          <cell r="B1417">
            <v>6</v>
          </cell>
          <cell r="C1417">
            <v>3</v>
          </cell>
          <cell r="D1417" t="str">
            <v>C</v>
          </cell>
          <cell r="E1417">
            <v>0.78</v>
          </cell>
          <cell r="F1417">
            <v>37768</v>
          </cell>
          <cell r="G1417">
            <v>2.4199999999999999E-2</v>
          </cell>
          <cell r="H1417">
            <v>2.1000000000000001E-2</v>
          </cell>
          <cell r="I1417" t="str">
            <v>3          0   .</v>
          </cell>
          <cell r="J1417">
            <v>0</v>
          </cell>
          <cell r="K1417">
            <v>0</v>
          </cell>
          <cell r="L1417">
            <v>2003</v>
          </cell>
          <cell r="M1417" t="str">
            <v>No Trade</v>
          </cell>
          <cell r="N1417" t="str">
            <v/>
          </cell>
          <cell r="O1417" t="str">
            <v/>
          </cell>
          <cell r="P1417" t="str">
            <v/>
          </cell>
        </row>
        <row r="1418">
          <cell r="A1418" t="str">
            <v>OH</v>
          </cell>
          <cell r="B1418">
            <v>6</v>
          </cell>
          <cell r="C1418">
            <v>3</v>
          </cell>
          <cell r="D1418" t="str">
            <v>C</v>
          </cell>
          <cell r="E1418">
            <v>0.8</v>
          </cell>
          <cell r="F1418">
            <v>37768</v>
          </cell>
          <cell r="G1418">
            <v>2.0500000000000001E-2</v>
          </cell>
          <cell r="H1418">
            <v>1.7000000000000001E-2</v>
          </cell>
          <cell r="I1418" t="str">
            <v>9          0   .</v>
          </cell>
          <cell r="J1418">
            <v>0</v>
          </cell>
          <cell r="K1418">
            <v>0</v>
          </cell>
          <cell r="L1418">
            <v>2003</v>
          </cell>
          <cell r="M1418" t="str">
            <v>No Trade</v>
          </cell>
          <cell r="N1418" t="str">
            <v/>
          </cell>
          <cell r="O1418" t="str">
            <v/>
          </cell>
          <cell r="P1418" t="str">
            <v/>
          </cell>
        </row>
        <row r="1419">
          <cell r="A1419" t="str">
            <v>OH</v>
          </cell>
          <cell r="B1419">
            <v>6</v>
          </cell>
          <cell r="C1419">
            <v>3</v>
          </cell>
          <cell r="D1419" t="str">
            <v>C</v>
          </cell>
          <cell r="E1419">
            <v>0.81</v>
          </cell>
          <cell r="F1419">
            <v>37768</v>
          </cell>
          <cell r="G1419">
            <v>1.8800000000000001E-2</v>
          </cell>
          <cell r="H1419">
            <v>1.6E-2</v>
          </cell>
          <cell r="I1419" t="str">
            <v>4          0   .</v>
          </cell>
          <cell r="J1419">
            <v>0</v>
          </cell>
          <cell r="K1419">
            <v>0</v>
          </cell>
          <cell r="L1419">
            <v>2003</v>
          </cell>
          <cell r="M1419" t="str">
            <v>No Trade</v>
          </cell>
          <cell r="N1419" t="str">
            <v/>
          </cell>
          <cell r="O1419" t="str">
            <v/>
          </cell>
          <cell r="P1419" t="str">
            <v/>
          </cell>
        </row>
        <row r="1420">
          <cell r="A1420" t="str">
            <v>OH</v>
          </cell>
          <cell r="B1420">
            <v>6</v>
          </cell>
          <cell r="C1420">
            <v>3</v>
          </cell>
          <cell r="D1420" t="str">
            <v>C</v>
          </cell>
          <cell r="E1420">
            <v>0.85</v>
          </cell>
          <cell r="F1420">
            <v>37768</v>
          </cell>
          <cell r="G1420">
            <v>1.3299999999999999E-2</v>
          </cell>
          <cell r="H1420">
            <v>1.0999999999999999E-2</v>
          </cell>
          <cell r="I1420" t="str">
            <v>6          0   .</v>
          </cell>
          <cell r="J1420">
            <v>0</v>
          </cell>
          <cell r="K1420">
            <v>0</v>
          </cell>
          <cell r="L1420">
            <v>2003</v>
          </cell>
          <cell r="M1420" t="str">
            <v>No Trade</v>
          </cell>
          <cell r="N1420" t="str">
            <v/>
          </cell>
          <cell r="O1420" t="str">
            <v/>
          </cell>
          <cell r="P1420" t="str">
            <v/>
          </cell>
        </row>
        <row r="1421">
          <cell r="A1421" t="str">
            <v>OH</v>
          </cell>
          <cell r="B1421">
            <v>6</v>
          </cell>
          <cell r="C1421">
            <v>3</v>
          </cell>
          <cell r="D1421" t="str">
            <v>C</v>
          </cell>
          <cell r="E1421">
            <v>0.87</v>
          </cell>
          <cell r="F1421">
            <v>37768</v>
          </cell>
          <cell r="G1421">
            <v>1.12E-2</v>
          </cell>
          <cell r="H1421">
            <v>8.9999999999999993E-3</v>
          </cell>
          <cell r="I1421" t="str">
            <v>7          0   .</v>
          </cell>
          <cell r="J1421">
            <v>0</v>
          </cell>
          <cell r="K1421">
            <v>0</v>
          </cell>
          <cell r="L1421">
            <v>2003</v>
          </cell>
          <cell r="M1421" t="str">
            <v>No Trade</v>
          </cell>
          <cell r="N1421" t="str">
            <v/>
          </cell>
          <cell r="O1421" t="str">
            <v/>
          </cell>
          <cell r="P1421" t="str">
            <v/>
          </cell>
        </row>
        <row r="1422">
          <cell r="A1422" t="str">
            <v>OH</v>
          </cell>
          <cell r="B1422">
            <v>6</v>
          </cell>
          <cell r="C1422">
            <v>3</v>
          </cell>
          <cell r="D1422" t="str">
            <v>C</v>
          </cell>
          <cell r="E1422">
            <v>0.9</v>
          </cell>
          <cell r="F1422">
            <v>37768</v>
          </cell>
          <cell r="G1422">
            <v>8.6E-3</v>
          </cell>
          <cell r="H1422">
            <v>7.0000000000000001E-3</v>
          </cell>
          <cell r="I1422" t="str">
            <v>4          0   .</v>
          </cell>
          <cell r="J1422">
            <v>0</v>
          </cell>
          <cell r="K1422">
            <v>0</v>
          </cell>
          <cell r="L1422">
            <v>2003</v>
          </cell>
          <cell r="M1422" t="str">
            <v>No Trade</v>
          </cell>
          <cell r="N1422" t="str">
            <v/>
          </cell>
          <cell r="O1422" t="str">
            <v/>
          </cell>
          <cell r="P1422" t="str">
            <v/>
          </cell>
        </row>
        <row r="1423">
          <cell r="A1423" t="str">
            <v>OH</v>
          </cell>
          <cell r="B1423">
            <v>6</v>
          </cell>
          <cell r="C1423">
            <v>3</v>
          </cell>
          <cell r="D1423" t="str">
            <v>C</v>
          </cell>
          <cell r="E1423">
            <v>0.95</v>
          </cell>
          <cell r="F1423">
            <v>37768</v>
          </cell>
          <cell r="G1423">
            <v>5.5999999999999999E-3</v>
          </cell>
          <cell r="H1423">
            <v>4.0000000000000001E-3</v>
          </cell>
          <cell r="I1423" t="str">
            <v>8          0   .</v>
          </cell>
          <cell r="J1423">
            <v>0</v>
          </cell>
          <cell r="K1423">
            <v>0</v>
          </cell>
          <cell r="L1423">
            <v>2003</v>
          </cell>
          <cell r="M1423" t="str">
            <v>No Trade</v>
          </cell>
          <cell r="N1423" t="str">
            <v/>
          </cell>
          <cell r="O1423" t="str">
            <v/>
          </cell>
          <cell r="P1423" t="str">
            <v/>
          </cell>
        </row>
        <row r="1424">
          <cell r="A1424" t="str">
            <v>OH</v>
          </cell>
          <cell r="B1424">
            <v>6</v>
          </cell>
          <cell r="C1424">
            <v>3</v>
          </cell>
          <cell r="D1424" t="str">
            <v>C</v>
          </cell>
          <cell r="E1424">
            <v>1</v>
          </cell>
          <cell r="F1424">
            <v>37768</v>
          </cell>
          <cell r="G1424">
            <v>3.7000000000000002E-3</v>
          </cell>
          <cell r="H1424">
            <v>3.0000000000000001E-3</v>
          </cell>
          <cell r="I1424" t="str">
            <v>1          0   .</v>
          </cell>
          <cell r="J1424">
            <v>0</v>
          </cell>
          <cell r="K1424">
            <v>0</v>
          </cell>
          <cell r="L1424">
            <v>2003</v>
          </cell>
          <cell r="M1424" t="str">
            <v>No Trade</v>
          </cell>
          <cell r="N1424" t="str">
            <v/>
          </cell>
          <cell r="O1424" t="str">
            <v/>
          </cell>
          <cell r="P1424" t="str">
            <v/>
          </cell>
        </row>
        <row r="1425">
          <cell r="A1425" t="str">
            <v>OH</v>
          </cell>
          <cell r="B1425">
            <v>7</v>
          </cell>
          <cell r="C1425">
            <v>3</v>
          </cell>
          <cell r="D1425" t="str">
            <v>P</v>
          </cell>
          <cell r="E1425">
            <v>0.55000000000000004</v>
          </cell>
          <cell r="F1425">
            <v>37797</v>
          </cell>
          <cell r="G1425">
            <v>1.44E-2</v>
          </cell>
          <cell r="H1425">
            <v>1.6E-2</v>
          </cell>
          <cell r="I1425" t="str">
            <v>7          0   .</v>
          </cell>
          <cell r="J1425">
            <v>0</v>
          </cell>
          <cell r="K1425">
            <v>0</v>
          </cell>
          <cell r="L1425">
            <v>2003</v>
          </cell>
          <cell r="M1425" t="str">
            <v>No Trade</v>
          </cell>
          <cell r="N1425" t="str">
            <v/>
          </cell>
          <cell r="O1425" t="str">
            <v/>
          </cell>
          <cell r="P1425" t="str">
            <v/>
          </cell>
        </row>
        <row r="1426">
          <cell r="A1426" t="str">
            <v>OH</v>
          </cell>
          <cell r="B1426">
            <v>7</v>
          </cell>
          <cell r="C1426">
            <v>3</v>
          </cell>
          <cell r="D1426" t="str">
            <v>P</v>
          </cell>
          <cell r="E1426">
            <v>0.6</v>
          </cell>
          <cell r="F1426">
            <v>37797</v>
          </cell>
          <cell r="G1426">
            <v>2.8400000000000002E-2</v>
          </cell>
          <cell r="H1426">
            <v>3.2000000000000001E-2</v>
          </cell>
          <cell r="I1426" t="str">
            <v>2          0   .</v>
          </cell>
          <cell r="J1426">
            <v>0</v>
          </cell>
          <cell r="K1426">
            <v>0</v>
          </cell>
          <cell r="L1426">
            <v>2003</v>
          </cell>
          <cell r="M1426" t="str">
            <v>No Trade</v>
          </cell>
          <cell r="N1426" t="str">
            <v/>
          </cell>
          <cell r="O1426" t="str">
            <v/>
          </cell>
          <cell r="P1426" t="str">
            <v/>
          </cell>
        </row>
        <row r="1427">
          <cell r="A1427" t="str">
            <v>OH</v>
          </cell>
          <cell r="B1427">
            <v>7</v>
          </cell>
          <cell r="C1427">
            <v>3</v>
          </cell>
          <cell r="D1427" t="str">
            <v>C</v>
          </cell>
          <cell r="E1427">
            <v>0.64</v>
          </cell>
          <cell r="F1427">
            <v>37797</v>
          </cell>
          <cell r="G1427">
            <v>7.7700000000000005E-2</v>
          </cell>
          <cell r="H1427">
            <v>6.9000000000000006E-2</v>
          </cell>
          <cell r="I1427" t="str">
            <v>7          0   .</v>
          </cell>
          <cell r="J1427">
            <v>0</v>
          </cell>
          <cell r="K1427">
            <v>0</v>
          </cell>
          <cell r="L1427">
            <v>2003</v>
          </cell>
          <cell r="M1427" t="str">
            <v>No Trade</v>
          </cell>
          <cell r="N1427" t="str">
            <v/>
          </cell>
          <cell r="O1427" t="str">
            <v/>
          </cell>
          <cell r="P1427" t="str">
            <v/>
          </cell>
        </row>
        <row r="1428">
          <cell r="A1428" t="str">
            <v>OH</v>
          </cell>
          <cell r="B1428">
            <v>7</v>
          </cell>
          <cell r="C1428">
            <v>3</v>
          </cell>
          <cell r="D1428" t="str">
            <v>P</v>
          </cell>
          <cell r="E1428">
            <v>0.64</v>
          </cell>
          <cell r="F1428">
            <v>37797</v>
          </cell>
          <cell r="G1428">
            <v>4.4200000000000003E-2</v>
          </cell>
          <cell r="H1428">
            <v>4.9000000000000002E-2</v>
          </cell>
          <cell r="I1428" t="str">
            <v>4          0   .</v>
          </cell>
          <cell r="J1428">
            <v>0</v>
          </cell>
          <cell r="K1428">
            <v>0</v>
          </cell>
          <cell r="L1428">
            <v>2003</v>
          </cell>
          <cell r="M1428" t="str">
            <v>No Trade</v>
          </cell>
          <cell r="N1428" t="str">
            <v/>
          </cell>
          <cell r="O1428" t="str">
            <v/>
          </cell>
          <cell r="P1428" t="str">
            <v/>
          </cell>
        </row>
        <row r="1429">
          <cell r="A1429" t="str">
            <v>OH</v>
          </cell>
          <cell r="B1429">
            <v>7</v>
          </cell>
          <cell r="C1429">
            <v>3</v>
          </cell>
          <cell r="D1429" t="str">
            <v>C</v>
          </cell>
          <cell r="E1429">
            <v>0.65</v>
          </cell>
          <cell r="F1429">
            <v>37797</v>
          </cell>
          <cell r="G1429">
            <v>7.2700000000000001E-2</v>
          </cell>
          <cell r="H1429">
            <v>6.5000000000000002E-2</v>
          </cell>
          <cell r="I1429" t="str">
            <v>0          0   .</v>
          </cell>
          <cell r="J1429">
            <v>0</v>
          </cell>
          <cell r="K1429">
            <v>0</v>
          </cell>
          <cell r="L1429">
            <v>2003</v>
          </cell>
          <cell r="M1429" t="str">
            <v>No Trade</v>
          </cell>
          <cell r="N1429" t="str">
            <v/>
          </cell>
          <cell r="O1429" t="str">
            <v/>
          </cell>
          <cell r="P1429" t="str">
            <v/>
          </cell>
        </row>
        <row r="1430">
          <cell r="A1430" t="str">
            <v>OH</v>
          </cell>
          <cell r="B1430">
            <v>7</v>
          </cell>
          <cell r="C1430">
            <v>3</v>
          </cell>
          <cell r="D1430" t="str">
            <v>P</v>
          </cell>
          <cell r="E1430">
            <v>0.65</v>
          </cell>
          <cell r="F1430">
            <v>37797</v>
          </cell>
          <cell r="G1430">
            <v>4.8899999999999999E-2</v>
          </cell>
          <cell r="H1430">
            <v>5.3999999999999999E-2</v>
          </cell>
          <cell r="I1430" t="str">
            <v>3          0   .</v>
          </cell>
          <cell r="J1430">
            <v>0</v>
          </cell>
          <cell r="K1430">
            <v>0</v>
          </cell>
          <cell r="L1430">
            <v>2003</v>
          </cell>
          <cell r="M1430" t="str">
            <v>No Trade</v>
          </cell>
          <cell r="N1430" t="str">
            <v/>
          </cell>
          <cell r="O1430" t="str">
            <v/>
          </cell>
          <cell r="P1430" t="str">
            <v/>
          </cell>
        </row>
        <row r="1431">
          <cell r="A1431" t="str">
            <v>OH</v>
          </cell>
          <cell r="B1431">
            <v>7</v>
          </cell>
          <cell r="C1431">
            <v>3</v>
          </cell>
          <cell r="D1431" t="str">
            <v>C</v>
          </cell>
          <cell r="E1431">
            <v>0.66</v>
          </cell>
          <cell r="F1431">
            <v>37797</v>
          </cell>
          <cell r="G1431">
            <v>6.7699999999999996E-2</v>
          </cell>
          <cell r="H1431">
            <v>0.06</v>
          </cell>
          <cell r="I1431" t="str">
            <v>2          0   .</v>
          </cell>
          <cell r="J1431">
            <v>0</v>
          </cell>
          <cell r="K1431">
            <v>0</v>
          </cell>
          <cell r="L1431">
            <v>2003</v>
          </cell>
          <cell r="M1431" t="str">
            <v>No Trade</v>
          </cell>
          <cell r="N1431" t="str">
            <v/>
          </cell>
          <cell r="O1431" t="str">
            <v/>
          </cell>
          <cell r="P1431" t="str">
            <v/>
          </cell>
        </row>
        <row r="1432">
          <cell r="A1432" t="str">
            <v>OH</v>
          </cell>
          <cell r="B1432">
            <v>7</v>
          </cell>
          <cell r="C1432">
            <v>3</v>
          </cell>
          <cell r="D1432" t="str">
            <v>P</v>
          </cell>
          <cell r="E1432">
            <v>0.66</v>
          </cell>
          <cell r="F1432">
            <v>37797</v>
          </cell>
          <cell r="G1432">
            <v>5.3800000000000001E-2</v>
          </cell>
          <cell r="H1432">
            <v>5.8999999999999997E-2</v>
          </cell>
          <cell r="I1432" t="str">
            <v>5          0   .</v>
          </cell>
          <cell r="J1432">
            <v>0</v>
          </cell>
          <cell r="K1432">
            <v>0</v>
          </cell>
          <cell r="L1432">
            <v>2003</v>
          </cell>
          <cell r="M1432" t="str">
            <v>No Trade</v>
          </cell>
          <cell r="N1432" t="str">
            <v/>
          </cell>
          <cell r="O1432" t="str">
            <v/>
          </cell>
          <cell r="P1432" t="str">
            <v/>
          </cell>
        </row>
        <row r="1433">
          <cell r="A1433" t="str">
            <v>OH</v>
          </cell>
          <cell r="B1433">
            <v>7</v>
          </cell>
          <cell r="C1433">
            <v>3</v>
          </cell>
          <cell r="D1433" t="str">
            <v>C</v>
          </cell>
          <cell r="E1433">
            <v>0.68</v>
          </cell>
          <cell r="F1433">
            <v>37797</v>
          </cell>
          <cell r="G1433">
            <v>5.8500000000000003E-2</v>
          </cell>
          <cell r="H1433">
            <v>5.1999999999999998E-2</v>
          </cell>
          <cell r="I1433" t="str">
            <v>1          0   .</v>
          </cell>
          <cell r="J1433">
            <v>0</v>
          </cell>
          <cell r="K1433">
            <v>0</v>
          </cell>
          <cell r="L1433">
            <v>2003</v>
          </cell>
          <cell r="M1433" t="str">
            <v>No Trade</v>
          </cell>
          <cell r="N1433" t="str">
            <v/>
          </cell>
          <cell r="O1433" t="str">
            <v/>
          </cell>
          <cell r="P1433" t="str">
            <v/>
          </cell>
        </row>
        <row r="1434">
          <cell r="A1434" t="str">
            <v>OH</v>
          </cell>
          <cell r="B1434">
            <v>7</v>
          </cell>
          <cell r="C1434">
            <v>3</v>
          </cell>
          <cell r="D1434" t="str">
            <v>P</v>
          </cell>
          <cell r="E1434">
            <v>0.68</v>
          </cell>
          <cell r="F1434">
            <v>37797</v>
          </cell>
          <cell r="G1434">
            <v>5.5E-2</v>
          </cell>
          <cell r="H1434">
            <v>5.5E-2</v>
          </cell>
          <cell r="I1434" t="str">
            <v>0          0   .</v>
          </cell>
          <cell r="J1434">
            <v>0</v>
          </cell>
          <cell r="K1434">
            <v>0</v>
          </cell>
          <cell r="L1434">
            <v>2003</v>
          </cell>
          <cell r="M1434" t="str">
            <v>No Trade</v>
          </cell>
          <cell r="N1434" t="str">
            <v/>
          </cell>
          <cell r="O1434" t="str">
            <v/>
          </cell>
          <cell r="P1434" t="str">
            <v/>
          </cell>
        </row>
        <row r="1435">
          <cell r="A1435" t="str">
            <v>OH</v>
          </cell>
          <cell r="B1435">
            <v>7</v>
          </cell>
          <cell r="C1435">
            <v>3</v>
          </cell>
          <cell r="D1435" t="str">
            <v>C</v>
          </cell>
          <cell r="E1435">
            <v>0.69</v>
          </cell>
          <cell r="F1435">
            <v>37797</v>
          </cell>
          <cell r="G1435">
            <v>5.45E-2</v>
          </cell>
          <cell r="H1435">
            <v>4.8000000000000001E-2</v>
          </cell>
          <cell r="I1435" t="str">
            <v>4          0   .</v>
          </cell>
          <cell r="J1435">
            <v>0</v>
          </cell>
          <cell r="K1435">
            <v>0</v>
          </cell>
          <cell r="L1435">
            <v>2003</v>
          </cell>
          <cell r="M1435" t="str">
            <v>No Trade</v>
          </cell>
          <cell r="N1435" t="str">
            <v/>
          </cell>
          <cell r="O1435" t="str">
            <v/>
          </cell>
          <cell r="P1435" t="str">
            <v/>
          </cell>
        </row>
        <row r="1436">
          <cell r="A1436" t="str">
            <v>OH</v>
          </cell>
          <cell r="B1436">
            <v>7</v>
          </cell>
          <cell r="C1436">
            <v>3</v>
          </cell>
          <cell r="D1436" t="str">
            <v>C</v>
          </cell>
          <cell r="E1436">
            <v>0.7</v>
          </cell>
          <cell r="F1436">
            <v>37797</v>
          </cell>
          <cell r="G1436">
            <v>5.0700000000000002E-2</v>
          </cell>
          <cell r="H1436">
            <v>4.4999999999999998E-2</v>
          </cell>
          <cell r="I1436" t="str">
            <v>0          0   .</v>
          </cell>
          <cell r="J1436">
            <v>0</v>
          </cell>
          <cell r="K1436">
            <v>0</v>
          </cell>
          <cell r="L1436">
            <v>2003</v>
          </cell>
          <cell r="M1436" t="str">
            <v>No Trade</v>
          </cell>
          <cell r="N1436" t="str">
            <v/>
          </cell>
          <cell r="O1436" t="str">
            <v/>
          </cell>
          <cell r="P1436" t="str">
            <v/>
          </cell>
        </row>
        <row r="1437">
          <cell r="A1437" t="str">
            <v>OH</v>
          </cell>
          <cell r="B1437">
            <v>7</v>
          </cell>
          <cell r="C1437">
            <v>3</v>
          </cell>
          <cell r="D1437" t="str">
            <v>C</v>
          </cell>
          <cell r="E1437">
            <v>0.78</v>
          </cell>
          <cell r="F1437">
            <v>37797</v>
          </cell>
          <cell r="G1437">
            <v>2.8000000000000001E-2</v>
          </cell>
          <cell r="H1437">
            <v>2.4E-2</v>
          </cell>
          <cell r="I1437" t="str">
            <v>4          0   .</v>
          </cell>
          <cell r="J1437">
            <v>0</v>
          </cell>
          <cell r="K1437">
            <v>0</v>
          </cell>
          <cell r="L1437">
            <v>2003</v>
          </cell>
          <cell r="M1437" t="str">
            <v>No Trade</v>
          </cell>
          <cell r="N1437" t="str">
            <v/>
          </cell>
          <cell r="O1437" t="str">
            <v/>
          </cell>
          <cell r="P1437" t="str">
            <v/>
          </cell>
        </row>
        <row r="1438">
          <cell r="A1438" t="str">
            <v>OH</v>
          </cell>
          <cell r="B1438">
            <v>7</v>
          </cell>
          <cell r="C1438">
            <v>3</v>
          </cell>
          <cell r="D1438" t="str">
            <v>C</v>
          </cell>
          <cell r="E1438">
            <v>0.8</v>
          </cell>
          <cell r="F1438">
            <v>37797</v>
          </cell>
          <cell r="G1438">
            <v>2.4E-2</v>
          </cell>
          <cell r="H1438">
            <v>0.02</v>
          </cell>
          <cell r="I1438" t="str">
            <v>9          0   .</v>
          </cell>
          <cell r="J1438">
            <v>0</v>
          </cell>
          <cell r="K1438">
            <v>0</v>
          </cell>
          <cell r="L1438">
            <v>2003</v>
          </cell>
          <cell r="M1438" t="str">
            <v>No Trade</v>
          </cell>
          <cell r="N1438" t="str">
            <v/>
          </cell>
          <cell r="O1438" t="str">
            <v/>
          </cell>
          <cell r="P1438" t="str">
            <v/>
          </cell>
        </row>
        <row r="1439">
          <cell r="A1439" t="str">
            <v>OH</v>
          </cell>
          <cell r="B1439">
            <v>7</v>
          </cell>
          <cell r="C1439">
            <v>3</v>
          </cell>
          <cell r="D1439" t="str">
            <v>C</v>
          </cell>
          <cell r="E1439">
            <v>0.83</v>
          </cell>
          <cell r="F1439">
            <v>37797</v>
          </cell>
          <cell r="G1439">
            <v>0</v>
          </cell>
          <cell r="H1439">
            <v>0</v>
          </cell>
          <cell r="I1439" t="str">
            <v>0          0   .</v>
          </cell>
          <cell r="J1439">
            <v>0</v>
          </cell>
          <cell r="K1439">
            <v>0</v>
          </cell>
          <cell r="L1439">
            <v>2003</v>
          </cell>
          <cell r="M1439" t="str">
            <v>No Trade</v>
          </cell>
          <cell r="N1439" t="str">
            <v/>
          </cell>
          <cell r="O1439" t="str">
            <v/>
          </cell>
          <cell r="P1439" t="str">
            <v/>
          </cell>
        </row>
        <row r="1440">
          <cell r="A1440" t="str">
            <v>OH</v>
          </cell>
          <cell r="B1440">
            <v>7</v>
          </cell>
          <cell r="C1440">
            <v>3</v>
          </cell>
          <cell r="D1440" t="str">
            <v>C</v>
          </cell>
          <cell r="E1440">
            <v>0.85</v>
          </cell>
          <cell r="F1440">
            <v>37797</v>
          </cell>
          <cell r="G1440">
            <v>1.6400000000000001E-2</v>
          </cell>
          <cell r="H1440">
            <v>1.4E-2</v>
          </cell>
          <cell r="I1440" t="str">
            <v>1          0   .</v>
          </cell>
          <cell r="J1440">
            <v>0</v>
          </cell>
          <cell r="K1440">
            <v>0</v>
          </cell>
          <cell r="L1440">
            <v>2003</v>
          </cell>
          <cell r="M1440" t="str">
            <v>No Trade</v>
          </cell>
          <cell r="N1440" t="str">
            <v/>
          </cell>
          <cell r="O1440" t="str">
            <v/>
          </cell>
          <cell r="P1440" t="str">
            <v/>
          </cell>
        </row>
        <row r="1441">
          <cell r="A1441" t="str">
            <v>OH</v>
          </cell>
          <cell r="B1441">
            <v>8</v>
          </cell>
          <cell r="C1441">
            <v>3</v>
          </cell>
          <cell r="D1441" t="str">
            <v>P</v>
          </cell>
          <cell r="E1441">
            <v>0.46</v>
          </cell>
          <cell r="F1441">
            <v>37830</v>
          </cell>
          <cell r="G1441">
            <v>0</v>
          </cell>
          <cell r="H1441">
            <v>0</v>
          </cell>
          <cell r="I1441" t="str">
            <v>0          0   .</v>
          </cell>
          <cell r="J1441">
            <v>0</v>
          </cell>
          <cell r="K1441">
            <v>0</v>
          </cell>
          <cell r="L1441">
            <v>2003</v>
          </cell>
          <cell r="M1441" t="str">
            <v>No Trade</v>
          </cell>
          <cell r="N1441" t="str">
            <v/>
          </cell>
          <cell r="O1441" t="str">
            <v/>
          </cell>
          <cell r="P1441" t="str">
            <v/>
          </cell>
        </row>
        <row r="1442">
          <cell r="A1442" t="str">
            <v>OH</v>
          </cell>
          <cell r="B1442">
            <v>8</v>
          </cell>
          <cell r="C1442">
            <v>3</v>
          </cell>
          <cell r="D1442" t="str">
            <v>P</v>
          </cell>
          <cell r="E1442">
            <v>0.47</v>
          </cell>
          <cell r="F1442">
            <v>37830</v>
          </cell>
          <cell r="G1442">
            <v>0</v>
          </cell>
          <cell r="H1442">
            <v>0</v>
          </cell>
          <cell r="I1442" t="str">
            <v>0          0   .</v>
          </cell>
          <cell r="J1442">
            <v>0</v>
          </cell>
          <cell r="K1442">
            <v>0</v>
          </cell>
          <cell r="L1442">
            <v>2003</v>
          </cell>
          <cell r="M1442" t="str">
            <v>No Trade</v>
          </cell>
          <cell r="N1442" t="str">
            <v/>
          </cell>
          <cell r="O1442" t="str">
            <v/>
          </cell>
          <cell r="P1442" t="str">
            <v/>
          </cell>
        </row>
        <row r="1443">
          <cell r="A1443" t="str">
            <v>OH</v>
          </cell>
          <cell r="B1443">
            <v>8</v>
          </cell>
          <cell r="C1443">
            <v>3</v>
          </cell>
          <cell r="D1443" t="str">
            <v>P</v>
          </cell>
          <cell r="E1443">
            <v>0.48</v>
          </cell>
          <cell r="F1443">
            <v>37830</v>
          </cell>
          <cell r="G1443">
            <v>0</v>
          </cell>
          <cell r="H1443">
            <v>0</v>
          </cell>
          <cell r="I1443" t="str">
            <v>0          0   .</v>
          </cell>
          <cell r="J1443">
            <v>0</v>
          </cell>
          <cell r="K1443">
            <v>0</v>
          </cell>
          <cell r="L1443">
            <v>2003</v>
          </cell>
          <cell r="M1443" t="str">
            <v>No Trade</v>
          </cell>
          <cell r="N1443" t="str">
            <v/>
          </cell>
          <cell r="O1443" t="str">
            <v/>
          </cell>
          <cell r="P1443" t="str">
            <v/>
          </cell>
        </row>
        <row r="1444">
          <cell r="A1444" t="str">
            <v>OH</v>
          </cell>
          <cell r="B1444">
            <v>8</v>
          </cell>
          <cell r="C1444">
            <v>3</v>
          </cell>
          <cell r="D1444" t="str">
            <v>P</v>
          </cell>
          <cell r="E1444">
            <v>0.49</v>
          </cell>
          <cell r="F1444">
            <v>37830</v>
          </cell>
          <cell r="G1444">
            <v>0</v>
          </cell>
          <cell r="H1444">
            <v>0</v>
          </cell>
          <cell r="I1444" t="str">
            <v>0          0   .</v>
          </cell>
          <cell r="J1444">
            <v>0</v>
          </cell>
          <cell r="K1444">
            <v>0</v>
          </cell>
          <cell r="L1444">
            <v>2003</v>
          </cell>
          <cell r="M1444" t="str">
            <v>No Trade</v>
          </cell>
          <cell r="N1444" t="str">
            <v/>
          </cell>
          <cell r="O1444" t="str">
            <v/>
          </cell>
          <cell r="P1444" t="str">
            <v/>
          </cell>
        </row>
        <row r="1445">
          <cell r="A1445" t="str">
            <v>OH</v>
          </cell>
          <cell r="B1445">
            <v>8</v>
          </cell>
          <cell r="C1445">
            <v>3</v>
          </cell>
          <cell r="D1445" t="str">
            <v>P</v>
          </cell>
          <cell r="E1445">
            <v>0.5</v>
          </cell>
          <cell r="F1445">
            <v>37830</v>
          </cell>
          <cell r="G1445">
            <v>0</v>
          </cell>
          <cell r="H1445">
            <v>0</v>
          </cell>
          <cell r="I1445" t="str">
            <v>0          0   .</v>
          </cell>
          <cell r="J1445">
            <v>0</v>
          </cell>
          <cell r="K1445">
            <v>0</v>
          </cell>
          <cell r="L1445">
            <v>2003</v>
          </cell>
          <cell r="M1445" t="str">
            <v>No Trade</v>
          </cell>
          <cell r="N1445" t="str">
            <v/>
          </cell>
          <cell r="O1445" t="str">
            <v/>
          </cell>
          <cell r="P1445" t="str">
            <v/>
          </cell>
        </row>
        <row r="1446">
          <cell r="A1446" t="str">
            <v>OH</v>
          </cell>
          <cell r="B1446">
            <v>8</v>
          </cell>
          <cell r="C1446">
            <v>3</v>
          </cell>
          <cell r="D1446" t="str">
            <v>P</v>
          </cell>
          <cell r="E1446">
            <v>0.51</v>
          </cell>
          <cell r="F1446">
            <v>37830</v>
          </cell>
          <cell r="G1446">
            <v>0</v>
          </cell>
          <cell r="H1446">
            <v>0</v>
          </cell>
          <cell r="I1446" t="str">
            <v>0          0   .</v>
          </cell>
          <cell r="J1446">
            <v>0</v>
          </cell>
          <cell r="K1446">
            <v>0</v>
          </cell>
          <cell r="L1446">
            <v>2003</v>
          </cell>
          <cell r="M1446" t="str">
            <v>No Trade</v>
          </cell>
          <cell r="N1446" t="str">
            <v/>
          </cell>
          <cell r="O1446" t="str">
            <v/>
          </cell>
          <cell r="P1446" t="str">
            <v/>
          </cell>
        </row>
        <row r="1447">
          <cell r="A1447" t="str">
            <v>OH</v>
          </cell>
          <cell r="B1447">
            <v>8</v>
          </cell>
          <cell r="C1447">
            <v>3</v>
          </cell>
          <cell r="D1447" t="str">
            <v>P</v>
          </cell>
          <cell r="E1447">
            <v>0.52</v>
          </cell>
          <cell r="F1447">
            <v>37830</v>
          </cell>
          <cell r="G1447">
            <v>0</v>
          </cell>
          <cell r="H1447">
            <v>0</v>
          </cell>
          <cell r="I1447" t="str">
            <v>0          0   .</v>
          </cell>
          <cell r="J1447">
            <v>0</v>
          </cell>
          <cell r="K1447">
            <v>0</v>
          </cell>
          <cell r="L1447">
            <v>2003</v>
          </cell>
          <cell r="M1447" t="str">
            <v>No Trade</v>
          </cell>
          <cell r="N1447" t="str">
            <v/>
          </cell>
          <cell r="O1447" t="str">
            <v/>
          </cell>
          <cell r="P1447" t="str">
            <v/>
          </cell>
        </row>
        <row r="1448">
          <cell r="A1448" t="str">
            <v>OH</v>
          </cell>
          <cell r="B1448">
            <v>8</v>
          </cell>
          <cell r="C1448">
            <v>3</v>
          </cell>
          <cell r="D1448" t="str">
            <v>P</v>
          </cell>
          <cell r="E1448">
            <v>0.54</v>
          </cell>
          <cell r="F1448">
            <v>37830</v>
          </cell>
          <cell r="G1448">
            <v>1.5100000000000001E-2</v>
          </cell>
          <cell r="H1448">
            <v>1.7000000000000001E-2</v>
          </cell>
          <cell r="I1448" t="str">
            <v>3          0   .</v>
          </cell>
          <cell r="J1448">
            <v>0</v>
          </cell>
          <cell r="K1448">
            <v>0</v>
          </cell>
          <cell r="L1448">
            <v>2003</v>
          </cell>
          <cell r="M1448" t="str">
            <v>No Trade</v>
          </cell>
          <cell r="N1448" t="str">
            <v/>
          </cell>
          <cell r="O1448" t="str">
            <v/>
          </cell>
          <cell r="P1448" t="str">
            <v/>
          </cell>
        </row>
        <row r="1449">
          <cell r="A1449" t="str">
            <v>OH</v>
          </cell>
          <cell r="B1449">
            <v>8</v>
          </cell>
          <cell r="C1449">
            <v>3</v>
          </cell>
          <cell r="D1449" t="str">
            <v>P</v>
          </cell>
          <cell r="E1449">
            <v>0.55000000000000004</v>
          </cell>
          <cell r="F1449">
            <v>37830</v>
          </cell>
          <cell r="G1449">
            <v>0</v>
          </cell>
          <cell r="H1449">
            <v>0</v>
          </cell>
          <cell r="I1449" t="str">
            <v>0          0   .</v>
          </cell>
          <cell r="J1449">
            <v>0</v>
          </cell>
          <cell r="K1449">
            <v>0</v>
          </cell>
          <cell r="L1449">
            <v>2003</v>
          </cell>
          <cell r="M1449" t="str">
            <v>No Trade</v>
          </cell>
          <cell r="N1449" t="str">
            <v/>
          </cell>
          <cell r="O1449" t="str">
            <v/>
          </cell>
          <cell r="P1449" t="str">
            <v/>
          </cell>
        </row>
        <row r="1450">
          <cell r="A1450" t="str">
            <v>OH</v>
          </cell>
          <cell r="B1450">
            <v>8</v>
          </cell>
          <cell r="C1450">
            <v>3</v>
          </cell>
          <cell r="D1450" t="str">
            <v>P</v>
          </cell>
          <cell r="E1450">
            <v>0.56000000000000005</v>
          </cell>
          <cell r="F1450">
            <v>37830</v>
          </cell>
          <cell r="G1450">
            <v>0</v>
          </cell>
          <cell r="H1450">
            <v>0</v>
          </cell>
          <cell r="I1450" t="str">
            <v>0          0   .</v>
          </cell>
          <cell r="J1450">
            <v>0</v>
          </cell>
          <cell r="K1450">
            <v>0</v>
          </cell>
          <cell r="L1450">
            <v>2003</v>
          </cell>
          <cell r="M1450" t="str">
            <v>No Trade</v>
          </cell>
          <cell r="N1450" t="str">
            <v/>
          </cell>
          <cell r="O1450" t="str">
            <v/>
          </cell>
          <cell r="P1450" t="str">
            <v/>
          </cell>
        </row>
        <row r="1451">
          <cell r="A1451" t="str">
            <v>OH</v>
          </cell>
          <cell r="B1451">
            <v>8</v>
          </cell>
          <cell r="C1451">
            <v>3</v>
          </cell>
          <cell r="D1451" t="str">
            <v>P</v>
          </cell>
          <cell r="E1451">
            <v>0.56999999999999995</v>
          </cell>
          <cell r="F1451">
            <v>37830</v>
          </cell>
          <cell r="G1451">
            <v>0</v>
          </cell>
          <cell r="H1451">
            <v>0</v>
          </cell>
          <cell r="I1451" t="str">
            <v>0          0   .</v>
          </cell>
          <cell r="J1451">
            <v>0</v>
          </cell>
          <cell r="K1451">
            <v>0</v>
          </cell>
          <cell r="L1451">
            <v>2003</v>
          </cell>
          <cell r="M1451" t="str">
            <v>No Trade</v>
          </cell>
          <cell r="N1451" t="str">
            <v/>
          </cell>
          <cell r="O1451" t="str">
            <v/>
          </cell>
          <cell r="P1451" t="str">
            <v/>
          </cell>
        </row>
        <row r="1452">
          <cell r="A1452" t="str">
            <v>OH</v>
          </cell>
          <cell r="B1452">
            <v>8</v>
          </cell>
          <cell r="C1452">
            <v>3</v>
          </cell>
          <cell r="D1452" t="str">
            <v>P</v>
          </cell>
          <cell r="E1452">
            <v>0.6</v>
          </cell>
          <cell r="F1452">
            <v>37830</v>
          </cell>
          <cell r="G1452">
            <v>3.2300000000000002E-2</v>
          </cell>
          <cell r="H1452">
            <v>3.5999999999999997E-2</v>
          </cell>
          <cell r="I1452" t="str">
            <v>2          0   .</v>
          </cell>
          <cell r="J1452">
            <v>0</v>
          </cell>
          <cell r="K1452">
            <v>0</v>
          </cell>
          <cell r="L1452">
            <v>2003</v>
          </cell>
          <cell r="M1452" t="str">
            <v>No Trade</v>
          </cell>
          <cell r="N1452" t="str">
            <v/>
          </cell>
          <cell r="O1452" t="str">
            <v/>
          </cell>
          <cell r="P1452" t="str">
            <v/>
          </cell>
        </row>
        <row r="1453">
          <cell r="A1453" t="str">
            <v>OH</v>
          </cell>
          <cell r="B1453">
            <v>8</v>
          </cell>
          <cell r="C1453">
            <v>3</v>
          </cell>
          <cell r="D1453" t="str">
            <v>C</v>
          </cell>
          <cell r="E1453">
            <v>0.64</v>
          </cell>
          <cell r="F1453">
            <v>37830</v>
          </cell>
          <cell r="G1453">
            <v>8.2100000000000006E-2</v>
          </cell>
          <cell r="H1453">
            <v>7.3999999999999996E-2</v>
          </cell>
          <cell r="I1453" t="str">
            <v>1          0   .</v>
          </cell>
          <cell r="J1453">
            <v>0</v>
          </cell>
          <cell r="K1453">
            <v>0</v>
          </cell>
          <cell r="L1453">
            <v>2003</v>
          </cell>
          <cell r="M1453" t="str">
            <v>No Trade</v>
          </cell>
          <cell r="N1453" t="str">
            <v/>
          </cell>
          <cell r="O1453" t="str">
            <v/>
          </cell>
          <cell r="P1453" t="str">
            <v/>
          </cell>
        </row>
        <row r="1454">
          <cell r="A1454" t="str">
            <v>OH</v>
          </cell>
          <cell r="B1454">
            <v>8</v>
          </cell>
          <cell r="C1454">
            <v>3</v>
          </cell>
          <cell r="D1454" t="str">
            <v>P</v>
          </cell>
          <cell r="E1454">
            <v>0.64</v>
          </cell>
          <cell r="F1454">
            <v>37830</v>
          </cell>
          <cell r="G1454">
            <v>4.8599999999999997E-2</v>
          </cell>
          <cell r="H1454">
            <v>5.2999999999999999E-2</v>
          </cell>
          <cell r="I1454" t="str">
            <v>8          0   .</v>
          </cell>
          <cell r="J1454">
            <v>0</v>
          </cell>
          <cell r="K1454">
            <v>0</v>
          </cell>
          <cell r="L1454">
            <v>2003</v>
          </cell>
          <cell r="M1454" t="str">
            <v>No Trade</v>
          </cell>
          <cell r="N1454" t="str">
            <v/>
          </cell>
          <cell r="O1454" t="str">
            <v/>
          </cell>
          <cell r="P1454" t="str">
            <v/>
          </cell>
        </row>
        <row r="1455">
          <cell r="A1455" t="str">
            <v>OH</v>
          </cell>
          <cell r="B1455">
            <v>8</v>
          </cell>
          <cell r="C1455">
            <v>3</v>
          </cell>
          <cell r="D1455" t="str">
            <v>C</v>
          </cell>
          <cell r="E1455">
            <v>0.65</v>
          </cell>
          <cell r="F1455">
            <v>37830</v>
          </cell>
          <cell r="G1455">
            <v>7.6799999999999993E-2</v>
          </cell>
          <cell r="H1455">
            <v>6.9000000000000006E-2</v>
          </cell>
          <cell r="I1455" t="str">
            <v>3          0   .</v>
          </cell>
          <cell r="J1455">
            <v>0</v>
          </cell>
          <cell r="K1455">
            <v>0</v>
          </cell>
          <cell r="L1455">
            <v>2003</v>
          </cell>
          <cell r="M1455" t="str">
            <v>No Trade</v>
          </cell>
          <cell r="N1455" t="str">
            <v/>
          </cell>
          <cell r="O1455" t="str">
            <v/>
          </cell>
          <cell r="P1455" t="str">
            <v/>
          </cell>
        </row>
        <row r="1456">
          <cell r="A1456" t="str">
            <v>OH</v>
          </cell>
          <cell r="B1456">
            <v>8</v>
          </cell>
          <cell r="C1456">
            <v>3</v>
          </cell>
          <cell r="D1456" t="str">
            <v>P</v>
          </cell>
          <cell r="E1456">
            <v>0.65</v>
          </cell>
          <cell r="F1456">
            <v>37830</v>
          </cell>
          <cell r="G1456">
            <v>0</v>
          </cell>
          <cell r="H1456">
            <v>0</v>
          </cell>
          <cell r="I1456" t="str">
            <v>0          0   .</v>
          </cell>
          <cell r="J1456">
            <v>0</v>
          </cell>
          <cell r="K1456">
            <v>0</v>
          </cell>
          <cell r="L1456">
            <v>2003</v>
          </cell>
          <cell r="M1456" t="str">
            <v>No Trade</v>
          </cell>
          <cell r="N1456" t="str">
            <v/>
          </cell>
          <cell r="O1456" t="str">
            <v/>
          </cell>
          <cell r="P1456" t="str">
            <v/>
          </cell>
        </row>
        <row r="1457">
          <cell r="A1457" t="str">
            <v>OH</v>
          </cell>
          <cell r="B1457">
            <v>8</v>
          </cell>
          <cell r="C1457">
            <v>3</v>
          </cell>
          <cell r="D1457" t="str">
            <v>C</v>
          </cell>
          <cell r="E1457">
            <v>0.67</v>
          </cell>
          <cell r="F1457">
            <v>37830</v>
          </cell>
          <cell r="G1457">
            <v>6.7299999999999999E-2</v>
          </cell>
          <cell r="H1457">
            <v>0.06</v>
          </cell>
          <cell r="I1457" t="str">
            <v>6          0   .</v>
          </cell>
          <cell r="J1457">
            <v>0</v>
          </cell>
          <cell r="K1457">
            <v>0</v>
          </cell>
          <cell r="L1457">
            <v>2003</v>
          </cell>
          <cell r="M1457" t="str">
            <v>No Trade</v>
          </cell>
          <cell r="N1457" t="str">
            <v/>
          </cell>
          <cell r="O1457" t="str">
            <v/>
          </cell>
          <cell r="P1457" t="str">
            <v/>
          </cell>
        </row>
        <row r="1458">
          <cell r="A1458" t="str">
            <v>OH</v>
          </cell>
          <cell r="B1458">
            <v>8</v>
          </cell>
          <cell r="C1458">
            <v>3</v>
          </cell>
          <cell r="D1458" t="str">
            <v>C</v>
          </cell>
          <cell r="E1458">
            <v>0.68</v>
          </cell>
          <cell r="F1458">
            <v>37830</v>
          </cell>
          <cell r="G1458">
            <v>6.3100000000000003E-2</v>
          </cell>
          <cell r="H1458">
            <v>5.6000000000000001E-2</v>
          </cell>
          <cell r="I1458" t="str">
            <v>7          0   .</v>
          </cell>
          <cell r="J1458">
            <v>0</v>
          </cell>
          <cell r="K1458">
            <v>0</v>
          </cell>
          <cell r="L1458">
            <v>2003</v>
          </cell>
          <cell r="M1458" t="str">
            <v>No Trade</v>
          </cell>
          <cell r="N1458" t="str">
            <v/>
          </cell>
          <cell r="O1458" t="str">
            <v/>
          </cell>
          <cell r="P1458" t="str">
            <v/>
          </cell>
        </row>
        <row r="1459">
          <cell r="A1459" t="str">
            <v>OH</v>
          </cell>
          <cell r="B1459">
            <v>8</v>
          </cell>
          <cell r="C1459">
            <v>3</v>
          </cell>
          <cell r="D1459" t="str">
            <v>C</v>
          </cell>
          <cell r="E1459">
            <v>0.7</v>
          </cell>
          <cell r="F1459">
            <v>37830</v>
          </cell>
          <cell r="G1459">
            <v>5.5399999999999998E-2</v>
          </cell>
          <cell r="H1459">
            <v>4.9000000000000002E-2</v>
          </cell>
          <cell r="I1459" t="str">
            <v>5          0   .</v>
          </cell>
          <cell r="J1459">
            <v>0</v>
          </cell>
          <cell r="K1459">
            <v>0</v>
          </cell>
          <cell r="L1459">
            <v>2003</v>
          </cell>
          <cell r="M1459" t="str">
            <v>No Trade</v>
          </cell>
          <cell r="N1459" t="str">
            <v/>
          </cell>
          <cell r="O1459" t="str">
            <v/>
          </cell>
          <cell r="P1459" t="str">
            <v/>
          </cell>
        </row>
        <row r="1460">
          <cell r="A1460" t="str">
            <v>OH</v>
          </cell>
          <cell r="B1460">
            <v>8</v>
          </cell>
          <cell r="C1460">
            <v>3</v>
          </cell>
          <cell r="D1460" t="str">
            <v>C</v>
          </cell>
          <cell r="E1460">
            <v>0.71</v>
          </cell>
          <cell r="F1460">
            <v>37830</v>
          </cell>
          <cell r="G1460">
            <v>5.1799999999999999E-2</v>
          </cell>
          <cell r="H1460">
            <v>4.5999999999999999E-2</v>
          </cell>
          <cell r="I1460" t="str">
            <v>3          0   .</v>
          </cell>
          <cell r="J1460">
            <v>0</v>
          </cell>
          <cell r="K1460">
            <v>0</v>
          </cell>
          <cell r="L1460">
            <v>2003</v>
          </cell>
          <cell r="M1460" t="str">
            <v>No Trade</v>
          </cell>
          <cell r="N1460" t="str">
            <v/>
          </cell>
          <cell r="O1460" t="str">
            <v/>
          </cell>
          <cell r="P1460" t="str">
            <v/>
          </cell>
        </row>
        <row r="1461">
          <cell r="A1461" t="str">
            <v>OH</v>
          </cell>
          <cell r="B1461">
            <v>8</v>
          </cell>
          <cell r="C1461">
            <v>3</v>
          </cell>
          <cell r="D1461" t="str">
            <v>P</v>
          </cell>
          <cell r="E1461">
            <v>0.71</v>
          </cell>
          <cell r="F1461">
            <v>37830</v>
          </cell>
          <cell r="G1461">
            <v>8.7499999999999994E-2</v>
          </cell>
          <cell r="H1461">
            <v>9.4E-2</v>
          </cell>
          <cell r="I1461" t="str">
            <v>8          0   .</v>
          </cell>
          <cell r="J1461">
            <v>0</v>
          </cell>
          <cell r="K1461">
            <v>0</v>
          </cell>
          <cell r="L1461">
            <v>2003</v>
          </cell>
          <cell r="M1461" t="str">
            <v>No Trade</v>
          </cell>
          <cell r="N1461" t="str">
            <v/>
          </cell>
          <cell r="O1461" t="str">
            <v/>
          </cell>
          <cell r="P1461" t="str">
            <v/>
          </cell>
        </row>
        <row r="1462">
          <cell r="A1462" t="str">
            <v>OH</v>
          </cell>
          <cell r="B1462">
            <v>8</v>
          </cell>
          <cell r="C1462">
            <v>3</v>
          </cell>
          <cell r="D1462" t="str">
            <v>C</v>
          </cell>
          <cell r="E1462">
            <v>0.78</v>
          </cell>
          <cell r="F1462">
            <v>37830</v>
          </cell>
          <cell r="G1462">
            <v>3.2300000000000002E-2</v>
          </cell>
          <cell r="H1462">
            <v>2.8000000000000001E-2</v>
          </cell>
          <cell r="I1462" t="str">
            <v>5          0   .</v>
          </cell>
          <cell r="J1462">
            <v>0</v>
          </cell>
          <cell r="K1462">
            <v>0</v>
          </cell>
          <cell r="L1462">
            <v>2003</v>
          </cell>
          <cell r="M1462" t="str">
            <v>No Trade</v>
          </cell>
          <cell r="N1462" t="str">
            <v/>
          </cell>
          <cell r="O1462" t="str">
            <v/>
          </cell>
          <cell r="P1462" t="str">
            <v/>
          </cell>
        </row>
        <row r="1463">
          <cell r="A1463" t="str">
            <v>OH</v>
          </cell>
          <cell r="B1463">
            <v>8</v>
          </cell>
          <cell r="C1463">
            <v>3</v>
          </cell>
          <cell r="D1463" t="str">
            <v>C</v>
          </cell>
          <cell r="E1463">
            <v>0.79</v>
          </cell>
          <cell r="F1463">
            <v>37830</v>
          </cell>
          <cell r="G1463">
            <v>3.0200000000000001E-2</v>
          </cell>
          <cell r="H1463">
            <v>2.5999999999999999E-2</v>
          </cell>
          <cell r="I1463" t="str">
            <v>6          0   .</v>
          </cell>
          <cell r="J1463">
            <v>0</v>
          </cell>
          <cell r="K1463">
            <v>0</v>
          </cell>
          <cell r="L1463">
            <v>2003</v>
          </cell>
          <cell r="M1463" t="str">
            <v>No Trade</v>
          </cell>
          <cell r="N1463" t="str">
            <v/>
          </cell>
          <cell r="O1463" t="str">
            <v/>
          </cell>
          <cell r="P1463" t="str">
            <v/>
          </cell>
        </row>
        <row r="1464">
          <cell r="A1464" t="str">
            <v>OH</v>
          </cell>
          <cell r="B1464">
            <v>8</v>
          </cell>
          <cell r="C1464">
            <v>3</v>
          </cell>
          <cell r="D1464" t="str">
            <v>C</v>
          </cell>
          <cell r="E1464">
            <v>0.8</v>
          </cell>
          <cell r="F1464">
            <v>37830</v>
          </cell>
          <cell r="G1464">
            <v>2.8199999999999999E-2</v>
          </cell>
          <cell r="H1464">
            <v>2.4E-2</v>
          </cell>
          <cell r="I1464" t="str">
            <v>8          0   .</v>
          </cell>
          <cell r="J1464">
            <v>0</v>
          </cell>
          <cell r="K1464">
            <v>0</v>
          </cell>
          <cell r="L1464">
            <v>2003</v>
          </cell>
          <cell r="M1464" t="str">
            <v>No Trade</v>
          </cell>
          <cell r="N1464" t="str">
            <v/>
          </cell>
          <cell r="O1464" t="str">
            <v/>
          </cell>
          <cell r="P1464" t="str">
            <v/>
          </cell>
        </row>
        <row r="1465">
          <cell r="A1465" t="str">
            <v>OH</v>
          </cell>
          <cell r="B1465">
            <v>8</v>
          </cell>
          <cell r="C1465">
            <v>3</v>
          </cell>
          <cell r="D1465" t="str">
            <v>C</v>
          </cell>
          <cell r="E1465">
            <v>0.85</v>
          </cell>
          <cell r="F1465">
            <v>37830</v>
          </cell>
          <cell r="G1465">
            <v>0.02</v>
          </cell>
          <cell r="H1465">
            <v>1.7000000000000001E-2</v>
          </cell>
          <cell r="I1465" t="str">
            <v>5          0   .</v>
          </cell>
          <cell r="J1465">
            <v>0</v>
          </cell>
          <cell r="K1465">
            <v>0</v>
          </cell>
          <cell r="L1465">
            <v>2003</v>
          </cell>
          <cell r="M1465" t="str">
            <v>No Trade</v>
          </cell>
          <cell r="N1465" t="str">
            <v/>
          </cell>
          <cell r="O1465" t="str">
            <v/>
          </cell>
          <cell r="P1465" t="str">
            <v/>
          </cell>
        </row>
        <row r="1466">
          <cell r="A1466" t="str">
            <v>OH</v>
          </cell>
          <cell r="B1466">
            <v>9</v>
          </cell>
          <cell r="C1466">
            <v>3</v>
          </cell>
          <cell r="D1466" t="str">
            <v>C</v>
          </cell>
          <cell r="E1466">
            <v>0.3</v>
          </cell>
          <cell r="F1466">
            <v>37859</v>
          </cell>
          <cell r="G1466">
            <v>0.37790000000000001</v>
          </cell>
          <cell r="H1466">
            <v>0.36399999999999999</v>
          </cell>
          <cell r="I1466" t="str">
            <v>7          0   .</v>
          </cell>
          <cell r="J1466">
            <v>0</v>
          </cell>
          <cell r="K1466">
            <v>0</v>
          </cell>
          <cell r="L1466">
            <v>2003</v>
          </cell>
          <cell r="M1466" t="str">
            <v>No Trade</v>
          </cell>
          <cell r="N1466" t="str">
            <v/>
          </cell>
          <cell r="O1466" t="str">
            <v/>
          </cell>
          <cell r="P1466" t="str">
            <v/>
          </cell>
        </row>
        <row r="1467">
          <cell r="A1467" t="str">
            <v>OH</v>
          </cell>
          <cell r="B1467">
            <v>9</v>
          </cell>
          <cell r="C1467">
            <v>3</v>
          </cell>
          <cell r="D1467" t="str">
            <v>P</v>
          </cell>
          <cell r="E1467">
            <v>0.3</v>
          </cell>
          <cell r="F1467">
            <v>37859</v>
          </cell>
          <cell r="G1467">
            <v>1E-4</v>
          </cell>
          <cell r="H1467">
            <v>0</v>
          </cell>
          <cell r="I1467" t="str">
            <v>1          0   .</v>
          </cell>
          <cell r="J1467">
            <v>0</v>
          </cell>
          <cell r="K1467">
            <v>0</v>
          </cell>
          <cell r="L1467">
            <v>2003</v>
          </cell>
          <cell r="M1467" t="str">
            <v>No Trade</v>
          </cell>
          <cell r="N1467" t="str">
            <v/>
          </cell>
          <cell r="O1467" t="str">
            <v/>
          </cell>
          <cell r="P1467" t="str">
            <v/>
          </cell>
        </row>
        <row r="1468">
          <cell r="A1468" t="str">
            <v>OH</v>
          </cell>
          <cell r="B1468">
            <v>9</v>
          </cell>
          <cell r="C1468">
            <v>3</v>
          </cell>
          <cell r="D1468" t="str">
            <v>C</v>
          </cell>
          <cell r="E1468">
            <v>0.6</v>
          </cell>
          <cell r="F1468">
            <v>37859</v>
          </cell>
          <cell r="G1468">
            <v>0</v>
          </cell>
          <cell r="H1468">
            <v>0</v>
          </cell>
          <cell r="I1468" t="str">
            <v>0          0   .</v>
          </cell>
          <cell r="J1468">
            <v>0</v>
          </cell>
          <cell r="K1468">
            <v>0</v>
          </cell>
          <cell r="L1468">
            <v>2003</v>
          </cell>
          <cell r="M1468" t="str">
            <v>No Trade</v>
          </cell>
          <cell r="N1468" t="str">
            <v/>
          </cell>
          <cell r="O1468" t="str">
            <v/>
          </cell>
          <cell r="P1468" t="str">
            <v/>
          </cell>
        </row>
        <row r="1469">
          <cell r="A1469" t="str">
            <v>OH</v>
          </cell>
          <cell r="B1469">
            <v>9</v>
          </cell>
          <cell r="C1469">
            <v>3</v>
          </cell>
          <cell r="D1469" t="str">
            <v>P</v>
          </cell>
          <cell r="E1469">
            <v>0.6</v>
          </cell>
          <cell r="F1469">
            <v>37859</v>
          </cell>
          <cell r="G1469">
            <v>3.44E-2</v>
          </cell>
          <cell r="H1469">
            <v>3.7999999999999999E-2</v>
          </cell>
          <cell r="I1469" t="str">
            <v>3          0   .</v>
          </cell>
          <cell r="J1469">
            <v>0</v>
          </cell>
          <cell r="K1469">
            <v>0</v>
          </cell>
          <cell r="L1469">
            <v>2003</v>
          </cell>
          <cell r="M1469" t="str">
            <v>No Trade</v>
          </cell>
          <cell r="N1469" t="str">
            <v/>
          </cell>
          <cell r="O1469" t="str">
            <v/>
          </cell>
          <cell r="P1469" t="str">
            <v/>
          </cell>
        </row>
        <row r="1470">
          <cell r="A1470" t="str">
            <v>OH</v>
          </cell>
          <cell r="B1470">
            <v>9</v>
          </cell>
          <cell r="C1470">
            <v>3</v>
          </cell>
          <cell r="D1470" t="str">
            <v>C</v>
          </cell>
          <cell r="E1470">
            <v>0.65</v>
          </cell>
          <cell r="F1470">
            <v>37859</v>
          </cell>
          <cell r="G1470">
            <v>8.2799999999999999E-2</v>
          </cell>
          <cell r="H1470">
            <v>7.4999999999999997E-2</v>
          </cell>
          <cell r="I1470" t="str">
            <v>2          0   .</v>
          </cell>
          <cell r="J1470">
            <v>0</v>
          </cell>
          <cell r="K1470">
            <v>0</v>
          </cell>
          <cell r="L1470">
            <v>2003</v>
          </cell>
          <cell r="M1470" t="str">
            <v>No Trade</v>
          </cell>
          <cell r="N1470" t="str">
            <v/>
          </cell>
          <cell r="O1470" t="str">
            <v/>
          </cell>
          <cell r="P1470" t="str">
            <v/>
          </cell>
        </row>
        <row r="1471">
          <cell r="A1471" t="str">
            <v>OH</v>
          </cell>
          <cell r="B1471">
            <v>9</v>
          </cell>
          <cell r="C1471">
            <v>3</v>
          </cell>
          <cell r="D1471" t="str">
            <v>C</v>
          </cell>
          <cell r="E1471">
            <v>0.69</v>
          </cell>
          <cell r="F1471">
            <v>37859</v>
          </cell>
          <cell r="G1471">
            <v>6.4699999999999994E-2</v>
          </cell>
          <cell r="H1471">
            <v>5.8000000000000003E-2</v>
          </cell>
          <cell r="I1471" t="str">
            <v>6          0   .</v>
          </cell>
          <cell r="J1471">
            <v>0</v>
          </cell>
          <cell r="K1471">
            <v>0</v>
          </cell>
          <cell r="L1471">
            <v>2003</v>
          </cell>
          <cell r="M1471" t="str">
            <v>No Trade</v>
          </cell>
          <cell r="N1471" t="str">
            <v/>
          </cell>
          <cell r="O1471" t="str">
            <v/>
          </cell>
          <cell r="P1471" t="str">
            <v/>
          </cell>
        </row>
        <row r="1472">
          <cell r="A1472" t="str">
            <v>OH</v>
          </cell>
          <cell r="B1472">
            <v>9</v>
          </cell>
          <cell r="C1472">
            <v>3</v>
          </cell>
          <cell r="D1472" t="str">
            <v>P</v>
          </cell>
          <cell r="E1472">
            <v>0.69</v>
          </cell>
          <cell r="F1472">
            <v>37859</v>
          </cell>
          <cell r="G1472">
            <v>7.6799999999999993E-2</v>
          </cell>
          <cell r="H1472">
            <v>8.3000000000000004E-2</v>
          </cell>
          <cell r="I1472" t="str">
            <v>3          0   .</v>
          </cell>
          <cell r="J1472">
            <v>0</v>
          </cell>
          <cell r="K1472">
            <v>0</v>
          </cell>
          <cell r="L1472">
            <v>2003</v>
          </cell>
          <cell r="M1472" t="str">
            <v>No Trade</v>
          </cell>
          <cell r="N1472" t="str">
            <v/>
          </cell>
          <cell r="O1472" t="str">
            <v/>
          </cell>
          <cell r="P1472" t="str">
            <v/>
          </cell>
        </row>
        <row r="1473">
          <cell r="A1473" t="str">
            <v>OH</v>
          </cell>
          <cell r="B1473">
            <v>9</v>
          </cell>
          <cell r="C1473">
            <v>3</v>
          </cell>
          <cell r="D1473" t="str">
            <v>C</v>
          </cell>
          <cell r="E1473">
            <v>0.7</v>
          </cell>
          <cell r="F1473">
            <v>37859</v>
          </cell>
          <cell r="G1473">
            <v>6.0900000000000003E-2</v>
          </cell>
          <cell r="H1473">
            <v>5.5E-2</v>
          </cell>
          <cell r="I1473" t="str">
            <v>0          0   .</v>
          </cell>
          <cell r="J1473">
            <v>0</v>
          </cell>
          <cell r="K1473">
            <v>0</v>
          </cell>
          <cell r="L1473">
            <v>2003</v>
          </cell>
          <cell r="M1473" t="str">
            <v>No Trade</v>
          </cell>
          <cell r="N1473" t="str">
            <v/>
          </cell>
          <cell r="O1473" t="str">
            <v/>
          </cell>
          <cell r="P1473" t="str">
            <v/>
          </cell>
        </row>
        <row r="1474">
          <cell r="A1474" t="str">
            <v>OH</v>
          </cell>
          <cell r="B1474">
            <v>9</v>
          </cell>
          <cell r="C1474">
            <v>3</v>
          </cell>
          <cell r="D1474" t="str">
            <v>C</v>
          </cell>
          <cell r="E1474">
            <v>0.72</v>
          </cell>
          <cell r="F1474">
            <v>37859</v>
          </cell>
          <cell r="G1474">
            <v>5.3699999999999998E-2</v>
          </cell>
          <cell r="H1474">
            <v>4.8000000000000001E-2</v>
          </cell>
          <cell r="I1474" t="str">
            <v>4          0   .</v>
          </cell>
          <cell r="J1474">
            <v>0</v>
          </cell>
          <cell r="K1474">
            <v>0</v>
          </cell>
          <cell r="L1474">
            <v>2003</v>
          </cell>
          <cell r="M1474" t="str">
            <v>No Trade</v>
          </cell>
          <cell r="N1474" t="str">
            <v/>
          </cell>
          <cell r="O1474" t="str">
            <v/>
          </cell>
          <cell r="P1474" t="str">
            <v/>
          </cell>
        </row>
        <row r="1475">
          <cell r="A1475" t="str">
            <v>OH</v>
          </cell>
          <cell r="B1475">
            <v>9</v>
          </cell>
          <cell r="C1475">
            <v>3</v>
          </cell>
          <cell r="D1475" t="str">
            <v>C</v>
          </cell>
          <cell r="E1475">
            <v>0.78</v>
          </cell>
          <cell r="F1475">
            <v>37859</v>
          </cell>
          <cell r="G1475">
            <v>3.6700000000000003E-2</v>
          </cell>
          <cell r="H1475">
            <v>3.2000000000000001E-2</v>
          </cell>
          <cell r="I1475" t="str">
            <v>8          0   .</v>
          </cell>
          <cell r="J1475">
            <v>0</v>
          </cell>
          <cell r="K1475">
            <v>0</v>
          </cell>
          <cell r="L1475">
            <v>2003</v>
          </cell>
          <cell r="M1475" t="str">
            <v>No Trade</v>
          </cell>
          <cell r="N1475" t="str">
            <v/>
          </cell>
          <cell r="O1475" t="str">
            <v/>
          </cell>
          <cell r="P1475" t="str">
            <v/>
          </cell>
        </row>
        <row r="1476">
          <cell r="A1476" t="str">
            <v>OH</v>
          </cell>
          <cell r="B1476">
            <v>9</v>
          </cell>
          <cell r="C1476">
            <v>3</v>
          </cell>
          <cell r="D1476" t="str">
            <v>C</v>
          </cell>
          <cell r="E1476">
            <v>0.8</v>
          </cell>
          <cell r="F1476">
            <v>37859</v>
          </cell>
          <cell r="G1476">
            <v>3.2300000000000002E-2</v>
          </cell>
          <cell r="H1476">
            <v>2.8000000000000001E-2</v>
          </cell>
          <cell r="I1476" t="str">
            <v>7          0   .</v>
          </cell>
          <cell r="J1476">
            <v>0</v>
          </cell>
          <cell r="K1476">
            <v>0</v>
          </cell>
          <cell r="L1476">
            <v>2003</v>
          </cell>
          <cell r="M1476" t="str">
            <v>No Trade</v>
          </cell>
          <cell r="N1476" t="str">
            <v/>
          </cell>
          <cell r="O1476" t="str">
            <v/>
          </cell>
          <cell r="P1476" t="str">
            <v/>
          </cell>
        </row>
        <row r="1477">
          <cell r="A1477" t="str">
            <v>OH</v>
          </cell>
          <cell r="B1477">
            <v>9</v>
          </cell>
          <cell r="C1477">
            <v>3</v>
          </cell>
          <cell r="D1477" t="str">
            <v>C</v>
          </cell>
          <cell r="E1477">
            <v>0.85</v>
          </cell>
          <cell r="F1477">
            <v>37859</v>
          </cell>
          <cell r="G1477">
            <v>2.3300000000000001E-2</v>
          </cell>
          <cell r="H1477">
            <v>0.02</v>
          </cell>
          <cell r="I1477" t="str">
            <v>6          0   .</v>
          </cell>
          <cell r="J1477">
            <v>0</v>
          </cell>
          <cell r="K1477">
            <v>0</v>
          </cell>
          <cell r="L1477">
            <v>2003</v>
          </cell>
          <cell r="M1477" t="str">
            <v>No Trade</v>
          </cell>
          <cell r="N1477" t="str">
            <v/>
          </cell>
          <cell r="O1477" t="str">
            <v/>
          </cell>
          <cell r="P1477" t="str">
            <v/>
          </cell>
        </row>
        <row r="1478">
          <cell r="A1478" t="str">
            <v>OH</v>
          </cell>
          <cell r="B1478">
            <v>9</v>
          </cell>
          <cell r="C1478">
            <v>3</v>
          </cell>
          <cell r="D1478" t="str">
            <v>C</v>
          </cell>
          <cell r="E1478">
            <v>0.9</v>
          </cell>
          <cell r="F1478">
            <v>37859</v>
          </cell>
          <cell r="G1478">
            <v>1.6799999999999999E-2</v>
          </cell>
          <cell r="H1478">
            <v>1.4E-2</v>
          </cell>
          <cell r="I1478" t="str">
            <v>8          0   .</v>
          </cell>
          <cell r="J1478">
            <v>0</v>
          </cell>
          <cell r="K1478">
            <v>0</v>
          </cell>
          <cell r="L1478">
            <v>2003</v>
          </cell>
          <cell r="M1478" t="str">
            <v>No Trade</v>
          </cell>
          <cell r="N1478" t="str">
            <v/>
          </cell>
          <cell r="O1478" t="str">
            <v/>
          </cell>
          <cell r="P1478" t="str">
            <v/>
          </cell>
        </row>
        <row r="1479">
          <cell r="A1479" t="str">
            <v>OH</v>
          </cell>
          <cell r="B1479">
            <v>10</v>
          </cell>
          <cell r="C1479">
            <v>3</v>
          </cell>
          <cell r="D1479" t="str">
            <v>C</v>
          </cell>
          <cell r="E1479">
            <v>0.65</v>
          </cell>
          <cell r="F1479">
            <v>37889</v>
          </cell>
          <cell r="G1479">
            <v>8.8999999999999996E-2</v>
          </cell>
          <cell r="H1479">
            <v>8.1000000000000003E-2</v>
          </cell>
          <cell r="I1479" t="str">
            <v>3          0   .</v>
          </cell>
          <cell r="J1479">
            <v>0</v>
          </cell>
          <cell r="K1479">
            <v>0</v>
          </cell>
          <cell r="L1479">
            <v>2003</v>
          </cell>
          <cell r="M1479" t="str">
            <v>No Trade</v>
          </cell>
          <cell r="N1479" t="str">
            <v/>
          </cell>
          <cell r="O1479" t="str">
            <v/>
          </cell>
          <cell r="P1479" t="str">
            <v/>
          </cell>
        </row>
        <row r="1480">
          <cell r="A1480" t="str">
            <v>OH</v>
          </cell>
          <cell r="B1480">
            <v>10</v>
          </cell>
          <cell r="C1480">
            <v>3</v>
          </cell>
          <cell r="D1480" t="str">
            <v>C</v>
          </cell>
          <cell r="E1480">
            <v>0.68</v>
          </cell>
          <cell r="F1480">
            <v>37889</v>
          </cell>
          <cell r="G1480">
            <v>7.4899999999999994E-2</v>
          </cell>
          <cell r="H1480">
            <v>6.8000000000000005E-2</v>
          </cell>
          <cell r="I1480" t="str">
            <v>1          0   .</v>
          </cell>
          <cell r="J1480">
            <v>0</v>
          </cell>
          <cell r="K1480">
            <v>0</v>
          </cell>
          <cell r="L1480">
            <v>2003</v>
          </cell>
          <cell r="M1480" t="str">
            <v>No Trade</v>
          </cell>
          <cell r="N1480" t="str">
            <v/>
          </cell>
          <cell r="O1480" t="str">
            <v/>
          </cell>
          <cell r="P1480" t="str">
            <v/>
          </cell>
        </row>
        <row r="1481">
          <cell r="A1481" t="str">
            <v>OH</v>
          </cell>
          <cell r="B1481">
            <v>10</v>
          </cell>
          <cell r="C1481">
            <v>3</v>
          </cell>
          <cell r="D1481" t="str">
            <v>C</v>
          </cell>
          <cell r="E1481">
            <v>0.69</v>
          </cell>
          <cell r="F1481">
            <v>37889</v>
          </cell>
          <cell r="G1481">
            <v>7.0800000000000002E-2</v>
          </cell>
          <cell r="H1481">
            <v>6.4000000000000001E-2</v>
          </cell>
          <cell r="I1481" t="str">
            <v>3          0   .</v>
          </cell>
          <cell r="J1481">
            <v>0</v>
          </cell>
          <cell r="K1481">
            <v>0</v>
          </cell>
          <cell r="L1481">
            <v>2003</v>
          </cell>
          <cell r="M1481" t="str">
            <v>No Trade</v>
          </cell>
          <cell r="N1481" t="str">
            <v/>
          </cell>
          <cell r="O1481" t="str">
            <v/>
          </cell>
          <cell r="P1481" t="str">
            <v/>
          </cell>
        </row>
        <row r="1482">
          <cell r="A1482" t="str">
            <v>OH</v>
          </cell>
          <cell r="B1482">
            <v>10</v>
          </cell>
          <cell r="C1482">
            <v>3</v>
          </cell>
          <cell r="D1482" t="str">
            <v>C</v>
          </cell>
          <cell r="E1482">
            <v>0.7</v>
          </cell>
          <cell r="F1482">
            <v>37889</v>
          </cell>
          <cell r="G1482">
            <v>6.6900000000000001E-2</v>
          </cell>
          <cell r="H1482">
            <v>0.06</v>
          </cell>
          <cell r="I1482" t="str">
            <v>6          0   .</v>
          </cell>
          <cell r="J1482">
            <v>0</v>
          </cell>
          <cell r="K1482">
            <v>0</v>
          </cell>
          <cell r="L1482">
            <v>2003</v>
          </cell>
          <cell r="M1482" t="str">
            <v>No Trade</v>
          </cell>
          <cell r="N1482" t="str">
            <v/>
          </cell>
          <cell r="O1482" t="str">
            <v/>
          </cell>
          <cell r="P1482" t="str">
            <v/>
          </cell>
        </row>
        <row r="1483">
          <cell r="A1483" t="str">
            <v>OH</v>
          </cell>
          <cell r="B1483">
            <v>10</v>
          </cell>
          <cell r="C1483">
            <v>3</v>
          </cell>
          <cell r="D1483" t="str">
            <v>P</v>
          </cell>
          <cell r="E1483">
            <v>0.7</v>
          </cell>
          <cell r="F1483">
            <v>37889</v>
          </cell>
          <cell r="G1483">
            <v>0</v>
          </cell>
          <cell r="H1483">
            <v>0</v>
          </cell>
          <cell r="I1483" t="str">
            <v>0          0   .</v>
          </cell>
          <cell r="J1483">
            <v>0</v>
          </cell>
          <cell r="K1483">
            <v>0</v>
          </cell>
          <cell r="L1483">
            <v>2003</v>
          </cell>
          <cell r="M1483" t="str">
            <v>No Trade</v>
          </cell>
          <cell r="N1483" t="str">
            <v/>
          </cell>
          <cell r="O1483" t="str">
            <v/>
          </cell>
          <cell r="P1483" t="str">
            <v/>
          </cell>
        </row>
        <row r="1484">
          <cell r="A1484" t="str">
            <v>OH</v>
          </cell>
          <cell r="B1484">
            <v>10</v>
          </cell>
          <cell r="C1484">
            <v>3</v>
          </cell>
          <cell r="D1484" t="str">
            <v>C</v>
          </cell>
          <cell r="E1484">
            <v>0.78</v>
          </cell>
          <cell r="F1484">
            <v>37889</v>
          </cell>
          <cell r="G1484">
            <v>4.19E-2</v>
          </cell>
          <cell r="H1484">
            <v>4.2000000000000003E-2</v>
          </cell>
          <cell r="I1484" t="str">
            <v>8          0   .</v>
          </cell>
          <cell r="J1484">
            <v>0</v>
          </cell>
          <cell r="K1484">
            <v>0</v>
          </cell>
          <cell r="L1484">
            <v>2003</v>
          </cell>
          <cell r="M1484" t="str">
            <v>No Trade</v>
          </cell>
          <cell r="N1484" t="str">
            <v/>
          </cell>
          <cell r="O1484" t="str">
            <v/>
          </cell>
          <cell r="P1484" t="str">
            <v/>
          </cell>
        </row>
        <row r="1485">
          <cell r="A1485" t="str">
            <v>OH</v>
          </cell>
          <cell r="B1485">
            <v>10</v>
          </cell>
          <cell r="C1485">
            <v>3</v>
          </cell>
          <cell r="D1485" t="str">
            <v>C</v>
          </cell>
          <cell r="E1485">
            <v>0.83</v>
          </cell>
          <cell r="F1485">
            <v>37889</v>
          </cell>
          <cell r="G1485">
            <v>3.2399999999999998E-2</v>
          </cell>
          <cell r="H1485">
            <v>3.2000000000000001E-2</v>
          </cell>
          <cell r="I1485" t="str">
            <v>4          0   .</v>
          </cell>
          <cell r="J1485">
            <v>0</v>
          </cell>
          <cell r="K1485">
            <v>0</v>
          </cell>
          <cell r="L1485">
            <v>2003</v>
          </cell>
          <cell r="M1485" t="str">
            <v>No Trade</v>
          </cell>
          <cell r="N1485" t="str">
            <v/>
          </cell>
          <cell r="O1485" t="str">
            <v/>
          </cell>
          <cell r="P1485" t="str">
            <v/>
          </cell>
        </row>
        <row r="1486">
          <cell r="A1486" t="str">
            <v>OH</v>
          </cell>
          <cell r="B1486">
            <v>10</v>
          </cell>
          <cell r="C1486">
            <v>3</v>
          </cell>
          <cell r="D1486" t="str">
            <v>C</v>
          </cell>
          <cell r="E1486">
            <v>0.85</v>
          </cell>
          <cell r="F1486">
            <v>37889</v>
          </cell>
          <cell r="G1486">
            <v>2.76E-2</v>
          </cell>
          <cell r="H1486">
            <v>2.9000000000000001E-2</v>
          </cell>
          <cell r="I1486" t="str">
            <v>0          0   .</v>
          </cell>
          <cell r="J1486">
            <v>0</v>
          </cell>
          <cell r="K1486">
            <v>0</v>
          </cell>
          <cell r="L1486">
            <v>2003</v>
          </cell>
          <cell r="M1486" t="str">
            <v>No Trade</v>
          </cell>
          <cell r="N1486" t="str">
            <v/>
          </cell>
          <cell r="O1486" t="str">
            <v/>
          </cell>
          <cell r="P1486" t="str">
            <v/>
          </cell>
        </row>
        <row r="1487">
          <cell r="A1487" t="str">
            <v>OH</v>
          </cell>
          <cell r="B1487">
            <v>11</v>
          </cell>
          <cell r="C1487">
            <v>3</v>
          </cell>
          <cell r="D1487" t="str">
            <v>C</v>
          </cell>
          <cell r="E1487">
            <v>0.69</v>
          </cell>
          <cell r="F1487">
            <v>37922</v>
          </cell>
          <cell r="G1487">
            <v>7.6899999999999996E-2</v>
          </cell>
          <cell r="H1487">
            <v>7.0000000000000007E-2</v>
          </cell>
          <cell r="I1487" t="str">
            <v>4          0   .</v>
          </cell>
          <cell r="J1487">
            <v>0</v>
          </cell>
          <cell r="K1487">
            <v>0</v>
          </cell>
          <cell r="L1487">
            <v>2003</v>
          </cell>
          <cell r="M1487" t="str">
            <v>No Trade</v>
          </cell>
          <cell r="N1487" t="str">
            <v/>
          </cell>
          <cell r="O1487" t="str">
            <v/>
          </cell>
          <cell r="P1487" t="str">
            <v/>
          </cell>
        </row>
        <row r="1488">
          <cell r="A1488" t="str">
            <v>OH</v>
          </cell>
          <cell r="B1488">
            <v>11</v>
          </cell>
          <cell r="C1488">
            <v>3</v>
          </cell>
          <cell r="D1488" t="str">
            <v>C</v>
          </cell>
          <cell r="E1488">
            <v>0.7</v>
          </cell>
          <cell r="F1488">
            <v>37922</v>
          </cell>
          <cell r="G1488">
            <v>7.2900000000000006E-2</v>
          </cell>
          <cell r="H1488">
            <v>6.6000000000000003E-2</v>
          </cell>
          <cell r="I1488" t="str">
            <v>6          0   .</v>
          </cell>
          <cell r="J1488">
            <v>0</v>
          </cell>
          <cell r="K1488">
            <v>0</v>
          </cell>
          <cell r="L1488">
            <v>2003</v>
          </cell>
          <cell r="M1488" t="str">
            <v>No Trade</v>
          </cell>
          <cell r="N1488" t="str">
            <v/>
          </cell>
          <cell r="O1488" t="str">
            <v/>
          </cell>
          <cell r="P1488" t="str">
            <v/>
          </cell>
        </row>
        <row r="1489">
          <cell r="A1489" t="str">
            <v>OH</v>
          </cell>
          <cell r="B1489">
            <v>11</v>
          </cell>
          <cell r="C1489">
            <v>3</v>
          </cell>
          <cell r="D1489" t="str">
            <v>C</v>
          </cell>
          <cell r="E1489">
            <v>0.78</v>
          </cell>
          <cell r="F1489">
            <v>37922</v>
          </cell>
          <cell r="G1489">
            <v>4.7300000000000002E-2</v>
          </cell>
          <cell r="H1489">
            <v>4.2000000000000003E-2</v>
          </cell>
          <cell r="I1489" t="str">
            <v>8          0   .</v>
          </cell>
          <cell r="J1489">
            <v>0</v>
          </cell>
          <cell r="K1489">
            <v>0</v>
          </cell>
          <cell r="L1489">
            <v>2003</v>
          </cell>
          <cell r="M1489" t="str">
            <v>No Trade</v>
          </cell>
          <cell r="N1489" t="str">
            <v/>
          </cell>
          <cell r="O1489" t="str">
            <v/>
          </cell>
          <cell r="P1489" t="str">
            <v/>
          </cell>
        </row>
        <row r="1490">
          <cell r="A1490" t="str">
            <v>OH</v>
          </cell>
          <cell r="B1490">
            <v>11</v>
          </cell>
          <cell r="C1490">
            <v>3</v>
          </cell>
          <cell r="D1490" t="str">
            <v>C</v>
          </cell>
          <cell r="E1490">
            <v>0.83</v>
          </cell>
          <cell r="F1490">
            <v>37922</v>
          </cell>
          <cell r="G1490">
            <v>3.5900000000000001E-2</v>
          </cell>
          <cell r="H1490">
            <v>3.2000000000000001E-2</v>
          </cell>
          <cell r="I1490" t="str">
            <v>4          0   .</v>
          </cell>
          <cell r="J1490">
            <v>0</v>
          </cell>
          <cell r="K1490">
            <v>0</v>
          </cell>
          <cell r="L1490">
            <v>2003</v>
          </cell>
          <cell r="M1490" t="str">
            <v>No Trade</v>
          </cell>
          <cell r="N1490" t="str">
            <v/>
          </cell>
          <cell r="O1490" t="str">
            <v/>
          </cell>
          <cell r="P1490" t="str">
            <v/>
          </cell>
        </row>
        <row r="1491">
          <cell r="A1491" t="str">
            <v>OH</v>
          </cell>
          <cell r="B1491">
            <v>11</v>
          </cell>
          <cell r="C1491">
            <v>3</v>
          </cell>
          <cell r="D1491" t="str">
            <v>C</v>
          </cell>
          <cell r="E1491">
            <v>0.85</v>
          </cell>
          <cell r="F1491">
            <v>37922</v>
          </cell>
          <cell r="G1491">
            <v>3.2199999999999999E-2</v>
          </cell>
          <cell r="H1491">
            <v>2.9000000000000001E-2</v>
          </cell>
          <cell r="I1491" t="str">
            <v>0          0   .</v>
          </cell>
          <cell r="J1491">
            <v>0</v>
          </cell>
          <cell r="K1491">
            <v>0</v>
          </cell>
          <cell r="L1491">
            <v>2003</v>
          </cell>
          <cell r="M1491" t="str">
            <v>No Trade</v>
          </cell>
          <cell r="N1491" t="str">
            <v/>
          </cell>
          <cell r="O1491" t="str">
            <v/>
          </cell>
          <cell r="P1491" t="str">
            <v/>
          </cell>
        </row>
        <row r="1492">
          <cell r="A1492" t="str">
            <v>OH</v>
          </cell>
          <cell r="B1492">
            <v>12</v>
          </cell>
          <cell r="C1492">
            <v>3</v>
          </cell>
          <cell r="D1492" t="str">
            <v>C</v>
          </cell>
          <cell r="E1492">
            <v>0.67</v>
          </cell>
          <cell r="F1492">
            <v>37949</v>
          </cell>
          <cell r="G1492">
            <v>8.8400000000000006E-2</v>
          </cell>
          <cell r="H1492">
            <v>8.1000000000000003E-2</v>
          </cell>
          <cell r="I1492" t="str">
            <v>0          0   .</v>
          </cell>
          <cell r="J1492">
            <v>0</v>
          </cell>
          <cell r="K1492">
            <v>0</v>
          </cell>
          <cell r="L1492">
            <v>2003</v>
          </cell>
          <cell r="M1492" t="str">
            <v>No Trade</v>
          </cell>
          <cell r="N1492" t="str">
            <v/>
          </cell>
          <cell r="O1492" t="str">
            <v/>
          </cell>
          <cell r="P1492" t="str">
            <v/>
          </cell>
        </row>
        <row r="1493">
          <cell r="A1493" t="str">
            <v>OH</v>
          </cell>
          <cell r="B1493">
            <v>12</v>
          </cell>
          <cell r="C1493">
            <v>3</v>
          </cell>
          <cell r="D1493" t="str">
            <v>C</v>
          </cell>
          <cell r="E1493">
            <v>0.68</v>
          </cell>
          <cell r="F1493">
            <v>37949</v>
          </cell>
          <cell r="G1493">
            <v>8.3799999999999999E-2</v>
          </cell>
          <cell r="H1493">
            <v>7.5999999999999998E-2</v>
          </cell>
          <cell r="I1493" t="str">
            <v>6          0   .</v>
          </cell>
          <cell r="J1493">
            <v>0</v>
          </cell>
          <cell r="K1493">
            <v>0</v>
          </cell>
          <cell r="L1493">
            <v>2003</v>
          </cell>
          <cell r="M1493" t="str">
            <v>No Trade</v>
          </cell>
          <cell r="N1493" t="str">
            <v/>
          </cell>
          <cell r="O1493" t="str">
            <v/>
          </cell>
          <cell r="P1493" t="str">
            <v/>
          </cell>
        </row>
        <row r="1494">
          <cell r="A1494" t="str">
            <v>OH</v>
          </cell>
          <cell r="B1494">
            <v>12</v>
          </cell>
          <cell r="C1494">
            <v>3</v>
          </cell>
          <cell r="D1494" t="str">
            <v>P</v>
          </cell>
          <cell r="E1494">
            <v>0.68</v>
          </cell>
          <cell r="F1494">
            <v>37949</v>
          </cell>
          <cell r="G1494">
            <v>8.48E-2</v>
          </cell>
          <cell r="H1494">
            <v>8.4000000000000005E-2</v>
          </cell>
          <cell r="I1494" t="str">
            <v>8          0   .</v>
          </cell>
          <cell r="J1494">
            <v>0</v>
          </cell>
          <cell r="K1494">
            <v>0</v>
          </cell>
          <cell r="L1494">
            <v>2003</v>
          </cell>
          <cell r="M1494" t="str">
            <v>No Trade</v>
          </cell>
          <cell r="N1494" t="str">
            <v/>
          </cell>
          <cell r="O1494" t="str">
            <v/>
          </cell>
          <cell r="P1494" t="str">
            <v/>
          </cell>
        </row>
        <row r="1495">
          <cell r="A1495" t="str">
            <v>OH</v>
          </cell>
          <cell r="B1495">
            <v>12</v>
          </cell>
          <cell r="C1495">
            <v>3</v>
          </cell>
          <cell r="D1495" t="str">
            <v>C</v>
          </cell>
          <cell r="E1495">
            <v>0.7</v>
          </cell>
          <cell r="F1495">
            <v>37949</v>
          </cell>
          <cell r="G1495">
            <v>7.5399999999999995E-2</v>
          </cell>
          <cell r="H1495">
            <v>6.8000000000000005E-2</v>
          </cell>
          <cell r="I1495" t="str">
            <v>9          0   .</v>
          </cell>
          <cell r="J1495">
            <v>0</v>
          </cell>
          <cell r="K1495">
            <v>0</v>
          </cell>
          <cell r="L1495">
            <v>2003</v>
          </cell>
          <cell r="M1495" t="str">
            <v>No Trade</v>
          </cell>
          <cell r="N1495" t="str">
            <v/>
          </cell>
          <cell r="O1495" t="str">
            <v/>
          </cell>
          <cell r="P1495" t="str">
            <v/>
          </cell>
        </row>
        <row r="1496">
          <cell r="A1496" t="str">
            <v>OH</v>
          </cell>
          <cell r="B1496">
            <v>12</v>
          </cell>
          <cell r="C1496">
            <v>3</v>
          </cell>
          <cell r="D1496" t="str">
            <v>C</v>
          </cell>
          <cell r="E1496">
            <v>0.74</v>
          </cell>
          <cell r="F1496">
            <v>37949</v>
          </cell>
          <cell r="G1496">
            <v>0</v>
          </cell>
          <cell r="H1496">
            <v>0</v>
          </cell>
          <cell r="I1496" t="str">
            <v>0          0   .</v>
          </cell>
          <cell r="J1496">
            <v>0</v>
          </cell>
          <cell r="K1496">
            <v>0</v>
          </cell>
          <cell r="L1496">
            <v>2003</v>
          </cell>
          <cell r="M1496" t="str">
            <v>No Trade</v>
          </cell>
          <cell r="N1496" t="str">
            <v/>
          </cell>
          <cell r="O1496" t="str">
            <v/>
          </cell>
          <cell r="P1496" t="str">
            <v/>
          </cell>
        </row>
        <row r="1497">
          <cell r="A1497" t="str">
            <v>OH</v>
          </cell>
          <cell r="B1497">
            <v>12</v>
          </cell>
          <cell r="C1497">
            <v>3</v>
          </cell>
          <cell r="D1497" t="str">
            <v>C</v>
          </cell>
          <cell r="E1497">
            <v>0.75</v>
          </cell>
          <cell r="F1497">
            <v>37949</v>
          </cell>
          <cell r="G1497">
            <v>0</v>
          </cell>
          <cell r="H1497">
            <v>0</v>
          </cell>
          <cell r="I1497" t="str">
            <v>0          0   .</v>
          </cell>
          <cell r="J1497">
            <v>0</v>
          </cell>
          <cell r="K1497">
            <v>0</v>
          </cell>
          <cell r="L1497">
            <v>2003</v>
          </cell>
          <cell r="M1497" t="str">
            <v>No Trade</v>
          </cell>
          <cell r="N1497" t="str">
            <v/>
          </cell>
          <cell r="O1497" t="str">
            <v/>
          </cell>
          <cell r="P1497" t="str">
            <v/>
          </cell>
        </row>
        <row r="1498">
          <cell r="A1498" t="str">
            <v>OH</v>
          </cell>
          <cell r="B1498">
            <v>12</v>
          </cell>
          <cell r="C1498">
            <v>3</v>
          </cell>
          <cell r="D1498" t="str">
            <v>C</v>
          </cell>
          <cell r="E1498">
            <v>0.76</v>
          </cell>
          <cell r="F1498">
            <v>37949</v>
          </cell>
          <cell r="G1498">
            <v>0</v>
          </cell>
          <cell r="H1498">
            <v>0</v>
          </cell>
          <cell r="I1498" t="str">
            <v>0          0   .</v>
          </cell>
          <cell r="J1498">
            <v>0</v>
          </cell>
          <cell r="K1498">
            <v>0</v>
          </cell>
          <cell r="L1498">
            <v>2003</v>
          </cell>
          <cell r="M1498" t="str">
            <v>No Trade</v>
          </cell>
          <cell r="N1498" t="str">
            <v/>
          </cell>
          <cell r="O1498" t="str">
            <v/>
          </cell>
          <cell r="P1498" t="str">
            <v/>
          </cell>
        </row>
        <row r="1499">
          <cell r="A1499" t="str">
            <v>OH</v>
          </cell>
          <cell r="B1499">
            <v>12</v>
          </cell>
          <cell r="C1499">
            <v>3</v>
          </cell>
          <cell r="D1499" t="str">
            <v>C</v>
          </cell>
          <cell r="E1499">
            <v>0.77</v>
          </cell>
          <cell r="F1499">
            <v>37949</v>
          </cell>
          <cell r="G1499">
            <v>0</v>
          </cell>
          <cell r="H1499">
            <v>0</v>
          </cell>
          <cell r="I1499" t="str">
            <v>0          0   .</v>
          </cell>
          <cell r="J1499">
            <v>0</v>
          </cell>
          <cell r="K1499">
            <v>0</v>
          </cell>
          <cell r="L1499">
            <v>2003</v>
          </cell>
          <cell r="M1499" t="str">
            <v>No Trade</v>
          </cell>
          <cell r="N1499" t="str">
            <v/>
          </cell>
          <cell r="O1499" t="str">
            <v/>
          </cell>
          <cell r="P1499" t="str">
            <v/>
          </cell>
        </row>
        <row r="1500">
          <cell r="A1500" t="str">
            <v>OH</v>
          </cell>
          <cell r="B1500">
            <v>12</v>
          </cell>
          <cell r="C1500">
            <v>3</v>
          </cell>
          <cell r="D1500" t="str">
            <v>C</v>
          </cell>
          <cell r="E1500">
            <v>0.78</v>
          </cell>
          <cell r="F1500">
            <v>37949</v>
          </cell>
          <cell r="G1500">
            <v>0</v>
          </cell>
          <cell r="H1500">
            <v>0</v>
          </cell>
          <cell r="I1500" t="str">
            <v>0          0   .</v>
          </cell>
          <cell r="J1500">
            <v>0</v>
          </cell>
          <cell r="K1500">
            <v>0</v>
          </cell>
          <cell r="L1500">
            <v>2003</v>
          </cell>
          <cell r="M1500" t="str">
            <v>No Trade</v>
          </cell>
          <cell r="N1500" t="str">
            <v/>
          </cell>
          <cell r="O1500" t="str">
            <v/>
          </cell>
          <cell r="P1500" t="str">
            <v/>
          </cell>
        </row>
        <row r="1501">
          <cell r="A1501" t="str">
            <v>OH</v>
          </cell>
          <cell r="B1501">
            <v>12</v>
          </cell>
          <cell r="C1501">
            <v>3</v>
          </cell>
          <cell r="D1501" t="str">
            <v>C</v>
          </cell>
          <cell r="E1501">
            <v>0.79</v>
          </cell>
          <cell r="F1501">
            <v>37949</v>
          </cell>
          <cell r="G1501">
            <v>0</v>
          </cell>
          <cell r="H1501">
            <v>0</v>
          </cell>
          <cell r="I1501" t="str">
            <v>0          0   .</v>
          </cell>
          <cell r="J1501">
            <v>0</v>
          </cell>
          <cell r="K1501">
            <v>0</v>
          </cell>
          <cell r="L1501">
            <v>2003</v>
          </cell>
          <cell r="M1501" t="str">
            <v>No Trade</v>
          </cell>
          <cell r="N1501" t="str">
            <v/>
          </cell>
          <cell r="O1501" t="str">
            <v/>
          </cell>
          <cell r="P1501" t="str">
            <v/>
          </cell>
        </row>
        <row r="1502">
          <cell r="A1502" t="str">
            <v>OH</v>
          </cell>
          <cell r="B1502">
            <v>12</v>
          </cell>
          <cell r="C1502">
            <v>3</v>
          </cell>
          <cell r="D1502" t="str">
            <v>C</v>
          </cell>
          <cell r="E1502">
            <v>0.8</v>
          </cell>
          <cell r="F1502">
            <v>37949</v>
          </cell>
          <cell r="G1502">
            <v>4.4299999999999999E-2</v>
          </cell>
          <cell r="H1502">
            <v>0.04</v>
          </cell>
          <cell r="I1502" t="str">
            <v>0          0   .</v>
          </cell>
          <cell r="J1502">
            <v>0</v>
          </cell>
          <cell r="K1502">
            <v>0</v>
          </cell>
          <cell r="L1502">
            <v>2003</v>
          </cell>
          <cell r="M1502" t="str">
            <v>No Trade</v>
          </cell>
          <cell r="N1502" t="str">
            <v/>
          </cell>
          <cell r="O1502" t="str">
            <v/>
          </cell>
          <cell r="P1502" t="str">
            <v/>
          </cell>
        </row>
        <row r="1503">
          <cell r="A1503" t="str">
            <v>OH</v>
          </cell>
          <cell r="B1503">
            <v>12</v>
          </cell>
          <cell r="C1503">
            <v>3</v>
          </cell>
          <cell r="D1503" t="str">
            <v>C</v>
          </cell>
          <cell r="E1503">
            <v>0.81</v>
          </cell>
          <cell r="F1503">
            <v>37949</v>
          </cell>
          <cell r="G1503">
            <v>0</v>
          </cell>
          <cell r="H1503">
            <v>0</v>
          </cell>
          <cell r="I1503" t="str">
            <v>0          0   .</v>
          </cell>
          <cell r="J1503">
            <v>0</v>
          </cell>
          <cell r="K1503">
            <v>0</v>
          </cell>
          <cell r="L1503">
            <v>2003</v>
          </cell>
          <cell r="M1503" t="str">
            <v>No Trade</v>
          </cell>
          <cell r="N1503" t="str">
            <v/>
          </cell>
          <cell r="O1503" t="str">
            <v/>
          </cell>
          <cell r="P1503" t="str">
            <v/>
          </cell>
        </row>
        <row r="1504">
          <cell r="A1504" t="str">
            <v>OH</v>
          </cell>
          <cell r="B1504">
            <v>12</v>
          </cell>
          <cell r="C1504">
            <v>3</v>
          </cell>
          <cell r="D1504" t="str">
            <v>C</v>
          </cell>
          <cell r="E1504">
            <v>0.82</v>
          </cell>
          <cell r="F1504">
            <v>37949</v>
          </cell>
          <cell r="G1504">
            <v>0</v>
          </cell>
          <cell r="H1504">
            <v>0</v>
          </cell>
          <cell r="I1504" t="str">
            <v>0          0   .</v>
          </cell>
          <cell r="J1504">
            <v>0</v>
          </cell>
          <cell r="K1504">
            <v>0</v>
          </cell>
          <cell r="L1504">
            <v>2003</v>
          </cell>
          <cell r="M1504" t="str">
            <v>No Trade</v>
          </cell>
          <cell r="N1504" t="str">
            <v/>
          </cell>
          <cell r="O1504" t="str">
            <v/>
          </cell>
          <cell r="P1504" t="str">
            <v/>
          </cell>
        </row>
        <row r="1505">
          <cell r="A1505" t="str">
            <v>OH</v>
          </cell>
          <cell r="B1505">
            <v>12</v>
          </cell>
          <cell r="C1505">
            <v>3</v>
          </cell>
          <cell r="D1505" t="str">
            <v>C</v>
          </cell>
          <cell r="E1505">
            <v>0.83</v>
          </cell>
          <cell r="F1505">
            <v>37949</v>
          </cell>
          <cell r="G1505">
            <v>0</v>
          </cell>
          <cell r="H1505">
            <v>0</v>
          </cell>
          <cell r="I1505" t="str">
            <v>0          0   .</v>
          </cell>
          <cell r="J1505">
            <v>0</v>
          </cell>
          <cell r="K1505">
            <v>0</v>
          </cell>
          <cell r="L1505">
            <v>2003</v>
          </cell>
          <cell r="M1505" t="str">
            <v>No Trade</v>
          </cell>
          <cell r="N1505" t="str">
            <v/>
          </cell>
          <cell r="O1505" t="str">
            <v/>
          </cell>
          <cell r="P1505" t="str">
            <v/>
          </cell>
        </row>
        <row r="1506">
          <cell r="A1506" t="str">
            <v>OH</v>
          </cell>
          <cell r="B1506">
            <v>12</v>
          </cell>
          <cell r="C1506">
            <v>3</v>
          </cell>
          <cell r="D1506" t="str">
            <v>C</v>
          </cell>
          <cell r="E1506">
            <v>0.84</v>
          </cell>
          <cell r="F1506">
            <v>37949</v>
          </cell>
          <cell r="G1506">
            <v>0</v>
          </cell>
          <cell r="H1506">
            <v>0</v>
          </cell>
          <cell r="I1506" t="str">
            <v>0          0   .</v>
          </cell>
          <cell r="J1506">
            <v>0</v>
          </cell>
          <cell r="K1506">
            <v>0</v>
          </cell>
          <cell r="L1506">
            <v>2003</v>
          </cell>
          <cell r="M1506" t="str">
            <v>No Trade</v>
          </cell>
          <cell r="N1506" t="str">
            <v/>
          </cell>
          <cell r="O1506" t="str">
            <v/>
          </cell>
          <cell r="P1506" t="str">
            <v/>
          </cell>
        </row>
        <row r="1507">
          <cell r="A1507" t="str">
            <v>OH</v>
          </cell>
          <cell r="B1507">
            <v>12</v>
          </cell>
          <cell r="C1507">
            <v>3</v>
          </cell>
          <cell r="D1507" t="str">
            <v>C</v>
          </cell>
          <cell r="E1507">
            <v>0.85</v>
          </cell>
          <cell r="F1507">
            <v>37949</v>
          </cell>
          <cell r="G1507">
            <v>3.39E-2</v>
          </cell>
          <cell r="H1507">
            <v>0.03</v>
          </cell>
          <cell r="I1507" t="str">
            <v>4          0   .</v>
          </cell>
          <cell r="J1507">
            <v>0</v>
          </cell>
          <cell r="K1507">
            <v>0</v>
          </cell>
          <cell r="L1507">
            <v>2003</v>
          </cell>
          <cell r="M1507" t="str">
            <v>No Trade</v>
          </cell>
          <cell r="N1507" t="str">
            <v/>
          </cell>
          <cell r="O1507" t="str">
            <v/>
          </cell>
          <cell r="P1507" t="str">
            <v/>
          </cell>
        </row>
        <row r="1508">
          <cell r="A1508" t="str">
            <v>OH</v>
          </cell>
          <cell r="B1508">
            <v>12</v>
          </cell>
          <cell r="C1508">
            <v>3</v>
          </cell>
          <cell r="D1508" t="str">
            <v>C</v>
          </cell>
          <cell r="E1508">
            <v>0.86</v>
          </cell>
          <cell r="F1508">
            <v>37949</v>
          </cell>
          <cell r="G1508">
            <v>0</v>
          </cell>
          <cell r="H1508">
            <v>0</v>
          </cell>
          <cell r="I1508" t="str">
            <v>0          0   .</v>
          </cell>
          <cell r="J1508">
            <v>0</v>
          </cell>
          <cell r="K1508">
            <v>0</v>
          </cell>
          <cell r="L1508">
            <v>2003</v>
          </cell>
          <cell r="M1508" t="str">
            <v>No Trade</v>
          </cell>
          <cell r="N1508" t="str">
            <v/>
          </cell>
          <cell r="O1508" t="str">
            <v/>
          </cell>
          <cell r="P1508" t="str">
            <v/>
          </cell>
        </row>
        <row r="1509">
          <cell r="A1509" t="str">
            <v>OH</v>
          </cell>
          <cell r="B1509">
            <v>12</v>
          </cell>
          <cell r="C1509">
            <v>3</v>
          </cell>
          <cell r="D1509" t="str">
            <v>C</v>
          </cell>
          <cell r="E1509">
            <v>0.87</v>
          </cell>
          <cell r="F1509">
            <v>37949</v>
          </cell>
          <cell r="G1509">
            <v>0</v>
          </cell>
          <cell r="H1509">
            <v>0</v>
          </cell>
          <cell r="I1509" t="str">
            <v>0          0   .</v>
          </cell>
          <cell r="J1509">
            <v>0</v>
          </cell>
          <cell r="K1509">
            <v>0</v>
          </cell>
          <cell r="L1509">
            <v>2003</v>
          </cell>
          <cell r="M1509" t="str">
            <v>No Trade</v>
          </cell>
          <cell r="N1509" t="str">
            <v/>
          </cell>
          <cell r="O1509" t="str">
            <v/>
          </cell>
          <cell r="P1509" t="str">
            <v/>
          </cell>
        </row>
        <row r="1510">
          <cell r="A1510" t="str">
            <v>OH</v>
          </cell>
          <cell r="B1510">
            <v>12</v>
          </cell>
          <cell r="C1510">
            <v>3</v>
          </cell>
          <cell r="D1510" t="str">
            <v>C</v>
          </cell>
          <cell r="E1510">
            <v>0.88</v>
          </cell>
          <cell r="F1510">
            <v>37949</v>
          </cell>
          <cell r="G1510">
            <v>0</v>
          </cell>
          <cell r="H1510">
            <v>0</v>
          </cell>
          <cell r="I1510" t="str">
            <v>0          0   .</v>
          </cell>
          <cell r="J1510">
            <v>0</v>
          </cell>
          <cell r="K1510">
            <v>0</v>
          </cell>
          <cell r="L1510">
            <v>2003</v>
          </cell>
          <cell r="M1510" t="str">
            <v>No Trade</v>
          </cell>
          <cell r="N1510" t="str">
            <v/>
          </cell>
          <cell r="O1510" t="str">
            <v/>
          </cell>
          <cell r="P1510" t="str">
            <v/>
          </cell>
        </row>
        <row r="1511">
          <cell r="A1511" t="str">
            <v>OH</v>
          </cell>
          <cell r="B1511">
            <v>12</v>
          </cell>
          <cell r="C1511">
            <v>3</v>
          </cell>
          <cell r="D1511" t="str">
            <v>C</v>
          </cell>
          <cell r="E1511">
            <v>0.89</v>
          </cell>
          <cell r="F1511">
            <v>37949</v>
          </cell>
          <cell r="G1511">
            <v>0</v>
          </cell>
          <cell r="H1511">
            <v>0</v>
          </cell>
          <cell r="I1511" t="str">
            <v>0          0   .</v>
          </cell>
          <cell r="J1511">
            <v>0</v>
          </cell>
          <cell r="K1511">
            <v>0</v>
          </cell>
          <cell r="L1511">
            <v>2003</v>
          </cell>
          <cell r="M1511" t="str">
            <v>No Trade</v>
          </cell>
          <cell r="N1511" t="str">
            <v/>
          </cell>
          <cell r="O1511" t="str">
            <v/>
          </cell>
          <cell r="P1511" t="str">
            <v/>
          </cell>
        </row>
        <row r="1512">
          <cell r="A1512" t="str">
            <v>OH</v>
          </cell>
          <cell r="B1512">
            <v>12</v>
          </cell>
          <cell r="C1512">
            <v>3</v>
          </cell>
          <cell r="D1512" t="str">
            <v>C</v>
          </cell>
          <cell r="E1512">
            <v>0.9</v>
          </cell>
          <cell r="F1512">
            <v>37949</v>
          </cell>
          <cell r="G1512">
            <v>0</v>
          </cell>
          <cell r="H1512">
            <v>0</v>
          </cell>
          <cell r="I1512" t="str">
            <v>0          0   .</v>
          </cell>
          <cell r="J1512">
            <v>0</v>
          </cell>
          <cell r="K1512">
            <v>0</v>
          </cell>
          <cell r="L1512">
            <v>2003</v>
          </cell>
          <cell r="M1512" t="str">
            <v>No Trade</v>
          </cell>
          <cell r="N1512" t="str">
            <v/>
          </cell>
          <cell r="O1512" t="str">
            <v/>
          </cell>
          <cell r="P1512" t="str">
            <v/>
          </cell>
        </row>
        <row r="1513">
          <cell r="A1513" t="str">
            <v>OH</v>
          </cell>
          <cell r="B1513">
            <v>12</v>
          </cell>
          <cell r="C1513">
            <v>3</v>
          </cell>
          <cell r="D1513" t="str">
            <v>C</v>
          </cell>
          <cell r="E1513">
            <v>0.91</v>
          </cell>
          <cell r="F1513">
            <v>37949</v>
          </cell>
          <cell r="G1513">
            <v>0</v>
          </cell>
          <cell r="H1513">
            <v>0</v>
          </cell>
          <cell r="I1513" t="str">
            <v>0          0   .</v>
          </cell>
          <cell r="J1513">
            <v>0</v>
          </cell>
          <cell r="K1513">
            <v>0</v>
          </cell>
          <cell r="L1513">
            <v>2003</v>
          </cell>
          <cell r="M1513" t="str">
            <v>No Trade</v>
          </cell>
          <cell r="N1513" t="str">
            <v/>
          </cell>
          <cell r="O1513" t="str">
            <v/>
          </cell>
          <cell r="P1513" t="str">
            <v/>
          </cell>
        </row>
        <row r="1514">
          <cell r="A1514" t="str">
            <v>ON</v>
          </cell>
          <cell r="B1514">
            <v>1</v>
          </cell>
          <cell r="C1514">
            <v>3</v>
          </cell>
          <cell r="D1514" t="str">
            <v>C</v>
          </cell>
          <cell r="E1514">
            <v>0.5</v>
          </cell>
          <cell r="F1514">
            <v>37616</v>
          </cell>
          <cell r="G1514">
            <v>0</v>
          </cell>
          <cell r="H1514">
            <v>0</v>
          </cell>
          <cell r="I1514" t="str">
            <v>0          0</v>
          </cell>
          <cell r="J1514">
            <v>0</v>
          </cell>
          <cell r="K1514">
            <v>0</v>
          </cell>
          <cell r="L1514">
            <v>2003</v>
          </cell>
          <cell r="M1514" t="str">
            <v>No Trade</v>
          </cell>
          <cell r="N1514" t="str">
            <v/>
          </cell>
          <cell r="O1514" t="str">
            <v/>
          </cell>
          <cell r="P1514" t="str">
            <v/>
          </cell>
        </row>
        <row r="1515">
          <cell r="A1515" t="str">
            <v>ON</v>
          </cell>
          <cell r="B1515">
            <v>1</v>
          </cell>
          <cell r="C1515">
            <v>3</v>
          </cell>
          <cell r="D1515" t="str">
            <v>P</v>
          </cell>
          <cell r="E1515">
            <v>0.75</v>
          </cell>
          <cell r="F1515">
            <v>37616</v>
          </cell>
          <cell r="G1515">
            <v>0</v>
          </cell>
          <cell r="H1515">
            <v>0</v>
          </cell>
          <cell r="I1515" t="str">
            <v>0          0</v>
          </cell>
          <cell r="J1515">
            <v>0</v>
          </cell>
          <cell r="K1515">
            <v>0</v>
          </cell>
          <cell r="L1515">
            <v>2003</v>
          </cell>
          <cell r="M1515" t="str">
            <v>No Trade</v>
          </cell>
          <cell r="N1515" t="str">
            <v/>
          </cell>
          <cell r="O1515" t="str">
            <v/>
          </cell>
          <cell r="P1515" t="str">
            <v/>
          </cell>
        </row>
        <row r="1516">
          <cell r="A1516" t="str">
            <v>ON</v>
          </cell>
          <cell r="B1516">
            <v>1</v>
          </cell>
          <cell r="C1516">
            <v>3</v>
          </cell>
          <cell r="D1516" t="str">
            <v>C</v>
          </cell>
          <cell r="E1516">
            <v>1</v>
          </cell>
          <cell r="F1516">
            <v>37616</v>
          </cell>
          <cell r="G1516">
            <v>2.9929999999999999</v>
          </cell>
          <cell r="H1516">
            <v>2.99</v>
          </cell>
          <cell r="I1516" t="str">
            <v>3          0</v>
          </cell>
          <cell r="J1516">
            <v>0</v>
          </cell>
          <cell r="K1516">
            <v>0</v>
          </cell>
          <cell r="L1516">
            <v>2003</v>
          </cell>
          <cell r="M1516" t="str">
            <v>No Trade</v>
          </cell>
          <cell r="N1516" t="str">
            <v>NG13</v>
          </cell>
          <cell r="O1516">
            <v>41.87</v>
          </cell>
          <cell r="P1516">
            <v>1</v>
          </cell>
        </row>
        <row r="1517">
          <cell r="A1517" t="str">
            <v>ON</v>
          </cell>
          <cell r="B1517">
            <v>1</v>
          </cell>
          <cell r="C1517">
            <v>3</v>
          </cell>
          <cell r="D1517" t="str">
            <v>P</v>
          </cell>
          <cell r="E1517">
            <v>1</v>
          </cell>
          <cell r="F1517">
            <v>37616</v>
          </cell>
          <cell r="G1517">
            <v>1E-3</v>
          </cell>
          <cell r="H1517">
            <v>0</v>
          </cell>
          <cell r="I1517" t="str">
            <v>1          0</v>
          </cell>
          <cell r="J1517">
            <v>0</v>
          </cell>
          <cell r="K1517">
            <v>0</v>
          </cell>
          <cell r="L1517">
            <v>2003</v>
          </cell>
          <cell r="M1517">
            <v>4.8809821058926426</v>
          </cell>
          <cell r="N1517" t="str">
            <v>NG13</v>
          </cell>
          <cell r="O1517">
            <v>41.87</v>
          </cell>
          <cell r="P1517">
            <v>2</v>
          </cell>
        </row>
        <row r="1518">
          <cell r="A1518" t="str">
            <v>ON</v>
          </cell>
          <cell r="B1518">
            <v>1</v>
          </cell>
          <cell r="C1518">
            <v>3</v>
          </cell>
          <cell r="D1518" t="str">
            <v>C</v>
          </cell>
          <cell r="E1518">
            <v>1.2</v>
          </cell>
          <cell r="F1518">
            <v>37616</v>
          </cell>
          <cell r="G1518">
            <v>3.0510000000000002</v>
          </cell>
          <cell r="H1518">
            <v>3.05</v>
          </cell>
          <cell r="I1518" t="str">
            <v>1          0</v>
          </cell>
          <cell r="J1518">
            <v>0</v>
          </cell>
          <cell r="K1518">
            <v>0</v>
          </cell>
          <cell r="L1518">
            <v>2003</v>
          </cell>
          <cell r="M1518" t="str">
            <v>No Trade</v>
          </cell>
          <cell r="N1518" t="str">
            <v>NG13</v>
          </cell>
          <cell r="O1518">
            <v>41.87</v>
          </cell>
          <cell r="P1518">
            <v>1</v>
          </cell>
        </row>
        <row r="1519">
          <cell r="A1519" t="str">
            <v>ON</v>
          </cell>
          <cell r="B1519">
            <v>1</v>
          </cell>
          <cell r="C1519">
            <v>3</v>
          </cell>
          <cell r="D1519" t="str">
            <v>P</v>
          </cell>
          <cell r="E1519">
            <v>1.2</v>
          </cell>
          <cell r="F1519">
            <v>37616</v>
          </cell>
          <cell r="G1519">
            <v>1E-3</v>
          </cell>
          <cell r="H1519">
            <v>0</v>
          </cell>
          <cell r="I1519" t="str">
            <v>1          0</v>
          </cell>
          <cell r="J1519">
            <v>0</v>
          </cell>
          <cell r="K1519">
            <v>0</v>
          </cell>
          <cell r="L1519">
            <v>2003</v>
          </cell>
          <cell r="M1519">
            <v>4.6231518219350516</v>
          </cell>
          <cell r="N1519" t="str">
            <v>NG13</v>
          </cell>
          <cell r="O1519">
            <v>41.87</v>
          </cell>
          <cell r="P1519">
            <v>2</v>
          </cell>
        </row>
        <row r="1520">
          <cell r="A1520" t="str">
            <v>ON</v>
          </cell>
          <cell r="B1520">
            <v>1</v>
          </cell>
          <cell r="C1520">
            <v>3</v>
          </cell>
          <cell r="D1520" t="str">
            <v>C</v>
          </cell>
          <cell r="E1520">
            <v>1.3</v>
          </cell>
          <cell r="F1520">
            <v>37616</v>
          </cell>
          <cell r="G1520">
            <v>2.988</v>
          </cell>
          <cell r="H1520">
            <v>2.98</v>
          </cell>
          <cell r="I1520" t="str">
            <v>8          0</v>
          </cell>
          <cell r="J1520">
            <v>0</v>
          </cell>
          <cell r="K1520">
            <v>0</v>
          </cell>
          <cell r="L1520">
            <v>2003</v>
          </cell>
          <cell r="M1520" t="str">
            <v>No Trade</v>
          </cell>
          <cell r="N1520" t="str">
            <v>NG13</v>
          </cell>
          <cell r="O1520">
            <v>41.87</v>
          </cell>
          <cell r="P1520">
            <v>1</v>
          </cell>
        </row>
        <row r="1521">
          <cell r="A1521" t="str">
            <v>ON</v>
          </cell>
          <cell r="B1521">
            <v>1</v>
          </cell>
          <cell r="C1521">
            <v>3</v>
          </cell>
          <cell r="D1521" t="str">
            <v>P</v>
          </cell>
          <cell r="E1521">
            <v>1.3</v>
          </cell>
          <cell r="F1521">
            <v>37616</v>
          </cell>
          <cell r="G1521">
            <v>1E-3</v>
          </cell>
          <cell r="H1521">
            <v>0</v>
          </cell>
          <cell r="I1521" t="str">
            <v>1          0</v>
          </cell>
          <cell r="J1521">
            <v>0</v>
          </cell>
          <cell r="K1521">
            <v>0</v>
          </cell>
          <cell r="L1521">
            <v>2003</v>
          </cell>
          <cell r="M1521">
            <v>4.5110416225147398</v>
          </cell>
          <cell r="N1521" t="str">
            <v>NG13</v>
          </cell>
          <cell r="O1521">
            <v>41.87</v>
          </cell>
          <cell r="P1521">
            <v>2</v>
          </cell>
        </row>
        <row r="1522">
          <cell r="A1522" t="str">
            <v>ON</v>
          </cell>
          <cell r="B1522">
            <v>1</v>
          </cell>
          <cell r="C1522">
            <v>3</v>
          </cell>
          <cell r="D1522" t="str">
            <v>C</v>
          </cell>
          <cell r="E1522">
            <v>1.5</v>
          </cell>
          <cell r="F1522">
            <v>37616</v>
          </cell>
          <cell r="G1522">
            <v>2.8519999999999999</v>
          </cell>
          <cell r="H1522">
            <v>2.85</v>
          </cell>
          <cell r="I1522" t="str">
            <v>2          0</v>
          </cell>
          <cell r="J1522">
            <v>0</v>
          </cell>
          <cell r="K1522">
            <v>0</v>
          </cell>
          <cell r="L1522">
            <v>2003</v>
          </cell>
          <cell r="M1522" t="str">
            <v>No Trade</v>
          </cell>
          <cell r="N1522" t="str">
            <v>NG13</v>
          </cell>
          <cell r="O1522">
            <v>41.87</v>
          </cell>
          <cell r="P1522">
            <v>1</v>
          </cell>
        </row>
        <row r="1523">
          <cell r="A1523" t="str">
            <v>ON</v>
          </cell>
          <cell r="B1523">
            <v>1</v>
          </cell>
          <cell r="C1523">
            <v>3</v>
          </cell>
          <cell r="D1523" t="str">
            <v>P</v>
          </cell>
          <cell r="E1523">
            <v>1.5</v>
          </cell>
          <cell r="F1523">
            <v>37616</v>
          </cell>
          <cell r="G1523">
            <v>1E-3</v>
          </cell>
          <cell r="H1523">
            <v>0</v>
          </cell>
          <cell r="I1523" t="str">
            <v>1          0</v>
          </cell>
          <cell r="J1523">
            <v>0</v>
          </cell>
          <cell r="K1523">
            <v>0</v>
          </cell>
          <cell r="L1523">
            <v>2003</v>
          </cell>
          <cell r="M1523">
            <v>4.3121901105497065</v>
          </cell>
          <cell r="N1523" t="str">
            <v>NG13</v>
          </cell>
          <cell r="O1523">
            <v>41.87</v>
          </cell>
          <cell r="P1523">
            <v>2</v>
          </cell>
        </row>
        <row r="1524">
          <cell r="A1524" t="str">
            <v>ON</v>
          </cell>
          <cell r="B1524">
            <v>1</v>
          </cell>
          <cell r="C1524">
            <v>3</v>
          </cell>
          <cell r="D1524" t="str">
            <v>P</v>
          </cell>
          <cell r="E1524">
            <v>1.75</v>
          </cell>
          <cell r="F1524">
            <v>37616</v>
          </cell>
          <cell r="G1524">
            <v>1E-3</v>
          </cell>
          <cell r="H1524">
            <v>0</v>
          </cell>
          <cell r="I1524" t="str">
            <v>1          0</v>
          </cell>
          <cell r="J1524">
            <v>0</v>
          </cell>
          <cell r="K1524">
            <v>0</v>
          </cell>
          <cell r="L1524">
            <v>2003</v>
          </cell>
          <cell r="M1524">
            <v>4.1001656019772703</v>
          </cell>
          <cell r="N1524" t="str">
            <v>NG13</v>
          </cell>
          <cell r="O1524">
            <v>41.87</v>
          </cell>
          <cell r="P1524">
            <v>2</v>
          </cell>
        </row>
        <row r="1525">
          <cell r="A1525" t="str">
            <v>ON</v>
          </cell>
          <cell r="B1525">
            <v>1</v>
          </cell>
          <cell r="C1525">
            <v>3</v>
          </cell>
          <cell r="D1525" t="str">
            <v>C</v>
          </cell>
          <cell r="E1525">
            <v>2</v>
          </cell>
          <cell r="F1525">
            <v>37616</v>
          </cell>
          <cell r="G1525">
            <v>2.4060000000000001</v>
          </cell>
          <cell r="H1525">
            <v>2.29</v>
          </cell>
          <cell r="I1525" t="str">
            <v>8          0</v>
          </cell>
          <cell r="J1525">
            <v>0</v>
          </cell>
          <cell r="K1525">
            <v>0</v>
          </cell>
          <cell r="L1525">
            <v>2003</v>
          </cell>
          <cell r="M1525" t="str">
            <v>No Trade</v>
          </cell>
          <cell r="N1525" t="str">
            <v>NG13</v>
          </cell>
          <cell r="O1525">
            <v>41.87</v>
          </cell>
          <cell r="P1525">
            <v>1</v>
          </cell>
        </row>
        <row r="1526">
          <cell r="A1526" t="str">
            <v>ON</v>
          </cell>
          <cell r="B1526">
            <v>1</v>
          </cell>
          <cell r="C1526">
            <v>3</v>
          </cell>
          <cell r="D1526" t="str">
            <v>P</v>
          </cell>
          <cell r="E1526">
            <v>2</v>
          </cell>
          <cell r="F1526">
            <v>37616</v>
          </cell>
          <cell r="G1526">
            <v>1E-3</v>
          </cell>
          <cell r="H1526">
            <v>0</v>
          </cell>
          <cell r="I1526" t="str">
            <v>1          0</v>
          </cell>
          <cell r="J1526">
            <v>0</v>
          </cell>
          <cell r="K1526">
            <v>0</v>
          </cell>
          <cell r="L1526">
            <v>2003</v>
          </cell>
          <cell r="M1526">
            <v>3.9182512530439229</v>
          </cell>
          <cell r="N1526" t="str">
            <v>NG13</v>
          </cell>
          <cell r="O1526">
            <v>41.87</v>
          </cell>
          <cell r="P1526">
            <v>2</v>
          </cell>
        </row>
        <row r="1527">
          <cell r="A1527" t="str">
            <v>ON</v>
          </cell>
          <cell r="B1527">
            <v>1</v>
          </cell>
          <cell r="C1527">
            <v>3</v>
          </cell>
          <cell r="D1527" t="str">
            <v>C</v>
          </cell>
          <cell r="E1527">
            <v>2.0499999999999998</v>
          </cell>
          <cell r="F1527">
            <v>37616</v>
          </cell>
          <cell r="G1527">
            <v>1.026</v>
          </cell>
          <cell r="H1527">
            <v>1.02</v>
          </cell>
          <cell r="I1527" t="str">
            <v>6          0</v>
          </cell>
          <cell r="J1527">
            <v>0</v>
          </cell>
          <cell r="K1527">
            <v>0</v>
          </cell>
          <cell r="L1527">
            <v>2003</v>
          </cell>
          <cell r="M1527" t="str">
            <v>No Trade</v>
          </cell>
          <cell r="N1527" t="str">
            <v>NG13</v>
          </cell>
          <cell r="O1527">
            <v>41.87</v>
          </cell>
          <cell r="P1527">
            <v>1</v>
          </cell>
        </row>
        <row r="1528">
          <cell r="A1528" t="str">
            <v>ON</v>
          </cell>
          <cell r="B1528">
            <v>1</v>
          </cell>
          <cell r="C1528">
            <v>3</v>
          </cell>
          <cell r="D1528" t="str">
            <v>P</v>
          </cell>
          <cell r="E1528">
            <v>2.0499999999999998</v>
          </cell>
          <cell r="F1528">
            <v>37616</v>
          </cell>
          <cell r="G1528">
            <v>0</v>
          </cell>
          <cell r="H1528">
            <v>0</v>
          </cell>
          <cell r="I1528" t="str">
            <v>0          0</v>
          </cell>
          <cell r="J1528">
            <v>0</v>
          </cell>
          <cell r="K1528">
            <v>0</v>
          </cell>
          <cell r="L1528">
            <v>2003</v>
          </cell>
          <cell r="M1528" t="str">
            <v>No Trade</v>
          </cell>
          <cell r="N1528" t="str">
            <v/>
          </cell>
          <cell r="O1528" t="str">
            <v/>
          </cell>
          <cell r="P1528" t="str">
            <v/>
          </cell>
        </row>
        <row r="1529">
          <cell r="A1529" t="str">
            <v>ON</v>
          </cell>
          <cell r="B1529">
            <v>1</v>
          </cell>
          <cell r="C1529">
            <v>3</v>
          </cell>
          <cell r="D1529" t="str">
            <v>P</v>
          </cell>
          <cell r="E1529">
            <v>2.1</v>
          </cell>
          <cell r="F1529">
            <v>37616</v>
          </cell>
          <cell r="G1529">
            <v>1E-3</v>
          </cell>
          <cell r="H1529">
            <v>0</v>
          </cell>
          <cell r="I1529" t="str">
            <v>1          0</v>
          </cell>
          <cell r="J1529">
            <v>0</v>
          </cell>
          <cell r="K1529">
            <v>0</v>
          </cell>
          <cell r="L1529">
            <v>2003</v>
          </cell>
          <cell r="M1529">
            <v>3.8521717497652608</v>
          </cell>
          <cell r="N1529" t="str">
            <v>NG13</v>
          </cell>
          <cell r="O1529">
            <v>41.87</v>
          </cell>
          <cell r="P1529">
            <v>2</v>
          </cell>
        </row>
        <row r="1530">
          <cell r="A1530" t="str">
            <v>ON</v>
          </cell>
          <cell r="B1530">
            <v>1</v>
          </cell>
          <cell r="C1530">
            <v>3</v>
          </cell>
          <cell r="D1530" t="str">
            <v>P</v>
          </cell>
          <cell r="E1530">
            <v>2.15</v>
          </cell>
          <cell r="F1530">
            <v>37616</v>
          </cell>
          <cell r="G1530">
            <v>0</v>
          </cell>
          <cell r="H1530">
            <v>0</v>
          </cell>
          <cell r="I1530" t="str">
            <v>0          0</v>
          </cell>
          <cell r="J1530">
            <v>0</v>
          </cell>
          <cell r="K1530">
            <v>0</v>
          </cell>
          <cell r="L1530">
            <v>2003</v>
          </cell>
          <cell r="M1530" t="str">
            <v>No Trade</v>
          </cell>
          <cell r="N1530" t="str">
            <v/>
          </cell>
          <cell r="O1530" t="str">
            <v/>
          </cell>
          <cell r="P1530" t="str">
            <v/>
          </cell>
        </row>
        <row r="1531">
          <cell r="A1531" t="str">
            <v>ON</v>
          </cell>
          <cell r="B1531">
            <v>1</v>
          </cell>
          <cell r="C1531">
            <v>3</v>
          </cell>
          <cell r="D1531" t="str">
            <v>P</v>
          </cell>
          <cell r="E1531">
            <v>2.2000000000000002</v>
          </cell>
          <cell r="F1531">
            <v>37616</v>
          </cell>
          <cell r="G1531">
            <v>1E-3</v>
          </cell>
          <cell r="H1531">
            <v>0</v>
          </cell>
          <cell r="I1531" t="str">
            <v>1          0</v>
          </cell>
          <cell r="J1531">
            <v>0</v>
          </cell>
          <cell r="K1531">
            <v>0</v>
          </cell>
          <cell r="L1531">
            <v>2003</v>
          </cell>
          <cell r="M1531">
            <v>3.7893585049957639</v>
          </cell>
          <cell r="N1531" t="str">
            <v>NG13</v>
          </cell>
          <cell r="O1531">
            <v>41.87</v>
          </cell>
          <cell r="P1531">
            <v>2</v>
          </cell>
        </row>
        <row r="1532">
          <cell r="A1532" t="str">
            <v>ON</v>
          </cell>
          <cell r="B1532">
            <v>1</v>
          </cell>
          <cell r="C1532">
            <v>3</v>
          </cell>
          <cell r="D1532" t="str">
            <v>P</v>
          </cell>
          <cell r="E1532">
            <v>2.25</v>
          </cell>
          <cell r="F1532">
            <v>37616</v>
          </cell>
          <cell r="G1532">
            <v>1E-3</v>
          </cell>
          <cell r="H1532">
            <v>0</v>
          </cell>
          <cell r="I1532" t="str">
            <v>1          0</v>
          </cell>
          <cell r="J1532">
            <v>0</v>
          </cell>
          <cell r="K1532">
            <v>0</v>
          </cell>
          <cell r="L1532">
            <v>2003</v>
          </cell>
          <cell r="M1532">
            <v>3.7590803661162209</v>
          </cell>
          <cell r="N1532" t="str">
            <v>NG13</v>
          </cell>
          <cell r="O1532">
            <v>41.87</v>
          </cell>
          <cell r="P1532">
            <v>2</v>
          </cell>
        </row>
        <row r="1533">
          <cell r="A1533" t="str">
            <v>ON</v>
          </cell>
          <cell r="B1533">
            <v>1</v>
          </cell>
          <cell r="C1533">
            <v>3</v>
          </cell>
          <cell r="D1533" t="str">
            <v>P</v>
          </cell>
          <cell r="E1533">
            <v>2.2999999999999998</v>
          </cell>
          <cell r="F1533">
            <v>37616</v>
          </cell>
          <cell r="G1533">
            <v>1E-3</v>
          </cell>
          <cell r="H1533">
            <v>0</v>
          </cell>
          <cell r="I1533" t="str">
            <v>1          0</v>
          </cell>
          <cell r="J1533">
            <v>0</v>
          </cell>
          <cell r="K1533">
            <v>0</v>
          </cell>
          <cell r="L1533">
            <v>2003</v>
          </cell>
          <cell r="M1533">
            <v>3.7295086862891949</v>
          </cell>
          <cell r="N1533" t="str">
            <v>NG13</v>
          </cell>
          <cell r="O1533">
            <v>41.87</v>
          </cell>
          <cell r="P1533">
            <v>2</v>
          </cell>
        </row>
        <row r="1534">
          <cell r="A1534" t="str">
            <v>ON</v>
          </cell>
          <cell r="B1534">
            <v>1</v>
          </cell>
          <cell r="C1534">
            <v>3</v>
          </cell>
          <cell r="D1534" t="str">
            <v>C</v>
          </cell>
          <cell r="E1534">
            <v>2.35</v>
          </cell>
          <cell r="F1534">
            <v>37616</v>
          </cell>
          <cell r="G1534">
            <v>0</v>
          </cell>
          <cell r="H1534">
            <v>0</v>
          </cell>
          <cell r="I1534" t="str">
            <v>0          0</v>
          </cell>
          <cell r="J1534">
            <v>0</v>
          </cell>
          <cell r="K1534">
            <v>0</v>
          </cell>
          <cell r="L1534">
            <v>2003</v>
          </cell>
          <cell r="M1534" t="str">
            <v>No Trade</v>
          </cell>
          <cell r="N1534" t="str">
            <v/>
          </cell>
          <cell r="O1534" t="str">
            <v/>
          </cell>
          <cell r="P1534" t="str">
            <v/>
          </cell>
        </row>
        <row r="1535">
          <cell r="A1535" t="str">
            <v>ON</v>
          </cell>
          <cell r="B1535">
            <v>1</v>
          </cell>
          <cell r="C1535">
            <v>3</v>
          </cell>
          <cell r="D1535" t="str">
            <v>P</v>
          </cell>
          <cell r="E1535">
            <v>2.35</v>
          </cell>
          <cell r="F1535">
            <v>37616</v>
          </cell>
          <cell r="G1535">
            <v>1E-3</v>
          </cell>
          <cell r="H1535">
            <v>0</v>
          </cell>
          <cell r="I1535" t="str">
            <v>1          0</v>
          </cell>
          <cell r="J1535">
            <v>0</v>
          </cell>
          <cell r="K1535">
            <v>0</v>
          </cell>
          <cell r="L1535">
            <v>2003</v>
          </cell>
          <cell r="M1535">
            <v>3.7006119216289424</v>
          </cell>
          <cell r="N1535" t="str">
            <v>NG13</v>
          </cell>
          <cell r="O1535">
            <v>41.87</v>
          </cell>
          <cell r="P1535">
            <v>2</v>
          </cell>
        </row>
        <row r="1536">
          <cell r="A1536" t="str">
            <v>ON</v>
          </cell>
          <cell r="B1536">
            <v>1</v>
          </cell>
          <cell r="C1536">
            <v>3</v>
          </cell>
          <cell r="D1536" t="str">
            <v>C</v>
          </cell>
          <cell r="E1536">
            <v>2.4</v>
          </cell>
          <cell r="F1536">
            <v>37616</v>
          </cell>
          <cell r="G1536">
            <v>1E-3</v>
          </cell>
          <cell r="H1536">
            <v>0</v>
          </cell>
          <cell r="I1536" t="str">
            <v>1          0</v>
          </cell>
          <cell r="J1536">
            <v>0</v>
          </cell>
          <cell r="K1536">
            <v>0</v>
          </cell>
          <cell r="L1536">
            <v>2003</v>
          </cell>
          <cell r="M1536" t="str">
            <v>No Trade</v>
          </cell>
          <cell r="N1536" t="str">
            <v>NG13</v>
          </cell>
          <cell r="O1536">
            <v>41.87</v>
          </cell>
          <cell r="P1536">
            <v>1</v>
          </cell>
        </row>
        <row r="1537">
          <cell r="A1537" t="str">
            <v>ON</v>
          </cell>
          <cell r="B1537">
            <v>1</v>
          </cell>
          <cell r="C1537">
            <v>3</v>
          </cell>
          <cell r="D1537" t="str">
            <v>P</v>
          </cell>
          <cell r="E1537">
            <v>2.4</v>
          </cell>
          <cell r="F1537">
            <v>37616</v>
          </cell>
          <cell r="G1537">
            <v>1E-3</v>
          </cell>
          <cell r="H1537">
            <v>0</v>
          </cell>
          <cell r="I1537" t="str">
            <v>1          0</v>
          </cell>
          <cell r="J1537">
            <v>0</v>
          </cell>
          <cell r="K1537">
            <v>0</v>
          </cell>
          <cell r="L1537">
            <v>2003</v>
          </cell>
          <cell r="M1537">
            <v>3.6723605752218464</v>
          </cell>
          <cell r="N1537" t="str">
            <v>NG13</v>
          </cell>
          <cell r="O1537">
            <v>41.87</v>
          </cell>
          <cell r="P1537">
            <v>2</v>
          </cell>
        </row>
        <row r="1538">
          <cell r="A1538" t="str">
            <v>ON</v>
          </cell>
          <cell r="B1538">
            <v>1</v>
          </cell>
          <cell r="C1538">
            <v>3</v>
          </cell>
          <cell r="D1538" t="str">
            <v>P</v>
          </cell>
          <cell r="E1538">
            <v>2.4500000000000002</v>
          </cell>
          <cell r="F1538">
            <v>37616</v>
          </cell>
          <cell r="G1538">
            <v>1E-3</v>
          </cell>
          <cell r="H1538">
            <v>0</v>
          </cell>
          <cell r="I1538" t="str">
            <v>1          0</v>
          </cell>
          <cell r="J1538">
            <v>0</v>
          </cell>
          <cell r="K1538">
            <v>0</v>
          </cell>
          <cell r="L1538">
            <v>2003</v>
          </cell>
          <cell r="M1538">
            <v>3.6447270246396553</v>
          </cell>
          <cell r="N1538" t="str">
            <v>NG13</v>
          </cell>
          <cell r="O1538">
            <v>41.87</v>
          </cell>
          <cell r="P1538">
            <v>2</v>
          </cell>
        </row>
        <row r="1539">
          <cell r="A1539" t="str">
            <v>ON</v>
          </cell>
          <cell r="B1539">
            <v>1</v>
          </cell>
          <cell r="C1539">
            <v>3</v>
          </cell>
          <cell r="D1539" t="str">
            <v>C</v>
          </cell>
          <cell r="E1539">
            <v>2.5</v>
          </cell>
          <cell r="F1539">
            <v>37616</v>
          </cell>
          <cell r="G1539">
            <v>1.514</v>
          </cell>
          <cell r="H1539">
            <v>1.51</v>
          </cell>
          <cell r="I1539" t="str">
            <v>4          0</v>
          </cell>
          <cell r="J1539">
            <v>0</v>
          </cell>
          <cell r="K1539">
            <v>0</v>
          </cell>
          <cell r="L1539">
            <v>2003</v>
          </cell>
          <cell r="M1539" t="str">
            <v>No Trade</v>
          </cell>
          <cell r="N1539" t="str">
            <v>NG13</v>
          </cell>
          <cell r="O1539">
            <v>41.87</v>
          </cell>
          <cell r="P1539">
            <v>1</v>
          </cell>
        </row>
        <row r="1540">
          <cell r="A1540" t="str">
            <v>ON</v>
          </cell>
          <cell r="B1540">
            <v>1</v>
          </cell>
          <cell r="C1540">
            <v>3</v>
          </cell>
          <cell r="D1540" t="str">
            <v>P</v>
          </cell>
          <cell r="E1540">
            <v>2.5</v>
          </cell>
          <cell r="F1540">
            <v>37616</v>
          </cell>
          <cell r="G1540">
            <v>1E-3</v>
          </cell>
          <cell r="H1540">
            <v>0</v>
          </cell>
          <cell r="I1540" t="str">
            <v>1          0</v>
          </cell>
          <cell r="J1540">
            <v>0</v>
          </cell>
          <cell r="K1540">
            <v>0</v>
          </cell>
          <cell r="L1540">
            <v>2003</v>
          </cell>
          <cell r="M1540">
            <v>3.6176853671889515</v>
          </cell>
          <cell r="N1540" t="str">
            <v>NG13</v>
          </cell>
          <cell r="O1540">
            <v>41.87</v>
          </cell>
          <cell r="P1540">
            <v>2</v>
          </cell>
        </row>
        <row r="1541">
          <cell r="A1541" t="str">
            <v>ON</v>
          </cell>
          <cell r="B1541">
            <v>1</v>
          </cell>
          <cell r="C1541">
            <v>3</v>
          </cell>
          <cell r="D1541" t="str">
            <v>P</v>
          </cell>
          <cell r="E1541">
            <v>2.5499999999999998</v>
          </cell>
          <cell r="F1541">
            <v>37616</v>
          </cell>
          <cell r="G1541">
            <v>1E-3</v>
          </cell>
          <cell r="H1541">
            <v>0</v>
          </cell>
          <cell r="I1541" t="str">
            <v>1          0</v>
          </cell>
          <cell r="J1541">
            <v>0</v>
          </cell>
          <cell r="K1541">
            <v>0</v>
          </cell>
          <cell r="L1541">
            <v>2003</v>
          </cell>
          <cell r="M1541">
            <v>3.591211280753146</v>
          </cell>
          <cell r="N1541" t="str">
            <v>NG13</v>
          </cell>
          <cell r="O1541">
            <v>41.87</v>
          </cell>
          <cell r="P1541">
            <v>2</v>
          </cell>
        </row>
        <row r="1542">
          <cell r="A1542" t="str">
            <v>ON</v>
          </cell>
          <cell r="B1542">
            <v>1</v>
          </cell>
          <cell r="C1542">
            <v>3</v>
          </cell>
          <cell r="D1542" t="str">
            <v>P</v>
          </cell>
          <cell r="E1542">
            <v>2.6</v>
          </cell>
          <cell r="F1542">
            <v>37616</v>
          </cell>
          <cell r="G1542">
            <v>1E-3</v>
          </cell>
          <cell r="H1542">
            <v>0</v>
          </cell>
          <cell r="I1542" t="str">
            <v>1          0</v>
          </cell>
          <cell r="J1542">
            <v>0</v>
          </cell>
          <cell r="K1542">
            <v>0</v>
          </cell>
          <cell r="L1542">
            <v>2003</v>
          </cell>
          <cell r="M1542">
            <v>3.5652818983931467</v>
          </cell>
          <cell r="N1542" t="str">
            <v>NG13</v>
          </cell>
          <cell r="O1542">
            <v>41.87</v>
          </cell>
          <cell r="P1542">
            <v>2</v>
          </cell>
        </row>
        <row r="1543">
          <cell r="A1543" t="str">
            <v>ON</v>
          </cell>
          <cell r="B1543">
            <v>1</v>
          </cell>
          <cell r="C1543">
            <v>3</v>
          </cell>
          <cell r="D1543" t="str">
            <v>P</v>
          </cell>
          <cell r="E1543">
            <v>2.65</v>
          </cell>
          <cell r="F1543">
            <v>37616</v>
          </cell>
          <cell r="G1543">
            <v>1E-3</v>
          </cell>
          <cell r="H1543">
            <v>0</v>
          </cell>
          <cell r="I1543" t="str">
            <v>1          0</v>
          </cell>
          <cell r="J1543">
            <v>0</v>
          </cell>
          <cell r="K1543">
            <v>0</v>
          </cell>
          <cell r="L1543">
            <v>2003</v>
          </cell>
          <cell r="M1543">
            <v>3.5398756951066446</v>
          </cell>
          <cell r="N1543" t="str">
            <v>NG13</v>
          </cell>
          <cell r="O1543">
            <v>41.87</v>
          </cell>
          <cell r="P1543">
            <v>2</v>
          </cell>
        </row>
        <row r="1544">
          <cell r="A1544" t="str">
            <v>ON</v>
          </cell>
          <cell r="B1544">
            <v>1</v>
          </cell>
          <cell r="C1544">
            <v>3</v>
          </cell>
          <cell r="D1544" t="str">
            <v>P</v>
          </cell>
          <cell r="E1544">
            <v>2.7</v>
          </cell>
          <cell r="F1544">
            <v>37616</v>
          </cell>
          <cell r="G1544">
            <v>0</v>
          </cell>
          <cell r="H1544">
            <v>0</v>
          </cell>
          <cell r="I1544" t="str">
            <v>0          0</v>
          </cell>
          <cell r="J1544">
            <v>0</v>
          </cell>
          <cell r="K1544">
            <v>0</v>
          </cell>
          <cell r="L1544">
            <v>2003</v>
          </cell>
          <cell r="M1544" t="str">
            <v>No Trade</v>
          </cell>
          <cell r="N1544" t="str">
            <v/>
          </cell>
          <cell r="O1544" t="str">
            <v/>
          </cell>
          <cell r="P1544" t="str">
            <v/>
          </cell>
        </row>
        <row r="1545">
          <cell r="A1545" t="str">
            <v>ON</v>
          </cell>
          <cell r="B1545">
            <v>1</v>
          </cell>
          <cell r="C1545">
            <v>3</v>
          </cell>
          <cell r="D1545" t="str">
            <v>P</v>
          </cell>
          <cell r="E1545">
            <v>2.75</v>
          </cell>
          <cell r="F1545">
            <v>37616</v>
          </cell>
          <cell r="G1545">
            <v>1E-3</v>
          </cell>
          <cell r="H1545">
            <v>0</v>
          </cell>
          <cell r="I1545" t="str">
            <v>1          0</v>
          </cell>
          <cell r="J1545">
            <v>0</v>
          </cell>
          <cell r="K1545">
            <v>0</v>
          </cell>
          <cell r="L1545">
            <v>2003</v>
          </cell>
          <cell r="M1545">
            <v>3.4905528301281485</v>
          </cell>
          <cell r="N1545" t="str">
            <v>NG13</v>
          </cell>
          <cell r="O1545">
            <v>41.87</v>
          </cell>
          <cell r="P1545">
            <v>2</v>
          </cell>
        </row>
        <row r="1546">
          <cell r="A1546" t="str">
            <v>ON</v>
          </cell>
          <cell r="B1546">
            <v>1</v>
          </cell>
          <cell r="C1546">
            <v>3</v>
          </cell>
          <cell r="D1546" t="str">
            <v>C</v>
          </cell>
          <cell r="E1546">
            <v>2.8</v>
          </cell>
          <cell r="F1546">
            <v>37616</v>
          </cell>
          <cell r="G1546">
            <v>0.751</v>
          </cell>
          <cell r="H1546">
            <v>0.75</v>
          </cell>
          <cell r="I1546" t="str">
            <v>1          0</v>
          </cell>
          <cell r="J1546">
            <v>0</v>
          </cell>
          <cell r="K1546">
            <v>0</v>
          </cell>
          <cell r="L1546">
            <v>2003</v>
          </cell>
          <cell r="M1546" t="str">
            <v>No Trade</v>
          </cell>
          <cell r="N1546" t="str">
            <v>NG13</v>
          </cell>
          <cell r="O1546">
            <v>41.87</v>
          </cell>
          <cell r="P1546">
            <v>1</v>
          </cell>
        </row>
        <row r="1547">
          <cell r="A1547" t="str">
            <v>ON</v>
          </cell>
          <cell r="B1547">
            <v>1</v>
          </cell>
          <cell r="C1547">
            <v>3</v>
          </cell>
          <cell r="D1547" t="str">
            <v>P</v>
          </cell>
          <cell r="E1547">
            <v>2.8</v>
          </cell>
          <cell r="F1547">
            <v>37616</v>
          </cell>
          <cell r="G1547">
            <v>1E-3</v>
          </cell>
          <cell r="H1547">
            <v>0</v>
          </cell>
          <cell r="I1547" t="str">
            <v>1          0</v>
          </cell>
          <cell r="J1547">
            <v>0</v>
          </cell>
          <cell r="K1547">
            <v>0</v>
          </cell>
          <cell r="L1547">
            <v>2003</v>
          </cell>
          <cell r="M1547">
            <v>3.4665989526315655</v>
          </cell>
          <cell r="N1547" t="str">
            <v>NG13</v>
          </cell>
          <cell r="O1547">
            <v>41.87</v>
          </cell>
          <cell r="P1547">
            <v>2</v>
          </cell>
        </row>
        <row r="1548">
          <cell r="A1548" t="str">
            <v>ON</v>
          </cell>
          <cell r="B1548">
            <v>1</v>
          </cell>
          <cell r="C1548">
            <v>3</v>
          </cell>
          <cell r="D1548" t="str">
            <v>P</v>
          </cell>
          <cell r="E1548">
            <v>2.85</v>
          </cell>
          <cell r="F1548">
            <v>37616</v>
          </cell>
          <cell r="G1548">
            <v>1E-3</v>
          </cell>
          <cell r="H1548">
            <v>0</v>
          </cell>
          <cell r="I1548" t="str">
            <v>1          0</v>
          </cell>
          <cell r="J1548">
            <v>0</v>
          </cell>
          <cell r="K1548">
            <v>0</v>
          </cell>
          <cell r="L1548">
            <v>2003</v>
          </cell>
          <cell r="M1548">
            <v>3.4430936614208352</v>
          </cell>
          <cell r="N1548" t="str">
            <v>NG13</v>
          </cell>
          <cell r="O1548">
            <v>41.87</v>
          </cell>
          <cell r="P1548">
            <v>2</v>
          </cell>
        </row>
        <row r="1549">
          <cell r="A1549" t="str">
            <v>ON</v>
          </cell>
          <cell r="B1549">
            <v>1</v>
          </cell>
          <cell r="C1549">
            <v>3</v>
          </cell>
          <cell r="D1549" t="str">
            <v>C</v>
          </cell>
          <cell r="E1549">
            <v>2.9</v>
          </cell>
          <cell r="F1549">
            <v>37616</v>
          </cell>
          <cell r="G1549">
            <v>1.506</v>
          </cell>
          <cell r="H1549">
            <v>1.39</v>
          </cell>
          <cell r="I1549" t="str">
            <v>8          0</v>
          </cell>
          <cell r="J1549">
            <v>0</v>
          </cell>
          <cell r="K1549">
            <v>0</v>
          </cell>
          <cell r="L1549">
            <v>2003</v>
          </cell>
          <cell r="M1549" t="str">
            <v>No Trade</v>
          </cell>
          <cell r="N1549" t="str">
            <v>NG13</v>
          </cell>
          <cell r="O1549">
            <v>41.87</v>
          </cell>
          <cell r="P1549">
            <v>1</v>
          </cell>
        </row>
        <row r="1550">
          <cell r="A1550" t="str">
            <v>ON</v>
          </cell>
          <cell r="B1550">
            <v>1</v>
          </cell>
          <cell r="C1550">
            <v>3</v>
          </cell>
          <cell r="D1550" t="str">
            <v>P</v>
          </cell>
          <cell r="E1550">
            <v>2.9</v>
          </cell>
          <cell r="F1550">
            <v>37616</v>
          </cell>
          <cell r="G1550">
            <v>1E-3</v>
          </cell>
          <cell r="H1550">
            <v>0</v>
          </cell>
          <cell r="I1550" t="str">
            <v>1          0</v>
          </cell>
          <cell r="J1550">
            <v>0</v>
          </cell>
          <cell r="K1550">
            <v>0</v>
          </cell>
          <cell r="L1550">
            <v>2003</v>
          </cell>
          <cell r="M1550">
            <v>3.4200207804524063</v>
          </cell>
          <cell r="N1550" t="str">
            <v>NG13</v>
          </cell>
          <cell r="O1550">
            <v>41.87</v>
          </cell>
          <cell r="P1550">
            <v>2</v>
          </cell>
        </row>
        <row r="1551">
          <cell r="A1551" t="str">
            <v>ON</v>
          </cell>
          <cell r="B1551">
            <v>1</v>
          </cell>
          <cell r="C1551">
            <v>3</v>
          </cell>
          <cell r="D1551" t="str">
            <v>C</v>
          </cell>
          <cell r="E1551">
            <v>2.95</v>
          </cell>
          <cell r="F1551">
            <v>37616</v>
          </cell>
          <cell r="G1551">
            <v>1.456</v>
          </cell>
          <cell r="H1551">
            <v>1.34</v>
          </cell>
          <cell r="I1551" t="str">
            <v>8          0</v>
          </cell>
          <cell r="J1551">
            <v>0</v>
          </cell>
          <cell r="K1551">
            <v>0</v>
          </cell>
          <cell r="L1551">
            <v>2003</v>
          </cell>
          <cell r="M1551" t="str">
            <v>No Trade</v>
          </cell>
          <cell r="N1551" t="str">
            <v>NG13</v>
          </cell>
          <cell r="O1551">
            <v>41.87</v>
          </cell>
          <cell r="P1551">
            <v>1</v>
          </cell>
        </row>
        <row r="1552">
          <cell r="A1552" t="str">
            <v>ON</v>
          </cell>
          <cell r="B1552">
            <v>1</v>
          </cell>
          <cell r="C1552">
            <v>3</v>
          </cell>
          <cell r="D1552" t="str">
            <v>P</v>
          </cell>
          <cell r="E1552">
            <v>2.95</v>
          </cell>
          <cell r="F1552">
            <v>37616</v>
          </cell>
          <cell r="G1552">
            <v>1E-3</v>
          </cell>
          <cell r="H1552">
            <v>0</v>
          </cell>
          <cell r="I1552" t="str">
            <v>1          0</v>
          </cell>
          <cell r="J1552">
            <v>0</v>
          </cell>
          <cell r="K1552">
            <v>0</v>
          </cell>
          <cell r="L1552">
            <v>2003</v>
          </cell>
          <cell r="M1552">
            <v>3.3973649851624472</v>
          </cell>
          <cell r="N1552" t="str">
            <v>NG13</v>
          </cell>
          <cell r="O1552">
            <v>41.87</v>
          </cell>
          <cell r="P1552">
            <v>2</v>
          </cell>
        </row>
        <row r="1553">
          <cell r="A1553" t="str">
            <v>ON</v>
          </cell>
          <cell r="B1553">
            <v>1</v>
          </cell>
          <cell r="C1553">
            <v>3</v>
          </cell>
          <cell r="D1553" t="str">
            <v>C</v>
          </cell>
          <cell r="E1553">
            <v>3</v>
          </cell>
          <cell r="F1553">
            <v>37616</v>
          </cell>
          <cell r="G1553">
            <v>1.4059999999999999</v>
          </cell>
          <cell r="H1553">
            <v>1.29</v>
          </cell>
          <cell r="I1553" t="str">
            <v>8          0</v>
          </cell>
          <cell r="J1553">
            <v>0</v>
          </cell>
          <cell r="K1553">
            <v>0</v>
          </cell>
          <cell r="L1553">
            <v>2003</v>
          </cell>
          <cell r="M1553" t="str">
            <v>No Trade</v>
          </cell>
          <cell r="N1553" t="str">
            <v>NG13</v>
          </cell>
          <cell r="O1553">
            <v>41.87</v>
          </cell>
          <cell r="P1553">
            <v>1</v>
          </cell>
        </row>
        <row r="1554">
          <cell r="A1554" t="str">
            <v>ON</v>
          </cell>
          <cell r="B1554">
            <v>1</v>
          </cell>
          <cell r="C1554">
            <v>3</v>
          </cell>
          <cell r="D1554" t="str">
            <v>P</v>
          </cell>
          <cell r="E1554">
            <v>3</v>
          </cell>
          <cell r="F1554">
            <v>37616</v>
          </cell>
          <cell r="G1554">
            <v>1E-3</v>
          </cell>
          <cell r="H1554">
            <v>0</v>
          </cell>
          <cell r="I1554" t="str">
            <v>1          5</v>
          </cell>
          <cell r="J1554">
            <v>1E-3</v>
          </cell>
          <cell r="K1554">
            <v>1E-3</v>
          </cell>
          <cell r="L1554">
            <v>2003</v>
          </cell>
          <cell r="M1554">
            <v>3.3751117440362886</v>
          </cell>
          <cell r="N1554" t="str">
            <v>NG13</v>
          </cell>
          <cell r="O1554">
            <v>41.87</v>
          </cell>
          <cell r="P1554">
            <v>2</v>
          </cell>
        </row>
        <row r="1555">
          <cell r="A1555" t="str">
            <v>ON</v>
          </cell>
          <cell r="B1555">
            <v>1</v>
          </cell>
          <cell r="C1555">
            <v>3</v>
          </cell>
          <cell r="D1555" t="str">
            <v>C</v>
          </cell>
          <cell r="E1555">
            <v>3.05</v>
          </cell>
          <cell r="F1555">
            <v>37616</v>
          </cell>
          <cell r="G1555">
            <v>1.3560000000000001</v>
          </cell>
          <cell r="H1555">
            <v>1.24</v>
          </cell>
          <cell r="I1555" t="str">
            <v>8          0</v>
          </cell>
          <cell r="J1555">
            <v>0</v>
          </cell>
          <cell r="K1555">
            <v>0</v>
          </cell>
          <cell r="L1555">
            <v>2003</v>
          </cell>
          <cell r="M1555" t="str">
            <v>No Trade</v>
          </cell>
          <cell r="N1555" t="str">
            <v>NG13</v>
          </cell>
          <cell r="O1555">
            <v>41.87</v>
          </cell>
          <cell r="P1555">
            <v>1</v>
          </cell>
        </row>
        <row r="1556">
          <cell r="A1556" t="str">
            <v>ON</v>
          </cell>
          <cell r="B1556">
            <v>1</v>
          </cell>
          <cell r="C1556">
            <v>3</v>
          </cell>
          <cell r="D1556" t="str">
            <v>P</v>
          </cell>
          <cell r="E1556">
            <v>3.05</v>
          </cell>
          <cell r="F1556">
            <v>37616</v>
          </cell>
          <cell r="G1556">
            <v>1E-3</v>
          </cell>
          <cell r="H1556">
            <v>0</v>
          </cell>
          <cell r="I1556" t="str">
            <v>1          0</v>
          </cell>
          <cell r="J1556">
            <v>0</v>
          </cell>
          <cell r="K1556">
            <v>0</v>
          </cell>
          <cell r="L1556">
            <v>2003</v>
          </cell>
          <cell r="M1556">
            <v>3.3532472650722998</v>
          </cell>
          <cell r="N1556" t="str">
            <v>NG13</v>
          </cell>
          <cell r="O1556">
            <v>41.87</v>
          </cell>
          <cell r="P1556">
            <v>2</v>
          </cell>
        </row>
        <row r="1557">
          <cell r="A1557" t="str">
            <v>ON</v>
          </cell>
          <cell r="B1557">
            <v>1</v>
          </cell>
          <cell r="C1557">
            <v>3</v>
          </cell>
          <cell r="D1557" t="str">
            <v>C</v>
          </cell>
          <cell r="E1557">
            <v>3.1</v>
          </cell>
          <cell r="F1557">
            <v>37616</v>
          </cell>
          <cell r="G1557">
            <v>1.306</v>
          </cell>
          <cell r="H1557">
            <v>1.19</v>
          </cell>
          <cell r="I1557" t="str">
            <v>8          0</v>
          </cell>
          <cell r="J1557">
            <v>0</v>
          </cell>
          <cell r="K1557">
            <v>0</v>
          </cell>
          <cell r="L1557">
            <v>2003</v>
          </cell>
          <cell r="M1557" t="str">
            <v>No Trade</v>
          </cell>
          <cell r="N1557" t="str">
            <v>NG13</v>
          </cell>
          <cell r="O1557">
            <v>41.87</v>
          </cell>
          <cell r="P1557">
            <v>1</v>
          </cell>
        </row>
        <row r="1558">
          <cell r="A1558" t="str">
            <v>ON</v>
          </cell>
          <cell r="B1558">
            <v>1</v>
          </cell>
          <cell r="C1558">
            <v>3</v>
          </cell>
          <cell r="D1558" t="str">
            <v>P</v>
          </cell>
          <cell r="E1558">
            <v>3.1</v>
          </cell>
          <cell r="F1558">
            <v>37616</v>
          </cell>
          <cell r="G1558">
            <v>1E-3</v>
          </cell>
          <cell r="H1558">
            <v>0</v>
          </cell>
          <cell r="I1558" t="str">
            <v>1          0</v>
          </cell>
          <cell r="J1558">
            <v>0</v>
          </cell>
          <cell r="K1558">
            <v>0</v>
          </cell>
          <cell r="L1558">
            <v>2003</v>
          </cell>
          <cell r="M1558">
            <v>3.3317584466863766</v>
          </cell>
          <cell r="N1558" t="str">
            <v>NG13</v>
          </cell>
          <cell r="O1558">
            <v>41.87</v>
          </cell>
          <cell r="P1558">
            <v>2</v>
          </cell>
        </row>
        <row r="1559">
          <cell r="A1559" t="str">
            <v>ON</v>
          </cell>
          <cell r="B1559">
            <v>1</v>
          </cell>
          <cell r="C1559">
            <v>3</v>
          </cell>
          <cell r="D1559" t="str">
            <v>C</v>
          </cell>
          <cell r="E1559">
            <v>3.15</v>
          </cell>
          <cell r="F1559">
            <v>37616</v>
          </cell>
          <cell r="G1559">
            <v>1.256</v>
          </cell>
          <cell r="H1559">
            <v>1.1399999999999999</v>
          </cell>
          <cell r="I1559" t="str">
            <v>8          0</v>
          </cell>
          <cell r="J1559">
            <v>0</v>
          </cell>
          <cell r="K1559">
            <v>0</v>
          </cell>
          <cell r="L1559">
            <v>2003</v>
          </cell>
          <cell r="M1559" t="str">
            <v>No Trade</v>
          </cell>
          <cell r="N1559" t="str">
            <v>NG13</v>
          </cell>
          <cell r="O1559">
            <v>41.87</v>
          </cell>
          <cell r="P1559">
            <v>1</v>
          </cell>
        </row>
        <row r="1560">
          <cell r="A1560" t="str">
            <v>ON</v>
          </cell>
          <cell r="B1560">
            <v>1</v>
          </cell>
          <cell r="C1560">
            <v>3</v>
          </cell>
          <cell r="D1560" t="str">
            <v>P</v>
          </cell>
          <cell r="E1560">
            <v>3.15</v>
          </cell>
          <cell r="F1560">
            <v>37616</v>
          </cell>
          <cell r="G1560">
            <v>1E-3</v>
          </cell>
          <cell r="H1560">
            <v>0</v>
          </cell>
          <cell r="I1560" t="str">
            <v>1          0</v>
          </cell>
          <cell r="J1560">
            <v>0</v>
          </cell>
          <cell r="K1560">
            <v>0</v>
          </cell>
          <cell r="L1560">
            <v>2003</v>
          </cell>
          <cell r="M1560">
            <v>3.3106328326071859</v>
          </cell>
          <cell r="N1560" t="str">
            <v>NG13</v>
          </cell>
          <cell r="O1560">
            <v>41.87</v>
          </cell>
          <cell r="P1560">
            <v>2</v>
          </cell>
        </row>
        <row r="1561">
          <cell r="A1561" t="str">
            <v>ON</v>
          </cell>
          <cell r="B1561">
            <v>1</v>
          </cell>
          <cell r="C1561">
            <v>3</v>
          </cell>
          <cell r="D1561" t="str">
            <v>C</v>
          </cell>
          <cell r="E1561">
            <v>3.2</v>
          </cell>
          <cell r="F1561">
            <v>37616</v>
          </cell>
          <cell r="G1561">
            <v>1.206</v>
          </cell>
          <cell r="H1561">
            <v>1.0900000000000001</v>
          </cell>
          <cell r="I1561" t="str">
            <v>8          0</v>
          </cell>
          <cell r="J1561">
            <v>0</v>
          </cell>
          <cell r="K1561">
            <v>0</v>
          </cell>
          <cell r="L1561">
            <v>2003</v>
          </cell>
          <cell r="M1561" t="str">
            <v>No Trade</v>
          </cell>
          <cell r="N1561" t="str">
            <v>NG13</v>
          </cell>
          <cell r="O1561">
            <v>41.87</v>
          </cell>
          <cell r="P1561">
            <v>1</v>
          </cell>
        </row>
        <row r="1562">
          <cell r="A1562" t="str">
            <v>ON</v>
          </cell>
          <cell r="B1562">
            <v>1</v>
          </cell>
          <cell r="C1562">
            <v>3</v>
          </cell>
          <cell r="D1562" t="str">
            <v>P</v>
          </cell>
          <cell r="E1562">
            <v>3.2</v>
          </cell>
          <cell r="F1562">
            <v>37616</v>
          </cell>
          <cell r="G1562">
            <v>1E-3</v>
          </cell>
          <cell r="H1562">
            <v>0</v>
          </cell>
          <cell r="I1562" t="str">
            <v>1          0</v>
          </cell>
          <cell r="J1562">
            <v>0</v>
          </cell>
          <cell r="K1562">
            <v>0</v>
          </cell>
          <cell r="L1562">
            <v>2003</v>
          </cell>
          <cell r="M1562">
            <v>3.2898585703859795</v>
          </cell>
          <cell r="N1562" t="str">
            <v>NG13</v>
          </cell>
          <cell r="O1562">
            <v>41.87</v>
          </cell>
          <cell r="P1562">
            <v>2</v>
          </cell>
        </row>
        <row r="1563">
          <cell r="A1563" t="str">
            <v>ON</v>
          </cell>
          <cell r="B1563">
            <v>1</v>
          </cell>
          <cell r="C1563">
            <v>3</v>
          </cell>
          <cell r="D1563" t="str">
            <v>C</v>
          </cell>
          <cell r="E1563">
            <v>3.25</v>
          </cell>
          <cell r="F1563">
            <v>37616</v>
          </cell>
          <cell r="G1563">
            <v>1.1559999999999999</v>
          </cell>
          <cell r="H1563">
            <v>1.04</v>
          </cell>
          <cell r="I1563" t="str">
            <v>8          0</v>
          </cell>
          <cell r="J1563">
            <v>0</v>
          </cell>
          <cell r="K1563">
            <v>0</v>
          </cell>
          <cell r="L1563">
            <v>2003</v>
          </cell>
          <cell r="M1563" t="str">
            <v>No Trade</v>
          </cell>
          <cell r="N1563" t="str">
            <v>NG13</v>
          </cell>
          <cell r="O1563">
            <v>41.87</v>
          </cell>
          <cell r="P1563">
            <v>1</v>
          </cell>
        </row>
        <row r="1564">
          <cell r="A1564" t="str">
            <v>ON</v>
          </cell>
          <cell r="B1564">
            <v>1</v>
          </cell>
          <cell r="C1564">
            <v>3</v>
          </cell>
          <cell r="D1564" t="str">
            <v>P</v>
          </cell>
          <cell r="E1564">
            <v>3.25</v>
          </cell>
          <cell r="F1564">
            <v>37616</v>
          </cell>
          <cell r="G1564">
            <v>1E-3</v>
          </cell>
          <cell r="H1564">
            <v>0</v>
          </cell>
          <cell r="I1564" t="str">
            <v>1          0</v>
          </cell>
          <cell r="J1564">
            <v>0</v>
          </cell>
          <cell r="K1564">
            <v>0</v>
          </cell>
          <cell r="L1564">
            <v>2003</v>
          </cell>
          <cell r="M1564">
            <v>3.2694243731760757</v>
          </cell>
          <cell r="N1564" t="str">
            <v>NG13</v>
          </cell>
          <cell r="O1564">
            <v>41.87</v>
          </cell>
          <cell r="P1564">
            <v>2</v>
          </cell>
        </row>
        <row r="1565">
          <cell r="A1565" t="str">
            <v>ON</v>
          </cell>
          <cell r="B1565">
            <v>1</v>
          </cell>
          <cell r="C1565">
            <v>3</v>
          </cell>
          <cell r="D1565" t="str">
            <v>C</v>
          </cell>
          <cell r="E1565">
            <v>3.3</v>
          </cell>
          <cell r="F1565">
            <v>37616</v>
          </cell>
          <cell r="G1565">
            <v>1.1060000000000001</v>
          </cell>
          <cell r="H1565">
            <v>0.99</v>
          </cell>
          <cell r="I1565" t="str">
            <v>8          0</v>
          </cell>
          <cell r="J1565">
            <v>0</v>
          </cell>
          <cell r="K1565">
            <v>0</v>
          </cell>
          <cell r="L1565">
            <v>2003</v>
          </cell>
          <cell r="M1565" t="str">
            <v>No Trade</v>
          </cell>
          <cell r="N1565" t="str">
            <v>NG13</v>
          </cell>
          <cell r="O1565">
            <v>41.87</v>
          </cell>
          <cell r="P1565">
            <v>1</v>
          </cell>
        </row>
        <row r="1566">
          <cell r="A1566" t="str">
            <v>ON</v>
          </cell>
          <cell r="B1566">
            <v>1</v>
          </cell>
          <cell r="C1566">
            <v>3</v>
          </cell>
          <cell r="D1566" t="str">
            <v>P</v>
          </cell>
          <cell r="E1566">
            <v>3.3</v>
          </cell>
          <cell r="F1566">
            <v>37616</v>
          </cell>
          <cell r="G1566">
            <v>1E-3</v>
          </cell>
          <cell r="H1566">
            <v>0</v>
          </cell>
          <cell r="I1566" t="str">
            <v>2          0</v>
          </cell>
          <cell r="J1566">
            <v>0</v>
          </cell>
          <cell r="K1566">
            <v>0</v>
          </cell>
          <cell r="L1566">
            <v>2003</v>
          </cell>
          <cell r="M1566">
            <v>3.2493194844809108</v>
          </cell>
          <cell r="N1566" t="str">
            <v>NG13</v>
          </cell>
          <cell r="O1566">
            <v>41.87</v>
          </cell>
          <cell r="P1566">
            <v>2</v>
          </cell>
        </row>
        <row r="1567">
          <cell r="A1567" t="str">
            <v>ON</v>
          </cell>
          <cell r="B1567">
            <v>1</v>
          </cell>
          <cell r="C1567">
            <v>3</v>
          </cell>
          <cell r="D1567" t="str">
            <v>C</v>
          </cell>
          <cell r="E1567">
            <v>3.35</v>
          </cell>
          <cell r="F1567">
            <v>37616</v>
          </cell>
          <cell r="G1567">
            <v>1.056</v>
          </cell>
          <cell r="H1567">
            <v>0.94</v>
          </cell>
          <cell r="I1567" t="str">
            <v>8          0</v>
          </cell>
          <cell r="J1567">
            <v>0</v>
          </cell>
          <cell r="K1567">
            <v>0</v>
          </cell>
          <cell r="L1567">
            <v>2003</v>
          </cell>
          <cell r="M1567" t="str">
            <v>No Trade</v>
          </cell>
          <cell r="N1567" t="str">
            <v>NG13</v>
          </cell>
          <cell r="O1567">
            <v>41.87</v>
          </cell>
          <cell r="P1567">
            <v>1</v>
          </cell>
        </row>
        <row r="1568">
          <cell r="A1568" t="str">
            <v>ON</v>
          </cell>
          <cell r="B1568">
            <v>1</v>
          </cell>
          <cell r="C1568">
            <v>3</v>
          </cell>
          <cell r="D1568" t="str">
            <v>P</v>
          </cell>
          <cell r="E1568">
            <v>3.35</v>
          </cell>
          <cell r="F1568">
            <v>37616</v>
          </cell>
          <cell r="G1568">
            <v>1E-3</v>
          </cell>
          <cell r="H1568">
            <v>0</v>
          </cell>
          <cell r="I1568" t="str">
            <v>3          0</v>
          </cell>
          <cell r="J1568">
            <v>0</v>
          </cell>
          <cell r="K1568">
            <v>0</v>
          </cell>
          <cell r="L1568">
            <v>2003</v>
          </cell>
          <cell r="M1568">
            <v>3.2295336456037349</v>
          </cell>
          <cell r="N1568" t="str">
            <v>NG13</v>
          </cell>
          <cell r="O1568">
            <v>41.87</v>
          </cell>
          <cell r="P1568">
            <v>2</v>
          </cell>
        </row>
        <row r="1569">
          <cell r="A1569" t="str">
            <v>ON</v>
          </cell>
          <cell r="B1569">
            <v>1</v>
          </cell>
          <cell r="C1569">
            <v>3</v>
          </cell>
          <cell r="D1569" t="str">
            <v>C</v>
          </cell>
          <cell r="E1569">
            <v>3.4</v>
          </cell>
          <cell r="F1569">
            <v>37616</v>
          </cell>
          <cell r="G1569">
            <v>0.65900000000000003</v>
          </cell>
          <cell r="H1569">
            <v>0.65</v>
          </cell>
          <cell r="I1569" t="str">
            <v>9          0</v>
          </cell>
          <cell r="J1569">
            <v>0</v>
          </cell>
          <cell r="K1569">
            <v>0</v>
          </cell>
          <cell r="L1569">
            <v>2003</v>
          </cell>
          <cell r="M1569" t="str">
            <v>No Trade</v>
          </cell>
          <cell r="N1569" t="str">
            <v>NG13</v>
          </cell>
          <cell r="O1569">
            <v>41.87</v>
          </cell>
          <cell r="P1569">
            <v>1</v>
          </cell>
        </row>
        <row r="1570">
          <cell r="A1570" t="str">
            <v>ON</v>
          </cell>
          <cell r="B1570">
            <v>1</v>
          </cell>
          <cell r="C1570">
            <v>3</v>
          </cell>
          <cell r="D1570" t="str">
            <v>P</v>
          </cell>
          <cell r="E1570">
            <v>3.4</v>
          </cell>
          <cell r="F1570">
            <v>37616</v>
          </cell>
          <cell r="G1570">
            <v>1E-3</v>
          </cell>
          <cell r="H1570">
            <v>0</v>
          </cell>
          <cell r="I1570" t="str">
            <v>4          0</v>
          </cell>
          <cell r="J1570">
            <v>0</v>
          </cell>
          <cell r="K1570">
            <v>0</v>
          </cell>
          <cell r="L1570">
            <v>2003</v>
          </cell>
          <cell r="M1570">
            <v>3.2100570655352896</v>
          </cell>
          <cell r="N1570" t="str">
            <v>NG13</v>
          </cell>
          <cell r="O1570">
            <v>41.87</v>
          </cell>
          <cell r="P1570">
            <v>2</v>
          </cell>
        </row>
        <row r="1571">
          <cell r="A1571" t="str">
            <v>ON</v>
          </cell>
          <cell r="B1571">
            <v>1</v>
          </cell>
          <cell r="C1571">
            <v>3</v>
          </cell>
          <cell r="D1571" t="str">
            <v>P</v>
          </cell>
          <cell r="E1571">
            <v>3.45</v>
          </cell>
          <cell r="F1571">
            <v>37616</v>
          </cell>
          <cell r="G1571">
            <v>2E-3</v>
          </cell>
          <cell r="H1571">
            <v>0</v>
          </cell>
          <cell r="I1571" t="str">
            <v>6          0</v>
          </cell>
          <cell r="J1571">
            <v>0</v>
          </cell>
          <cell r="K1571">
            <v>0</v>
          </cell>
          <cell r="L1571">
            <v>2003</v>
          </cell>
          <cell r="M1571">
            <v>3.3659695173355626</v>
          </cell>
          <cell r="N1571" t="str">
            <v>NG13</v>
          </cell>
          <cell r="O1571">
            <v>41.87</v>
          </cell>
          <cell r="P1571">
            <v>2</v>
          </cell>
        </row>
        <row r="1572">
          <cell r="A1572" t="str">
            <v>ON</v>
          </cell>
          <cell r="B1572">
            <v>1</v>
          </cell>
          <cell r="C1572">
            <v>3</v>
          </cell>
          <cell r="D1572" t="str">
            <v>C</v>
          </cell>
          <cell r="E1572">
            <v>3.5</v>
          </cell>
          <cell r="F1572">
            <v>37616</v>
          </cell>
          <cell r="G1572">
            <v>0.90700000000000003</v>
          </cell>
          <cell r="H1572">
            <v>0.8</v>
          </cell>
          <cell r="I1572" t="str">
            <v>5          0</v>
          </cell>
          <cell r="J1572">
            <v>0</v>
          </cell>
          <cell r="K1572">
            <v>0</v>
          </cell>
          <cell r="L1572">
            <v>2003</v>
          </cell>
          <cell r="M1572" t="str">
            <v>No Trade</v>
          </cell>
          <cell r="N1572" t="str">
            <v>NG13</v>
          </cell>
          <cell r="O1572">
            <v>41.87</v>
          </cell>
          <cell r="P1572">
            <v>1</v>
          </cell>
        </row>
        <row r="1573">
          <cell r="A1573" t="str">
            <v>ON</v>
          </cell>
          <cell r="B1573">
            <v>1</v>
          </cell>
          <cell r="C1573">
            <v>3</v>
          </cell>
          <cell r="D1573" t="str">
            <v>P</v>
          </cell>
          <cell r="E1573">
            <v>3.5</v>
          </cell>
          <cell r="F1573">
            <v>37616</v>
          </cell>
          <cell r="G1573">
            <v>3.0000000000000001E-3</v>
          </cell>
          <cell r="H1573">
            <v>0</v>
          </cell>
          <cell r="I1573" t="str">
            <v>8         24</v>
          </cell>
          <cell r="J1573">
            <v>8.0000000000000002E-3</v>
          </cell>
          <cell r="K1573">
            <v>8.0000000000000002E-3</v>
          </cell>
          <cell r="L1573">
            <v>2003</v>
          </cell>
          <cell r="M1573">
            <v>3.4602402277189661</v>
          </cell>
          <cell r="N1573" t="str">
            <v>NG13</v>
          </cell>
          <cell r="O1573">
            <v>41.87</v>
          </cell>
          <cell r="P1573">
            <v>2</v>
          </cell>
        </row>
        <row r="1574">
          <cell r="A1574" t="str">
            <v>ON</v>
          </cell>
          <cell r="B1574">
            <v>1</v>
          </cell>
          <cell r="C1574">
            <v>3</v>
          </cell>
          <cell r="D1574" t="str">
            <v>C</v>
          </cell>
          <cell r="E1574">
            <v>3.55</v>
          </cell>
          <cell r="F1574">
            <v>37616</v>
          </cell>
          <cell r="G1574">
            <v>0.85799999999999998</v>
          </cell>
          <cell r="H1574">
            <v>0.75</v>
          </cell>
          <cell r="I1574" t="str">
            <v>7          0</v>
          </cell>
          <cell r="J1574">
            <v>0</v>
          </cell>
          <cell r="K1574">
            <v>0</v>
          </cell>
          <cell r="L1574">
            <v>2003</v>
          </cell>
          <cell r="M1574" t="str">
            <v>No Trade</v>
          </cell>
          <cell r="N1574" t="str">
            <v>NG13</v>
          </cell>
          <cell r="O1574">
            <v>41.87</v>
          </cell>
          <cell r="P1574">
            <v>1</v>
          </cell>
        </row>
        <row r="1575">
          <cell r="A1575" t="str">
            <v>ON</v>
          </cell>
          <cell r="B1575">
            <v>1</v>
          </cell>
          <cell r="C1575">
            <v>3</v>
          </cell>
          <cell r="D1575" t="str">
            <v>P</v>
          </cell>
          <cell r="E1575">
            <v>3.55</v>
          </cell>
          <cell r="F1575">
            <v>37616</v>
          </cell>
          <cell r="G1575">
            <v>4.0000000000000001E-3</v>
          </cell>
          <cell r="H1575">
            <v>0.01</v>
          </cell>
          <cell r="I1575" t="str">
            <v>0          0</v>
          </cell>
          <cell r="J1575">
            <v>0</v>
          </cell>
          <cell r="K1575">
            <v>0</v>
          </cell>
          <cell r="L1575">
            <v>2003</v>
          </cell>
          <cell r="M1575">
            <v>3.5268731776593576</v>
          </cell>
          <cell r="N1575" t="str">
            <v>NG13</v>
          </cell>
          <cell r="O1575">
            <v>41.87</v>
          </cell>
          <cell r="P1575">
            <v>2</v>
          </cell>
        </row>
        <row r="1576">
          <cell r="A1576" t="str">
            <v>ON</v>
          </cell>
          <cell r="B1576">
            <v>1</v>
          </cell>
          <cell r="C1576">
            <v>3</v>
          </cell>
          <cell r="D1576" t="str">
            <v>C</v>
          </cell>
          <cell r="E1576">
            <v>3.6</v>
          </cell>
          <cell r="F1576">
            <v>37616</v>
          </cell>
          <cell r="G1576">
            <v>0.81</v>
          </cell>
          <cell r="H1576">
            <v>0.75</v>
          </cell>
          <cell r="I1576" t="str">
            <v>7          0</v>
          </cell>
          <cell r="J1576">
            <v>0</v>
          </cell>
          <cell r="K1576">
            <v>0</v>
          </cell>
          <cell r="L1576">
            <v>2003</v>
          </cell>
          <cell r="M1576" t="str">
            <v>No Trade</v>
          </cell>
          <cell r="N1576" t="str">
            <v>NG13</v>
          </cell>
          <cell r="O1576">
            <v>41.87</v>
          </cell>
          <cell r="P1576">
            <v>1</v>
          </cell>
        </row>
        <row r="1577">
          <cell r="A1577" t="str">
            <v>ON</v>
          </cell>
          <cell r="B1577">
            <v>1</v>
          </cell>
          <cell r="C1577">
            <v>3</v>
          </cell>
          <cell r="D1577" t="str">
            <v>P</v>
          </cell>
          <cell r="E1577">
            <v>3.6</v>
          </cell>
          <cell r="F1577">
            <v>37616</v>
          </cell>
          <cell r="G1577">
            <v>6.0000000000000001E-3</v>
          </cell>
          <cell r="H1577">
            <v>0.01</v>
          </cell>
          <cell r="I1577" t="str">
            <v>0         50</v>
          </cell>
          <cell r="J1577">
            <v>0</v>
          </cell>
          <cell r="K1577">
            <v>0</v>
          </cell>
          <cell r="L1577">
            <v>2003</v>
          </cell>
          <cell r="M1577">
            <v>3.638479144390665</v>
          </cell>
          <cell r="N1577" t="str">
            <v>NG13</v>
          </cell>
          <cell r="O1577">
            <v>41.87</v>
          </cell>
          <cell r="P1577">
            <v>2</v>
          </cell>
        </row>
        <row r="1578">
          <cell r="A1578" t="str">
            <v>ON</v>
          </cell>
          <cell r="B1578">
            <v>1</v>
          </cell>
          <cell r="C1578">
            <v>3</v>
          </cell>
          <cell r="D1578" t="str">
            <v>C</v>
          </cell>
          <cell r="E1578">
            <v>3.65</v>
          </cell>
          <cell r="F1578">
            <v>37616</v>
          </cell>
          <cell r="G1578">
            <v>0.76200000000000001</v>
          </cell>
          <cell r="H1578">
            <v>0.66</v>
          </cell>
          <cell r="I1578" t="str">
            <v>4          0</v>
          </cell>
          <cell r="J1578">
            <v>0</v>
          </cell>
          <cell r="K1578">
            <v>0</v>
          </cell>
          <cell r="L1578">
            <v>2003</v>
          </cell>
          <cell r="M1578" t="str">
            <v>No Trade</v>
          </cell>
          <cell r="N1578" t="str">
            <v>NG13</v>
          </cell>
          <cell r="O1578">
            <v>41.87</v>
          </cell>
          <cell r="P1578">
            <v>1</v>
          </cell>
        </row>
        <row r="1579">
          <cell r="A1579" t="str">
            <v>ON</v>
          </cell>
          <cell r="B1579">
            <v>1</v>
          </cell>
          <cell r="C1579">
            <v>3</v>
          </cell>
          <cell r="D1579" t="str">
            <v>P</v>
          </cell>
          <cell r="E1579">
            <v>3.65</v>
          </cell>
          <cell r="F1579">
            <v>37616</v>
          </cell>
          <cell r="G1579">
            <v>8.0000000000000002E-3</v>
          </cell>
          <cell r="H1579">
            <v>0.01</v>
          </cell>
          <cell r="I1579" t="str">
            <v>8          0</v>
          </cell>
          <cell r="J1579">
            <v>0</v>
          </cell>
          <cell r="K1579">
            <v>0</v>
          </cell>
          <cell r="L1579">
            <v>2003</v>
          </cell>
          <cell r="M1579">
            <v>3.7187937004291585</v>
          </cell>
          <cell r="N1579" t="str">
            <v>NG13</v>
          </cell>
          <cell r="O1579">
            <v>41.87</v>
          </cell>
          <cell r="P1579">
            <v>2</v>
          </cell>
        </row>
        <row r="1580">
          <cell r="A1580" t="str">
            <v>ON</v>
          </cell>
          <cell r="B1580">
            <v>1</v>
          </cell>
          <cell r="C1580">
            <v>3</v>
          </cell>
          <cell r="D1580" t="str">
            <v>C</v>
          </cell>
          <cell r="E1580">
            <v>3.7</v>
          </cell>
          <cell r="F1580">
            <v>37616</v>
          </cell>
          <cell r="G1580">
            <v>0.71499999999999997</v>
          </cell>
          <cell r="H1580">
            <v>0.61</v>
          </cell>
          <cell r="I1580" t="str">
            <v>9          0</v>
          </cell>
          <cell r="J1580">
            <v>0</v>
          </cell>
          <cell r="K1580">
            <v>0</v>
          </cell>
          <cell r="L1580">
            <v>2003</v>
          </cell>
          <cell r="M1580" t="str">
            <v>No Trade</v>
          </cell>
          <cell r="N1580" t="str">
            <v>NG13</v>
          </cell>
          <cell r="O1580">
            <v>41.87</v>
          </cell>
          <cell r="P1580">
            <v>1</v>
          </cell>
        </row>
        <row r="1581">
          <cell r="A1581" t="str">
            <v>ON</v>
          </cell>
          <cell r="B1581">
            <v>1</v>
          </cell>
          <cell r="C1581">
            <v>3</v>
          </cell>
          <cell r="D1581" t="str">
            <v>P</v>
          </cell>
          <cell r="E1581">
            <v>3.7</v>
          </cell>
          <cell r="F1581">
            <v>37616</v>
          </cell>
          <cell r="G1581">
            <v>1.0999999999999999E-2</v>
          </cell>
          <cell r="H1581">
            <v>0.02</v>
          </cell>
          <cell r="I1581" t="str">
            <v>3         10</v>
          </cell>
          <cell r="J1581">
            <v>0</v>
          </cell>
          <cell r="K1581">
            <v>0</v>
          </cell>
          <cell r="L1581">
            <v>2003</v>
          </cell>
          <cell r="M1581">
            <v>3.8179691358828078</v>
          </cell>
          <cell r="N1581" t="str">
            <v>NG13</v>
          </cell>
          <cell r="O1581">
            <v>41.87</v>
          </cell>
          <cell r="P1581">
            <v>2</v>
          </cell>
        </row>
        <row r="1582">
          <cell r="A1582" t="str">
            <v>ON</v>
          </cell>
          <cell r="B1582">
            <v>1</v>
          </cell>
          <cell r="C1582">
            <v>3</v>
          </cell>
          <cell r="D1582" t="str">
            <v>C</v>
          </cell>
          <cell r="E1582">
            <v>3.75</v>
          </cell>
          <cell r="F1582">
            <v>37616</v>
          </cell>
          <cell r="G1582">
            <v>0.66900000000000004</v>
          </cell>
          <cell r="H1582">
            <v>0.56999999999999995</v>
          </cell>
          <cell r="I1582" t="str">
            <v>6          2</v>
          </cell>
          <cell r="J1582">
            <v>0.54300000000000004</v>
          </cell>
          <cell r="K1582">
            <v>0.54200000000000004</v>
          </cell>
          <cell r="L1582">
            <v>2003</v>
          </cell>
          <cell r="M1582" t="str">
            <v>No Trade</v>
          </cell>
          <cell r="N1582" t="str">
            <v>NG13</v>
          </cell>
          <cell r="O1582">
            <v>41.87</v>
          </cell>
          <cell r="P1582">
            <v>1</v>
          </cell>
        </row>
        <row r="1583">
          <cell r="A1583" t="str">
            <v>ON</v>
          </cell>
          <cell r="B1583">
            <v>1</v>
          </cell>
          <cell r="C1583">
            <v>3</v>
          </cell>
          <cell r="D1583" t="str">
            <v>P</v>
          </cell>
          <cell r="E1583">
            <v>3.75</v>
          </cell>
          <cell r="F1583">
            <v>37616</v>
          </cell>
          <cell r="G1583">
            <v>1.4999999999999999E-2</v>
          </cell>
          <cell r="H1583">
            <v>0.02</v>
          </cell>
          <cell r="I1583" t="str">
            <v>9        981</v>
          </cell>
          <cell r="J1583">
            <v>3.4000000000000002E-2</v>
          </cell>
          <cell r="K1583">
            <v>2.1000000000000001E-2</v>
          </cell>
          <cell r="L1583">
            <v>2003</v>
          </cell>
          <cell r="M1583">
            <v>3.9230872701689807</v>
          </cell>
          <cell r="N1583" t="str">
            <v>NG13</v>
          </cell>
          <cell r="O1583">
            <v>41.87</v>
          </cell>
          <cell r="P1583">
            <v>2</v>
          </cell>
        </row>
        <row r="1584">
          <cell r="A1584" t="str">
            <v>ON</v>
          </cell>
          <cell r="B1584">
            <v>1</v>
          </cell>
          <cell r="C1584">
            <v>3</v>
          </cell>
          <cell r="D1584" t="str">
            <v>C</v>
          </cell>
          <cell r="E1584">
            <v>3.8</v>
          </cell>
          <cell r="F1584">
            <v>37616</v>
          </cell>
          <cell r="G1584">
            <v>0.624</v>
          </cell>
          <cell r="H1584">
            <v>0.53</v>
          </cell>
          <cell r="I1584" t="str">
            <v>4          0</v>
          </cell>
          <cell r="J1584">
            <v>0</v>
          </cell>
          <cell r="K1584">
            <v>0</v>
          </cell>
          <cell r="L1584">
            <v>2003</v>
          </cell>
          <cell r="M1584" t="str">
            <v>No Trade</v>
          </cell>
          <cell r="N1584" t="str">
            <v>NG13</v>
          </cell>
          <cell r="O1584">
            <v>41.87</v>
          </cell>
          <cell r="P1584">
            <v>1</v>
          </cell>
        </row>
        <row r="1585">
          <cell r="A1585" t="str">
            <v>ON</v>
          </cell>
          <cell r="B1585">
            <v>1</v>
          </cell>
          <cell r="C1585">
            <v>3</v>
          </cell>
          <cell r="D1585" t="str">
            <v>P</v>
          </cell>
          <cell r="E1585">
            <v>3.8</v>
          </cell>
          <cell r="F1585">
            <v>37616</v>
          </cell>
          <cell r="G1585">
            <v>0.02</v>
          </cell>
          <cell r="H1585">
            <v>0.03</v>
          </cell>
          <cell r="I1585" t="str">
            <v>7      1,060</v>
          </cell>
          <cell r="J1585">
            <v>0.03</v>
          </cell>
          <cell r="K1585">
            <v>2.5999999999999999E-2</v>
          </cell>
          <cell r="L1585">
            <v>2003</v>
          </cell>
          <cell r="M1585">
            <v>4.0280230703114865</v>
          </cell>
          <cell r="N1585" t="str">
            <v>NG13</v>
          </cell>
          <cell r="O1585">
            <v>41.87</v>
          </cell>
          <cell r="P1585">
            <v>2</v>
          </cell>
        </row>
        <row r="1586">
          <cell r="A1586" t="str">
            <v>ON</v>
          </cell>
          <cell r="B1586">
            <v>1</v>
          </cell>
          <cell r="C1586">
            <v>3</v>
          </cell>
          <cell r="D1586" t="str">
            <v>C</v>
          </cell>
          <cell r="E1586">
            <v>3.85</v>
          </cell>
          <cell r="F1586">
            <v>37616</v>
          </cell>
          <cell r="G1586">
            <v>0.57999999999999996</v>
          </cell>
          <cell r="H1586">
            <v>0.49</v>
          </cell>
          <cell r="I1586" t="str">
            <v>3          0</v>
          </cell>
          <cell r="J1586">
            <v>0</v>
          </cell>
          <cell r="K1586">
            <v>0</v>
          </cell>
          <cell r="L1586">
            <v>2003</v>
          </cell>
          <cell r="M1586" t="str">
            <v>No Trade</v>
          </cell>
          <cell r="N1586" t="str">
            <v>NG13</v>
          </cell>
          <cell r="O1586">
            <v>41.87</v>
          </cell>
          <cell r="P1586">
            <v>1</v>
          </cell>
        </row>
        <row r="1587">
          <cell r="A1587" t="str">
            <v>ON</v>
          </cell>
          <cell r="B1587">
            <v>1</v>
          </cell>
          <cell r="C1587">
            <v>3</v>
          </cell>
          <cell r="D1587" t="str">
            <v>P</v>
          </cell>
          <cell r="E1587">
            <v>3.85</v>
          </cell>
          <cell r="F1587">
            <v>37616</v>
          </cell>
          <cell r="G1587">
            <v>2.5000000000000001E-2</v>
          </cell>
          <cell r="H1587">
            <v>0.04</v>
          </cell>
          <cell r="I1587" t="str">
            <v>6        409</v>
          </cell>
          <cell r="J1587">
            <v>0.04</v>
          </cell>
          <cell r="K1587">
            <v>0.04</v>
          </cell>
          <cell r="L1587">
            <v>2003</v>
          </cell>
          <cell r="M1587">
            <v>4.1108996724666209</v>
          </cell>
          <cell r="N1587" t="str">
            <v>NG13</v>
          </cell>
          <cell r="O1587">
            <v>41.87</v>
          </cell>
          <cell r="P1587">
            <v>2</v>
          </cell>
        </row>
        <row r="1588">
          <cell r="A1588" t="str">
            <v>ON</v>
          </cell>
          <cell r="B1588">
            <v>1</v>
          </cell>
          <cell r="C1588">
            <v>3</v>
          </cell>
          <cell r="D1588" t="str">
            <v>C</v>
          </cell>
          <cell r="E1588">
            <v>3.9</v>
          </cell>
          <cell r="F1588">
            <v>37616</v>
          </cell>
          <cell r="G1588">
            <v>0.53700000000000003</v>
          </cell>
          <cell r="H1588">
            <v>0.45</v>
          </cell>
          <cell r="I1588" t="str">
            <v>3          0</v>
          </cell>
          <cell r="J1588">
            <v>0</v>
          </cell>
          <cell r="K1588">
            <v>0</v>
          </cell>
          <cell r="L1588">
            <v>2003</v>
          </cell>
          <cell r="M1588" t="str">
            <v>No Trade</v>
          </cell>
          <cell r="N1588" t="str">
            <v>NG13</v>
          </cell>
          <cell r="O1588">
            <v>41.87</v>
          </cell>
          <cell r="P1588">
            <v>1</v>
          </cell>
        </row>
        <row r="1589">
          <cell r="A1589" t="str">
            <v>ON</v>
          </cell>
          <cell r="B1589">
            <v>1</v>
          </cell>
          <cell r="C1589">
            <v>3</v>
          </cell>
          <cell r="D1589" t="str">
            <v>P</v>
          </cell>
          <cell r="E1589">
            <v>3.9</v>
          </cell>
          <cell r="F1589">
            <v>37616</v>
          </cell>
          <cell r="G1589">
            <v>3.2000000000000001E-2</v>
          </cell>
          <cell r="H1589">
            <v>0.05</v>
          </cell>
          <cell r="I1589" t="str">
            <v>6        299</v>
          </cell>
          <cell r="J1589">
            <v>5.8000000000000003E-2</v>
          </cell>
          <cell r="K1589">
            <v>4.4999999999999998E-2</v>
          </cell>
          <cell r="L1589">
            <v>2003</v>
          </cell>
          <cell r="M1589">
            <v>4.2125871938575754</v>
          </cell>
          <cell r="N1589" t="str">
            <v>NG13</v>
          </cell>
          <cell r="O1589">
            <v>41.87</v>
          </cell>
          <cell r="P1589">
            <v>2</v>
          </cell>
        </row>
        <row r="1590">
          <cell r="A1590" t="str">
            <v>ON</v>
          </cell>
          <cell r="B1590">
            <v>1</v>
          </cell>
          <cell r="C1590">
            <v>3</v>
          </cell>
          <cell r="D1590" t="str">
            <v>C</v>
          </cell>
          <cell r="E1590">
            <v>3.95</v>
          </cell>
          <cell r="F1590">
            <v>37616</v>
          </cell>
          <cell r="G1590">
            <v>0.495</v>
          </cell>
          <cell r="H1590">
            <v>0.41</v>
          </cell>
          <cell r="I1590" t="str">
            <v>5          2</v>
          </cell>
          <cell r="J1590">
            <v>0.38700000000000001</v>
          </cell>
          <cell r="K1590">
            <v>0.38600000000000001</v>
          </cell>
          <cell r="L1590">
            <v>2003</v>
          </cell>
          <cell r="M1590" t="str">
            <v>No Trade</v>
          </cell>
          <cell r="N1590" t="str">
            <v>NG13</v>
          </cell>
          <cell r="O1590">
            <v>41.87</v>
          </cell>
          <cell r="P1590">
            <v>1</v>
          </cell>
        </row>
        <row r="1591">
          <cell r="A1591" t="str">
            <v>ON</v>
          </cell>
          <cell r="B1591">
            <v>1</v>
          </cell>
          <cell r="C1591">
            <v>3</v>
          </cell>
          <cell r="D1591" t="str">
            <v>P</v>
          </cell>
          <cell r="E1591">
            <v>3.95</v>
          </cell>
          <cell r="F1591">
            <v>37616</v>
          </cell>
          <cell r="G1591">
            <v>0.04</v>
          </cell>
          <cell r="H1591">
            <v>0.06</v>
          </cell>
          <cell r="I1591" t="str">
            <v>8          2</v>
          </cell>
          <cell r="J1591">
            <v>7.4999999999999997E-2</v>
          </cell>
          <cell r="K1591">
            <v>7.3999999999999996E-2</v>
          </cell>
          <cell r="L1591">
            <v>2003</v>
          </cell>
          <cell r="M1591">
            <v>4.3097750933313099</v>
          </cell>
          <cell r="N1591" t="str">
            <v>NG13</v>
          </cell>
          <cell r="O1591">
            <v>41.87</v>
          </cell>
          <cell r="P1591">
            <v>2</v>
          </cell>
        </row>
        <row r="1592">
          <cell r="A1592" t="str">
            <v>ON</v>
          </cell>
          <cell r="B1592">
            <v>1</v>
          </cell>
          <cell r="C1592">
            <v>3</v>
          </cell>
          <cell r="D1592" t="str">
            <v>C</v>
          </cell>
          <cell r="E1592">
            <v>4</v>
          </cell>
          <cell r="F1592">
            <v>37616</v>
          </cell>
          <cell r="G1592">
            <v>0.45500000000000002</v>
          </cell>
          <cell r="H1592">
            <v>0.37</v>
          </cell>
          <cell r="I1592" t="str">
            <v>9          2</v>
          </cell>
          <cell r="J1592">
            <v>0.37</v>
          </cell>
          <cell r="K1592">
            <v>0.37</v>
          </cell>
          <cell r="L1592">
            <v>2003</v>
          </cell>
          <cell r="M1592" t="str">
            <v>No Trade</v>
          </cell>
          <cell r="N1592" t="str">
            <v>NG13</v>
          </cell>
          <cell r="O1592">
            <v>41.87</v>
          </cell>
          <cell r="P1592">
            <v>1</v>
          </cell>
        </row>
        <row r="1593">
          <cell r="A1593" t="str">
            <v>ON</v>
          </cell>
          <cell r="B1593">
            <v>1</v>
          </cell>
          <cell r="C1593">
            <v>3</v>
          </cell>
          <cell r="D1593" t="str">
            <v>P</v>
          </cell>
          <cell r="E1593">
            <v>4</v>
          </cell>
          <cell r="F1593">
            <v>37616</v>
          </cell>
          <cell r="G1593">
            <v>0.05</v>
          </cell>
          <cell r="H1593">
            <v>0.08</v>
          </cell>
          <cell r="I1593" t="str">
            <v>2      2,951</v>
          </cell>
          <cell r="J1593">
            <v>7.5999999999999998E-2</v>
          </cell>
          <cell r="K1593">
            <v>5.8000000000000003E-2</v>
          </cell>
          <cell r="L1593">
            <v>2003</v>
          </cell>
          <cell r="M1593">
            <v>4.4149429164772682</v>
          </cell>
          <cell r="N1593" t="str">
            <v>NG13</v>
          </cell>
          <cell r="O1593">
            <v>41.87</v>
          </cell>
          <cell r="P1593">
            <v>2</v>
          </cell>
        </row>
        <row r="1594">
          <cell r="A1594" t="str">
            <v>ON</v>
          </cell>
          <cell r="B1594">
            <v>1</v>
          </cell>
          <cell r="C1594">
            <v>3</v>
          </cell>
          <cell r="D1594" t="str">
            <v>C</v>
          </cell>
          <cell r="E1594">
            <v>4.05</v>
          </cell>
          <cell r="F1594">
            <v>37616</v>
          </cell>
          <cell r="G1594">
            <v>0.41599999999999998</v>
          </cell>
          <cell r="H1594">
            <v>0.34</v>
          </cell>
          <cell r="I1594" t="str">
            <v>4          0</v>
          </cell>
          <cell r="J1594">
            <v>0</v>
          </cell>
          <cell r="K1594">
            <v>0</v>
          </cell>
          <cell r="L1594">
            <v>2003</v>
          </cell>
          <cell r="M1594" t="str">
            <v>No Trade</v>
          </cell>
          <cell r="N1594" t="str">
            <v>NG13</v>
          </cell>
          <cell r="O1594">
            <v>41.87</v>
          </cell>
          <cell r="P1594">
            <v>1</v>
          </cell>
        </row>
        <row r="1595">
          <cell r="A1595" t="str">
            <v>ON</v>
          </cell>
          <cell r="B1595">
            <v>1</v>
          </cell>
          <cell r="C1595">
            <v>3</v>
          </cell>
          <cell r="D1595" t="str">
            <v>P</v>
          </cell>
          <cell r="E1595">
            <v>4.05</v>
          </cell>
          <cell r="F1595">
            <v>37616</v>
          </cell>
          <cell r="G1595">
            <v>6.0999999999999999E-2</v>
          </cell>
          <cell r="H1595">
            <v>0.09</v>
          </cell>
          <cell r="I1595" t="str">
            <v>7        900</v>
          </cell>
          <cell r="J1595">
            <v>0</v>
          </cell>
          <cell r="K1595">
            <v>0</v>
          </cell>
          <cell r="L1595">
            <v>2003</v>
          </cell>
          <cell r="M1595">
            <v>4.51340650520347</v>
          </cell>
          <cell r="N1595" t="str">
            <v>NG13</v>
          </cell>
          <cell r="O1595">
            <v>41.87</v>
          </cell>
          <cell r="P1595">
            <v>2</v>
          </cell>
        </row>
        <row r="1596">
          <cell r="A1596" t="str">
            <v>ON</v>
          </cell>
          <cell r="B1596">
            <v>1</v>
          </cell>
          <cell r="C1596">
            <v>3</v>
          </cell>
          <cell r="D1596" t="str">
            <v>C</v>
          </cell>
          <cell r="E1596">
            <v>4.0999999999999996</v>
          </cell>
          <cell r="F1596">
            <v>37616</v>
          </cell>
          <cell r="G1596">
            <v>0.379</v>
          </cell>
          <cell r="H1596">
            <v>0.31</v>
          </cell>
          <cell r="I1596" t="str">
            <v>2          0</v>
          </cell>
          <cell r="J1596">
            <v>0</v>
          </cell>
          <cell r="K1596">
            <v>0</v>
          </cell>
          <cell r="L1596">
            <v>2003</v>
          </cell>
          <cell r="M1596" t="str">
            <v>No Trade</v>
          </cell>
          <cell r="N1596" t="str">
            <v>NG13</v>
          </cell>
          <cell r="O1596">
            <v>41.87</v>
          </cell>
          <cell r="P1596">
            <v>1</v>
          </cell>
        </row>
        <row r="1597">
          <cell r="A1597" t="str">
            <v>ON</v>
          </cell>
          <cell r="B1597">
            <v>1</v>
          </cell>
          <cell r="C1597">
            <v>3</v>
          </cell>
          <cell r="D1597" t="str">
            <v>P</v>
          </cell>
          <cell r="E1597">
            <v>4.0999999999999996</v>
          </cell>
          <cell r="F1597">
            <v>37616</v>
          </cell>
          <cell r="G1597">
            <v>7.3999999999999996E-2</v>
          </cell>
          <cell r="H1597">
            <v>0.11</v>
          </cell>
          <cell r="I1597" t="str">
            <v>5        535</v>
          </cell>
          <cell r="J1597">
            <v>8.5000000000000006E-2</v>
          </cell>
          <cell r="K1597">
            <v>8.5000000000000006E-2</v>
          </cell>
          <cell r="L1597">
            <v>2003</v>
          </cell>
          <cell r="M1597">
            <v>4.6157519887866263</v>
          </cell>
          <cell r="N1597" t="str">
            <v>NG13</v>
          </cell>
          <cell r="O1597">
            <v>41.87</v>
          </cell>
          <cell r="P1597">
            <v>2</v>
          </cell>
        </row>
        <row r="1598">
          <cell r="A1598" t="str">
            <v>ON</v>
          </cell>
          <cell r="B1598">
            <v>1</v>
          </cell>
          <cell r="C1598">
            <v>3</v>
          </cell>
          <cell r="D1598" t="str">
            <v>C</v>
          </cell>
          <cell r="E1598">
            <v>4.1500000000000004</v>
          </cell>
          <cell r="F1598">
            <v>37616</v>
          </cell>
          <cell r="G1598">
            <v>0.34399999999999997</v>
          </cell>
          <cell r="H1598">
            <v>0.28000000000000003</v>
          </cell>
          <cell r="I1598" t="str">
            <v>3          0</v>
          </cell>
          <cell r="J1598">
            <v>0</v>
          </cell>
          <cell r="K1598">
            <v>0</v>
          </cell>
          <cell r="L1598">
            <v>2003</v>
          </cell>
          <cell r="M1598" t="str">
            <v>No Trade</v>
          </cell>
          <cell r="N1598" t="str">
            <v>NG13</v>
          </cell>
          <cell r="O1598">
            <v>41.87</v>
          </cell>
          <cell r="P1598">
            <v>1</v>
          </cell>
        </row>
        <row r="1599">
          <cell r="A1599" t="str">
            <v>ON</v>
          </cell>
          <cell r="B1599">
            <v>1</v>
          </cell>
          <cell r="C1599">
            <v>3</v>
          </cell>
          <cell r="D1599" t="str">
            <v>P</v>
          </cell>
          <cell r="E1599">
            <v>4.1500000000000004</v>
          </cell>
          <cell r="F1599">
            <v>37616</v>
          </cell>
          <cell r="G1599">
            <v>8.8999999999999996E-2</v>
          </cell>
          <cell r="H1599">
            <v>0.13</v>
          </cell>
          <cell r="I1599" t="str">
            <v>5        676</v>
          </cell>
          <cell r="J1599">
            <v>0.14299999999999999</v>
          </cell>
          <cell r="K1599">
            <v>8.5000000000000006E-2</v>
          </cell>
          <cell r="L1599">
            <v>2003</v>
          </cell>
          <cell r="M1599">
            <v>4.7199064731883027</v>
          </cell>
          <cell r="N1599" t="str">
            <v>NG13</v>
          </cell>
          <cell r="O1599">
            <v>41.87</v>
          </cell>
          <cell r="P1599">
            <v>2</v>
          </cell>
        </row>
        <row r="1600">
          <cell r="A1600" t="str">
            <v>ON</v>
          </cell>
          <cell r="B1600">
            <v>1</v>
          </cell>
          <cell r="C1600">
            <v>3</v>
          </cell>
          <cell r="D1600" t="str">
            <v>C</v>
          </cell>
          <cell r="E1600">
            <v>4.2</v>
          </cell>
          <cell r="F1600">
            <v>37616</v>
          </cell>
          <cell r="G1600">
            <v>0.311</v>
          </cell>
          <cell r="H1600">
            <v>0.25</v>
          </cell>
          <cell r="I1600" t="str">
            <v>5          1</v>
          </cell>
          <cell r="J1600">
            <v>0.28999999999999998</v>
          </cell>
          <cell r="K1600">
            <v>0.28999999999999998</v>
          </cell>
          <cell r="L1600">
            <v>2003</v>
          </cell>
          <cell r="M1600" t="str">
            <v>No Trade</v>
          </cell>
          <cell r="N1600" t="str">
            <v>NG13</v>
          </cell>
          <cell r="O1600">
            <v>41.87</v>
          </cell>
          <cell r="P1600">
            <v>1</v>
          </cell>
        </row>
        <row r="1601">
          <cell r="A1601" t="str">
            <v>ON</v>
          </cell>
          <cell r="B1601">
            <v>1</v>
          </cell>
          <cell r="C1601">
            <v>3</v>
          </cell>
          <cell r="D1601" t="str">
            <v>P</v>
          </cell>
          <cell r="E1601">
            <v>4.2</v>
          </cell>
          <cell r="F1601">
            <v>37616</v>
          </cell>
          <cell r="G1601">
            <v>0.106</v>
          </cell>
          <cell r="H1601">
            <v>0.15</v>
          </cell>
          <cell r="I1601" t="str">
            <v>7        825</v>
          </cell>
          <cell r="J1601">
            <v>0.16500000000000001</v>
          </cell>
          <cell r="K1601">
            <v>0.11</v>
          </cell>
          <cell r="L1601">
            <v>2003</v>
          </cell>
          <cell r="M1601">
            <v>4.8246239049585222</v>
          </cell>
          <cell r="N1601" t="str">
            <v>NG13</v>
          </cell>
          <cell r="O1601">
            <v>41.87</v>
          </cell>
          <cell r="P1601">
            <v>2</v>
          </cell>
        </row>
        <row r="1602">
          <cell r="A1602" t="str">
            <v>ON</v>
          </cell>
          <cell r="B1602">
            <v>1</v>
          </cell>
          <cell r="C1602">
            <v>3</v>
          </cell>
          <cell r="D1602" t="str">
            <v>C</v>
          </cell>
          <cell r="E1602">
            <v>4.25</v>
          </cell>
          <cell r="F1602">
            <v>37616</v>
          </cell>
          <cell r="G1602">
            <v>0.28100000000000003</v>
          </cell>
          <cell r="H1602">
            <v>0.22</v>
          </cell>
          <cell r="I1602" t="str">
            <v>8         21</v>
          </cell>
          <cell r="J1602">
            <v>0.24</v>
          </cell>
          <cell r="K1602">
            <v>0.24</v>
          </cell>
          <cell r="L1602">
            <v>2003</v>
          </cell>
          <cell r="M1602" t="str">
            <v>No Trade</v>
          </cell>
          <cell r="N1602" t="str">
            <v>NG13</v>
          </cell>
          <cell r="O1602">
            <v>41.87</v>
          </cell>
          <cell r="P1602">
            <v>1</v>
          </cell>
        </row>
        <row r="1603">
          <cell r="A1603" t="str">
            <v>ON</v>
          </cell>
          <cell r="B1603">
            <v>1</v>
          </cell>
          <cell r="C1603">
            <v>3</v>
          </cell>
          <cell r="D1603" t="str">
            <v>P</v>
          </cell>
          <cell r="E1603">
            <v>4.25</v>
          </cell>
          <cell r="F1603">
            <v>37616</v>
          </cell>
          <cell r="G1603">
            <v>0.125</v>
          </cell>
          <cell r="H1603">
            <v>0.18</v>
          </cell>
          <cell r="I1603" t="str">
            <v>0         10</v>
          </cell>
          <cell r="J1603">
            <v>0.16200000000000001</v>
          </cell>
          <cell r="K1603">
            <v>0.16200000000000001</v>
          </cell>
          <cell r="L1603">
            <v>2003</v>
          </cell>
          <cell r="M1603">
            <v>4.929180571869864</v>
          </cell>
          <cell r="N1603" t="str">
            <v>NG13</v>
          </cell>
          <cell r="O1603">
            <v>41.87</v>
          </cell>
          <cell r="P1603">
            <v>2</v>
          </cell>
        </row>
        <row r="1604">
          <cell r="A1604" t="str">
            <v>ON</v>
          </cell>
          <cell r="B1604">
            <v>1</v>
          </cell>
          <cell r="C1604">
            <v>3</v>
          </cell>
          <cell r="D1604" t="str">
            <v>C</v>
          </cell>
          <cell r="E1604">
            <v>4.3</v>
          </cell>
          <cell r="F1604">
            <v>37616</v>
          </cell>
          <cell r="G1604">
            <v>0.253</v>
          </cell>
          <cell r="H1604">
            <v>0.2</v>
          </cell>
          <cell r="I1604" t="str">
            <v>4        504</v>
          </cell>
          <cell r="J1604">
            <v>0.19500000000000001</v>
          </cell>
          <cell r="K1604">
            <v>0.17</v>
          </cell>
          <cell r="L1604">
            <v>2003</v>
          </cell>
          <cell r="M1604" t="str">
            <v>No Trade</v>
          </cell>
          <cell r="N1604" t="str">
            <v>NG13</v>
          </cell>
          <cell r="O1604">
            <v>41.87</v>
          </cell>
          <cell r="P1604">
            <v>1</v>
          </cell>
        </row>
        <row r="1605">
          <cell r="A1605" t="str">
            <v>ON</v>
          </cell>
          <cell r="B1605">
            <v>1</v>
          </cell>
          <cell r="C1605">
            <v>3</v>
          </cell>
          <cell r="D1605" t="str">
            <v>P</v>
          </cell>
          <cell r="E1605">
            <v>4.3</v>
          </cell>
          <cell r="F1605">
            <v>37616</v>
          </cell>
          <cell r="G1605">
            <v>0.14699999999999999</v>
          </cell>
          <cell r="H1605">
            <v>0.2</v>
          </cell>
          <cell r="I1605" t="str">
            <v>6        895</v>
          </cell>
          <cell r="J1605">
            <v>0</v>
          </cell>
          <cell r="K1605">
            <v>0</v>
          </cell>
          <cell r="L1605">
            <v>2003</v>
          </cell>
          <cell r="M1605">
            <v>5.0391267213413036</v>
          </cell>
          <cell r="N1605" t="str">
            <v>NG13</v>
          </cell>
          <cell r="O1605">
            <v>41.87</v>
          </cell>
          <cell r="P1605">
            <v>2</v>
          </cell>
        </row>
        <row r="1606">
          <cell r="A1606" t="str">
            <v>ON</v>
          </cell>
          <cell r="B1606">
            <v>1</v>
          </cell>
          <cell r="C1606">
            <v>3</v>
          </cell>
          <cell r="D1606" t="str">
            <v>C</v>
          </cell>
          <cell r="E1606">
            <v>4.3499999999999996</v>
          </cell>
          <cell r="F1606">
            <v>37616</v>
          </cell>
          <cell r="G1606">
            <v>0.22600000000000001</v>
          </cell>
          <cell r="H1606">
            <v>0.18</v>
          </cell>
          <cell r="I1606" t="str">
            <v>2         71</v>
          </cell>
          <cell r="J1606">
            <v>0.19</v>
          </cell>
          <cell r="K1606">
            <v>0.185</v>
          </cell>
          <cell r="L1606">
            <v>2003</v>
          </cell>
          <cell r="M1606" t="str">
            <v>No Trade</v>
          </cell>
          <cell r="N1606" t="str">
            <v>NG13</v>
          </cell>
          <cell r="O1606">
            <v>41.87</v>
          </cell>
          <cell r="P1606">
            <v>1</v>
          </cell>
        </row>
        <row r="1607">
          <cell r="A1607" t="str">
            <v>ON</v>
          </cell>
          <cell r="B1607">
            <v>1</v>
          </cell>
          <cell r="C1607">
            <v>3</v>
          </cell>
          <cell r="D1607" t="str">
            <v>P</v>
          </cell>
          <cell r="E1607">
            <v>4.3499999999999996</v>
          </cell>
          <cell r="F1607">
            <v>37616</v>
          </cell>
          <cell r="G1607">
            <v>0.17</v>
          </cell>
          <cell r="H1607">
            <v>0.23</v>
          </cell>
          <cell r="I1607" t="str">
            <v>4         50</v>
          </cell>
          <cell r="J1607">
            <v>0</v>
          </cell>
          <cell r="K1607">
            <v>0</v>
          </cell>
          <cell r="L1607">
            <v>2003</v>
          </cell>
          <cell r="M1607">
            <v>5.1418517840048779</v>
          </cell>
          <cell r="N1607" t="str">
            <v>NG13</v>
          </cell>
          <cell r="O1607">
            <v>41.87</v>
          </cell>
          <cell r="P1607">
            <v>2</v>
          </cell>
        </row>
        <row r="1608">
          <cell r="A1608" t="str">
            <v>ON</v>
          </cell>
          <cell r="B1608">
            <v>1</v>
          </cell>
          <cell r="C1608">
            <v>3</v>
          </cell>
          <cell r="D1608" t="str">
            <v>C</v>
          </cell>
          <cell r="E1608">
            <v>4.4000000000000004</v>
          </cell>
          <cell r="F1608">
            <v>37616</v>
          </cell>
          <cell r="G1608">
            <v>0.20100000000000001</v>
          </cell>
          <cell r="H1608">
            <v>0.16</v>
          </cell>
          <cell r="I1608" t="str">
            <v>2        659</v>
          </cell>
          <cell r="J1608">
            <v>0.185</v>
          </cell>
          <cell r="K1608">
            <v>0.14000000000000001</v>
          </cell>
          <cell r="L1608">
            <v>2003</v>
          </cell>
          <cell r="M1608" t="str">
            <v>No Trade</v>
          </cell>
          <cell r="N1608" t="str">
            <v>NG13</v>
          </cell>
          <cell r="O1608">
            <v>41.87</v>
          </cell>
          <cell r="P1608">
            <v>1</v>
          </cell>
        </row>
        <row r="1609">
          <cell r="A1609" t="str">
            <v>ON</v>
          </cell>
          <cell r="B1609">
            <v>1</v>
          </cell>
          <cell r="C1609">
            <v>3</v>
          </cell>
          <cell r="D1609" t="str">
            <v>P</v>
          </cell>
          <cell r="E1609">
            <v>4.4000000000000004</v>
          </cell>
          <cell r="F1609">
            <v>37616</v>
          </cell>
          <cell r="G1609">
            <v>0.19500000000000001</v>
          </cell>
          <cell r="H1609">
            <v>0.26</v>
          </cell>
          <cell r="I1609" t="str">
            <v>4        100</v>
          </cell>
          <cell r="J1609">
            <v>0</v>
          </cell>
          <cell r="K1609">
            <v>0</v>
          </cell>
          <cell r="L1609">
            <v>2003</v>
          </cell>
          <cell r="M1609">
            <v>5.2438120838912567</v>
          </cell>
          <cell r="N1609" t="str">
            <v>NG13</v>
          </cell>
          <cell r="O1609">
            <v>41.87</v>
          </cell>
          <cell r="P1609">
            <v>2</v>
          </cell>
        </row>
        <row r="1610">
          <cell r="A1610" t="str">
            <v>ON</v>
          </cell>
          <cell r="B1610">
            <v>1</v>
          </cell>
          <cell r="C1610">
            <v>3</v>
          </cell>
          <cell r="D1610" t="str">
            <v>C</v>
          </cell>
          <cell r="E1610">
            <v>4.45</v>
          </cell>
          <cell r="F1610">
            <v>37616</v>
          </cell>
          <cell r="G1610">
            <v>0.17899999999999999</v>
          </cell>
          <cell r="H1610">
            <v>0.14000000000000001</v>
          </cell>
          <cell r="I1610" t="str">
            <v>4          0</v>
          </cell>
          <cell r="J1610">
            <v>0</v>
          </cell>
          <cell r="K1610">
            <v>0</v>
          </cell>
          <cell r="L1610">
            <v>2003</v>
          </cell>
          <cell r="M1610" t="str">
            <v>No Trade</v>
          </cell>
          <cell r="N1610" t="str">
            <v>NG13</v>
          </cell>
          <cell r="O1610">
            <v>41.87</v>
          </cell>
          <cell r="P1610">
            <v>1</v>
          </cell>
        </row>
        <row r="1611">
          <cell r="A1611" t="str">
            <v>ON</v>
          </cell>
          <cell r="B1611">
            <v>1</v>
          </cell>
          <cell r="C1611">
            <v>3</v>
          </cell>
          <cell r="D1611" t="str">
            <v>P</v>
          </cell>
          <cell r="E1611">
            <v>4.45</v>
          </cell>
          <cell r="F1611">
            <v>37616</v>
          </cell>
          <cell r="G1611">
            <v>0.223</v>
          </cell>
          <cell r="H1611">
            <v>0.28999999999999998</v>
          </cell>
          <cell r="I1611" t="str">
            <v>6          0</v>
          </cell>
          <cell r="J1611">
            <v>0</v>
          </cell>
          <cell r="K1611">
            <v>0</v>
          </cell>
          <cell r="L1611">
            <v>2003</v>
          </cell>
          <cell r="M1611">
            <v>5.3496166273363119</v>
          </cell>
          <cell r="N1611" t="str">
            <v>NG13</v>
          </cell>
          <cell r="O1611">
            <v>41.87</v>
          </cell>
          <cell r="P1611">
            <v>2</v>
          </cell>
        </row>
        <row r="1612">
          <cell r="A1612" t="str">
            <v>ON</v>
          </cell>
          <cell r="B1612">
            <v>1</v>
          </cell>
          <cell r="C1612">
            <v>3</v>
          </cell>
          <cell r="D1612" t="str">
            <v>C</v>
          </cell>
          <cell r="E1612">
            <v>4.5</v>
          </cell>
          <cell r="F1612">
            <v>37616</v>
          </cell>
          <cell r="G1612">
            <v>0.159</v>
          </cell>
          <cell r="H1612">
            <v>0.12</v>
          </cell>
          <cell r="I1612" t="str">
            <v>8        874</v>
          </cell>
          <cell r="J1612">
            <v>0.13</v>
          </cell>
          <cell r="K1612">
            <v>0.1</v>
          </cell>
          <cell r="L1612">
            <v>2003</v>
          </cell>
          <cell r="M1612" t="str">
            <v>No Trade</v>
          </cell>
          <cell r="N1612" t="str">
            <v>NG13</v>
          </cell>
          <cell r="O1612">
            <v>41.87</v>
          </cell>
          <cell r="P1612">
            <v>1</v>
          </cell>
        </row>
        <row r="1613">
          <cell r="A1613" t="str">
            <v>ON</v>
          </cell>
          <cell r="B1613">
            <v>1</v>
          </cell>
          <cell r="C1613">
            <v>3</v>
          </cell>
          <cell r="D1613" t="str">
            <v>P</v>
          </cell>
          <cell r="E1613">
            <v>4.5</v>
          </cell>
          <cell r="F1613">
            <v>37616</v>
          </cell>
          <cell r="G1613">
            <v>0.253</v>
          </cell>
          <cell r="H1613">
            <v>0.32</v>
          </cell>
          <cell r="I1613" t="str">
            <v>9          0</v>
          </cell>
          <cell r="J1613">
            <v>0</v>
          </cell>
          <cell r="K1613">
            <v>0</v>
          </cell>
          <cell r="L1613">
            <v>2003</v>
          </cell>
          <cell r="M1613">
            <v>5.4540223692087988</v>
          </cell>
          <cell r="N1613" t="str">
            <v>NG13</v>
          </cell>
          <cell r="O1613">
            <v>41.87</v>
          </cell>
          <cell r="P1613">
            <v>2</v>
          </cell>
        </row>
        <row r="1614">
          <cell r="A1614" t="str">
            <v>ON</v>
          </cell>
          <cell r="B1614">
            <v>1</v>
          </cell>
          <cell r="C1614">
            <v>3</v>
          </cell>
          <cell r="D1614" t="str">
            <v>C</v>
          </cell>
          <cell r="E1614">
            <v>4.55</v>
          </cell>
          <cell r="F1614">
            <v>37616</v>
          </cell>
          <cell r="G1614">
            <v>0.14000000000000001</v>
          </cell>
          <cell r="H1614">
            <v>0.11</v>
          </cell>
          <cell r="I1614" t="str">
            <v>3          0</v>
          </cell>
          <cell r="J1614">
            <v>0</v>
          </cell>
          <cell r="K1614">
            <v>0</v>
          </cell>
          <cell r="L1614">
            <v>2003</v>
          </cell>
          <cell r="M1614" t="str">
            <v>No Trade</v>
          </cell>
          <cell r="N1614" t="str">
            <v>NG13</v>
          </cell>
          <cell r="O1614">
            <v>41.87</v>
          </cell>
          <cell r="P1614">
            <v>1</v>
          </cell>
        </row>
        <row r="1615">
          <cell r="A1615" t="str">
            <v>ON</v>
          </cell>
          <cell r="B1615">
            <v>1</v>
          </cell>
          <cell r="C1615">
            <v>3</v>
          </cell>
          <cell r="D1615" t="str">
            <v>P</v>
          </cell>
          <cell r="E1615">
            <v>4.55</v>
          </cell>
          <cell r="F1615">
            <v>37616</v>
          </cell>
          <cell r="G1615">
            <v>0.28399999999999997</v>
          </cell>
          <cell r="H1615">
            <v>0.36</v>
          </cell>
          <cell r="I1615" t="str">
            <v>4          0</v>
          </cell>
          <cell r="J1615">
            <v>0</v>
          </cell>
          <cell r="K1615">
            <v>0</v>
          </cell>
          <cell r="L1615">
            <v>2003</v>
          </cell>
          <cell r="M1615">
            <v>5.5531952270062321</v>
          </cell>
          <cell r="N1615" t="str">
            <v>NG13</v>
          </cell>
          <cell r="O1615">
            <v>41.87</v>
          </cell>
          <cell r="P1615">
            <v>2</v>
          </cell>
        </row>
        <row r="1616">
          <cell r="A1616" t="str">
            <v>ON</v>
          </cell>
          <cell r="B1616">
            <v>1</v>
          </cell>
          <cell r="C1616">
            <v>3</v>
          </cell>
          <cell r="D1616" t="str">
            <v>C</v>
          </cell>
          <cell r="E1616">
            <v>4.5999999999999996</v>
          </cell>
          <cell r="F1616">
            <v>37616</v>
          </cell>
          <cell r="G1616">
            <v>0.124</v>
          </cell>
          <cell r="H1616">
            <v>0.1</v>
          </cell>
          <cell r="I1616" t="str">
            <v>0        123</v>
          </cell>
          <cell r="J1616">
            <v>0.09</v>
          </cell>
          <cell r="K1616">
            <v>8.5000000000000006E-2</v>
          </cell>
          <cell r="L1616">
            <v>2003</v>
          </cell>
          <cell r="M1616" t="str">
            <v>No Trade</v>
          </cell>
          <cell r="N1616" t="str">
            <v>NG13</v>
          </cell>
          <cell r="O1616">
            <v>41.87</v>
          </cell>
          <cell r="P1616">
            <v>1</v>
          </cell>
        </row>
        <row r="1617">
          <cell r="A1617" t="str">
            <v>ON</v>
          </cell>
          <cell r="B1617">
            <v>1</v>
          </cell>
          <cell r="C1617">
            <v>3</v>
          </cell>
          <cell r="D1617" t="str">
            <v>P</v>
          </cell>
          <cell r="E1617">
            <v>4.5999999999999996</v>
          </cell>
          <cell r="F1617">
            <v>37616</v>
          </cell>
          <cell r="G1617">
            <v>0.318</v>
          </cell>
          <cell r="H1617">
            <v>0.4</v>
          </cell>
          <cell r="I1617" t="str">
            <v>1          0</v>
          </cell>
          <cell r="J1617">
            <v>0</v>
          </cell>
          <cell r="K1617">
            <v>0</v>
          </cell>
          <cell r="L1617">
            <v>2003</v>
          </cell>
          <cell r="M1617">
            <v>5.6555951633485169</v>
          </cell>
          <cell r="N1617" t="str">
            <v>NG13</v>
          </cell>
          <cell r="O1617">
            <v>41.87</v>
          </cell>
          <cell r="P1617">
            <v>2</v>
          </cell>
        </row>
        <row r="1618">
          <cell r="A1618" t="str">
            <v>ON</v>
          </cell>
          <cell r="B1618">
            <v>1</v>
          </cell>
          <cell r="C1618">
            <v>3</v>
          </cell>
          <cell r="D1618" t="str">
            <v>C</v>
          </cell>
          <cell r="E1618">
            <v>4.6500000000000004</v>
          </cell>
          <cell r="F1618">
            <v>37616</v>
          </cell>
          <cell r="G1618">
            <v>0.109</v>
          </cell>
          <cell r="H1618">
            <v>0.08</v>
          </cell>
          <cell r="I1618" t="str">
            <v>8          0</v>
          </cell>
          <cell r="J1618">
            <v>0</v>
          </cell>
          <cell r="K1618">
            <v>0</v>
          </cell>
          <cell r="L1618">
            <v>2003</v>
          </cell>
          <cell r="M1618" t="str">
            <v>No Trade</v>
          </cell>
          <cell r="N1618" t="str">
            <v>NG13</v>
          </cell>
          <cell r="O1618">
            <v>41.87</v>
          </cell>
          <cell r="P1618">
            <v>1</v>
          </cell>
        </row>
        <row r="1619">
          <cell r="A1619" t="str">
            <v>ON</v>
          </cell>
          <cell r="B1619">
            <v>1</v>
          </cell>
          <cell r="C1619">
            <v>3</v>
          </cell>
          <cell r="D1619" t="str">
            <v>C</v>
          </cell>
          <cell r="E1619">
            <v>4.7</v>
          </cell>
          <cell r="F1619">
            <v>37616</v>
          </cell>
          <cell r="G1619">
            <v>9.6000000000000002E-2</v>
          </cell>
          <cell r="H1619">
            <v>7.0000000000000007E-2</v>
          </cell>
          <cell r="I1619" t="str">
            <v>7         30</v>
          </cell>
          <cell r="J1619">
            <v>0</v>
          </cell>
          <cell r="K1619">
            <v>0</v>
          </cell>
          <cell r="L1619">
            <v>2003</v>
          </cell>
          <cell r="M1619" t="str">
            <v>No Trade</v>
          </cell>
          <cell r="N1619" t="str">
            <v>NG13</v>
          </cell>
          <cell r="O1619">
            <v>41.87</v>
          </cell>
          <cell r="P1619">
            <v>1</v>
          </cell>
        </row>
        <row r="1620">
          <cell r="A1620" t="str">
            <v>ON</v>
          </cell>
          <cell r="B1620">
            <v>1</v>
          </cell>
          <cell r="C1620">
            <v>3</v>
          </cell>
          <cell r="D1620" t="str">
            <v>P</v>
          </cell>
          <cell r="E1620">
            <v>4.7</v>
          </cell>
          <cell r="F1620">
            <v>37616</v>
          </cell>
          <cell r="G1620">
            <v>0.38900000000000001</v>
          </cell>
          <cell r="H1620">
            <v>0.47</v>
          </cell>
          <cell r="I1620" t="str">
            <v>8          0</v>
          </cell>
          <cell r="J1620">
            <v>0</v>
          </cell>
          <cell r="K1620">
            <v>0</v>
          </cell>
          <cell r="L1620">
            <v>2003</v>
          </cell>
          <cell r="M1620">
            <v>5.8476720280740278</v>
          </cell>
          <cell r="N1620" t="str">
            <v>NG13</v>
          </cell>
          <cell r="O1620">
            <v>41.87</v>
          </cell>
          <cell r="P1620">
            <v>2</v>
          </cell>
        </row>
        <row r="1621">
          <cell r="A1621" t="str">
            <v>ON</v>
          </cell>
          <cell r="B1621">
            <v>1</v>
          </cell>
          <cell r="C1621">
            <v>3</v>
          </cell>
          <cell r="D1621" t="str">
            <v>C</v>
          </cell>
          <cell r="E1621">
            <v>4.75</v>
          </cell>
          <cell r="F1621">
            <v>37616</v>
          </cell>
          <cell r="G1621">
            <v>8.4000000000000005E-2</v>
          </cell>
          <cell r="H1621">
            <v>0.06</v>
          </cell>
          <cell r="I1621" t="str">
            <v>8      1,278</v>
          </cell>
          <cell r="J1621">
            <v>8.2000000000000003E-2</v>
          </cell>
          <cell r="K1621">
            <v>5.5E-2</v>
          </cell>
          <cell r="L1621">
            <v>2003</v>
          </cell>
          <cell r="M1621" t="str">
            <v>No Trade</v>
          </cell>
          <cell r="N1621" t="str">
            <v>NG13</v>
          </cell>
          <cell r="O1621">
            <v>41.87</v>
          </cell>
          <cell r="P1621">
            <v>1</v>
          </cell>
        </row>
        <row r="1622">
          <cell r="A1622" t="str">
            <v>ON</v>
          </cell>
          <cell r="B1622">
            <v>1</v>
          </cell>
          <cell r="C1622">
            <v>3</v>
          </cell>
          <cell r="D1622" t="str">
            <v>C</v>
          </cell>
          <cell r="E1622">
            <v>4.8</v>
          </cell>
          <cell r="F1622">
            <v>37616</v>
          </cell>
          <cell r="G1622">
            <v>7.2999999999999995E-2</v>
          </cell>
          <cell r="H1622">
            <v>0.05</v>
          </cell>
          <cell r="I1622" t="str">
            <v>9         22</v>
          </cell>
          <cell r="J1622">
            <v>0.06</v>
          </cell>
          <cell r="K1622">
            <v>5.5E-2</v>
          </cell>
          <cell r="L1622">
            <v>2003</v>
          </cell>
          <cell r="M1622" t="str">
            <v>No Trade</v>
          </cell>
          <cell r="N1622" t="str">
            <v>NG13</v>
          </cell>
          <cell r="O1622">
            <v>41.87</v>
          </cell>
          <cell r="P1622">
            <v>1</v>
          </cell>
        </row>
        <row r="1623">
          <cell r="A1623" t="str">
            <v>ON</v>
          </cell>
          <cell r="B1623">
            <v>1</v>
          </cell>
          <cell r="C1623">
            <v>3</v>
          </cell>
          <cell r="D1623" t="str">
            <v>C</v>
          </cell>
          <cell r="E1623">
            <v>4.8499999999999996</v>
          </cell>
          <cell r="F1623">
            <v>37616</v>
          </cell>
          <cell r="G1623">
            <v>6.4000000000000001E-2</v>
          </cell>
          <cell r="H1623">
            <v>0.05</v>
          </cell>
          <cell r="I1623" t="str">
            <v>2          0</v>
          </cell>
          <cell r="J1623">
            <v>0</v>
          </cell>
          <cell r="K1623">
            <v>0</v>
          </cell>
          <cell r="L1623">
            <v>2003</v>
          </cell>
          <cell r="M1623" t="str">
            <v>No Trade</v>
          </cell>
          <cell r="N1623" t="str">
            <v>NG13</v>
          </cell>
          <cell r="O1623">
            <v>41.87</v>
          </cell>
          <cell r="P1623">
            <v>1</v>
          </cell>
        </row>
        <row r="1624">
          <cell r="A1624" t="str">
            <v>ON</v>
          </cell>
          <cell r="B1624">
            <v>1</v>
          </cell>
          <cell r="C1624">
            <v>3</v>
          </cell>
          <cell r="D1624" t="str">
            <v>C</v>
          </cell>
          <cell r="E1624">
            <v>4.9000000000000004</v>
          </cell>
          <cell r="F1624">
            <v>37616</v>
          </cell>
          <cell r="G1624">
            <v>5.5E-2</v>
          </cell>
          <cell r="H1624">
            <v>0.04</v>
          </cell>
          <cell r="I1624" t="str">
            <v>5          0</v>
          </cell>
          <cell r="J1624">
            <v>0</v>
          </cell>
          <cell r="K1624">
            <v>0</v>
          </cell>
          <cell r="L1624">
            <v>2003</v>
          </cell>
          <cell r="M1624" t="str">
            <v>No Trade</v>
          </cell>
          <cell r="N1624" t="str">
            <v>NG13</v>
          </cell>
          <cell r="O1624">
            <v>41.87</v>
          </cell>
          <cell r="P1624">
            <v>1</v>
          </cell>
        </row>
        <row r="1625">
          <cell r="A1625" t="str">
            <v>ON</v>
          </cell>
          <cell r="B1625">
            <v>1</v>
          </cell>
          <cell r="C1625">
            <v>3</v>
          </cell>
          <cell r="D1625" t="str">
            <v>C</v>
          </cell>
          <cell r="E1625">
            <v>4.95</v>
          </cell>
          <cell r="F1625">
            <v>37616</v>
          </cell>
          <cell r="G1625">
            <v>4.8000000000000001E-2</v>
          </cell>
          <cell r="H1625">
            <v>0.03</v>
          </cell>
          <cell r="I1625" t="str">
            <v>9          0</v>
          </cell>
          <cell r="J1625">
            <v>0</v>
          </cell>
          <cell r="K1625">
            <v>0</v>
          </cell>
          <cell r="L1625">
            <v>2003</v>
          </cell>
          <cell r="M1625" t="str">
            <v>No Trade</v>
          </cell>
          <cell r="N1625" t="str">
            <v>NG13</v>
          </cell>
          <cell r="O1625">
            <v>41.87</v>
          </cell>
          <cell r="P1625">
            <v>1</v>
          </cell>
        </row>
        <row r="1626">
          <cell r="A1626" t="str">
            <v>ON</v>
          </cell>
          <cell r="B1626">
            <v>1</v>
          </cell>
          <cell r="C1626">
            <v>3</v>
          </cell>
          <cell r="D1626" t="str">
            <v>C</v>
          </cell>
          <cell r="E1626">
            <v>5</v>
          </cell>
          <cell r="F1626">
            <v>37616</v>
          </cell>
          <cell r="G1626">
            <v>4.2000000000000003E-2</v>
          </cell>
          <cell r="H1626">
            <v>0.03</v>
          </cell>
          <cell r="I1626" t="str">
            <v>4        689</v>
          </cell>
          <cell r="J1626">
            <v>3.6999999999999998E-2</v>
          </cell>
          <cell r="K1626">
            <v>0.03</v>
          </cell>
          <cell r="L1626">
            <v>2003</v>
          </cell>
          <cell r="M1626" t="str">
            <v>No Trade</v>
          </cell>
          <cell r="N1626" t="str">
            <v>NG13</v>
          </cell>
          <cell r="O1626">
            <v>41.87</v>
          </cell>
          <cell r="P1626">
            <v>1</v>
          </cell>
        </row>
        <row r="1627">
          <cell r="A1627" t="str">
            <v>ON</v>
          </cell>
          <cell r="B1627">
            <v>1</v>
          </cell>
          <cell r="C1627">
            <v>3</v>
          </cell>
          <cell r="D1627" t="str">
            <v>P</v>
          </cell>
          <cell r="E1627">
            <v>5</v>
          </cell>
          <cell r="F1627">
            <v>37616</v>
          </cell>
          <cell r="G1627">
            <v>0</v>
          </cell>
          <cell r="H1627">
            <v>0</v>
          </cell>
          <cell r="I1627" t="str">
            <v>0          0</v>
          </cell>
          <cell r="J1627">
            <v>0</v>
          </cell>
          <cell r="K1627">
            <v>0</v>
          </cell>
          <cell r="L1627">
            <v>2003</v>
          </cell>
          <cell r="M1627" t="str">
            <v>No Trade</v>
          </cell>
          <cell r="N1627" t="str">
            <v/>
          </cell>
          <cell r="O1627" t="str">
            <v/>
          </cell>
          <cell r="P1627" t="str">
            <v/>
          </cell>
        </row>
        <row r="1628">
          <cell r="A1628" t="str">
            <v>ON</v>
          </cell>
          <cell r="B1628">
            <v>1</v>
          </cell>
          <cell r="C1628">
            <v>3</v>
          </cell>
          <cell r="D1628" t="str">
            <v>C</v>
          </cell>
          <cell r="E1628">
            <v>5.05</v>
          </cell>
          <cell r="F1628">
            <v>37616</v>
          </cell>
          <cell r="G1628">
            <v>3.5999999999999997E-2</v>
          </cell>
          <cell r="H1628">
            <v>0.03</v>
          </cell>
          <cell r="I1628" t="str">
            <v>0          0</v>
          </cell>
          <cell r="J1628">
            <v>0</v>
          </cell>
          <cell r="K1628">
            <v>0</v>
          </cell>
          <cell r="L1628">
            <v>2003</v>
          </cell>
          <cell r="M1628" t="str">
            <v>No Trade</v>
          </cell>
          <cell r="N1628" t="str">
            <v>NG13</v>
          </cell>
          <cell r="O1628">
            <v>41.87</v>
          </cell>
          <cell r="P1628">
            <v>1</v>
          </cell>
        </row>
        <row r="1629">
          <cell r="A1629" t="str">
            <v>ON</v>
          </cell>
          <cell r="B1629">
            <v>1</v>
          </cell>
          <cell r="C1629">
            <v>3</v>
          </cell>
          <cell r="D1629" t="str">
            <v>C</v>
          </cell>
          <cell r="E1629">
            <v>5.0999999999999996</v>
          </cell>
          <cell r="F1629">
            <v>37616</v>
          </cell>
          <cell r="G1629">
            <v>3.1E-2</v>
          </cell>
          <cell r="H1629">
            <v>0.02</v>
          </cell>
          <cell r="I1629" t="str">
            <v>6          0</v>
          </cell>
          <cell r="J1629">
            <v>0</v>
          </cell>
          <cell r="K1629">
            <v>0</v>
          </cell>
          <cell r="L1629">
            <v>2003</v>
          </cell>
          <cell r="M1629" t="str">
            <v>No Trade</v>
          </cell>
          <cell r="N1629" t="str">
            <v>NG13</v>
          </cell>
          <cell r="O1629">
            <v>41.87</v>
          </cell>
          <cell r="P1629">
            <v>1</v>
          </cell>
        </row>
        <row r="1630">
          <cell r="A1630" t="str">
            <v>ON</v>
          </cell>
          <cell r="B1630">
            <v>1</v>
          </cell>
          <cell r="C1630">
            <v>3</v>
          </cell>
          <cell r="D1630" t="str">
            <v>P</v>
          </cell>
          <cell r="E1630">
            <v>5.0999999999999996</v>
          </cell>
          <cell r="F1630">
            <v>37616</v>
          </cell>
          <cell r="G1630">
            <v>0</v>
          </cell>
          <cell r="H1630">
            <v>0</v>
          </cell>
          <cell r="I1630" t="str">
            <v>0          0</v>
          </cell>
          <cell r="J1630">
            <v>0</v>
          </cell>
          <cell r="K1630">
            <v>0</v>
          </cell>
          <cell r="L1630">
            <v>2003</v>
          </cell>
          <cell r="M1630" t="str">
            <v>No Trade</v>
          </cell>
          <cell r="N1630" t="str">
            <v/>
          </cell>
          <cell r="O1630" t="str">
            <v/>
          </cell>
          <cell r="P1630" t="str">
            <v/>
          </cell>
        </row>
        <row r="1631">
          <cell r="A1631" t="str">
            <v>ON</v>
          </cell>
          <cell r="B1631">
            <v>1</v>
          </cell>
          <cell r="C1631">
            <v>3</v>
          </cell>
          <cell r="D1631" t="str">
            <v>C</v>
          </cell>
          <cell r="E1631">
            <v>5.15</v>
          </cell>
          <cell r="F1631">
            <v>37616</v>
          </cell>
          <cell r="G1631">
            <v>2.7E-2</v>
          </cell>
          <cell r="H1631">
            <v>0.02</v>
          </cell>
          <cell r="I1631" t="str">
            <v>2          0</v>
          </cell>
          <cell r="J1631">
            <v>0</v>
          </cell>
          <cell r="K1631">
            <v>0</v>
          </cell>
          <cell r="L1631">
            <v>2003</v>
          </cell>
          <cell r="M1631" t="str">
            <v>No Trade</v>
          </cell>
          <cell r="N1631" t="str">
            <v>NG13</v>
          </cell>
          <cell r="O1631">
            <v>41.87</v>
          </cell>
          <cell r="P1631">
            <v>1</v>
          </cell>
        </row>
        <row r="1632">
          <cell r="A1632" t="str">
            <v>ON</v>
          </cell>
          <cell r="B1632">
            <v>1</v>
          </cell>
          <cell r="C1632">
            <v>3</v>
          </cell>
          <cell r="D1632" t="str">
            <v>C</v>
          </cell>
          <cell r="E1632">
            <v>5.2</v>
          </cell>
          <cell r="F1632">
            <v>37616</v>
          </cell>
          <cell r="G1632">
            <v>2.3E-2</v>
          </cell>
          <cell r="H1632">
            <v>0.01</v>
          </cell>
          <cell r="I1632" t="str">
            <v>9          0</v>
          </cell>
          <cell r="J1632">
            <v>0</v>
          </cell>
          <cell r="K1632">
            <v>0</v>
          </cell>
          <cell r="L1632">
            <v>2003</v>
          </cell>
          <cell r="M1632" t="str">
            <v>No Trade</v>
          </cell>
          <cell r="N1632" t="str">
            <v>NG13</v>
          </cell>
          <cell r="O1632">
            <v>41.87</v>
          </cell>
          <cell r="P1632">
            <v>1</v>
          </cell>
        </row>
        <row r="1633">
          <cell r="A1633" t="str">
            <v>ON</v>
          </cell>
          <cell r="B1633">
            <v>1</v>
          </cell>
          <cell r="C1633">
            <v>3</v>
          </cell>
          <cell r="D1633" t="str">
            <v>C</v>
          </cell>
          <cell r="E1633">
            <v>5.25</v>
          </cell>
          <cell r="F1633">
            <v>37616</v>
          </cell>
          <cell r="G1633">
            <v>0.02</v>
          </cell>
          <cell r="H1633">
            <v>0.01</v>
          </cell>
          <cell r="I1633" t="str">
            <v>7          0</v>
          </cell>
          <cell r="J1633">
            <v>0</v>
          </cell>
          <cell r="K1633">
            <v>0</v>
          </cell>
          <cell r="L1633">
            <v>2003</v>
          </cell>
          <cell r="M1633" t="str">
            <v>No Trade</v>
          </cell>
          <cell r="N1633" t="str">
            <v>NG13</v>
          </cell>
          <cell r="O1633">
            <v>41.87</v>
          </cell>
          <cell r="P1633">
            <v>1</v>
          </cell>
        </row>
        <row r="1634">
          <cell r="A1634" t="str">
            <v>ON</v>
          </cell>
          <cell r="B1634">
            <v>1</v>
          </cell>
          <cell r="C1634">
            <v>3</v>
          </cell>
          <cell r="D1634" t="str">
            <v>C</v>
          </cell>
          <cell r="E1634">
            <v>5.3</v>
          </cell>
          <cell r="F1634">
            <v>37616</v>
          </cell>
          <cell r="G1634">
            <v>1.7000000000000001E-2</v>
          </cell>
          <cell r="H1634">
            <v>0.01</v>
          </cell>
          <cell r="I1634" t="str">
            <v>5          0</v>
          </cell>
          <cell r="J1634">
            <v>0</v>
          </cell>
          <cell r="K1634">
            <v>0</v>
          </cell>
          <cell r="L1634">
            <v>2003</v>
          </cell>
          <cell r="M1634" t="str">
            <v>No Trade</v>
          </cell>
          <cell r="N1634" t="str">
            <v>NG13</v>
          </cell>
          <cell r="O1634">
            <v>41.87</v>
          </cell>
          <cell r="P1634">
            <v>1</v>
          </cell>
        </row>
        <row r="1635">
          <cell r="A1635" t="str">
            <v>ON</v>
          </cell>
          <cell r="B1635">
            <v>1</v>
          </cell>
          <cell r="C1635">
            <v>3</v>
          </cell>
          <cell r="D1635" t="str">
            <v>C</v>
          </cell>
          <cell r="E1635">
            <v>5.35</v>
          </cell>
          <cell r="F1635">
            <v>37616</v>
          </cell>
          <cell r="G1635">
            <v>1.4999999999999999E-2</v>
          </cell>
          <cell r="H1635">
            <v>0.01</v>
          </cell>
          <cell r="I1635" t="str">
            <v>3         50</v>
          </cell>
          <cell r="J1635">
            <v>0</v>
          </cell>
          <cell r="K1635">
            <v>0</v>
          </cell>
          <cell r="L1635">
            <v>2003</v>
          </cell>
          <cell r="M1635" t="str">
            <v>No Trade</v>
          </cell>
          <cell r="N1635" t="str">
            <v>NG13</v>
          </cell>
          <cell r="O1635">
            <v>41.87</v>
          </cell>
          <cell r="P1635">
            <v>1</v>
          </cell>
        </row>
        <row r="1636">
          <cell r="A1636" t="str">
            <v>ON</v>
          </cell>
          <cell r="B1636">
            <v>1</v>
          </cell>
          <cell r="C1636">
            <v>3</v>
          </cell>
          <cell r="D1636" t="str">
            <v>C</v>
          </cell>
          <cell r="E1636">
            <v>5.4</v>
          </cell>
          <cell r="F1636">
            <v>37616</v>
          </cell>
          <cell r="G1636">
            <v>1.2999999999999999E-2</v>
          </cell>
          <cell r="H1636">
            <v>0.01</v>
          </cell>
          <cell r="I1636" t="str">
            <v>1          0</v>
          </cell>
          <cell r="J1636">
            <v>0</v>
          </cell>
          <cell r="K1636">
            <v>0</v>
          </cell>
          <cell r="L1636">
            <v>2003</v>
          </cell>
          <cell r="M1636" t="str">
            <v>No Trade</v>
          </cell>
          <cell r="N1636" t="str">
            <v>NG13</v>
          </cell>
          <cell r="O1636">
            <v>41.87</v>
          </cell>
          <cell r="P1636">
            <v>1</v>
          </cell>
        </row>
        <row r="1637">
          <cell r="A1637" t="str">
            <v>ON</v>
          </cell>
          <cell r="B1637">
            <v>1</v>
          </cell>
          <cell r="C1637">
            <v>3</v>
          </cell>
          <cell r="D1637" t="str">
            <v>C</v>
          </cell>
          <cell r="E1637">
            <v>5.45</v>
          </cell>
          <cell r="F1637">
            <v>37616</v>
          </cell>
          <cell r="G1637">
            <v>1.0999999999999999E-2</v>
          </cell>
          <cell r="H1637">
            <v>0.01</v>
          </cell>
          <cell r="I1637" t="str">
            <v>0          0</v>
          </cell>
          <cell r="J1637">
            <v>0</v>
          </cell>
          <cell r="K1637">
            <v>0</v>
          </cell>
          <cell r="L1637">
            <v>2003</v>
          </cell>
          <cell r="M1637" t="str">
            <v>No Trade</v>
          </cell>
          <cell r="N1637" t="str">
            <v>NG13</v>
          </cell>
          <cell r="O1637">
            <v>41.87</v>
          </cell>
          <cell r="P1637">
            <v>1</v>
          </cell>
        </row>
        <row r="1638">
          <cell r="A1638" t="str">
            <v>ON</v>
          </cell>
          <cell r="B1638">
            <v>1</v>
          </cell>
          <cell r="C1638">
            <v>3</v>
          </cell>
          <cell r="D1638" t="str">
            <v>C</v>
          </cell>
          <cell r="E1638">
            <v>5.5</v>
          </cell>
          <cell r="F1638">
            <v>37616</v>
          </cell>
          <cell r="G1638">
            <v>8.9999999999999993E-3</v>
          </cell>
          <cell r="H1638">
            <v>0</v>
          </cell>
          <cell r="I1638" t="str">
            <v>8        400</v>
          </cell>
          <cell r="J1638">
            <v>0.01</v>
          </cell>
          <cell r="K1638">
            <v>0.01</v>
          </cell>
          <cell r="L1638">
            <v>2003</v>
          </cell>
          <cell r="M1638" t="str">
            <v>No Trade</v>
          </cell>
          <cell r="N1638" t="str">
            <v>NG13</v>
          </cell>
          <cell r="O1638">
            <v>41.87</v>
          </cell>
          <cell r="P1638">
            <v>1</v>
          </cell>
        </row>
        <row r="1639">
          <cell r="A1639" t="str">
            <v>ON</v>
          </cell>
          <cell r="B1639">
            <v>1</v>
          </cell>
          <cell r="C1639">
            <v>3</v>
          </cell>
          <cell r="D1639" t="str">
            <v>C</v>
          </cell>
          <cell r="E1639">
            <v>5.55</v>
          </cell>
          <cell r="F1639">
            <v>37616</v>
          </cell>
          <cell r="G1639">
            <v>8.0000000000000002E-3</v>
          </cell>
          <cell r="H1639">
            <v>0</v>
          </cell>
          <cell r="I1639" t="str">
            <v>7          0</v>
          </cell>
          <cell r="J1639">
            <v>0</v>
          </cell>
          <cell r="K1639">
            <v>0</v>
          </cell>
          <cell r="L1639">
            <v>2003</v>
          </cell>
          <cell r="M1639" t="str">
            <v>No Trade</v>
          </cell>
          <cell r="N1639" t="str">
            <v>NG13</v>
          </cell>
          <cell r="O1639">
            <v>41.87</v>
          </cell>
          <cell r="P1639">
            <v>1</v>
          </cell>
        </row>
        <row r="1640">
          <cell r="A1640" t="str">
            <v>ON</v>
          </cell>
          <cell r="B1640">
            <v>1</v>
          </cell>
          <cell r="C1640">
            <v>3</v>
          </cell>
          <cell r="D1640" t="str">
            <v>C</v>
          </cell>
          <cell r="E1640">
            <v>5.6</v>
          </cell>
          <cell r="F1640">
            <v>37616</v>
          </cell>
          <cell r="G1640">
            <v>7.0000000000000001E-3</v>
          </cell>
          <cell r="H1640">
            <v>0</v>
          </cell>
          <cell r="I1640" t="str">
            <v>6          0</v>
          </cell>
          <cell r="J1640">
            <v>0</v>
          </cell>
          <cell r="K1640">
            <v>0</v>
          </cell>
          <cell r="L1640">
            <v>2003</v>
          </cell>
          <cell r="M1640" t="str">
            <v>No Trade</v>
          </cell>
          <cell r="N1640" t="str">
            <v>NG13</v>
          </cell>
          <cell r="O1640">
            <v>41.87</v>
          </cell>
          <cell r="P1640">
            <v>1</v>
          </cell>
        </row>
        <row r="1641">
          <cell r="A1641" t="str">
            <v>ON</v>
          </cell>
          <cell r="B1641">
            <v>1</v>
          </cell>
          <cell r="C1641">
            <v>3</v>
          </cell>
          <cell r="D1641" t="str">
            <v>C</v>
          </cell>
          <cell r="E1641">
            <v>5.65</v>
          </cell>
          <cell r="F1641">
            <v>37616</v>
          </cell>
          <cell r="G1641">
            <v>6.0000000000000001E-3</v>
          </cell>
          <cell r="H1641">
            <v>0</v>
          </cell>
          <cell r="I1641" t="str">
            <v>5          0</v>
          </cell>
          <cell r="J1641">
            <v>0</v>
          </cell>
          <cell r="K1641">
            <v>0</v>
          </cell>
          <cell r="L1641">
            <v>2003</v>
          </cell>
          <cell r="M1641" t="str">
            <v>No Trade</v>
          </cell>
          <cell r="N1641" t="str">
            <v>NG13</v>
          </cell>
          <cell r="O1641">
            <v>41.87</v>
          </cell>
          <cell r="P1641">
            <v>1</v>
          </cell>
        </row>
        <row r="1642">
          <cell r="A1642" t="str">
            <v>ON</v>
          </cell>
          <cell r="B1642">
            <v>1</v>
          </cell>
          <cell r="C1642">
            <v>3</v>
          </cell>
          <cell r="D1642" t="str">
            <v>C</v>
          </cell>
          <cell r="E1642">
            <v>5.7</v>
          </cell>
          <cell r="F1642">
            <v>37616</v>
          </cell>
          <cell r="G1642">
            <v>5.0000000000000001E-3</v>
          </cell>
          <cell r="H1642">
            <v>0</v>
          </cell>
          <cell r="I1642" t="str">
            <v>5          0</v>
          </cell>
          <cell r="J1642">
            <v>0</v>
          </cell>
          <cell r="K1642">
            <v>0</v>
          </cell>
          <cell r="L1642">
            <v>2003</v>
          </cell>
          <cell r="M1642" t="str">
            <v>No Trade</v>
          </cell>
          <cell r="N1642" t="str">
            <v>NG13</v>
          </cell>
          <cell r="O1642">
            <v>41.87</v>
          </cell>
          <cell r="P1642">
            <v>1</v>
          </cell>
        </row>
        <row r="1643">
          <cell r="A1643" t="str">
            <v>ON</v>
          </cell>
          <cell r="B1643">
            <v>1</v>
          </cell>
          <cell r="C1643">
            <v>3</v>
          </cell>
          <cell r="D1643" t="str">
            <v>C</v>
          </cell>
          <cell r="E1643">
            <v>5.75</v>
          </cell>
          <cell r="F1643">
            <v>37616</v>
          </cell>
          <cell r="G1643">
            <v>4.0000000000000001E-3</v>
          </cell>
          <cell r="H1643">
            <v>0</v>
          </cell>
          <cell r="I1643" t="str">
            <v>4        250</v>
          </cell>
          <cell r="J1643">
            <v>0</v>
          </cell>
          <cell r="K1643">
            <v>0</v>
          </cell>
          <cell r="L1643">
            <v>2003</v>
          </cell>
          <cell r="M1643" t="str">
            <v>No Trade</v>
          </cell>
          <cell r="N1643" t="str">
            <v>NG13</v>
          </cell>
          <cell r="O1643">
            <v>41.87</v>
          </cell>
          <cell r="P1643">
            <v>1</v>
          </cell>
        </row>
        <row r="1644">
          <cell r="A1644" t="str">
            <v>ON</v>
          </cell>
          <cell r="B1644">
            <v>1</v>
          </cell>
          <cell r="C1644">
            <v>3</v>
          </cell>
          <cell r="D1644" t="str">
            <v>C</v>
          </cell>
          <cell r="E1644">
            <v>5.8</v>
          </cell>
          <cell r="F1644">
            <v>37616</v>
          </cell>
          <cell r="G1644">
            <v>4.0000000000000001E-3</v>
          </cell>
          <cell r="H1644">
            <v>0</v>
          </cell>
          <cell r="I1644" t="str">
            <v>4          0</v>
          </cell>
          <cell r="J1644">
            <v>0</v>
          </cell>
          <cell r="K1644">
            <v>0</v>
          </cell>
          <cell r="L1644">
            <v>2003</v>
          </cell>
          <cell r="M1644" t="str">
            <v>No Trade</v>
          </cell>
          <cell r="N1644" t="str">
            <v>NG13</v>
          </cell>
          <cell r="O1644">
            <v>41.87</v>
          </cell>
          <cell r="P1644">
            <v>1</v>
          </cell>
        </row>
        <row r="1645">
          <cell r="A1645" t="str">
            <v>ON</v>
          </cell>
          <cell r="B1645">
            <v>1</v>
          </cell>
          <cell r="C1645">
            <v>3</v>
          </cell>
          <cell r="D1645" t="str">
            <v>C</v>
          </cell>
          <cell r="E1645">
            <v>5.85</v>
          </cell>
          <cell r="F1645">
            <v>37616</v>
          </cell>
          <cell r="G1645">
            <v>3.0000000000000001E-3</v>
          </cell>
          <cell r="H1645">
            <v>0</v>
          </cell>
          <cell r="I1645" t="str">
            <v>3          0</v>
          </cell>
          <cell r="J1645">
            <v>0</v>
          </cell>
          <cell r="K1645">
            <v>0</v>
          </cell>
          <cell r="L1645">
            <v>2003</v>
          </cell>
          <cell r="M1645" t="str">
            <v>No Trade</v>
          </cell>
          <cell r="N1645" t="str">
            <v>NG13</v>
          </cell>
          <cell r="O1645">
            <v>41.87</v>
          </cell>
          <cell r="P1645">
            <v>1</v>
          </cell>
        </row>
        <row r="1646">
          <cell r="A1646" t="str">
            <v>ON</v>
          </cell>
          <cell r="B1646">
            <v>1</v>
          </cell>
          <cell r="C1646">
            <v>3</v>
          </cell>
          <cell r="D1646" t="str">
            <v>C</v>
          </cell>
          <cell r="E1646">
            <v>5.9</v>
          </cell>
          <cell r="F1646">
            <v>37616</v>
          </cell>
          <cell r="G1646">
            <v>3.0000000000000001E-3</v>
          </cell>
          <cell r="H1646">
            <v>0</v>
          </cell>
          <cell r="I1646" t="str">
            <v>3          0</v>
          </cell>
          <cell r="J1646">
            <v>0</v>
          </cell>
          <cell r="K1646">
            <v>0</v>
          </cell>
          <cell r="L1646">
            <v>2003</v>
          </cell>
          <cell r="M1646" t="str">
            <v>No Trade</v>
          </cell>
          <cell r="N1646" t="str">
            <v>NG13</v>
          </cell>
          <cell r="O1646">
            <v>41.87</v>
          </cell>
          <cell r="P1646">
            <v>1</v>
          </cell>
        </row>
        <row r="1647">
          <cell r="A1647" t="str">
            <v>ON</v>
          </cell>
          <cell r="B1647">
            <v>1</v>
          </cell>
          <cell r="C1647">
            <v>3</v>
          </cell>
          <cell r="D1647" t="str">
            <v>C</v>
          </cell>
          <cell r="E1647">
            <v>6</v>
          </cell>
          <cell r="F1647">
            <v>37616</v>
          </cell>
          <cell r="G1647">
            <v>2E-3</v>
          </cell>
          <cell r="H1647">
            <v>0</v>
          </cell>
          <cell r="I1647" t="str">
            <v>2        325</v>
          </cell>
          <cell r="J1647">
            <v>3.0000000000000001E-3</v>
          </cell>
          <cell r="K1647">
            <v>2E-3</v>
          </cell>
          <cell r="L1647">
            <v>2003</v>
          </cell>
          <cell r="M1647" t="str">
            <v>No Trade</v>
          </cell>
          <cell r="N1647" t="str">
            <v>NG13</v>
          </cell>
          <cell r="O1647">
            <v>41.87</v>
          </cell>
          <cell r="P1647">
            <v>1</v>
          </cell>
        </row>
        <row r="1648">
          <cell r="A1648" t="str">
            <v>ON</v>
          </cell>
          <cell r="B1648">
            <v>1</v>
          </cell>
          <cell r="C1648">
            <v>3</v>
          </cell>
          <cell r="D1648" t="str">
            <v>P</v>
          </cell>
          <cell r="E1648">
            <v>6</v>
          </cell>
          <cell r="F1648">
            <v>37616</v>
          </cell>
          <cell r="G1648">
            <v>1.5940000000000001</v>
          </cell>
          <cell r="H1648">
            <v>1.7</v>
          </cell>
          <cell r="I1648" t="str">
            <v>2          0</v>
          </cell>
          <cell r="J1648">
            <v>0</v>
          </cell>
          <cell r="K1648">
            <v>0</v>
          </cell>
          <cell r="L1648">
            <v>2003</v>
          </cell>
          <cell r="M1648">
            <v>7.6786619260686724</v>
          </cell>
          <cell r="N1648" t="str">
            <v>NG13</v>
          </cell>
          <cell r="O1648">
            <v>41.87</v>
          </cell>
          <cell r="P1648">
            <v>2</v>
          </cell>
        </row>
        <row r="1649">
          <cell r="A1649" t="str">
            <v>ON</v>
          </cell>
          <cell r="B1649">
            <v>1</v>
          </cell>
          <cell r="C1649">
            <v>3</v>
          </cell>
          <cell r="D1649" t="str">
            <v>C</v>
          </cell>
          <cell r="E1649">
            <v>6.05</v>
          </cell>
          <cell r="F1649">
            <v>37616</v>
          </cell>
          <cell r="G1649">
            <v>2E-3</v>
          </cell>
          <cell r="H1649">
            <v>0</v>
          </cell>
          <cell r="I1649" t="str">
            <v>2          0</v>
          </cell>
          <cell r="J1649">
            <v>0</v>
          </cell>
          <cell r="K1649">
            <v>0</v>
          </cell>
          <cell r="L1649">
            <v>2003</v>
          </cell>
          <cell r="M1649" t="str">
            <v>No Trade</v>
          </cell>
          <cell r="N1649" t="str">
            <v>NG13</v>
          </cell>
          <cell r="O1649">
            <v>41.87</v>
          </cell>
          <cell r="P1649">
            <v>1</v>
          </cell>
        </row>
        <row r="1650">
          <cell r="A1650" t="str">
            <v>ON</v>
          </cell>
          <cell r="B1650">
            <v>1</v>
          </cell>
          <cell r="C1650">
            <v>3</v>
          </cell>
          <cell r="D1650" t="str">
            <v>C</v>
          </cell>
          <cell r="E1650">
            <v>6.1</v>
          </cell>
          <cell r="F1650">
            <v>37616</v>
          </cell>
          <cell r="G1650">
            <v>2E-3</v>
          </cell>
          <cell r="H1650">
            <v>0</v>
          </cell>
          <cell r="I1650" t="str">
            <v>2          0</v>
          </cell>
          <cell r="J1650">
            <v>0</v>
          </cell>
          <cell r="K1650">
            <v>0</v>
          </cell>
          <cell r="L1650">
            <v>2003</v>
          </cell>
          <cell r="M1650" t="str">
            <v>No Trade</v>
          </cell>
          <cell r="N1650" t="str">
            <v>NG13</v>
          </cell>
          <cell r="O1650">
            <v>41.87</v>
          </cell>
          <cell r="P1650">
            <v>1</v>
          </cell>
        </row>
        <row r="1651">
          <cell r="A1651" t="str">
            <v>ON</v>
          </cell>
          <cell r="B1651">
            <v>1</v>
          </cell>
          <cell r="C1651">
            <v>3</v>
          </cell>
          <cell r="D1651" t="str">
            <v>C</v>
          </cell>
          <cell r="E1651">
            <v>6.2</v>
          </cell>
          <cell r="F1651">
            <v>37616</v>
          </cell>
          <cell r="G1651">
            <v>1E-3</v>
          </cell>
          <cell r="H1651">
            <v>0</v>
          </cell>
          <cell r="I1651" t="str">
            <v>1          0</v>
          </cell>
          <cell r="J1651">
            <v>0</v>
          </cell>
          <cell r="K1651">
            <v>0</v>
          </cell>
          <cell r="L1651">
            <v>2003</v>
          </cell>
          <cell r="M1651" t="str">
            <v>No Trade</v>
          </cell>
          <cell r="N1651" t="str">
            <v>NG13</v>
          </cell>
          <cell r="O1651">
            <v>41.87</v>
          </cell>
          <cell r="P1651">
            <v>1</v>
          </cell>
        </row>
        <row r="1652">
          <cell r="A1652" t="str">
            <v>ON</v>
          </cell>
          <cell r="B1652">
            <v>1</v>
          </cell>
          <cell r="C1652">
            <v>3</v>
          </cell>
          <cell r="D1652" t="str">
            <v>C</v>
          </cell>
          <cell r="E1652">
            <v>6.25</v>
          </cell>
          <cell r="F1652">
            <v>37616</v>
          </cell>
          <cell r="G1652">
            <v>1E-3</v>
          </cell>
          <cell r="H1652">
            <v>0</v>
          </cell>
          <cell r="I1652" t="str">
            <v>1          0</v>
          </cell>
          <cell r="J1652">
            <v>0</v>
          </cell>
          <cell r="K1652">
            <v>0</v>
          </cell>
          <cell r="L1652">
            <v>2003</v>
          </cell>
          <cell r="M1652" t="str">
            <v>No Trade</v>
          </cell>
          <cell r="N1652" t="str">
            <v>NG13</v>
          </cell>
          <cell r="O1652">
            <v>41.87</v>
          </cell>
          <cell r="P1652">
            <v>1</v>
          </cell>
        </row>
        <row r="1653">
          <cell r="A1653" t="str">
            <v>ON</v>
          </cell>
          <cell r="B1653">
            <v>1</v>
          </cell>
          <cell r="C1653">
            <v>3</v>
          </cell>
          <cell r="D1653" t="str">
            <v>C</v>
          </cell>
          <cell r="E1653">
            <v>6.3</v>
          </cell>
          <cell r="F1653">
            <v>37616</v>
          </cell>
          <cell r="G1653">
            <v>1E-3</v>
          </cell>
          <cell r="H1653">
            <v>0</v>
          </cell>
          <cell r="I1653" t="str">
            <v>1          0</v>
          </cell>
          <cell r="J1653">
            <v>0</v>
          </cell>
          <cell r="K1653">
            <v>0</v>
          </cell>
          <cell r="L1653">
            <v>2003</v>
          </cell>
          <cell r="M1653" t="str">
            <v>No Trade</v>
          </cell>
          <cell r="N1653" t="str">
            <v>NG13</v>
          </cell>
          <cell r="O1653">
            <v>41.87</v>
          </cell>
          <cell r="P1653">
            <v>1</v>
          </cell>
        </row>
        <row r="1654">
          <cell r="A1654" t="str">
            <v>ON</v>
          </cell>
          <cell r="B1654">
            <v>1</v>
          </cell>
          <cell r="C1654">
            <v>3</v>
          </cell>
          <cell r="D1654" t="str">
            <v>P</v>
          </cell>
          <cell r="E1654">
            <v>6.3</v>
          </cell>
          <cell r="F1654">
            <v>37616</v>
          </cell>
          <cell r="G1654">
            <v>2.6659999999999999</v>
          </cell>
          <cell r="H1654">
            <v>2.66</v>
          </cell>
          <cell r="I1654" t="str">
            <v>6          0</v>
          </cell>
          <cell r="J1654">
            <v>0</v>
          </cell>
          <cell r="K1654">
            <v>0</v>
          </cell>
          <cell r="L1654">
            <v>2003</v>
          </cell>
          <cell r="M1654">
            <v>9.2785949559885736</v>
          </cell>
          <cell r="N1654" t="str">
            <v>NG13</v>
          </cell>
          <cell r="O1654">
            <v>41.87</v>
          </cell>
          <cell r="P1654">
            <v>2</v>
          </cell>
        </row>
        <row r="1655">
          <cell r="A1655" t="str">
            <v>ON</v>
          </cell>
          <cell r="B1655">
            <v>1</v>
          </cell>
          <cell r="C1655">
            <v>3</v>
          </cell>
          <cell r="D1655" t="str">
            <v>C</v>
          </cell>
          <cell r="E1655">
            <v>6.35</v>
          </cell>
          <cell r="F1655">
            <v>37616</v>
          </cell>
          <cell r="G1655">
            <v>1E-3</v>
          </cell>
          <cell r="H1655">
            <v>0</v>
          </cell>
          <cell r="I1655" t="str">
            <v>1          0</v>
          </cell>
          <cell r="J1655">
            <v>0</v>
          </cell>
          <cell r="K1655">
            <v>0</v>
          </cell>
          <cell r="L1655">
            <v>2003</v>
          </cell>
          <cell r="M1655" t="str">
            <v>No Trade</v>
          </cell>
          <cell r="N1655" t="str">
            <v>NG13</v>
          </cell>
          <cell r="O1655">
            <v>41.87</v>
          </cell>
          <cell r="P1655">
            <v>1</v>
          </cell>
        </row>
        <row r="1656">
          <cell r="A1656" t="str">
            <v>ON</v>
          </cell>
          <cell r="B1656">
            <v>1</v>
          </cell>
          <cell r="C1656">
            <v>3</v>
          </cell>
          <cell r="D1656" t="str">
            <v>C</v>
          </cell>
          <cell r="E1656">
            <v>6.4</v>
          </cell>
          <cell r="F1656">
            <v>37616</v>
          </cell>
          <cell r="G1656">
            <v>1E-3</v>
          </cell>
          <cell r="H1656">
            <v>0</v>
          </cell>
          <cell r="I1656" t="str">
            <v>1          0</v>
          </cell>
          <cell r="J1656">
            <v>0</v>
          </cell>
          <cell r="K1656">
            <v>0</v>
          </cell>
          <cell r="L1656">
            <v>2003</v>
          </cell>
          <cell r="M1656" t="str">
            <v>No Trade</v>
          </cell>
          <cell r="N1656" t="str">
            <v>NG13</v>
          </cell>
          <cell r="O1656">
            <v>41.87</v>
          </cell>
          <cell r="P1656">
            <v>1</v>
          </cell>
        </row>
        <row r="1657">
          <cell r="A1657" t="str">
            <v>ON</v>
          </cell>
          <cell r="B1657">
            <v>1</v>
          </cell>
          <cell r="C1657">
            <v>3</v>
          </cell>
          <cell r="D1657" t="str">
            <v>C</v>
          </cell>
          <cell r="E1657">
            <v>6.45</v>
          </cell>
          <cell r="F1657">
            <v>37616</v>
          </cell>
          <cell r="G1657">
            <v>1E-3</v>
          </cell>
          <cell r="H1657">
            <v>0</v>
          </cell>
          <cell r="I1657" t="str">
            <v>1          0</v>
          </cell>
          <cell r="J1657">
            <v>0</v>
          </cell>
          <cell r="K1657">
            <v>0</v>
          </cell>
          <cell r="L1657">
            <v>2003</v>
          </cell>
          <cell r="M1657" t="str">
            <v>No Trade</v>
          </cell>
          <cell r="N1657" t="str">
            <v>NG13</v>
          </cell>
          <cell r="O1657">
            <v>41.87</v>
          </cell>
          <cell r="P1657">
            <v>1</v>
          </cell>
        </row>
        <row r="1658">
          <cell r="A1658" t="str">
            <v>ON</v>
          </cell>
          <cell r="B1658">
            <v>1</v>
          </cell>
          <cell r="C1658">
            <v>3</v>
          </cell>
          <cell r="D1658" t="str">
            <v>C</v>
          </cell>
          <cell r="E1658">
            <v>6.5</v>
          </cell>
          <cell r="F1658">
            <v>37616</v>
          </cell>
          <cell r="G1658">
            <v>1E-3</v>
          </cell>
          <cell r="H1658">
            <v>0</v>
          </cell>
          <cell r="I1658" t="str">
            <v>1          0</v>
          </cell>
          <cell r="J1658">
            <v>0</v>
          </cell>
          <cell r="K1658">
            <v>0</v>
          </cell>
          <cell r="L1658">
            <v>2003</v>
          </cell>
          <cell r="M1658" t="str">
            <v>No Trade</v>
          </cell>
          <cell r="N1658" t="str">
            <v>NG13</v>
          </cell>
          <cell r="O1658">
            <v>41.87</v>
          </cell>
          <cell r="P1658">
            <v>1</v>
          </cell>
        </row>
        <row r="1659">
          <cell r="A1659" t="str">
            <v>ON</v>
          </cell>
          <cell r="B1659">
            <v>1</v>
          </cell>
          <cell r="C1659">
            <v>3</v>
          </cell>
          <cell r="D1659" t="str">
            <v>C</v>
          </cell>
          <cell r="E1659">
            <v>6.55</v>
          </cell>
          <cell r="F1659">
            <v>37616</v>
          </cell>
          <cell r="G1659">
            <v>1E-3</v>
          </cell>
          <cell r="H1659">
            <v>0</v>
          </cell>
          <cell r="I1659" t="str">
            <v>1          0</v>
          </cell>
          <cell r="J1659">
            <v>0</v>
          </cell>
          <cell r="K1659">
            <v>0</v>
          </cell>
          <cell r="L1659">
            <v>2003</v>
          </cell>
          <cell r="M1659" t="str">
            <v>No Trade</v>
          </cell>
          <cell r="N1659" t="str">
            <v>NG13</v>
          </cell>
          <cell r="O1659">
            <v>41.87</v>
          </cell>
          <cell r="P1659">
            <v>1</v>
          </cell>
        </row>
        <row r="1660">
          <cell r="A1660" t="str">
            <v>ON</v>
          </cell>
          <cell r="B1660">
            <v>1</v>
          </cell>
          <cell r="C1660">
            <v>3</v>
          </cell>
          <cell r="D1660" t="str">
            <v>C</v>
          </cell>
          <cell r="E1660">
            <v>6.6</v>
          </cell>
          <cell r="F1660">
            <v>37616</v>
          </cell>
          <cell r="G1660">
            <v>1E-3</v>
          </cell>
          <cell r="H1660">
            <v>0</v>
          </cell>
          <cell r="I1660" t="str">
            <v>1          0</v>
          </cell>
          <cell r="J1660">
            <v>0</v>
          </cell>
          <cell r="K1660">
            <v>0</v>
          </cell>
          <cell r="L1660">
            <v>2003</v>
          </cell>
          <cell r="M1660" t="str">
            <v>No Trade</v>
          </cell>
          <cell r="N1660" t="str">
            <v>NG13</v>
          </cell>
          <cell r="O1660">
            <v>41.87</v>
          </cell>
          <cell r="P1660">
            <v>1</v>
          </cell>
        </row>
        <row r="1661">
          <cell r="A1661" t="str">
            <v>ON</v>
          </cell>
          <cell r="B1661">
            <v>1</v>
          </cell>
          <cell r="C1661">
            <v>3</v>
          </cell>
          <cell r="D1661" t="str">
            <v>C</v>
          </cell>
          <cell r="E1661">
            <v>6.65</v>
          </cell>
          <cell r="F1661">
            <v>37616</v>
          </cell>
          <cell r="G1661">
            <v>1E-3</v>
          </cell>
          <cell r="H1661">
            <v>0</v>
          </cell>
          <cell r="I1661" t="str">
            <v>1          0</v>
          </cell>
          <cell r="J1661">
            <v>0</v>
          </cell>
          <cell r="K1661">
            <v>0</v>
          </cell>
          <cell r="L1661">
            <v>2003</v>
          </cell>
          <cell r="M1661" t="str">
            <v>No Trade</v>
          </cell>
          <cell r="N1661" t="str">
            <v>NG13</v>
          </cell>
          <cell r="O1661">
            <v>41.87</v>
          </cell>
          <cell r="P1661">
            <v>1</v>
          </cell>
        </row>
        <row r="1662">
          <cell r="A1662" t="str">
            <v>ON</v>
          </cell>
          <cell r="B1662">
            <v>1</v>
          </cell>
          <cell r="C1662">
            <v>3</v>
          </cell>
          <cell r="D1662" t="str">
            <v>C</v>
          </cell>
          <cell r="E1662">
            <v>6.7</v>
          </cell>
          <cell r="F1662">
            <v>37616</v>
          </cell>
          <cell r="G1662">
            <v>1E-3</v>
          </cell>
          <cell r="H1662">
            <v>0</v>
          </cell>
          <cell r="I1662" t="str">
            <v>1          0</v>
          </cell>
          <cell r="J1662">
            <v>0</v>
          </cell>
          <cell r="K1662">
            <v>0</v>
          </cell>
          <cell r="L1662">
            <v>2003</v>
          </cell>
          <cell r="M1662" t="str">
            <v>No Trade</v>
          </cell>
          <cell r="N1662" t="str">
            <v>NG13</v>
          </cell>
          <cell r="O1662">
            <v>41.87</v>
          </cell>
          <cell r="P1662">
            <v>1</v>
          </cell>
        </row>
        <row r="1663">
          <cell r="A1663" t="str">
            <v>ON</v>
          </cell>
          <cell r="B1663">
            <v>1</v>
          </cell>
          <cell r="C1663">
            <v>3</v>
          </cell>
          <cell r="D1663" t="str">
            <v>C</v>
          </cell>
          <cell r="E1663">
            <v>6.8</v>
          </cell>
          <cell r="F1663">
            <v>37616</v>
          </cell>
          <cell r="G1663">
            <v>1E-3</v>
          </cell>
          <cell r="H1663">
            <v>0</v>
          </cell>
          <cell r="I1663" t="str">
            <v>1          0</v>
          </cell>
          <cell r="J1663">
            <v>0</v>
          </cell>
          <cell r="K1663">
            <v>0</v>
          </cell>
          <cell r="L1663">
            <v>2003</v>
          </cell>
          <cell r="M1663" t="str">
            <v>No Trade</v>
          </cell>
          <cell r="N1663" t="str">
            <v>NG13</v>
          </cell>
          <cell r="O1663">
            <v>41.87</v>
          </cell>
          <cell r="P1663">
            <v>1</v>
          </cell>
        </row>
        <row r="1664">
          <cell r="A1664" t="str">
            <v>ON</v>
          </cell>
          <cell r="B1664">
            <v>1</v>
          </cell>
          <cell r="C1664">
            <v>3</v>
          </cell>
          <cell r="D1664" t="str">
            <v>C</v>
          </cell>
          <cell r="E1664">
            <v>6.9</v>
          </cell>
          <cell r="F1664">
            <v>37616</v>
          </cell>
          <cell r="G1664">
            <v>1E-3</v>
          </cell>
          <cell r="H1664">
            <v>0</v>
          </cell>
          <cell r="I1664" t="str">
            <v>1          0</v>
          </cell>
          <cell r="J1664">
            <v>0</v>
          </cell>
          <cell r="K1664">
            <v>0</v>
          </cell>
          <cell r="L1664">
            <v>2003</v>
          </cell>
          <cell r="M1664" t="str">
            <v>No Trade</v>
          </cell>
          <cell r="N1664" t="str">
            <v>NG13</v>
          </cell>
          <cell r="O1664">
            <v>41.87</v>
          </cell>
          <cell r="P1664">
            <v>1</v>
          </cell>
        </row>
        <row r="1665">
          <cell r="A1665" t="str">
            <v>ON</v>
          </cell>
          <cell r="B1665">
            <v>1</v>
          </cell>
          <cell r="C1665">
            <v>3</v>
          </cell>
          <cell r="D1665" t="str">
            <v>C</v>
          </cell>
          <cell r="E1665">
            <v>6.95</v>
          </cell>
          <cell r="F1665">
            <v>37616</v>
          </cell>
          <cell r="G1665">
            <v>1E-3</v>
          </cell>
          <cell r="H1665">
            <v>0</v>
          </cell>
          <cell r="I1665" t="str">
            <v>1          0</v>
          </cell>
          <cell r="J1665">
            <v>0</v>
          </cell>
          <cell r="K1665">
            <v>0</v>
          </cell>
          <cell r="L1665">
            <v>2003</v>
          </cell>
          <cell r="M1665" t="str">
            <v>No Trade</v>
          </cell>
          <cell r="N1665" t="str">
            <v>NG13</v>
          </cell>
          <cell r="O1665">
            <v>41.87</v>
          </cell>
          <cell r="P1665">
            <v>1</v>
          </cell>
        </row>
        <row r="1666">
          <cell r="A1666" t="str">
            <v>ON</v>
          </cell>
          <cell r="B1666">
            <v>1</v>
          </cell>
          <cell r="C1666">
            <v>3</v>
          </cell>
          <cell r="D1666" t="str">
            <v>C</v>
          </cell>
          <cell r="E1666">
            <v>7</v>
          </cell>
          <cell r="F1666">
            <v>37616</v>
          </cell>
          <cell r="G1666">
            <v>1E-3</v>
          </cell>
          <cell r="H1666">
            <v>0</v>
          </cell>
          <cell r="I1666" t="str">
            <v>1          5</v>
          </cell>
          <cell r="J1666">
            <v>1E-3</v>
          </cell>
          <cell r="K1666">
            <v>1E-3</v>
          </cell>
          <cell r="L1666">
            <v>2003</v>
          </cell>
          <cell r="M1666" t="str">
            <v>No Trade</v>
          </cell>
          <cell r="N1666" t="str">
            <v>NG13</v>
          </cell>
          <cell r="O1666">
            <v>41.87</v>
          </cell>
          <cell r="P1666">
            <v>1</v>
          </cell>
        </row>
        <row r="1667">
          <cell r="A1667" t="str">
            <v>ON</v>
          </cell>
          <cell r="B1667">
            <v>1</v>
          </cell>
          <cell r="C1667">
            <v>3</v>
          </cell>
          <cell r="D1667" t="str">
            <v>P</v>
          </cell>
          <cell r="E1667">
            <v>7</v>
          </cell>
          <cell r="F1667">
            <v>37616</v>
          </cell>
          <cell r="G1667">
            <v>2.5289999999999999</v>
          </cell>
          <cell r="H1667">
            <v>2.52</v>
          </cell>
          <cell r="I1667" t="str">
            <v>9          0</v>
          </cell>
          <cell r="J1667">
            <v>0</v>
          </cell>
          <cell r="K1667">
            <v>0</v>
          </cell>
          <cell r="L1667">
            <v>2003</v>
          </cell>
          <cell r="M1667">
            <v>8.4173107929443383</v>
          </cell>
          <cell r="N1667" t="str">
            <v>NG13</v>
          </cell>
          <cell r="O1667">
            <v>41.87</v>
          </cell>
          <cell r="P1667">
            <v>2</v>
          </cell>
        </row>
        <row r="1668">
          <cell r="A1668" t="str">
            <v>ON</v>
          </cell>
          <cell r="B1668">
            <v>1</v>
          </cell>
          <cell r="C1668">
            <v>3</v>
          </cell>
          <cell r="D1668" t="str">
            <v>C</v>
          </cell>
          <cell r="E1668">
            <v>7.1</v>
          </cell>
          <cell r="F1668">
            <v>37616</v>
          </cell>
          <cell r="G1668">
            <v>1E-3</v>
          </cell>
          <cell r="H1668">
            <v>0</v>
          </cell>
          <cell r="I1668" t="str">
            <v>1          0</v>
          </cell>
          <cell r="J1668">
            <v>0</v>
          </cell>
          <cell r="K1668">
            <v>0</v>
          </cell>
          <cell r="L1668">
            <v>2003</v>
          </cell>
          <cell r="M1668" t="str">
            <v>No Trade</v>
          </cell>
          <cell r="N1668" t="str">
            <v>NG13</v>
          </cell>
          <cell r="O1668">
            <v>41.87</v>
          </cell>
          <cell r="P1668">
            <v>1</v>
          </cell>
        </row>
        <row r="1669">
          <cell r="A1669" t="str">
            <v>ON</v>
          </cell>
          <cell r="B1669">
            <v>1</v>
          </cell>
          <cell r="C1669">
            <v>3</v>
          </cell>
          <cell r="D1669" t="str">
            <v>C</v>
          </cell>
          <cell r="E1669">
            <v>7.25</v>
          </cell>
          <cell r="F1669">
            <v>37616</v>
          </cell>
          <cell r="G1669">
            <v>1E-3</v>
          </cell>
          <cell r="H1669">
            <v>0</v>
          </cell>
          <cell r="I1669" t="str">
            <v>1          0</v>
          </cell>
          <cell r="J1669">
            <v>0</v>
          </cell>
          <cell r="K1669">
            <v>0</v>
          </cell>
          <cell r="L1669">
            <v>2003</v>
          </cell>
          <cell r="M1669" t="str">
            <v>No Trade</v>
          </cell>
          <cell r="N1669" t="str">
            <v>NG13</v>
          </cell>
          <cell r="O1669">
            <v>41.87</v>
          </cell>
          <cell r="P1669">
            <v>1</v>
          </cell>
        </row>
        <row r="1670">
          <cell r="A1670" t="str">
            <v>ON</v>
          </cell>
          <cell r="B1670">
            <v>1</v>
          </cell>
          <cell r="C1670">
            <v>3</v>
          </cell>
          <cell r="D1670" t="str">
            <v>C</v>
          </cell>
          <cell r="E1670">
            <v>7.3</v>
          </cell>
          <cell r="F1670">
            <v>37616</v>
          </cell>
          <cell r="G1670">
            <v>1E-3</v>
          </cell>
          <cell r="H1670">
            <v>0</v>
          </cell>
          <cell r="I1670" t="str">
            <v>1          0</v>
          </cell>
          <cell r="J1670">
            <v>0</v>
          </cell>
          <cell r="K1670">
            <v>0</v>
          </cell>
          <cell r="L1670">
            <v>2003</v>
          </cell>
          <cell r="M1670" t="str">
            <v>No Trade</v>
          </cell>
          <cell r="N1670" t="str">
            <v>NG13</v>
          </cell>
          <cell r="O1670">
            <v>41.87</v>
          </cell>
          <cell r="P1670">
            <v>1</v>
          </cell>
        </row>
        <row r="1671">
          <cell r="A1671" t="str">
            <v>ON</v>
          </cell>
          <cell r="B1671">
            <v>1</v>
          </cell>
          <cell r="C1671">
            <v>3</v>
          </cell>
          <cell r="D1671" t="str">
            <v>C</v>
          </cell>
          <cell r="E1671">
            <v>7.4</v>
          </cell>
          <cell r="F1671">
            <v>37616</v>
          </cell>
          <cell r="G1671">
            <v>1E-3</v>
          </cell>
          <cell r="H1671">
            <v>0</v>
          </cell>
          <cell r="I1671" t="str">
            <v>1          0</v>
          </cell>
          <cell r="J1671">
            <v>0</v>
          </cell>
          <cell r="K1671">
            <v>0</v>
          </cell>
          <cell r="L1671">
            <v>2003</v>
          </cell>
          <cell r="M1671" t="str">
            <v>No Trade</v>
          </cell>
          <cell r="N1671" t="str">
            <v>NG13</v>
          </cell>
          <cell r="O1671">
            <v>41.87</v>
          </cell>
          <cell r="P1671">
            <v>1</v>
          </cell>
        </row>
        <row r="1672">
          <cell r="A1672" t="str">
            <v>ON</v>
          </cell>
          <cell r="B1672">
            <v>1</v>
          </cell>
          <cell r="C1672">
            <v>3</v>
          </cell>
          <cell r="D1672" t="str">
            <v>C</v>
          </cell>
          <cell r="E1672">
            <v>7.5</v>
          </cell>
          <cell r="F1672">
            <v>37616</v>
          </cell>
          <cell r="G1672">
            <v>1E-3</v>
          </cell>
          <cell r="H1672">
            <v>0</v>
          </cell>
          <cell r="I1672" t="str">
            <v>1          0</v>
          </cell>
          <cell r="J1672">
            <v>0</v>
          </cell>
          <cell r="K1672">
            <v>0</v>
          </cell>
          <cell r="L1672">
            <v>2003</v>
          </cell>
          <cell r="M1672" t="str">
            <v>No Trade</v>
          </cell>
          <cell r="N1672" t="str">
            <v>NG13</v>
          </cell>
          <cell r="O1672">
            <v>41.87</v>
          </cell>
          <cell r="P1672">
            <v>1</v>
          </cell>
        </row>
        <row r="1673">
          <cell r="A1673" t="str">
            <v>ON</v>
          </cell>
          <cell r="B1673">
            <v>1</v>
          </cell>
          <cell r="C1673">
            <v>3</v>
          </cell>
          <cell r="D1673" t="str">
            <v>C</v>
          </cell>
          <cell r="E1673">
            <v>7.55</v>
          </cell>
          <cell r="F1673">
            <v>37616</v>
          </cell>
          <cell r="G1673">
            <v>1E-3</v>
          </cell>
          <cell r="H1673">
            <v>0</v>
          </cell>
          <cell r="I1673" t="str">
            <v>1          0</v>
          </cell>
          <cell r="J1673">
            <v>0</v>
          </cell>
          <cell r="K1673">
            <v>0</v>
          </cell>
          <cell r="L1673">
            <v>2003</v>
          </cell>
          <cell r="M1673" t="str">
            <v>No Trade</v>
          </cell>
          <cell r="N1673" t="str">
            <v>NG13</v>
          </cell>
          <cell r="O1673">
            <v>41.87</v>
          </cell>
          <cell r="P1673">
            <v>1</v>
          </cell>
        </row>
        <row r="1674">
          <cell r="A1674" t="str">
            <v>ON</v>
          </cell>
          <cell r="B1674">
            <v>1</v>
          </cell>
          <cell r="C1674">
            <v>3</v>
          </cell>
          <cell r="D1674" t="str">
            <v>C</v>
          </cell>
          <cell r="E1674">
            <v>7.7</v>
          </cell>
          <cell r="F1674">
            <v>37616</v>
          </cell>
          <cell r="G1674">
            <v>1E-3</v>
          </cell>
          <cell r="H1674">
            <v>0</v>
          </cell>
          <cell r="I1674" t="str">
            <v>1          0</v>
          </cell>
          <cell r="J1674">
            <v>0</v>
          </cell>
          <cell r="K1674">
            <v>0</v>
          </cell>
          <cell r="L1674">
            <v>2003</v>
          </cell>
          <cell r="M1674" t="str">
            <v>No Trade</v>
          </cell>
          <cell r="N1674" t="str">
            <v>NG13</v>
          </cell>
          <cell r="O1674">
            <v>41.87</v>
          </cell>
          <cell r="P1674">
            <v>1</v>
          </cell>
        </row>
        <row r="1675">
          <cell r="A1675" t="str">
            <v>ON</v>
          </cell>
          <cell r="B1675">
            <v>1</v>
          </cell>
          <cell r="C1675">
            <v>3</v>
          </cell>
          <cell r="D1675" t="str">
            <v>C</v>
          </cell>
          <cell r="E1675">
            <v>7.75</v>
          </cell>
          <cell r="F1675">
            <v>37616</v>
          </cell>
          <cell r="G1675">
            <v>0.13400000000000001</v>
          </cell>
          <cell r="H1675">
            <v>0.13</v>
          </cell>
          <cell r="I1675" t="str">
            <v>4          0</v>
          </cell>
          <cell r="J1675">
            <v>0</v>
          </cell>
          <cell r="K1675">
            <v>0</v>
          </cell>
          <cell r="L1675">
            <v>2003</v>
          </cell>
          <cell r="M1675" t="str">
            <v>No Trade</v>
          </cell>
          <cell r="N1675" t="str">
            <v>NG13</v>
          </cell>
          <cell r="O1675">
            <v>41.87</v>
          </cell>
          <cell r="P1675">
            <v>1</v>
          </cell>
        </row>
        <row r="1676">
          <cell r="A1676" t="str">
            <v>ON</v>
          </cell>
          <cell r="B1676">
            <v>1</v>
          </cell>
          <cell r="C1676">
            <v>3</v>
          </cell>
          <cell r="D1676" t="str">
            <v>C</v>
          </cell>
          <cell r="E1676">
            <v>8</v>
          </cell>
          <cell r="F1676">
            <v>37616</v>
          </cell>
          <cell r="G1676">
            <v>1E-3</v>
          </cell>
          <cell r="H1676">
            <v>0</v>
          </cell>
          <cell r="I1676" t="str">
            <v>1          0</v>
          </cell>
          <cell r="J1676">
            <v>0</v>
          </cell>
          <cell r="K1676">
            <v>0</v>
          </cell>
          <cell r="L1676">
            <v>2003</v>
          </cell>
          <cell r="M1676" t="str">
            <v>No Trade</v>
          </cell>
          <cell r="N1676" t="str">
            <v>NG13</v>
          </cell>
          <cell r="O1676">
            <v>41.87</v>
          </cell>
          <cell r="P1676">
            <v>1</v>
          </cell>
        </row>
        <row r="1677">
          <cell r="A1677" t="str">
            <v>ON</v>
          </cell>
          <cell r="B1677">
            <v>1</v>
          </cell>
          <cell r="C1677">
            <v>3</v>
          </cell>
          <cell r="D1677" t="str">
            <v>C</v>
          </cell>
          <cell r="E1677">
            <v>9</v>
          </cell>
          <cell r="F1677">
            <v>37616</v>
          </cell>
          <cell r="G1677">
            <v>1E-3</v>
          </cell>
          <cell r="H1677">
            <v>0</v>
          </cell>
          <cell r="I1677" t="str">
            <v>1          0</v>
          </cell>
          <cell r="J1677">
            <v>0</v>
          </cell>
          <cell r="K1677">
            <v>0</v>
          </cell>
          <cell r="L1677">
            <v>2003</v>
          </cell>
          <cell r="M1677" t="str">
            <v>No Trade</v>
          </cell>
          <cell r="N1677" t="str">
            <v>NG13</v>
          </cell>
          <cell r="O1677">
            <v>41.87</v>
          </cell>
          <cell r="P1677">
            <v>1</v>
          </cell>
        </row>
        <row r="1678">
          <cell r="A1678" t="str">
            <v>ON</v>
          </cell>
          <cell r="B1678">
            <v>1</v>
          </cell>
          <cell r="C1678">
            <v>3</v>
          </cell>
          <cell r="D1678" t="str">
            <v>C</v>
          </cell>
          <cell r="E1678">
            <v>10</v>
          </cell>
          <cell r="F1678">
            <v>37616</v>
          </cell>
          <cell r="G1678">
            <v>1E-3</v>
          </cell>
          <cell r="H1678">
            <v>0</v>
          </cell>
          <cell r="I1678" t="str">
            <v>1          0</v>
          </cell>
          <cell r="J1678">
            <v>0</v>
          </cell>
          <cell r="K1678">
            <v>0</v>
          </cell>
          <cell r="L1678">
            <v>2003</v>
          </cell>
          <cell r="M1678" t="str">
            <v>No Trade</v>
          </cell>
          <cell r="N1678" t="str">
            <v>NG13</v>
          </cell>
          <cell r="O1678">
            <v>41.87</v>
          </cell>
          <cell r="P1678">
            <v>1</v>
          </cell>
        </row>
        <row r="1679">
          <cell r="A1679" t="str">
            <v>ON</v>
          </cell>
          <cell r="B1679">
            <v>1</v>
          </cell>
          <cell r="C1679">
            <v>3</v>
          </cell>
          <cell r="D1679" t="str">
            <v>P</v>
          </cell>
          <cell r="E1679">
            <v>10</v>
          </cell>
          <cell r="F1679">
            <v>37616</v>
          </cell>
          <cell r="G1679">
            <v>0</v>
          </cell>
          <cell r="H1679">
            <v>0</v>
          </cell>
          <cell r="I1679" t="str">
            <v>0          0</v>
          </cell>
          <cell r="J1679">
            <v>0</v>
          </cell>
          <cell r="K1679">
            <v>0</v>
          </cell>
          <cell r="L1679">
            <v>2003</v>
          </cell>
          <cell r="M1679" t="str">
            <v>No Trade</v>
          </cell>
          <cell r="N1679" t="str">
            <v/>
          </cell>
          <cell r="O1679" t="str">
            <v/>
          </cell>
          <cell r="P1679" t="str">
            <v/>
          </cell>
        </row>
        <row r="1680">
          <cell r="A1680" t="str">
            <v>ON</v>
          </cell>
          <cell r="B1680">
            <v>1</v>
          </cell>
          <cell r="C1680">
            <v>3</v>
          </cell>
          <cell r="D1680" t="str">
            <v>C</v>
          </cell>
          <cell r="E1680">
            <v>12</v>
          </cell>
          <cell r="F1680">
            <v>37616</v>
          </cell>
          <cell r="G1680">
            <v>1E-3</v>
          </cell>
          <cell r="H1680">
            <v>0</v>
          </cell>
          <cell r="I1680" t="str">
            <v>1          0</v>
          </cell>
          <cell r="J1680">
            <v>0</v>
          </cell>
          <cell r="K1680">
            <v>0</v>
          </cell>
          <cell r="L1680">
            <v>2003</v>
          </cell>
          <cell r="M1680" t="str">
            <v>No Trade</v>
          </cell>
          <cell r="N1680" t="str">
            <v>NG13</v>
          </cell>
          <cell r="O1680">
            <v>41.87</v>
          </cell>
          <cell r="P1680">
            <v>1</v>
          </cell>
        </row>
        <row r="1681">
          <cell r="A1681" t="str">
            <v>ON</v>
          </cell>
          <cell r="B1681">
            <v>1</v>
          </cell>
          <cell r="C1681">
            <v>3</v>
          </cell>
          <cell r="D1681" t="str">
            <v>P</v>
          </cell>
          <cell r="E1681">
            <v>12</v>
          </cell>
          <cell r="F1681">
            <v>37616</v>
          </cell>
          <cell r="G1681">
            <v>0</v>
          </cell>
          <cell r="H1681">
            <v>0</v>
          </cell>
          <cell r="I1681" t="str">
            <v>0          0</v>
          </cell>
          <cell r="J1681">
            <v>0</v>
          </cell>
          <cell r="K1681">
            <v>0</v>
          </cell>
          <cell r="L1681">
            <v>2003</v>
          </cell>
          <cell r="M1681" t="str">
            <v>No Trade</v>
          </cell>
          <cell r="N1681" t="str">
            <v/>
          </cell>
          <cell r="O1681" t="str">
            <v/>
          </cell>
          <cell r="P1681" t="str">
            <v/>
          </cell>
        </row>
        <row r="1682">
          <cell r="A1682" t="str">
            <v>ON</v>
          </cell>
          <cell r="B1682">
            <v>2</v>
          </cell>
          <cell r="C1682">
            <v>3</v>
          </cell>
          <cell r="D1682" t="str">
            <v>C</v>
          </cell>
          <cell r="E1682">
            <v>0.5</v>
          </cell>
          <cell r="F1682">
            <v>37649</v>
          </cell>
          <cell r="G1682">
            <v>0</v>
          </cell>
          <cell r="H1682">
            <v>0</v>
          </cell>
          <cell r="I1682" t="str">
            <v>0          0</v>
          </cell>
          <cell r="J1682">
            <v>0</v>
          </cell>
          <cell r="K1682">
            <v>0</v>
          </cell>
          <cell r="L1682">
            <v>2003</v>
          </cell>
          <cell r="M1682" t="str">
            <v>No Trade</v>
          </cell>
          <cell r="N1682" t="str">
            <v/>
          </cell>
          <cell r="O1682" t="str">
            <v/>
          </cell>
          <cell r="P1682" t="str">
            <v/>
          </cell>
        </row>
        <row r="1683">
          <cell r="A1683" t="str">
            <v>ON</v>
          </cell>
          <cell r="B1683">
            <v>2</v>
          </cell>
          <cell r="C1683">
            <v>3</v>
          </cell>
          <cell r="D1683" t="str">
            <v>C</v>
          </cell>
          <cell r="E1683">
            <v>1</v>
          </cell>
          <cell r="F1683">
            <v>37649</v>
          </cell>
          <cell r="G1683">
            <v>0</v>
          </cell>
          <cell r="H1683">
            <v>0</v>
          </cell>
          <cell r="I1683" t="str">
            <v>0          0</v>
          </cell>
          <cell r="J1683">
            <v>0</v>
          </cell>
          <cell r="K1683">
            <v>0</v>
          </cell>
          <cell r="L1683">
            <v>2003</v>
          </cell>
          <cell r="M1683" t="str">
            <v>No Trade</v>
          </cell>
          <cell r="N1683" t="str">
            <v/>
          </cell>
          <cell r="O1683" t="str">
            <v/>
          </cell>
          <cell r="P1683" t="str">
            <v/>
          </cell>
        </row>
        <row r="1684">
          <cell r="A1684" t="str">
            <v>ON</v>
          </cell>
          <cell r="B1684">
            <v>2</v>
          </cell>
          <cell r="C1684">
            <v>3</v>
          </cell>
          <cell r="D1684" t="str">
            <v>P</v>
          </cell>
          <cell r="E1684">
            <v>1.75</v>
          </cell>
          <cell r="F1684">
            <v>37649</v>
          </cell>
          <cell r="G1684">
            <v>1E-3</v>
          </cell>
          <cell r="H1684">
            <v>0</v>
          </cell>
          <cell r="I1684" t="str">
            <v>1          0</v>
          </cell>
          <cell r="J1684">
            <v>0</v>
          </cell>
          <cell r="K1684">
            <v>0</v>
          </cell>
          <cell r="L1684">
            <v>2003</v>
          </cell>
          <cell r="M1684">
            <v>2.5181090364999159</v>
          </cell>
          <cell r="N1684" t="str">
            <v>NG23</v>
          </cell>
          <cell r="O1684">
            <v>40.26</v>
          </cell>
          <cell r="P1684">
            <v>2</v>
          </cell>
        </row>
        <row r="1685">
          <cell r="A1685" t="str">
            <v>ON</v>
          </cell>
          <cell r="B1685">
            <v>2</v>
          </cell>
          <cell r="C1685">
            <v>3</v>
          </cell>
          <cell r="D1685" t="str">
            <v>C</v>
          </cell>
          <cell r="E1685">
            <v>2</v>
          </cell>
          <cell r="F1685">
            <v>37649</v>
          </cell>
          <cell r="G1685">
            <v>2.359</v>
          </cell>
          <cell r="H1685">
            <v>2.2400000000000002</v>
          </cell>
          <cell r="I1685" t="str">
            <v>3          0</v>
          </cell>
          <cell r="J1685">
            <v>0</v>
          </cell>
          <cell r="K1685">
            <v>0</v>
          </cell>
          <cell r="L1685">
            <v>2003</v>
          </cell>
          <cell r="M1685" t="str">
            <v>No Trade</v>
          </cell>
          <cell r="N1685" t="str">
            <v>NG23</v>
          </cell>
          <cell r="O1685">
            <v>40.26</v>
          </cell>
          <cell r="P1685">
            <v>1</v>
          </cell>
        </row>
        <row r="1686">
          <cell r="A1686" t="str">
            <v>ON</v>
          </cell>
          <cell r="B1686">
            <v>2</v>
          </cell>
          <cell r="C1686">
            <v>3</v>
          </cell>
          <cell r="D1686" t="str">
            <v>P</v>
          </cell>
          <cell r="E1686">
            <v>2</v>
          </cell>
          <cell r="F1686">
            <v>37649</v>
          </cell>
          <cell r="G1686">
            <v>1E-3</v>
          </cell>
          <cell r="H1686">
            <v>0</v>
          </cell>
          <cell r="I1686" t="str">
            <v>1          0</v>
          </cell>
          <cell r="J1686">
            <v>0</v>
          </cell>
          <cell r="K1686">
            <v>0</v>
          </cell>
          <cell r="L1686">
            <v>2003</v>
          </cell>
          <cell r="M1686">
            <v>2.4051980877335186</v>
          </cell>
          <cell r="N1686" t="str">
            <v>NG23</v>
          </cell>
          <cell r="O1686">
            <v>40.26</v>
          </cell>
          <cell r="P1686">
            <v>2</v>
          </cell>
        </row>
        <row r="1687">
          <cell r="A1687" t="str">
            <v>ON</v>
          </cell>
          <cell r="B1687">
            <v>2</v>
          </cell>
          <cell r="C1687">
            <v>3</v>
          </cell>
          <cell r="D1687" t="str">
            <v>C</v>
          </cell>
          <cell r="E1687">
            <v>2.0499999999999998</v>
          </cell>
          <cell r="F1687">
            <v>37649</v>
          </cell>
          <cell r="G1687">
            <v>0</v>
          </cell>
          <cell r="H1687">
            <v>0</v>
          </cell>
          <cell r="I1687" t="str">
            <v>0          0</v>
          </cell>
          <cell r="J1687">
            <v>0</v>
          </cell>
          <cell r="K1687">
            <v>0</v>
          </cell>
          <cell r="L1687">
            <v>2003</v>
          </cell>
          <cell r="M1687" t="str">
            <v>No Trade</v>
          </cell>
          <cell r="N1687" t="str">
            <v/>
          </cell>
          <cell r="O1687" t="str">
            <v/>
          </cell>
          <cell r="P1687" t="str">
            <v/>
          </cell>
        </row>
        <row r="1688">
          <cell r="A1688" t="str">
            <v>ON</v>
          </cell>
          <cell r="B1688">
            <v>2</v>
          </cell>
          <cell r="C1688">
            <v>3</v>
          </cell>
          <cell r="D1688" t="str">
            <v>P</v>
          </cell>
          <cell r="E1688">
            <v>2.0499999999999998</v>
          </cell>
          <cell r="F1688">
            <v>37649</v>
          </cell>
          <cell r="G1688">
            <v>0</v>
          </cell>
          <cell r="H1688">
            <v>0</v>
          </cell>
          <cell r="I1688" t="str">
            <v>0          0</v>
          </cell>
          <cell r="J1688">
            <v>0</v>
          </cell>
          <cell r="K1688">
            <v>0</v>
          </cell>
          <cell r="L1688">
            <v>2003</v>
          </cell>
          <cell r="M1688" t="str">
            <v>No Trade</v>
          </cell>
          <cell r="N1688" t="str">
            <v/>
          </cell>
          <cell r="O1688" t="str">
            <v/>
          </cell>
          <cell r="P1688" t="str">
            <v/>
          </cell>
        </row>
        <row r="1689">
          <cell r="A1689" t="str">
            <v>ON</v>
          </cell>
          <cell r="B1689">
            <v>2</v>
          </cell>
          <cell r="C1689">
            <v>3</v>
          </cell>
          <cell r="D1689" t="str">
            <v>P</v>
          </cell>
          <cell r="E1689">
            <v>2.1</v>
          </cell>
          <cell r="F1689">
            <v>37649</v>
          </cell>
          <cell r="G1689">
            <v>1E-3</v>
          </cell>
          <cell r="H1689">
            <v>0</v>
          </cell>
          <cell r="I1689" t="str">
            <v>1          0</v>
          </cell>
          <cell r="J1689">
            <v>0</v>
          </cell>
          <cell r="K1689">
            <v>0</v>
          </cell>
          <cell r="L1689">
            <v>2003</v>
          </cell>
          <cell r="M1689">
            <v>2.3641841818000224</v>
          </cell>
          <cell r="N1689" t="str">
            <v>NG23</v>
          </cell>
          <cell r="O1689">
            <v>40.26</v>
          </cell>
          <cell r="P1689">
            <v>2</v>
          </cell>
        </row>
        <row r="1690">
          <cell r="A1690" t="str">
            <v>ON</v>
          </cell>
          <cell r="B1690">
            <v>2</v>
          </cell>
          <cell r="C1690">
            <v>3</v>
          </cell>
          <cell r="D1690" t="str">
            <v>P</v>
          </cell>
          <cell r="E1690">
            <v>2.15</v>
          </cell>
          <cell r="F1690">
            <v>37649</v>
          </cell>
          <cell r="G1690">
            <v>0</v>
          </cell>
          <cell r="H1690">
            <v>0</v>
          </cell>
          <cell r="I1690" t="str">
            <v>0          0</v>
          </cell>
          <cell r="J1690">
            <v>0</v>
          </cell>
          <cell r="K1690">
            <v>0</v>
          </cell>
          <cell r="L1690">
            <v>2003</v>
          </cell>
          <cell r="M1690" t="str">
            <v>No Trade</v>
          </cell>
          <cell r="N1690" t="str">
            <v/>
          </cell>
          <cell r="O1690" t="str">
            <v/>
          </cell>
          <cell r="P1690" t="str">
            <v/>
          </cell>
        </row>
        <row r="1691">
          <cell r="A1691" t="str">
            <v>ON</v>
          </cell>
          <cell r="B1691">
            <v>2</v>
          </cell>
          <cell r="C1691">
            <v>3</v>
          </cell>
          <cell r="D1691" t="str">
            <v>P</v>
          </cell>
          <cell r="E1691">
            <v>2.25</v>
          </cell>
          <cell r="F1691">
            <v>37649</v>
          </cell>
          <cell r="G1691">
            <v>1E-3</v>
          </cell>
          <cell r="H1691">
            <v>0</v>
          </cell>
          <cell r="I1691" t="str">
            <v>1          0</v>
          </cell>
          <cell r="J1691">
            <v>0</v>
          </cell>
          <cell r="K1691">
            <v>0</v>
          </cell>
          <cell r="L1691">
            <v>2003</v>
          </cell>
          <cell r="M1691">
            <v>2.3064025840831421</v>
          </cell>
          <cell r="N1691" t="str">
            <v>NG23</v>
          </cell>
          <cell r="O1691">
            <v>40.26</v>
          </cell>
          <cell r="P1691">
            <v>2</v>
          </cell>
        </row>
        <row r="1692">
          <cell r="A1692" t="str">
            <v>ON</v>
          </cell>
          <cell r="B1692">
            <v>2</v>
          </cell>
          <cell r="C1692">
            <v>3</v>
          </cell>
          <cell r="D1692" t="str">
            <v>P</v>
          </cell>
          <cell r="E1692">
            <v>2.2999999999999998</v>
          </cell>
          <cell r="F1692">
            <v>37649</v>
          </cell>
          <cell r="G1692">
            <v>1E-3</v>
          </cell>
          <cell r="H1692">
            <v>0</v>
          </cell>
          <cell r="I1692" t="str">
            <v>1          0</v>
          </cell>
          <cell r="J1692">
            <v>0</v>
          </cell>
          <cell r="K1692">
            <v>0</v>
          </cell>
          <cell r="L1692">
            <v>2003</v>
          </cell>
          <cell r="M1692">
            <v>2.2880473484526709</v>
          </cell>
          <cell r="N1692" t="str">
            <v>NG23</v>
          </cell>
          <cell r="O1692">
            <v>40.26</v>
          </cell>
          <cell r="P1692">
            <v>2</v>
          </cell>
        </row>
        <row r="1693">
          <cell r="A1693" t="str">
            <v>ON</v>
          </cell>
          <cell r="B1693">
            <v>2</v>
          </cell>
          <cell r="C1693">
            <v>3</v>
          </cell>
          <cell r="D1693" t="str">
            <v>P</v>
          </cell>
          <cell r="E1693">
            <v>2.4500000000000002</v>
          </cell>
          <cell r="F1693">
            <v>37649</v>
          </cell>
          <cell r="G1693">
            <v>0</v>
          </cell>
          <cell r="H1693">
            <v>0</v>
          </cell>
          <cell r="I1693" t="str">
            <v>0          0</v>
          </cell>
          <cell r="J1693">
            <v>0</v>
          </cell>
          <cell r="K1693">
            <v>0</v>
          </cell>
          <cell r="L1693">
            <v>2003</v>
          </cell>
          <cell r="M1693" t="str">
            <v>No Trade</v>
          </cell>
          <cell r="N1693" t="str">
            <v/>
          </cell>
          <cell r="O1693" t="str">
            <v/>
          </cell>
          <cell r="P1693" t="str">
            <v/>
          </cell>
        </row>
        <row r="1694">
          <cell r="A1694" t="str">
            <v>ON</v>
          </cell>
          <cell r="B1694">
            <v>2</v>
          </cell>
          <cell r="C1694">
            <v>3</v>
          </cell>
          <cell r="D1694" t="str">
            <v>C</v>
          </cell>
          <cell r="E1694">
            <v>2.5</v>
          </cell>
          <cell r="F1694">
            <v>37649</v>
          </cell>
          <cell r="G1694">
            <v>1.859</v>
          </cell>
          <cell r="H1694">
            <v>1.74</v>
          </cell>
          <cell r="I1694" t="str">
            <v>3          0</v>
          </cell>
          <cell r="J1694">
            <v>0</v>
          </cell>
          <cell r="K1694">
            <v>0</v>
          </cell>
          <cell r="L1694">
            <v>2003</v>
          </cell>
          <cell r="M1694" t="str">
            <v>No Trade</v>
          </cell>
          <cell r="N1694" t="str">
            <v>NG23</v>
          </cell>
          <cell r="O1694">
            <v>40.26</v>
          </cell>
          <cell r="P1694">
            <v>1</v>
          </cell>
        </row>
        <row r="1695">
          <cell r="A1695" t="str">
            <v>ON</v>
          </cell>
          <cell r="B1695">
            <v>2</v>
          </cell>
          <cell r="C1695">
            <v>3</v>
          </cell>
          <cell r="D1695" t="str">
            <v>P</v>
          </cell>
          <cell r="E1695">
            <v>2.5</v>
          </cell>
          <cell r="F1695">
            <v>37649</v>
          </cell>
          <cell r="G1695">
            <v>1E-3</v>
          </cell>
          <cell r="H1695">
            <v>0</v>
          </cell>
          <cell r="I1695" t="str">
            <v>1          0</v>
          </cell>
          <cell r="J1695">
            <v>0</v>
          </cell>
          <cell r="K1695">
            <v>0</v>
          </cell>
          <cell r="L1695">
            <v>2003</v>
          </cell>
          <cell r="M1695">
            <v>2.2186344369625566</v>
          </cell>
          <cell r="N1695" t="str">
            <v>NG23</v>
          </cell>
          <cell r="O1695">
            <v>40.26</v>
          </cell>
          <cell r="P1695">
            <v>2</v>
          </cell>
        </row>
        <row r="1696">
          <cell r="A1696" t="str">
            <v>ON</v>
          </cell>
          <cell r="B1696">
            <v>2</v>
          </cell>
          <cell r="C1696">
            <v>3</v>
          </cell>
          <cell r="D1696" t="str">
            <v>P</v>
          </cell>
          <cell r="E1696">
            <v>2.5499999999999998</v>
          </cell>
          <cell r="F1696">
            <v>37649</v>
          </cell>
          <cell r="G1696">
            <v>1E-3</v>
          </cell>
          <cell r="H1696">
            <v>0</v>
          </cell>
          <cell r="I1696" t="str">
            <v>2          0</v>
          </cell>
          <cell r="J1696">
            <v>0</v>
          </cell>
          <cell r="K1696">
            <v>0</v>
          </cell>
          <cell r="L1696">
            <v>2003</v>
          </cell>
          <cell r="M1696">
            <v>2.2022012258893509</v>
          </cell>
          <cell r="N1696" t="str">
            <v>NG23</v>
          </cell>
          <cell r="O1696">
            <v>40.26</v>
          </cell>
          <cell r="P1696">
            <v>2</v>
          </cell>
        </row>
        <row r="1697">
          <cell r="A1697" t="str">
            <v>ON</v>
          </cell>
          <cell r="B1697">
            <v>2</v>
          </cell>
          <cell r="C1697">
            <v>3</v>
          </cell>
          <cell r="D1697" t="str">
            <v>C</v>
          </cell>
          <cell r="E1697">
            <v>2.6</v>
          </cell>
          <cell r="F1697">
            <v>37649</v>
          </cell>
          <cell r="G1697">
            <v>1.742</v>
          </cell>
          <cell r="H1697">
            <v>1.74</v>
          </cell>
          <cell r="I1697" t="str">
            <v>2          0</v>
          </cell>
          <cell r="J1697">
            <v>0</v>
          </cell>
          <cell r="K1697">
            <v>0</v>
          </cell>
          <cell r="L1697">
            <v>2003</v>
          </cell>
          <cell r="M1697" t="str">
            <v>No Trade</v>
          </cell>
          <cell r="N1697" t="str">
            <v>NG23</v>
          </cell>
          <cell r="O1697">
            <v>40.26</v>
          </cell>
          <cell r="P1697">
            <v>1</v>
          </cell>
        </row>
        <row r="1698">
          <cell r="A1698" t="str">
            <v>ON</v>
          </cell>
          <cell r="B1698">
            <v>2</v>
          </cell>
          <cell r="C1698">
            <v>3</v>
          </cell>
          <cell r="D1698" t="str">
            <v>P</v>
          </cell>
          <cell r="E1698">
            <v>2.6</v>
          </cell>
          <cell r="F1698">
            <v>37649</v>
          </cell>
          <cell r="G1698">
            <v>1E-3</v>
          </cell>
          <cell r="H1698">
            <v>0</v>
          </cell>
          <cell r="I1698" t="str">
            <v>2          0</v>
          </cell>
          <cell r="J1698">
            <v>0</v>
          </cell>
          <cell r="K1698">
            <v>0</v>
          </cell>
          <cell r="L1698">
            <v>2003</v>
          </cell>
          <cell r="M1698">
            <v>2.1861060387139979</v>
          </cell>
          <cell r="N1698" t="str">
            <v>NG23</v>
          </cell>
          <cell r="O1698">
            <v>40.26</v>
          </cell>
          <cell r="P1698">
            <v>2</v>
          </cell>
        </row>
        <row r="1699">
          <cell r="A1699" t="str">
            <v>ON</v>
          </cell>
          <cell r="B1699">
            <v>2</v>
          </cell>
          <cell r="C1699">
            <v>3</v>
          </cell>
          <cell r="D1699" t="str">
            <v>P</v>
          </cell>
          <cell r="E1699">
            <v>2.65</v>
          </cell>
          <cell r="F1699">
            <v>37649</v>
          </cell>
          <cell r="G1699">
            <v>0</v>
          </cell>
          <cell r="H1699">
            <v>0</v>
          </cell>
          <cell r="I1699" t="str">
            <v>0          0</v>
          </cell>
          <cell r="J1699">
            <v>0</v>
          </cell>
          <cell r="K1699">
            <v>0</v>
          </cell>
          <cell r="L1699">
            <v>2003</v>
          </cell>
          <cell r="M1699" t="str">
            <v>No Trade</v>
          </cell>
          <cell r="N1699" t="str">
            <v/>
          </cell>
          <cell r="O1699" t="str">
            <v/>
          </cell>
          <cell r="P1699" t="str">
            <v/>
          </cell>
        </row>
        <row r="1700">
          <cell r="A1700" t="str">
            <v>ON</v>
          </cell>
          <cell r="B1700">
            <v>2</v>
          </cell>
          <cell r="C1700">
            <v>3</v>
          </cell>
          <cell r="D1700" t="str">
            <v>C</v>
          </cell>
          <cell r="E1700">
            <v>2.7</v>
          </cell>
          <cell r="F1700">
            <v>37649</v>
          </cell>
          <cell r="G1700">
            <v>1.179</v>
          </cell>
          <cell r="H1700">
            <v>1.17</v>
          </cell>
          <cell r="I1700" t="str">
            <v>9          0</v>
          </cell>
          <cell r="J1700">
            <v>0</v>
          </cell>
          <cell r="K1700">
            <v>0</v>
          </cell>
          <cell r="L1700">
            <v>2003</v>
          </cell>
          <cell r="M1700" t="str">
            <v>No Trade</v>
          </cell>
          <cell r="N1700" t="str">
            <v>NG23</v>
          </cell>
          <cell r="O1700">
            <v>40.26</v>
          </cell>
          <cell r="P1700">
            <v>1</v>
          </cell>
        </row>
        <row r="1701">
          <cell r="A1701" t="str">
            <v>ON</v>
          </cell>
          <cell r="B1701">
            <v>2</v>
          </cell>
          <cell r="C1701">
            <v>3</v>
          </cell>
          <cell r="D1701" t="str">
            <v>P</v>
          </cell>
          <cell r="E1701">
            <v>2.7</v>
          </cell>
          <cell r="F1701">
            <v>37649</v>
          </cell>
          <cell r="G1701">
            <v>2E-3</v>
          </cell>
          <cell r="H1701">
            <v>0</v>
          </cell>
          <cell r="I1701" t="str">
            <v>4          0</v>
          </cell>
          <cell r="J1701">
            <v>0</v>
          </cell>
          <cell r="K1701">
            <v>0</v>
          </cell>
          <cell r="L1701">
            <v>2003</v>
          </cell>
          <cell r="M1701">
            <v>2.2744907253791475</v>
          </cell>
          <cell r="N1701" t="str">
            <v>NG23</v>
          </cell>
          <cell r="O1701">
            <v>40.26</v>
          </cell>
          <cell r="P1701">
            <v>2</v>
          </cell>
        </row>
        <row r="1702">
          <cell r="A1702" t="str">
            <v>ON</v>
          </cell>
          <cell r="B1702">
            <v>2</v>
          </cell>
          <cell r="C1702">
            <v>3</v>
          </cell>
          <cell r="D1702" t="str">
            <v>C</v>
          </cell>
          <cell r="E1702">
            <v>2.75</v>
          </cell>
          <cell r="F1702">
            <v>37649</v>
          </cell>
          <cell r="G1702">
            <v>1.5980000000000001</v>
          </cell>
          <cell r="H1702">
            <v>1.59</v>
          </cell>
          <cell r="I1702" t="str">
            <v>8          0</v>
          </cell>
          <cell r="J1702">
            <v>0</v>
          </cell>
          <cell r="K1702">
            <v>0</v>
          </cell>
          <cell r="L1702">
            <v>2003</v>
          </cell>
          <cell r="M1702" t="str">
            <v>No Trade</v>
          </cell>
          <cell r="N1702" t="str">
            <v>NG23</v>
          </cell>
          <cell r="O1702">
            <v>40.26</v>
          </cell>
          <cell r="P1702">
            <v>1</v>
          </cell>
        </row>
        <row r="1703">
          <cell r="A1703" t="str">
            <v>ON</v>
          </cell>
          <cell r="B1703">
            <v>2</v>
          </cell>
          <cell r="C1703">
            <v>3</v>
          </cell>
          <cell r="D1703" t="str">
            <v>P</v>
          </cell>
          <cell r="E1703">
            <v>2.75</v>
          </cell>
          <cell r="F1703">
            <v>37649</v>
          </cell>
          <cell r="G1703">
            <v>2E-3</v>
          </cell>
          <cell r="H1703">
            <v>0</v>
          </cell>
          <cell r="I1703" t="str">
            <v>5          0</v>
          </cell>
          <cell r="J1703">
            <v>0</v>
          </cell>
          <cell r="K1703">
            <v>0</v>
          </cell>
          <cell r="L1703">
            <v>2003</v>
          </cell>
          <cell r="M1703">
            <v>2.2584187921618031</v>
          </cell>
          <cell r="N1703" t="str">
            <v>NG23</v>
          </cell>
          <cell r="O1703">
            <v>40.26</v>
          </cell>
          <cell r="P1703">
            <v>2</v>
          </cell>
        </row>
        <row r="1704">
          <cell r="A1704" t="str">
            <v>ON</v>
          </cell>
          <cell r="B1704">
            <v>2</v>
          </cell>
          <cell r="C1704">
            <v>3</v>
          </cell>
          <cell r="D1704" t="str">
            <v>C</v>
          </cell>
          <cell r="E1704">
            <v>2.8</v>
          </cell>
          <cell r="F1704">
            <v>37649</v>
          </cell>
          <cell r="G1704">
            <v>1.5489999999999999</v>
          </cell>
          <cell r="H1704">
            <v>1.54</v>
          </cell>
          <cell r="I1704" t="str">
            <v>9          0</v>
          </cell>
          <cell r="J1704">
            <v>0</v>
          </cell>
          <cell r="K1704">
            <v>0</v>
          </cell>
          <cell r="L1704">
            <v>2003</v>
          </cell>
          <cell r="M1704" t="str">
            <v>No Trade</v>
          </cell>
          <cell r="N1704" t="str">
            <v>NG23</v>
          </cell>
          <cell r="O1704">
            <v>40.26</v>
          </cell>
          <cell r="P1704">
            <v>1</v>
          </cell>
        </row>
        <row r="1705">
          <cell r="A1705" t="str">
            <v>ON</v>
          </cell>
          <cell r="B1705">
            <v>2</v>
          </cell>
          <cell r="C1705">
            <v>3</v>
          </cell>
          <cell r="D1705" t="str">
            <v>P</v>
          </cell>
          <cell r="E1705">
            <v>2.8</v>
          </cell>
          <cell r="F1705">
            <v>37649</v>
          </cell>
          <cell r="G1705">
            <v>3.0000000000000001E-3</v>
          </cell>
          <cell r="H1705">
            <v>0</v>
          </cell>
          <cell r="I1705" t="str">
            <v>6          0</v>
          </cell>
          <cell r="J1705">
            <v>0</v>
          </cell>
          <cell r="K1705">
            <v>0</v>
          </cell>
          <cell r="L1705">
            <v>2003</v>
          </cell>
          <cell r="M1705">
            <v>2.3201294483690975</v>
          </cell>
          <cell r="N1705" t="str">
            <v>NG23</v>
          </cell>
          <cell r="O1705">
            <v>40.26</v>
          </cell>
          <cell r="P1705">
            <v>2</v>
          </cell>
        </row>
        <row r="1706">
          <cell r="A1706" t="str">
            <v>ON</v>
          </cell>
          <cell r="B1706">
            <v>2</v>
          </cell>
          <cell r="C1706">
            <v>3</v>
          </cell>
          <cell r="D1706" t="str">
            <v>C</v>
          </cell>
          <cell r="E1706">
            <v>2.85</v>
          </cell>
          <cell r="F1706">
            <v>37649</v>
          </cell>
          <cell r="G1706">
            <v>0.85699999999999998</v>
          </cell>
          <cell r="H1706">
            <v>0.85</v>
          </cell>
          <cell r="I1706" t="str">
            <v>7          0</v>
          </cell>
          <cell r="J1706">
            <v>0</v>
          </cell>
          <cell r="K1706">
            <v>0</v>
          </cell>
          <cell r="L1706">
            <v>2003</v>
          </cell>
          <cell r="M1706" t="str">
            <v>No Trade</v>
          </cell>
          <cell r="N1706" t="str">
            <v>NG23</v>
          </cell>
          <cell r="O1706">
            <v>40.26</v>
          </cell>
          <cell r="P1706">
            <v>1</v>
          </cell>
        </row>
        <row r="1707">
          <cell r="A1707" t="str">
            <v>ON</v>
          </cell>
          <cell r="B1707">
            <v>2</v>
          </cell>
          <cell r="C1707">
            <v>3</v>
          </cell>
          <cell r="D1707" t="str">
            <v>P</v>
          </cell>
          <cell r="E1707">
            <v>2.85</v>
          </cell>
          <cell r="F1707">
            <v>37649</v>
          </cell>
          <cell r="G1707">
            <v>4.0000000000000001E-3</v>
          </cell>
          <cell r="H1707">
            <v>0</v>
          </cell>
          <cell r="I1707" t="str">
            <v>7          0</v>
          </cell>
          <cell r="J1707">
            <v>0</v>
          </cell>
          <cell r="K1707">
            <v>0</v>
          </cell>
          <cell r="L1707">
            <v>2003</v>
          </cell>
          <cell r="M1707">
            <v>2.3630862088412807</v>
          </cell>
          <cell r="N1707" t="str">
            <v>NG23</v>
          </cell>
          <cell r="O1707">
            <v>40.26</v>
          </cell>
          <cell r="P1707">
            <v>2</v>
          </cell>
        </row>
        <row r="1708">
          <cell r="A1708" t="str">
            <v>ON</v>
          </cell>
          <cell r="B1708">
            <v>2</v>
          </cell>
          <cell r="C1708">
            <v>3</v>
          </cell>
          <cell r="D1708" t="str">
            <v>C</v>
          </cell>
          <cell r="E1708">
            <v>2.9</v>
          </cell>
          <cell r="F1708">
            <v>37649</v>
          </cell>
          <cell r="G1708">
            <v>1.4610000000000001</v>
          </cell>
          <cell r="H1708">
            <v>1.34</v>
          </cell>
          <cell r="I1708" t="str">
            <v>9          0</v>
          </cell>
          <cell r="J1708">
            <v>0</v>
          </cell>
          <cell r="K1708">
            <v>0</v>
          </cell>
          <cell r="L1708">
            <v>2003</v>
          </cell>
          <cell r="M1708" t="str">
            <v>No Trade</v>
          </cell>
          <cell r="N1708" t="str">
            <v>NG23</v>
          </cell>
          <cell r="O1708">
            <v>40.26</v>
          </cell>
          <cell r="P1708">
            <v>1</v>
          </cell>
        </row>
        <row r="1709">
          <cell r="A1709" t="str">
            <v>ON</v>
          </cell>
          <cell r="B1709">
            <v>2</v>
          </cell>
          <cell r="C1709">
            <v>3</v>
          </cell>
          <cell r="D1709" t="str">
            <v>P</v>
          </cell>
          <cell r="E1709">
            <v>2.9</v>
          </cell>
          <cell r="F1709">
            <v>37649</v>
          </cell>
          <cell r="G1709">
            <v>4.0000000000000001E-3</v>
          </cell>
          <cell r="H1709">
            <v>0</v>
          </cell>
          <cell r="I1709" t="str">
            <v>9          0</v>
          </cell>
          <cell r="J1709">
            <v>0</v>
          </cell>
          <cell r="K1709">
            <v>0</v>
          </cell>
          <cell r="L1709">
            <v>2003</v>
          </cell>
          <cell r="M1709">
            <v>2.3468943238566751</v>
          </cell>
          <cell r="N1709" t="str">
            <v>NG23</v>
          </cell>
          <cell r="O1709">
            <v>40.26</v>
          </cell>
          <cell r="P1709">
            <v>2</v>
          </cell>
        </row>
        <row r="1710">
          <cell r="A1710" t="str">
            <v>ON</v>
          </cell>
          <cell r="B1710">
            <v>2</v>
          </cell>
          <cell r="C1710">
            <v>3</v>
          </cell>
          <cell r="D1710" t="str">
            <v>C</v>
          </cell>
          <cell r="E1710">
            <v>2.95</v>
          </cell>
          <cell r="F1710">
            <v>37649</v>
          </cell>
          <cell r="G1710">
            <v>1.4119999999999999</v>
          </cell>
          <cell r="H1710">
            <v>1.29</v>
          </cell>
          <cell r="I1710" t="str">
            <v>9          0</v>
          </cell>
          <cell r="J1710">
            <v>0</v>
          </cell>
          <cell r="K1710">
            <v>0</v>
          </cell>
          <cell r="L1710">
            <v>2003</v>
          </cell>
          <cell r="M1710" t="str">
            <v>No Trade</v>
          </cell>
          <cell r="N1710" t="str">
            <v>NG23</v>
          </cell>
          <cell r="O1710">
            <v>40.26</v>
          </cell>
          <cell r="P1710">
            <v>1</v>
          </cell>
        </row>
        <row r="1711">
          <cell r="A1711" t="str">
            <v>ON</v>
          </cell>
          <cell r="B1711">
            <v>2</v>
          </cell>
          <cell r="C1711">
            <v>3</v>
          </cell>
          <cell r="D1711" t="str">
            <v>P</v>
          </cell>
          <cell r="E1711">
            <v>2.95</v>
          </cell>
          <cell r="F1711">
            <v>37649</v>
          </cell>
          <cell r="G1711">
            <v>4.0000000000000001E-3</v>
          </cell>
          <cell r="H1711">
            <v>0</v>
          </cell>
          <cell r="I1711" t="str">
            <v>9          0</v>
          </cell>
          <cell r="J1711">
            <v>0</v>
          </cell>
          <cell r="K1711">
            <v>0</v>
          </cell>
          <cell r="L1711">
            <v>2003</v>
          </cell>
          <cell r="M1711">
            <v>2.3309992029683748</v>
          </cell>
          <cell r="N1711" t="str">
            <v>NG23</v>
          </cell>
          <cell r="O1711">
            <v>40.26</v>
          </cell>
          <cell r="P1711">
            <v>2</v>
          </cell>
        </row>
        <row r="1712">
          <cell r="A1712" t="str">
            <v>ON</v>
          </cell>
          <cell r="B1712">
            <v>2</v>
          </cell>
          <cell r="C1712">
            <v>3</v>
          </cell>
          <cell r="D1712" t="str">
            <v>C</v>
          </cell>
          <cell r="E1712">
            <v>3</v>
          </cell>
          <cell r="F1712">
            <v>37649</v>
          </cell>
          <cell r="G1712">
            <v>1.3640000000000001</v>
          </cell>
          <cell r="H1712">
            <v>1.24</v>
          </cell>
          <cell r="I1712" t="str">
            <v>9          0</v>
          </cell>
          <cell r="J1712">
            <v>0</v>
          </cell>
          <cell r="K1712">
            <v>0</v>
          </cell>
          <cell r="L1712">
            <v>2003</v>
          </cell>
          <cell r="M1712" t="str">
            <v>No Trade</v>
          </cell>
          <cell r="N1712" t="str">
            <v>NG23</v>
          </cell>
          <cell r="O1712">
            <v>40.26</v>
          </cell>
          <cell r="P1712">
            <v>1</v>
          </cell>
        </row>
        <row r="1713">
          <cell r="A1713" t="str">
            <v>ON</v>
          </cell>
          <cell r="B1713">
            <v>2</v>
          </cell>
          <cell r="C1713">
            <v>3</v>
          </cell>
          <cell r="D1713" t="str">
            <v>P</v>
          </cell>
          <cell r="E1713">
            <v>3</v>
          </cell>
          <cell r="F1713">
            <v>37649</v>
          </cell>
          <cell r="G1713">
            <v>4.0000000000000001E-3</v>
          </cell>
          <cell r="H1713">
            <v>0</v>
          </cell>
          <cell r="I1713" t="str">
            <v>9         30</v>
          </cell>
          <cell r="J1713">
            <v>0.01</v>
          </cell>
          <cell r="K1713">
            <v>0.01</v>
          </cell>
          <cell r="L1713">
            <v>2003</v>
          </cell>
          <cell r="M1713">
            <v>2.3153904074064742</v>
          </cell>
          <cell r="N1713" t="str">
            <v>NG23</v>
          </cell>
          <cell r="O1713">
            <v>40.26</v>
          </cell>
          <cell r="P1713">
            <v>2</v>
          </cell>
        </row>
        <row r="1714">
          <cell r="A1714" t="str">
            <v>ON</v>
          </cell>
          <cell r="B1714">
            <v>2</v>
          </cell>
          <cell r="C1714">
            <v>3</v>
          </cell>
          <cell r="D1714" t="str">
            <v>C</v>
          </cell>
          <cell r="E1714">
            <v>3.05</v>
          </cell>
          <cell r="F1714">
            <v>37649</v>
          </cell>
          <cell r="G1714">
            <v>1.3160000000000001</v>
          </cell>
          <cell r="H1714">
            <v>1.2</v>
          </cell>
          <cell r="I1714" t="str">
            <v>6          0</v>
          </cell>
          <cell r="J1714">
            <v>0</v>
          </cell>
          <cell r="K1714">
            <v>0</v>
          </cell>
          <cell r="L1714">
            <v>2003</v>
          </cell>
          <cell r="M1714" t="str">
            <v>No Trade</v>
          </cell>
          <cell r="N1714" t="str">
            <v>NG23</v>
          </cell>
          <cell r="O1714">
            <v>40.26</v>
          </cell>
          <cell r="P1714">
            <v>1</v>
          </cell>
        </row>
        <row r="1715">
          <cell r="A1715" t="str">
            <v>ON</v>
          </cell>
          <cell r="B1715">
            <v>2</v>
          </cell>
          <cell r="C1715">
            <v>3</v>
          </cell>
          <cell r="D1715" t="str">
            <v>P</v>
          </cell>
          <cell r="E1715">
            <v>3.05</v>
          </cell>
          <cell r="F1715">
            <v>37649</v>
          </cell>
          <cell r="G1715">
            <v>8.9999999999999993E-3</v>
          </cell>
          <cell r="H1715">
            <v>0.01</v>
          </cell>
          <cell r="I1715" t="str">
            <v>6          0</v>
          </cell>
          <cell r="J1715">
            <v>0</v>
          </cell>
          <cell r="K1715">
            <v>0</v>
          </cell>
          <cell r="L1715">
            <v>2003</v>
          </cell>
          <cell r="M1715">
            <v>2.4847509258989806</v>
          </cell>
          <cell r="N1715" t="str">
            <v>NG23</v>
          </cell>
          <cell r="O1715">
            <v>40.26</v>
          </cell>
          <cell r="P1715">
            <v>2</v>
          </cell>
        </row>
        <row r="1716">
          <cell r="A1716" t="str">
            <v>ON</v>
          </cell>
          <cell r="B1716">
            <v>2</v>
          </cell>
          <cell r="C1716">
            <v>3</v>
          </cell>
          <cell r="D1716" t="str">
            <v>C</v>
          </cell>
          <cell r="E1716">
            <v>3.1</v>
          </cell>
          <cell r="F1716">
            <v>37649</v>
          </cell>
          <cell r="G1716">
            <v>1.242</v>
          </cell>
          <cell r="H1716">
            <v>1.24</v>
          </cell>
          <cell r="I1716" t="str">
            <v>2          0</v>
          </cell>
          <cell r="J1716">
            <v>0</v>
          </cell>
          <cell r="K1716">
            <v>0</v>
          </cell>
          <cell r="L1716">
            <v>2003</v>
          </cell>
          <cell r="M1716" t="str">
            <v>No Trade</v>
          </cell>
          <cell r="N1716" t="str">
            <v>NG23</v>
          </cell>
          <cell r="O1716">
            <v>40.26</v>
          </cell>
          <cell r="P1716">
            <v>1</v>
          </cell>
        </row>
        <row r="1717">
          <cell r="A1717" t="str">
            <v>ON</v>
          </cell>
          <cell r="B1717">
            <v>2</v>
          </cell>
          <cell r="C1717">
            <v>3</v>
          </cell>
          <cell r="D1717" t="str">
            <v>P</v>
          </cell>
          <cell r="E1717">
            <v>3.1</v>
          </cell>
          <cell r="F1717">
            <v>37649</v>
          </cell>
          <cell r="G1717">
            <v>1.0999999999999999E-2</v>
          </cell>
          <cell r="H1717">
            <v>0.01</v>
          </cell>
          <cell r="I1717" t="str">
            <v>9          0</v>
          </cell>
          <cell r="J1717">
            <v>0</v>
          </cell>
          <cell r="K1717">
            <v>0</v>
          </cell>
          <cell r="L1717">
            <v>2003</v>
          </cell>
          <cell r="M1717">
            <v>2.5199284667054163</v>
          </cell>
          <cell r="N1717" t="str">
            <v>NG23</v>
          </cell>
          <cell r="O1717">
            <v>40.26</v>
          </cell>
          <cell r="P1717">
            <v>2</v>
          </cell>
        </row>
        <row r="1718">
          <cell r="A1718" t="str">
            <v>ON</v>
          </cell>
          <cell r="B1718">
            <v>2</v>
          </cell>
          <cell r="C1718">
            <v>3</v>
          </cell>
          <cell r="D1718" t="str">
            <v>C</v>
          </cell>
          <cell r="E1718">
            <v>3.15</v>
          </cell>
          <cell r="F1718">
            <v>37649</v>
          </cell>
          <cell r="G1718">
            <v>1.202</v>
          </cell>
          <cell r="H1718">
            <v>1.2</v>
          </cell>
          <cell r="I1718" t="str">
            <v>2          0</v>
          </cell>
          <cell r="J1718">
            <v>0</v>
          </cell>
          <cell r="K1718">
            <v>0</v>
          </cell>
          <cell r="L1718">
            <v>2003</v>
          </cell>
          <cell r="M1718" t="str">
            <v>No Trade</v>
          </cell>
          <cell r="N1718" t="str">
            <v>NG23</v>
          </cell>
          <cell r="O1718">
            <v>40.26</v>
          </cell>
          <cell r="P1718">
            <v>1</v>
          </cell>
        </row>
        <row r="1719">
          <cell r="A1719" t="str">
            <v>ON</v>
          </cell>
          <cell r="B1719">
            <v>2</v>
          </cell>
          <cell r="C1719">
            <v>3</v>
          </cell>
          <cell r="D1719" t="str">
            <v>P</v>
          </cell>
          <cell r="E1719">
            <v>3.15</v>
          </cell>
          <cell r="F1719">
            <v>37649</v>
          </cell>
          <cell r="G1719">
            <v>1.4E-2</v>
          </cell>
          <cell r="H1719">
            <v>0.02</v>
          </cell>
          <cell r="I1719" t="str">
            <v>3          0</v>
          </cell>
          <cell r="J1719">
            <v>0</v>
          </cell>
          <cell r="K1719">
            <v>0</v>
          </cell>
          <cell r="L1719">
            <v>2003</v>
          </cell>
          <cell r="M1719">
            <v>2.5687939581241737</v>
          </cell>
          <cell r="N1719" t="str">
            <v>NG23</v>
          </cell>
          <cell r="O1719">
            <v>40.26</v>
          </cell>
          <cell r="P1719">
            <v>2</v>
          </cell>
        </row>
        <row r="1720">
          <cell r="A1720" t="str">
            <v>ON</v>
          </cell>
          <cell r="B1720">
            <v>2</v>
          </cell>
          <cell r="C1720">
            <v>3</v>
          </cell>
          <cell r="D1720" t="str">
            <v>C</v>
          </cell>
          <cell r="E1720">
            <v>3.2</v>
          </cell>
          <cell r="F1720">
            <v>37649</v>
          </cell>
          <cell r="G1720">
            <v>1.173</v>
          </cell>
          <cell r="H1720">
            <v>1.06</v>
          </cell>
          <cell r="I1720" t="str">
            <v>7          0</v>
          </cell>
          <cell r="J1720">
            <v>0</v>
          </cell>
          <cell r="K1720">
            <v>0</v>
          </cell>
          <cell r="L1720">
            <v>2003</v>
          </cell>
          <cell r="M1720" t="str">
            <v>No Trade</v>
          </cell>
          <cell r="N1720" t="str">
            <v>NG23</v>
          </cell>
          <cell r="O1720">
            <v>40.26</v>
          </cell>
          <cell r="P1720">
            <v>1</v>
          </cell>
        </row>
        <row r="1721">
          <cell r="A1721" t="str">
            <v>ON</v>
          </cell>
          <cell r="B1721">
            <v>2</v>
          </cell>
          <cell r="C1721">
            <v>3</v>
          </cell>
          <cell r="D1721" t="str">
            <v>P</v>
          </cell>
          <cell r="E1721">
            <v>3.2</v>
          </cell>
          <cell r="F1721">
            <v>37649</v>
          </cell>
          <cell r="G1721">
            <v>1.7000000000000001E-2</v>
          </cell>
          <cell r="H1721">
            <v>0.02</v>
          </cell>
          <cell r="I1721" t="str">
            <v>7          0</v>
          </cell>
          <cell r="J1721">
            <v>0</v>
          </cell>
          <cell r="K1721">
            <v>0</v>
          </cell>
          <cell r="L1721">
            <v>2003</v>
          </cell>
          <cell r="M1721">
            <v>2.607643782065113</v>
          </cell>
          <cell r="N1721" t="str">
            <v>NG23</v>
          </cell>
          <cell r="O1721">
            <v>40.26</v>
          </cell>
          <cell r="P1721">
            <v>2</v>
          </cell>
        </row>
        <row r="1722">
          <cell r="A1722" t="str">
            <v>ON</v>
          </cell>
          <cell r="B1722">
            <v>2</v>
          </cell>
          <cell r="C1722">
            <v>3</v>
          </cell>
          <cell r="D1722" t="str">
            <v>C</v>
          </cell>
          <cell r="E1722">
            <v>3.25</v>
          </cell>
          <cell r="F1722">
            <v>37649</v>
          </cell>
          <cell r="G1722">
            <v>1.1259999999999999</v>
          </cell>
          <cell r="H1722">
            <v>1.02</v>
          </cell>
          <cell r="I1722" t="str">
            <v>2          0</v>
          </cell>
          <cell r="J1722">
            <v>0</v>
          </cell>
          <cell r="K1722">
            <v>0</v>
          </cell>
          <cell r="L1722">
            <v>2003</v>
          </cell>
          <cell r="M1722" t="str">
            <v>No Trade</v>
          </cell>
          <cell r="N1722" t="str">
            <v>NG23</v>
          </cell>
          <cell r="O1722">
            <v>40.26</v>
          </cell>
          <cell r="P1722">
            <v>1</v>
          </cell>
        </row>
        <row r="1723">
          <cell r="A1723" t="str">
            <v>ON</v>
          </cell>
          <cell r="B1723">
            <v>2</v>
          </cell>
          <cell r="C1723">
            <v>3</v>
          </cell>
          <cell r="D1723" t="str">
            <v>P</v>
          </cell>
          <cell r="E1723">
            <v>3.25</v>
          </cell>
          <cell r="F1723">
            <v>37649</v>
          </cell>
          <cell r="G1723">
            <v>0.02</v>
          </cell>
          <cell r="H1723">
            <v>0.03</v>
          </cell>
          <cell r="I1723" t="str">
            <v>1          0</v>
          </cell>
          <cell r="J1723">
            <v>0</v>
          </cell>
          <cell r="K1723">
            <v>0</v>
          </cell>
          <cell r="L1723">
            <v>2003</v>
          </cell>
          <cell r="M1723">
            <v>2.6394415262966482</v>
          </cell>
          <cell r="N1723" t="str">
            <v>NG23</v>
          </cell>
          <cell r="O1723">
            <v>40.26</v>
          </cell>
          <cell r="P1723">
            <v>2</v>
          </cell>
        </row>
        <row r="1724">
          <cell r="A1724" t="str">
            <v>ON</v>
          </cell>
          <cell r="B1724">
            <v>2</v>
          </cell>
          <cell r="C1724">
            <v>3</v>
          </cell>
          <cell r="D1724" t="str">
            <v>C</v>
          </cell>
          <cell r="E1724">
            <v>3.3</v>
          </cell>
          <cell r="F1724">
            <v>37649</v>
          </cell>
          <cell r="G1724">
            <v>1.0860000000000001</v>
          </cell>
          <cell r="H1724">
            <v>1.08</v>
          </cell>
          <cell r="I1724" t="str">
            <v>6          0</v>
          </cell>
          <cell r="J1724">
            <v>0</v>
          </cell>
          <cell r="K1724">
            <v>0</v>
          </cell>
          <cell r="L1724">
            <v>2003</v>
          </cell>
          <cell r="M1724" t="str">
            <v>No Trade</v>
          </cell>
          <cell r="N1724" t="str">
            <v>NG23</v>
          </cell>
          <cell r="O1724">
            <v>40.26</v>
          </cell>
          <cell r="P1724">
            <v>1</v>
          </cell>
        </row>
        <row r="1725">
          <cell r="A1725" t="str">
            <v>ON</v>
          </cell>
          <cell r="B1725">
            <v>2</v>
          </cell>
          <cell r="C1725">
            <v>3</v>
          </cell>
          <cell r="D1725" t="str">
            <v>P</v>
          </cell>
          <cell r="E1725">
            <v>3.3</v>
          </cell>
          <cell r="F1725">
            <v>37649</v>
          </cell>
          <cell r="G1725">
            <v>2.3E-2</v>
          </cell>
          <cell r="H1725">
            <v>0.03</v>
          </cell>
          <cell r="I1725" t="str">
            <v>7          0</v>
          </cell>
          <cell r="J1725">
            <v>0</v>
          </cell>
          <cell r="K1725">
            <v>0</v>
          </cell>
          <cell r="L1725">
            <v>2003</v>
          </cell>
          <cell r="M1725">
            <v>2.6659766612239522</v>
          </cell>
          <cell r="N1725" t="str">
            <v>NG23</v>
          </cell>
          <cell r="O1725">
            <v>40.26</v>
          </cell>
          <cell r="P1725">
            <v>2</v>
          </cell>
        </row>
        <row r="1726">
          <cell r="A1726" t="str">
            <v>ON</v>
          </cell>
          <cell r="B1726">
            <v>2</v>
          </cell>
          <cell r="C1726">
            <v>3</v>
          </cell>
          <cell r="D1726" t="str">
            <v>C</v>
          </cell>
          <cell r="E1726">
            <v>3.35</v>
          </cell>
          <cell r="F1726">
            <v>37649</v>
          </cell>
          <cell r="G1726">
            <v>1.034</v>
          </cell>
          <cell r="H1726">
            <v>0.93</v>
          </cell>
          <cell r="I1726" t="str">
            <v>3          0</v>
          </cell>
          <cell r="J1726">
            <v>0</v>
          </cell>
          <cell r="K1726">
            <v>0</v>
          </cell>
          <cell r="L1726">
            <v>2003</v>
          </cell>
          <cell r="M1726" t="str">
            <v>No Trade</v>
          </cell>
          <cell r="N1726" t="str">
            <v>NG23</v>
          </cell>
          <cell r="O1726">
            <v>40.26</v>
          </cell>
          <cell r="P1726">
            <v>1</v>
          </cell>
        </row>
        <row r="1727">
          <cell r="A1727" t="str">
            <v>ON</v>
          </cell>
          <cell r="B1727">
            <v>2</v>
          </cell>
          <cell r="C1727">
            <v>3</v>
          </cell>
          <cell r="D1727" t="str">
            <v>P</v>
          </cell>
          <cell r="E1727">
            <v>3.35</v>
          </cell>
          <cell r="F1727">
            <v>37649</v>
          </cell>
          <cell r="G1727">
            <v>2.8000000000000001E-2</v>
          </cell>
          <cell r="H1727">
            <v>0.04</v>
          </cell>
          <cell r="I1727" t="str">
            <v>3          0</v>
          </cell>
          <cell r="J1727">
            <v>0</v>
          </cell>
          <cell r="K1727">
            <v>0</v>
          </cell>
          <cell r="L1727">
            <v>2003</v>
          </cell>
          <cell r="M1727">
            <v>2.7129290088959284</v>
          </cell>
          <cell r="N1727" t="str">
            <v>NG23</v>
          </cell>
          <cell r="O1727">
            <v>40.26</v>
          </cell>
          <cell r="P1727">
            <v>2</v>
          </cell>
        </row>
        <row r="1728">
          <cell r="A1728" t="str">
            <v>ON</v>
          </cell>
          <cell r="B1728">
            <v>2</v>
          </cell>
          <cell r="C1728">
            <v>3</v>
          </cell>
          <cell r="D1728" t="str">
            <v>C</v>
          </cell>
          <cell r="E1728">
            <v>3.4</v>
          </cell>
          <cell r="F1728">
            <v>37649</v>
          </cell>
          <cell r="G1728">
            <v>1.0129999999999999</v>
          </cell>
          <cell r="H1728">
            <v>1.01</v>
          </cell>
          <cell r="I1728" t="str">
            <v>3          0</v>
          </cell>
          <cell r="J1728">
            <v>0</v>
          </cell>
          <cell r="K1728">
            <v>0</v>
          </cell>
          <cell r="L1728">
            <v>2003</v>
          </cell>
          <cell r="M1728" t="str">
            <v>No Trade</v>
          </cell>
          <cell r="N1728" t="str">
            <v>NG23</v>
          </cell>
          <cell r="O1728">
            <v>40.26</v>
          </cell>
          <cell r="P1728">
            <v>1</v>
          </cell>
        </row>
        <row r="1729">
          <cell r="A1729" t="str">
            <v>ON</v>
          </cell>
          <cell r="B1729">
            <v>2</v>
          </cell>
          <cell r="C1729">
            <v>3</v>
          </cell>
          <cell r="D1729" t="str">
            <v>P</v>
          </cell>
          <cell r="E1729">
            <v>3.4</v>
          </cell>
          <cell r="F1729">
            <v>37649</v>
          </cell>
          <cell r="G1729">
            <v>3.2000000000000001E-2</v>
          </cell>
          <cell r="H1729">
            <v>0.05</v>
          </cell>
          <cell r="I1729" t="str">
            <v>0          0</v>
          </cell>
          <cell r="J1729">
            <v>0</v>
          </cell>
          <cell r="K1729">
            <v>0</v>
          </cell>
          <cell r="L1729">
            <v>2003</v>
          </cell>
          <cell r="M1729">
            <v>2.7411761909786669</v>
          </cell>
          <cell r="N1729" t="str">
            <v>NG23</v>
          </cell>
          <cell r="O1729">
            <v>40.26</v>
          </cell>
          <cell r="P1729">
            <v>2</v>
          </cell>
        </row>
        <row r="1730">
          <cell r="A1730" t="str">
            <v>ON</v>
          </cell>
          <cell r="B1730">
            <v>2</v>
          </cell>
          <cell r="C1730">
            <v>3</v>
          </cell>
          <cell r="D1730" t="str">
            <v>P</v>
          </cell>
          <cell r="E1730">
            <v>3.45</v>
          </cell>
          <cell r="F1730">
            <v>37649</v>
          </cell>
          <cell r="G1730">
            <v>0</v>
          </cell>
          <cell r="H1730">
            <v>0</v>
          </cell>
          <cell r="I1730" t="str">
            <v>0          0</v>
          </cell>
          <cell r="J1730">
            <v>0</v>
          </cell>
          <cell r="K1730">
            <v>0</v>
          </cell>
          <cell r="L1730">
            <v>2003</v>
          </cell>
          <cell r="M1730" t="str">
            <v>No Trade</v>
          </cell>
          <cell r="N1730" t="str">
            <v/>
          </cell>
          <cell r="O1730" t="str">
            <v/>
          </cell>
          <cell r="P1730" t="str">
            <v/>
          </cell>
        </row>
        <row r="1731">
          <cell r="A1731" t="str">
            <v>ON</v>
          </cell>
          <cell r="B1731">
            <v>2</v>
          </cell>
          <cell r="C1731">
            <v>3</v>
          </cell>
          <cell r="D1731" t="str">
            <v>C</v>
          </cell>
          <cell r="E1731">
            <v>3.5</v>
          </cell>
          <cell r="F1731">
            <v>37649</v>
          </cell>
          <cell r="G1731">
            <v>0.90100000000000002</v>
          </cell>
          <cell r="H1731">
            <v>0.8</v>
          </cell>
          <cell r="I1731" t="str">
            <v>8          0</v>
          </cell>
          <cell r="J1731">
            <v>0</v>
          </cell>
          <cell r="K1731">
            <v>0</v>
          </cell>
          <cell r="L1731">
            <v>2003</v>
          </cell>
          <cell r="M1731" t="str">
            <v>No Trade</v>
          </cell>
          <cell r="N1731" t="str">
            <v>NG23</v>
          </cell>
          <cell r="O1731">
            <v>40.26</v>
          </cell>
          <cell r="P1731">
            <v>1</v>
          </cell>
        </row>
        <row r="1732">
          <cell r="A1732" t="str">
            <v>ON</v>
          </cell>
          <cell r="B1732">
            <v>2</v>
          </cell>
          <cell r="C1732">
            <v>3</v>
          </cell>
          <cell r="D1732" t="str">
            <v>P</v>
          </cell>
          <cell r="E1732">
            <v>3.5</v>
          </cell>
          <cell r="F1732">
            <v>37649</v>
          </cell>
          <cell r="G1732">
            <v>4.4999999999999998E-2</v>
          </cell>
          <cell r="H1732">
            <v>0.06</v>
          </cell>
          <cell r="I1732" t="str">
            <v>7          0</v>
          </cell>
          <cell r="J1732">
            <v>0</v>
          </cell>
          <cell r="K1732">
            <v>0</v>
          </cell>
          <cell r="L1732">
            <v>2003</v>
          </cell>
          <cell r="M1732">
            <v>2.8305018650452163</v>
          </cell>
          <cell r="N1732" t="str">
            <v>NG23</v>
          </cell>
          <cell r="O1732">
            <v>40.26</v>
          </cell>
          <cell r="P1732">
            <v>2</v>
          </cell>
        </row>
        <row r="1733">
          <cell r="A1733" t="str">
            <v>ON</v>
          </cell>
          <cell r="B1733">
            <v>2</v>
          </cell>
          <cell r="C1733">
            <v>3</v>
          </cell>
          <cell r="D1733" t="str">
            <v>C</v>
          </cell>
          <cell r="E1733">
            <v>3.55</v>
          </cell>
          <cell r="F1733">
            <v>37649</v>
          </cell>
          <cell r="G1733">
            <v>0.85899999999999999</v>
          </cell>
          <cell r="H1733">
            <v>0.76</v>
          </cell>
          <cell r="I1733" t="str">
            <v>8          0</v>
          </cell>
          <cell r="J1733">
            <v>0</v>
          </cell>
          <cell r="K1733">
            <v>0</v>
          </cell>
          <cell r="L1733">
            <v>2003</v>
          </cell>
          <cell r="M1733" t="str">
            <v>No Trade</v>
          </cell>
          <cell r="N1733" t="str">
            <v>NG23</v>
          </cell>
          <cell r="O1733">
            <v>40.26</v>
          </cell>
          <cell r="P1733">
            <v>1</v>
          </cell>
        </row>
        <row r="1734">
          <cell r="A1734" t="str">
            <v>ON</v>
          </cell>
          <cell r="B1734">
            <v>2</v>
          </cell>
          <cell r="C1734">
            <v>3</v>
          </cell>
          <cell r="D1734" t="str">
            <v>P</v>
          </cell>
          <cell r="E1734">
            <v>3.55</v>
          </cell>
          <cell r="F1734">
            <v>37649</v>
          </cell>
          <cell r="G1734">
            <v>5.1999999999999998E-2</v>
          </cell>
          <cell r="H1734">
            <v>7.0000000000000007E-2</v>
          </cell>
          <cell r="I1734" t="str">
            <v>7          0</v>
          </cell>
          <cell r="J1734">
            <v>0</v>
          </cell>
          <cell r="K1734">
            <v>0</v>
          </cell>
          <cell r="L1734">
            <v>2003</v>
          </cell>
          <cell r="M1734">
            <v>2.8693870469347824</v>
          </cell>
          <cell r="N1734" t="str">
            <v>NG23</v>
          </cell>
          <cell r="O1734">
            <v>40.26</v>
          </cell>
          <cell r="P1734">
            <v>2</v>
          </cell>
        </row>
        <row r="1735">
          <cell r="A1735" t="str">
            <v>ON</v>
          </cell>
          <cell r="B1735">
            <v>2</v>
          </cell>
          <cell r="C1735">
            <v>3</v>
          </cell>
          <cell r="D1735" t="str">
            <v>C</v>
          </cell>
          <cell r="E1735">
            <v>3.6</v>
          </cell>
          <cell r="F1735">
            <v>37649</v>
          </cell>
          <cell r="G1735">
            <v>0.81699999999999995</v>
          </cell>
          <cell r="H1735">
            <v>0.72</v>
          </cell>
          <cell r="I1735" t="str">
            <v>9          2</v>
          </cell>
          <cell r="J1735">
            <v>0.68600000000000005</v>
          </cell>
          <cell r="K1735">
            <v>0.68500000000000005</v>
          </cell>
          <cell r="L1735">
            <v>2003</v>
          </cell>
          <cell r="M1735" t="str">
            <v>No Trade</v>
          </cell>
          <cell r="N1735" t="str">
            <v>NG23</v>
          </cell>
          <cell r="O1735">
            <v>40.26</v>
          </cell>
          <cell r="P1735">
            <v>1</v>
          </cell>
        </row>
        <row r="1736">
          <cell r="A1736" t="str">
            <v>ON</v>
          </cell>
          <cell r="B1736">
            <v>2</v>
          </cell>
          <cell r="C1736">
            <v>3</v>
          </cell>
          <cell r="D1736" t="str">
            <v>P</v>
          </cell>
          <cell r="E1736">
            <v>3.6</v>
          </cell>
          <cell r="F1736">
            <v>37649</v>
          </cell>
          <cell r="G1736">
            <v>6.0999999999999999E-2</v>
          </cell>
          <cell r="H1736">
            <v>0.08</v>
          </cell>
          <cell r="I1736" t="str">
            <v>8          0</v>
          </cell>
          <cell r="J1736">
            <v>0</v>
          </cell>
          <cell r="K1736">
            <v>0</v>
          </cell>
          <cell r="L1736">
            <v>2003</v>
          </cell>
          <cell r="M1736">
            <v>2.9169589264370397</v>
          </cell>
          <cell r="N1736" t="str">
            <v>NG23</v>
          </cell>
          <cell r="O1736">
            <v>40.26</v>
          </cell>
          <cell r="P1736">
            <v>2</v>
          </cell>
        </row>
        <row r="1737">
          <cell r="A1737" t="str">
            <v>ON</v>
          </cell>
          <cell r="B1737">
            <v>2</v>
          </cell>
          <cell r="C1737">
            <v>3</v>
          </cell>
          <cell r="D1737" t="str">
            <v>C</v>
          </cell>
          <cell r="E1737">
            <v>3.65</v>
          </cell>
          <cell r="F1737">
            <v>37649</v>
          </cell>
          <cell r="G1737">
            <v>0.77700000000000002</v>
          </cell>
          <cell r="H1737">
            <v>0.69</v>
          </cell>
          <cell r="I1737" t="str">
            <v>2          0</v>
          </cell>
          <cell r="J1737">
            <v>0</v>
          </cell>
          <cell r="K1737">
            <v>0</v>
          </cell>
          <cell r="L1737">
            <v>2003</v>
          </cell>
          <cell r="M1737" t="str">
            <v>No Trade</v>
          </cell>
          <cell r="N1737" t="str">
            <v>NG23</v>
          </cell>
          <cell r="O1737">
            <v>40.26</v>
          </cell>
          <cell r="P1737">
            <v>1</v>
          </cell>
        </row>
        <row r="1738">
          <cell r="A1738" t="str">
            <v>ON</v>
          </cell>
          <cell r="B1738">
            <v>2</v>
          </cell>
          <cell r="C1738">
            <v>3</v>
          </cell>
          <cell r="D1738" t="str">
            <v>P</v>
          </cell>
          <cell r="E1738">
            <v>3.65</v>
          </cell>
          <cell r="F1738">
            <v>37649</v>
          </cell>
          <cell r="G1738">
            <v>7.0000000000000007E-2</v>
          </cell>
          <cell r="H1738">
            <v>0.1</v>
          </cell>
          <cell r="I1738" t="str">
            <v>0          0</v>
          </cell>
          <cell r="J1738">
            <v>0</v>
          </cell>
          <cell r="K1738">
            <v>0</v>
          </cell>
          <cell r="L1738">
            <v>2003</v>
          </cell>
          <cell r="M1738">
            <v>2.9580433210096628</v>
          </cell>
          <cell r="N1738" t="str">
            <v>NG23</v>
          </cell>
          <cell r="O1738">
            <v>40.26</v>
          </cell>
          <cell r="P1738">
            <v>2</v>
          </cell>
        </row>
        <row r="1739">
          <cell r="A1739" t="str">
            <v>ON</v>
          </cell>
          <cell r="B1739">
            <v>2</v>
          </cell>
          <cell r="C1739">
            <v>3</v>
          </cell>
          <cell r="D1739" t="str">
            <v>C</v>
          </cell>
          <cell r="E1739">
            <v>3.7</v>
          </cell>
          <cell r="F1739">
            <v>37649</v>
          </cell>
          <cell r="G1739">
            <v>0.73799999999999999</v>
          </cell>
          <cell r="H1739">
            <v>0.65</v>
          </cell>
          <cell r="I1739" t="str">
            <v>5          0</v>
          </cell>
          <cell r="J1739">
            <v>0</v>
          </cell>
          <cell r="K1739">
            <v>0</v>
          </cell>
          <cell r="L1739">
            <v>2003</v>
          </cell>
          <cell r="M1739" t="str">
            <v>No Trade</v>
          </cell>
          <cell r="N1739" t="str">
            <v>NG23</v>
          </cell>
          <cell r="O1739">
            <v>40.26</v>
          </cell>
          <cell r="P1739">
            <v>1</v>
          </cell>
        </row>
        <row r="1740">
          <cell r="A1740" t="str">
            <v>ON</v>
          </cell>
          <cell r="B1740">
            <v>2</v>
          </cell>
          <cell r="C1740">
            <v>3</v>
          </cell>
          <cell r="D1740" t="str">
            <v>P</v>
          </cell>
          <cell r="E1740">
            <v>3.7</v>
          </cell>
          <cell r="F1740">
            <v>37649</v>
          </cell>
          <cell r="G1740">
            <v>0.08</v>
          </cell>
          <cell r="H1740">
            <v>0.11</v>
          </cell>
          <cell r="I1740" t="str">
            <v>4          1</v>
          </cell>
          <cell r="J1740">
            <v>0.105</v>
          </cell>
          <cell r="K1740">
            <v>0.105</v>
          </cell>
          <cell r="L1740">
            <v>2003</v>
          </cell>
          <cell r="M1740">
            <v>2.9997610849988532</v>
          </cell>
          <cell r="N1740" t="str">
            <v>NG23</v>
          </cell>
          <cell r="O1740">
            <v>40.26</v>
          </cell>
          <cell r="P1740">
            <v>2</v>
          </cell>
        </row>
        <row r="1741">
          <cell r="A1741" t="str">
            <v>ON</v>
          </cell>
          <cell r="B1741">
            <v>2</v>
          </cell>
          <cell r="C1741">
            <v>3</v>
          </cell>
          <cell r="D1741" t="str">
            <v>C</v>
          </cell>
          <cell r="E1741">
            <v>3.75</v>
          </cell>
          <cell r="F1741">
            <v>37649</v>
          </cell>
          <cell r="G1741">
            <v>0.70899999999999996</v>
          </cell>
          <cell r="H1741">
            <v>0.62</v>
          </cell>
          <cell r="I1741" t="str">
            <v>7          0</v>
          </cell>
          <cell r="J1741">
            <v>0</v>
          </cell>
          <cell r="K1741">
            <v>0</v>
          </cell>
          <cell r="L1741">
            <v>2003</v>
          </cell>
          <cell r="M1741" t="str">
            <v>No Trade</v>
          </cell>
          <cell r="N1741" t="str">
            <v>NG23</v>
          </cell>
          <cell r="O1741">
            <v>40.26</v>
          </cell>
          <cell r="P1741">
            <v>1</v>
          </cell>
        </row>
        <row r="1742">
          <cell r="A1742" t="str">
            <v>ON</v>
          </cell>
          <cell r="B1742">
            <v>2</v>
          </cell>
          <cell r="C1742">
            <v>3</v>
          </cell>
          <cell r="D1742" t="str">
            <v>P</v>
          </cell>
          <cell r="E1742">
            <v>3.75</v>
          </cell>
          <cell r="F1742">
            <v>37649</v>
          </cell>
          <cell r="G1742">
            <v>0.10199999999999999</v>
          </cell>
          <cell r="H1742">
            <v>0.13</v>
          </cell>
          <cell r="I1742" t="str">
            <v>5        250</v>
          </cell>
          <cell r="J1742">
            <v>0.113</v>
          </cell>
          <cell r="K1742">
            <v>0.112</v>
          </cell>
          <cell r="L1742">
            <v>2003</v>
          </cell>
          <cell r="M1742">
            <v>3.0974694178085262</v>
          </cell>
          <cell r="N1742" t="str">
            <v>NG23</v>
          </cell>
          <cell r="O1742">
            <v>40.26</v>
          </cell>
          <cell r="P1742">
            <v>2</v>
          </cell>
        </row>
        <row r="1743">
          <cell r="A1743" t="str">
            <v>ON</v>
          </cell>
          <cell r="B1743">
            <v>2</v>
          </cell>
          <cell r="C1743">
            <v>3</v>
          </cell>
          <cell r="D1743" t="str">
            <v>C</v>
          </cell>
          <cell r="E1743">
            <v>3.8</v>
          </cell>
          <cell r="F1743">
            <v>37649</v>
          </cell>
          <cell r="G1743">
            <v>0.66900000000000004</v>
          </cell>
          <cell r="H1743">
            <v>0.57999999999999996</v>
          </cell>
          <cell r="I1743" t="str">
            <v>4          0</v>
          </cell>
          <cell r="J1743">
            <v>0</v>
          </cell>
          <cell r="K1743">
            <v>0</v>
          </cell>
          <cell r="L1743">
            <v>2003</v>
          </cell>
          <cell r="M1743" t="str">
            <v>No Trade</v>
          </cell>
          <cell r="N1743" t="str">
            <v>NG23</v>
          </cell>
          <cell r="O1743">
            <v>40.26</v>
          </cell>
          <cell r="P1743">
            <v>1</v>
          </cell>
        </row>
        <row r="1744">
          <cell r="A1744" t="str">
            <v>ON</v>
          </cell>
          <cell r="B1744">
            <v>2</v>
          </cell>
          <cell r="C1744">
            <v>3</v>
          </cell>
          <cell r="D1744" t="str">
            <v>P</v>
          </cell>
          <cell r="E1744">
            <v>3.8</v>
          </cell>
          <cell r="F1744">
            <v>37649</v>
          </cell>
          <cell r="G1744">
            <v>0.112</v>
          </cell>
          <cell r="H1744">
            <v>0.14000000000000001</v>
          </cell>
          <cell r="I1744" t="str">
            <v>4          5</v>
          </cell>
          <cell r="J1744">
            <v>0.105</v>
          </cell>
          <cell r="K1744">
            <v>0.105</v>
          </cell>
          <cell r="L1744">
            <v>2003</v>
          </cell>
          <cell r="M1744">
            <v>3.1261952029334541</v>
          </cell>
          <cell r="N1744" t="str">
            <v>NG23</v>
          </cell>
          <cell r="O1744">
            <v>40.26</v>
          </cell>
          <cell r="P1744">
            <v>2</v>
          </cell>
        </row>
        <row r="1745">
          <cell r="A1745" t="str">
            <v>ON</v>
          </cell>
          <cell r="B1745">
            <v>2</v>
          </cell>
          <cell r="C1745">
            <v>3</v>
          </cell>
          <cell r="D1745" t="str">
            <v>C</v>
          </cell>
          <cell r="E1745">
            <v>3.85</v>
          </cell>
          <cell r="F1745">
            <v>37649</v>
          </cell>
          <cell r="G1745">
            <v>0.624</v>
          </cell>
          <cell r="H1745">
            <v>0.55000000000000004</v>
          </cell>
          <cell r="I1745" t="str">
            <v>1          0</v>
          </cell>
          <cell r="J1745">
            <v>0</v>
          </cell>
          <cell r="K1745">
            <v>0</v>
          </cell>
          <cell r="L1745">
            <v>2003</v>
          </cell>
          <cell r="M1745" t="str">
            <v>No Trade</v>
          </cell>
          <cell r="N1745" t="str">
            <v>NG23</v>
          </cell>
          <cell r="O1745">
            <v>40.26</v>
          </cell>
          <cell r="P1745">
            <v>1</v>
          </cell>
        </row>
        <row r="1746">
          <cell r="A1746" t="str">
            <v>ON</v>
          </cell>
          <cell r="B1746">
            <v>2</v>
          </cell>
          <cell r="C1746">
            <v>3</v>
          </cell>
          <cell r="D1746" t="str">
            <v>P</v>
          </cell>
          <cell r="E1746">
            <v>3.85</v>
          </cell>
          <cell r="F1746">
            <v>37649</v>
          </cell>
          <cell r="G1746">
            <v>0.11799999999999999</v>
          </cell>
          <cell r="H1746">
            <v>0.16</v>
          </cell>
          <cell r="I1746" t="str">
            <v>0          0</v>
          </cell>
          <cell r="J1746">
            <v>0</v>
          </cell>
          <cell r="K1746">
            <v>0</v>
          </cell>
          <cell r="L1746">
            <v>2003</v>
          </cell>
          <cell r="M1746">
            <v>3.1345825670896752</v>
          </cell>
          <cell r="N1746" t="str">
            <v>NG23</v>
          </cell>
          <cell r="O1746">
            <v>40.26</v>
          </cell>
          <cell r="P1746">
            <v>2</v>
          </cell>
        </row>
        <row r="1747">
          <cell r="A1747" t="str">
            <v>ON</v>
          </cell>
          <cell r="B1747">
            <v>2</v>
          </cell>
          <cell r="C1747">
            <v>3</v>
          </cell>
          <cell r="D1747" t="str">
            <v>C</v>
          </cell>
          <cell r="E1747">
            <v>3.9</v>
          </cell>
          <cell r="F1747">
            <v>37649</v>
          </cell>
          <cell r="G1747">
            <v>0.58899999999999997</v>
          </cell>
          <cell r="H1747">
            <v>0.52</v>
          </cell>
          <cell r="I1747" t="str">
            <v>0          0</v>
          </cell>
          <cell r="J1747">
            <v>0</v>
          </cell>
          <cell r="K1747">
            <v>0</v>
          </cell>
          <cell r="L1747">
            <v>2003</v>
          </cell>
          <cell r="M1747" t="str">
            <v>No Trade</v>
          </cell>
          <cell r="N1747" t="str">
            <v>NG23</v>
          </cell>
          <cell r="O1747">
            <v>40.26</v>
          </cell>
          <cell r="P1747">
            <v>1</v>
          </cell>
        </row>
        <row r="1748">
          <cell r="A1748" t="str">
            <v>ON</v>
          </cell>
          <cell r="B1748">
            <v>2</v>
          </cell>
          <cell r="C1748">
            <v>3</v>
          </cell>
          <cell r="D1748" t="str">
            <v>P</v>
          </cell>
          <cell r="E1748">
            <v>3.9</v>
          </cell>
          <cell r="F1748">
            <v>37649</v>
          </cell>
          <cell r="G1748">
            <v>0.13300000000000001</v>
          </cell>
          <cell r="H1748">
            <v>0.17</v>
          </cell>
          <cell r="I1748" t="str">
            <v>9          0</v>
          </cell>
          <cell r="J1748">
            <v>0</v>
          </cell>
          <cell r="K1748">
            <v>0</v>
          </cell>
          <cell r="L1748">
            <v>2003</v>
          </cell>
          <cell r="M1748">
            <v>3.1797253464196595</v>
          </cell>
          <cell r="N1748" t="str">
            <v>NG23</v>
          </cell>
          <cell r="O1748">
            <v>40.26</v>
          </cell>
          <cell r="P1748">
            <v>2</v>
          </cell>
        </row>
        <row r="1749">
          <cell r="A1749" t="str">
            <v>ON</v>
          </cell>
          <cell r="B1749">
            <v>2</v>
          </cell>
          <cell r="C1749">
            <v>3</v>
          </cell>
          <cell r="D1749" t="str">
            <v>C</v>
          </cell>
          <cell r="E1749">
            <v>3.95</v>
          </cell>
          <cell r="F1749">
            <v>37649</v>
          </cell>
          <cell r="G1749">
            <v>0.55500000000000005</v>
          </cell>
          <cell r="H1749">
            <v>0.49</v>
          </cell>
          <cell r="I1749" t="str">
            <v>0          0</v>
          </cell>
          <cell r="J1749">
            <v>0</v>
          </cell>
          <cell r="K1749">
            <v>0</v>
          </cell>
          <cell r="L1749">
            <v>2003</v>
          </cell>
          <cell r="M1749" t="str">
            <v>No Trade</v>
          </cell>
          <cell r="N1749" t="str">
            <v>NG23</v>
          </cell>
          <cell r="O1749">
            <v>40.26</v>
          </cell>
          <cell r="P1749">
            <v>1</v>
          </cell>
        </row>
        <row r="1750">
          <cell r="A1750" t="str">
            <v>ON</v>
          </cell>
          <cell r="B1750">
            <v>2</v>
          </cell>
          <cell r="C1750">
            <v>3</v>
          </cell>
          <cell r="D1750" t="str">
            <v>P</v>
          </cell>
          <cell r="E1750">
            <v>3.95</v>
          </cell>
          <cell r="F1750">
            <v>37649</v>
          </cell>
          <cell r="G1750">
            <v>0.14899999999999999</v>
          </cell>
          <cell r="H1750">
            <v>0.19</v>
          </cell>
          <cell r="I1750" t="str">
            <v>9          0</v>
          </cell>
          <cell r="J1750">
            <v>0</v>
          </cell>
          <cell r="K1750">
            <v>0</v>
          </cell>
          <cell r="L1750">
            <v>2003</v>
          </cell>
          <cell r="M1750">
            <v>3.2240777510607903</v>
          </cell>
          <cell r="N1750" t="str">
            <v>NG23</v>
          </cell>
          <cell r="O1750">
            <v>40.26</v>
          </cell>
          <cell r="P1750">
            <v>2</v>
          </cell>
        </row>
        <row r="1751">
          <cell r="A1751" t="str">
            <v>ON</v>
          </cell>
          <cell r="B1751">
            <v>2</v>
          </cell>
          <cell r="C1751">
            <v>3</v>
          </cell>
          <cell r="D1751" t="str">
            <v>C</v>
          </cell>
          <cell r="E1751">
            <v>4</v>
          </cell>
          <cell r="F1751">
            <v>37649</v>
          </cell>
          <cell r="G1751">
            <v>0.52400000000000002</v>
          </cell>
          <cell r="H1751">
            <v>0.46</v>
          </cell>
          <cell r="I1751" t="str">
            <v>2          2</v>
          </cell>
          <cell r="J1751">
            <v>0.46</v>
          </cell>
          <cell r="K1751">
            <v>0.46</v>
          </cell>
          <cell r="L1751">
            <v>2003</v>
          </cell>
          <cell r="M1751" t="str">
            <v>No Trade</v>
          </cell>
          <cell r="N1751" t="str">
            <v>NG23</v>
          </cell>
          <cell r="O1751">
            <v>40.26</v>
          </cell>
          <cell r="P1751">
            <v>1</v>
          </cell>
        </row>
        <row r="1752">
          <cell r="A1752" t="str">
            <v>ON</v>
          </cell>
          <cell r="B1752">
            <v>2</v>
          </cell>
          <cell r="C1752">
            <v>3</v>
          </cell>
          <cell r="D1752" t="str">
            <v>P</v>
          </cell>
          <cell r="E1752">
            <v>4</v>
          </cell>
          <cell r="F1752">
            <v>37649</v>
          </cell>
          <cell r="G1752">
            <v>0.16700000000000001</v>
          </cell>
          <cell r="H1752">
            <v>0.22</v>
          </cell>
          <cell r="I1752" t="str">
            <v>0        260</v>
          </cell>
          <cell r="J1752">
            <v>0.20200000000000001</v>
          </cell>
          <cell r="K1752">
            <v>0.2</v>
          </cell>
          <cell r="L1752">
            <v>2003</v>
          </cell>
          <cell r="M1752">
            <v>3.2712472926545848</v>
          </cell>
          <cell r="N1752" t="str">
            <v>NG23</v>
          </cell>
          <cell r="O1752">
            <v>40.26</v>
          </cell>
          <cell r="P1752">
            <v>2</v>
          </cell>
        </row>
        <row r="1753">
          <cell r="A1753" t="str">
            <v>ON</v>
          </cell>
          <cell r="B1753">
            <v>2</v>
          </cell>
          <cell r="C1753">
            <v>3</v>
          </cell>
          <cell r="D1753" t="str">
            <v>C</v>
          </cell>
          <cell r="E1753">
            <v>4.05</v>
          </cell>
          <cell r="F1753">
            <v>37649</v>
          </cell>
          <cell r="G1753">
            <v>0.49299999999999999</v>
          </cell>
          <cell r="H1753">
            <v>0.43</v>
          </cell>
          <cell r="I1753" t="str">
            <v>4          0</v>
          </cell>
          <cell r="J1753">
            <v>0</v>
          </cell>
          <cell r="K1753">
            <v>0</v>
          </cell>
          <cell r="L1753">
            <v>2003</v>
          </cell>
          <cell r="M1753" t="str">
            <v>No Trade</v>
          </cell>
          <cell r="N1753" t="str">
            <v>NG23</v>
          </cell>
          <cell r="O1753">
            <v>40.26</v>
          </cell>
          <cell r="P1753">
            <v>1</v>
          </cell>
        </row>
        <row r="1754">
          <cell r="A1754" t="str">
            <v>ON</v>
          </cell>
          <cell r="B1754">
            <v>2</v>
          </cell>
          <cell r="C1754">
            <v>3</v>
          </cell>
          <cell r="D1754" t="str">
            <v>P</v>
          </cell>
          <cell r="E1754">
            <v>4.05</v>
          </cell>
          <cell r="F1754">
            <v>37649</v>
          </cell>
          <cell r="G1754">
            <v>0.186</v>
          </cell>
          <cell r="H1754">
            <v>0.24</v>
          </cell>
          <cell r="I1754" t="str">
            <v>2          0</v>
          </cell>
          <cell r="J1754">
            <v>0</v>
          </cell>
          <cell r="K1754">
            <v>0</v>
          </cell>
          <cell r="L1754">
            <v>2003</v>
          </cell>
          <cell r="M1754">
            <v>3.3172783746573362</v>
          </cell>
          <cell r="N1754" t="str">
            <v>NG23</v>
          </cell>
          <cell r="O1754">
            <v>40.26</v>
          </cell>
          <cell r="P1754">
            <v>2</v>
          </cell>
        </row>
        <row r="1755">
          <cell r="A1755" t="str">
            <v>ON</v>
          </cell>
          <cell r="B1755">
            <v>2</v>
          </cell>
          <cell r="C1755">
            <v>3</v>
          </cell>
          <cell r="D1755" t="str">
            <v>C</v>
          </cell>
          <cell r="E1755">
            <v>4.0999999999999996</v>
          </cell>
          <cell r="F1755">
            <v>37649</v>
          </cell>
          <cell r="G1755">
            <v>0.46500000000000002</v>
          </cell>
          <cell r="H1755">
            <v>0.4</v>
          </cell>
          <cell r="I1755" t="str">
            <v>8          2</v>
          </cell>
          <cell r="J1755">
            <v>0.38</v>
          </cell>
          <cell r="K1755">
            <v>0.379</v>
          </cell>
          <cell r="L1755">
            <v>2003</v>
          </cell>
          <cell r="M1755" t="str">
            <v>No Trade</v>
          </cell>
          <cell r="N1755" t="str">
            <v>NG23</v>
          </cell>
          <cell r="O1755">
            <v>40.26</v>
          </cell>
          <cell r="P1755">
            <v>1</v>
          </cell>
        </row>
        <row r="1756">
          <cell r="A1756" t="str">
            <v>ON</v>
          </cell>
          <cell r="B1756">
            <v>2</v>
          </cell>
          <cell r="C1756">
            <v>3</v>
          </cell>
          <cell r="D1756" t="str">
            <v>P</v>
          </cell>
          <cell r="E1756">
            <v>4.0999999999999996</v>
          </cell>
          <cell r="F1756">
            <v>37649</v>
          </cell>
          <cell r="G1756">
            <v>0.20699999999999999</v>
          </cell>
          <cell r="H1756">
            <v>0.26</v>
          </cell>
          <cell r="I1756" t="str">
            <v>6          2</v>
          </cell>
          <cell r="J1756">
            <v>0.27500000000000002</v>
          </cell>
          <cell r="K1756">
            <v>0.27400000000000002</v>
          </cell>
          <cell r="L1756">
            <v>2003</v>
          </cell>
          <cell r="M1756">
            <v>3.3654196191133092</v>
          </cell>
          <cell r="N1756" t="str">
            <v>NG23</v>
          </cell>
          <cell r="O1756">
            <v>40.26</v>
          </cell>
          <cell r="P1756">
            <v>2</v>
          </cell>
        </row>
        <row r="1757">
          <cell r="A1757" t="str">
            <v>ON</v>
          </cell>
          <cell r="B1757">
            <v>2</v>
          </cell>
          <cell r="C1757">
            <v>3</v>
          </cell>
          <cell r="D1757" t="str">
            <v>C</v>
          </cell>
          <cell r="E1757">
            <v>4.1500000000000004</v>
          </cell>
          <cell r="F1757">
            <v>37649</v>
          </cell>
          <cell r="G1757">
            <v>0.437</v>
          </cell>
          <cell r="H1757">
            <v>0.38</v>
          </cell>
          <cell r="I1757" t="str">
            <v>3          0</v>
          </cell>
          <cell r="J1757">
            <v>0</v>
          </cell>
          <cell r="K1757">
            <v>0</v>
          </cell>
          <cell r="L1757">
            <v>2003</v>
          </cell>
          <cell r="M1757" t="str">
            <v>No Trade</v>
          </cell>
          <cell r="N1757" t="str">
            <v>NG23</v>
          </cell>
          <cell r="O1757">
            <v>40.26</v>
          </cell>
          <cell r="P1757">
            <v>1</v>
          </cell>
        </row>
        <row r="1758">
          <cell r="A1758" t="str">
            <v>ON</v>
          </cell>
          <cell r="B1758">
            <v>2</v>
          </cell>
          <cell r="C1758">
            <v>3</v>
          </cell>
          <cell r="D1758" t="str">
            <v>P</v>
          </cell>
          <cell r="E1758">
            <v>4.1500000000000004</v>
          </cell>
          <cell r="F1758">
            <v>37649</v>
          </cell>
          <cell r="G1758">
            <v>0.22800000000000001</v>
          </cell>
          <cell r="H1758">
            <v>0.28999999999999998</v>
          </cell>
          <cell r="I1758" t="str">
            <v>0          0</v>
          </cell>
          <cell r="J1758">
            <v>0</v>
          </cell>
          <cell r="K1758">
            <v>0</v>
          </cell>
          <cell r="L1758">
            <v>2003</v>
          </cell>
          <cell r="M1758">
            <v>3.4093670713772992</v>
          </cell>
          <cell r="N1758" t="str">
            <v>NG23</v>
          </cell>
          <cell r="O1758">
            <v>40.26</v>
          </cell>
          <cell r="P1758">
            <v>2</v>
          </cell>
        </row>
        <row r="1759">
          <cell r="A1759" t="str">
            <v>ON</v>
          </cell>
          <cell r="B1759">
            <v>2</v>
          </cell>
          <cell r="C1759">
            <v>3</v>
          </cell>
          <cell r="D1759" t="str">
            <v>C</v>
          </cell>
          <cell r="E1759">
            <v>4.2</v>
          </cell>
          <cell r="F1759">
            <v>37649</v>
          </cell>
          <cell r="G1759">
            <v>0.40899999999999997</v>
          </cell>
          <cell r="H1759">
            <v>0.35</v>
          </cell>
          <cell r="I1759" t="str">
            <v>9         10</v>
          </cell>
          <cell r="J1759">
            <v>0</v>
          </cell>
          <cell r="K1759">
            <v>0</v>
          </cell>
          <cell r="L1759">
            <v>2003</v>
          </cell>
          <cell r="M1759" t="str">
            <v>No Trade</v>
          </cell>
          <cell r="N1759" t="str">
            <v>NG23</v>
          </cell>
          <cell r="O1759">
            <v>40.26</v>
          </cell>
          <cell r="P1759">
            <v>1</v>
          </cell>
        </row>
        <row r="1760">
          <cell r="A1760" t="str">
            <v>ON</v>
          </cell>
          <cell r="B1760">
            <v>2</v>
          </cell>
          <cell r="C1760">
            <v>3</v>
          </cell>
          <cell r="D1760" t="str">
            <v>P</v>
          </cell>
          <cell r="E1760">
            <v>4.2</v>
          </cell>
          <cell r="F1760">
            <v>37649</v>
          </cell>
          <cell r="G1760">
            <v>0.251</v>
          </cell>
          <cell r="H1760">
            <v>0.31</v>
          </cell>
          <cell r="I1760" t="str">
            <v>6         10</v>
          </cell>
          <cell r="J1760">
            <v>0</v>
          </cell>
          <cell r="K1760">
            <v>0</v>
          </cell>
          <cell r="L1760">
            <v>2003</v>
          </cell>
          <cell r="M1760">
            <v>3.4553140751198788</v>
          </cell>
          <cell r="N1760" t="str">
            <v>NG23</v>
          </cell>
          <cell r="O1760">
            <v>40.26</v>
          </cell>
          <cell r="P1760">
            <v>2</v>
          </cell>
        </row>
        <row r="1761">
          <cell r="A1761" t="str">
            <v>ON</v>
          </cell>
          <cell r="B1761">
            <v>2</v>
          </cell>
          <cell r="C1761">
            <v>3</v>
          </cell>
          <cell r="D1761" t="str">
            <v>C</v>
          </cell>
          <cell r="E1761">
            <v>4.25</v>
          </cell>
          <cell r="F1761">
            <v>37649</v>
          </cell>
          <cell r="G1761">
            <v>0.38500000000000001</v>
          </cell>
          <cell r="H1761">
            <v>0.33</v>
          </cell>
          <cell r="I1761" t="str">
            <v>7        600</v>
          </cell>
          <cell r="J1761">
            <v>0</v>
          </cell>
          <cell r="K1761">
            <v>0</v>
          </cell>
          <cell r="L1761">
            <v>2003</v>
          </cell>
          <cell r="M1761" t="str">
            <v>No Trade</v>
          </cell>
          <cell r="N1761" t="str">
            <v>NG23</v>
          </cell>
          <cell r="O1761">
            <v>40.26</v>
          </cell>
          <cell r="P1761">
            <v>1</v>
          </cell>
        </row>
        <row r="1762">
          <cell r="A1762" t="str">
            <v>ON</v>
          </cell>
          <cell r="B1762">
            <v>2</v>
          </cell>
          <cell r="C1762">
            <v>3</v>
          </cell>
          <cell r="D1762" t="str">
            <v>P</v>
          </cell>
          <cell r="E1762">
            <v>4.25</v>
          </cell>
          <cell r="F1762">
            <v>37649</v>
          </cell>
          <cell r="G1762">
            <v>0.27600000000000002</v>
          </cell>
          <cell r="H1762">
            <v>0.34</v>
          </cell>
          <cell r="I1762" t="str">
            <v>4        600</v>
          </cell>
          <cell r="J1762">
            <v>0</v>
          </cell>
          <cell r="K1762">
            <v>0</v>
          </cell>
          <cell r="L1762">
            <v>2003</v>
          </cell>
          <cell r="M1762">
            <v>3.5029093538425427</v>
          </cell>
          <cell r="N1762" t="str">
            <v>NG23</v>
          </cell>
          <cell r="O1762">
            <v>40.26</v>
          </cell>
          <cell r="P1762">
            <v>2</v>
          </cell>
        </row>
        <row r="1763">
          <cell r="A1763" t="str">
            <v>ON</v>
          </cell>
          <cell r="B1763">
            <v>2</v>
          </cell>
          <cell r="C1763">
            <v>3</v>
          </cell>
          <cell r="D1763" t="str">
            <v>C</v>
          </cell>
          <cell r="E1763">
            <v>4.3</v>
          </cell>
          <cell r="F1763">
            <v>37649</v>
          </cell>
          <cell r="G1763">
            <v>0.36</v>
          </cell>
          <cell r="H1763">
            <v>0.31</v>
          </cell>
          <cell r="I1763" t="str">
            <v>6        100</v>
          </cell>
          <cell r="J1763">
            <v>0</v>
          </cell>
          <cell r="K1763">
            <v>0</v>
          </cell>
          <cell r="L1763">
            <v>2003</v>
          </cell>
          <cell r="M1763" t="str">
            <v>No Trade</v>
          </cell>
          <cell r="N1763" t="str">
            <v>NG23</v>
          </cell>
          <cell r="O1763">
            <v>40.26</v>
          </cell>
          <cell r="P1763">
            <v>1</v>
          </cell>
        </row>
        <row r="1764">
          <cell r="A1764" t="str">
            <v>ON</v>
          </cell>
          <cell r="B1764">
            <v>2</v>
          </cell>
          <cell r="C1764">
            <v>3</v>
          </cell>
          <cell r="D1764" t="str">
            <v>P</v>
          </cell>
          <cell r="E1764">
            <v>4.3</v>
          </cell>
          <cell r="F1764">
            <v>37649</v>
          </cell>
          <cell r="G1764">
            <v>0.30099999999999999</v>
          </cell>
          <cell r="H1764">
            <v>0.37</v>
          </cell>
          <cell r="I1764" t="str">
            <v>3        100</v>
          </cell>
          <cell r="J1764">
            <v>0</v>
          </cell>
          <cell r="K1764">
            <v>0</v>
          </cell>
          <cell r="L1764">
            <v>2003</v>
          </cell>
          <cell r="M1764">
            <v>3.5468784905434285</v>
          </cell>
          <cell r="N1764" t="str">
            <v>NG23</v>
          </cell>
          <cell r="O1764">
            <v>40.26</v>
          </cell>
          <cell r="P1764">
            <v>2</v>
          </cell>
        </row>
        <row r="1765">
          <cell r="A1765" t="str">
            <v>ON</v>
          </cell>
          <cell r="B1765">
            <v>2</v>
          </cell>
          <cell r="C1765">
            <v>3</v>
          </cell>
          <cell r="D1765" t="str">
            <v>C</v>
          </cell>
          <cell r="E1765">
            <v>4.3499999999999996</v>
          </cell>
          <cell r="F1765">
            <v>37649</v>
          </cell>
          <cell r="G1765">
            <v>0.33700000000000002</v>
          </cell>
          <cell r="H1765">
            <v>0.28999999999999998</v>
          </cell>
          <cell r="I1765" t="str">
            <v>6        100</v>
          </cell>
          <cell r="J1765">
            <v>0</v>
          </cell>
          <cell r="K1765">
            <v>0</v>
          </cell>
          <cell r="L1765">
            <v>2003</v>
          </cell>
          <cell r="M1765" t="str">
            <v>No Trade</v>
          </cell>
          <cell r="N1765" t="str">
            <v>NG23</v>
          </cell>
          <cell r="O1765">
            <v>40.26</v>
          </cell>
          <cell r="P1765">
            <v>1</v>
          </cell>
        </row>
        <row r="1766">
          <cell r="A1766" t="str">
            <v>ON</v>
          </cell>
          <cell r="B1766">
            <v>2</v>
          </cell>
          <cell r="C1766">
            <v>3</v>
          </cell>
          <cell r="D1766" t="str">
            <v>P</v>
          </cell>
          <cell r="E1766">
            <v>4.3499999999999996</v>
          </cell>
          <cell r="F1766">
            <v>37649</v>
          </cell>
          <cell r="G1766">
            <v>0.32800000000000001</v>
          </cell>
          <cell r="H1766">
            <v>0.4</v>
          </cell>
          <cell r="I1766" t="str">
            <v>3        100</v>
          </cell>
          <cell r="J1766">
            <v>0</v>
          </cell>
          <cell r="K1766">
            <v>0</v>
          </cell>
          <cell r="L1766">
            <v>2003</v>
          </cell>
          <cell r="M1766">
            <v>3.5924792372967551</v>
          </cell>
          <cell r="N1766" t="str">
            <v>NG23</v>
          </cell>
          <cell r="O1766">
            <v>40.26</v>
          </cell>
          <cell r="P1766">
            <v>2</v>
          </cell>
        </row>
        <row r="1767">
          <cell r="A1767" t="str">
            <v>ON</v>
          </cell>
          <cell r="B1767">
            <v>2</v>
          </cell>
          <cell r="C1767">
            <v>3</v>
          </cell>
          <cell r="D1767" t="str">
            <v>C</v>
          </cell>
          <cell r="E1767">
            <v>4.4000000000000004</v>
          </cell>
          <cell r="F1767">
            <v>37649</v>
          </cell>
          <cell r="G1767">
            <v>0.315</v>
          </cell>
          <cell r="H1767">
            <v>0.27</v>
          </cell>
          <cell r="I1767" t="str">
            <v>7          0</v>
          </cell>
          <cell r="J1767">
            <v>0</v>
          </cell>
          <cell r="K1767">
            <v>0</v>
          </cell>
          <cell r="L1767">
            <v>2003</v>
          </cell>
          <cell r="M1767" t="str">
            <v>No Trade</v>
          </cell>
          <cell r="N1767" t="str">
            <v>NG23</v>
          </cell>
          <cell r="O1767">
            <v>40.26</v>
          </cell>
          <cell r="P1767">
            <v>1</v>
          </cell>
        </row>
        <row r="1768">
          <cell r="A1768" t="str">
            <v>ON</v>
          </cell>
          <cell r="B1768">
            <v>2</v>
          </cell>
          <cell r="C1768">
            <v>3</v>
          </cell>
          <cell r="D1768" t="str">
            <v>P</v>
          </cell>
          <cell r="E1768">
            <v>4.4000000000000004</v>
          </cell>
          <cell r="F1768">
            <v>37649</v>
          </cell>
          <cell r="G1768">
            <v>0.35599999999999998</v>
          </cell>
          <cell r="H1768">
            <v>0.43</v>
          </cell>
          <cell r="I1768" t="str">
            <v>3          0</v>
          </cell>
          <cell r="J1768">
            <v>0</v>
          </cell>
          <cell r="K1768">
            <v>0</v>
          </cell>
          <cell r="L1768">
            <v>2003</v>
          </cell>
          <cell r="M1768">
            <v>3.6372026296933786</v>
          </cell>
          <cell r="N1768" t="str">
            <v>NG23</v>
          </cell>
          <cell r="O1768">
            <v>40.26</v>
          </cell>
          <cell r="P1768">
            <v>2</v>
          </cell>
        </row>
        <row r="1769">
          <cell r="A1769" t="str">
            <v>ON</v>
          </cell>
          <cell r="B1769">
            <v>2</v>
          </cell>
          <cell r="C1769">
            <v>3</v>
          </cell>
          <cell r="D1769" t="str">
            <v>C</v>
          </cell>
          <cell r="E1769">
            <v>4.45</v>
          </cell>
          <cell r="F1769">
            <v>37649</v>
          </cell>
          <cell r="G1769">
            <v>0.29499999999999998</v>
          </cell>
          <cell r="H1769">
            <v>0.25</v>
          </cell>
          <cell r="I1769" t="str">
            <v>9          0</v>
          </cell>
          <cell r="J1769">
            <v>0</v>
          </cell>
          <cell r="K1769">
            <v>0</v>
          </cell>
          <cell r="L1769">
            <v>2003</v>
          </cell>
          <cell r="M1769" t="str">
            <v>No Trade</v>
          </cell>
          <cell r="N1769" t="str">
            <v>NG23</v>
          </cell>
          <cell r="O1769">
            <v>40.26</v>
          </cell>
          <cell r="P1769">
            <v>1</v>
          </cell>
        </row>
        <row r="1770">
          <cell r="A1770" t="str">
            <v>ON</v>
          </cell>
          <cell r="B1770">
            <v>2</v>
          </cell>
          <cell r="C1770">
            <v>3</v>
          </cell>
          <cell r="D1770" t="str">
            <v>P</v>
          </cell>
          <cell r="E1770">
            <v>4.45</v>
          </cell>
          <cell r="F1770">
            <v>37649</v>
          </cell>
          <cell r="G1770">
            <v>0.46500000000000002</v>
          </cell>
          <cell r="H1770">
            <v>0.46</v>
          </cell>
          <cell r="I1770" t="str">
            <v>5          0</v>
          </cell>
          <cell r="J1770">
            <v>0</v>
          </cell>
          <cell r="K1770">
            <v>0</v>
          </cell>
          <cell r="L1770">
            <v>2003</v>
          </cell>
          <cell r="M1770">
            <v>3.8482421533941369</v>
          </cell>
          <cell r="N1770" t="str">
            <v>NG23</v>
          </cell>
          <cell r="O1770">
            <v>40.26</v>
          </cell>
          <cell r="P1770">
            <v>2</v>
          </cell>
        </row>
        <row r="1771">
          <cell r="A1771" t="str">
            <v>ON</v>
          </cell>
          <cell r="B1771">
            <v>2</v>
          </cell>
          <cell r="C1771">
            <v>3</v>
          </cell>
          <cell r="D1771" t="str">
            <v>C</v>
          </cell>
          <cell r="E1771">
            <v>4.5</v>
          </cell>
          <cell r="F1771">
            <v>37649</v>
          </cell>
          <cell r="G1771">
            <v>0.27600000000000002</v>
          </cell>
          <cell r="H1771">
            <v>0.24</v>
          </cell>
          <cell r="I1771" t="str">
            <v>2         14</v>
          </cell>
          <cell r="J1771">
            <v>0.24</v>
          </cell>
          <cell r="K1771">
            <v>0.22500000000000001</v>
          </cell>
          <cell r="L1771">
            <v>2003</v>
          </cell>
          <cell r="M1771" t="str">
            <v>No Trade</v>
          </cell>
          <cell r="N1771" t="str">
            <v>NG23</v>
          </cell>
          <cell r="O1771">
            <v>40.26</v>
          </cell>
          <cell r="P1771">
            <v>1</v>
          </cell>
        </row>
        <row r="1772">
          <cell r="A1772" t="str">
            <v>ON</v>
          </cell>
          <cell r="B1772">
            <v>2</v>
          </cell>
          <cell r="C1772">
            <v>3</v>
          </cell>
          <cell r="D1772" t="str">
            <v>C</v>
          </cell>
          <cell r="E1772">
            <v>4.55</v>
          </cell>
          <cell r="F1772">
            <v>37649</v>
          </cell>
          <cell r="G1772">
            <v>0.25800000000000001</v>
          </cell>
          <cell r="H1772">
            <v>0.22</v>
          </cell>
          <cell r="I1772" t="str">
            <v>6          0</v>
          </cell>
          <cell r="J1772">
            <v>0</v>
          </cell>
          <cell r="K1772">
            <v>0</v>
          </cell>
          <cell r="L1772">
            <v>2003</v>
          </cell>
          <cell r="M1772" t="str">
            <v>No Trade</v>
          </cell>
          <cell r="N1772" t="str">
            <v>NG23</v>
          </cell>
          <cell r="O1772">
            <v>40.26</v>
          </cell>
          <cell r="P1772">
            <v>1</v>
          </cell>
        </row>
        <row r="1773">
          <cell r="A1773" t="str">
            <v>ON</v>
          </cell>
          <cell r="B1773">
            <v>2</v>
          </cell>
          <cell r="C1773">
            <v>3</v>
          </cell>
          <cell r="D1773" t="str">
            <v>P</v>
          </cell>
          <cell r="E1773">
            <v>4.55</v>
          </cell>
          <cell r="F1773">
            <v>37649</v>
          </cell>
          <cell r="G1773">
            <v>0.44800000000000001</v>
          </cell>
          <cell r="H1773">
            <v>0.53</v>
          </cell>
          <cell r="I1773" t="str">
            <v>1          0</v>
          </cell>
          <cell r="J1773">
            <v>0</v>
          </cell>
          <cell r="K1773">
            <v>0</v>
          </cell>
          <cell r="L1773">
            <v>2003</v>
          </cell>
          <cell r="M1773">
            <v>3.771117972776433</v>
          </cell>
          <cell r="N1773" t="str">
            <v>NG23</v>
          </cell>
          <cell r="O1773">
            <v>40.26</v>
          </cell>
          <cell r="P1773">
            <v>2</v>
          </cell>
        </row>
        <row r="1774">
          <cell r="A1774" t="str">
            <v>ON</v>
          </cell>
          <cell r="B1774">
            <v>2</v>
          </cell>
          <cell r="C1774">
            <v>3</v>
          </cell>
          <cell r="D1774" t="str">
            <v>C</v>
          </cell>
          <cell r="E1774">
            <v>4.5999999999999996</v>
          </cell>
          <cell r="F1774">
            <v>37649</v>
          </cell>
          <cell r="G1774">
            <v>0.24099999999999999</v>
          </cell>
          <cell r="H1774">
            <v>0.21</v>
          </cell>
          <cell r="I1774" t="str">
            <v>2          0</v>
          </cell>
          <cell r="J1774">
            <v>0</v>
          </cell>
          <cell r="K1774">
            <v>0</v>
          </cell>
          <cell r="L1774">
            <v>2003</v>
          </cell>
          <cell r="M1774" t="str">
            <v>No Trade</v>
          </cell>
          <cell r="N1774" t="str">
            <v>NG23</v>
          </cell>
          <cell r="O1774">
            <v>40.26</v>
          </cell>
          <cell r="P1774">
            <v>1</v>
          </cell>
        </row>
        <row r="1775">
          <cell r="A1775" t="str">
            <v>ON</v>
          </cell>
          <cell r="B1775">
            <v>2</v>
          </cell>
          <cell r="C1775">
            <v>3</v>
          </cell>
          <cell r="D1775" t="str">
            <v>C</v>
          </cell>
          <cell r="E1775">
            <v>4.6500000000000004</v>
          </cell>
          <cell r="F1775">
            <v>37649</v>
          </cell>
          <cell r="G1775">
            <v>0.224</v>
          </cell>
          <cell r="H1775">
            <v>0.19</v>
          </cell>
          <cell r="I1775" t="str">
            <v>8          0</v>
          </cell>
          <cell r="J1775">
            <v>0</v>
          </cell>
          <cell r="K1775">
            <v>0</v>
          </cell>
          <cell r="L1775">
            <v>2003</v>
          </cell>
          <cell r="M1775" t="str">
            <v>No Trade</v>
          </cell>
          <cell r="N1775" t="str">
            <v>NG23</v>
          </cell>
          <cell r="O1775">
            <v>40.26</v>
          </cell>
          <cell r="P1775">
            <v>1</v>
          </cell>
        </row>
        <row r="1776">
          <cell r="A1776" t="str">
            <v>ON</v>
          </cell>
          <cell r="B1776">
            <v>2</v>
          </cell>
          <cell r="C1776">
            <v>3</v>
          </cell>
          <cell r="D1776" t="str">
            <v>C</v>
          </cell>
          <cell r="E1776">
            <v>4.7</v>
          </cell>
          <cell r="F1776">
            <v>37649</v>
          </cell>
          <cell r="G1776">
            <v>0.20899999999999999</v>
          </cell>
          <cell r="H1776">
            <v>0.18</v>
          </cell>
          <cell r="I1776" t="str">
            <v>5          5</v>
          </cell>
          <cell r="J1776">
            <v>0.19</v>
          </cell>
          <cell r="K1776">
            <v>0.19</v>
          </cell>
          <cell r="L1776">
            <v>2003</v>
          </cell>
          <cell r="M1776" t="str">
            <v>No Trade</v>
          </cell>
          <cell r="N1776" t="str">
            <v>NG23</v>
          </cell>
          <cell r="O1776">
            <v>40.26</v>
          </cell>
          <cell r="P1776">
            <v>1</v>
          </cell>
        </row>
        <row r="1777">
          <cell r="A1777" t="str">
            <v>ON</v>
          </cell>
          <cell r="B1777">
            <v>2</v>
          </cell>
          <cell r="C1777">
            <v>3</v>
          </cell>
          <cell r="D1777" t="str">
            <v>C</v>
          </cell>
          <cell r="E1777">
            <v>4.75</v>
          </cell>
          <cell r="F1777">
            <v>37649</v>
          </cell>
          <cell r="G1777">
            <v>0.19500000000000001</v>
          </cell>
          <cell r="H1777">
            <v>0.17</v>
          </cell>
          <cell r="I1777" t="str">
            <v>2          0</v>
          </cell>
          <cell r="J1777">
            <v>0</v>
          </cell>
          <cell r="K1777">
            <v>0</v>
          </cell>
          <cell r="L1777">
            <v>2003</v>
          </cell>
          <cell r="M1777" t="str">
            <v>No Trade</v>
          </cell>
          <cell r="N1777" t="str">
            <v>NG23</v>
          </cell>
          <cell r="O1777">
            <v>40.26</v>
          </cell>
          <cell r="P1777">
            <v>1</v>
          </cell>
        </row>
        <row r="1778">
          <cell r="A1778" t="str">
            <v>ON</v>
          </cell>
          <cell r="B1778">
            <v>2</v>
          </cell>
          <cell r="C1778">
            <v>3</v>
          </cell>
          <cell r="D1778" t="str">
            <v>C</v>
          </cell>
          <cell r="E1778">
            <v>4.8</v>
          </cell>
          <cell r="F1778">
            <v>37649</v>
          </cell>
          <cell r="G1778">
            <v>0.182</v>
          </cell>
          <cell r="H1778">
            <v>0.16</v>
          </cell>
          <cell r="I1778" t="str">
            <v>1          0</v>
          </cell>
          <cell r="J1778">
            <v>0</v>
          </cell>
          <cell r="K1778">
            <v>0</v>
          </cell>
          <cell r="L1778">
            <v>2003</v>
          </cell>
          <cell r="M1778" t="str">
            <v>No Trade</v>
          </cell>
          <cell r="N1778" t="str">
            <v>NG23</v>
          </cell>
          <cell r="O1778">
            <v>40.26</v>
          </cell>
          <cell r="P1778">
            <v>1</v>
          </cell>
        </row>
        <row r="1779">
          <cell r="A1779" t="str">
            <v>ON</v>
          </cell>
          <cell r="B1779">
            <v>2</v>
          </cell>
          <cell r="C1779">
            <v>3</v>
          </cell>
          <cell r="D1779" t="str">
            <v>C</v>
          </cell>
          <cell r="E1779">
            <v>4.8499999999999996</v>
          </cell>
          <cell r="F1779">
            <v>37649</v>
          </cell>
          <cell r="G1779">
            <v>0.17</v>
          </cell>
          <cell r="H1779">
            <v>0.15</v>
          </cell>
          <cell r="I1779" t="str">
            <v>0          0</v>
          </cell>
          <cell r="J1779">
            <v>0</v>
          </cell>
          <cell r="K1779">
            <v>0</v>
          </cell>
          <cell r="L1779">
            <v>2003</v>
          </cell>
          <cell r="M1779" t="str">
            <v>No Trade</v>
          </cell>
          <cell r="N1779" t="str">
            <v>NG23</v>
          </cell>
          <cell r="O1779">
            <v>40.26</v>
          </cell>
          <cell r="P1779">
            <v>1</v>
          </cell>
        </row>
        <row r="1780">
          <cell r="A1780" t="str">
            <v>ON</v>
          </cell>
          <cell r="B1780">
            <v>2</v>
          </cell>
          <cell r="C1780">
            <v>3</v>
          </cell>
          <cell r="D1780" t="str">
            <v>C</v>
          </cell>
          <cell r="E1780">
            <v>4.9000000000000004</v>
          </cell>
          <cell r="F1780">
            <v>37649</v>
          </cell>
          <cell r="G1780">
            <v>0.158</v>
          </cell>
          <cell r="H1780">
            <v>0.14000000000000001</v>
          </cell>
          <cell r="I1780" t="str">
            <v>0          0</v>
          </cell>
          <cell r="J1780">
            <v>0</v>
          </cell>
          <cell r="K1780">
            <v>0</v>
          </cell>
          <cell r="L1780">
            <v>2003</v>
          </cell>
          <cell r="M1780" t="str">
            <v>No Trade</v>
          </cell>
          <cell r="N1780" t="str">
            <v>NG23</v>
          </cell>
          <cell r="O1780">
            <v>40.26</v>
          </cell>
          <cell r="P1780">
            <v>1</v>
          </cell>
        </row>
        <row r="1781">
          <cell r="A1781" t="str">
            <v>ON</v>
          </cell>
          <cell r="B1781">
            <v>2</v>
          </cell>
          <cell r="C1781">
            <v>3</v>
          </cell>
          <cell r="D1781" t="str">
            <v>C</v>
          </cell>
          <cell r="E1781">
            <v>4.95</v>
          </cell>
          <cell r="F1781">
            <v>37649</v>
          </cell>
          <cell r="G1781">
            <v>0.14699999999999999</v>
          </cell>
          <cell r="H1781">
            <v>0.13</v>
          </cell>
          <cell r="I1781" t="str">
            <v>1          0</v>
          </cell>
          <cell r="J1781">
            <v>0</v>
          </cell>
          <cell r="K1781">
            <v>0</v>
          </cell>
          <cell r="L1781">
            <v>2003</v>
          </cell>
          <cell r="M1781" t="str">
            <v>No Trade</v>
          </cell>
          <cell r="N1781" t="str">
            <v>NG23</v>
          </cell>
          <cell r="O1781">
            <v>40.26</v>
          </cell>
          <cell r="P1781">
            <v>1</v>
          </cell>
        </row>
        <row r="1782">
          <cell r="A1782" t="str">
            <v>ON</v>
          </cell>
          <cell r="B1782">
            <v>2</v>
          </cell>
          <cell r="C1782">
            <v>3</v>
          </cell>
          <cell r="D1782" t="str">
            <v>C</v>
          </cell>
          <cell r="E1782">
            <v>5</v>
          </cell>
          <cell r="F1782">
            <v>37649</v>
          </cell>
          <cell r="G1782">
            <v>0.13700000000000001</v>
          </cell>
          <cell r="H1782">
            <v>0.12</v>
          </cell>
          <cell r="I1782" t="str">
            <v>2        270</v>
          </cell>
          <cell r="J1782">
            <v>0.13</v>
          </cell>
          <cell r="K1782">
            <v>0.115</v>
          </cell>
          <cell r="L1782">
            <v>2003</v>
          </cell>
          <cell r="M1782" t="str">
            <v>No Trade</v>
          </cell>
          <cell r="N1782" t="str">
            <v>NG23</v>
          </cell>
          <cell r="O1782">
            <v>40.26</v>
          </cell>
          <cell r="P1782">
            <v>1</v>
          </cell>
        </row>
        <row r="1783">
          <cell r="A1783" t="str">
            <v>ON</v>
          </cell>
          <cell r="B1783">
            <v>2</v>
          </cell>
          <cell r="C1783">
            <v>3</v>
          </cell>
          <cell r="D1783" t="str">
            <v>C</v>
          </cell>
          <cell r="E1783">
            <v>5.05</v>
          </cell>
          <cell r="F1783">
            <v>37649</v>
          </cell>
          <cell r="G1783">
            <v>0.128</v>
          </cell>
          <cell r="H1783">
            <v>0.11</v>
          </cell>
          <cell r="I1783" t="str">
            <v>4          0</v>
          </cell>
          <cell r="J1783">
            <v>0</v>
          </cell>
          <cell r="K1783">
            <v>0</v>
          </cell>
          <cell r="L1783">
            <v>2003</v>
          </cell>
          <cell r="M1783" t="str">
            <v>No Trade</v>
          </cell>
          <cell r="N1783" t="str">
            <v>NG23</v>
          </cell>
          <cell r="O1783">
            <v>40.26</v>
          </cell>
          <cell r="P1783">
            <v>1</v>
          </cell>
        </row>
        <row r="1784">
          <cell r="A1784" t="str">
            <v>ON</v>
          </cell>
          <cell r="B1784">
            <v>2</v>
          </cell>
          <cell r="C1784">
            <v>3</v>
          </cell>
          <cell r="D1784" t="str">
            <v>C</v>
          </cell>
          <cell r="E1784">
            <v>5.0999999999999996</v>
          </cell>
          <cell r="F1784">
            <v>37649</v>
          </cell>
          <cell r="G1784">
            <v>0.11899999999999999</v>
          </cell>
          <cell r="H1784">
            <v>0.1</v>
          </cell>
          <cell r="I1784" t="str">
            <v>7          0</v>
          </cell>
          <cell r="J1784">
            <v>0</v>
          </cell>
          <cell r="K1784">
            <v>0</v>
          </cell>
          <cell r="L1784">
            <v>2003</v>
          </cell>
          <cell r="M1784" t="str">
            <v>No Trade</v>
          </cell>
          <cell r="N1784" t="str">
            <v>NG23</v>
          </cell>
          <cell r="O1784">
            <v>40.26</v>
          </cell>
          <cell r="P1784">
            <v>1</v>
          </cell>
        </row>
        <row r="1785">
          <cell r="A1785" t="str">
            <v>ON</v>
          </cell>
          <cell r="B1785">
            <v>2</v>
          </cell>
          <cell r="C1785">
            <v>3</v>
          </cell>
          <cell r="D1785" t="str">
            <v>C</v>
          </cell>
          <cell r="E1785">
            <v>5.15</v>
          </cell>
          <cell r="F1785">
            <v>37649</v>
          </cell>
          <cell r="G1785">
            <v>0.111</v>
          </cell>
          <cell r="H1785">
            <v>0.1</v>
          </cell>
          <cell r="I1785" t="str">
            <v>0          0</v>
          </cell>
          <cell r="J1785">
            <v>0</v>
          </cell>
          <cell r="K1785">
            <v>0</v>
          </cell>
          <cell r="L1785">
            <v>2003</v>
          </cell>
          <cell r="M1785" t="str">
            <v>No Trade</v>
          </cell>
          <cell r="N1785" t="str">
            <v>NG23</v>
          </cell>
          <cell r="O1785">
            <v>40.26</v>
          </cell>
          <cell r="P1785">
            <v>1</v>
          </cell>
        </row>
        <row r="1786">
          <cell r="A1786" t="str">
            <v>ON</v>
          </cell>
          <cell r="B1786">
            <v>2</v>
          </cell>
          <cell r="C1786">
            <v>3</v>
          </cell>
          <cell r="D1786" t="str">
            <v>C</v>
          </cell>
          <cell r="E1786">
            <v>5.2</v>
          </cell>
          <cell r="F1786">
            <v>37649</v>
          </cell>
          <cell r="G1786">
            <v>0.104</v>
          </cell>
          <cell r="H1786">
            <v>0.09</v>
          </cell>
          <cell r="I1786" t="str">
            <v>3          1</v>
          </cell>
          <cell r="J1786">
            <v>0.1</v>
          </cell>
          <cell r="K1786">
            <v>0.1</v>
          </cell>
          <cell r="L1786">
            <v>2003</v>
          </cell>
          <cell r="M1786" t="str">
            <v>No Trade</v>
          </cell>
          <cell r="N1786" t="str">
            <v>NG23</v>
          </cell>
          <cell r="O1786">
            <v>40.26</v>
          </cell>
          <cell r="P1786">
            <v>1</v>
          </cell>
        </row>
        <row r="1787">
          <cell r="A1787" t="str">
            <v>ON</v>
          </cell>
          <cell r="B1787">
            <v>2</v>
          </cell>
          <cell r="C1787">
            <v>3</v>
          </cell>
          <cell r="D1787" t="str">
            <v>C</v>
          </cell>
          <cell r="E1787">
            <v>5.25</v>
          </cell>
          <cell r="F1787">
            <v>37649</v>
          </cell>
          <cell r="G1787">
            <v>9.7000000000000003E-2</v>
          </cell>
          <cell r="H1787">
            <v>0.08</v>
          </cell>
          <cell r="I1787" t="str">
            <v>7          0</v>
          </cell>
          <cell r="J1787">
            <v>0</v>
          </cell>
          <cell r="K1787">
            <v>0</v>
          </cell>
          <cell r="L1787">
            <v>2003</v>
          </cell>
          <cell r="M1787" t="str">
            <v>No Trade</v>
          </cell>
          <cell r="N1787" t="str">
            <v>NG23</v>
          </cell>
          <cell r="O1787">
            <v>40.26</v>
          </cell>
          <cell r="P1787">
            <v>1</v>
          </cell>
        </row>
        <row r="1788">
          <cell r="A1788" t="str">
            <v>ON</v>
          </cell>
          <cell r="B1788">
            <v>2</v>
          </cell>
          <cell r="C1788">
            <v>3</v>
          </cell>
          <cell r="D1788" t="str">
            <v>C</v>
          </cell>
          <cell r="E1788">
            <v>5.3</v>
          </cell>
          <cell r="F1788">
            <v>37649</v>
          </cell>
          <cell r="G1788">
            <v>0.09</v>
          </cell>
          <cell r="H1788">
            <v>0.08</v>
          </cell>
          <cell r="I1788" t="str">
            <v>2         12</v>
          </cell>
          <cell r="J1788">
            <v>0</v>
          </cell>
          <cell r="K1788">
            <v>0</v>
          </cell>
          <cell r="L1788">
            <v>2003</v>
          </cell>
          <cell r="M1788" t="str">
            <v>No Trade</v>
          </cell>
          <cell r="N1788" t="str">
            <v>NG23</v>
          </cell>
          <cell r="O1788">
            <v>40.26</v>
          </cell>
          <cell r="P1788">
            <v>1</v>
          </cell>
        </row>
        <row r="1789">
          <cell r="A1789" t="str">
            <v>ON</v>
          </cell>
          <cell r="B1789">
            <v>2</v>
          </cell>
          <cell r="C1789">
            <v>3</v>
          </cell>
          <cell r="D1789" t="str">
            <v>C</v>
          </cell>
          <cell r="E1789">
            <v>5.35</v>
          </cell>
          <cell r="F1789">
            <v>37649</v>
          </cell>
          <cell r="G1789">
            <v>8.4000000000000005E-2</v>
          </cell>
          <cell r="H1789">
            <v>7.0000000000000007E-2</v>
          </cell>
          <cell r="I1789" t="str">
            <v>6          0</v>
          </cell>
          <cell r="J1789">
            <v>0</v>
          </cell>
          <cell r="K1789">
            <v>0</v>
          </cell>
          <cell r="L1789">
            <v>2003</v>
          </cell>
          <cell r="M1789" t="str">
            <v>No Trade</v>
          </cell>
          <cell r="N1789" t="str">
            <v>NG23</v>
          </cell>
          <cell r="O1789">
            <v>40.26</v>
          </cell>
          <cell r="P1789">
            <v>1</v>
          </cell>
        </row>
        <row r="1790">
          <cell r="A1790" t="str">
            <v>ON</v>
          </cell>
          <cell r="B1790">
            <v>2</v>
          </cell>
          <cell r="C1790">
            <v>3</v>
          </cell>
          <cell r="D1790" t="str">
            <v>C</v>
          </cell>
          <cell r="E1790">
            <v>5.4</v>
          </cell>
          <cell r="F1790">
            <v>37649</v>
          </cell>
          <cell r="G1790">
            <v>7.9000000000000001E-2</v>
          </cell>
          <cell r="H1790">
            <v>7.0000000000000007E-2</v>
          </cell>
          <cell r="I1790" t="str">
            <v>1          0</v>
          </cell>
          <cell r="J1790">
            <v>0</v>
          </cell>
          <cell r="K1790">
            <v>0</v>
          </cell>
          <cell r="L1790">
            <v>2003</v>
          </cell>
          <cell r="M1790" t="str">
            <v>No Trade</v>
          </cell>
          <cell r="N1790" t="str">
            <v>NG23</v>
          </cell>
          <cell r="O1790">
            <v>40.26</v>
          </cell>
          <cell r="P1790">
            <v>1</v>
          </cell>
        </row>
        <row r="1791">
          <cell r="A1791" t="str">
            <v>ON</v>
          </cell>
          <cell r="B1791">
            <v>2</v>
          </cell>
          <cell r="C1791">
            <v>3</v>
          </cell>
          <cell r="D1791" t="str">
            <v>C</v>
          </cell>
          <cell r="E1791">
            <v>5.45</v>
          </cell>
          <cell r="F1791">
            <v>37649</v>
          </cell>
          <cell r="G1791">
            <v>7.5999999999999998E-2</v>
          </cell>
          <cell r="H1791">
            <v>0.06</v>
          </cell>
          <cell r="I1791" t="str">
            <v>7          0</v>
          </cell>
          <cell r="J1791">
            <v>0</v>
          </cell>
          <cell r="K1791">
            <v>0</v>
          </cell>
          <cell r="L1791">
            <v>2003</v>
          </cell>
          <cell r="M1791" t="str">
            <v>No Trade</v>
          </cell>
          <cell r="N1791" t="str">
            <v>NG23</v>
          </cell>
          <cell r="O1791">
            <v>40.26</v>
          </cell>
          <cell r="P1791">
            <v>1</v>
          </cell>
        </row>
        <row r="1792">
          <cell r="A1792" t="str">
            <v>ON</v>
          </cell>
          <cell r="B1792">
            <v>2</v>
          </cell>
          <cell r="C1792">
            <v>3</v>
          </cell>
          <cell r="D1792" t="str">
            <v>C</v>
          </cell>
          <cell r="E1792">
            <v>5.5</v>
          </cell>
          <cell r="F1792">
            <v>37649</v>
          </cell>
          <cell r="G1792">
            <v>7.1999999999999995E-2</v>
          </cell>
          <cell r="H1792">
            <v>0.06</v>
          </cell>
          <cell r="I1792" t="str">
            <v>3        145</v>
          </cell>
          <cell r="J1792">
            <v>7.0000000000000007E-2</v>
          </cell>
          <cell r="K1792">
            <v>7.0000000000000007E-2</v>
          </cell>
          <cell r="L1792">
            <v>2003</v>
          </cell>
          <cell r="M1792" t="str">
            <v>No Trade</v>
          </cell>
          <cell r="N1792" t="str">
            <v>NG23</v>
          </cell>
          <cell r="O1792">
            <v>40.26</v>
          </cell>
          <cell r="P1792">
            <v>1</v>
          </cell>
        </row>
        <row r="1793">
          <cell r="A1793" t="str">
            <v>ON</v>
          </cell>
          <cell r="B1793">
            <v>2</v>
          </cell>
          <cell r="C1793">
            <v>3</v>
          </cell>
          <cell r="D1793" t="str">
            <v>C</v>
          </cell>
          <cell r="E1793">
            <v>5.55</v>
          </cell>
          <cell r="F1793">
            <v>37649</v>
          </cell>
          <cell r="G1793">
            <v>6.4000000000000001E-2</v>
          </cell>
          <cell r="H1793">
            <v>0.05</v>
          </cell>
          <cell r="I1793" t="str">
            <v>9          0</v>
          </cell>
          <cell r="J1793">
            <v>0</v>
          </cell>
          <cell r="K1793">
            <v>0</v>
          </cell>
          <cell r="L1793">
            <v>2003</v>
          </cell>
          <cell r="M1793" t="str">
            <v>No Trade</v>
          </cell>
          <cell r="N1793" t="str">
            <v>NG23</v>
          </cell>
          <cell r="O1793">
            <v>40.26</v>
          </cell>
          <cell r="P1793">
            <v>1</v>
          </cell>
        </row>
        <row r="1794">
          <cell r="A1794" t="str">
            <v>ON</v>
          </cell>
          <cell r="B1794">
            <v>2</v>
          </cell>
          <cell r="C1794">
            <v>3</v>
          </cell>
          <cell r="D1794" t="str">
            <v>C</v>
          </cell>
          <cell r="E1794">
            <v>5.6</v>
          </cell>
          <cell r="F1794">
            <v>37649</v>
          </cell>
          <cell r="G1794">
            <v>0.06</v>
          </cell>
          <cell r="H1794">
            <v>0.05</v>
          </cell>
          <cell r="I1794" t="str">
            <v>5         12</v>
          </cell>
          <cell r="J1794">
            <v>0</v>
          </cell>
          <cell r="K1794">
            <v>0</v>
          </cell>
          <cell r="L1794">
            <v>2003</v>
          </cell>
          <cell r="M1794" t="str">
            <v>No Trade</v>
          </cell>
          <cell r="N1794" t="str">
            <v>NG23</v>
          </cell>
          <cell r="O1794">
            <v>40.26</v>
          </cell>
          <cell r="P1794">
            <v>1</v>
          </cell>
        </row>
        <row r="1795">
          <cell r="A1795" t="str">
            <v>ON</v>
          </cell>
          <cell r="B1795">
            <v>2</v>
          </cell>
          <cell r="C1795">
            <v>3</v>
          </cell>
          <cell r="D1795" t="str">
            <v>C</v>
          </cell>
          <cell r="E1795">
            <v>5.65</v>
          </cell>
          <cell r="F1795">
            <v>37649</v>
          </cell>
          <cell r="G1795">
            <v>5.6000000000000001E-2</v>
          </cell>
          <cell r="H1795">
            <v>0.05</v>
          </cell>
          <cell r="I1795" t="str">
            <v>1          0</v>
          </cell>
          <cell r="J1795">
            <v>0</v>
          </cell>
          <cell r="K1795">
            <v>0</v>
          </cell>
          <cell r="L1795">
            <v>2003</v>
          </cell>
          <cell r="M1795" t="str">
            <v>No Trade</v>
          </cell>
          <cell r="N1795" t="str">
            <v>NG23</v>
          </cell>
          <cell r="O1795">
            <v>40.26</v>
          </cell>
          <cell r="P1795">
            <v>1</v>
          </cell>
        </row>
        <row r="1796">
          <cell r="A1796" t="str">
            <v>ON</v>
          </cell>
          <cell r="B1796">
            <v>2</v>
          </cell>
          <cell r="C1796">
            <v>3</v>
          </cell>
          <cell r="D1796" t="str">
            <v>C</v>
          </cell>
          <cell r="E1796">
            <v>5.7</v>
          </cell>
          <cell r="F1796">
            <v>37649</v>
          </cell>
          <cell r="G1796">
            <v>5.1999999999999998E-2</v>
          </cell>
          <cell r="H1796">
            <v>0.04</v>
          </cell>
          <cell r="I1796" t="str">
            <v>8         12</v>
          </cell>
          <cell r="J1796">
            <v>5.5E-2</v>
          </cell>
          <cell r="K1796">
            <v>4.4999999999999998E-2</v>
          </cell>
          <cell r="L1796">
            <v>2003</v>
          </cell>
          <cell r="M1796" t="str">
            <v>No Trade</v>
          </cell>
          <cell r="N1796" t="str">
            <v>NG23</v>
          </cell>
          <cell r="O1796">
            <v>40.26</v>
          </cell>
          <cell r="P1796">
            <v>1</v>
          </cell>
        </row>
        <row r="1797">
          <cell r="A1797" t="str">
            <v>ON</v>
          </cell>
          <cell r="B1797">
            <v>2</v>
          </cell>
          <cell r="C1797">
            <v>3</v>
          </cell>
          <cell r="D1797" t="str">
            <v>C</v>
          </cell>
          <cell r="E1797">
            <v>5.75</v>
          </cell>
          <cell r="F1797">
            <v>37649</v>
          </cell>
          <cell r="G1797">
            <v>4.9000000000000002E-2</v>
          </cell>
          <cell r="H1797">
            <v>0.04</v>
          </cell>
          <cell r="I1797" t="str">
            <v>5        280</v>
          </cell>
          <cell r="J1797">
            <v>4.4999999999999998E-2</v>
          </cell>
          <cell r="K1797">
            <v>4.4999999999999998E-2</v>
          </cell>
          <cell r="L1797">
            <v>2003</v>
          </cell>
          <cell r="M1797" t="str">
            <v>No Trade</v>
          </cell>
          <cell r="N1797" t="str">
            <v>NG23</v>
          </cell>
          <cell r="O1797">
            <v>40.26</v>
          </cell>
          <cell r="P1797">
            <v>1</v>
          </cell>
        </row>
        <row r="1798">
          <cell r="A1798" t="str">
            <v>ON</v>
          </cell>
          <cell r="B1798">
            <v>2</v>
          </cell>
          <cell r="C1798">
            <v>3</v>
          </cell>
          <cell r="D1798" t="str">
            <v>C</v>
          </cell>
          <cell r="E1798">
            <v>5.8</v>
          </cell>
          <cell r="F1798">
            <v>37649</v>
          </cell>
          <cell r="G1798">
            <v>4.5999999999999999E-2</v>
          </cell>
          <cell r="H1798">
            <v>0.04</v>
          </cell>
          <cell r="I1798" t="str">
            <v>2          0</v>
          </cell>
          <cell r="J1798">
            <v>0</v>
          </cell>
          <cell r="K1798">
            <v>0</v>
          </cell>
          <cell r="L1798">
            <v>2003</v>
          </cell>
          <cell r="M1798" t="str">
            <v>No Trade</v>
          </cell>
          <cell r="N1798" t="str">
            <v>NG23</v>
          </cell>
          <cell r="O1798">
            <v>40.26</v>
          </cell>
          <cell r="P1798">
            <v>1</v>
          </cell>
        </row>
        <row r="1799">
          <cell r="A1799" t="str">
            <v>ON</v>
          </cell>
          <cell r="B1799">
            <v>2</v>
          </cell>
          <cell r="C1799">
            <v>3</v>
          </cell>
          <cell r="D1799" t="str">
            <v>C</v>
          </cell>
          <cell r="E1799">
            <v>5.85</v>
          </cell>
          <cell r="F1799">
            <v>37649</v>
          </cell>
          <cell r="G1799">
            <v>4.2999999999999997E-2</v>
          </cell>
          <cell r="H1799">
            <v>0.04</v>
          </cell>
          <cell r="I1799" t="str">
            <v>0          0</v>
          </cell>
          <cell r="J1799">
            <v>0</v>
          </cell>
          <cell r="K1799">
            <v>0</v>
          </cell>
          <cell r="L1799">
            <v>2003</v>
          </cell>
          <cell r="M1799" t="str">
            <v>No Trade</v>
          </cell>
          <cell r="N1799" t="str">
            <v>NG23</v>
          </cell>
          <cell r="O1799">
            <v>40.26</v>
          </cell>
          <cell r="P1799">
            <v>1</v>
          </cell>
        </row>
        <row r="1800">
          <cell r="A1800" t="str">
            <v>ON</v>
          </cell>
          <cell r="B1800">
            <v>2</v>
          </cell>
          <cell r="C1800">
            <v>3</v>
          </cell>
          <cell r="D1800" t="str">
            <v>C</v>
          </cell>
          <cell r="E1800">
            <v>5.9</v>
          </cell>
          <cell r="F1800">
            <v>37649</v>
          </cell>
          <cell r="G1800">
            <v>0.04</v>
          </cell>
          <cell r="H1800">
            <v>0.03</v>
          </cell>
          <cell r="I1800" t="str">
            <v>7          0</v>
          </cell>
          <cell r="J1800">
            <v>0</v>
          </cell>
          <cell r="K1800">
            <v>0</v>
          </cell>
          <cell r="L1800">
            <v>2003</v>
          </cell>
          <cell r="M1800" t="str">
            <v>No Trade</v>
          </cell>
          <cell r="N1800" t="str">
            <v>NG23</v>
          </cell>
          <cell r="O1800">
            <v>40.26</v>
          </cell>
          <cell r="P1800">
            <v>1</v>
          </cell>
        </row>
        <row r="1801">
          <cell r="A1801" t="str">
            <v>ON</v>
          </cell>
          <cell r="B1801">
            <v>2</v>
          </cell>
          <cell r="C1801">
            <v>3</v>
          </cell>
          <cell r="D1801" t="str">
            <v>C</v>
          </cell>
          <cell r="E1801">
            <v>5.95</v>
          </cell>
          <cell r="F1801">
            <v>37649</v>
          </cell>
          <cell r="G1801">
            <v>0</v>
          </cell>
          <cell r="H1801">
            <v>0</v>
          </cell>
          <cell r="I1801" t="str">
            <v>0          0</v>
          </cell>
          <cell r="J1801">
            <v>0</v>
          </cell>
          <cell r="K1801">
            <v>0</v>
          </cell>
          <cell r="L1801">
            <v>2003</v>
          </cell>
          <cell r="M1801" t="str">
            <v>No Trade</v>
          </cell>
          <cell r="N1801" t="str">
            <v/>
          </cell>
          <cell r="O1801" t="str">
            <v/>
          </cell>
          <cell r="P1801" t="str">
            <v/>
          </cell>
        </row>
        <row r="1802">
          <cell r="A1802" t="str">
            <v>ON</v>
          </cell>
          <cell r="B1802">
            <v>2</v>
          </cell>
          <cell r="C1802">
            <v>3</v>
          </cell>
          <cell r="D1802" t="str">
            <v>C</v>
          </cell>
          <cell r="E1802">
            <v>6</v>
          </cell>
          <cell r="F1802">
            <v>37649</v>
          </cell>
          <cell r="G1802">
            <v>3.5000000000000003E-2</v>
          </cell>
          <cell r="H1802">
            <v>0.03</v>
          </cell>
          <cell r="I1802" t="str">
            <v>3        602</v>
          </cell>
          <cell r="J1802">
            <v>2.9000000000000001E-2</v>
          </cell>
          <cell r="K1802">
            <v>2.7E-2</v>
          </cell>
          <cell r="L1802">
            <v>2003</v>
          </cell>
          <cell r="M1802" t="str">
            <v>No Trade</v>
          </cell>
          <cell r="N1802" t="str">
            <v>NG23</v>
          </cell>
          <cell r="O1802">
            <v>40.26</v>
          </cell>
          <cell r="P1802">
            <v>1</v>
          </cell>
        </row>
        <row r="1803">
          <cell r="A1803" t="str">
            <v>ON</v>
          </cell>
          <cell r="B1803">
            <v>2</v>
          </cell>
          <cell r="C1803">
            <v>3</v>
          </cell>
          <cell r="D1803" t="str">
            <v>P</v>
          </cell>
          <cell r="E1803">
            <v>6</v>
          </cell>
          <cell r="F1803">
            <v>37649</v>
          </cell>
          <cell r="G1803">
            <v>1.97</v>
          </cell>
          <cell r="H1803">
            <v>1.97</v>
          </cell>
          <cell r="I1803" t="str">
            <v>0          0</v>
          </cell>
          <cell r="J1803">
            <v>0</v>
          </cell>
          <cell r="K1803">
            <v>0</v>
          </cell>
          <cell r="L1803">
            <v>2003</v>
          </cell>
          <cell r="M1803">
            <v>5.1378324123680361</v>
          </cell>
          <cell r="N1803" t="str">
            <v>NG23</v>
          </cell>
          <cell r="O1803">
            <v>40.26</v>
          </cell>
          <cell r="P1803">
            <v>2</v>
          </cell>
        </row>
        <row r="1804">
          <cell r="A1804" t="str">
            <v>ON</v>
          </cell>
          <cell r="B1804">
            <v>2</v>
          </cell>
          <cell r="C1804">
            <v>3</v>
          </cell>
          <cell r="D1804" t="str">
            <v>C</v>
          </cell>
          <cell r="E1804">
            <v>6.05</v>
          </cell>
          <cell r="F1804">
            <v>37649</v>
          </cell>
          <cell r="G1804">
            <v>3.3000000000000002E-2</v>
          </cell>
          <cell r="H1804">
            <v>0.03</v>
          </cell>
          <cell r="I1804" t="str">
            <v>1          0</v>
          </cell>
          <cell r="J1804">
            <v>0</v>
          </cell>
          <cell r="K1804">
            <v>0</v>
          </cell>
          <cell r="L1804">
            <v>2003</v>
          </cell>
          <cell r="M1804" t="str">
            <v>No Trade</v>
          </cell>
          <cell r="N1804" t="str">
            <v>NG23</v>
          </cell>
          <cell r="O1804">
            <v>40.26</v>
          </cell>
          <cell r="P1804">
            <v>1</v>
          </cell>
        </row>
        <row r="1805">
          <cell r="A1805" t="str">
            <v>ON</v>
          </cell>
          <cell r="B1805">
            <v>2</v>
          </cell>
          <cell r="C1805">
            <v>3</v>
          </cell>
          <cell r="D1805" t="str">
            <v>C</v>
          </cell>
          <cell r="E1805">
            <v>6.1</v>
          </cell>
          <cell r="F1805">
            <v>37649</v>
          </cell>
          <cell r="G1805">
            <v>0.03</v>
          </cell>
          <cell r="H1805">
            <v>0.02</v>
          </cell>
          <cell r="I1805" t="str">
            <v>9          0</v>
          </cell>
          <cell r="J1805">
            <v>0</v>
          </cell>
          <cell r="K1805">
            <v>0</v>
          </cell>
          <cell r="L1805">
            <v>2003</v>
          </cell>
          <cell r="M1805" t="str">
            <v>No Trade</v>
          </cell>
          <cell r="N1805" t="str">
            <v>NG23</v>
          </cell>
          <cell r="O1805">
            <v>40.26</v>
          </cell>
          <cell r="P1805">
            <v>1</v>
          </cell>
        </row>
        <row r="1806">
          <cell r="A1806" t="str">
            <v>ON</v>
          </cell>
          <cell r="B1806">
            <v>2</v>
          </cell>
          <cell r="C1806">
            <v>3</v>
          </cell>
          <cell r="D1806" t="str">
            <v>C</v>
          </cell>
          <cell r="E1806">
            <v>6.2</v>
          </cell>
          <cell r="F1806">
            <v>37649</v>
          </cell>
          <cell r="G1806">
            <v>2.7E-2</v>
          </cell>
          <cell r="H1806">
            <v>0.02</v>
          </cell>
          <cell r="I1806" t="str">
            <v>5          0</v>
          </cell>
          <cell r="J1806">
            <v>0</v>
          </cell>
          <cell r="K1806">
            <v>0</v>
          </cell>
          <cell r="L1806">
            <v>2003</v>
          </cell>
          <cell r="M1806" t="str">
            <v>No Trade</v>
          </cell>
          <cell r="N1806" t="str">
            <v>NG23</v>
          </cell>
          <cell r="O1806">
            <v>40.26</v>
          </cell>
          <cell r="P1806">
            <v>1</v>
          </cell>
        </row>
        <row r="1807">
          <cell r="A1807" t="str">
            <v>ON</v>
          </cell>
          <cell r="B1807">
            <v>2</v>
          </cell>
          <cell r="C1807">
            <v>3</v>
          </cell>
          <cell r="D1807" t="str">
            <v>C</v>
          </cell>
          <cell r="E1807">
            <v>6.25</v>
          </cell>
          <cell r="F1807">
            <v>37649</v>
          </cell>
          <cell r="G1807">
            <v>2.5000000000000001E-2</v>
          </cell>
          <cell r="H1807">
            <v>0.02</v>
          </cell>
          <cell r="I1807" t="str">
            <v>4        300</v>
          </cell>
          <cell r="J1807">
            <v>0</v>
          </cell>
          <cell r="K1807">
            <v>0</v>
          </cell>
          <cell r="L1807">
            <v>2003</v>
          </cell>
          <cell r="M1807" t="str">
            <v>No Trade</v>
          </cell>
          <cell r="N1807" t="str">
            <v>NG23</v>
          </cell>
          <cell r="O1807">
            <v>40.26</v>
          </cell>
          <cell r="P1807">
            <v>1</v>
          </cell>
        </row>
        <row r="1808">
          <cell r="A1808" t="str">
            <v>ON</v>
          </cell>
          <cell r="B1808">
            <v>2</v>
          </cell>
          <cell r="C1808">
            <v>3</v>
          </cell>
          <cell r="D1808" t="str">
            <v>C</v>
          </cell>
          <cell r="E1808">
            <v>6.3</v>
          </cell>
          <cell r="F1808">
            <v>37649</v>
          </cell>
          <cell r="G1808">
            <v>2.3E-2</v>
          </cell>
          <cell r="H1808">
            <v>0.02</v>
          </cell>
          <cell r="I1808" t="str">
            <v>2          0</v>
          </cell>
          <cell r="J1808">
            <v>0</v>
          </cell>
          <cell r="K1808">
            <v>0</v>
          </cell>
          <cell r="L1808">
            <v>2003</v>
          </cell>
          <cell r="M1808" t="str">
            <v>No Trade</v>
          </cell>
          <cell r="N1808" t="str">
            <v>NG23</v>
          </cell>
          <cell r="O1808">
            <v>40.26</v>
          </cell>
          <cell r="P1808">
            <v>1</v>
          </cell>
        </row>
        <row r="1809">
          <cell r="A1809" t="str">
            <v>ON</v>
          </cell>
          <cell r="B1809">
            <v>2</v>
          </cell>
          <cell r="C1809">
            <v>3</v>
          </cell>
          <cell r="D1809" t="str">
            <v>C</v>
          </cell>
          <cell r="E1809">
            <v>6.35</v>
          </cell>
          <cell r="F1809">
            <v>37649</v>
          </cell>
          <cell r="G1809">
            <v>2.1999999999999999E-2</v>
          </cell>
          <cell r="H1809">
            <v>0.02</v>
          </cell>
          <cell r="I1809" t="str">
            <v>1          0</v>
          </cell>
          <cell r="J1809">
            <v>0</v>
          </cell>
          <cell r="K1809">
            <v>0</v>
          </cell>
          <cell r="L1809">
            <v>2003</v>
          </cell>
          <cell r="M1809" t="str">
            <v>No Trade</v>
          </cell>
          <cell r="N1809" t="str">
            <v>NG23</v>
          </cell>
          <cell r="O1809">
            <v>40.26</v>
          </cell>
          <cell r="P1809">
            <v>1</v>
          </cell>
        </row>
        <row r="1810">
          <cell r="A1810" t="str">
            <v>ON</v>
          </cell>
          <cell r="B1810">
            <v>2</v>
          </cell>
          <cell r="C1810">
            <v>3</v>
          </cell>
          <cell r="D1810" t="str">
            <v>C</v>
          </cell>
          <cell r="E1810">
            <v>6.4</v>
          </cell>
          <cell r="F1810">
            <v>37649</v>
          </cell>
          <cell r="G1810">
            <v>2.1000000000000001E-2</v>
          </cell>
          <cell r="H1810">
            <v>0.02</v>
          </cell>
          <cell r="I1810" t="str">
            <v>0          0</v>
          </cell>
          <cell r="J1810">
            <v>0</v>
          </cell>
          <cell r="K1810">
            <v>0</v>
          </cell>
          <cell r="L1810">
            <v>2003</v>
          </cell>
          <cell r="M1810" t="str">
            <v>No Trade</v>
          </cell>
          <cell r="N1810" t="str">
            <v>NG23</v>
          </cell>
          <cell r="O1810">
            <v>40.26</v>
          </cell>
          <cell r="P1810">
            <v>1</v>
          </cell>
        </row>
        <row r="1811">
          <cell r="A1811" t="str">
            <v>ON</v>
          </cell>
          <cell r="B1811">
            <v>2</v>
          </cell>
          <cell r="C1811">
            <v>3</v>
          </cell>
          <cell r="D1811" t="str">
            <v>C</v>
          </cell>
          <cell r="E1811">
            <v>6.45</v>
          </cell>
          <cell r="F1811">
            <v>37649</v>
          </cell>
          <cell r="G1811">
            <v>1.9E-2</v>
          </cell>
          <cell r="H1811">
            <v>0.01</v>
          </cell>
          <cell r="I1811" t="str">
            <v>9          0</v>
          </cell>
          <cell r="J1811">
            <v>0</v>
          </cell>
          <cell r="K1811">
            <v>0</v>
          </cell>
          <cell r="L1811">
            <v>2003</v>
          </cell>
          <cell r="M1811" t="str">
            <v>No Trade</v>
          </cell>
          <cell r="N1811" t="str">
            <v>NG23</v>
          </cell>
          <cell r="O1811">
            <v>40.26</v>
          </cell>
          <cell r="P1811">
            <v>1</v>
          </cell>
        </row>
        <row r="1812">
          <cell r="A1812" t="str">
            <v>ON</v>
          </cell>
          <cell r="B1812">
            <v>2</v>
          </cell>
          <cell r="C1812">
            <v>3</v>
          </cell>
          <cell r="D1812" t="str">
            <v>C</v>
          </cell>
          <cell r="E1812">
            <v>6.5</v>
          </cell>
          <cell r="F1812">
            <v>37649</v>
          </cell>
          <cell r="G1812">
            <v>1.7999999999999999E-2</v>
          </cell>
          <cell r="H1812">
            <v>0.01</v>
          </cell>
          <cell r="I1812" t="str">
            <v>8          0</v>
          </cell>
          <cell r="J1812">
            <v>0</v>
          </cell>
          <cell r="K1812">
            <v>0</v>
          </cell>
          <cell r="L1812">
            <v>2003</v>
          </cell>
          <cell r="M1812" t="str">
            <v>No Trade</v>
          </cell>
          <cell r="N1812" t="str">
            <v>NG23</v>
          </cell>
          <cell r="O1812">
            <v>40.26</v>
          </cell>
          <cell r="P1812">
            <v>1</v>
          </cell>
        </row>
        <row r="1813">
          <cell r="A1813" t="str">
            <v>ON</v>
          </cell>
          <cell r="B1813">
            <v>2</v>
          </cell>
          <cell r="C1813">
            <v>3</v>
          </cell>
          <cell r="D1813" t="str">
            <v>C</v>
          </cell>
          <cell r="E1813">
            <v>6.55</v>
          </cell>
          <cell r="F1813">
            <v>37649</v>
          </cell>
          <cell r="G1813">
            <v>1.7000000000000001E-2</v>
          </cell>
          <cell r="H1813">
            <v>0.01</v>
          </cell>
          <cell r="I1813" t="str">
            <v>7          0</v>
          </cell>
          <cell r="J1813">
            <v>0</v>
          </cell>
          <cell r="K1813">
            <v>0</v>
          </cell>
          <cell r="L1813">
            <v>2003</v>
          </cell>
          <cell r="M1813" t="str">
            <v>No Trade</v>
          </cell>
          <cell r="N1813" t="str">
            <v>NG23</v>
          </cell>
          <cell r="O1813">
            <v>40.26</v>
          </cell>
          <cell r="P1813">
            <v>1</v>
          </cell>
        </row>
        <row r="1814">
          <cell r="A1814" t="str">
            <v>ON</v>
          </cell>
          <cell r="B1814">
            <v>2</v>
          </cell>
          <cell r="C1814">
            <v>3</v>
          </cell>
          <cell r="D1814" t="str">
            <v>C</v>
          </cell>
          <cell r="E1814">
            <v>6.6</v>
          </cell>
          <cell r="F1814">
            <v>37649</v>
          </cell>
          <cell r="G1814">
            <v>1.6E-2</v>
          </cell>
          <cell r="H1814">
            <v>0.01</v>
          </cell>
          <cell r="I1814" t="str">
            <v>6          0</v>
          </cell>
          <cell r="J1814">
            <v>0</v>
          </cell>
          <cell r="K1814">
            <v>0</v>
          </cell>
          <cell r="L1814">
            <v>2003</v>
          </cell>
          <cell r="M1814" t="str">
            <v>No Trade</v>
          </cell>
          <cell r="N1814" t="str">
            <v>NG23</v>
          </cell>
          <cell r="O1814">
            <v>40.26</v>
          </cell>
          <cell r="P1814">
            <v>1</v>
          </cell>
        </row>
        <row r="1815">
          <cell r="A1815" t="str">
            <v>ON</v>
          </cell>
          <cell r="B1815">
            <v>2</v>
          </cell>
          <cell r="C1815">
            <v>3</v>
          </cell>
          <cell r="D1815" t="str">
            <v>C</v>
          </cell>
          <cell r="E1815">
            <v>6.65</v>
          </cell>
          <cell r="F1815">
            <v>37649</v>
          </cell>
          <cell r="G1815">
            <v>1.4999999999999999E-2</v>
          </cell>
          <cell r="H1815">
            <v>0.01</v>
          </cell>
          <cell r="I1815" t="str">
            <v>5          0</v>
          </cell>
          <cell r="J1815">
            <v>0</v>
          </cell>
          <cell r="K1815">
            <v>0</v>
          </cell>
          <cell r="L1815">
            <v>2003</v>
          </cell>
          <cell r="M1815" t="str">
            <v>No Trade</v>
          </cell>
          <cell r="N1815" t="str">
            <v>NG23</v>
          </cell>
          <cell r="O1815">
            <v>40.26</v>
          </cell>
          <cell r="P1815">
            <v>1</v>
          </cell>
        </row>
        <row r="1816">
          <cell r="A1816" t="str">
            <v>ON</v>
          </cell>
          <cell r="B1816">
            <v>2</v>
          </cell>
          <cell r="C1816">
            <v>3</v>
          </cell>
          <cell r="D1816" t="str">
            <v>C</v>
          </cell>
          <cell r="E1816">
            <v>6.7</v>
          </cell>
          <cell r="F1816">
            <v>37649</v>
          </cell>
          <cell r="G1816">
            <v>1.4E-2</v>
          </cell>
          <cell r="H1816">
            <v>0.01</v>
          </cell>
          <cell r="I1816" t="str">
            <v>4          2</v>
          </cell>
          <cell r="J1816">
            <v>0</v>
          </cell>
          <cell r="K1816">
            <v>0</v>
          </cell>
          <cell r="L1816">
            <v>2003</v>
          </cell>
          <cell r="M1816" t="str">
            <v>No Trade</v>
          </cell>
          <cell r="N1816" t="str">
            <v>NG23</v>
          </cell>
          <cell r="O1816">
            <v>40.26</v>
          </cell>
          <cell r="P1816">
            <v>1</v>
          </cell>
        </row>
        <row r="1817">
          <cell r="A1817" t="str">
            <v>ON</v>
          </cell>
          <cell r="B1817">
            <v>2</v>
          </cell>
          <cell r="C1817">
            <v>3</v>
          </cell>
          <cell r="D1817" t="str">
            <v>C</v>
          </cell>
          <cell r="E1817">
            <v>6.75</v>
          </cell>
          <cell r="F1817">
            <v>37649</v>
          </cell>
          <cell r="G1817">
            <v>1.2999999999999999E-2</v>
          </cell>
          <cell r="H1817">
            <v>0.01</v>
          </cell>
          <cell r="I1817" t="str">
            <v>3          0</v>
          </cell>
          <cell r="J1817">
            <v>0</v>
          </cell>
          <cell r="K1817">
            <v>0</v>
          </cell>
          <cell r="L1817">
            <v>2003</v>
          </cell>
          <cell r="M1817" t="str">
            <v>No Trade</v>
          </cell>
          <cell r="N1817" t="str">
            <v>NG23</v>
          </cell>
          <cell r="O1817">
            <v>40.26</v>
          </cell>
          <cell r="P1817">
            <v>1</v>
          </cell>
        </row>
        <row r="1818">
          <cell r="A1818" t="str">
            <v>ON</v>
          </cell>
          <cell r="B1818">
            <v>2</v>
          </cell>
          <cell r="C1818">
            <v>3</v>
          </cell>
          <cell r="D1818" t="str">
            <v>C</v>
          </cell>
          <cell r="E1818">
            <v>6.8</v>
          </cell>
          <cell r="F1818">
            <v>37649</v>
          </cell>
          <cell r="G1818">
            <v>1.2999999999999999E-2</v>
          </cell>
          <cell r="H1818">
            <v>0.01</v>
          </cell>
          <cell r="I1818" t="str">
            <v>2          0</v>
          </cell>
          <cell r="J1818">
            <v>0</v>
          </cell>
          <cell r="K1818">
            <v>0</v>
          </cell>
          <cell r="L1818">
            <v>2003</v>
          </cell>
          <cell r="M1818" t="str">
            <v>No Trade</v>
          </cell>
          <cell r="N1818" t="str">
            <v>NG23</v>
          </cell>
          <cell r="O1818">
            <v>40.26</v>
          </cell>
          <cell r="P1818">
            <v>1</v>
          </cell>
        </row>
        <row r="1819">
          <cell r="A1819" t="str">
            <v>ON</v>
          </cell>
          <cell r="B1819">
            <v>2</v>
          </cell>
          <cell r="C1819">
            <v>3</v>
          </cell>
          <cell r="D1819" t="str">
            <v>C</v>
          </cell>
          <cell r="E1819">
            <v>6.85</v>
          </cell>
          <cell r="F1819">
            <v>37649</v>
          </cell>
          <cell r="G1819">
            <v>1.2E-2</v>
          </cell>
          <cell r="H1819">
            <v>0.01</v>
          </cell>
          <cell r="I1819" t="str">
            <v>2          0</v>
          </cell>
          <cell r="J1819">
            <v>0</v>
          </cell>
          <cell r="K1819">
            <v>0</v>
          </cell>
          <cell r="L1819">
            <v>2003</v>
          </cell>
          <cell r="M1819" t="str">
            <v>No Trade</v>
          </cell>
          <cell r="N1819" t="str">
            <v>NG23</v>
          </cell>
          <cell r="O1819">
            <v>40.26</v>
          </cell>
          <cell r="P1819">
            <v>1</v>
          </cell>
        </row>
        <row r="1820">
          <cell r="A1820" t="str">
            <v>ON</v>
          </cell>
          <cell r="B1820">
            <v>2</v>
          </cell>
          <cell r="C1820">
            <v>3</v>
          </cell>
          <cell r="D1820" t="str">
            <v>C</v>
          </cell>
          <cell r="E1820">
            <v>6.9</v>
          </cell>
          <cell r="F1820">
            <v>37649</v>
          </cell>
          <cell r="G1820">
            <v>1.0999999999999999E-2</v>
          </cell>
          <cell r="H1820">
            <v>0.01</v>
          </cell>
          <cell r="I1820" t="str">
            <v>1          0</v>
          </cell>
          <cell r="J1820">
            <v>0</v>
          </cell>
          <cell r="K1820">
            <v>0</v>
          </cell>
          <cell r="L1820">
            <v>2003</v>
          </cell>
          <cell r="M1820" t="str">
            <v>No Trade</v>
          </cell>
          <cell r="N1820" t="str">
            <v>NG23</v>
          </cell>
          <cell r="O1820">
            <v>40.26</v>
          </cell>
          <cell r="P1820">
            <v>1</v>
          </cell>
        </row>
        <row r="1821">
          <cell r="A1821" t="str">
            <v>ON</v>
          </cell>
          <cell r="B1821">
            <v>2</v>
          </cell>
          <cell r="C1821">
            <v>3</v>
          </cell>
          <cell r="D1821" t="str">
            <v>C</v>
          </cell>
          <cell r="E1821">
            <v>6.95</v>
          </cell>
          <cell r="F1821">
            <v>37649</v>
          </cell>
          <cell r="G1821">
            <v>1.0999999999999999E-2</v>
          </cell>
          <cell r="H1821">
            <v>0.01</v>
          </cell>
          <cell r="I1821" t="str">
            <v>0          0</v>
          </cell>
          <cell r="J1821">
            <v>0</v>
          </cell>
          <cell r="K1821">
            <v>0</v>
          </cell>
          <cell r="L1821">
            <v>2003</v>
          </cell>
          <cell r="M1821" t="str">
            <v>No Trade</v>
          </cell>
          <cell r="N1821" t="str">
            <v>NG23</v>
          </cell>
          <cell r="O1821">
            <v>40.26</v>
          </cell>
          <cell r="P1821">
            <v>1</v>
          </cell>
        </row>
        <row r="1822">
          <cell r="A1822" t="str">
            <v>ON</v>
          </cell>
          <cell r="B1822">
            <v>2</v>
          </cell>
          <cell r="C1822">
            <v>3</v>
          </cell>
          <cell r="D1822" t="str">
            <v>C</v>
          </cell>
          <cell r="E1822">
            <v>7</v>
          </cell>
          <cell r="F1822">
            <v>37649</v>
          </cell>
          <cell r="G1822">
            <v>0.01</v>
          </cell>
          <cell r="H1822">
            <v>0.01</v>
          </cell>
          <cell r="I1822" t="str">
            <v>0          5</v>
          </cell>
          <cell r="J1822">
            <v>8.9999999999999993E-3</v>
          </cell>
          <cell r="K1822">
            <v>8.9999999999999993E-3</v>
          </cell>
          <cell r="L1822">
            <v>2003</v>
          </cell>
          <cell r="M1822" t="str">
            <v>No Trade</v>
          </cell>
          <cell r="N1822" t="str">
            <v>NG23</v>
          </cell>
          <cell r="O1822">
            <v>40.26</v>
          </cell>
          <cell r="P1822">
            <v>1</v>
          </cell>
        </row>
        <row r="1823">
          <cell r="A1823" t="str">
            <v>ON</v>
          </cell>
          <cell r="B1823">
            <v>2</v>
          </cell>
          <cell r="C1823">
            <v>3</v>
          </cell>
          <cell r="D1823" t="str">
            <v>C</v>
          </cell>
          <cell r="E1823">
            <v>7.1</v>
          </cell>
          <cell r="F1823">
            <v>37649</v>
          </cell>
          <cell r="G1823">
            <v>8.9999999999999993E-3</v>
          </cell>
          <cell r="H1823">
            <v>0</v>
          </cell>
          <cell r="I1823" t="str">
            <v>9          0</v>
          </cell>
          <cell r="J1823">
            <v>0</v>
          </cell>
          <cell r="K1823">
            <v>0</v>
          </cell>
          <cell r="L1823">
            <v>2003</v>
          </cell>
          <cell r="M1823" t="str">
            <v>No Trade</v>
          </cell>
          <cell r="N1823" t="str">
            <v>NG23</v>
          </cell>
          <cell r="O1823">
            <v>40.26</v>
          </cell>
          <cell r="P1823">
            <v>1</v>
          </cell>
        </row>
        <row r="1824">
          <cell r="A1824" t="str">
            <v>ON</v>
          </cell>
          <cell r="B1824">
            <v>2</v>
          </cell>
          <cell r="C1824">
            <v>3</v>
          </cell>
          <cell r="D1824" t="str">
            <v>C</v>
          </cell>
          <cell r="E1824">
            <v>7.25</v>
          </cell>
          <cell r="F1824">
            <v>37649</v>
          </cell>
          <cell r="G1824">
            <v>8.0000000000000002E-3</v>
          </cell>
          <cell r="H1824">
            <v>0</v>
          </cell>
          <cell r="I1824" t="str">
            <v>8          0</v>
          </cell>
          <cell r="J1824">
            <v>0</v>
          </cell>
          <cell r="K1824">
            <v>0</v>
          </cell>
          <cell r="L1824">
            <v>2003</v>
          </cell>
          <cell r="M1824" t="str">
            <v>No Trade</v>
          </cell>
          <cell r="N1824" t="str">
            <v>NG23</v>
          </cell>
          <cell r="O1824">
            <v>40.26</v>
          </cell>
          <cell r="P1824">
            <v>1</v>
          </cell>
        </row>
        <row r="1825">
          <cell r="A1825" t="str">
            <v>ON</v>
          </cell>
          <cell r="B1825">
            <v>2</v>
          </cell>
          <cell r="C1825">
            <v>3</v>
          </cell>
          <cell r="D1825" t="str">
            <v>C</v>
          </cell>
          <cell r="E1825">
            <v>7.3</v>
          </cell>
          <cell r="F1825">
            <v>37649</v>
          </cell>
          <cell r="G1825">
            <v>7.0000000000000001E-3</v>
          </cell>
          <cell r="H1825">
            <v>0</v>
          </cell>
          <cell r="I1825" t="str">
            <v>7          0</v>
          </cell>
          <cell r="J1825">
            <v>0</v>
          </cell>
          <cell r="K1825">
            <v>0</v>
          </cell>
          <cell r="L1825">
            <v>2003</v>
          </cell>
          <cell r="M1825" t="str">
            <v>No Trade</v>
          </cell>
          <cell r="N1825" t="str">
            <v>NG23</v>
          </cell>
          <cell r="O1825">
            <v>40.26</v>
          </cell>
          <cell r="P1825">
            <v>1</v>
          </cell>
        </row>
        <row r="1826">
          <cell r="A1826" t="str">
            <v>ON</v>
          </cell>
          <cell r="B1826">
            <v>2</v>
          </cell>
          <cell r="C1826">
            <v>3</v>
          </cell>
          <cell r="D1826" t="str">
            <v>C</v>
          </cell>
          <cell r="E1826">
            <v>7.4</v>
          </cell>
          <cell r="F1826">
            <v>37649</v>
          </cell>
          <cell r="G1826">
            <v>6.0000000000000001E-3</v>
          </cell>
          <cell r="H1826">
            <v>0</v>
          </cell>
          <cell r="I1826" t="str">
            <v>6          0</v>
          </cell>
          <cell r="J1826">
            <v>0</v>
          </cell>
          <cell r="K1826">
            <v>0</v>
          </cell>
          <cell r="L1826">
            <v>2003</v>
          </cell>
          <cell r="M1826" t="str">
            <v>No Trade</v>
          </cell>
          <cell r="N1826" t="str">
            <v>NG23</v>
          </cell>
          <cell r="O1826">
            <v>40.26</v>
          </cell>
          <cell r="P1826">
            <v>1</v>
          </cell>
        </row>
        <row r="1827">
          <cell r="A1827" t="str">
            <v>ON</v>
          </cell>
          <cell r="B1827">
            <v>2</v>
          </cell>
          <cell r="C1827">
            <v>3</v>
          </cell>
          <cell r="D1827" t="str">
            <v>C</v>
          </cell>
          <cell r="E1827">
            <v>7.5</v>
          </cell>
          <cell r="F1827">
            <v>37649</v>
          </cell>
          <cell r="G1827">
            <v>6.0000000000000001E-3</v>
          </cell>
          <cell r="H1827">
            <v>0</v>
          </cell>
          <cell r="I1827" t="str">
            <v>6          0</v>
          </cell>
          <cell r="J1827">
            <v>0</v>
          </cell>
          <cell r="K1827">
            <v>0</v>
          </cell>
          <cell r="L1827">
            <v>2003</v>
          </cell>
          <cell r="M1827" t="str">
            <v>No Trade</v>
          </cell>
          <cell r="N1827" t="str">
            <v>NG23</v>
          </cell>
          <cell r="O1827">
            <v>40.26</v>
          </cell>
          <cell r="P1827">
            <v>1</v>
          </cell>
        </row>
        <row r="1828">
          <cell r="A1828" t="str">
            <v>ON</v>
          </cell>
          <cell r="B1828">
            <v>2</v>
          </cell>
          <cell r="C1828">
            <v>3</v>
          </cell>
          <cell r="D1828" t="str">
            <v>C</v>
          </cell>
          <cell r="E1828">
            <v>7.55</v>
          </cell>
          <cell r="F1828">
            <v>37649</v>
          </cell>
          <cell r="G1828">
            <v>5.0000000000000001E-3</v>
          </cell>
          <cell r="H1828">
            <v>0</v>
          </cell>
          <cell r="I1828" t="str">
            <v>6          0</v>
          </cell>
          <cell r="J1828">
            <v>0</v>
          </cell>
          <cell r="K1828">
            <v>0</v>
          </cell>
          <cell r="L1828">
            <v>2003</v>
          </cell>
          <cell r="M1828" t="str">
            <v>No Trade</v>
          </cell>
          <cell r="N1828" t="str">
            <v>NG23</v>
          </cell>
          <cell r="O1828">
            <v>40.26</v>
          </cell>
          <cell r="P1828">
            <v>1</v>
          </cell>
        </row>
        <row r="1829">
          <cell r="A1829" t="str">
            <v>ON</v>
          </cell>
          <cell r="B1829">
            <v>2</v>
          </cell>
          <cell r="C1829">
            <v>3</v>
          </cell>
          <cell r="D1829" t="str">
            <v>C</v>
          </cell>
          <cell r="E1829">
            <v>7.6</v>
          </cell>
          <cell r="F1829">
            <v>37649</v>
          </cell>
          <cell r="G1829">
            <v>5.0000000000000001E-3</v>
          </cell>
          <cell r="H1829">
            <v>0</v>
          </cell>
          <cell r="I1829" t="str">
            <v>5          2</v>
          </cell>
          <cell r="J1829">
            <v>0</v>
          </cell>
          <cell r="K1829">
            <v>0</v>
          </cell>
          <cell r="L1829">
            <v>2003</v>
          </cell>
          <cell r="M1829" t="str">
            <v>No Trade</v>
          </cell>
          <cell r="N1829" t="str">
            <v>NG23</v>
          </cell>
          <cell r="O1829">
            <v>40.26</v>
          </cell>
          <cell r="P1829">
            <v>1</v>
          </cell>
        </row>
        <row r="1830">
          <cell r="A1830" t="str">
            <v>ON</v>
          </cell>
          <cell r="B1830">
            <v>2</v>
          </cell>
          <cell r="C1830">
            <v>3</v>
          </cell>
          <cell r="D1830" t="str">
            <v>C</v>
          </cell>
          <cell r="E1830">
            <v>8</v>
          </cell>
          <cell r="F1830">
            <v>37649</v>
          </cell>
          <cell r="G1830">
            <v>3.0000000000000001E-3</v>
          </cell>
          <cell r="H1830">
            <v>0</v>
          </cell>
          <cell r="I1830" t="str">
            <v>4          0</v>
          </cell>
          <cell r="J1830">
            <v>0</v>
          </cell>
          <cell r="K1830">
            <v>0</v>
          </cell>
          <cell r="L1830">
            <v>2003</v>
          </cell>
          <cell r="M1830" t="str">
            <v>No Trade</v>
          </cell>
          <cell r="N1830" t="str">
            <v>NG23</v>
          </cell>
          <cell r="O1830">
            <v>40.26</v>
          </cell>
          <cell r="P1830">
            <v>1</v>
          </cell>
        </row>
        <row r="1831">
          <cell r="A1831" t="str">
            <v>ON</v>
          </cell>
          <cell r="B1831">
            <v>2</v>
          </cell>
          <cell r="C1831">
            <v>3</v>
          </cell>
          <cell r="D1831" t="str">
            <v>P</v>
          </cell>
          <cell r="E1831">
            <v>8</v>
          </cell>
          <cell r="F1831">
            <v>37649</v>
          </cell>
          <cell r="G1831">
            <v>3.8889999999999998</v>
          </cell>
          <cell r="H1831">
            <v>3.88</v>
          </cell>
          <cell r="I1831" t="str">
            <v>9          0</v>
          </cell>
          <cell r="J1831">
            <v>0</v>
          </cell>
          <cell r="K1831">
            <v>0</v>
          </cell>
          <cell r="L1831">
            <v>2003</v>
          </cell>
          <cell r="M1831">
            <v>5.8763381987905419</v>
          </cell>
          <cell r="N1831" t="str">
            <v>NG23</v>
          </cell>
          <cell r="O1831">
            <v>40.26</v>
          </cell>
          <cell r="P1831">
            <v>2</v>
          </cell>
        </row>
        <row r="1832">
          <cell r="A1832" t="str">
            <v>ON</v>
          </cell>
          <cell r="B1832">
            <v>2</v>
          </cell>
          <cell r="C1832">
            <v>3</v>
          </cell>
          <cell r="D1832" t="str">
            <v>C</v>
          </cell>
          <cell r="E1832">
            <v>9</v>
          </cell>
          <cell r="F1832">
            <v>37649</v>
          </cell>
          <cell r="G1832">
            <v>2E-3</v>
          </cell>
          <cell r="H1832">
            <v>0</v>
          </cell>
          <cell r="I1832" t="str">
            <v>2          0</v>
          </cell>
          <cell r="J1832">
            <v>0</v>
          </cell>
          <cell r="K1832">
            <v>0</v>
          </cell>
          <cell r="L1832">
            <v>2003</v>
          </cell>
          <cell r="M1832" t="str">
            <v>No Trade</v>
          </cell>
          <cell r="N1832" t="str">
            <v>NG23</v>
          </cell>
          <cell r="O1832">
            <v>40.26</v>
          </cell>
          <cell r="P1832">
            <v>1</v>
          </cell>
        </row>
        <row r="1833">
          <cell r="A1833" t="str">
            <v>ON</v>
          </cell>
          <cell r="B1833">
            <v>2</v>
          </cell>
          <cell r="C1833">
            <v>3</v>
          </cell>
          <cell r="D1833" t="str">
            <v>C</v>
          </cell>
          <cell r="E1833">
            <v>10</v>
          </cell>
          <cell r="F1833">
            <v>37649</v>
          </cell>
          <cell r="G1833">
            <v>1E-3</v>
          </cell>
          <cell r="H1833">
            <v>0</v>
          </cell>
          <cell r="I1833" t="str">
            <v>1          0</v>
          </cell>
          <cell r="J1833">
            <v>0</v>
          </cell>
          <cell r="K1833">
            <v>0</v>
          </cell>
          <cell r="L1833">
            <v>2003</v>
          </cell>
          <cell r="M1833" t="str">
            <v>No Trade</v>
          </cell>
          <cell r="N1833" t="str">
            <v>NG23</v>
          </cell>
          <cell r="O1833">
            <v>40.26</v>
          </cell>
          <cell r="P1833">
            <v>1</v>
          </cell>
        </row>
        <row r="1834">
          <cell r="A1834" t="str">
            <v>ON</v>
          </cell>
          <cell r="B1834">
            <v>2</v>
          </cell>
          <cell r="C1834">
            <v>3</v>
          </cell>
          <cell r="D1834" t="str">
            <v>C</v>
          </cell>
          <cell r="E1834">
            <v>12</v>
          </cell>
          <cell r="F1834">
            <v>37649</v>
          </cell>
          <cell r="G1834">
            <v>1E-3</v>
          </cell>
          <cell r="H1834">
            <v>0</v>
          </cell>
          <cell r="I1834" t="str">
            <v>1          0</v>
          </cell>
          <cell r="J1834">
            <v>0</v>
          </cell>
          <cell r="K1834">
            <v>0</v>
          </cell>
          <cell r="L1834">
            <v>2003</v>
          </cell>
          <cell r="M1834" t="str">
            <v>No Trade</v>
          </cell>
          <cell r="N1834" t="str">
            <v>NG23</v>
          </cell>
          <cell r="O1834">
            <v>40.26</v>
          </cell>
          <cell r="P1834">
            <v>1</v>
          </cell>
        </row>
        <row r="1835">
          <cell r="A1835" t="str">
            <v>ON</v>
          </cell>
          <cell r="B1835">
            <v>2</v>
          </cell>
          <cell r="C1835">
            <v>3</v>
          </cell>
          <cell r="D1835" t="str">
            <v>P</v>
          </cell>
          <cell r="E1835">
            <v>12</v>
          </cell>
          <cell r="F1835">
            <v>37649</v>
          </cell>
          <cell r="G1835">
            <v>0</v>
          </cell>
          <cell r="H1835">
            <v>0</v>
          </cell>
          <cell r="I1835" t="str">
            <v>0          0</v>
          </cell>
          <cell r="J1835">
            <v>0</v>
          </cell>
          <cell r="K1835">
            <v>0</v>
          </cell>
          <cell r="L1835">
            <v>2003</v>
          </cell>
          <cell r="M1835" t="str">
            <v>No Trade</v>
          </cell>
          <cell r="N1835" t="str">
            <v/>
          </cell>
          <cell r="O1835" t="str">
            <v/>
          </cell>
          <cell r="P1835" t="str">
            <v/>
          </cell>
        </row>
        <row r="1836">
          <cell r="A1836" t="str">
            <v>ON</v>
          </cell>
          <cell r="B1836">
            <v>3</v>
          </cell>
          <cell r="C1836">
            <v>3</v>
          </cell>
          <cell r="D1836" t="str">
            <v>P</v>
          </cell>
          <cell r="E1836">
            <v>0.25</v>
          </cell>
          <cell r="F1836">
            <v>37677</v>
          </cell>
          <cell r="G1836">
            <v>0</v>
          </cell>
          <cell r="H1836">
            <v>0</v>
          </cell>
          <cell r="I1836" t="str">
            <v>0          0</v>
          </cell>
          <cell r="J1836">
            <v>0</v>
          </cell>
          <cell r="K1836">
            <v>0</v>
          </cell>
          <cell r="L1836">
            <v>2003</v>
          </cell>
          <cell r="M1836" t="str">
            <v>No Trade</v>
          </cell>
          <cell r="N1836" t="str">
            <v/>
          </cell>
          <cell r="O1836" t="str">
            <v/>
          </cell>
          <cell r="P1836" t="str">
            <v/>
          </cell>
        </row>
        <row r="1837">
          <cell r="A1837" t="str">
            <v>ON</v>
          </cell>
          <cell r="B1837">
            <v>3</v>
          </cell>
          <cell r="C1837">
            <v>3</v>
          </cell>
          <cell r="D1837" t="str">
            <v>C</v>
          </cell>
          <cell r="E1837">
            <v>0.5</v>
          </cell>
          <cell r="F1837">
            <v>37677</v>
          </cell>
          <cell r="G1837">
            <v>0</v>
          </cell>
          <cell r="H1837">
            <v>0</v>
          </cell>
          <cell r="I1837" t="str">
            <v>0          0</v>
          </cell>
          <cell r="J1837">
            <v>0</v>
          </cell>
          <cell r="K1837">
            <v>0</v>
          </cell>
          <cell r="L1837">
            <v>2003</v>
          </cell>
          <cell r="M1837" t="str">
            <v>No Trade</v>
          </cell>
          <cell r="N1837" t="str">
            <v/>
          </cell>
          <cell r="O1837" t="str">
            <v/>
          </cell>
          <cell r="P1837" t="str">
            <v/>
          </cell>
        </row>
        <row r="1838">
          <cell r="A1838" t="str">
            <v>ON</v>
          </cell>
          <cell r="B1838">
            <v>3</v>
          </cell>
          <cell r="C1838">
            <v>3</v>
          </cell>
          <cell r="D1838" t="str">
            <v>C</v>
          </cell>
          <cell r="E1838">
            <v>1</v>
          </cell>
          <cell r="F1838">
            <v>37677</v>
          </cell>
          <cell r="G1838">
            <v>0</v>
          </cell>
          <cell r="H1838">
            <v>0</v>
          </cell>
          <cell r="I1838" t="str">
            <v>0          0</v>
          </cell>
          <cell r="J1838">
            <v>0</v>
          </cell>
          <cell r="K1838">
            <v>0</v>
          </cell>
          <cell r="L1838">
            <v>2003</v>
          </cell>
          <cell r="M1838" t="str">
            <v>No Trade</v>
          </cell>
          <cell r="N1838" t="str">
            <v/>
          </cell>
          <cell r="O1838" t="str">
            <v/>
          </cell>
          <cell r="P1838" t="str">
            <v/>
          </cell>
        </row>
        <row r="1839">
          <cell r="A1839" t="str">
            <v>ON</v>
          </cell>
          <cell r="B1839">
            <v>3</v>
          </cell>
          <cell r="C1839">
            <v>3</v>
          </cell>
          <cell r="D1839" t="str">
            <v>P</v>
          </cell>
          <cell r="E1839">
            <v>1.7</v>
          </cell>
          <cell r="F1839">
            <v>37677</v>
          </cell>
          <cell r="G1839">
            <v>1E-3</v>
          </cell>
          <cell r="H1839">
            <v>0</v>
          </cell>
          <cell r="I1839" t="str">
            <v>1          0</v>
          </cell>
          <cell r="J1839">
            <v>0</v>
          </cell>
          <cell r="K1839">
            <v>0</v>
          </cell>
          <cell r="L1839">
            <v>2003</v>
          </cell>
          <cell r="M1839">
            <v>2.1345447901232846</v>
          </cell>
          <cell r="N1839" t="str">
            <v>NG33</v>
          </cell>
          <cell r="O1839">
            <v>46</v>
          </cell>
          <cell r="P1839">
            <v>2</v>
          </cell>
        </row>
        <row r="1840">
          <cell r="A1840" t="str">
            <v>ON</v>
          </cell>
          <cell r="B1840">
            <v>3</v>
          </cell>
          <cell r="C1840">
            <v>3</v>
          </cell>
          <cell r="D1840" t="str">
            <v>P</v>
          </cell>
          <cell r="E1840">
            <v>1.75</v>
          </cell>
          <cell r="F1840">
            <v>37677</v>
          </cell>
          <cell r="G1840">
            <v>1E-3</v>
          </cell>
          <cell r="H1840">
            <v>0</v>
          </cell>
          <cell r="I1840" t="str">
            <v>1          0</v>
          </cell>
          <cell r="J1840">
            <v>0</v>
          </cell>
          <cell r="K1840">
            <v>0</v>
          </cell>
          <cell r="L1840">
            <v>2003</v>
          </cell>
          <cell r="M1840">
            <v>2.1145985234270546</v>
          </cell>
          <cell r="N1840" t="str">
            <v>NG33</v>
          </cell>
          <cell r="O1840">
            <v>46</v>
          </cell>
          <cell r="P1840">
            <v>2</v>
          </cell>
        </row>
        <row r="1841">
          <cell r="A1841" t="str">
            <v>ON</v>
          </cell>
          <cell r="B1841">
            <v>3</v>
          </cell>
          <cell r="C1841">
            <v>3</v>
          </cell>
          <cell r="D1841" t="str">
            <v>P</v>
          </cell>
          <cell r="E1841">
            <v>2</v>
          </cell>
          <cell r="F1841">
            <v>37677</v>
          </cell>
          <cell r="G1841">
            <v>1E-3</v>
          </cell>
          <cell r="H1841">
            <v>0</v>
          </cell>
          <cell r="I1841" t="str">
            <v>1          0</v>
          </cell>
          <cell r="J1841">
            <v>0</v>
          </cell>
          <cell r="K1841">
            <v>0</v>
          </cell>
          <cell r="L1841">
            <v>2003</v>
          </cell>
          <cell r="M1841">
            <v>2.0232102738027837</v>
          </cell>
          <cell r="N1841" t="str">
            <v>NG33</v>
          </cell>
          <cell r="O1841">
            <v>46</v>
          </cell>
          <cell r="P1841">
            <v>2</v>
          </cell>
        </row>
        <row r="1842">
          <cell r="A1842" t="str">
            <v>ON</v>
          </cell>
          <cell r="B1842">
            <v>3</v>
          </cell>
          <cell r="C1842">
            <v>3</v>
          </cell>
          <cell r="D1842" t="str">
            <v>P</v>
          </cell>
          <cell r="E1842">
            <v>2.1</v>
          </cell>
          <cell r="F1842">
            <v>37677</v>
          </cell>
          <cell r="G1842">
            <v>1E-3</v>
          </cell>
          <cell r="H1842">
            <v>0</v>
          </cell>
          <cell r="I1842" t="str">
            <v>1          0</v>
          </cell>
          <cell r="J1842">
            <v>0</v>
          </cell>
          <cell r="K1842">
            <v>0</v>
          </cell>
          <cell r="L1842">
            <v>2003</v>
          </cell>
          <cell r="M1842">
            <v>1.9900168508166671</v>
          </cell>
          <cell r="N1842" t="str">
            <v>NG33</v>
          </cell>
          <cell r="O1842">
            <v>46</v>
          </cell>
          <cell r="P1842">
            <v>2</v>
          </cell>
        </row>
        <row r="1843">
          <cell r="A1843" t="str">
            <v>ON</v>
          </cell>
          <cell r="B1843">
            <v>3</v>
          </cell>
          <cell r="C1843">
            <v>3</v>
          </cell>
          <cell r="D1843" t="str">
            <v>P</v>
          </cell>
          <cell r="E1843">
            <v>2.2000000000000002</v>
          </cell>
          <cell r="F1843">
            <v>37677</v>
          </cell>
          <cell r="G1843">
            <v>1E-3</v>
          </cell>
          <cell r="H1843">
            <v>0</v>
          </cell>
          <cell r="I1843" t="str">
            <v>1          0</v>
          </cell>
          <cell r="J1843">
            <v>0</v>
          </cell>
          <cell r="K1843">
            <v>0</v>
          </cell>
          <cell r="L1843">
            <v>2003</v>
          </cell>
          <cell r="M1843">
            <v>1.9584644212002318</v>
          </cell>
          <cell r="N1843" t="str">
            <v>NG33</v>
          </cell>
          <cell r="O1843">
            <v>46</v>
          </cell>
          <cell r="P1843">
            <v>2</v>
          </cell>
        </row>
        <row r="1844">
          <cell r="A1844" t="str">
            <v>ON</v>
          </cell>
          <cell r="B1844">
            <v>3</v>
          </cell>
          <cell r="C1844">
            <v>3</v>
          </cell>
          <cell r="D1844" t="str">
            <v>P</v>
          </cell>
          <cell r="E1844">
            <v>2.25</v>
          </cell>
          <cell r="F1844">
            <v>37677</v>
          </cell>
          <cell r="G1844">
            <v>1E-3</v>
          </cell>
          <cell r="H1844">
            <v>0</v>
          </cell>
          <cell r="I1844" t="str">
            <v>1          0</v>
          </cell>
          <cell r="J1844">
            <v>0</v>
          </cell>
          <cell r="K1844">
            <v>0</v>
          </cell>
          <cell r="L1844">
            <v>2003</v>
          </cell>
          <cell r="M1844">
            <v>1.9432554445088477</v>
          </cell>
          <cell r="N1844" t="str">
            <v>NG33</v>
          </cell>
          <cell r="O1844">
            <v>46</v>
          </cell>
          <cell r="P1844">
            <v>2</v>
          </cell>
        </row>
        <row r="1845">
          <cell r="A1845" t="str">
            <v>ON</v>
          </cell>
          <cell r="B1845">
            <v>3</v>
          </cell>
          <cell r="C1845">
            <v>3</v>
          </cell>
          <cell r="D1845" t="str">
            <v>P</v>
          </cell>
          <cell r="E1845">
            <v>2.2999999999999998</v>
          </cell>
          <cell r="F1845">
            <v>37677</v>
          </cell>
          <cell r="G1845">
            <v>1E-3</v>
          </cell>
          <cell r="H1845">
            <v>0</v>
          </cell>
          <cell r="I1845" t="str">
            <v>2          0</v>
          </cell>
          <cell r="J1845">
            <v>0</v>
          </cell>
          <cell r="K1845">
            <v>0</v>
          </cell>
          <cell r="L1845">
            <v>2003</v>
          </cell>
          <cell r="M1845">
            <v>1.9284015731193924</v>
          </cell>
          <cell r="N1845" t="str">
            <v>NG33</v>
          </cell>
          <cell r="O1845">
            <v>46</v>
          </cell>
          <cell r="P1845">
            <v>2</v>
          </cell>
        </row>
        <row r="1846">
          <cell r="A1846" t="str">
            <v>ON</v>
          </cell>
          <cell r="B1846">
            <v>3</v>
          </cell>
          <cell r="C1846">
            <v>3</v>
          </cell>
          <cell r="D1846" t="str">
            <v>P</v>
          </cell>
          <cell r="E1846">
            <v>2.4</v>
          </cell>
          <cell r="F1846">
            <v>37677</v>
          </cell>
          <cell r="G1846">
            <v>2E-3</v>
          </cell>
          <cell r="H1846">
            <v>0</v>
          </cell>
          <cell r="I1846" t="str">
            <v>3          0</v>
          </cell>
          <cell r="J1846">
            <v>0</v>
          </cell>
          <cell r="K1846">
            <v>0</v>
          </cell>
          <cell r="L1846">
            <v>2003</v>
          </cell>
          <cell r="M1846">
            <v>2.0042315522479588</v>
          </cell>
          <cell r="N1846" t="str">
            <v>NG33</v>
          </cell>
          <cell r="O1846">
            <v>46</v>
          </cell>
          <cell r="P1846">
            <v>2</v>
          </cell>
        </row>
        <row r="1847">
          <cell r="A1847" t="str">
            <v>ON</v>
          </cell>
          <cell r="B1847">
            <v>3</v>
          </cell>
          <cell r="C1847">
            <v>3</v>
          </cell>
          <cell r="D1847" t="str">
            <v>C</v>
          </cell>
          <cell r="E1847">
            <v>2.4500000000000002</v>
          </cell>
          <cell r="F1847">
            <v>37677</v>
          </cell>
          <cell r="G1847">
            <v>0</v>
          </cell>
          <cell r="H1847">
            <v>0</v>
          </cell>
          <cell r="I1847" t="str">
            <v>0          0</v>
          </cell>
          <cell r="J1847">
            <v>0</v>
          </cell>
          <cell r="K1847">
            <v>0</v>
          </cell>
          <cell r="L1847">
            <v>2003</v>
          </cell>
          <cell r="M1847" t="str">
            <v>No Trade</v>
          </cell>
          <cell r="N1847" t="str">
            <v/>
          </cell>
          <cell r="O1847" t="str">
            <v/>
          </cell>
          <cell r="P1847" t="str">
            <v/>
          </cell>
        </row>
        <row r="1848">
          <cell r="A1848" t="str">
            <v>ON</v>
          </cell>
          <cell r="B1848">
            <v>3</v>
          </cell>
          <cell r="C1848">
            <v>3</v>
          </cell>
          <cell r="D1848" t="str">
            <v>C</v>
          </cell>
          <cell r="E1848">
            <v>2.5</v>
          </cell>
          <cell r="F1848">
            <v>37677</v>
          </cell>
          <cell r="G1848">
            <v>0</v>
          </cell>
          <cell r="H1848">
            <v>0</v>
          </cell>
          <cell r="I1848" t="str">
            <v>0          0</v>
          </cell>
          <cell r="J1848">
            <v>0</v>
          </cell>
          <cell r="K1848">
            <v>0</v>
          </cell>
          <cell r="L1848">
            <v>2003</v>
          </cell>
          <cell r="M1848" t="str">
            <v>No Trade</v>
          </cell>
          <cell r="N1848" t="str">
            <v/>
          </cell>
          <cell r="O1848" t="str">
            <v/>
          </cell>
          <cell r="P1848" t="str">
            <v/>
          </cell>
        </row>
        <row r="1849">
          <cell r="A1849" t="str">
            <v>ON</v>
          </cell>
          <cell r="B1849">
            <v>3</v>
          </cell>
          <cell r="C1849">
            <v>3</v>
          </cell>
          <cell r="D1849" t="str">
            <v>P</v>
          </cell>
          <cell r="E1849">
            <v>2.5</v>
          </cell>
          <cell r="F1849">
            <v>37677</v>
          </cell>
          <cell r="G1849">
            <v>3.0000000000000001E-3</v>
          </cell>
          <cell r="H1849">
            <v>0</v>
          </cell>
          <cell r="I1849" t="str">
            <v>4          0</v>
          </cell>
          <cell r="J1849">
            <v>0</v>
          </cell>
          <cell r="K1849">
            <v>0</v>
          </cell>
          <cell r="L1849">
            <v>2003</v>
          </cell>
          <cell r="M1849">
            <v>2.042704699908553</v>
          </cell>
          <cell r="N1849" t="str">
            <v>NG33</v>
          </cell>
          <cell r="O1849">
            <v>46</v>
          </cell>
          <cell r="P1849">
            <v>2</v>
          </cell>
        </row>
        <row r="1850">
          <cell r="A1850" t="str">
            <v>ON</v>
          </cell>
          <cell r="B1850">
            <v>3</v>
          </cell>
          <cell r="C1850">
            <v>3</v>
          </cell>
          <cell r="D1850" t="str">
            <v>C</v>
          </cell>
          <cell r="E1850">
            <v>2.7</v>
          </cell>
          <cell r="F1850">
            <v>37677</v>
          </cell>
          <cell r="G1850">
            <v>0.71499999999999997</v>
          </cell>
          <cell r="H1850">
            <v>0.71</v>
          </cell>
          <cell r="I1850" t="str">
            <v>5          0</v>
          </cell>
          <cell r="J1850">
            <v>0</v>
          </cell>
          <cell r="K1850">
            <v>0</v>
          </cell>
          <cell r="L1850">
            <v>2003</v>
          </cell>
          <cell r="M1850" t="str">
            <v>No Trade</v>
          </cell>
          <cell r="N1850" t="str">
            <v>NG33</v>
          </cell>
          <cell r="O1850">
            <v>46</v>
          </cell>
          <cell r="P1850">
            <v>1</v>
          </cell>
        </row>
        <row r="1851">
          <cell r="A1851" t="str">
            <v>ON</v>
          </cell>
          <cell r="B1851">
            <v>3</v>
          </cell>
          <cell r="C1851">
            <v>3</v>
          </cell>
          <cell r="D1851" t="str">
            <v>P</v>
          </cell>
          <cell r="E1851">
            <v>2.7</v>
          </cell>
          <cell r="F1851">
            <v>37677</v>
          </cell>
          <cell r="G1851">
            <v>6.0000000000000001E-3</v>
          </cell>
          <cell r="H1851">
            <v>0</v>
          </cell>
          <cell r="I1851" t="str">
            <v>9          0</v>
          </cell>
          <cell r="J1851">
            <v>0</v>
          </cell>
          <cell r="K1851">
            <v>0</v>
          </cell>
          <cell r="L1851">
            <v>2003</v>
          </cell>
          <cell r="M1851">
            <v>2.113058319409554</v>
          </cell>
          <cell r="N1851" t="str">
            <v>NG33</v>
          </cell>
          <cell r="O1851">
            <v>46</v>
          </cell>
          <cell r="P1851">
            <v>2</v>
          </cell>
        </row>
        <row r="1852">
          <cell r="A1852" t="str">
            <v>ON</v>
          </cell>
          <cell r="B1852">
            <v>3</v>
          </cell>
          <cell r="C1852">
            <v>3</v>
          </cell>
          <cell r="D1852" t="str">
            <v>C</v>
          </cell>
          <cell r="E1852">
            <v>2.75</v>
          </cell>
          <cell r="F1852">
            <v>37677</v>
          </cell>
          <cell r="G1852">
            <v>1.5169999999999999</v>
          </cell>
          <cell r="H1852">
            <v>1.4</v>
          </cell>
          <cell r="I1852" t="str">
            <v>1          0</v>
          </cell>
          <cell r="J1852">
            <v>0</v>
          </cell>
          <cell r="K1852">
            <v>0</v>
          </cell>
          <cell r="L1852">
            <v>2003</v>
          </cell>
          <cell r="M1852" t="str">
            <v>No Trade</v>
          </cell>
          <cell r="N1852" t="str">
            <v>NG33</v>
          </cell>
          <cell r="O1852">
            <v>46</v>
          </cell>
          <cell r="P1852">
            <v>1</v>
          </cell>
        </row>
        <row r="1853">
          <cell r="A1853" t="str">
            <v>ON</v>
          </cell>
          <cell r="B1853">
            <v>3</v>
          </cell>
          <cell r="C1853">
            <v>3</v>
          </cell>
          <cell r="D1853" t="str">
            <v>P</v>
          </cell>
          <cell r="E1853">
            <v>2.75</v>
          </cell>
          <cell r="F1853">
            <v>37677</v>
          </cell>
          <cell r="G1853">
            <v>8.0000000000000002E-3</v>
          </cell>
          <cell r="H1853">
            <v>0.01</v>
          </cell>
          <cell r="I1853" t="str">
            <v>1        300</v>
          </cell>
          <cell r="J1853">
            <v>8.9999999999999993E-3</v>
          </cell>
          <cell r="K1853">
            <v>8.9999999999999993E-3</v>
          </cell>
          <cell r="L1853">
            <v>2003</v>
          </cell>
          <cell r="M1853">
            <v>2.1575483944278586</v>
          </cell>
          <cell r="N1853" t="str">
            <v>NG33</v>
          </cell>
          <cell r="O1853">
            <v>46</v>
          </cell>
          <cell r="P1853">
            <v>2</v>
          </cell>
        </row>
        <row r="1854">
          <cell r="A1854" t="str">
            <v>ON</v>
          </cell>
          <cell r="B1854">
            <v>3</v>
          </cell>
          <cell r="C1854">
            <v>3</v>
          </cell>
          <cell r="D1854" t="str">
            <v>C</v>
          </cell>
          <cell r="E1854">
            <v>2.8</v>
          </cell>
          <cell r="F1854">
            <v>37677</v>
          </cell>
          <cell r="G1854">
            <v>1.1850000000000001</v>
          </cell>
          <cell r="H1854">
            <v>1.18</v>
          </cell>
          <cell r="I1854" t="str">
            <v>5          0</v>
          </cell>
          <cell r="J1854">
            <v>0</v>
          </cell>
          <cell r="K1854">
            <v>0</v>
          </cell>
          <cell r="L1854">
            <v>2003</v>
          </cell>
          <cell r="M1854" t="str">
            <v>No Trade</v>
          </cell>
          <cell r="N1854" t="str">
            <v>NG33</v>
          </cell>
          <cell r="O1854">
            <v>46</v>
          </cell>
          <cell r="P1854">
            <v>1</v>
          </cell>
        </row>
        <row r="1855">
          <cell r="A1855" t="str">
            <v>ON</v>
          </cell>
          <cell r="B1855">
            <v>3</v>
          </cell>
          <cell r="C1855">
            <v>3</v>
          </cell>
          <cell r="D1855" t="str">
            <v>P</v>
          </cell>
          <cell r="E1855">
            <v>2.8</v>
          </cell>
          <cell r="F1855">
            <v>37677</v>
          </cell>
          <cell r="G1855">
            <v>8.9999999999999993E-3</v>
          </cell>
          <cell r="H1855">
            <v>0.01</v>
          </cell>
          <cell r="I1855" t="str">
            <v>3          0</v>
          </cell>
          <cell r="J1855">
            <v>0</v>
          </cell>
          <cell r="K1855">
            <v>0</v>
          </cell>
          <cell r="L1855">
            <v>2003</v>
          </cell>
          <cell r="M1855">
            <v>2.1681441929639536</v>
          </cell>
          <cell r="N1855" t="str">
            <v>NG33</v>
          </cell>
          <cell r="O1855">
            <v>46</v>
          </cell>
          <cell r="P1855">
            <v>2</v>
          </cell>
        </row>
        <row r="1856">
          <cell r="A1856" t="str">
            <v>ON</v>
          </cell>
          <cell r="B1856">
            <v>3</v>
          </cell>
          <cell r="C1856">
            <v>3</v>
          </cell>
          <cell r="D1856" t="str">
            <v>C</v>
          </cell>
          <cell r="E1856">
            <v>2.85</v>
          </cell>
          <cell r="F1856">
            <v>37677</v>
          </cell>
          <cell r="G1856">
            <v>1.42</v>
          </cell>
          <cell r="H1856">
            <v>1.3</v>
          </cell>
          <cell r="I1856" t="str">
            <v>6          0</v>
          </cell>
          <cell r="J1856">
            <v>0</v>
          </cell>
          <cell r="K1856">
            <v>0</v>
          </cell>
          <cell r="L1856">
            <v>2003</v>
          </cell>
          <cell r="M1856" t="str">
            <v>No Trade</v>
          </cell>
          <cell r="N1856" t="str">
            <v>NG33</v>
          </cell>
          <cell r="O1856">
            <v>46</v>
          </cell>
          <cell r="P1856">
            <v>1</v>
          </cell>
        </row>
        <row r="1857">
          <cell r="A1857" t="str">
            <v>ON</v>
          </cell>
          <cell r="B1857">
            <v>3</v>
          </cell>
          <cell r="C1857">
            <v>3</v>
          </cell>
          <cell r="D1857" t="str">
            <v>P</v>
          </cell>
          <cell r="E1857">
            <v>2.85</v>
          </cell>
          <cell r="F1857">
            <v>37677</v>
          </cell>
          <cell r="G1857">
            <v>1.0999999999999999E-2</v>
          </cell>
          <cell r="H1857">
            <v>0.01</v>
          </cell>
          <cell r="I1857" t="str">
            <v>6          0</v>
          </cell>
          <cell r="J1857">
            <v>0</v>
          </cell>
          <cell r="K1857">
            <v>0</v>
          </cell>
          <cell r="L1857">
            <v>2003</v>
          </cell>
          <cell r="M1857">
            <v>2.1980828940002781</v>
          </cell>
          <cell r="N1857" t="str">
            <v>NG33</v>
          </cell>
          <cell r="O1857">
            <v>46</v>
          </cell>
          <cell r="P1857">
            <v>2</v>
          </cell>
        </row>
        <row r="1858">
          <cell r="A1858" t="str">
            <v>ON</v>
          </cell>
          <cell r="B1858">
            <v>3</v>
          </cell>
          <cell r="C1858">
            <v>3</v>
          </cell>
          <cell r="D1858" t="str">
            <v>C</v>
          </cell>
          <cell r="E1858">
            <v>2.9</v>
          </cell>
          <cell r="F1858">
            <v>37677</v>
          </cell>
          <cell r="G1858">
            <v>1.3720000000000001</v>
          </cell>
          <cell r="H1858">
            <v>1.25</v>
          </cell>
          <cell r="I1858" t="str">
            <v>9          0</v>
          </cell>
          <cell r="J1858">
            <v>0</v>
          </cell>
          <cell r="K1858">
            <v>0</v>
          </cell>
          <cell r="L1858">
            <v>2003</v>
          </cell>
          <cell r="M1858" t="str">
            <v>No Trade</v>
          </cell>
          <cell r="N1858" t="str">
            <v>NG33</v>
          </cell>
          <cell r="O1858">
            <v>46</v>
          </cell>
          <cell r="P1858">
            <v>1</v>
          </cell>
        </row>
        <row r="1859">
          <cell r="A1859" t="str">
            <v>ON</v>
          </cell>
          <cell r="B1859">
            <v>3</v>
          </cell>
          <cell r="C1859">
            <v>3</v>
          </cell>
          <cell r="D1859" t="str">
            <v>P</v>
          </cell>
          <cell r="E1859">
            <v>2.9</v>
          </cell>
          <cell r="F1859">
            <v>37677</v>
          </cell>
          <cell r="G1859">
            <v>1.4E-2</v>
          </cell>
          <cell r="H1859">
            <v>0.01</v>
          </cell>
          <cell r="I1859" t="str">
            <v>9          0</v>
          </cell>
          <cell r="J1859">
            <v>0</v>
          </cell>
          <cell r="K1859">
            <v>0</v>
          </cell>
          <cell r="L1859">
            <v>2003</v>
          </cell>
          <cell r="M1859">
            <v>2.2398050976618675</v>
          </cell>
          <cell r="N1859" t="str">
            <v>NG33</v>
          </cell>
          <cell r="O1859">
            <v>46</v>
          </cell>
          <cell r="P1859">
            <v>2</v>
          </cell>
        </row>
        <row r="1860">
          <cell r="A1860" t="str">
            <v>ON</v>
          </cell>
          <cell r="B1860">
            <v>3</v>
          </cell>
          <cell r="C1860">
            <v>3</v>
          </cell>
          <cell r="D1860" t="str">
            <v>C</v>
          </cell>
          <cell r="E1860">
            <v>2.95</v>
          </cell>
          <cell r="F1860">
            <v>37677</v>
          </cell>
          <cell r="G1860">
            <v>1.325</v>
          </cell>
          <cell r="H1860">
            <v>1.21</v>
          </cell>
          <cell r="I1860" t="str">
            <v>2          0</v>
          </cell>
          <cell r="J1860">
            <v>0</v>
          </cell>
          <cell r="K1860">
            <v>0</v>
          </cell>
          <cell r="L1860">
            <v>2003</v>
          </cell>
          <cell r="M1860" t="str">
            <v>No Trade</v>
          </cell>
          <cell r="N1860" t="str">
            <v>NG33</v>
          </cell>
          <cell r="O1860">
            <v>46</v>
          </cell>
          <cell r="P1860">
            <v>1</v>
          </cell>
        </row>
        <row r="1861">
          <cell r="A1861" t="str">
            <v>ON</v>
          </cell>
          <cell r="B1861">
            <v>3</v>
          </cell>
          <cell r="C1861">
            <v>3</v>
          </cell>
          <cell r="D1861" t="str">
            <v>P</v>
          </cell>
          <cell r="E1861">
            <v>2.95</v>
          </cell>
          <cell r="F1861">
            <v>37677</v>
          </cell>
          <cell r="G1861">
            <v>1.6E-2</v>
          </cell>
          <cell r="H1861">
            <v>0.02</v>
          </cell>
          <cell r="I1861" t="str">
            <v>2          0</v>
          </cell>
          <cell r="J1861">
            <v>0</v>
          </cell>
          <cell r="K1861">
            <v>0</v>
          </cell>
          <cell r="L1861">
            <v>2003</v>
          </cell>
          <cell r="M1861">
            <v>2.2576638702611089</v>
          </cell>
          <cell r="N1861" t="str">
            <v>NG33</v>
          </cell>
          <cell r="O1861">
            <v>46</v>
          </cell>
          <cell r="P1861">
            <v>2</v>
          </cell>
        </row>
        <row r="1862">
          <cell r="A1862" t="str">
            <v>ON</v>
          </cell>
          <cell r="B1862">
            <v>3</v>
          </cell>
          <cell r="C1862">
            <v>3</v>
          </cell>
          <cell r="D1862" t="str">
            <v>C</v>
          </cell>
          <cell r="E1862">
            <v>3</v>
          </cell>
          <cell r="F1862">
            <v>37677</v>
          </cell>
          <cell r="G1862">
            <v>1.278</v>
          </cell>
          <cell r="H1862">
            <v>1.1599999999999999</v>
          </cell>
          <cell r="I1862" t="str">
            <v>6          0</v>
          </cell>
          <cell r="J1862">
            <v>0</v>
          </cell>
          <cell r="K1862">
            <v>0</v>
          </cell>
          <cell r="L1862">
            <v>2003</v>
          </cell>
          <cell r="M1862" t="str">
            <v>No Trade</v>
          </cell>
          <cell r="N1862" t="str">
            <v>NG33</v>
          </cell>
          <cell r="O1862">
            <v>46</v>
          </cell>
          <cell r="P1862">
            <v>1</v>
          </cell>
        </row>
        <row r="1863">
          <cell r="A1863" t="str">
            <v>ON</v>
          </cell>
          <cell r="B1863">
            <v>3</v>
          </cell>
          <cell r="C1863">
            <v>3</v>
          </cell>
          <cell r="D1863" t="str">
            <v>P</v>
          </cell>
          <cell r="E1863">
            <v>3</v>
          </cell>
          <cell r="F1863">
            <v>37677</v>
          </cell>
          <cell r="G1863">
            <v>1.9E-2</v>
          </cell>
          <cell r="H1863">
            <v>0.02</v>
          </cell>
          <cell r="I1863" t="str">
            <v>6         32</v>
          </cell>
          <cell r="J1863">
            <v>2.4E-2</v>
          </cell>
          <cell r="K1863">
            <v>2.3E-2</v>
          </cell>
          <cell r="L1863">
            <v>2003</v>
          </cell>
          <cell r="M1863">
            <v>2.2864567549459691</v>
          </cell>
          <cell r="N1863" t="str">
            <v>NG33</v>
          </cell>
          <cell r="O1863">
            <v>46</v>
          </cell>
          <cell r="P1863">
            <v>2</v>
          </cell>
        </row>
        <row r="1864">
          <cell r="A1864" t="str">
            <v>ON</v>
          </cell>
          <cell r="B1864">
            <v>3</v>
          </cell>
          <cell r="C1864">
            <v>3</v>
          </cell>
          <cell r="D1864" t="str">
            <v>C</v>
          </cell>
          <cell r="E1864">
            <v>3.05</v>
          </cell>
          <cell r="F1864">
            <v>37677</v>
          </cell>
          <cell r="G1864">
            <v>1.2310000000000001</v>
          </cell>
          <cell r="H1864">
            <v>1.1200000000000001</v>
          </cell>
          <cell r="I1864" t="str">
            <v>0          0</v>
          </cell>
          <cell r="J1864">
            <v>0</v>
          </cell>
          <cell r="K1864">
            <v>0</v>
          </cell>
          <cell r="L1864">
            <v>2003</v>
          </cell>
          <cell r="M1864" t="str">
            <v>No Trade</v>
          </cell>
          <cell r="N1864" t="str">
            <v>NG33</v>
          </cell>
          <cell r="O1864">
            <v>46</v>
          </cell>
          <cell r="P1864">
            <v>1</v>
          </cell>
        </row>
        <row r="1865">
          <cell r="A1865" t="str">
            <v>ON</v>
          </cell>
          <cell r="B1865">
            <v>3</v>
          </cell>
          <cell r="C1865">
            <v>3</v>
          </cell>
          <cell r="D1865" t="str">
            <v>P</v>
          </cell>
          <cell r="E1865">
            <v>3.05</v>
          </cell>
          <cell r="F1865">
            <v>37677</v>
          </cell>
          <cell r="G1865">
            <v>2.1999999999999999E-2</v>
          </cell>
          <cell r="H1865">
            <v>0.03</v>
          </cell>
          <cell r="I1865" t="str">
            <v>1          0</v>
          </cell>
          <cell r="J1865">
            <v>0</v>
          </cell>
          <cell r="K1865">
            <v>0</v>
          </cell>
          <cell r="L1865">
            <v>2003</v>
          </cell>
          <cell r="M1865">
            <v>2.310287600394469</v>
          </cell>
          <cell r="N1865" t="str">
            <v>NG33</v>
          </cell>
          <cell r="O1865">
            <v>46</v>
          </cell>
          <cell r="P1865">
            <v>2</v>
          </cell>
        </row>
        <row r="1866">
          <cell r="A1866" t="str">
            <v>ON</v>
          </cell>
          <cell r="B1866">
            <v>3</v>
          </cell>
          <cell r="C1866">
            <v>3</v>
          </cell>
          <cell r="D1866" t="str">
            <v>C</v>
          </cell>
          <cell r="E1866">
            <v>3.1</v>
          </cell>
          <cell r="F1866">
            <v>37677</v>
          </cell>
          <cell r="G1866">
            <v>1.1850000000000001</v>
          </cell>
          <cell r="H1866">
            <v>1.07</v>
          </cell>
          <cell r="I1866" t="str">
            <v>5          0</v>
          </cell>
          <cell r="J1866">
            <v>0</v>
          </cell>
          <cell r="K1866">
            <v>0</v>
          </cell>
          <cell r="L1866">
            <v>2003</v>
          </cell>
          <cell r="M1866" t="str">
            <v>No Trade</v>
          </cell>
          <cell r="N1866" t="str">
            <v>NG33</v>
          </cell>
          <cell r="O1866">
            <v>46</v>
          </cell>
          <cell r="P1866">
            <v>1</v>
          </cell>
        </row>
        <row r="1867">
          <cell r="A1867" t="str">
            <v>ON</v>
          </cell>
          <cell r="B1867">
            <v>3</v>
          </cell>
          <cell r="C1867">
            <v>3</v>
          </cell>
          <cell r="D1867" t="str">
            <v>P</v>
          </cell>
          <cell r="E1867">
            <v>3.1</v>
          </cell>
          <cell r="F1867">
            <v>37677</v>
          </cell>
          <cell r="G1867">
            <v>2.5999999999999999E-2</v>
          </cell>
          <cell r="H1867">
            <v>0.03</v>
          </cell>
          <cell r="I1867" t="str">
            <v>5          0</v>
          </cell>
          <cell r="J1867">
            <v>0</v>
          </cell>
          <cell r="K1867">
            <v>0</v>
          </cell>
          <cell r="L1867">
            <v>2003</v>
          </cell>
          <cell r="M1867">
            <v>2.3412682873203483</v>
          </cell>
          <cell r="N1867" t="str">
            <v>NG33</v>
          </cell>
          <cell r="O1867">
            <v>46</v>
          </cell>
          <cell r="P1867">
            <v>2</v>
          </cell>
        </row>
        <row r="1868">
          <cell r="A1868" t="str">
            <v>ON</v>
          </cell>
          <cell r="B1868">
            <v>3</v>
          </cell>
          <cell r="C1868">
            <v>3</v>
          </cell>
          <cell r="D1868" t="str">
            <v>C</v>
          </cell>
          <cell r="E1868">
            <v>3.15</v>
          </cell>
          <cell r="F1868">
            <v>37677</v>
          </cell>
          <cell r="G1868">
            <v>1.139</v>
          </cell>
          <cell r="H1868">
            <v>1.03</v>
          </cell>
          <cell r="I1868" t="str">
            <v>1          0</v>
          </cell>
          <cell r="J1868">
            <v>0</v>
          </cell>
          <cell r="K1868">
            <v>0</v>
          </cell>
          <cell r="L1868">
            <v>2003</v>
          </cell>
          <cell r="M1868" t="str">
            <v>No Trade</v>
          </cell>
          <cell r="N1868" t="str">
            <v>NG33</v>
          </cell>
          <cell r="O1868">
            <v>46</v>
          </cell>
          <cell r="P1868">
            <v>1</v>
          </cell>
        </row>
        <row r="1869">
          <cell r="A1869" t="str">
            <v>ON</v>
          </cell>
          <cell r="B1869">
            <v>3</v>
          </cell>
          <cell r="C1869">
            <v>3</v>
          </cell>
          <cell r="D1869" t="str">
            <v>P</v>
          </cell>
          <cell r="E1869">
            <v>3.15</v>
          </cell>
          <cell r="F1869">
            <v>37677</v>
          </cell>
          <cell r="G1869">
            <v>3.1E-2</v>
          </cell>
          <cell r="H1869">
            <v>0.04</v>
          </cell>
          <cell r="I1869" t="str">
            <v>1          0</v>
          </cell>
          <cell r="J1869">
            <v>0</v>
          </cell>
          <cell r="K1869">
            <v>0</v>
          </cell>
          <cell r="L1869">
            <v>2003</v>
          </cell>
          <cell r="M1869">
            <v>2.3768442630122673</v>
          </cell>
          <cell r="N1869" t="str">
            <v>NG33</v>
          </cell>
          <cell r="O1869">
            <v>46</v>
          </cell>
          <cell r="P1869">
            <v>2</v>
          </cell>
        </row>
        <row r="1870">
          <cell r="A1870" t="str">
            <v>ON</v>
          </cell>
          <cell r="B1870">
            <v>3</v>
          </cell>
          <cell r="C1870">
            <v>3</v>
          </cell>
          <cell r="D1870" t="str">
            <v>C</v>
          </cell>
          <cell r="E1870">
            <v>3.2</v>
          </cell>
          <cell r="F1870">
            <v>37677</v>
          </cell>
          <cell r="G1870">
            <v>1.0940000000000001</v>
          </cell>
          <cell r="H1870">
            <v>0.98</v>
          </cell>
          <cell r="I1870" t="str">
            <v>7          0</v>
          </cell>
          <cell r="J1870">
            <v>0</v>
          </cell>
          <cell r="K1870">
            <v>0</v>
          </cell>
          <cell r="L1870">
            <v>2003</v>
          </cell>
          <cell r="M1870" t="str">
            <v>No Trade</v>
          </cell>
          <cell r="N1870" t="str">
            <v>NG33</v>
          </cell>
          <cell r="O1870">
            <v>46</v>
          </cell>
          <cell r="P1870">
            <v>1</v>
          </cell>
        </row>
        <row r="1871">
          <cell r="A1871" t="str">
            <v>ON</v>
          </cell>
          <cell r="B1871">
            <v>3</v>
          </cell>
          <cell r="C1871">
            <v>3</v>
          </cell>
          <cell r="D1871" t="str">
            <v>P</v>
          </cell>
          <cell r="E1871">
            <v>3.2</v>
          </cell>
          <cell r="F1871">
            <v>37677</v>
          </cell>
          <cell r="G1871">
            <v>3.5000000000000003E-2</v>
          </cell>
          <cell r="H1871">
            <v>0.04</v>
          </cell>
          <cell r="I1871" t="str">
            <v>7          0</v>
          </cell>
          <cell r="J1871">
            <v>0</v>
          </cell>
          <cell r="K1871">
            <v>0</v>
          </cell>
          <cell r="L1871">
            <v>2003</v>
          </cell>
          <cell r="M1871">
            <v>2.3980864572288545</v>
          </cell>
          <cell r="N1871" t="str">
            <v>NG33</v>
          </cell>
          <cell r="O1871">
            <v>46</v>
          </cell>
          <cell r="P1871">
            <v>2</v>
          </cell>
        </row>
        <row r="1872">
          <cell r="A1872" t="str">
            <v>ON</v>
          </cell>
          <cell r="B1872">
            <v>3</v>
          </cell>
          <cell r="C1872">
            <v>3</v>
          </cell>
          <cell r="D1872" t="str">
            <v>C</v>
          </cell>
          <cell r="E1872">
            <v>3.25</v>
          </cell>
          <cell r="F1872">
            <v>37677</v>
          </cell>
          <cell r="G1872">
            <v>1.05</v>
          </cell>
          <cell r="H1872">
            <v>0.94</v>
          </cell>
          <cell r="I1872" t="str">
            <v>4          0</v>
          </cell>
          <cell r="J1872">
            <v>0</v>
          </cell>
          <cell r="K1872">
            <v>0</v>
          </cell>
          <cell r="L1872">
            <v>2003</v>
          </cell>
          <cell r="M1872" t="str">
            <v>No Trade</v>
          </cell>
          <cell r="N1872" t="str">
            <v>NG33</v>
          </cell>
          <cell r="O1872">
            <v>46</v>
          </cell>
          <cell r="P1872">
            <v>1</v>
          </cell>
        </row>
        <row r="1873">
          <cell r="A1873" t="str">
            <v>ON</v>
          </cell>
          <cell r="B1873">
            <v>3</v>
          </cell>
          <cell r="C1873">
            <v>3</v>
          </cell>
          <cell r="D1873" t="str">
            <v>P</v>
          </cell>
          <cell r="E1873">
            <v>3.25</v>
          </cell>
          <cell r="F1873">
            <v>37677</v>
          </cell>
          <cell r="G1873">
            <v>4.1000000000000002E-2</v>
          </cell>
          <cell r="H1873">
            <v>0.05</v>
          </cell>
          <cell r="I1873" t="str">
            <v>4          0</v>
          </cell>
          <cell r="J1873">
            <v>0</v>
          </cell>
          <cell r="K1873">
            <v>0</v>
          </cell>
          <cell r="L1873">
            <v>2003</v>
          </cell>
          <cell r="M1873">
            <v>2.4321590716806218</v>
          </cell>
          <cell r="N1873" t="str">
            <v>NG33</v>
          </cell>
          <cell r="O1873">
            <v>46</v>
          </cell>
          <cell r="P1873">
            <v>2</v>
          </cell>
        </row>
        <row r="1874">
          <cell r="A1874" t="str">
            <v>ON</v>
          </cell>
          <cell r="B1874">
            <v>3</v>
          </cell>
          <cell r="C1874">
            <v>3</v>
          </cell>
          <cell r="D1874" t="str">
            <v>C</v>
          </cell>
          <cell r="E1874">
            <v>3.3</v>
          </cell>
          <cell r="F1874">
            <v>37677</v>
          </cell>
          <cell r="G1874">
            <v>0.91800000000000004</v>
          </cell>
          <cell r="H1874">
            <v>0.91</v>
          </cell>
          <cell r="I1874" t="str">
            <v>8          0</v>
          </cell>
          <cell r="J1874">
            <v>0</v>
          </cell>
          <cell r="K1874">
            <v>0</v>
          </cell>
          <cell r="L1874">
            <v>2003</v>
          </cell>
          <cell r="M1874" t="str">
            <v>No Trade</v>
          </cell>
          <cell r="N1874" t="str">
            <v>NG33</v>
          </cell>
          <cell r="O1874">
            <v>46</v>
          </cell>
          <cell r="P1874">
            <v>1</v>
          </cell>
        </row>
        <row r="1875">
          <cell r="A1875" t="str">
            <v>ON</v>
          </cell>
          <cell r="B1875">
            <v>3</v>
          </cell>
          <cell r="C1875">
            <v>3</v>
          </cell>
          <cell r="D1875" t="str">
            <v>P</v>
          </cell>
          <cell r="E1875">
            <v>3.3</v>
          </cell>
          <cell r="F1875">
            <v>37677</v>
          </cell>
          <cell r="G1875">
            <v>4.7E-2</v>
          </cell>
          <cell r="H1875">
            <v>0.06</v>
          </cell>
          <cell r="I1875" t="str">
            <v>2          0</v>
          </cell>
          <cell r="J1875">
            <v>0</v>
          </cell>
          <cell r="K1875">
            <v>0</v>
          </cell>
          <cell r="L1875">
            <v>2003</v>
          </cell>
          <cell r="M1875">
            <v>2.4612301698222927</v>
          </cell>
          <cell r="N1875" t="str">
            <v>NG33</v>
          </cell>
          <cell r="O1875">
            <v>46</v>
          </cell>
          <cell r="P1875">
            <v>2</v>
          </cell>
        </row>
        <row r="1876">
          <cell r="A1876" t="str">
            <v>ON</v>
          </cell>
          <cell r="B1876">
            <v>3</v>
          </cell>
          <cell r="C1876">
            <v>3</v>
          </cell>
          <cell r="D1876" t="str">
            <v>C</v>
          </cell>
          <cell r="E1876">
            <v>3.35</v>
          </cell>
          <cell r="F1876">
            <v>37677</v>
          </cell>
          <cell r="G1876">
            <v>0.96299999999999997</v>
          </cell>
          <cell r="H1876">
            <v>0.86</v>
          </cell>
          <cell r="I1876" t="str">
            <v>2          0</v>
          </cell>
          <cell r="J1876">
            <v>0</v>
          </cell>
          <cell r="K1876">
            <v>0</v>
          </cell>
          <cell r="L1876">
            <v>2003</v>
          </cell>
          <cell r="M1876" t="str">
            <v>No Trade</v>
          </cell>
          <cell r="N1876" t="str">
            <v>NG33</v>
          </cell>
          <cell r="O1876">
            <v>46</v>
          </cell>
          <cell r="P1876">
            <v>1</v>
          </cell>
        </row>
        <row r="1877">
          <cell r="A1877" t="str">
            <v>ON</v>
          </cell>
          <cell r="B1877">
            <v>3</v>
          </cell>
          <cell r="C1877">
            <v>3</v>
          </cell>
          <cell r="D1877" t="str">
            <v>P</v>
          </cell>
          <cell r="E1877">
            <v>3.35</v>
          </cell>
          <cell r="F1877">
            <v>37677</v>
          </cell>
          <cell r="G1877">
            <v>5.2999999999999999E-2</v>
          </cell>
          <cell r="H1877">
            <v>7.0000000000000007E-2</v>
          </cell>
          <cell r="I1877" t="str">
            <v>1          0</v>
          </cell>
          <cell r="J1877">
            <v>0</v>
          </cell>
          <cell r="K1877">
            <v>0</v>
          </cell>
          <cell r="L1877">
            <v>2003</v>
          </cell>
          <cell r="M1877">
            <v>2.4863723283133301</v>
          </cell>
          <cell r="N1877" t="str">
            <v>NG33</v>
          </cell>
          <cell r="O1877">
            <v>46</v>
          </cell>
          <cell r="P1877">
            <v>2</v>
          </cell>
        </row>
        <row r="1878">
          <cell r="A1878" t="str">
            <v>ON</v>
          </cell>
          <cell r="B1878">
            <v>3</v>
          </cell>
          <cell r="C1878">
            <v>3</v>
          </cell>
          <cell r="D1878" t="str">
            <v>C</v>
          </cell>
          <cell r="E1878">
            <v>3.4</v>
          </cell>
          <cell r="F1878">
            <v>37677</v>
          </cell>
          <cell r="G1878">
            <v>0.55200000000000005</v>
          </cell>
          <cell r="H1878">
            <v>0.55000000000000004</v>
          </cell>
          <cell r="I1878" t="str">
            <v>2          0</v>
          </cell>
          <cell r="J1878">
            <v>0</v>
          </cell>
          <cell r="K1878">
            <v>0</v>
          </cell>
          <cell r="L1878">
            <v>2003</v>
          </cell>
          <cell r="M1878" t="str">
            <v>No Trade</v>
          </cell>
          <cell r="N1878" t="str">
            <v>NG33</v>
          </cell>
          <cell r="O1878">
            <v>46</v>
          </cell>
          <cell r="P1878">
            <v>1</v>
          </cell>
        </row>
        <row r="1879">
          <cell r="A1879" t="str">
            <v>ON</v>
          </cell>
          <cell r="B1879">
            <v>3</v>
          </cell>
          <cell r="C1879">
            <v>3</v>
          </cell>
          <cell r="D1879" t="str">
            <v>P</v>
          </cell>
          <cell r="E1879">
            <v>3.4</v>
          </cell>
          <cell r="F1879">
            <v>37677</v>
          </cell>
          <cell r="G1879">
            <v>6.2E-2</v>
          </cell>
          <cell r="H1879">
            <v>0.08</v>
          </cell>
          <cell r="I1879" t="str">
            <v>2          0</v>
          </cell>
          <cell r="J1879">
            <v>0</v>
          </cell>
          <cell r="K1879">
            <v>0</v>
          </cell>
          <cell r="L1879">
            <v>2003</v>
          </cell>
          <cell r="M1879">
            <v>2.5259941457003272</v>
          </cell>
          <cell r="N1879" t="str">
            <v>NG33</v>
          </cell>
          <cell r="O1879">
            <v>46</v>
          </cell>
          <cell r="P1879">
            <v>2</v>
          </cell>
        </row>
        <row r="1880">
          <cell r="A1880" t="str">
            <v>ON</v>
          </cell>
          <cell r="B1880">
            <v>3</v>
          </cell>
          <cell r="C1880">
            <v>3</v>
          </cell>
          <cell r="D1880" t="str">
            <v>C</v>
          </cell>
          <cell r="E1880">
            <v>3.45</v>
          </cell>
          <cell r="F1880">
            <v>37677</v>
          </cell>
          <cell r="G1880">
            <v>0.88</v>
          </cell>
          <cell r="H1880">
            <v>0.78</v>
          </cell>
          <cell r="I1880" t="str">
            <v>4          0</v>
          </cell>
          <cell r="J1880">
            <v>0</v>
          </cell>
          <cell r="K1880">
            <v>0</v>
          </cell>
          <cell r="L1880">
            <v>2003</v>
          </cell>
          <cell r="M1880" t="str">
            <v>No Trade</v>
          </cell>
          <cell r="N1880" t="str">
            <v>NG33</v>
          </cell>
          <cell r="O1880">
            <v>46</v>
          </cell>
          <cell r="P1880">
            <v>1</v>
          </cell>
        </row>
        <row r="1881">
          <cell r="A1881" t="str">
            <v>ON</v>
          </cell>
          <cell r="B1881">
            <v>3</v>
          </cell>
          <cell r="C1881">
            <v>3</v>
          </cell>
          <cell r="D1881" t="str">
            <v>P</v>
          </cell>
          <cell r="E1881">
            <v>3.45</v>
          </cell>
          <cell r="F1881">
            <v>37677</v>
          </cell>
          <cell r="G1881">
            <v>7.0999999999999994E-2</v>
          </cell>
          <cell r="H1881">
            <v>0.09</v>
          </cell>
          <cell r="I1881" t="str">
            <v>3          0</v>
          </cell>
          <cell r="J1881">
            <v>0</v>
          </cell>
          <cell r="K1881">
            <v>0</v>
          </cell>
          <cell r="L1881">
            <v>2003</v>
          </cell>
          <cell r="M1881">
            <v>2.5602271082029935</v>
          </cell>
          <cell r="N1881" t="str">
            <v>NG33</v>
          </cell>
          <cell r="O1881">
            <v>46</v>
          </cell>
          <cell r="P1881">
            <v>2</v>
          </cell>
        </row>
        <row r="1882">
          <cell r="A1882" t="str">
            <v>ON</v>
          </cell>
          <cell r="B1882">
            <v>3</v>
          </cell>
          <cell r="C1882">
            <v>3</v>
          </cell>
          <cell r="D1882" t="str">
            <v>C</v>
          </cell>
          <cell r="E1882">
            <v>3.5</v>
          </cell>
          <cell r="F1882">
            <v>37677</v>
          </cell>
          <cell r="G1882">
            <v>0.84</v>
          </cell>
          <cell r="H1882">
            <v>0.74</v>
          </cell>
          <cell r="I1882" t="str">
            <v>6          0</v>
          </cell>
          <cell r="J1882">
            <v>0</v>
          </cell>
          <cell r="K1882">
            <v>0</v>
          </cell>
          <cell r="L1882">
            <v>2003</v>
          </cell>
          <cell r="M1882" t="str">
            <v>No Trade</v>
          </cell>
          <cell r="N1882" t="str">
            <v>NG33</v>
          </cell>
          <cell r="O1882">
            <v>46</v>
          </cell>
          <cell r="P1882">
            <v>1</v>
          </cell>
        </row>
        <row r="1883">
          <cell r="A1883" t="str">
            <v>ON</v>
          </cell>
          <cell r="B1883">
            <v>3</v>
          </cell>
          <cell r="C1883">
            <v>3</v>
          </cell>
          <cell r="D1883" t="str">
            <v>P</v>
          </cell>
          <cell r="E1883">
            <v>3.5</v>
          </cell>
          <cell r="F1883">
            <v>37677</v>
          </cell>
          <cell r="G1883">
            <v>8.1000000000000003E-2</v>
          </cell>
          <cell r="H1883">
            <v>0.1</v>
          </cell>
          <cell r="I1883" t="str">
            <v>5         13</v>
          </cell>
          <cell r="J1883">
            <v>9.6000000000000002E-2</v>
          </cell>
          <cell r="K1883">
            <v>9.5000000000000001E-2</v>
          </cell>
          <cell r="L1883">
            <v>2003</v>
          </cell>
          <cell r="M1883">
            <v>2.5950468793699253</v>
          </cell>
          <cell r="N1883" t="str">
            <v>NG33</v>
          </cell>
          <cell r="O1883">
            <v>46</v>
          </cell>
          <cell r="P1883">
            <v>2</v>
          </cell>
        </row>
        <row r="1884">
          <cell r="A1884" t="str">
            <v>ON</v>
          </cell>
          <cell r="B1884">
            <v>3</v>
          </cell>
          <cell r="C1884">
            <v>3</v>
          </cell>
          <cell r="D1884" t="str">
            <v>C</v>
          </cell>
          <cell r="E1884">
            <v>3.55</v>
          </cell>
          <cell r="F1884">
            <v>37677</v>
          </cell>
          <cell r="G1884">
            <v>0.79900000000000004</v>
          </cell>
          <cell r="H1884">
            <v>0.7</v>
          </cell>
          <cell r="I1884" t="str">
            <v>7          0</v>
          </cell>
          <cell r="J1884">
            <v>0</v>
          </cell>
          <cell r="K1884">
            <v>0</v>
          </cell>
          <cell r="L1884">
            <v>2003</v>
          </cell>
          <cell r="M1884" t="str">
            <v>No Trade</v>
          </cell>
          <cell r="N1884" t="str">
            <v>NG33</v>
          </cell>
          <cell r="O1884">
            <v>46</v>
          </cell>
          <cell r="P1884">
            <v>1</v>
          </cell>
        </row>
        <row r="1885">
          <cell r="A1885" t="str">
            <v>ON</v>
          </cell>
          <cell r="B1885">
            <v>3</v>
          </cell>
          <cell r="C1885">
            <v>3</v>
          </cell>
          <cell r="D1885" t="str">
            <v>P</v>
          </cell>
          <cell r="E1885">
            <v>3.55</v>
          </cell>
          <cell r="F1885">
            <v>37677</v>
          </cell>
          <cell r="G1885">
            <v>9.1999999999999998E-2</v>
          </cell>
          <cell r="H1885">
            <v>0.11</v>
          </cell>
          <cell r="I1885" t="str">
            <v>8          0</v>
          </cell>
          <cell r="J1885">
            <v>0</v>
          </cell>
          <cell r="K1885">
            <v>0</v>
          </cell>
          <cell r="L1885">
            <v>2003</v>
          </cell>
          <cell r="M1885">
            <v>2.6301431566747819</v>
          </cell>
          <cell r="N1885" t="str">
            <v>NG33</v>
          </cell>
          <cell r="O1885">
            <v>46</v>
          </cell>
          <cell r="P1885">
            <v>2</v>
          </cell>
        </row>
        <row r="1886">
          <cell r="A1886" t="str">
            <v>ON</v>
          </cell>
          <cell r="B1886">
            <v>3</v>
          </cell>
          <cell r="C1886">
            <v>3</v>
          </cell>
          <cell r="D1886" t="str">
            <v>C</v>
          </cell>
          <cell r="E1886">
            <v>3.6</v>
          </cell>
          <cell r="F1886">
            <v>37677</v>
          </cell>
          <cell r="G1886">
            <v>0.76400000000000001</v>
          </cell>
          <cell r="H1886">
            <v>0.67</v>
          </cell>
          <cell r="I1886" t="str">
            <v>4          0</v>
          </cell>
          <cell r="J1886">
            <v>0</v>
          </cell>
          <cell r="K1886">
            <v>0</v>
          </cell>
          <cell r="L1886">
            <v>2003</v>
          </cell>
          <cell r="M1886" t="str">
            <v>No Trade</v>
          </cell>
          <cell r="N1886" t="str">
            <v>NG33</v>
          </cell>
          <cell r="O1886">
            <v>46</v>
          </cell>
          <cell r="P1886">
            <v>1</v>
          </cell>
        </row>
        <row r="1887">
          <cell r="A1887" t="str">
            <v>ON</v>
          </cell>
          <cell r="B1887">
            <v>3</v>
          </cell>
          <cell r="C1887">
            <v>3</v>
          </cell>
          <cell r="D1887" t="str">
            <v>P</v>
          </cell>
          <cell r="E1887">
            <v>3.6</v>
          </cell>
          <cell r="F1887">
            <v>37677</v>
          </cell>
          <cell r="G1887">
            <v>0.104</v>
          </cell>
          <cell r="H1887">
            <v>0.13</v>
          </cell>
          <cell r="I1887" t="str">
            <v>2          0</v>
          </cell>
          <cell r="J1887">
            <v>0</v>
          </cell>
          <cell r="K1887">
            <v>0</v>
          </cell>
          <cell r="L1887">
            <v>2003</v>
          </cell>
          <cell r="M1887">
            <v>2.6653011965010984</v>
          </cell>
          <cell r="N1887" t="str">
            <v>NG33</v>
          </cell>
          <cell r="O1887">
            <v>46</v>
          </cell>
          <cell r="P1887">
            <v>2</v>
          </cell>
        </row>
        <row r="1888">
          <cell r="A1888" t="str">
            <v>ON</v>
          </cell>
          <cell r="B1888">
            <v>3</v>
          </cell>
          <cell r="C1888">
            <v>3</v>
          </cell>
          <cell r="D1888" t="str">
            <v>C</v>
          </cell>
          <cell r="E1888">
            <v>3.65</v>
          </cell>
          <cell r="F1888">
            <v>37677</v>
          </cell>
          <cell r="G1888">
            <v>0.72699999999999998</v>
          </cell>
          <cell r="H1888">
            <v>0.63</v>
          </cell>
          <cell r="I1888" t="str">
            <v>7          0</v>
          </cell>
          <cell r="J1888">
            <v>0</v>
          </cell>
          <cell r="K1888">
            <v>0</v>
          </cell>
          <cell r="L1888">
            <v>2003</v>
          </cell>
          <cell r="M1888" t="str">
            <v>No Trade</v>
          </cell>
          <cell r="N1888" t="str">
            <v>NG33</v>
          </cell>
          <cell r="O1888">
            <v>46</v>
          </cell>
          <cell r="P1888">
            <v>1</v>
          </cell>
        </row>
        <row r="1889">
          <cell r="A1889" t="str">
            <v>ON</v>
          </cell>
          <cell r="B1889">
            <v>3</v>
          </cell>
          <cell r="C1889">
            <v>3</v>
          </cell>
          <cell r="D1889" t="str">
            <v>P</v>
          </cell>
          <cell r="E1889">
            <v>3.65</v>
          </cell>
          <cell r="F1889">
            <v>37677</v>
          </cell>
          <cell r="G1889">
            <v>0.11600000000000001</v>
          </cell>
          <cell r="H1889">
            <v>0.14000000000000001</v>
          </cell>
          <cell r="I1889" t="str">
            <v>8          0</v>
          </cell>
          <cell r="J1889">
            <v>0</v>
          </cell>
          <cell r="K1889">
            <v>0</v>
          </cell>
          <cell r="L1889">
            <v>2003</v>
          </cell>
          <cell r="M1889">
            <v>2.6965903572184291</v>
          </cell>
          <cell r="N1889" t="str">
            <v>NG33</v>
          </cell>
          <cell r="O1889">
            <v>46</v>
          </cell>
          <cell r="P1889">
            <v>2</v>
          </cell>
        </row>
        <row r="1890">
          <cell r="A1890" t="str">
            <v>ON</v>
          </cell>
          <cell r="B1890">
            <v>3</v>
          </cell>
          <cell r="C1890">
            <v>3</v>
          </cell>
          <cell r="D1890" t="str">
            <v>C</v>
          </cell>
          <cell r="E1890">
            <v>3.7</v>
          </cell>
          <cell r="F1890">
            <v>37677</v>
          </cell>
          <cell r="G1890">
            <v>0.69099999999999995</v>
          </cell>
          <cell r="H1890">
            <v>0.6</v>
          </cell>
          <cell r="I1890" t="str">
            <v>4          0</v>
          </cell>
          <cell r="J1890">
            <v>0</v>
          </cell>
          <cell r="K1890">
            <v>0</v>
          </cell>
          <cell r="L1890">
            <v>2003</v>
          </cell>
          <cell r="M1890" t="str">
            <v>No Trade</v>
          </cell>
          <cell r="N1890" t="str">
            <v>NG33</v>
          </cell>
          <cell r="O1890">
            <v>46</v>
          </cell>
          <cell r="P1890">
            <v>1</v>
          </cell>
        </row>
        <row r="1891">
          <cell r="A1891" t="str">
            <v>ON</v>
          </cell>
          <cell r="B1891">
            <v>3</v>
          </cell>
          <cell r="C1891">
            <v>3</v>
          </cell>
          <cell r="D1891" t="str">
            <v>P</v>
          </cell>
          <cell r="E1891">
            <v>3.7</v>
          </cell>
          <cell r="F1891">
            <v>37677</v>
          </cell>
          <cell r="G1891">
            <v>0.13</v>
          </cell>
          <cell r="H1891">
            <v>0.16</v>
          </cell>
          <cell r="I1891" t="str">
            <v>4         30</v>
          </cell>
          <cell r="J1891">
            <v>0.16</v>
          </cell>
          <cell r="K1891">
            <v>0.16</v>
          </cell>
          <cell r="L1891">
            <v>2003</v>
          </cell>
          <cell r="M1891">
            <v>2.7317524661360304</v>
          </cell>
          <cell r="N1891" t="str">
            <v>NG33</v>
          </cell>
          <cell r="O1891">
            <v>46</v>
          </cell>
          <cell r="P1891">
            <v>2</v>
          </cell>
        </row>
        <row r="1892">
          <cell r="A1892" t="str">
            <v>ON</v>
          </cell>
          <cell r="B1892">
            <v>3</v>
          </cell>
          <cell r="C1892">
            <v>3</v>
          </cell>
          <cell r="D1892" t="str">
            <v>C</v>
          </cell>
          <cell r="E1892">
            <v>3.75</v>
          </cell>
          <cell r="F1892">
            <v>37677</v>
          </cell>
          <cell r="G1892">
            <v>0.65600000000000003</v>
          </cell>
          <cell r="H1892">
            <v>0.56999999999999995</v>
          </cell>
          <cell r="I1892" t="str">
            <v>3          0</v>
          </cell>
          <cell r="J1892">
            <v>0</v>
          </cell>
          <cell r="K1892">
            <v>0</v>
          </cell>
          <cell r="L1892">
            <v>2003</v>
          </cell>
          <cell r="M1892" t="str">
            <v>No Trade</v>
          </cell>
          <cell r="N1892" t="str">
            <v>NG33</v>
          </cell>
          <cell r="O1892">
            <v>46</v>
          </cell>
          <cell r="P1892">
            <v>1</v>
          </cell>
        </row>
        <row r="1893">
          <cell r="A1893" t="str">
            <v>ON</v>
          </cell>
          <cell r="B1893">
            <v>3</v>
          </cell>
          <cell r="C1893">
            <v>3</v>
          </cell>
          <cell r="D1893" t="str">
            <v>P</v>
          </cell>
          <cell r="E1893">
            <v>3.75</v>
          </cell>
          <cell r="F1893">
            <v>37677</v>
          </cell>
          <cell r="G1893">
            <v>0.14499999999999999</v>
          </cell>
          <cell r="H1893">
            <v>0.18</v>
          </cell>
          <cell r="I1893" t="str">
            <v>2        100</v>
          </cell>
          <cell r="J1893">
            <v>0</v>
          </cell>
          <cell r="K1893">
            <v>0</v>
          </cell>
          <cell r="L1893">
            <v>2003</v>
          </cell>
          <cell r="M1893">
            <v>2.766639635958934</v>
          </cell>
          <cell r="N1893" t="str">
            <v>NG33</v>
          </cell>
          <cell r="O1893">
            <v>46</v>
          </cell>
          <cell r="P1893">
            <v>2</v>
          </cell>
        </row>
        <row r="1894">
          <cell r="A1894" t="str">
            <v>ON</v>
          </cell>
          <cell r="B1894">
            <v>3</v>
          </cell>
          <cell r="C1894">
            <v>3</v>
          </cell>
          <cell r="D1894" t="str">
            <v>C</v>
          </cell>
          <cell r="E1894">
            <v>3.8</v>
          </cell>
          <cell r="F1894">
            <v>37677</v>
          </cell>
          <cell r="G1894">
            <v>0.621</v>
          </cell>
          <cell r="H1894">
            <v>0.54</v>
          </cell>
          <cell r="I1894" t="str">
            <v>2          0</v>
          </cell>
          <cell r="J1894">
            <v>0</v>
          </cell>
          <cell r="K1894">
            <v>0</v>
          </cell>
          <cell r="L1894">
            <v>2003</v>
          </cell>
          <cell r="M1894" t="str">
            <v>No Trade</v>
          </cell>
          <cell r="N1894" t="str">
            <v>NG33</v>
          </cell>
          <cell r="O1894">
            <v>46</v>
          </cell>
          <cell r="P1894">
            <v>1</v>
          </cell>
        </row>
        <row r="1895">
          <cell r="A1895" t="str">
            <v>ON</v>
          </cell>
          <cell r="B1895">
            <v>3</v>
          </cell>
          <cell r="C1895">
            <v>3</v>
          </cell>
          <cell r="D1895" t="str">
            <v>P</v>
          </cell>
          <cell r="E1895">
            <v>3.8</v>
          </cell>
          <cell r="F1895">
            <v>37677</v>
          </cell>
          <cell r="G1895">
            <v>0.16200000000000001</v>
          </cell>
          <cell r="H1895">
            <v>0.2</v>
          </cell>
          <cell r="I1895" t="str">
            <v>1          0</v>
          </cell>
          <cell r="J1895">
            <v>0</v>
          </cell>
          <cell r="K1895">
            <v>0</v>
          </cell>
          <cell r="L1895">
            <v>2003</v>
          </cell>
          <cell r="M1895">
            <v>2.8042860795700926</v>
          </cell>
          <cell r="N1895" t="str">
            <v>NG33</v>
          </cell>
          <cell r="O1895">
            <v>46</v>
          </cell>
          <cell r="P1895">
            <v>2</v>
          </cell>
        </row>
        <row r="1896">
          <cell r="A1896" t="str">
            <v>ON</v>
          </cell>
          <cell r="B1896">
            <v>3</v>
          </cell>
          <cell r="C1896">
            <v>3</v>
          </cell>
          <cell r="D1896" t="str">
            <v>C</v>
          </cell>
          <cell r="E1896">
            <v>3.85</v>
          </cell>
          <cell r="F1896">
            <v>37677</v>
          </cell>
          <cell r="G1896">
            <v>0.58799999999999997</v>
          </cell>
          <cell r="H1896">
            <v>0.51</v>
          </cell>
          <cell r="I1896" t="str">
            <v>4          0</v>
          </cell>
          <cell r="J1896">
            <v>0</v>
          </cell>
          <cell r="K1896">
            <v>0</v>
          </cell>
          <cell r="L1896">
            <v>2003</v>
          </cell>
          <cell r="M1896" t="str">
            <v>No Trade</v>
          </cell>
          <cell r="N1896" t="str">
            <v>NG33</v>
          </cell>
          <cell r="O1896">
            <v>46</v>
          </cell>
          <cell r="P1896">
            <v>1</v>
          </cell>
        </row>
        <row r="1897">
          <cell r="A1897" t="str">
            <v>ON</v>
          </cell>
          <cell r="B1897">
            <v>3</v>
          </cell>
          <cell r="C1897">
            <v>3</v>
          </cell>
          <cell r="D1897" t="str">
            <v>P</v>
          </cell>
          <cell r="E1897">
            <v>3.85</v>
          </cell>
          <cell r="F1897">
            <v>37677</v>
          </cell>
          <cell r="G1897">
            <v>0.17899999999999999</v>
          </cell>
          <cell r="H1897">
            <v>0.22</v>
          </cell>
          <cell r="I1897" t="str">
            <v>2          0</v>
          </cell>
          <cell r="J1897">
            <v>0</v>
          </cell>
          <cell r="K1897">
            <v>0</v>
          </cell>
          <cell r="L1897">
            <v>2003</v>
          </cell>
          <cell r="M1897">
            <v>2.8383551335493133</v>
          </cell>
          <cell r="N1897" t="str">
            <v>NG33</v>
          </cell>
          <cell r="O1897">
            <v>46</v>
          </cell>
          <cell r="P1897">
            <v>2</v>
          </cell>
        </row>
        <row r="1898">
          <cell r="A1898" t="str">
            <v>ON</v>
          </cell>
          <cell r="B1898">
            <v>3</v>
          </cell>
          <cell r="C1898">
            <v>3</v>
          </cell>
          <cell r="D1898" t="str">
            <v>C</v>
          </cell>
          <cell r="E1898">
            <v>3.9</v>
          </cell>
          <cell r="F1898">
            <v>37677</v>
          </cell>
          <cell r="G1898">
            <v>0.55800000000000005</v>
          </cell>
          <cell r="H1898">
            <v>0.48</v>
          </cell>
          <cell r="I1898" t="str">
            <v>5          0</v>
          </cell>
          <cell r="J1898">
            <v>0</v>
          </cell>
          <cell r="K1898">
            <v>0</v>
          </cell>
          <cell r="L1898">
            <v>2003</v>
          </cell>
          <cell r="M1898" t="str">
            <v>No Trade</v>
          </cell>
          <cell r="N1898" t="str">
            <v>NG33</v>
          </cell>
          <cell r="O1898">
            <v>46</v>
          </cell>
          <cell r="P1898">
            <v>1</v>
          </cell>
        </row>
        <row r="1899">
          <cell r="A1899" t="str">
            <v>ON</v>
          </cell>
          <cell r="B1899">
            <v>3</v>
          </cell>
          <cell r="C1899">
            <v>3</v>
          </cell>
          <cell r="D1899" t="str">
            <v>P</v>
          </cell>
          <cell r="E1899">
            <v>3.9</v>
          </cell>
          <cell r="F1899">
            <v>37677</v>
          </cell>
          <cell r="G1899">
            <v>0.19800000000000001</v>
          </cell>
          <cell r="H1899">
            <v>0.24</v>
          </cell>
          <cell r="I1899" t="str">
            <v>3          0</v>
          </cell>
          <cell r="J1899">
            <v>0</v>
          </cell>
          <cell r="K1899">
            <v>0</v>
          </cell>
          <cell r="L1899">
            <v>2003</v>
          </cell>
          <cell r="M1899">
            <v>2.8748212053461275</v>
          </cell>
          <cell r="N1899" t="str">
            <v>NG33</v>
          </cell>
          <cell r="O1899">
            <v>46</v>
          </cell>
          <cell r="P1899">
            <v>2</v>
          </cell>
        </row>
        <row r="1900">
          <cell r="A1900" t="str">
            <v>ON</v>
          </cell>
          <cell r="B1900">
            <v>3</v>
          </cell>
          <cell r="C1900">
            <v>3</v>
          </cell>
          <cell r="D1900" t="str">
            <v>C</v>
          </cell>
          <cell r="E1900">
            <v>3.95</v>
          </cell>
          <cell r="F1900">
            <v>37677</v>
          </cell>
          <cell r="G1900">
            <v>0.52800000000000002</v>
          </cell>
          <cell r="H1900">
            <v>0.45</v>
          </cell>
          <cell r="I1900" t="str">
            <v>9          0</v>
          </cell>
          <cell r="J1900">
            <v>0</v>
          </cell>
          <cell r="K1900">
            <v>0</v>
          </cell>
          <cell r="L1900">
            <v>2003</v>
          </cell>
          <cell r="M1900" t="str">
            <v>No Trade</v>
          </cell>
          <cell r="N1900" t="str">
            <v>NG33</v>
          </cell>
          <cell r="O1900">
            <v>46</v>
          </cell>
          <cell r="P1900">
            <v>1</v>
          </cell>
        </row>
        <row r="1901">
          <cell r="A1901" t="str">
            <v>ON</v>
          </cell>
          <cell r="B1901">
            <v>3</v>
          </cell>
          <cell r="C1901">
            <v>3</v>
          </cell>
          <cell r="D1901" t="str">
            <v>P</v>
          </cell>
          <cell r="E1901">
            <v>3.95</v>
          </cell>
          <cell r="F1901">
            <v>37677</v>
          </cell>
          <cell r="G1901">
            <v>0.218</v>
          </cell>
          <cell r="H1901">
            <v>0.26</v>
          </cell>
          <cell r="I1901" t="str">
            <v>6          0</v>
          </cell>
          <cell r="J1901">
            <v>0</v>
          </cell>
          <cell r="K1901">
            <v>0</v>
          </cell>
          <cell r="L1901">
            <v>2003</v>
          </cell>
          <cell r="M1901">
            <v>2.9106774699062554</v>
          </cell>
          <cell r="N1901" t="str">
            <v>NG33</v>
          </cell>
          <cell r="O1901">
            <v>46</v>
          </cell>
          <cell r="P1901">
            <v>2</v>
          </cell>
        </row>
        <row r="1902">
          <cell r="A1902" t="str">
            <v>ON</v>
          </cell>
          <cell r="B1902">
            <v>3</v>
          </cell>
          <cell r="C1902">
            <v>3</v>
          </cell>
          <cell r="D1902" t="str">
            <v>C</v>
          </cell>
          <cell r="E1902">
            <v>4</v>
          </cell>
          <cell r="F1902">
            <v>37677</v>
          </cell>
          <cell r="G1902">
            <v>0.51100000000000001</v>
          </cell>
          <cell r="H1902">
            <v>0.44</v>
          </cell>
          <cell r="I1902" t="str">
            <v>4          1</v>
          </cell>
          <cell r="J1902">
            <v>0.45</v>
          </cell>
          <cell r="K1902">
            <v>0.45</v>
          </cell>
          <cell r="L1902">
            <v>2003</v>
          </cell>
          <cell r="M1902" t="str">
            <v>No Trade</v>
          </cell>
          <cell r="N1902" t="str">
            <v>NG33</v>
          </cell>
          <cell r="O1902">
            <v>46</v>
          </cell>
          <cell r="P1902">
            <v>1</v>
          </cell>
        </row>
        <row r="1903">
          <cell r="A1903" t="str">
            <v>ON</v>
          </cell>
          <cell r="B1903">
            <v>3</v>
          </cell>
          <cell r="C1903">
            <v>3</v>
          </cell>
          <cell r="D1903" t="str">
            <v>P</v>
          </cell>
          <cell r="E1903">
            <v>4</v>
          </cell>
          <cell r="F1903">
            <v>37677</v>
          </cell>
          <cell r="G1903">
            <v>0.249</v>
          </cell>
          <cell r="H1903">
            <v>0.3</v>
          </cell>
          <cell r="I1903" t="str">
            <v>0          0</v>
          </cell>
          <cell r="J1903">
            <v>0</v>
          </cell>
          <cell r="K1903">
            <v>0</v>
          </cell>
          <cell r="L1903">
            <v>2003</v>
          </cell>
          <cell r="M1903">
            <v>2.9698196708893372</v>
          </cell>
          <cell r="N1903" t="str">
            <v>NG33</v>
          </cell>
          <cell r="O1903">
            <v>46</v>
          </cell>
          <cell r="P1903">
            <v>2</v>
          </cell>
        </row>
        <row r="1904">
          <cell r="A1904" t="str">
            <v>ON</v>
          </cell>
          <cell r="B1904">
            <v>3</v>
          </cell>
          <cell r="C1904">
            <v>3</v>
          </cell>
          <cell r="D1904" t="str">
            <v>C</v>
          </cell>
          <cell r="E1904">
            <v>4.05</v>
          </cell>
          <cell r="F1904">
            <v>37677</v>
          </cell>
          <cell r="G1904">
            <v>0.47399999999999998</v>
          </cell>
          <cell r="H1904">
            <v>0.41</v>
          </cell>
          <cell r="I1904" t="str">
            <v>0          0</v>
          </cell>
          <cell r="J1904">
            <v>0</v>
          </cell>
          <cell r="K1904">
            <v>0</v>
          </cell>
          <cell r="L1904">
            <v>2003</v>
          </cell>
          <cell r="M1904" t="str">
            <v>No Trade</v>
          </cell>
          <cell r="N1904" t="str">
            <v>NG33</v>
          </cell>
          <cell r="O1904">
            <v>46</v>
          </cell>
          <cell r="P1904">
            <v>1</v>
          </cell>
        </row>
        <row r="1905">
          <cell r="A1905" t="str">
            <v>ON</v>
          </cell>
          <cell r="B1905">
            <v>3</v>
          </cell>
          <cell r="C1905">
            <v>3</v>
          </cell>
          <cell r="D1905" t="str">
            <v>P</v>
          </cell>
          <cell r="E1905">
            <v>4.05</v>
          </cell>
          <cell r="F1905">
            <v>37677</v>
          </cell>
          <cell r="G1905">
            <v>0.26200000000000001</v>
          </cell>
          <cell r="H1905">
            <v>0.31</v>
          </cell>
          <cell r="I1905" t="str">
            <v>6          0</v>
          </cell>
          <cell r="J1905">
            <v>0</v>
          </cell>
          <cell r="K1905">
            <v>0</v>
          </cell>
          <cell r="L1905">
            <v>2003</v>
          </cell>
          <cell r="M1905">
            <v>2.983058116782674</v>
          </cell>
          <cell r="N1905" t="str">
            <v>NG33</v>
          </cell>
          <cell r="O1905">
            <v>46</v>
          </cell>
          <cell r="P1905">
            <v>2</v>
          </cell>
        </row>
        <row r="1906">
          <cell r="A1906" t="str">
            <v>ON</v>
          </cell>
          <cell r="B1906">
            <v>3</v>
          </cell>
          <cell r="C1906">
            <v>3</v>
          </cell>
          <cell r="D1906" t="str">
            <v>C</v>
          </cell>
          <cell r="E1906">
            <v>4.0999999999999996</v>
          </cell>
          <cell r="F1906">
            <v>37677</v>
          </cell>
          <cell r="G1906">
            <v>0.44800000000000001</v>
          </cell>
          <cell r="H1906">
            <v>0.38</v>
          </cell>
          <cell r="I1906" t="str">
            <v>6          1</v>
          </cell>
          <cell r="J1906">
            <v>0</v>
          </cell>
          <cell r="K1906">
            <v>0</v>
          </cell>
          <cell r="L1906">
            <v>2003</v>
          </cell>
          <cell r="M1906" t="str">
            <v>No Trade</v>
          </cell>
          <cell r="N1906" t="str">
            <v>NG33</v>
          </cell>
          <cell r="O1906">
            <v>46</v>
          </cell>
          <cell r="P1906">
            <v>1</v>
          </cell>
        </row>
        <row r="1907">
          <cell r="A1907" t="str">
            <v>ON</v>
          </cell>
          <cell r="B1907">
            <v>3</v>
          </cell>
          <cell r="C1907">
            <v>3</v>
          </cell>
          <cell r="D1907" t="str">
            <v>P</v>
          </cell>
          <cell r="E1907">
            <v>4.0999999999999996</v>
          </cell>
          <cell r="F1907">
            <v>37677</v>
          </cell>
          <cell r="G1907">
            <v>0.28599999999999998</v>
          </cell>
          <cell r="H1907">
            <v>0.34</v>
          </cell>
          <cell r="I1907" t="str">
            <v>2          0</v>
          </cell>
          <cell r="J1907">
            <v>0</v>
          </cell>
          <cell r="K1907">
            <v>0</v>
          </cell>
          <cell r="L1907">
            <v>2003</v>
          </cell>
          <cell r="M1907">
            <v>3.0194530473090317</v>
          </cell>
          <cell r="N1907" t="str">
            <v>NG33</v>
          </cell>
          <cell r="O1907">
            <v>46</v>
          </cell>
          <cell r="P1907">
            <v>2</v>
          </cell>
        </row>
        <row r="1908">
          <cell r="A1908" t="str">
            <v>ON</v>
          </cell>
          <cell r="B1908">
            <v>3</v>
          </cell>
          <cell r="C1908">
            <v>3</v>
          </cell>
          <cell r="D1908" t="str">
            <v>C</v>
          </cell>
          <cell r="E1908">
            <v>4.1500000000000004</v>
          </cell>
          <cell r="F1908">
            <v>37677</v>
          </cell>
          <cell r="G1908">
            <v>0.42399999999999999</v>
          </cell>
          <cell r="H1908">
            <v>0.36</v>
          </cell>
          <cell r="I1908" t="str">
            <v>4        324</v>
          </cell>
          <cell r="J1908">
            <v>0.35499999999999998</v>
          </cell>
          <cell r="K1908">
            <v>0.35399999999999998</v>
          </cell>
          <cell r="L1908">
            <v>2003</v>
          </cell>
          <cell r="M1908" t="str">
            <v>No Trade</v>
          </cell>
          <cell r="N1908" t="str">
            <v>NG33</v>
          </cell>
          <cell r="O1908">
            <v>46</v>
          </cell>
          <cell r="P1908">
            <v>1</v>
          </cell>
        </row>
        <row r="1909">
          <cell r="A1909" t="str">
            <v>ON</v>
          </cell>
          <cell r="B1909">
            <v>3</v>
          </cell>
          <cell r="C1909">
            <v>3</v>
          </cell>
          <cell r="D1909" t="str">
            <v>P</v>
          </cell>
          <cell r="E1909">
            <v>4.1500000000000004</v>
          </cell>
          <cell r="F1909">
            <v>37677</v>
          </cell>
          <cell r="G1909">
            <v>0.311</v>
          </cell>
          <cell r="H1909">
            <v>0.37</v>
          </cell>
          <cell r="I1909" t="str">
            <v>0        324</v>
          </cell>
          <cell r="J1909">
            <v>0.36599999999999999</v>
          </cell>
          <cell r="K1909">
            <v>0.36499999999999999</v>
          </cell>
          <cell r="L1909">
            <v>2003</v>
          </cell>
          <cell r="M1909">
            <v>3.0552387100430369</v>
          </cell>
          <cell r="N1909" t="str">
            <v>NG33</v>
          </cell>
          <cell r="O1909">
            <v>46</v>
          </cell>
          <cell r="P1909">
            <v>2</v>
          </cell>
        </row>
        <row r="1910">
          <cell r="A1910" t="str">
            <v>ON</v>
          </cell>
          <cell r="B1910">
            <v>3</v>
          </cell>
          <cell r="C1910">
            <v>3</v>
          </cell>
          <cell r="D1910" t="str">
            <v>C</v>
          </cell>
          <cell r="E1910">
            <v>4.2</v>
          </cell>
          <cell r="F1910">
            <v>37677</v>
          </cell>
          <cell r="G1910">
            <v>0.4</v>
          </cell>
          <cell r="H1910">
            <v>0.34</v>
          </cell>
          <cell r="I1910" t="str">
            <v>3          3</v>
          </cell>
          <cell r="J1910">
            <v>0.33100000000000002</v>
          </cell>
          <cell r="K1910">
            <v>0.33</v>
          </cell>
          <cell r="L1910">
            <v>2003</v>
          </cell>
          <cell r="M1910" t="str">
            <v>No Trade</v>
          </cell>
          <cell r="N1910" t="str">
            <v>NG33</v>
          </cell>
          <cell r="O1910">
            <v>46</v>
          </cell>
          <cell r="P1910">
            <v>1</v>
          </cell>
        </row>
        <row r="1911">
          <cell r="A1911" t="str">
            <v>ON</v>
          </cell>
          <cell r="B1911">
            <v>3</v>
          </cell>
          <cell r="C1911">
            <v>3</v>
          </cell>
          <cell r="D1911" t="str">
            <v>P</v>
          </cell>
          <cell r="E1911">
            <v>4.2</v>
          </cell>
          <cell r="F1911">
            <v>37677</v>
          </cell>
          <cell r="G1911">
            <v>0.33700000000000002</v>
          </cell>
          <cell r="H1911">
            <v>0.39</v>
          </cell>
          <cell r="I1911" t="str">
            <v>9          3</v>
          </cell>
          <cell r="J1911">
            <v>0.38100000000000001</v>
          </cell>
          <cell r="K1911">
            <v>0.38</v>
          </cell>
          <cell r="L1911">
            <v>2003</v>
          </cell>
          <cell r="M1911">
            <v>3.0904813629021568</v>
          </cell>
          <cell r="N1911" t="str">
            <v>NG33</v>
          </cell>
          <cell r="O1911">
            <v>46</v>
          </cell>
          <cell r="P1911">
            <v>2</v>
          </cell>
        </row>
        <row r="1912">
          <cell r="A1912" t="str">
            <v>ON</v>
          </cell>
          <cell r="B1912">
            <v>3</v>
          </cell>
          <cell r="C1912">
            <v>3</v>
          </cell>
          <cell r="D1912" t="str">
            <v>C</v>
          </cell>
          <cell r="E1912">
            <v>4.25</v>
          </cell>
          <cell r="F1912">
            <v>37677</v>
          </cell>
          <cell r="G1912">
            <v>0.377</v>
          </cell>
          <cell r="H1912">
            <v>0.32</v>
          </cell>
          <cell r="I1912" t="str">
            <v>3        108</v>
          </cell>
          <cell r="J1912">
            <v>0</v>
          </cell>
          <cell r="K1912">
            <v>0</v>
          </cell>
          <cell r="L1912">
            <v>2003</v>
          </cell>
          <cell r="M1912" t="str">
            <v>No Trade</v>
          </cell>
          <cell r="N1912" t="str">
            <v>NG33</v>
          </cell>
          <cell r="O1912">
            <v>46</v>
          </cell>
          <cell r="P1912">
            <v>1</v>
          </cell>
        </row>
        <row r="1913">
          <cell r="A1913" t="str">
            <v>ON</v>
          </cell>
          <cell r="B1913">
            <v>3</v>
          </cell>
          <cell r="C1913">
            <v>3</v>
          </cell>
          <cell r="D1913" t="str">
            <v>P</v>
          </cell>
          <cell r="E1913">
            <v>4.25</v>
          </cell>
          <cell r="F1913">
            <v>37677</v>
          </cell>
          <cell r="G1913">
            <v>0.36399999999999999</v>
          </cell>
          <cell r="H1913">
            <v>0.42</v>
          </cell>
          <cell r="I1913" t="str">
            <v>9          0</v>
          </cell>
          <cell r="J1913">
            <v>0</v>
          </cell>
          <cell r="K1913">
            <v>0</v>
          </cell>
          <cell r="L1913">
            <v>2003</v>
          </cell>
          <cell r="M1913">
            <v>3.1252395825384061</v>
          </cell>
          <cell r="N1913" t="str">
            <v>NG33</v>
          </cell>
          <cell r="O1913">
            <v>46</v>
          </cell>
          <cell r="P1913">
            <v>2</v>
          </cell>
        </row>
        <row r="1914">
          <cell r="A1914" t="str">
            <v>ON</v>
          </cell>
          <cell r="B1914">
            <v>3</v>
          </cell>
          <cell r="C1914">
            <v>3</v>
          </cell>
          <cell r="D1914" t="str">
            <v>C</v>
          </cell>
          <cell r="E1914">
            <v>4.3</v>
          </cell>
          <cell r="F1914">
            <v>37677</v>
          </cell>
          <cell r="G1914">
            <v>0.35499999999999998</v>
          </cell>
          <cell r="H1914">
            <v>0.3</v>
          </cell>
          <cell r="I1914" t="str">
            <v>4          0</v>
          </cell>
          <cell r="J1914">
            <v>0</v>
          </cell>
          <cell r="K1914">
            <v>0</v>
          </cell>
          <cell r="L1914">
            <v>2003</v>
          </cell>
          <cell r="M1914" t="str">
            <v>No Trade</v>
          </cell>
          <cell r="N1914" t="str">
            <v>NG33</v>
          </cell>
          <cell r="O1914">
            <v>46</v>
          </cell>
          <cell r="P1914">
            <v>1</v>
          </cell>
        </row>
        <row r="1915">
          <cell r="A1915" t="str">
            <v>ON</v>
          </cell>
          <cell r="B1915">
            <v>3</v>
          </cell>
          <cell r="C1915">
            <v>3</v>
          </cell>
          <cell r="D1915" t="str">
            <v>P</v>
          </cell>
          <cell r="E1915">
            <v>4.3</v>
          </cell>
          <cell r="F1915">
            <v>37677</v>
          </cell>
          <cell r="G1915">
            <v>0.52600000000000002</v>
          </cell>
          <cell r="H1915">
            <v>0.52</v>
          </cell>
          <cell r="I1915" t="str">
            <v>6          0</v>
          </cell>
          <cell r="J1915">
            <v>0</v>
          </cell>
          <cell r="K1915">
            <v>0</v>
          </cell>
          <cell r="L1915">
            <v>2003</v>
          </cell>
          <cell r="M1915">
            <v>3.3867179520838708</v>
          </cell>
          <cell r="N1915" t="str">
            <v>NG33</v>
          </cell>
          <cell r="O1915">
            <v>46</v>
          </cell>
          <cell r="P1915">
            <v>2</v>
          </cell>
        </row>
        <row r="1916">
          <cell r="A1916" t="str">
            <v>ON</v>
          </cell>
          <cell r="B1916">
            <v>3</v>
          </cell>
          <cell r="C1916">
            <v>3</v>
          </cell>
          <cell r="D1916" t="str">
            <v>C</v>
          </cell>
          <cell r="E1916">
            <v>4.3499999999999996</v>
          </cell>
          <cell r="F1916">
            <v>37677</v>
          </cell>
          <cell r="G1916">
            <v>0.33500000000000002</v>
          </cell>
          <cell r="H1916">
            <v>0.28000000000000003</v>
          </cell>
          <cell r="I1916" t="str">
            <v>7          0</v>
          </cell>
          <cell r="J1916">
            <v>0</v>
          </cell>
          <cell r="K1916">
            <v>0</v>
          </cell>
          <cell r="L1916">
            <v>2003</v>
          </cell>
          <cell r="M1916" t="str">
            <v>No Trade</v>
          </cell>
          <cell r="N1916" t="str">
            <v>NG33</v>
          </cell>
          <cell r="O1916">
            <v>46</v>
          </cell>
          <cell r="P1916">
            <v>1</v>
          </cell>
        </row>
        <row r="1917">
          <cell r="A1917" t="str">
            <v>ON</v>
          </cell>
          <cell r="B1917">
            <v>3</v>
          </cell>
          <cell r="C1917">
            <v>3</v>
          </cell>
          <cell r="D1917" t="str">
            <v>P</v>
          </cell>
          <cell r="E1917">
            <v>4.3499999999999996</v>
          </cell>
          <cell r="F1917">
            <v>37677</v>
          </cell>
          <cell r="G1917">
            <v>0.42199999999999999</v>
          </cell>
          <cell r="H1917">
            <v>0.49</v>
          </cell>
          <cell r="I1917" t="str">
            <v>2          0</v>
          </cell>
          <cell r="J1917">
            <v>0</v>
          </cell>
          <cell r="K1917">
            <v>0</v>
          </cell>
          <cell r="L1917">
            <v>2003</v>
          </cell>
          <cell r="M1917">
            <v>3.1952473399598671</v>
          </cell>
          <cell r="N1917" t="str">
            <v>NG33</v>
          </cell>
          <cell r="O1917">
            <v>46</v>
          </cell>
          <cell r="P1917">
            <v>2</v>
          </cell>
        </row>
        <row r="1918">
          <cell r="A1918" t="str">
            <v>ON</v>
          </cell>
          <cell r="B1918">
            <v>3</v>
          </cell>
          <cell r="C1918">
            <v>3</v>
          </cell>
          <cell r="D1918" t="str">
            <v>C</v>
          </cell>
          <cell r="E1918">
            <v>4.4000000000000004</v>
          </cell>
          <cell r="F1918">
            <v>37677</v>
          </cell>
          <cell r="G1918">
            <v>0.316</v>
          </cell>
          <cell r="H1918">
            <v>0.27</v>
          </cell>
          <cell r="I1918" t="str">
            <v>0         13</v>
          </cell>
          <cell r="J1918">
            <v>0</v>
          </cell>
          <cell r="K1918">
            <v>0</v>
          </cell>
          <cell r="L1918">
            <v>2003</v>
          </cell>
          <cell r="M1918" t="str">
            <v>No Trade</v>
          </cell>
          <cell r="N1918" t="str">
            <v>NG33</v>
          </cell>
          <cell r="O1918">
            <v>46</v>
          </cell>
          <cell r="P1918">
            <v>1</v>
          </cell>
        </row>
        <row r="1919">
          <cell r="A1919" t="str">
            <v>ON</v>
          </cell>
          <cell r="B1919">
            <v>3</v>
          </cell>
          <cell r="C1919">
            <v>3</v>
          </cell>
          <cell r="D1919" t="str">
            <v>C</v>
          </cell>
          <cell r="E1919">
            <v>4.45</v>
          </cell>
          <cell r="F1919">
            <v>37677</v>
          </cell>
          <cell r="G1919">
            <v>0.29799999999999999</v>
          </cell>
          <cell r="H1919">
            <v>0.25</v>
          </cell>
          <cell r="I1919" t="str">
            <v>4          0</v>
          </cell>
          <cell r="J1919">
            <v>0</v>
          </cell>
          <cell r="K1919">
            <v>0</v>
          </cell>
          <cell r="L1919">
            <v>2003</v>
          </cell>
          <cell r="M1919" t="str">
            <v>No Trade</v>
          </cell>
          <cell r="N1919" t="str">
            <v>NG33</v>
          </cell>
          <cell r="O1919">
            <v>46</v>
          </cell>
          <cell r="P1919">
            <v>1</v>
          </cell>
        </row>
        <row r="1920">
          <cell r="A1920" t="str">
            <v>ON</v>
          </cell>
          <cell r="B1920">
            <v>3</v>
          </cell>
          <cell r="C1920">
            <v>3</v>
          </cell>
          <cell r="D1920" t="str">
            <v>P</v>
          </cell>
          <cell r="E1920">
            <v>4.45</v>
          </cell>
          <cell r="F1920">
            <v>37677</v>
          </cell>
          <cell r="G1920">
            <v>0</v>
          </cell>
          <cell r="H1920">
            <v>0</v>
          </cell>
          <cell r="I1920" t="str">
            <v>0          0</v>
          </cell>
          <cell r="J1920">
            <v>0</v>
          </cell>
          <cell r="K1920">
            <v>0</v>
          </cell>
          <cell r="L1920">
            <v>2003</v>
          </cell>
          <cell r="M1920" t="str">
            <v>No Trade</v>
          </cell>
          <cell r="N1920" t="str">
            <v/>
          </cell>
          <cell r="O1920" t="str">
            <v/>
          </cell>
          <cell r="P1920" t="str">
            <v/>
          </cell>
        </row>
        <row r="1921">
          <cell r="A1921" t="str">
            <v>ON</v>
          </cell>
          <cell r="B1921">
            <v>3</v>
          </cell>
          <cell r="C1921">
            <v>3</v>
          </cell>
          <cell r="D1921" t="str">
            <v>C</v>
          </cell>
          <cell r="E1921">
            <v>4.5</v>
          </cell>
          <cell r="F1921">
            <v>37677</v>
          </cell>
          <cell r="G1921">
            <v>0.28100000000000003</v>
          </cell>
          <cell r="H1921">
            <v>0.23</v>
          </cell>
          <cell r="I1921" t="str">
            <v>9          0</v>
          </cell>
          <cell r="J1921">
            <v>0</v>
          </cell>
          <cell r="K1921">
            <v>0</v>
          </cell>
          <cell r="L1921">
            <v>2003</v>
          </cell>
          <cell r="M1921" t="str">
            <v>No Trade</v>
          </cell>
          <cell r="N1921" t="str">
            <v>NG33</v>
          </cell>
          <cell r="O1921">
            <v>46</v>
          </cell>
          <cell r="P1921">
            <v>1</v>
          </cell>
        </row>
        <row r="1922">
          <cell r="A1922" t="str">
            <v>ON</v>
          </cell>
          <cell r="B1922">
            <v>3</v>
          </cell>
          <cell r="C1922">
            <v>3</v>
          </cell>
          <cell r="D1922" t="str">
            <v>C</v>
          </cell>
          <cell r="E1922">
            <v>4.55</v>
          </cell>
          <cell r="F1922">
            <v>37677</v>
          </cell>
          <cell r="G1922">
            <v>0.26500000000000001</v>
          </cell>
          <cell r="H1922">
            <v>0.22</v>
          </cell>
          <cell r="I1922" t="str">
            <v>5          0</v>
          </cell>
          <cell r="J1922">
            <v>0</v>
          </cell>
          <cell r="K1922">
            <v>0</v>
          </cell>
          <cell r="L1922">
            <v>2003</v>
          </cell>
          <cell r="M1922" t="str">
            <v>No Trade</v>
          </cell>
          <cell r="N1922" t="str">
            <v>NG33</v>
          </cell>
          <cell r="O1922">
            <v>46</v>
          </cell>
          <cell r="P1922">
            <v>1</v>
          </cell>
        </row>
        <row r="1923">
          <cell r="A1923" t="str">
            <v>ON</v>
          </cell>
          <cell r="B1923">
            <v>3</v>
          </cell>
          <cell r="C1923">
            <v>3</v>
          </cell>
          <cell r="D1923" t="str">
            <v>C</v>
          </cell>
          <cell r="E1923">
            <v>4.5999999999999996</v>
          </cell>
          <cell r="F1923">
            <v>37677</v>
          </cell>
          <cell r="G1923">
            <v>0.249</v>
          </cell>
          <cell r="H1923">
            <v>0.21</v>
          </cell>
          <cell r="I1923" t="str">
            <v>2          0</v>
          </cell>
          <cell r="J1923">
            <v>0</v>
          </cell>
          <cell r="K1923">
            <v>0</v>
          </cell>
          <cell r="L1923">
            <v>2003</v>
          </cell>
          <cell r="M1923" t="str">
            <v>No Trade</v>
          </cell>
          <cell r="N1923" t="str">
            <v>NG33</v>
          </cell>
          <cell r="O1923">
            <v>46</v>
          </cell>
          <cell r="P1923">
            <v>1</v>
          </cell>
        </row>
        <row r="1924">
          <cell r="A1924" t="str">
            <v>ON</v>
          </cell>
          <cell r="B1924">
            <v>3</v>
          </cell>
          <cell r="C1924">
            <v>3</v>
          </cell>
          <cell r="D1924" t="str">
            <v>C</v>
          </cell>
          <cell r="E1924">
            <v>4.6500000000000004</v>
          </cell>
          <cell r="F1924">
            <v>37677</v>
          </cell>
          <cell r="G1924">
            <v>0.23499999999999999</v>
          </cell>
          <cell r="H1924">
            <v>0.19</v>
          </cell>
          <cell r="I1924" t="str">
            <v>9          1</v>
          </cell>
          <cell r="J1924">
            <v>0</v>
          </cell>
          <cell r="K1924">
            <v>0</v>
          </cell>
          <cell r="L1924">
            <v>2003</v>
          </cell>
          <cell r="M1924" t="str">
            <v>No Trade</v>
          </cell>
          <cell r="N1924" t="str">
            <v>NG33</v>
          </cell>
          <cell r="O1924">
            <v>46</v>
          </cell>
          <cell r="P1924">
            <v>1</v>
          </cell>
        </row>
        <row r="1925">
          <cell r="A1925" t="str">
            <v>ON</v>
          </cell>
          <cell r="B1925">
            <v>3</v>
          </cell>
          <cell r="C1925">
            <v>3</v>
          </cell>
          <cell r="D1925" t="str">
            <v>C</v>
          </cell>
          <cell r="E1925">
            <v>4.7</v>
          </cell>
          <cell r="F1925">
            <v>37677</v>
          </cell>
          <cell r="G1925">
            <v>0.221</v>
          </cell>
          <cell r="H1925">
            <v>0.18</v>
          </cell>
          <cell r="I1925" t="str">
            <v>7          0</v>
          </cell>
          <cell r="J1925">
            <v>0</v>
          </cell>
          <cell r="K1925">
            <v>0</v>
          </cell>
          <cell r="L1925">
            <v>2003</v>
          </cell>
          <cell r="M1925" t="str">
            <v>No Trade</v>
          </cell>
          <cell r="N1925" t="str">
            <v>NG33</v>
          </cell>
          <cell r="O1925">
            <v>46</v>
          </cell>
          <cell r="P1925">
            <v>1</v>
          </cell>
        </row>
        <row r="1926">
          <cell r="A1926" t="str">
            <v>ON</v>
          </cell>
          <cell r="B1926">
            <v>3</v>
          </cell>
          <cell r="C1926">
            <v>3</v>
          </cell>
          <cell r="D1926" t="str">
            <v>C</v>
          </cell>
          <cell r="E1926">
            <v>4.75</v>
          </cell>
          <cell r="F1926">
            <v>37677</v>
          </cell>
          <cell r="G1926">
            <v>0.20799999999999999</v>
          </cell>
          <cell r="H1926">
            <v>0.17</v>
          </cell>
          <cell r="I1926" t="str">
            <v>7        145</v>
          </cell>
          <cell r="J1926">
            <v>0</v>
          </cell>
          <cell r="K1926">
            <v>0</v>
          </cell>
          <cell r="L1926">
            <v>2003</v>
          </cell>
          <cell r="M1926" t="str">
            <v>No Trade</v>
          </cell>
          <cell r="N1926" t="str">
            <v>NG33</v>
          </cell>
          <cell r="O1926">
            <v>46</v>
          </cell>
          <cell r="P1926">
            <v>1</v>
          </cell>
        </row>
        <row r="1927">
          <cell r="A1927" t="str">
            <v>ON</v>
          </cell>
          <cell r="B1927">
            <v>3</v>
          </cell>
          <cell r="C1927">
            <v>3</v>
          </cell>
          <cell r="D1927" t="str">
            <v>C</v>
          </cell>
          <cell r="E1927">
            <v>4.8</v>
          </cell>
          <cell r="F1927">
            <v>37677</v>
          </cell>
          <cell r="G1927">
            <v>0.19600000000000001</v>
          </cell>
          <cell r="H1927">
            <v>0.16</v>
          </cell>
          <cell r="I1927" t="str">
            <v>7          0</v>
          </cell>
          <cell r="J1927">
            <v>0</v>
          </cell>
          <cell r="K1927">
            <v>0</v>
          </cell>
          <cell r="L1927">
            <v>2003</v>
          </cell>
          <cell r="M1927" t="str">
            <v>No Trade</v>
          </cell>
          <cell r="N1927" t="str">
            <v>NG33</v>
          </cell>
          <cell r="O1927">
            <v>46</v>
          </cell>
          <cell r="P1927">
            <v>1</v>
          </cell>
        </row>
        <row r="1928">
          <cell r="A1928" t="str">
            <v>ON</v>
          </cell>
          <cell r="B1928">
            <v>3</v>
          </cell>
          <cell r="C1928">
            <v>3</v>
          </cell>
          <cell r="D1928" t="str">
            <v>P</v>
          </cell>
          <cell r="E1928">
            <v>4.8</v>
          </cell>
          <cell r="F1928">
            <v>37677</v>
          </cell>
          <cell r="G1928">
            <v>0</v>
          </cell>
          <cell r="H1928">
            <v>0</v>
          </cell>
          <cell r="I1928" t="str">
            <v>0          0</v>
          </cell>
          <cell r="J1928">
            <v>0</v>
          </cell>
          <cell r="K1928">
            <v>0</v>
          </cell>
          <cell r="L1928">
            <v>2003</v>
          </cell>
          <cell r="M1928" t="str">
            <v>No Trade</v>
          </cell>
          <cell r="N1928" t="str">
            <v/>
          </cell>
          <cell r="O1928" t="str">
            <v/>
          </cell>
          <cell r="P1928" t="str">
            <v/>
          </cell>
        </row>
        <row r="1929">
          <cell r="A1929" t="str">
            <v>ON</v>
          </cell>
          <cell r="B1929">
            <v>3</v>
          </cell>
          <cell r="C1929">
            <v>3</v>
          </cell>
          <cell r="D1929" t="str">
            <v>C</v>
          </cell>
          <cell r="E1929">
            <v>4.8499999999999996</v>
          </cell>
          <cell r="F1929">
            <v>37677</v>
          </cell>
          <cell r="G1929">
            <v>0.185</v>
          </cell>
          <cell r="H1929">
            <v>0.15</v>
          </cell>
          <cell r="I1929" t="str">
            <v>7          0</v>
          </cell>
          <cell r="J1929">
            <v>0</v>
          </cell>
          <cell r="K1929">
            <v>0</v>
          </cell>
          <cell r="L1929">
            <v>2003</v>
          </cell>
          <cell r="M1929" t="str">
            <v>No Trade</v>
          </cell>
          <cell r="N1929" t="str">
            <v>NG33</v>
          </cell>
          <cell r="O1929">
            <v>46</v>
          </cell>
          <cell r="P1929">
            <v>1</v>
          </cell>
        </row>
        <row r="1930">
          <cell r="A1930" t="str">
            <v>ON</v>
          </cell>
          <cell r="B1930">
            <v>3</v>
          </cell>
          <cell r="C1930">
            <v>3</v>
          </cell>
          <cell r="D1930" t="str">
            <v>C</v>
          </cell>
          <cell r="E1930">
            <v>4.9000000000000004</v>
          </cell>
          <cell r="F1930">
            <v>37677</v>
          </cell>
          <cell r="G1930">
            <v>0.17399999999999999</v>
          </cell>
          <cell r="H1930">
            <v>0.14000000000000001</v>
          </cell>
          <cell r="I1930" t="str">
            <v>8          0</v>
          </cell>
          <cell r="J1930">
            <v>0</v>
          </cell>
          <cell r="K1930">
            <v>0</v>
          </cell>
          <cell r="L1930">
            <v>2003</v>
          </cell>
          <cell r="M1930" t="str">
            <v>No Trade</v>
          </cell>
          <cell r="N1930" t="str">
            <v>NG33</v>
          </cell>
          <cell r="O1930">
            <v>46</v>
          </cell>
          <cell r="P1930">
            <v>1</v>
          </cell>
        </row>
        <row r="1931">
          <cell r="A1931" t="str">
            <v>ON</v>
          </cell>
          <cell r="B1931">
            <v>3</v>
          </cell>
          <cell r="C1931">
            <v>3</v>
          </cell>
          <cell r="D1931" t="str">
            <v>P</v>
          </cell>
          <cell r="E1931">
            <v>4.9000000000000004</v>
          </cell>
          <cell r="F1931">
            <v>37677</v>
          </cell>
          <cell r="G1931">
            <v>1.397</v>
          </cell>
          <cell r="H1931">
            <v>1.39</v>
          </cell>
          <cell r="I1931" t="str">
            <v>7          0</v>
          </cell>
          <cell r="J1931">
            <v>0</v>
          </cell>
          <cell r="K1931">
            <v>0</v>
          </cell>
          <cell r="L1931">
            <v>2003</v>
          </cell>
          <cell r="M1931">
            <v>4.2364227109826214</v>
          </cell>
          <cell r="N1931" t="str">
            <v>NG33</v>
          </cell>
          <cell r="O1931">
            <v>46</v>
          </cell>
          <cell r="P1931">
            <v>2</v>
          </cell>
        </row>
        <row r="1932">
          <cell r="A1932" t="str">
            <v>ON</v>
          </cell>
          <cell r="B1932">
            <v>3</v>
          </cell>
          <cell r="C1932">
            <v>3</v>
          </cell>
          <cell r="D1932" t="str">
            <v>C</v>
          </cell>
          <cell r="E1932">
            <v>4.95</v>
          </cell>
          <cell r="F1932">
            <v>37677</v>
          </cell>
          <cell r="G1932">
            <v>0.16500000000000001</v>
          </cell>
          <cell r="H1932">
            <v>0.14000000000000001</v>
          </cell>
          <cell r="I1932" t="str">
            <v>0          0</v>
          </cell>
          <cell r="J1932">
            <v>0</v>
          </cell>
          <cell r="K1932">
            <v>0</v>
          </cell>
          <cell r="L1932">
            <v>2003</v>
          </cell>
          <cell r="M1932" t="str">
            <v>No Trade</v>
          </cell>
          <cell r="N1932" t="str">
            <v>NG33</v>
          </cell>
          <cell r="O1932">
            <v>46</v>
          </cell>
          <cell r="P1932">
            <v>1</v>
          </cell>
        </row>
        <row r="1933">
          <cell r="A1933" t="str">
            <v>ON</v>
          </cell>
          <cell r="B1933">
            <v>3</v>
          </cell>
          <cell r="C1933">
            <v>3</v>
          </cell>
          <cell r="D1933" t="str">
            <v>C</v>
          </cell>
          <cell r="E1933">
            <v>5</v>
          </cell>
          <cell r="F1933">
            <v>37677</v>
          </cell>
          <cell r="G1933">
            <v>0.14799999999999999</v>
          </cell>
          <cell r="H1933">
            <v>0.12</v>
          </cell>
          <cell r="I1933" t="str">
            <v>5          1</v>
          </cell>
          <cell r="J1933">
            <v>0</v>
          </cell>
          <cell r="K1933">
            <v>0</v>
          </cell>
          <cell r="L1933">
            <v>2003</v>
          </cell>
          <cell r="M1933" t="str">
            <v>No Trade</v>
          </cell>
          <cell r="N1933" t="str">
            <v>NG33</v>
          </cell>
          <cell r="O1933">
            <v>46</v>
          </cell>
          <cell r="P1933">
            <v>1</v>
          </cell>
        </row>
        <row r="1934">
          <cell r="A1934" t="str">
            <v>ON</v>
          </cell>
          <cell r="B1934">
            <v>3</v>
          </cell>
          <cell r="C1934">
            <v>3</v>
          </cell>
          <cell r="D1934" t="str">
            <v>P</v>
          </cell>
          <cell r="E1934">
            <v>5</v>
          </cell>
          <cell r="F1934">
            <v>37677</v>
          </cell>
          <cell r="G1934">
            <v>0.88200000000000001</v>
          </cell>
          <cell r="H1934">
            <v>0.98</v>
          </cell>
          <cell r="I1934" t="str">
            <v>9          0</v>
          </cell>
          <cell r="J1934">
            <v>0</v>
          </cell>
          <cell r="K1934">
            <v>0</v>
          </cell>
          <cell r="L1934">
            <v>2003</v>
          </cell>
          <cell r="M1934">
            <v>3.6063505964313878</v>
          </cell>
          <cell r="N1934" t="str">
            <v>NG33</v>
          </cell>
          <cell r="O1934">
            <v>46</v>
          </cell>
          <cell r="P1934">
            <v>2</v>
          </cell>
        </row>
        <row r="1935">
          <cell r="A1935" t="str">
            <v>ON</v>
          </cell>
          <cell r="B1935">
            <v>3</v>
          </cell>
          <cell r="C1935">
            <v>3</v>
          </cell>
          <cell r="D1935" t="str">
            <v>C</v>
          </cell>
          <cell r="E1935">
            <v>5.05</v>
          </cell>
          <cell r="F1935">
            <v>37677</v>
          </cell>
          <cell r="G1935">
            <v>0.14699999999999999</v>
          </cell>
          <cell r="H1935">
            <v>0.12</v>
          </cell>
          <cell r="I1935" t="str">
            <v>4          0</v>
          </cell>
          <cell r="J1935">
            <v>0</v>
          </cell>
          <cell r="K1935">
            <v>0</v>
          </cell>
          <cell r="L1935">
            <v>2003</v>
          </cell>
          <cell r="M1935" t="str">
            <v>No Trade</v>
          </cell>
          <cell r="N1935" t="str">
            <v>NG33</v>
          </cell>
          <cell r="O1935">
            <v>46</v>
          </cell>
          <cell r="P1935">
            <v>1</v>
          </cell>
        </row>
        <row r="1936">
          <cell r="A1936" t="str">
            <v>ON</v>
          </cell>
          <cell r="B1936">
            <v>3</v>
          </cell>
          <cell r="C1936">
            <v>3</v>
          </cell>
          <cell r="D1936" t="str">
            <v>P</v>
          </cell>
          <cell r="E1936">
            <v>5.05</v>
          </cell>
          <cell r="F1936">
            <v>37677</v>
          </cell>
          <cell r="G1936">
            <v>0</v>
          </cell>
          <cell r="H1936">
            <v>0</v>
          </cell>
          <cell r="I1936" t="str">
            <v>0          0</v>
          </cell>
          <cell r="J1936">
            <v>0</v>
          </cell>
          <cell r="K1936">
            <v>0</v>
          </cell>
          <cell r="L1936">
            <v>2003</v>
          </cell>
          <cell r="M1936" t="str">
            <v>No Trade</v>
          </cell>
          <cell r="N1936" t="str">
            <v/>
          </cell>
          <cell r="O1936" t="str">
            <v/>
          </cell>
          <cell r="P1936" t="str">
            <v/>
          </cell>
        </row>
        <row r="1937">
          <cell r="A1937" t="str">
            <v>ON</v>
          </cell>
          <cell r="B1937">
            <v>3</v>
          </cell>
          <cell r="C1937">
            <v>3</v>
          </cell>
          <cell r="D1937" t="str">
            <v>C</v>
          </cell>
          <cell r="E1937">
            <v>5.0999999999999996</v>
          </cell>
          <cell r="F1937">
            <v>37677</v>
          </cell>
          <cell r="G1937">
            <v>0.13800000000000001</v>
          </cell>
          <cell r="H1937">
            <v>0.11</v>
          </cell>
          <cell r="I1937" t="str">
            <v>7          0</v>
          </cell>
          <cell r="J1937">
            <v>0</v>
          </cell>
          <cell r="K1937">
            <v>0</v>
          </cell>
          <cell r="L1937">
            <v>2003</v>
          </cell>
          <cell r="M1937" t="str">
            <v>No Trade</v>
          </cell>
          <cell r="N1937" t="str">
            <v>NG33</v>
          </cell>
          <cell r="O1937">
            <v>46</v>
          </cell>
          <cell r="P1937">
            <v>1</v>
          </cell>
        </row>
        <row r="1938">
          <cell r="A1938" t="str">
            <v>ON</v>
          </cell>
          <cell r="B1938">
            <v>3</v>
          </cell>
          <cell r="C1938">
            <v>3</v>
          </cell>
          <cell r="D1938" t="str">
            <v>P</v>
          </cell>
          <cell r="E1938">
            <v>5.0999999999999996</v>
          </cell>
          <cell r="F1938">
            <v>37677</v>
          </cell>
          <cell r="G1938">
            <v>0</v>
          </cell>
          <cell r="H1938">
            <v>0</v>
          </cell>
          <cell r="I1938" t="str">
            <v>0          0</v>
          </cell>
          <cell r="J1938">
            <v>0</v>
          </cell>
          <cell r="K1938">
            <v>0</v>
          </cell>
          <cell r="L1938">
            <v>2003</v>
          </cell>
          <cell r="M1938" t="str">
            <v>No Trade</v>
          </cell>
          <cell r="N1938" t="str">
            <v/>
          </cell>
          <cell r="O1938" t="str">
            <v/>
          </cell>
          <cell r="P1938" t="str">
            <v/>
          </cell>
        </row>
        <row r="1939">
          <cell r="A1939" t="str">
            <v>ON</v>
          </cell>
          <cell r="B1939">
            <v>3</v>
          </cell>
          <cell r="C1939">
            <v>3</v>
          </cell>
          <cell r="D1939" t="str">
            <v>C</v>
          </cell>
          <cell r="E1939">
            <v>5.15</v>
          </cell>
          <cell r="F1939">
            <v>37677</v>
          </cell>
          <cell r="G1939">
            <v>0.13100000000000001</v>
          </cell>
          <cell r="H1939">
            <v>0.11</v>
          </cell>
          <cell r="I1939" t="str">
            <v>1          0</v>
          </cell>
          <cell r="J1939">
            <v>0</v>
          </cell>
          <cell r="K1939">
            <v>0</v>
          </cell>
          <cell r="L1939">
            <v>2003</v>
          </cell>
          <cell r="M1939" t="str">
            <v>No Trade</v>
          </cell>
          <cell r="N1939" t="str">
            <v>NG33</v>
          </cell>
          <cell r="O1939">
            <v>46</v>
          </cell>
          <cell r="P1939">
            <v>1</v>
          </cell>
        </row>
        <row r="1940">
          <cell r="A1940" t="str">
            <v>ON</v>
          </cell>
          <cell r="B1940">
            <v>3</v>
          </cell>
          <cell r="C1940">
            <v>3</v>
          </cell>
          <cell r="D1940" t="str">
            <v>C</v>
          </cell>
          <cell r="E1940">
            <v>5.2</v>
          </cell>
          <cell r="F1940">
            <v>37677</v>
          </cell>
          <cell r="G1940">
            <v>0.123</v>
          </cell>
          <cell r="H1940">
            <v>0.1</v>
          </cell>
          <cell r="I1940" t="str">
            <v>5          0</v>
          </cell>
          <cell r="J1940">
            <v>0</v>
          </cell>
          <cell r="K1940">
            <v>0</v>
          </cell>
          <cell r="L1940">
            <v>2003</v>
          </cell>
          <cell r="M1940" t="str">
            <v>No Trade</v>
          </cell>
          <cell r="N1940" t="str">
            <v>NG33</v>
          </cell>
          <cell r="O1940">
            <v>46</v>
          </cell>
          <cell r="P1940">
            <v>1</v>
          </cell>
        </row>
        <row r="1941">
          <cell r="A1941" t="str">
            <v>ON</v>
          </cell>
          <cell r="B1941">
            <v>3</v>
          </cell>
          <cell r="C1941">
            <v>3</v>
          </cell>
          <cell r="D1941" t="str">
            <v>C</v>
          </cell>
          <cell r="E1941">
            <v>5.25</v>
          </cell>
          <cell r="F1941">
            <v>37677</v>
          </cell>
          <cell r="G1941">
            <v>0.11700000000000001</v>
          </cell>
          <cell r="H1941">
            <v>0.09</v>
          </cell>
          <cell r="I1941" t="str">
            <v>9          0</v>
          </cell>
          <cell r="J1941">
            <v>0</v>
          </cell>
          <cell r="K1941">
            <v>0</v>
          </cell>
          <cell r="L1941">
            <v>2003</v>
          </cell>
          <cell r="M1941" t="str">
            <v>No Trade</v>
          </cell>
          <cell r="N1941" t="str">
            <v>NG33</v>
          </cell>
          <cell r="O1941">
            <v>46</v>
          </cell>
          <cell r="P1941">
            <v>1</v>
          </cell>
        </row>
        <row r="1942">
          <cell r="A1942" t="str">
            <v>ON</v>
          </cell>
          <cell r="B1942">
            <v>3</v>
          </cell>
          <cell r="C1942">
            <v>3</v>
          </cell>
          <cell r="D1942" t="str">
            <v>C</v>
          </cell>
          <cell r="E1942">
            <v>5.3</v>
          </cell>
          <cell r="F1942">
            <v>37677</v>
          </cell>
          <cell r="G1942">
            <v>0.11</v>
          </cell>
          <cell r="H1942">
            <v>0.09</v>
          </cell>
          <cell r="I1942" t="str">
            <v>3          0</v>
          </cell>
          <cell r="J1942">
            <v>0</v>
          </cell>
          <cell r="K1942">
            <v>0</v>
          </cell>
          <cell r="L1942">
            <v>2003</v>
          </cell>
          <cell r="M1942" t="str">
            <v>No Trade</v>
          </cell>
          <cell r="N1942" t="str">
            <v>NG33</v>
          </cell>
          <cell r="O1942">
            <v>46</v>
          </cell>
          <cell r="P1942">
            <v>1</v>
          </cell>
        </row>
        <row r="1943">
          <cell r="A1943" t="str">
            <v>ON</v>
          </cell>
          <cell r="B1943">
            <v>3</v>
          </cell>
          <cell r="C1943">
            <v>3</v>
          </cell>
          <cell r="D1943" t="str">
            <v>P</v>
          </cell>
          <cell r="E1943">
            <v>5.3</v>
          </cell>
          <cell r="F1943">
            <v>37677</v>
          </cell>
          <cell r="G1943">
            <v>0</v>
          </cell>
          <cell r="H1943">
            <v>0</v>
          </cell>
          <cell r="I1943" t="str">
            <v>0          0</v>
          </cell>
          <cell r="J1943">
            <v>0</v>
          </cell>
          <cell r="K1943">
            <v>0</v>
          </cell>
          <cell r="L1943">
            <v>2003</v>
          </cell>
          <cell r="M1943" t="str">
            <v>No Trade</v>
          </cell>
          <cell r="N1943" t="str">
            <v/>
          </cell>
          <cell r="O1943" t="str">
            <v/>
          </cell>
          <cell r="P1943" t="str">
            <v/>
          </cell>
        </row>
        <row r="1944">
          <cell r="A1944" t="str">
            <v>ON</v>
          </cell>
          <cell r="B1944">
            <v>3</v>
          </cell>
          <cell r="C1944">
            <v>3</v>
          </cell>
          <cell r="D1944" t="str">
            <v>C</v>
          </cell>
          <cell r="E1944">
            <v>5.35</v>
          </cell>
          <cell r="F1944">
            <v>37677</v>
          </cell>
          <cell r="G1944">
            <v>0.104</v>
          </cell>
          <cell r="H1944">
            <v>0.08</v>
          </cell>
          <cell r="I1944" t="str">
            <v>8          0</v>
          </cell>
          <cell r="J1944">
            <v>0</v>
          </cell>
          <cell r="K1944">
            <v>0</v>
          </cell>
          <cell r="L1944">
            <v>2003</v>
          </cell>
          <cell r="M1944" t="str">
            <v>No Trade</v>
          </cell>
          <cell r="N1944" t="str">
            <v>NG33</v>
          </cell>
          <cell r="O1944">
            <v>46</v>
          </cell>
          <cell r="P1944">
            <v>1</v>
          </cell>
        </row>
        <row r="1945">
          <cell r="A1945" t="str">
            <v>ON</v>
          </cell>
          <cell r="B1945">
            <v>3</v>
          </cell>
          <cell r="C1945">
            <v>3</v>
          </cell>
          <cell r="D1945" t="str">
            <v>P</v>
          </cell>
          <cell r="E1945">
            <v>5.35</v>
          </cell>
          <cell r="F1945">
            <v>37677</v>
          </cell>
          <cell r="G1945">
            <v>0</v>
          </cell>
          <cell r="H1945">
            <v>0</v>
          </cell>
          <cell r="I1945" t="str">
            <v>0          0</v>
          </cell>
          <cell r="J1945">
            <v>0</v>
          </cell>
          <cell r="K1945">
            <v>0</v>
          </cell>
          <cell r="L1945">
            <v>2003</v>
          </cell>
          <cell r="M1945" t="str">
            <v>No Trade</v>
          </cell>
          <cell r="N1945" t="str">
            <v/>
          </cell>
          <cell r="O1945" t="str">
            <v/>
          </cell>
          <cell r="P1945" t="str">
            <v/>
          </cell>
        </row>
        <row r="1946">
          <cell r="A1946" t="str">
            <v>ON</v>
          </cell>
          <cell r="B1946">
            <v>3</v>
          </cell>
          <cell r="C1946">
            <v>3</v>
          </cell>
          <cell r="D1946" t="str">
            <v>C</v>
          </cell>
          <cell r="E1946">
            <v>5.4</v>
          </cell>
          <cell r="F1946">
            <v>37677</v>
          </cell>
          <cell r="G1946">
            <v>9.9000000000000005E-2</v>
          </cell>
          <cell r="H1946">
            <v>0.08</v>
          </cell>
          <cell r="I1946" t="str">
            <v>3          0</v>
          </cell>
          <cell r="J1946">
            <v>0</v>
          </cell>
          <cell r="K1946">
            <v>0</v>
          </cell>
          <cell r="L1946">
            <v>2003</v>
          </cell>
          <cell r="M1946" t="str">
            <v>No Trade</v>
          </cell>
          <cell r="N1946" t="str">
            <v>NG33</v>
          </cell>
          <cell r="O1946">
            <v>46</v>
          </cell>
          <cell r="P1946">
            <v>1</v>
          </cell>
        </row>
        <row r="1947">
          <cell r="A1947" t="str">
            <v>ON</v>
          </cell>
          <cell r="B1947">
            <v>3</v>
          </cell>
          <cell r="C1947">
            <v>3</v>
          </cell>
          <cell r="D1947" t="str">
            <v>P</v>
          </cell>
          <cell r="E1947">
            <v>5.4</v>
          </cell>
          <cell r="F1947">
            <v>37677</v>
          </cell>
          <cell r="G1947">
            <v>0</v>
          </cell>
          <cell r="H1947">
            <v>0</v>
          </cell>
          <cell r="I1947" t="str">
            <v>0          0</v>
          </cell>
          <cell r="J1947">
            <v>0</v>
          </cell>
          <cell r="K1947">
            <v>0</v>
          </cell>
          <cell r="L1947">
            <v>2003</v>
          </cell>
          <cell r="M1947" t="str">
            <v>No Trade</v>
          </cell>
          <cell r="N1947" t="str">
            <v/>
          </cell>
          <cell r="O1947" t="str">
            <v/>
          </cell>
          <cell r="P1947" t="str">
            <v/>
          </cell>
        </row>
        <row r="1948">
          <cell r="A1948" t="str">
            <v>ON</v>
          </cell>
          <cell r="B1948">
            <v>3</v>
          </cell>
          <cell r="C1948">
            <v>3</v>
          </cell>
          <cell r="D1948" t="str">
            <v>C</v>
          </cell>
          <cell r="E1948">
            <v>5.45</v>
          </cell>
          <cell r="F1948">
            <v>37677</v>
          </cell>
          <cell r="G1948">
            <v>0</v>
          </cell>
          <cell r="H1948">
            <v>0</v>
          </cell>
          <cell r="I1948" t="str">
            <v>0          0</v>
          </cell>
          <cell r="J1948">
            <v>0</v>
          </cell>
          <cell r="K1948">
            <v>0</v>
          </cell>
          <cell r="L1948">
            <v>2003</v>
          </cell>
          <cell r="M1948" t="str">
            <v>No Trade</v>
          </cell>
          <cell r="N1948" t="str">
            <v/>
          </cell>
          <cell r="O1948" t="str">
            <v/>
          </cell>
          <cell r="P1948" t="str">
            <v/>
          </cell>
        </row>
        <row r="1949">
          <cell r="A1949" t="str">
            <v>ON</v>
          </cell>
          <cell r="B1949">
            <v>3</v>
          </cell>
          <cell r="C1949">
            <v>3</v>
          </cell>
          <cell r="D1949" t="str">
            <v>C</v>
          </cell>
          <cell r="E1949">
            <v>5.5</v>
          </cell>
          <cell r="F1949">
            <v>37677</v>
          </cell>
          <cell r="G1949">
            <v>8.7999999999999995E-2</v>
          </cell>
          <cell r="H1949">
            <v>7.0000000000000007E-2</v>
          </cell>
          <cell r="I1949" t="str">
            <v>5         10</v>
          </cell>
          <cell r="J1949">
            <v>7.4999999999999997E-2</v>
          </cell>
          <cell r="K1949">
            <v>7.3999999999999996E-2</v>
          </cell>
          <cell r="L1949">
            <v>2003</v>
          </cell>
          <cell r="M1949" t="str">
            <v>No Trade</v>
          </cell>
          <cell r="N1949" t="str">
            <v>NG33</v>
          </cell>
          <cell r="O1949">
            <v>46</v>
          </cell>
          <cell r="P1949">
            <v>1</v>
          </cell>
        </row>
        <row r="1950">
          <cell r="A1950" t="str">
            <v>ON</v>
          </cell>
          <cell r="B1950">
            <v>3</v>
          </cell>
          <cell r="C1950">
            <v>3</v>
          </cell>
          <cell r="D1950" t="str">
            <v>P</v>
          </cell>
          <cell r="E1950">
            <v>5.5</v>
          </cell>
          <cell r="F1950">
            <v>37677</v>
          </cell>
          <cell r="G1950">
            <v>0</v>
          </cell>
          <cell r="H1950">
            <v>0</v>
          </cell>
          <cell r="I1950" t="str">
            <v>0          0</v>
          </cell>
          <cell r="J1950">
            <v>0</v>
          </cell>
          <cell r="K1950">
            <v>0</v>
          </cell>
          <cell r="L1950">
            <v>2003</v>
          </cell>
          <cell r="M1950" t="str">
            <v>No Trade</v>
          </cell>
          <cell r="N1950" t="str">
            <v/>
          </cell>
          <cell r="O1950" t="str">
            <v/>
          </cell>
          <cell r="P1950" t="str">
            <v/>
          </cell>
        </row>
        <row r="1951">
          <cell r="A1951" t="str">
            <v>ON</v>
          </cell>
          <cell r="B1951">
            <v>3</v>
          </cell>
          <cell r="C1951">
            <v>3</v>
          </cell>
          <cell r="D1951" t="str">
            <v>C</v>
          </cell>
          <cell r="E1951">
            <v>5.55</v>
          </cell>
          <cell r="F1951">
            <v>37677</v>
          </cell>
          <cell r="G1951">
            <v>8.4000000000000005E-2</v>
          </cell>
          <cell r="H1951">
            <v>7.0000000000000007E-2</v>
          </cell>
          <cell r="I1951" t="str">
            <v>1          0</v>
          </cell>
          <cell r="J1951">
            <v>0</v>
          </cell>
          <cell r="K1951">
            <v>0</v>
          </cell>
          <cell r="L1951">
            <v>2003</v>
          </cell>
          <cell r="M1951" t="str">
            <v>No Trade</v>
          </cell>
          <cell r="N1951" t="str">
            <v>NG33</v>
          </cell>
          <cell r="O1951">
            <v>46</v>
          </cell>
          <cell r="P1951">
            <v>1</v>
          </cell>
        </row>
        <row r="1952">
          <cell r="A1952" t="str">
            <v>ON</v>
          </cell>
          <cell r="B1952">
            <v>3</v>
          </cell>
          <cell r="C1952">
            <v>3</v>
          </cell>
          <cell r="D1952" t="str">
            <v>P</v>
          </cell>
          <cell r="E1952">
            <v>5.55</v>
          </cell>
          <cell r="F1952">
            <v>37677</v>
          </cell>
          <cell r="G1952">
            <v>0</v>
          </cell>
          <cell r="H1952">
            <v>0</v>
          </cell>
          <cell r="I1952" t="str">
            <v>0          0</v>
          </cell>
          <cell r="J1952">
            <v>0</v>
          </cell>
          <cell r="K1952">
            <v>0</v>
          </cell>
          <cell r="L1952">
            <v>2003</v>
          </cell>
          <cell r="M1952" t="str">
            <v>No Trade</v>
          </cell>
          <cell r="N1952" t="str">
            <v/>
          </cell>
          <cell r="O1952" t="str">
            <v/>
          </cell>
          <cell r="P1952" t="str">
            <v/>
          </cell>
        </row>
        <row r="1953">
          <cell r="A1953" t="str">
            <v>ON</v>
          </cell>
          <cell r="B1953">
            <v>3</v>
          </cell>
          <cell r="C1953">
            <v>3</v>
          </cell>
          <cell r="D1953" t="str">
            <v>C</v>
          </cell>
          <cell r="E1953">
            <v>5.6</v>
          </cell>
          <cell r="F1953">
            <v>37677</v>
          </cell>
          <cell r="G1953">
            <v>7.9000000000000001E-2</v>
          </cell>
          <cell r="H1953">
            <v>0.06</v>
          </cell>
          <cell r="I1953" t="str">
            <v>7          4</v>
          </cell>
          <cell r="J1953">
            <v>7.4999999999999997E-2</v>
          </cell>
          <cell r="K1953">
            <v>7.4999999999999997E-2</v>
          </cell>
          <cell r="L1953">
            <v>2003</v>
          </cell>
          <cell r="M1953" t="str">
            <v>No Trade</v>
          </cell>
          <cell r="N1953" t="str">
            <v>NG33</v>
          </cell>
          <cell r="O1953">
            <v>46</v>
          </cell>
          <cell r="P1953">
            <v>1</v>
          </cell>
        </row>
        <row r="1954">
          <cell r="A1954" t="str">
            <v>ON</v>
          </cell>
          <cell r="B1954">
            <v>3</v>
          </cell>
          <cell r="C1954">
            <v>3</v>
          </cell>
          <cell r="D1954" t="str">
            <v>C</v>
          </cell>
          <cell r="E1954">
            <v>5.65</v>
          </cell>
          <cell r="F1954">
            <v>37677</v>
          </cell>
          <cell r="G1954">
            <v>7.4999999999999997E-2</v>
          </cell>
          <cell r="H1954">
            <v>0.06</v>
          </cell>
          <cell r="I1954" t="str">
            <v>4          0</v>
          </cell>
          <cell r="J1954">
            <v>0</v>
          </cell>
          <cell r="K1954">
            <v>0</v>
          </cell>
          <cell r="L1954">
            <v>2003</v>
          </cell>
          <cell r="M1954" t="str">
            <v>No Trade</v>
          </cell>
          <cell r="N1954" t="str">
            <v>NG33</v>
          </cell>
          <cell r="O1954">
            <v>46</v>
          </cell>
          <cell r="P1954">
            <v>1</v>
          </cell>
        </row>
        <row r="1955">
          <cell r="A1955" t="str">
            <v>ON</v>
          </cell>
          <cell r="B1955">
            <v>3</v>
          </cell>
          <cell r="C1955">
            <v>3</v>
          </cell>
          <cell r="D1955" t="str">
            <v>P</v>
          </cell>
          <cell r="E1955">
            <v>5.65</v>
          </cell>
          <cell r="F1955">
            <v>37677</v>
          </cell>
          <cell r="G1955">
            <v>0</v>
          </cell>
          <cell r="H1955">
            <v>0</v>
          </cell>
          <cell r="I1955" t="str">
            <v>0          0</v>
          </cell>
          <cell r="J1955">
            <v>0</v>
          </cell>
          <cell r="K1955">
            <v>0</v>
          </cell>
          <cell r="L1955">
            <v>2003</v>
          </cell>
          <cell r="M1955" t="str">
            <v>No Trade</v>
          </cell>
          <cell r="N1955" t="str">
            <v/>
          </cell>
          <cell r="O1955" t="str">
            <v/>
          </cell>
          <cell r="P1955" t="str">
            <v/>
          </cell>
        </row>
        <row r="1956">
          <cell r="A1956" t="str">
            <v>ON</v>
          </cell>
          <cell r="B1956">
            <v>3</v>
          </cell>
          <cell r="C1956">
            <v>3</v>
          </cell>
          <cell r="D1956" t="str">
            <v>C</v>
          </cell>
          <cell r="E1956">
            <v>5.7</v>
          </cell>
          <cell r="F1956">
            <v>37677</v>
          </cell>
          <cell r="G1956">
            <v>7.0999999999999994E-2</v>
          </cell>
          <cell r="H1956">
            <v>0.06</v>
          </cell>
          <cell r="I1956" t="str">
            <v>1          0</v>
          </cell>
          <cell r="J1956">
            <v>0</v>
          </cell>
          <cell r="K1956">
            <v>0</v>
          </cell>
          <cell r="L1956">
            <v>2003</v>
          </cell>
          <cell r="M1956" t="str">
            <v>No Trade</v>
          </cell>
          <cell r="N1956" t="str">
            <v>NG33</v>
          </cell>
          <cell r="O1956">
            <v>46</v>
          </cell>
          <cell r="P1956">
            <v>1</v>
          </cell>
        </row>
        <row r="1957">
          <cell r="A1957" t="str">
            <v>ON</v>
          </cell>
          <cell r="B1957">
            <v>3</v>
          </cell>
          <cell r="C1957">
            <v>3</v>
          </cell>
          <cell r="D1957" t="str">
            <v>P</v>
          </cell>
          <cell r="E1957">
            <v>5.7</v>
          </cell>
          <cell r="F1957">
            <v>37677</v>
          </cell>
          <cell r="G1957">
            <v>0</v>
          </cell>
          <cell r="H1957">
            <v>0</v>
          </cell>
          <cell r="I1957" t="str">
            <v>0          0</v>
          </cell>
          <cell r="J1957">
            <v>0</v>
          </cell>
          <cell r="K1957">
            <v>0</v>
          </cell>
          <cell r="L1957">
            <v>2003</v>
          </cell>
          <cell r="M1957" t="str">
            <v>No Trade</v>
          </cell>
          <cell r="N1957" t="str">
            <v/>
          </cell>
          <cell r="O1957" t="str">
            <v/>
          </cell>
          <cell r="P1957" t="str">
            <v/>
          </cell>
        </row>
        <row r="1958">
          <cell r="A1958" t="str">
            <v>ON</v>
          </cell>
          <cell r="B1958">
            <v>3</v>
          </cell>
          <cell r="C1958">
            <v>3</v>
          </cell>
          <cell r="D1958" t="str">
            <v>C</v>
          </cell>
          <cell r="E1958">
            <v>5.75</v>
          </cell>
          <cell r="F1958">
            <v>37677</v>
          </cell>
          <cell r="G1958">
            <v>6.8000000000000005E-2</v>
          </cell>
          <cell r="H1958">
            <v>0.05</v>
          </cell>
          <cell r="I1958" t="str">
            <v>8          0</v>
          </cell>
          <cell r="J1958">
            <v>0</v>
          </cell>
          <cell r="K1958">
            <v>0</v>
          </cell>
          <cell r="L1958">
            <v>2003</v>
          </cell>
          <cell r="M1958" t="str">
            <v>No Trade</v>
          </cell>
          <cell r="N1958" t="str">
            <v>NG33</v>
          </cell>
          <cell r="O1958">
            <v>46</v>
          </cell>
          <cell r="P1958">
            <v>1</v>
          </cell>
        </row>
        <row r="1959">
          <cell r="A1959" t="str">
            <v>ON</v>
          </cell>
          <cell r="B1959">
            <v>3</v>
          </cell>
          <cell r="C1959">
            <v>3</v>
          </cell>
          <cell r="D1959" t="str">
            <v>C</v>
          </cell>
          <cell r="E1959">
            <v>5.8</v>
          </cell>
          <cell r="F1959">
            <v>37677</v>
          </cell>
          <cell r="G1959">
            <v>6.4000000000000001E-2</v>
          </cell>
          <cell r="H1959">
            <v>0.05</v>
          </cell>
          <cell r="I1959" t="str">
            <v>5          0</v>
          </cell>
          <cell r="J1959">
            <v>0</v>
          </cell>
          <cell r="K1959">
            <v>0</v>
          </cell>
          <cell r="L1959">
            <v>2003</v>
          </cell>
          <cell r="M1959" t="str">
            <v>No Trade</v>
          </cell>
          <cell r="N1959" t="str">
            <v>NG33</v>
          </cell>
          <cell r="O1959">
            <v>46</v>
          </cell>
          <cell r="P1959">
            <v>1</v>
          </cell>
        </row>
        <row r="1960">
          <cell r="A1960" t="str">
            <v>ON</v>
          </cell>
          <cell r="B1960">
            <v>3</v>
          </cell>
          <cell r="C1960">
            <v>3</v>
          </cell>
          <cell r="D1960" t="str">
            <v>P</v>
          </cell>
          <cell r="E1960">
            <v>5.8</v>
          </cell>
          <cell r="F1960">
            <v>37677</v>
          </cell>
          <cell r="G1960">
            <v>0</v>
          </cell>
          <cell r="H1960">
            <v>0</v>
          </cell>
          <cell r="I1960" t="str">
            <v>0          0</v>
          </cell>
          <cell r="J1960">
            <v>0</v>
          </cell>
          <cell r="K1960">
            <v>0</v>
          </cell>
          <cell r="L1960">
            <v>2003</v>
          </cell>
          <cell r="M1960" t="str">
            <v>No Trade</v>
          </cell>
          <cell r="N1960" t="str">
            <v/>
          </cell>
          <cell r="O1960" t="str">
            <v/>
          </cell>
          <cell r="P1960" t="str">
            <v/>
          </cell>
        </row>
        <row r="1961">
          <cell r="A1961" t="str">
            <v>ON</v>
          </cell>
          <cell r="B1961">
            <v>3</v>
          </cell>
          <cell r="C1961">
            <v>3</v>
          </cell>
          <cell r="D1961" t="str">
            <v>C</v>
          </cell>
          <cell r="E1961">
            <v>5.85</v>
          </cell>
          <cell r="F1961">
            <v>37677</v>
          </cell>
          <cell r="G1961">
            <v>6.0999999999999999E-2</v>
          </cell>
          <cell r="H1961">
            <v>0.05</v>
          </cell>
          <cell r="I1961" t="str">
            <v>2          0</v>
          </cell>
          <cell r="J1961">
            <v>0</v>
          </cell>
          <cell r="K1961">
            <v>0</v>
          </cell>
          <cell r="L1961">
            <v>2003</v>
          </cell>
          <cell r="M1961" t="str">
            <v>No Trade</v>
          </cell>
          <cell r="N1961" t="str">
            <v>NG33</v>
          </cell>
          <cell r="O1961">
            <v>46</v>
          </cell>
          <cell r="P1961">
            <v>1</v>
          </cell>
        </row>
        <row r="1962">
          <cell r="A1962" t="str">
            <v>ON</v>
          </cell>
          <cell r="B1962">
            <v>3</v>
          </cell>
          <cell r="C1962">
            <v>3</v>
          </cell>
          <cell r="D1962" t="str">
            <v>C</v>
          </cell>
          <cell r="E1962">
            <v>5.9</v>
          </cell>
          <cell r="F1962">
            <v>37677</v>
          </cell>
          <cell r="G1962">
            <v>5.8000000000000003E-2</v>
          </cell>
          <cell r="H1962">
            <v>0.05</v>
          </cell>
          <cell r="I1962" t="str">
            <v>0          0</v>
          </cell>
          <cell r="J1962">
            <v>0</v>
          </cell>
          <cell r="K1962">
            <v>0</v>
          </cell>
          <cell r="L1962">
            <v>2003</v>
          </cell>
          <cell r="M1962" t="str">
            <v>No Trade</v>
          </cell>
          <cell r="N1962" t="str">
            <v>NG33</v>
          </cell>
          <cell r="O1962">
            <v>46</v>
          </cell>
          <cell r="P1962">
            <v>1</v>
          </cell>
        </row>
        <row r="1963">
          <cell r="A1963" t="str">
            <v>ON</v>
          </cell>
          <cell r="B1963">
            <v>3</v>
          </cell>
          <cell r="C1963">
            <v>3</v>
          </cell>
          <cell r="D1963" t="str">
            <v>P</v>
          </cell>
          <cell r="E1963">
            <v>5.9</v>
          </cell>
          <cell r="F1963">
            <v>37677</v>
          </cell>
          <cell r="G1963">
            <v>0</v>
          </cell>
          <cell r="H1963">
            <v>0</v>
          </cell>
          <cell r="I1963" t="str">
            <v>0          0</v>
          </cell>
          <cell r="J1963">
            <v>0</v>
          </cell>
          <cell r="K1963">
            <v>0</v>
          </cell>
          <cell r="L1963">
            <v>2003</v>
          </cell>
          <cell r="M1963" t="str">
            <v>No Trade</v>
          </cell>
          <cell r="N1963" t="str">
            <v/>
          </cell>
          <cell r="O1963" t="str">
            <v/>
          </cell>
          <cell r="P1963" t="str">
            <v/>
          </cell>
        </row>
        <row r="1964">
          <cell r="A1964" t="str">
            <v>ON</v>
          </cell>
          <cell r="B1964">
            <v>3</v>
          </cell>
          <cell r="C1964">
            <v>3</v>
          </cell>
          <cell r="D1964" t="str">
            <v>C</v>
          </cell>
          <cell r="E1964">
            <v>6</v>
          </cell>
          <cell r="F1964">
            <v>37677</v>
          </cell>
          <cell r="G1964">
            <v>5.3999999999999999E-2</v>
          </cell>
          <cell r="H1964">
            <v>0.04</v>
          </cell>
          <cell r="I1964" t="str">
            <v>5      1,904</v>
          </cell>
          <cell r="J1964">
            <v>4.5999999999999999E-2</v>
          </cell>
          <cell r="K1964">
            <v>4.4999999999999998E-2</v>
          </cell>
          <cell r="L1964">
            <v>2003</v>
          </cell>
          <cell r="M1964" t="str">
            <v>No Trade</v>
          </cell>
          <cell r="N1964" t="str">
            <v>NG33</v>
          </cell>
          <cell r="O1964">
            <v>46</v>
          </cell>
          <cell r="P1964">
            <v>1</v>
          </cell>
        </row>
        <row r="1965">
          <cell r="A1965" t="str">
            <v>ON</v>
          </cell>
          <cell r="B1965">
            <v>3</v>
          </cell>
          <cell r="C1965">
            <v>3</v>
          </cell>
          <cell r="D1965" t="str">
            <v>P</v>
          </cell>
          <cell r="E1965">
            <v>6</v>
          </cell>
          <cell r="F1965">
            <v>37677</v>
          </cell>
          <cell r="G1965">
            <v>0</v>
          </cell>
          <cell r="H1965">
            <v>0</v>
          </cell>
          <cell r="I1965" t="str">
            <v>0          0</v>
          </cell>
          <cell r="J1965">
            <v>0</v>
          </cell>
          <cell r="K1965">
            <v>0</v>
          </cell>
          <cell r="L1965">
            <v>2003</v>
          </cell>
          <cell r="M1965" t="str">
            <v>No Trade</v>
          </cell>
          <cell r="N1965" t="str">
            <v/>
          </cell>
          <cell r="O1965" t="str">
            <v/>
          </cell>
          <cell r="P1965" t="str">
            <v/>
          </cell>
        </row>
        <row r="1966">
          <cell r="A1966" t="str">
            <v>ON</v>
          </cell>
          <cell r="B1966">
            <v>3</v>
          </cell>
          <cell r="C1966">
            <v>3</v>
          </cell>
          <cell r="D1966" t="str">
            <v>C</v>
          </cell>
          <cell r="E1966">
            <v>6.05</v>
          </cell>
          <cell r="F1966">
            <v>37677</v>
          </cell>
          <cell r="G1966">
            <v>0.05</v>
          </cell>
          <cell r="H1966">
            <v>0.04</v>
          </cell>
          <cell r="I1966" t="str">
            <v>3          0</v>
          </cell>
          <cell r="J1966">
            <v>0</v>
          </cell>
          <cell r="K1966">
            <v>0</v>
          </cell>
          <cell r="L1966">
            <v>2003</v>
          </cell>
          <cell r="M1966" t="str">
            <v>No Trade</v>
          </cell>
          <cell r="N1966" t="str">
            <v>NG33</v>
          </cell>
          <cell r="O1966">
            <v>46</v>
          </cell>
          <cell r="P1966">
            <v>1</v>
          </cell>
        </row>
        <row r="1967">
          <cell r="A1967" t="str">
            <v>ON</v>
          </cell>
          <cell r="B1967">
            <v>3</v>
          </cell>
          <cell r="C1967">
            <v>3</v>
          </cell>
          <cell r="D1967" t="str">
            <v>C</v>
          </cell>
          <cell r="E1967">
            <v>6.1</v>
          </cell>
          <cell r="F1967">
            <v>37677</v>
          </cell>
          <cell r="G1967">
            <v>4.8000000000000001E-2</v>
          </cell>
          <cell r="H1967">
            <v>0.04</v>
          </cell>
          <cell r="I1967" t="str">
            <v>1          0</v>
          </cell>
          <cell r="J1967">
            <v>0</v>
          </cell>
          <cell r="K1967">
            <v>0</v>
          </cell>
          <cell r="L1967">
            <v>2003</v>
          </cell>
          <cell r="M1967" t="str">
            <v>No Trade</v>
          </cell>
          <cell r="N1967" t="str">
            <v>NG33</v>
          </cell>
          <cell r="O1967">
            <v>46</v>
          </cell>
          <cell r="P1967">
            <v>1</v>
          </cell>
        </row>
        <row r="1968">
          <cell r="A1968" t="str">
            <v>ON</v>
          </cell>
          <cell r="B1968">
            <v>3</v>
          </cell>
          <cell r="C1968">
            <v>3</v>
          </cell>
          <cell r="D1968" t="str">
            <v>P</v>
          </cell>
          <cell r="E1968">
            <v>6.1</v>
          </cell>
          <cell r="F1968">
            <v>37677</v>
          </cell>
          <cell r="G1968">
            <v>0</v>
          </cell>
          <cell r="H1968">
            <v>0</v>
          </cell>
          <cell r="I1968" t="str">
            <v>0          0</v>
          </cell>
          <cell r="J1968">
            <v>0</v>
          </cell>
          <cell r="K1968">
            <v>0</v>
          </cell>
          <cell r="L1968">
            <v>2003</v>
          </cell>
          <cell r="M1968" t="str">
            <v>No Trade</v>
          </cell>
          <cell r="N1968" t="str">
            <v/>
          </cell>
          <cell r="O1968" t="str">
            <v/>
          </cell>
          <cell r="P1968" t="str">
            <v/>
          </cell>
        </row>
        <row r="1969">
          <cell r="A1969" t="str">
            <v>ON</v>
          </cell>
          <cell r="B1969">
            <v>3</v>
          </cell>
          <cell r="C1969">
            <v>3</v>
          </cell>
          <cell r="D1969" t="str">
            <v>C</v>
          </cell>
          <cell r="E1969">
            <v>6.15</v>
          </cell>
          <cell r="F1969">
            <v>37677</v>
          </cell>
          <cell r="G1969">
            <v>4.5999999999999999E-2</v>
          </cell>
          <cell r="H1969">
            <v>0.03</v>
          </cell>
          <cell r="I1969" t="str">
            <v>9          0</v>
          </cell>
          <cell r="J1969">
            <v>0</v>
          </cell>
          <cell r="K1969">
            <v>0</v>
          </cell>
          <cell r="L1969">
            <v>2003</v>
          </cell>
          <cell r="M1969" t="str">
            <v>No Trade</v>
          </cell>
          <cell r="N1969" t="str">
            <v>NG33</v>
          </cell>
          <cell r="O1969">
            <v>46</v>
          </cell>
          <cell r="P1969">
            <v>1</v>
          </cell>
        </row>
        <row r="1970">
          <cell r="A1970" t="str">
            <v>ON</v>
          </cell>
          <cell r="B1970">
            <v>3</v>
          </cell>
          <cell r="C1970">
            <v>3</v>
          </cell>
          <cell r="D1970" t="str">
            <v>P</v>
          </cell>
          <cell r="E1970">
            <v>6.15</v>
          </cell>
          <cell r="F1970">
            <v>37677</v>
          </cell>
          <cell r="G1970">
            <v>0</v>
          </cell>
          <cell r="H1970">
            <v>0</v>
          </cell>
          <cell r="I1970" t="str">
            <v>0          0</v>
          </cell>
          <cell r="J1970">
            <v>0</v>
          </cell>
          <cell r="K1970">
            <v>0</v>
          </cell>
          <cell r="L1970">
            <v>2003</v>
          </cell>
          <cell r="M1970" t="str">
            <v>No Trade</v>
          </cell>
          <cell r="N1970" t="str">
            <v/>
          </cell>
          <cell r="O1970" t="str">
            <v/>
          </cell>
          <cell r="P1970" t="str">
            <v/>
          </cell>
        </row>
        <row r="1971">
          <cell r="A1971" t="str">
            <v>ON</v>
          </cell>
          <cell r="B1971">
            <v>3</v>
          </cell>
          <cell r="C1971">
            <v>3</v>
          </cell>
          <cell r="D1971" t="str">
            <v>C</v>
          </cell>
          <cell r="E1971">
            <v>6.2</v>
          </cell>
          <cell r="F1971">
            <v>37677</v>
          </cell>
          <cell r="G1971">
            <v>4.2999999999999997E-2</v>
          </cell>
          <cell r="H1971">
            <v>0.03</v>
          </cell>
          <cell r="I1971" t="str">
            <v>7          0</v>
          </cell>
          <cell r="J1971">
            <v>0</v>
          </cell>
          <cell r="K1971">
            <v>0</v>
          </cell>
          <cell r="L1971">
            <v>2003</v>
          </cell>
          <cell r="M1971" t="str">
            <v>No Trade</v>
          </cell>
          <cell r="N1971" t="str">
            <v>NG33</v>
          </cell>
          <cell r="O1971">
            <v>46</v>
          </cell>
          <cell r="P1971">
            <v>1</v>
          </cell>
        </row>
        <row r="1972">
          <cell r="A1972" t="str">
            <v>ON</v>
          </cell>
          <cell r="B1972">
            <v>3</v>
          </cell>
          <cell r="C1972">
            <v>3</v>
          </cell>
          <cell r="D1972" t="str">
            <v>P</v>
          </cell>
          <cell r="E1972">
            <v>6.2</v>
          </cell>
          <cell r="F1972">
            <v>37677</v>
          </cell>
          <cell r="G1972">
            <v>0</v>
          </cell>
          <cell r="H1972">
            <v>0</v>
          </cell>
          <cell r="I1972" t="str">
            <v>0          0</v>
          </cell>
          <cell r="J1972">
            <v>0</v>
          </cell>
          <cell r="K1972">
            <v>0</v>
          </cell>
          <cell r="L1972">
            <v>2003</v>
          </cell>
          <cell r="M1972" t="str">
            <v>No Trade</v>
          </cell>
          <cell r="N1972" t="str">
            <v/>
          </cell>
          <cell r="O1972" t="str">
            <v/>
          </cell>
          <cell r="P1972" t="str">
            <v/>
          </cell>
        </row>
        <row r="1973">
          <cell r="A1973" t="str">
            <v>ON</v>
          </cell>
          <cell r="B1973">
            <v>3</v>
          </cell>
          <cell r="C1973">
            <v>3</v>
          </cell>
          <cell r="D1973" t="str">
            <v>C</v>
          </cell>
          <cell r="E1973">
            <v>6.25</v>
          </cell>
          <cell r="F1973">
            <v>37677</v>
          </cell>
          <cell r="G1973">
            <v>4.1000000000000002E-2</v>
          </cell>
          <cell r="H1973">
            <v>0.03</v>
          </cell>
          <cell r="I1973" t="str">
            <v>6        300</v>
          </cell>
          <cell r="J1973">
            <v>0</v>
          </cell>
          <cell r="K1973">
            <v>0</v>
          </cell>
          <cell r="L1973">
            <v>2003</v>
          </cell>
          <cell r="M1973" t="str">
            <v>No Trade</v>
          </cell>
          <cell r="N1973" t="str">
            <v>NG33</v>
          </cell>
          <cell r="O1973">
            <v>46</v>
          </cell>
          <cell r="P1973">
            <v>1</v>
          </cell>
        </row>
        <row r="1974">
          <cell r="A1974" t="str">
            <v>ON</v>
          </cell>
          <cell r="B1974">
            <v>3</v>
          </cell>
          <cell r="C1974">
            <v>3</v>
          </cell>
          <cell r="D1974" t="str">
            <v>P</v>
          </cell>
          <cell r="E1974">
            <v>6.25</v>
          </cell>
          <cell r="F1974">
            <v>37677</v>
          </cell>
          <cell r="G1974">
            <v>0</v>
          </cell>
          <cell r="H1974">
            <v>0</v>
          </cell>
          <cell r="I1974" t="str">
            <v>0          0</v>
          </cell>
          <cell r="J1974">
            <v>0</v>
          </cell>
          <cell r="K1974">
            <v>0</v>
          </cell>
          <cell r="L1974">
            <v>2003</v>
          </cell>
          <cell r="M1974" t="str">
            <v>No Trade</v>
          </cell>
          <cell r="N1974" t="str">
            <v/>
          </cell>
          <cell r="O1974" t="str">
            <v/>
          </cell>
          <cell r="P1974" t="str">
            <v/>
          </cell>
        </row>
        <row r="1975">
          <cell r="A1975" t="str">
            <v>ON</v>
          </cell>
          <cell r="B1975">
            <v>3</v>
          </cell>
          <cell r="C1975">
            <v>3</v>
          </cell>
          <cell r="D1975" t="str">
            <v>C</v>
          </cell>
          <cell r="E1975">
            <v>6.3</v>
          </cell>
          <cell r="F1975">
            <v>37677</v>
          </cell>
          <cell r="G1975">
            <v>0.04</v>
          </cell>
          <cell r="H1975">
            <v>0.03</v>
          </cell>
          <cell r="I1975" t="str">
            <v>4          0</v>
          </cell>
          <cell r="J1975">
            <v>0</v>
          </cell>
          <cell r="K1975">
            <v>0</v>
          </cell>
          <cell r="L1975">
            <v>2003</v>
          </cell>
          <cell r="M1975" t="str">
            <v>No Trade</v>
          </cell>
          <cell r="N1975" t="str">
            <v>NG33</v>
          </cell>
          <cell r="O1975">
            <v>46</v>
          </cell>
          <cell r="P1975">
            <v>1</v>
          </cell>
        </row>
        <row r="1976">
          <cell r="A1976" t="str">
            <v>ON</v>
          </cell>
          <cell r="B1976">
            <v>3</v>
          </cell>
          <cell r="C1976">
            <v>3</v>
          </cell>
          <cell r="D1976" t="str">
            <v>P</v>
          </cell>
          <cell r="E1976">
            <v>6.3</v>
          </cell>
          <cell r="F1976">
            <v>37677</v>
          </cell>
          <cell r="G1976">
            <v>0</v>
          </cell>
          <cell r="H1976">
            <v>0</v>
          </cell>
          <cell r="I1976" t="str">
            <v>0          0</v>
          </cell>
          <cell r="J1976">
            <v>0</v>
          </cell>
          <cell r="K1976">
            <v>0</v>
          </cell>
          <cell r="L1976">
            <v>2003</v>
          </cell>
          <cell r="M1976" t="str">
            <v>No Trade</v>
          </cell>
          <cell r="N1976" t="str">
            <v/>
          </cell>
          <cell r="O1976" t="str">
            <v/>
          </cell>
          <cell r="P1976" t="str">
            <v/>
          </cell>
        </row>
        <row r="1977">
          <cell r="A1977" t="str">
            <v>ON</v>
          </cell>
          <cell r="B1977">
            <v>3</v>
          </cell>
          <cell r="C1977">
            <v>3</v>
          </cell>
          <cell r="D1977" t="str">
            <v>C</v>
          </cell>
          <cell r="E1977">
            <v>6.35</v>
          </cell>
          <cell r="F1977">
            <v>37677</v>
          </cell>
          <cell r="G1977">
            <v>3.7999999999999999E-2</v>
          </cell>
          <cell r="H1977">
            <v>0.03</v>
          </cell>
          <cell r="I1977" t="str">
            <v>2          0</v>
          </cell>
          <cell r="J1977">
            <v>0</v>
          </cell>
          <cell r="K1977">
            <v>0</v>
          </cell>
          <cell r="L1977">
            <v>2003</v>
          </cell>
          <cell r="M1977" t="str">
            <v>No Trade</v>
          </cell>
          <cell r="N1977" t="str">
            <v>NG33</v>
          </cell>
          <cell r="O1977">
            <v>46</v>
          </cell>
          <cell r="P1977">
            <v>1</v>
          </cell>
        </row>
        <row r="1978">
          <cell r="A1978" t="str">
            <v>ON</v>
          </cell>
          <cell r="B1978">
            <v>3</v>
          </cell>
          <cell r="C1978">
            <v>3</v>
          </cell>
          <cell r="D1978" t="str">
            <v>P</v>
          </cell>
          <cell r="E1978">
            <v>6.35</v>
          </cell>
          <cell r="F1978">
            <v>37677</v>
          </cell>
          <cell r="G1978">
            <v>0</v>
          </cell>
          <cell r="H1978">
            <v>0</v>
          </cell>
          <cell r="I1978" t="str">
            <v>0          0</v>
          </cell>
          <cell r="J1978">
            <v>0</v>
          </cell>
          <cell r="K1978">
            <v>0</v>
          </cell>
          <cell r="L1978">
            <v>2003</v>
          </cell>
          <cell r="M1978" t="str">
            <v>No Trade</v>
          </cell>
          <cell r="N1978" t="str">
            <v/>
          </cell>
          <cell r="O1978" t="str">
            <v/>
          </cell>
          <cell r="P1978" t="str">
            <v/>
          </cell>
        </row>
        <row r="1979">
          <cell r="A1979" t="str">
            <v>ON</v>
          </cell>
          <cell r="B1979">
            <v>3</v>
          </cell>
          <cell r="C1979">
            <v>3</v>
          </cell>
          <cell r="D1979" t="str">
            <v>C</v>
          </cell>
          <cell r="E1979">
            <v>6.4</v>
          </cell>
          <cell r="F1979">
            <v>37677</v>
          </cell>
          <cell r="G1979">
            <v>3.5999999999999997E-2</v>
          </cell>
          <cell r="H1979">
            <v>0.03</v>
          </cell>
          <cell r="I1979" t="str">
            <v>1          0</v>
          </cell>
          <cell r="J1979">
            <v>0</v>
          </cell>
          <cell r="K1979">
            <v>0</v>
          </cell>
          <cell r="L1979">
            <v>2003</v>
          </cell>
          <cell r="M1979" t="str">
            <v>No Trade</v>
          </cell>
          <cell r="N1979" t="str">
            <v>NG33</v>
          </cell>
          <cell r="O1979">
            <v>46</v>
          </cell>
          <cell r="P1979">
            <v>1</v>
          </cell>
        </row>
        <row r="1980">
          <cell r="A1980" t="str">
            <v>ON</v>
          </cell>
          <cell r="B1980">
            <v>3</v>
          </cell>
          <cell r="C1980">
            <v>3</v>
          </cell>
          <cell r="D1980" t="str">
            <v>P</v>
          </cell>
          <cell r="E1980">
            <v>6.4</v>
          </cell>
          <cell r="F1980">
            <v>37677</v>
          </cell>
          <cell r="G1980">
            <v>0</v>
          </cell>
          <cell r="H1980">
            <v>0</v>
          </cell>
          <cell r="I1980" t="str">
            <v>0          0</v>
          </cell>
          <cell r="J1980">
            <v>0</v>
          </cell>
          <cell r="K1980">
            <v>0</v>
          </cell>
          <cell r="L1980">
            <v>2003</v>
          </cell>
          <cell r="M1980" t="str">
            <v>No Trade</v>
          </cell>
          <cell r="N1980" t="str">
            <v/>
          </cell>
          <cell r="O1980" t="str">
            <v/>
          </cell>
          <cell r="P1980" t="str">
            <v/>
          </cell>
        </row>
        <row r="1981">
          <cell r="A1981" t="str">
            <v>ON</v>
          </cell>
          <cell r="B1981">
            <v>3</v>
          </cell>
          <cell r="C1981">
            <v>3</v>
          </cell>
          <cell r="D1981" t="str">
            <v>C</v>
          </cell>
          <cell r="E1981">
            <v>6.45</v>
          </cell>
          <cell r="F1981">
            <v>37677</v>
          </cell>
          <cell r="G1981">
            <v>3.5000000000000003E-2</v>
          </cell>
          <cell r="H1981">
            <v>0.03</v>
          </cell>
          <cell r="I1981" t="str">
            <v>0          0</v>
          </cell>
          <cell r="J1981">
            <v>0</v>
          </cell>
          <cell r="K1981">
            <v>0</v>
          </cell>
          <cell r="L1981">
            <v>2003</v>
          </cell>
          <cell r="M1981" t="str">
            <v>No Trade</v>
          </cell>
          <cell r="N1981" t="str">
            <v>NG33</v>
          </cell>
          <cell r="O1981">
            <v>46</v>
          </cell>
          <cell r="P1981">
            <v>1</v>
          </cell>
        </row>
        <row r="1982">
          <cell r="A1982" t="str">
            <v>ON</v>
          </cell>
          <cell r="B1982">
            <v>3</v>
          </cell>
          <cell r="C1982">
            <v>3</v>
          </cell>
          <cell r="D1982" t="str">
            <v>P</v>
          </cell>
          <cell r="E1982">
            <v>6.45</v>
          </cell>
          <cell r="F1982">
            <v>37677</v>
          </cell>
          <cell r="G1982">
            <v>0</v>
          </cell>
          <cell r="H1982">
            <v>0</v>
          </cell>
          <cell r="I1982" t="str">
            <v>0          0</v>
          </cell>
          <cell r="J1982">
            <v>0</v>
          </cell>
          <cell r="K1982">
            <v>0</v>
          </cell>
          <cell r="L1982">
            <v>2003</v>
          </cell>
          <cell r="M1982" t="str">
            <v>No Trade</v>
          </cell>
          <cell r="N1982" t="str">
            <v/>
          </cell>
          <cell r="O1982" t="str">
            <v/>
          </cell>
          <cell r="P1982" t="str">
            <v/>
          </cell>
        </row>
        <row r="1983">
          <cell r="A1983" t="str">
            <v>ON</v>
          </cell>
          <cell r="B1983">
            <v>3</v>
          </cell>
          <cell r="C1983">
            <v>3</v>
          </cell>
          <cell r="D1983" t="str">
            <v>C</v>
          </cell>
          <cell r="E1983">
            <v>6.5</v>
          </cell>
          <cell r="F1983">
            <v>37677</v>
          </cell>
          <cell r="G1983">
            <v>3.3000000000000002E-2</v>
          </cell>
          <cell r="H1983">
            <v>0.02</v>
          </cell>
          <cell r="I1983" t="str">
            <v>8          0</v>
          </cell>
          <cell r="J1983">
            <v>0</v>
          </cell>
          <cell r="K1983">
            <v>0</v>
          </cell>
          <cell r="L1983">
            <v>2003</v>
          </cell>
          <cell r="M1983" t="str">
            <v>No Trade</v>
          </cell>
          <cell r="N1983" t="str">
            <v>NG33</v>
          </cell>
          <cell r="O1983">
            <v>46</v>
          </cell>
          <cell r="P1983">
            <v>1</v>
          </cell>
        </row>
        <row r="1984">
          <cell r="A1984" t="str">
            <v>ON</v>
          </cell>
          <cell r="B1984">
            <v>3</v>
          </cell>
          <cell r="C1984">
            <v>3</v>
          </cell>
          <cell r="D1984" t="str">
            <v>P</v>
          </cell>
          <cell r="E1984">
            <v>6.5</v>
          </cell>
          <cell r="F1984">
            <v>37677</v>
          </cell>
          <cell r="G1984">
            <v>0</v>
          </cell>
          <cell r="H1984">
            <v>0</v>
          </cell>
          <cell r="I1984" t="str">
            <v>0          0</v>
          </cell>
          <cell r="J1984">
            <v>0</v>
          </cell>
          <cell r="K1984">
            <v>0</v>
          </cell>
          <cell r="L1984">
            <v>2003</v>
          </cell>
          <cell r="M1984" t="str">
            <v>No Trade</v>
          </cell>
          <cell r="N1984" t="str">
            <v/>
          </cell>
          <cell r="O1984" t="str">
            <v/>
          </cell>
          <cell r="P1984" t="str">
            <v/>
          </cell>
        </row>
        <row r="1985">
          <cell r="A1985" t="str">
            <v>ON</v>
          </cell>
          <cell r="B1985">
            <v>3</v>
          </cell>
          <cell r="C1985">
            <v>3</v>
          </cell>
          <cell r="D1985" t="str">
            <v>C</v>
          </cell>
          <cell r="E1985">
            <v>6.6</v>
          </cell>
          <cell r="F1985">
            <v>37677</v>
          </cell>
          <cell r="G1985">
            <v>0.03</v>
          </cell>
          <cell r="H1985">
            <v>0.02</v>
          </cell>
          <cell r="I1985" t="str">
            <v>6          0</v>
          </cell>
          <cell r="J1985">
            <v>0</v>
          </cell>
          <cell r="K1985">
            <v>0</v>
          </cell>
          <cell r="L1985">
            <v>2003</v>
          </cell>
          <cell r="M1985" t="str">
            <v>No Trade</v>
          </cell>
          <cell r="N1985" t="str">
            <v>NG33</v>
          </cell>
          <cell r="O1985">
            <v>46</v>
          </cell>
          <cell r="P1985">
            <v>1</v>
          </cell>
        </row>
        <row r="1986">
          <cell r="A1986" t="str">
            <v>ON</v>
          </cell>
          <cell r="B1986">
            <v>3</v>
          </cell>
          <cell r="C1986">
            <v>3</v>
          </cell>
          <cell r="D1986" t="str">
            <v>P</v>
          </cell>
          <cell r="E1986">
            <v>6.6</v>
          </cell>
          <cell r="F1986">
            <v>37677</v>
          </cell>
          <cell r="G1986">
            <v>0</v>
          </cell>
          <cell r="H1986">
            <v>0</v>
          </cell>
          <cell r="I1986" t="str">
            <v>0          0</v>
          </cell>
          <cell r="J1986">
            <v>0</v>
          </cell>
          <cell r="K1986">
            <v>0</v>
          </cell>
          <cell r="L1986">
            <v>2003</v>
          </cell>
          <cell r="M1986" t="str">
            <v>No Trade</v>
          </cell>
          <cell r="N1986" t="str">
            <v/>
          </cell>
          <cell r="O1986" t="str">
            <v/>
          </cell>
          <cell r="P1986" t="str">
            <v/>
          </cell>
        </row>
        <row r="1987">
          <cell r="A1987" t="str">
            <v>ON</v>
          </cell>
          <cell r="B1987">
            <v>3</v>
          </cell>
          <cell r="C1987">
            <v>3</v>
          </cell>
          <cell r="D1987" t="str">
            <v>C</v>
          </cell>
          <cell r="E1987">
            <v>6.75</v>
          </cell>
          <cell r="F1987">
            <v>37677</v>
          </cell>
          <cell r="G1987">
            <v>2.7E-2</v>
          </cell>
          <cell r="H1987">
            <v>0.02</v>
          </cell>
          <cell r="I1987" t="str">
            <v>3          0</v>
          </cell>
          <cell r="J1987">
            <v>0</v>
          </cell>
          <cell r="K1987">
            <v>0</v>
          </cell>
          <cell r="L1987">
            <v>2003</v>
          </cell>
          <cell r="M1987" t="str">
            <v>No Trade</v>
          </cell>
          <cell r="N1987" t="str">
            <v>NG33</v>
          </cell>
          <cell r="O1987">
            <v>46</v>
          </cell>
          <cell r="P1987">
            <v>1</v>
          </cell>
        </row>
        <row r="1988">
          <cell r="A1988" t="str">
            <v>ON</v>
          </cell>
          <cell r="B1988">
            <v>3</v>
          </cell>
          <cell r="C1988">
            <v>3</v>
          </cell>
          <cell r="D1988" t="str">
            <v>P</v>
          </cell>
          <cell r="E1988">
            <v>6.75</v>
          </cell>
          <cell r="F1988">
            <v>37677</v>
          </cell>
          <cell r="G1988">
            <v>0</v>
          </cell>
          <cell r="H1988">
            <v>0</v>
          </cell>
          <cell r="I1988" t="str">
            <v>0          0</v>
          </cell>
          <cell r="J1988">
            <v>0</v>
          </cell>
          <cell r="K1988">
            <v>0</v>
          </cell>
          <cell r="L1988">
            <v>2003</v>
          </cell>
          <cell r="M1988" t="str">
            <v>No Trade</v>
          </cell>
          <cell r="N1988" t="str">
            <v/>
          </cell>
          <cell r="O1988" t="str">
            <v/>
          </cell>
          <cell r="P1988" t="str">
            <v/>
          </cell>
        </row>
        <row r="1989">
          <cell r="A1989" t="str">
            <v>ON</v>
          </cell>
          <cell r="B1989">
            <v>3</v>
          </cell>
          <cell r="C1989">
            <v>3</v>
          </cell>
          <cell r="D1989" t="str">
            <v>C</v>
          </cell>
          <cell r="E1989">
            <v>6.8</v>
          </cell>
          <cell r="F1989">
            <v>37677</v>
          </cell>
          <cell r="G1989">
            <v>2.5999999999999999E-2</v>
          </cell>
          <cell r="H1989">
            <v>0.02</v>
          </cell>
          <cell r="I1989" t="str">
            <v>2          0</v>
          </cell>
          <cell r="J1989">
            <v>0</v>
          </cell>
          <cell r="K1989">
            <v>0</v>
          </cell>
          <cell r="L1989">
            <v>2003</v>
          </cell>
          <cell r="M1989" t="str">
            <v>No Trade</v>
          </cell>
          <cell r="N1989" t="str">
            <v>NG33</v>
          </cell>
          <cell r="O1989">
            <v>46</v>
          </cell>
          <cell r="P1989">
            <v>1</v>
          </cell>
        </row>
        <row r="1990">
          <cell r="A1990" t="str">
            <v>ON</v>
          </cell>
          <cell r="B1990">
            <v>3</v>
          </cell>
          <cell r="C1990">
            <v>3</v>
          </cell>
          <cell r="D1990" t="str">
            <v>P</v>
          </cell>
          <cell r="E1990">
            <v>6.8</v>
          </cell>
          <cell r="F1990">
            <v>37677</v>
          </cell>
          <cell r="G1990">
            <v>0</v>
          </cell>
          <cell r="H1990">
            <v>0</v>
          </cell>
          <cell r="I1990" t="str">
            <v>0          0</v>
          </cell>
          <cell r="J1990">
            <v>0</v>
          </cell>
          <cell r="K1990">
            <v>0</v>
          </cell>
          <cell r="L1990">
            <v>2003</v>
          </cell>
          <cell r="M1990" t="str">
            <v>No Trade</v>
          </cell>
          <cell r="N1990" t="str">
            <v/>
          </cell>
          <cell r="O1990" t="str">
            <v/>
          </cell>
          <cell r="P1990" t="str">
            <v/>
          </cell>
        </row>
        <row r="1991">
          <cell r="A1991" t="str">
            <v>ON</v>
          </cell>
          <cell r="B1991">
            <v>3</v>
          </cell>
          <cell r="C1991">
            <v>3</v>
          </cell>
          <cell r="D1991" t="str">
            <v>C</v>
          </cell>
          <cell r="E1991">
            <v>6.9</v>
          </cell>
          <cell r="F1991">
            <v>37677</v>
          </cell>
          <cell r="G1991">
            <v>2.4E-2</v>
          </cell>
          <cell r="H1991">
            <v>0.02</v>
          </cell>
          <cell r="I1991" t="str">
            <v>1          0</v>
          </cell>
          <cell r="J1991">
            <v>0</v>
          </cell>
          <cell r="K1991">
            <v>0</v>
          </cell>
          <cell r="L1991">
            <v>2003</v>
          </cell>
          <cell r="M1991" t="str">
            <v>No Trade</v>
          </cell>
          <cell r="N1991" t="str">
            <v>NG33</v>
          </cell>
          <cell r="O1991">
            <v>46</v>
          </cell>
          <cell r="P1991">
            <v>1</v>
          </cell>
        </row>
        <row r="1992">
          <cell r="A1992" t="str">
            <v>ON</v>
          </cell>
          <cell r="B1992">
            <v>3</v>
          </cell>
          <cell r="C1992">
            <v>3</v>
          </cell>
          <cell r="D1992" t="str">
            <v>P</v>
          </cell>
          <cell r="E1992">
            <v>6.9</v>
          </cell>
          <cell r="F1992">
            <v>37677</v>
          </cell>
          <cell r="G1992">
            <v>0</v>
          </cell>
          <cell r="H1992">
            <v>0</v>
          </cell>
          <cell r="I1992" t="str">
            <v>0          0</v>
          </cell>
          <cell r="J1992">
            <v>0</v>
          </cell>
          <cell r="K1992">
            <v>0</v>
          </cell>
          <cell r="L1992">
            <v>2003</v>
          </cell>
          <cell r="M1992" t="str">
            <v>No Trade</v>
          </cell>
          <cell r="N1992" t="str">
            <v/>
          </cell>
          <cell r="O1992" t="str">
            <v/>
          </cell>
          <cell r="P1992" t="str">
            <v/>
          </cell>
        </row>
        <row r="1993">
          <cell r="A1993" t="str">
            <v>ON</v>
          </cell>
          <cell r="B1993">
            <v>3</v>
          </cell>
          <cell r="C1993">
            <v>3</v>
          </cell>
          <cell r="D1993" t="str">
            <v>C</v>
          </cell>
          <cell r="E1993">
            <v>7</v>
          </cell>
          <cell r="F1993">
            <v>37677</v>
          </cell>
          <cell r="G1993">
            <v>2.1999999999999999E-2</v>
          </cell>
          <cell r="H1993">
            <v>0.01</v>
          </cell>
          <cell r="I1993" t="str">
            <v>9      2,105</v>
          </cell>
          <cell r="J1993">
            <v>1.7999999999999999E-2</v>
          </cell>
          <cell r="K1993">
            <v>1.7999999999999999E-2</v>
          </cell>
          <cell r="L1993">
            <v>2003</v>
          </cell>
          <cell r="M1993" t="str">
            <v>No Trade</v>
          </cell>
          <cell r="N1993" t="str">
            <v>NG33</v>
          </cell>
          <cell r="O1993">
            <v>46</v>
          </cell>
          <cell r="P1993">
            <v>1</v>
          </cell>
        </row>
        <row r="1994">
          <cell r="A1994" t="str">
            <v>ON</v>
          </cell>
          <cell r="B1994">
            <v>3</v>
          </cell>
          <cell r="C1994">
            <v>3</v>
          </cell>
          <cell r="D1994" t="str">
            <v>P</v>
          </cell>
          <cell r="E1994">
            <v>7</v>
          </cell>
          <cell r="F1994">
            <v>37677</v>
          </cell>
          <cell r="G1994">
            <v>0</v>
          </cell>
          <cell r="H1994">
            <v>0</v>
          </cell>
          <cell r="I1994" t="str">
            <v>0          0</v>
          </cell>
          <cell r="J1994">
            <v>0</v>
          </cell>
          <cell r="K1994">
            <v>0</v>
          </cell>
          <cell r="L1994">
            <v>2003</v>
          </cell>
          <cell r="M1994" t="str">
            <v>No Trade</v>
          </cell>
          <cell r="N1994" t="str">
            <v/>
          </cell>
          <cell r="O1994" t="str">
            <v/>
          </cell>
          <cell r="P1994" t="str">
            <v/>
          </cell>
        </row>
        <row r="1995">
          <cell r="A1995" t="str">
            <v>ON</v>
          </cell>
          <cell r="B1995">
            <v>3</v>
          </cell>
          <cell r="C1995">
            <v>3</v>
          </cell>
          <cell r="D1995" t="str">
            <v>C</v>
          </cell>
          <cell r="E1995">
            <v>7.1</v>
          </cell>
          <cell r="F1995">
            <v>37677</v>
          </cell>
          <cell r="G1995">
            <v>0.02</v>
          </cell>
          <cell r="H1995">
            <v>0.01</v>
          </cell>
          <cell r="I1995" t="str">
            <v>8          0</v>
          </cell>
          <cell r="J1995">
            <v>0</v>
          </cell>
          <cell r="K1995">
            <v>0</v>
          </cell>
          <cell r="L1995">
            <v>2003</v>
          </cell>
          <cell r="M1995" t="str">
            <v>No Trade</v>
          </cell>
          <cell r="N1995" t="str">
            <v>NG33</v>
          </cell>
          <cell r="O1995">
            <v>46</v>
          </cell>
          <cell r="P1995">
            <v>1</v>
          </cell>
        </row>
        <row r="1996">
          <cell r="A1996" t="str">
            <v>ON</v>
          </cell>
          <cell r="B1996">
            <v>3</v>
          </cell>
          <cell r="C1996">
            <v>3</v>
          </cell>
          <cell r="D1996" t="str">
            <v>P</v>
          </cell>
          <cell r="E1996">
            <v>7.1</v>
          </cell>
          <cell r="F1996">
            <v>37677</v>
          </cell>
          <cell r="G1996">
            <v>0</v>
          </cell>
          <cell r="H1996">
            <v>0</v>
          </cell>
          <cell r="I1996" t="str">
            <v>0          0</v>
          </cell>
          <cell r="J1996">
            <v>0</v>
          </cell>
          <cell r="K1996">
            <v>0</v>
          </cell>
          <cell r="L1996">
            <v>2003</v>
          </cell>
          <cell r="M1996" t="str">
            <v>No Trade</v>
          </cell>
          <cell r="N1996" t="str">
            <v/>
          </cell>
          <cell r="O1996" t="str">
            <v/>
          </cell>
          <cell r="P1996" t="str">
            <v/>
          </cell>
        </row>
        <row r="1997">
          <cell r="A1997" t="str">
            <v>ON</v>
          </cell>
          <cell r="B1997">
            <v>3</v>
          </cell>
          <cell r="C1997">
            <v>3</v>
          </cell>
          <cell r="D1997" t="str">
            <v>C</v>
          </cell>
          <cell r="E1997">
            <v>7.2</v>
          </cell>
          <cell r="F1997">
            <v>37677</v>
          </cell>
          <cell r="G1997">
            <v>1.9E-2</v>
          </cell>
          <cell r="H1997">
            <v>0.01</v>
          </cell>
          <cell r="I1997" t="str">
            <v>6          0</v>
          </cell>
          <cell r="J1997">
            <v>0</v>
          </cell>
          <cell r="K1997">
            <v>0</v>
          </cell>
          <cell r="L1997">
            <v>2003</v>
          </cell>
          <cell r="M1997" t="str">
            <v>No Trade</v>
          </cell>
          <cell r="N1997" t="str">
            <v>NG33</v>
          </cell>
          <cell r="O1997">
            <v>46</v>
          </cell>
          <cell r="P1997">
            <v>1</v>
          </cell>
        </row>
        <row r="1998">
          <cell r="A1998" t="str">
            <v>ON</v>
          </cell>
          <cell r="B1998">
            <v>3</v>
          </cell>
          <cell r="C1998">
            <v>3</v>
          </cell>
          <cell r="D1998" t="str">
            <v>P</v>
          </cell>
          <cell r="E1998">
            <v>7.2</v>
          </cell>
          <cell r="F1998">
            <v>37677</v>
          </cell>
          <cell r="G1998">
            <v>0</v>
          </cell>
          <cell r="H1998">
            <v>0</v>
          </cell>
          <cell r="I1998" t="str">
            <v>0          0</v>
          </cell>
          <cell r="J1998">
            <v>0</v>
          </cell>
          <cell r="K1998">
            <v>0</v>
          </cell>
          <cell r="L1998">
            <v>2003</v>
          </cell>
          <cell r="M1998" t="str">
            <v>No Trade</v>
          </cell>
          <cell r="N1998" t="str">
            <v/>
          </cell>
          <cell r="O1998" t="str">
            <v/>
          </cell>
          <cell r="P1998" t="str">
            <v/>
          </cell>
        </row>
        <row r="1999">
          <cell r="A1999" t="str">
            <v>ON</v>
          </cell>
          <cell r="B1999">
            <v>3</v>
          </cell>
          <cell r="C1999">
            <v>3</v>
          </cell>
          <cell r="D1999" t="str">
            <v>C</v>
          </cell>
          <cell r="E1999">
            <v>7.25</v>
          </cell>
          <cell r="F1999">
            <v>37677</v>
          </cell>
          <cell r="G1999">
            <v>1.7999999999999999E-2</v>
          </cell>
          <cell r="H1999">
            <v>0.01</v>
          </cell>
          <cell r="I1999" t="str">
            <v>6          0</v>
          </cell>
          <cell r="J1999">
            <v>0</v>
          </cell>
          <cell r="K1999">
            <v>0</v>
          </cell>
          <cell r="L1999">
            <v>2003</v>
          </cell>
          <cell r="M1999" t="str">
            <v>No Trade</v>
          </cell>
          <cell r="N1999" t="str">
            <v>NG33</v>
          </cell>
          <cell r="O1999">
            <v>46</v>
          </cell>
          <cell r="P1999">
            <v>1</v>
          </cell>
        </row>
        <row r="2000">
          <cell r="A2000" t="str">
            <v>ON</v>
          </cell>
          <cell r="B2000">
            <v>3</v>
          </cell>
          <cell r="C2000">
            <v>3</v>
          </cell>
          <cell r="D2000" t="str">
            <v>P</v>
          </cell>
          <cell r="E2000">
            <v>7.25</v>
          </cell>
          <cell r="F2000">
            <v>37677</v>
          </cell>
          <cell r="G2000">
            <v>0</v>
          </cell>
          <cell r="H2000">
            <v>0</v>
          </cell>
          <cell r="I2000" t="str">
            <v>0          0</v>
          </cell>
          <cell r="J2000">
            <v>0</v>
          </cell>
          <cell r="K2000">
            <v>0</v>
          </cell>
          <cell r="L2000">
            <v>2003</v>
          </cell>
          <cell r="M2000" t="str">
            <v>No Trade</v>
          </cell>
          <cell r="N2000" t="str">
            <v/>
          </cell>
          <cell r="O2000" t="str">
            <v/>
          </cell>
          <cell r="P2000" t="str">
            <v/>
          </cell>
        </row>
        <row r="2001">
          <cell r="A2001" t="str">
            <v>ON</v>
          </cell>
          <cell r="B2001">
            <v>3</v>
          </cell>
          <cell r="C2001">
            <v>3</v>
          </cell>
          <cell r="D2001" t="str">
            <v>C</v>
          </cell>
          <cell r="E2001">
            <v>7.5</v>
          </cell>
          <cell r="F2001">
            <v>37677</v>
          </cell>
          <cell r="G2001">
            <v>1.4999999999999999E-2</v>
          </cell>
          <cell r="H2001">
            <v>0.01</v>
          </cell>
          <cell r="I2001" t="str">
            <v>3          9</v>
          </cell>
          <cell r="J2001">
            <v>0.01</v>
          </cell>
          <cell r="K2001">
            <v>0.01</v>
          </cell>
          <cell r="L2001">
            <v>2003</v>
          </cell>
          <cell r="M2001" t="str">
            <v>No Trade</v>
          </cell>
          <cell r="N2001" t="str">
            <v>NG33</v>
          </cell>
          <cell r="O2001">
            <v>46</v>
          </cell>
          <cell r="P2001">
            <v>1</v>
          </cell>
        </row>
        <row r="2002">
          <cell r="A2002" t="str">
            <v>ON</v>
          </cell>
          <cell r="B2002">
            <v>3</v>
          </cell>
          <cell r="C2002">
            <v>3</v>
          </cell>
          <cell r="D2002" t="str">
            <v>P</v>
          </cell>
          <cell r="E2002">
            <v>7.5</v>
          </cell>
          <cell r="F2002">
            <v>37677</v>
          </cell>
          <cell r="G2002">
            <v>0</v>
          </cell>
          <cell r="H2002">
            <v>0</v>
          </cell>
          <cell r="I2002" t="str">
            <v>0          0</v>
          </cell>
          <cell r="J2002">
            <v>0</v>
          </cell>
          <cell r="K2002">
            <v>0</v>
          </cell>
          <cell r="L2002">
            <v>2003</v>
          </cell>
          <cell r="M2002" t="str">
            <v>No Trade</v>
          </cell>
          <cell r="N2002" t="str">
            <v/>
          </cell>
          <cell r="O2002" t="str">
            <v/>
          </cell>
          <cell r="P2002" t="str">
            <v/>
          </cell>
        </row>
        <row r="2003">
          <cell r="A2003" t="str">
            <v>ON</v>
          </cell>
          <cell r="B2003">
            <v>3</v>
          </cell>
          <cell r="C2003">
            <v>3</v>
          </cell>
          <cell r="D2003" t="str">
            <v>C</v>
          </cell>
          <cell r="E2003">
            <v>8</v>
          </cell>
          <cell r="F2003">
            <v>37677</v>
          </cell>
          <cell r="G2003">
            <v>1.0999999999999999E-2</v>
          </cell>
          <cell r="H2003">
            <v>0.01</v>
          </cell>
          <cell r="I2003" t="str">
            <v>0          0</v>
          </cell>
          <cell r="J2003">
            <v>0</v>
          </cell>
          <cell r="K2003">
            <v>0</v>
          </cell>
          <cell r="L2003">
            <v>2003</v>
          </cell>
          <cell r="M2003" t="str">
            <v>No Trade</v>
          </cell>
          <cell r="N2003" t="str">
            <v>NG33</v>
          </cell>
          <cell r="O2003">
            <v>46</v>
          </cell>
          <cell r="P2003">
            <v>1</v>
          </cell>
        </row>
        <row r="2004">
          <cell r="A2004" t="str">
            <v>ON</v>
          </cell>
          <cell r="B2004">
            <v>3</v>
          </cell>
          <cell r="C2004">
            <v>3</v>
          </cell>
          <cell r="D2004" t="str">
            <v>P</v>
          </cell>
          <cell r="E2004">
            <v>8</v>
          </cell>
          <cell r="F2004">
            <v>37677</v>
          </cell>
          <cell r="G2004">
            <v>0</v>
          </cell>
          <cell r="H2004">
            <v>0</v>
          </cell>
          <cell r="I2004" t="str">
            <v>0          0</v>
          </cell>
          <cell r="J2004">
            <v>0</v>
          </cell>
          <cell r="K2004">
            <v>0</v>
          </cell>
          <cell r="L2004">
            <v>2003</v>
          </cell>
          <cell r="M2004" t="str">
            <v>No Trade</v>
          </cell>
          <cell r="N2004" t="str">
            <v/>
          </cell>
          <cell r="O2004" t="str">
            <v/>
          </cell>
          <cell r="P2004" t="str">
            <v/>
          </cell>
        </row>
        <row r="2005">
          <cell r="A2005" t="str">
            <v>ON</v>
          </cell>
          <cell r="B2005">
            <v>3</v>
          </cell>
          <cell r="C2005">
            <v>3</v>
          </cell>
          <cell r="D2005" t="str">
            <v>C</v>
          </cell>
          <cell r="E2005">
            <v>9</v>
          </cell>
          <cell r="F2005">
            <v>37677</v>
          </cell>
          <cell r="G2005">
            <v>7.0000000000000001E-3</v>
          </cell>
          <cell r="H2005">
            <v>0</v>
          </cell>
          <cell r="I2005" t="str">
            <v>6          0</v>
          </cell>
          <cell r="J2005">
            <v>0</v>
          </cell>
          <cell r="K2005">
            <v>0</v>
          </cell>
          <cell r="L2005">
            <v>2003</v>
          </cell>
          <cell r="M2005" t="str">
            <v>No Trade</v>
          </cell>
          <cell r="N2005" t="str">
            <v>NG33</v>
          </cell>
          <cell r="O2005">
            <v>46</v>
          </cell>
          <cell r="P2005">
            <v>1</v>
          </cell>
        </row>
        <row r="2006">
          <cell r="A2006" t="str">
            <v>ON</v>
          </cell>
          <cell r="B2006">
            <v>3</v>
          </cell>
          <cell r="C2006">
            <v>3</v>
          </cell>
          <cell r="D2006" t="str">
            <v>P</v>
          </cell>
          <cell r="E2006">
            <v>9</v>
          </cell>
          <cell r="F2006">
            <v>37677</v>
          </cell>
          <cell r="G2006">
            <v>0</v>
          </cell>
          <cell r="H2006">
            <v>0</v>
          </cell>
          <cell r="I2006" t="str">
            <v>0          0</v>
          </cell>
          <cell r="J2006">
            <v>0</v>
          </cell>
          <cell r="K2006">
            <v>0</v>
          </cell>
          <cell r="L2006">
            <v>2003</v>
          </cell>
          <cell r="M2006" t="str">
            <v>No Trade</v>
          </cell>
          <cell r="N2006" t="str">
            <v/>
          </cell>
          <cell r="O2006" t="str">
            <v/>
          </cell>
          <cell r="P2006" t="str">
            <v/>
          </cell>
        </row>
        <row r="2007">
          <cell r="A2007" t="str">
            <v>ON</v>
          </cell>
          <cell r="B2007">
            <v>3</v>
          </cell>
          <cell r="C2007">
            <v>3</v>
          </cell>
          <cell r="D2007" t="str">
            <v>C</v>
          </cell>
          <cell r="E2007">
            <v>10</v>
          </cell>
          <cell r="F2007">
            <v>37677</v>
          </cell>
          <cell r="G2007">
            <v>5.0000000000000001E-3</v>
          </cell>
          <cell r="H2007">
            <v>0</v>
          </cell>
          <cell r="I2007" t="str">
            <v>5          0</v>
          </cell>
          <cell r="J2007">
            <v>0</v>
          </cell>
          <cell r="K2007">
            <v>0</v>
          </cell>
          <cell r="L2007">
            <v>2003</v>
          </cell>
          <cell r="M2007" t="str">
            <v>No Trade</v>
          </cell>
          <cell r="N2007" t="str">
            <v>NG33</v>
          </cell>
          <cell r="O2007">
            <v>46</v>
          </cell>
          <cell r="P2007">
            <v>1</v>
          </cell>
        </row>
        <row r="2008">
          <cell r="A2008" t="str">
            <v>ON</v>
          </cell>
          <cell r="B2008">
            <v>3</v>
          </cell>
          <cell r="C2008">
            <v>3</v>
          </cell>
          <cell r="D2008" t="str">
            <v>P</v>
          </cell>
          <cell r="E2008">
            <v>10</v>
          </cell>
          <cell r="F2008">
            <v>37677</v>
          </cell>
          <cell r="G2008">
            <v>0</v>
          </cell>
          <cell r="H2008">
            <v>0</v>
          </cell>
          <cell r="I2008" t="str">
            <v>0          0</v>
          </cell>
          <cell r="J2008">
            <v>0</v>
          </cell>
          <cell r="K2008">
            <v>0</v>
          </cell>
          <cell r="L2008">
            <v>2003</v>
          </cell>
          <cell r="M2008" t="str">
            <v>No Trade</v>
          </cell>
          <cell r="N2008" t="str">
            <v/>
          </cell>
          <cell r="O2008" t="str">
            <v/>
          </cell>
          <cell r="P2008" t="str">
            <v/>
          </cell>
        </row>
        <row r="2009">
          <cell r="A2009" t="str">
            <v>ON</v>
          </cell>
          <cell r="B2009">
            <v>3</v>
          </cell>
          <cell r="C2009">
            <v>3</v>
          </cell>
          <cell r="D2009" t="str">
            <v>C</v>
          </cell>
          <cell r="E2009">
            <v>12</v>
          </cell>
          <cell r="F2009">
            <v>37677</v>
          </cell>
          <cell r="G2009">
            <v>4.0000000000000001E-3</v>
          </cell>
          <cell r="H2009">
            <v>0</v>
          </cell>
          <cell r="I2009" t="str">
            <v>3          0</v>
          </cell>
          <cell r="J2009">
            <v>0</v>
          </cell>
          <cell r="K2009">
            <v>0</v>
          </cell>
          <cell r="L2009">
            <v>2003</v>
          </cell>
          <cell r="M2009" t="str">
            <v>No Trade</v>
          </cell>
          <cell r="N2009" t="str">
            <v>NG33</v>
          </cell>
          <cell r="O2009">
            <v>46</v>
          </cell>
          <cell r="P2009">
            <v>1</v>
          </cell>
        </row>
        <row r="2010">
          <cell r="A2010" t="str">
            <v>ON</v>
          </cell>
          <cell r="B2010">
            <v>3</v>
          </cell>
          <cell r="C2010">
            <v>3</v>
          </cell>
          <cell r="D2010" t="str">
            <v>P</v>
          </cell>
          <cell r="E2010">
            <v>12</v>
          </cell>
          <cell r="F2010">
            <v>37677</v>
          </cell>
          <cell r="G2010">
            <v>0</v>
          </cell>
          <cell r="H2010">
            <v>0</v>
          </cell>
          <cell r="I2010" t="str">
            <v>0          0</v>
          </cell>
          <cell r="J2010">
            <v>0</v>
          </cell>
          <cell r="K2010">
            <v>0</v>
          </cell>
          <cell r="L2010">
            <v>2003</v>
          </cell>
          <cell r="M2010" t="str">
            <v>No Trade</v>
          </cell>
          <cell r="N2010" t="str">
            <v/>
          </cell>
          <cell r="O2010" t="str">
            <v/>
          </cell>
          <cell r="P2010" t="str">
            <v/>
          </cell>
        </row>
        <row r="2011">
          <cell r="A2011" t="str">
            <v>ON</v>
          </cell>
          <cell r="B2011">
            <v>4</v>
          </cell>
          <cell r="C2011">
            <v>3</v>
          </cell>
          <cell r="D2011" t="str">
            <v>P</v>
          </cell>
          <cell r="E2011">
            <v>0.25</v>
          </cell>
          <cell r="F2011">
            <v>37706</v>
          </cell>
          <cell r="G2011">
            <v>0</v>
          </cell>
          <cell r="H2011">
            <v>0</v>
          </cell>
          <cell r="I2011" t="str">
            <v>0          0</v>
          </cell>
          <cell r="J2011">
            <v>0</v>
          </cell>
          <cell r="K2011">
            <v>0</v>
          </cell>
          <cell r="L2011">
            <v>2003</v>
          </cell>
          <cell r="M2011" t="str">
            <v>No Trade</v>
          </cell>
          <cell r="N2011" t="str">
            <v/>
          </cell>
          <cell r="O2011" t="str">
            <v/>
          </cell>
          <cell r="P2011" t="str">
            <v/>
          </cell>
        </row>
        <row r="2012">
          <cell r="A2012" t="str">
            <v>ON</v>
          </cell>
          <cell r="B2012">
            <v>4</v>
          </cell>
          <cell r="C2012">
            <v>3</v>
          </cell>
          <cell r="D2012" t="str">
            <v>C</v>
          </cell>
          <cell r="E2012">
            <v>0.5</v>
          </cell>
          <cell r="F2012">
            <v>37706</v>
          </cell>
          <cell r="G2012">
            <v>0</v>
          </cell>
          <cell r="H2012">
            <v>0</v>
          </cell>
          <cell r="I2012" t="str">
            <v>0          0</v>
          </cell>
          <cell r="J2012">
            <v>0</v>
          </cell>
          <cell r="K2012">
            <v>0</v>
          </cell>
          <cell r="L2012">
            <v>2003</v>
          </cell>
          <cell r="M2012" t="str">
            <v>No Trade</v>
          </cell>
          <cell r="N2012" t="str">
            <v/>
          </cell>
          <cell r="O2012" t="str">
            <v/>
          </cell>
          <cell r="P2012" t="str">
            <v/>
          </cell>
        </row>
        <row r="2013">
          <cell r="A2013" t="str">
            <v>ON</v>
          </cell>
          <cell r="B2013">
            <v>4</v>
          </cell>
          <cell r="C2013">
            <v>3</v>
          </cell>
          <cell r="D2013" t="str">
            <v>C</v>
          </cell>
          <cell r="E2013">
            <v>1</v>
          </cell>
          <cell r="F2013">
            <v>37706</v>
          </cell>
          <cell r="G2013">
            <v>0</v>
          </cell>
          <cell r="H2013">
            <v>0</v>
          </cell>
          <cell r="I2013" t="str">
            <v>0          0</v>
          </cell>
          <cell r="J2013">
            <v>0</v>
          </cell>
          <cell r="K2013">
            <v>0</v>
          </cell>
          <cell r="L2013">
            <v>2003</v>
          </cell>
          <cell r="M2013" t="str">
            <v>No Trade</v>
          </cell>
          <cell r="N2013" t="str">
            <v/>
          </cell>
          <cell r="O2013" t="str">
            <v/>
          </cell>
          <cell r="P2013" t="str">
            <v/>
          </cell>
        </row>
        <row r="2014">
          <cell r="A2014" t="str">
            <v>ON</v>
          </cell>
          <cell r="B2014">
            <v>4</v>
          </cell>
          <cell r="C2014">
            <v>3</v>
          </cell>
          <cell r="D2014" t="str">
            <v>P</v>
          </cell>
          <cell r="E2014">
            <v>2</v>
          </cell>
          <cell r="F2014">
            <v>37706</v>
          </cell>
          <cell r="G2014">
            <v>1E-3</v>
          </cell>
          <cell r="H2014">
            <v>0</v>
          </cell>
          <cell r="I2014" t="str">
            <v>1          0</v>
          </cell>
          <cell r="J2014">
            <v>0</v>
          </cell>
          <cell r="K2014">
            <v>0</v>
          </cell>
          <cell r="L2014">
            <v>2003</v>
          </cell>
          <cell r="M2014">
            <v>1.8264214604551692</v>
          </cell>
          <cell r="N2014" t="str">
            <v>NG43</v>
          </cell>
          <cell r="O2014">
            <v>59.02</v>
          </cell>
          <cell r="P2014">
            <v>2</v>
          </cell>
        </row>
        <row r="2015">
          <cell r="A2015" t="str">
            <v>ON</v>
          </cell>
          <cell r="B2015">
            <v>4</v>
          </cell>
          <cell r="C2015">
            <v>3</v>
          </cell>
          <cell r="D2015" t="str">
            <v>P</v>
          </cell>
          <cell r="E2015">
            <v>2.1</v>
          </cell>
          <cell r="F2015">
            <v>37706</v>
          </cell>
          <cell r="G2015">
            <v>1E-3</v>
          </cell>
          <cell r="H2015">
            <v>0</v>
          </cell>
          <cell r="I2015" t="str">
            <v>1          0</v>
          </cell>
          <cell r="J2015">
            <v>0</v>
          </cell>
          <cell r="K2015">
            <v>0</v>
          </cell>
          <cell r="L2015">
            <v>2003</v>
          </cell>
          <cell r="M2015">
            <v>1.798411693475128</v>
          </cell>
          <cell r="N2015" t="str">
            <v>NG43</v>
          </cell>
          <cell r="O2015">
            <v>59.02</v>
          </cell>
          <cell r="P2015">
            <v>2</v>
          </cell>
        </row>
        <row r="2016">
          <cell r="A2016" t="str">
            <v>ON</v>
          </cell>
          <cell r="B2016">
            <v>4</v>
          </cell>
          <cell r="C2016">
            <v>3</v>
          </cell>
          <cell r="D2016" t="str">
            <v>P</v>
          </cell>
          <cell r="E2016">
            <v>2.25</v>
          </cell>
          <cell r="F2016">
            <v>37706</v>
          </cell>
          <cell r="G2016">
            <v>1E-3</v>
          </cell>
          <cell r="H2016">
            <v>0</v>
          </cell>
          <cell r="I2016" t="str">
            <v>1          0</v>
          </cell>
          <cell r="J2016">
            <v>0</v>
          </cell>
          <cell r="K2016">
            <v>0</v>
          </cell>
          <cell r="L2016">
            <v>2003</v>
          </cell>
          <cell r="M2016">
            <v>1.758956134559529</v>
          </cell>
          <cell r="N2016" t="str">
            <v>NG43</v>
          </cell>
          <cell r="O2016">
            <v>59.02</v>
          </cell>
          <cell r="P2016">
            <v>2</v>
          </cell>
        </row>
        <row r="2017">
          <cell r="A2017" t="str">
            <v>ON</v>
          </cell>
          <cell r="B2017">
            <v>4</v>
          </cell>
          <cell r="C2017">
            <v>3</v>
          </cell>
          <cell r="D2017" t="str">
            <v>P</v>
          </cell>
          <cell r="E2017">
            <v>2.5</v>
          </cell>
          <cell r="F2017">
            <v>37706</v>
          </cell>
          <cell r="G2017">
            <v>3.0000000000000001E-3</v>
          </cell>
          <cell r="H2017">
            <v>0</v>
          </cell>
          <cell r="I2017" t="str">
            <v>4          0</v>
          </cell>
          <cell r="J2017">
            <v>0</v>
          </cell>
          <cell r="K2017">
            <v>0</v>
          </cell>
          <cell r="L2017">
            <v>2003</v>
          </cell>
          <cell r="M2017">
            <v>1.850106822190426</v>
          </cell>
          <cell r="N2017" t="str">
            <v>NG43</v>
          </cell>
          <cell r="O2017">
            <v>59.02</v>
          </cell>
          <cell r="P2017">
            <v>2</v>
          </cell>
        </row>
        <row r="2018">
          <cell r="A2018" t="str">
            <v>ON</v>
          </cell>
          <cell r="B2018">
            <v>4</v>
          </cell>
          <cell r="C2018">
            <v>3</v>
          </cell>
          <cell r="D2018" t="str">
            <v>P</v>
          </cell>
          <cell r="E2018">
            <v>2.65</v>
          </cell>
          <cell r="F2018">
            <v>37706</v>
          </cell>
          <cell r="G2018">
            <v>6.0000000000000001E-3</v>
          </cell>
          <cell r="H2018">
            <v>0</v>
          </cell>
          <cell r="I2018" t="str">
            <v>9          0</v>
          </cell>
          <cell r="J2018">
            <v>0</v>
          </cell>
          <cell r="K2018">
            <v>0</v>
          </cell>
          <cell r="L2018">
            <v>2003</v>
          </cell>
          <cell r="M2018">
            <v>1.9271088336782807</v>
          </cell>
          <cell r="N2018" t="str">
            <v>NG43</v>
          </cell>
          <cell r="O2018">
            <v>59.02</v>
          </cell>
          <cell r="P2018">
            <v>2</v>
          </cell>
        </row>
        <row r="2019">
          <cell r="A2019" t="str">
            <v>ON</v>
          </cell>
          <cell r="B2019">
            <v>4</v>
          </cell>
          <cell r="C2019">
            <v>3</v>
          </cell>
          <cell r="D2019" t="str">
            <v>P</v>
          </cell>
          <cell r="E2019">
            <v>2.7</v>
          </cell>
          <cell r="F2019">
            <v>37706</v>
          </cell>
          <cell r="G2019">
            <v>8.0000000000000002E-3</v>
          </cell>
          <cell r="H2019">
            <v>0.01</v>
          </cell>
          <cell r="I2019" t="str">
            <v>1          0</v>
          </cell>
          <cell r="J2019">
            <v>0</v>
          </cell>
          <cell r="K2019">
            <v>0</v>
          </cell>
          <cell r="L2019">
            <v>2003</v>
          </cell>
          <cell r="M2019">
            <v>1.9671014271977505</v>
          </cell>
          <cell r="N2019" t="str">
            <v>NG43</v>
          </cell>
          <cell r="O2019">
            <v>59.02</v>
          </cell>
          <cell r="P2019">
            <v>2</v>
          </cell>
        </row>
        <row r="2020">
          <cell r="A2020" t="str">
            <v>ON</v>
          </cell>
          <cell r="B2020">
            <v>4</v>
          </cell>
          <cell r="C2020">
            <v>3</v>
          </cell>
          <cell r="D2020" t="str">
            <v>P</v>
          </cell>
          <cell r="E2020">
            <v>2.75</v>
          </cell>
          <cell r="F2020">
            <v>37706</v>
          </cell>
          <cell r="G2020">
            <v>0.01</v>
          </cell>
          <cell r="H2020">
            <v>0.01</v>
          </cell>
          <cell r="I2020" t="str">
            <v>3          0</v>
          </cell>
          <cell r="J2020">
            <v>0</v>
          </cell>
          <cell r="K2020">
            <v>0</v>
          </cell>
          <cell r="L2020">
            <v>2003</v>
          </cell>
          <cell r="M2020">
            <v>1.9975814460024408</v>
          </cell>
          <cell r="N2020" t="str">
            <v>NG43</v>
          </cell>
          <cell r="O2020">
            <v>59.02</v>
          </cell>
          <cell r="P2020">
            <v>2</v>
          </cell>
        </row>
        <row r="2021">
          <cell r="A2021" t="str">
            <v>ON</v>
          </cell>
          <cell r="B2021">
            <v>4</v>
          </cell>
          <cell r="C2021">
            <v>3</v>
          </cell>
          <cell r="D2021" t="str">
            <v>P</v>
          </cell>
          <cell r="E2021">
            <v>2.8</v>
          </cell>
          <cell r="F2021">
            <v>37706</v>
          </cell>
          <cell r="G2021">
            <v>1.2E-2</v>
          </cell>
          <cell r="H2021">
            <v>0.01</v>
          </cell>
          <cell r="I2021" t="str">
            <v>6          0</v>
          </cell>
          <cell r="J2021">
            <v>0</v>
          </cell>
          <cell r="K2021">
            <v>0</v>
          </cell>
          <cell r="L2021">
            <v>2003</v>
          </cell>
          <cell r="M2021">
            <v>2.021756139130519</v>
          </cell>
          <cell r="N2021" t="str">
            <v>NG43</v>
          </cell>
          <cell r="O2021">
            <v>59.02</v>
          </cell>
          <cell r="P2021">
            <v>2</v>
          </cell>
        </row>
        <row r="2022">
          <cell r="A2022" t="str">
            <v>ON</v>
          </cell>
          <cell r="B2022">
            <v>4</v>
          </cell>
          <cell r="C2022">
            <v>3</v>
          </cell>
          <cell r="D2022" t="str">
            <v>C</v>
          </cell>
          <cell r="E2022">
            <v>3</v>
          </cell>
          <cell r="F2022">
            <v>37706</v>
          </cell>
          <cell r="G2022">
            <v>0</v>
          </cell>
          <cell r="H2022">
            <v>0</v>
          </cell>
          <cell r="I2022" t="str">
            <v>0          0</v>
          </cell>
          <cell r="J2022">
            <v>0</v>
          </cell>
          <cell r="K2022">
            <v>0</v>
          </cell>
          <cell r="L2022">
            <v>2003</v>
          </cell>
          <cell r="M2022" t="str">
            <v>No Trade</v>
          </cell>
          <cell r="N2022" t="str">
            <v/>
          </cell>
          <cell r="O2022" t="str">
            <v/>
          </cell>
          <cell r="P2022" t="str">
            <v/>
          </cell>
        </row>
        <row r="2023">
          <cell r="A2023" t="str">
            <v>ON</v>
          </cell>
          <cell r="B2023">
            <v>4</v>
          </cell>
          <cell r="C2023">
            <v>3</v>
          </cell>
          <cell r="D2023" t="str">
            <v>P</v>
          </cell>
          <cell r="E2023">
            <v>3</v>
          </cell>
          <cell r="F2023">
            <v>37706</v>
          </cell>
          <cell r="G2023">
            <v>2.7E-2</v>
          </cell>
          <cell r="H2023">
            <v>0.03</v>
          </cell>
          <cell r="I2023" t="str">
            <v>4          0</v>
          </cell>
          <cell r="J2023">
            <v>0</v>
          </cell>
          <cell r="K2023">
            <v>0</v>
          </cell>
          <cell r="L2023">
            <v>2003</v>
          </cell>
          <cell r="M2023">
            <v>2.155440455382843</v>
          </cell>
          <cell r="N2023" t="str">
            <v>NG43</v>
          </cell>
          <cell r="O2023">
            <v>59.02</v>
          </cell>
          <cell r="P2023">
            <v>2</v>
          </cell>
        </row>
        <row r="2024">
          <cell r="A2024" t="str">
            <v>ON</v>
          </cell>
          <cell r="B2024">
            <v>4</v>
          </cell>
          <cell r="C2024">
            <v>3</v>
          </cell>
          <cell r="D2024" t="str">
            <v>P</v>
          </cell>
          <cell r="E2024">
            <v>3.05</v>
          </cell>
          <cell r="F2024">
            <v>37706</v>
          </cell>
          <cell r="G2024">
            <v>3.2000000000000001E-2</v>
          </cell>
          <cell r="H2024">
            <v>0.04</v>
          </cell>
          <cell r="I2024" t="str">
            <v>0          0</v>
          </cell>
          <cell r="J2024">
            <v>0</v>
          </cell>
          <cell r="K2024">
            <v>0</v>
          </cell>
          <cell r="L2024">
            <v>2003</v>
          </cell>
          <cell r="M2024">
            <v>2.1862669475126935</v>
          </cell>
          <cell r="N2024" t="str">
            <v>NG43</v>
          </cell>
          <cell r="O2024">
            <v>59.02</v>
          </cell>
          <cell r="P2024">
            <v>2</v>
          </cell>
        </row>
        <row r="2025">
          <cell r="A2025" t="str">
            <v>ON</v>
          </cell>
          <cell r="B2025">
            <v>4</v>
          </cell>
          <cell r="C2025">
            <v>3</v>
          </cell>
          <cell r="D2025" t="str">
            <v>P</v>
          </cell>
          <cell r="E2025">
            <v>3.1</v>
          </cell>
          <cell r="F2025">
            <v>37706</v>
          </cell>
          <cell r="G2025">
            <v>3.6999999999999998E-2</v>
          </cell>
          <cell r="H2025">
            <v>0.04</v>
          </cell>
          <cell r="I2025" t="str">
            <v>7          0</v>
          </cell>
          <cell r="J2025">
            <v>0</v>
          </cell>
          <cell r="K2025">
            <v>0</v>
          </cell>
          <cell r="L2025">
            <v>2003</v>
          </cell>
          <cell r="M2025">
            <v>2.2122468748196558</v>
          </cell>
          <cell r="N2025" t="str">
            <v>NG43</v>
          </cell>
          <cell r="O2025">
            <v>59.02</v>
          </cell>
          <cell r="P2025">
            <v>2</v>
          </cell>
        </row>
        <row r="2026">
          <cell r="A2026" t="str">
            <v>ON</v>
          </cell>
          <cell r="B2026">
            <v>4</v>
          </cell>
          <cell r="C2026">
            <v>3</v>
          </cell>
          <cell r="D2026" t="str">
            <v>P</v>
          </cell>
          <cell r="E2026">
            <v>3.15</v>
          </cell>
          <cell r="F2026">
            <v>37706</v>
          </cell>
          <cell r="G2026">
            <v>4.3999999999999997E-2</v>
          </cell>
          <cell r="H2026">
            <v>0.05</v>
          </cell>
          <cell r="I2026" t="str">
            <v>5          0</v>
          </cell>
          <cell r="J2026">
            <v>0</v>
          </cell>
          <cell r="K2026">
            <v>0</v>
          </cell>
          <cell r="L2026">
            <v>2003</v>
          </cell>
          <cell r="M2026">
            <v>2.247851068359501</v>
          </cell>
          <cell r="N2026" t="str">
            <v>NG43</v>
          </cell>
          <cell r="O2026">
            <v>59.02</v>
          </cell>
          <cell r="P2026">
            <v>2</v>
          </cell>
        </row>
        <row r="2027">
          <cell r="A2027" t="str">
            <v>ON</v>
          </cell>
          <cell r="B2027">
            <v>4</v>
          </cell>
          <cell r="C2027">
            <v>3</v>
          </cell>
          <cell r="D2027" t="str">
            <v>P</v>
          </cell>
          <cell r="E2027">
            <v>3.2</v>
          </cell>
          <cell r="F2027">
            <v>37706</v>
          </cell>
          <cell r="G2027">
            <v>5.0999999999999997E-2</v>
          </cell>
          <cell r="H2027">
            <v>0.06</v>
          </cell>
          <cell r="I2027" t="str">
            <v>4          0</v>
          </cell>
          <cell r="J2027">
            <v>0</v>
          </cell>
          <cell r="K2027">
            <v>0</v>
          </cell>
          <cell r="L2027">
            <v>2003</v>
          </cell>
          <cell r="M2027">
            <v>2.2780774548847047</v>
          </cell>
          <cell r="N2027" t="str">
            <v>NG43</v>
          </cell>
          <cell r="O2027">
            <v>59.02</v>
          </cell>
          <cell r="P2027">
            <v>2</v>
          </cell>
        </row>
        <row r="2028">
          <cell r="A2028" t="str">
            <v>ON</v>
          </cell>
          <cell r="B2028">
            <v>4</v>
          </cell>
          <cell r="C2028">
            <v>3</v>
          </cell>
          <cell r="D2028" t="str">
            <v>C</v>
          </cell>
          <cell r="E2028">
            <v>3.25</v>
          </cell>
          <cell r="F2028">
            <v>37706</v>
          </cell>
          <cell r="G2028">
            <v>0.79200000000000004</v>
          </cell>
          <cell r="H2028">
            <v>0.79</v>
          </cell>
          <cell r="I2028" t="str">
            <v>2          0</v>
          </cell>
          <cell r="J2028">
            <v>0</v>
          </cell>
          <cell r="K2028">
            <v>0</v>
          </cell>
          <cell r="L2028">
            <v>2003</v>
          </cell>
          <cell r="M2028" t="str">
            <v>No Trade</v>
          </cell>
          <cell r="N2028" t="str">
            <v>NG43</v>
          </cell>
          <cell r="O2028">
            <v>59.02</v>
          </cell>
          <cell r="P2028">
            <v>1</v>
          </cell>
        </row>
        <row r="2029">
          <cell r="A2029" t="str">
            <v>ON</v>
          </cell>
          <cell r="B2029">
            <v>4</v>
          </cell>
          <cell r="C2029">
            <v>3</v>
          </cell>
          <cell r="D2029" t="str">
            <v>P</v>
          </cell>
          <cell r="E2029">
            <v>3.25</v>
          </cell>
          <cell r="F2029">
            <v>37706</v>
          </cell>
          <cell r="G2029">
            <v>5.8999999999999997E-2</v>
          </cell>
          <cell r="H2029">
            <v>7.0000000000000007E-2</v>
          </cell>
          <cell r="I2029" t="str">
            <v>3          0</v>
          </cell>
          <cell r="J2029">
            <v>0</v>
          </cell>
          <cell r="K2029">
            <v>0</v>
          </cell>
          <cell r="L2029">
            <v>2003</v>
          </cell>
          <cell r="M2029">
            <v>2.3095361798934535</v>
          </cell>
          <cell r="N2029" t="str">
            <v>NG43</v>
          </cell>
          <cell r="O2029">
            <v>59.02</v>
          </cell>
          <cell r="P2029">
            <v>2</v>
          </cell>
        </row>
        <row r="2030">
          <cell r="A2030" t="str">
            <v>ON</v>
          </cell>
          <cell r="B2030">
            <v>4</v>
          </cell>
          <cell r="C2030">
            <v>3</v>
          </cell>
          <cell r="D2030" t="str">
            <v>C</v>
          </cell>
          <cell r="E2030">
            <v>3.3</v>
          </cell>
          <cell r="F2030">
            <v>37706</v>
          </cell>
          <cell r="G2030">
            <v>0.878</v>
          </cell>
          <cell r="H2030">
            <v>0.77</v>
          </cell>
          <cell r="I2030" t="str">
            <v>9          0</v>
          </cell>
          <cell r="J2030">
            <v>0</v>
          </cell>
          <cell r="K2030">
            <v>0</v>
          </cell>
          <cell r="L2030">
            <v>2003</v>
          </cell>
          <cell r="M2030" t="str">
            <v>No Trade</v>
          </cell>
          <cell r="N2030" t="str">
            <v>NG43</v>
          </cell>
          <cell r="O2030">
            <v>59.02</v>
          </cell>
          <cell r="P2030">
            <v>1</v>
          </cell>
        </row>
        <row r="2031">
          <cell r="A2031" t="str">
            <v>ON</v>
          </cell>
          <cell r="B2031">
            <v>4</v>
          </cell>
          <cell r="C2031">
            <v>3</v>
          </cell>
          <cell r="D2031" t="str">
            <v>P</v>
          </cell>
          <cell r="E2031">
            <v>3.3</v>
          </cell>
          <cell r="F2031">
            <v>37706</v>
          </cell>
          <cell r="G2031">
            <v>6.8000000000000005E-2</v>
          </cell>
          <cell r="H2031">
            <v>0.08</v>
          </cell>
          <cell r="I2031" t="str">
            <v>4          0</v>
          </cell>
          <cell r="J2031">
            <v>0</v>
          </cell>
          <cell r="K2031">
            <v>0</v>
          </cell>
          <cell r="L2031">
            <v>2003</v>
          </cell>
          <cell r="M2031">
            <v>2.3416823308899768</v>
          </cell>
          <cell r="N2031" t="str">
            <v>NG43</v>
          </cell>
          <cell r="O2031">
            <v>59.02</v>
          </cell>
          <cell r="P2031">
            <v>2</v>
          </cell>
        </row>
        <row r="2032">
          <cell r="A2032" t="str">
            <v>ON</v>
          </cell>
          <cell r="B2032">
            <v>4</v>
          </cell>
          <cell r="C2032">
            <v>3</v>
          </cell>
          <cell r="D2032" t="str">
            <v>P</v>
          </cell>
          <cell r="E2032">
            <v>3.35</v>
          </cell>
          <cell r="F2032">
            <v>37706</v>
          </cell>
          <cell r="G2032">
            <v>7.8E-2</v>
          </cell>
          <cell r="H2032">
            <v>0.09</v>
          </cell>
          <cell r="I2032" t="str">
            <v>5          0</v>
          </cell>
          <cell r="J2032">
            <v>0</v>
          </cell>
          <cell r="K2032">
            <v>0</v>
          </cell>
          <cell r="L2032">
            <v>2003</v>
          </cell>
          <cell r="M2032">
            <v>2.3741395647076486</v>
          </cell>
          <cell r="N2032" t="str">
            <v>NG43</v>
          </cell>
          <cell r="O2032">
            <v>59.02</v>
          </cell>
          <cell r="P2032">
            <v>2</v>
          </cell>
        </row>
        <row r="2033">
          <cell r="A2033" t="str">
            <v>ON</v>
          </cell>
          <cell r="B2033">
            <v>4</v>
          </cell>
          <cell r="C2033">
            <v>3</v>
          </cell>
          <cell r="D2033" t="str">
            <v>C</v>
          </cell>
          <cell r="E2033">
            <v>3.4</v>
          </cell>
          <cell r="F2033">
            <v>37706</v>
          </cell>
          <cell r="G2033">
            <v>0.79900000000000004</v>
          </cell>
          <cell r="H2033">
            <v>0.7</v>
          </cell>
          <cell r="I2033" t="str">
            <v>4          0</v>
          </cell>
          <cell r="J2033">
            <v>0</v>
          </cell>
          <cell r="K2033">
            <v>0</v>
          </cell>
          <cell r="L2033">
            <v>2003</v>
          </cell>
          <cell r="M2033" t="str">
            <v>No Trade</v>
          </cell>
          <cell r="N2033" t="str">
            <v>NG43</v>
          </cell>
          <cell r="O2033">
            <v>59.02</v>
          </cell>
          <cell r="P2033">
            <v>1</v>
          </cell>
        </row>
        <row r="2034">
          <cell r="A2034" t="str">
            <v>ON</v>
          </cell>
          <cell r="B2034">
            <v>4</v>
          </cell>
          <cell r="C2034">
            <v>3</v>
          </cell>
          <cell r="D2034" t="str">
            <v>P</v>
          </cell>
          <cell r="E2034">
            <v>3.4</v>
          </cell>
          <cell r="F2034">
            <v>37706</v>
          </cell>
          <cell r="G2034">
            <v>8.7999999999999995E-2</v>
          </cell>
          <cell r="H2034">
            <v>0.1</v>
          </cell>
          <cell r="I2034" t="str">
            <v>8          0</v>
          </cell>
          <cell r="J2034">
            <v>0</v>
          </cell>
          <cell r="K2034">
            <v>0</v>
          </cell>
          <cell r="L2034">
            <v>2003</v>
          </cell>
          <cell r="M2034">
            <v>2.4026124747289752</v>
          </cell>
          <cell r="N2034" t="str">
            <v>NG43</v>
          </cell>
          <cell r="O2034">
            <v>59.02</v>
          </cell>
          <cell r="P2034">
            <v>2</v>
          </cell>
        </row>
        <row r="2035">
          <cell r="A2035" t="str">
            <v>ON</v>
          </cell>
          <cell r="B2035">
            <v>4</v>
          </cell>
          <cell r="C2035">
            <v>3</v>
          </cell>
          <cell r="D2035" t="str">
            <v>C</v>
          </cell>
          <cell r="E2035">
            <v>3.45</v>
          </cell>
          <cell r="F2035">
            <v>37706</v>
          </cell>
          <cell r="G2035">
            <v>0.76100000000000001</v>
          </cell>
          <cell r="H2035">
            <v>0.66</v>
          </cell>
          <cell r="I2035" t="str">
            <v>8          0</v>
          </cell>
          <cell r="J2035">
            <v>0</v>
          </cell>
          <cell r="K2035">
            <v>0</v>
          </cell>
          <cell r="L2035">
            <v>2003</v>
          </cell>
          <cell r="M2035" t="str">
            <v>No Trade</v>
          </cell>
          <cell r="N2035" t="str">
            <v>NG43</v>
          </cell>
          <cell r="O2035">
            <v>59.02</v>
          </cell>
          <cell r="P2035">
            <v>1</v>
          </cell>
        </row>
        <row r="2036">
          <cell r="A2036" t="str">
            <v>ON</v>
          </cell>
          <cell r="B2036">
            <v>4</v>
          </cell>
          <cell r="C2036">
            <v>3</v>
          </cell>
          <cell r="D2036" t="str">
            <v>P</v>
          </cell>
          <cell r="E2036">
            <v>3.45</v>
          </cell>
          <cell r="F2036">
            <v>37706</v>
          </cell>
          <cell r="G2036">
            <v>0.1</v>
          </cell>
          <cell r="H2036">
            <v>0.12</v>
          </cell>
          <cell r="I2036" t="str">
            <v>2          0</v>
          </cell>
          <cell r="J2036">
            <v>0</v>
          </cell>
          <cell r="K2036">
            <v>0</v>
          </cell>
          <cell r="L2036">
            <v>2003</v>
          </cell>
          <cell r="M2036">
            <v>2.4353438657260047</v>
          </cell>
          <cell r="N2036" t="str">
            <v>NG43</v>
          </cell>
          <cell r="O2036">
            <v>59.02</v>
          </cell>
          <cell r="P2036">
            <v>2</v>
          </cell>
        </row>
        <row r="2037">
          <cell r="A2037" t="str">
            <v>ON</v>
          </cell>
          <cell r="B2037">
            <v>4</v>
          </cell>
          <cell r="C2037">
            <v>3</v>
          </cell>
          <cell r="D2037" t="str">
            <v>C</v>
          </cell>
          <cell r="E2037">
            <v>3.5</v>
          </cell>
          <cell r="F2037">
            <v>37706</v>
          </cell>
          <cell r="G2037">
            <v>0.72399999999999998</v>
          </cell>
          <cell r="H2037">
            <v>0.63</v>
          </cell>
          <cell r="I2037" t="str">
            <v>3          0</v>
          </cell>
          <cell r="J2037">
            <v>0</v>
          </cell>
          <cell r="K2037">
            <v>0</v>
          </cell>
          <cell r="L2037">
            <v>2003</v>
          </cell>
          <cell r="M2037" t="str">
            <v>No Trade</v>
          </cell>
          <cell r="N2037" t="str">
            <v>NG43</v>
          </cell>
          <cell r="O2037">
            <v>59.02</v>
          </cell>
          <cell r="P2037">
            <v>1</v>
          </cell>
        </row>
        <row r="2038">
          <cell r="A2038" t="str">
            <v>ON</v>
          </cell>
          <cell r="B2038">
            <v>4</v>
          </cell>
          <cell r="C2038">
            <v>3</v>
          </cell>
          <cell r="D2038" t="str">
            <v>P</v>
          </cell>
          <cell r="E2038">
            <v>3.5</v>
          </cell>
          <cell r="F2038">
            <v>37706</v>
          </cell>
          <cell r="G2038">
            <v>0.113</v>
          </cell>
          <cell r="H2038">
            <v>0.13</v>
          </cell>
          <cell r="I2038" t="str">
            <v>7          0</v>
          </cell>
          <cell r="J2038">
            <v>0</v>
          </cell>
          <cell r="K2038">
            <v>0</v>
          </cell>
          <cell r="L2038">
            <v>2003</v>
          </cell>
          <cell r="M2038">
            <v>2.4678094565962594</v>
          </cell>
          <cell r="N2038" t="str">
            <v>NG43</v>
          </cell>
          <cell r="O2038">
            <v>59.02</v>
          </cell>
          <cell r="P2038">
            <v>2</v>
          </cell>
        </row>
        <row r="2039">
          <cell r="A2039" t="str">
            <v>ON</v>
          </cell>
          <cell r="B2039">
            <v>4</v>
          </cell>
          <cell r="C2039">
            <v>3</v>
          </cell>
          <cell r="D2039" t="str">
            <v>C</v>
          </cell>
          <cell r="E2039">
            <v>3.55</v>
          </cell>
          <cell r="F2039">
            <v>37706</v>
          </cell>
          <cell r="G2039">
            <v>0.68799999999999994</v>
          </cell>
          <cell r="H2039">
            <v>0.6</v>
          </cell>
          <cell r="I2039" t="str">
            <v>0          0</v>
          </cell>
          <cell r="J2039">
            <v>0</v>
          </cell>
          <cell r="K2039">
            <v>0</v>
          </cell>
          <cell r="L2039">
            <v>2003</v>
          </cell>
          <cell r="M2039" t="str">
            <v>No Trade</v>
          </cell>
          <cell r="N2039" t="str">
            <v>NG43</v>
          </cell>
          <cell r="O2039">
            <v>59.02</v>
          </cell>
          <cell r="P2039">
            <v>1</v>
          </cell>
        </row>
        <row r="2040">
          <cell r="A2040" t="str">
            <v>ON</v>
          </cell>
          <cell r="B2040">
            <v>4</v>
          </cell>
          <cell r="C2040">
            <v>3</v>
          </cell>
          <cell r="D2040" t="str">
            <v>P</v>
          </cell>
          <cell r="E2040">
            <v>3.55</v>
          </cell>
          <cell r="F2040">
            <v>37706</v>
          </cell>
          <cell r="G2040">
            <v>0.127</v>
          </cell>
          <cell r="H2040">
            <v>0.15</v>
          </cell>
          <cell r="I2040" t="str">
            <v>3          0</v>
          </cell>
          <cell r="J2040">
            <v>0</v>
          </cell>
          <cell r="K2040">
            <v>0</v>
          </cell>
          <cell r="L2040">
            <v>2003</v>
          </cell>
          <cell r="M2040">
            <v>2.499947832820903</v>
          </cell>
          <cell r="N2040" t="str">
            <v>NG43</v>
          </cell>
          <cell r="O2040">
            <v>59.02</v>
          </cell>
          <cell r="P2040">
            <v>2</v>
          </cell>
        </row>
        <row r="2041">
          <cell r="A2041" t="str">
            <v>ON</v>
          </cell>
          <cell r="B2041">
            <v>4</v>
          </cell>
          <cell r="C2041">
            <v>3</v>
          </cell>
          <cell r="D2041" t="str">
            <v>C</v>
          </cell>
          <cell r="E2041">
            <v>3.6</v>
          </cell>
          <cell r="F2041">
            <v>37706</v>
          </cell>
          <cell r="G2041">
            <v>0.65400000000000003</v>
          </cell>
          <cell r="H2041">
            <v>0.56000000000000005</v>
          </cell>
          <cell r="I2041" t="str">
            <v>8          0</v>
          </cell>
          <cell r="J2041">
            <v>0</v>
          </cell>
          <cell r="K2041">
            <v>0</v>
          </cell>
          <cell r="L2041">
            <v>2003</v>
          </cell>
          <cell r="M2041" t="str">
            <v>No Trade</v>
          </cell>
          <cell r="N2041" t="str">
            <v>NG43</v>
          </cell>
          <cell r="O2041">
            <v>59.02</v>
          </cell>
          <cell r="P2041">
            <v>1</v>
          </cell>
        </row>
        <row r="2042">
          <cell r="A2042" t="str">
            <v>ON</v>
          </cell>
          <cell r="B2042">
            <v>4</v>
          </cell>
          <cell r="C2042">
            <v>3</v>
          </cell>
          <cell r="D2042" t="str">
            <v>P</v>
          </cell>
          <cell r="E2042">
            <v>3.6</v>
          </cell>
          <cell r="F2042">
            <v>37706</v>
          </cell>
          <cell r="G2042">
            <v>0.14199999999999999</v>
          </cell>
          <cell r="H2042">
            <v>0.17</v>
          </cell>
          <cell r="I2042" t="str">
            <v>1          0</v>
          </cell>
          <cell r="J2042">
            <v>0</v>
          </cell>
          <cell r="K2042">
            <v>0</v>
          </cell>
          <cell r="L2042">
            <v>2003</v>
          </cell>
          <cell r="M2042">
            <v>2.5317252868375237</v>
          </cell>
          <cell r="N2042" t="str">
            <v>NG43</v>
          </cell>
          <cell r="O2042">
            <v>59.02</v>
          </cell>
          <cell r="P2042">
            <v>2</v>
          </cell>
        </row>
        <row r="2043">
          <cell r="A2043" t="str">
            <v>ON</v>
          </cell>
          <cell r="B2043">
            <v>4</v>
          </cell>
          <cell r="C2043">
            <v>3</v>
          </cell>
          <cell r="D2043" t="str">
            <v>C</v>
          </cell>
          <cell r="E2043">
            <v>3.65</v>
          </cell>
          <cell r="F2043">
            <v>37706</v>
          </cell>
          <cell r="G2043">
            <v>0.621</v>
          </cell>
          <cell r="H2043">
            <v>0.53</v>
          </cell>
          <cell r="I2043" t="str">
            <v>5          0</v>
          </cell>
          <cell r="J2043">
            <v>0</v>
          </cell>
          <cell r="K2043">
            <v>0</v>
          </cell>
          <cell r="L2043">
            <v>2003</v>
          </cell>
          <cell r="M2043" t="str">
            <v>No Trade</v>
          </cell>
          <cell r="N2043" t="str">
            <v>NG43</v>
          </cell>
          <cell r="O2043">
            <v>59.02</v>
          </cell>
          <cell r="P2043">
            <v>1</v>
          </cell>
        </row>
        <row r="2044">
          <cell r="A2044" t="str">
            <v>ON</v>
          </cell>
          <cell r="B2044">
            <v>4</v>
          </cell>
          <cell r="C2044">
            <v>3</v>
          </cell>
          <cell r="D2044" t="str">
            <v>P</v>
          </cell>
          <cell r="E2044">
            <v>3.65</v>
          </cell>
          <cell r="F2044">
            <v>37706</v>
          </cell>
          <cell r="G2044">
            <v>0.158</v>
          </cell>
          <cell r="H2044">
            <v>0.19</v>
          </cell>
          <cell r="I2044" t="str">
            <v>0          0</v>
          </cell>
          <cell r="J2044">
            <v>0</v>
          </cell>
          <cell r="K2044">
            <v>0</v>
          </cell>
          <cell r="L2044">
            <v>2003</v>
          </cell>
          <cell r="M2044">
            <v>2.5631269965928798</v>
          </cell>
          <cell r="N2044" t="str">
            <v>NG43</v>
          </cell>
          <cell r="O2044">
            <v>59.02</v>
          </cell>
          <cell r="P2044">
            <v>2</v>
          </cell>
        </row>
        <row r="2045">
          <cell r="A2045" t="str">
            <v>ON</v>
          </cell>
          <cell r="B2045">
            <v>4</v>
          </cell>
          <cell r="C2045">
            <v>3</v>
          </cell>
          <cell r="D2045" t="str">
            <v>C</v>
          </cell>
          <cell r="E2045">
            <v>3.7</v>
          </cell>
          <cell r="F2045">
            <v>37706</v>
          </cell>
          <cell r="G2045">
            <v>0.58899999999999997</v>
          </cell>
          <cell r="H2045">
            <v>0.5</v>
          </cell>
          <cell r="I2045" t="str">
            <v>7          0</v>
          </cell>
          <cell r="J2045">
            <v>0</v>
          </cell>
          <cell r="K2045">
            <v>0</v>
          </cell>
          <cell r="L2045">
            <v>2003</v>
          </cell>
          <cell r="M2045" t="str">
            <v>No Trade</v>
          </cell>
          <cell r="N2045" t="str">
            <v>NG43</v>
          </cell>
          <cell r="O2045">
            <v>59.02</v>
          </cell>
          <cell r="P2045">
            <v>1</v>
          </cell>
        </row>
        <row r="2046">
          <cell r="A2046" t="str">
            <v>ON</v>
          </cell>
          <cell r="B2046">
            <v>4</v>
          </cell>
          <cell r="C2046">
            <v>3</v>
          </cell>
          <cell r="D2046" t="str">
            <v>P</v>
          </cell>
          <cell r="E2046">
            <v>3.7</v>
          </cell>
          <cell r="F2046">
            <v>37706</v>
          </cell>
          <cell r="G2046">
            <v>0.17599999999999999</v>
          </cell>
          <cell r="H2046">
            <v>0.21</v>
          </cell>
          <cell r="I2046" t="str">
            <v>1          0</v>
          </cell>
          <cell r="J2046">
            <v>0</v>
          </cell>
          <cell r="K2046">
            <v>0</v>
          </cell>
          <cell r="L2046">
            <v>2003</v>
          </cell>
          <cell r="M2046">
            <v>2.5967300401582549</v>
          </cell>
          <cell r="N2046" t="str">
            <v>NG43</v>
          </cell>
          <cell r="O2046">
            <v>59.02</v>
          </cell>
          <cell r="P2046">
            <v>2</v>
          </cell>
        </row>
        <row r="2047">
          <cell r="A2047" t="str">
            <v>ON</v>
          </cell>
          <cell r="B2047">
            <v>4</v>
          </cell>
          <cell r="C2047">
            <v>3</v>
          </cell>
          <cell r="D2047" t="str">
            <v>C</v>
          </cell>
          <cell r="E2047">
            <v>3.75</v>
          </cell>
          <cell r="F2047">
            <v>37706</v>
          </cell>
          <cell r="G2047">
            <v>0.55600000000000005</v>
          </cell>
          <cell r="H2047">
            <v>0.47</v>
          </cell>
          <cell r="I2047" t="str">
            <v>9          0</v>
          </cell>
          <cell r="J2047">
            <v>0</v>
          </cell>
          <cell r="K2047">
            <v>0</v>
          </cell>
          <cell r="L2047">
            <v>2003</v>
          </cell>
          <cell r="M2047" t="str">
            <v>No Trade</v>
          </cell>
          <cell r="N2047" t="str">
            <v>NG43</v>
          </cell>
          <cell r="O2047">
            <v>59.02</v>
          </cell>
          <cell r="P2047">
            <v>1</v>
          </cell>
        </row>
        <row r="2048">
          <cell r="A2048" t="str">
            <v>ON</v>
          </cell>
          <cell r="B2048">
            <v>4</v>
          </cell>
          <cell r="C2048">
            <v>3</v>
          </cell>
          <cell r="D2048" t="str">
            <v>P</v>
          </cell>
          <cell r="E2048">
            <v>3.75</v>
          </cell>
          <cell r="F2048">
            <v>37706</v>
          </cell>
          <cell r="G2048">
            <v>0.19500000000000001</v>
          </cell>
          <cell r="H2048">
            <v>0.23</v>
          </cell>
          <cell r="I2048" t="str">
            <v>2         50</v>
          </cell>
          <cell r="J2048">
            <v>0</v>
          </cell>
          <cell r="K2048">
            <v>0</v>
          </cell>
          <cell r="L2048">
            <v>2003</v>
          </cell>
          <cell r="M2048">
            <v>2.6296467175029834</v>
          </cell>
          <cell r="N2048" t="str">
            <v>NG43</v>
          </cell>
          <cell r="O2048">
            <v>59.02</v>
          </cell>
          <cell r="P2048">
            <v>2</v>
          </cell>
        </row>
        <row r="2049">
          <cell r="A2049" t="str">
            <v>ON</v>
          </cell>
          <cell r="B2049">
            <v>4</v>
          </cell>
          <cell r="C2049">
            <v>3</v>
          </cell>
          <cell r="D2049" t="str">
            <v>C</v>
          </cell>
          <cell r="E2049">
            <v>3.8</v>
          </cell>
          <cell r="F2049">
            <v>37706</v>
          </cell>
          <cell r="G2049">
            <v>0.52800000000000002</v>
          </cell>
          <cell r="H2049">
            <v>0.45</v>
          </cell>
          <cell r="I2049" t="str">
            <v>2          0</v>
          </cell>
          <cell r="J2049">
            <v>0</v>
          </cell>
          <cell r="K2049">
            <v>0</v>
          </cell>
          <cell r="L2049">
            <v>2003</v>
          </cell>
          <cell r="M2049" t="str">
            <v>No Trade</v>
          </cell>
          <cell r="N2049" t="str">
            <v>NG43</v>
          </cell>
          <cell r="O2049">
            <v>59.02</v>
          </cell>
          <cell r="P2049">
            <v>1</v>
          </cell>
        </row>
        <row r="2050">
          <cell r="A2050" t="str">
            <v>ON</v>
          </cell>
          <cell r="B2050">
            <v>4</v>
          </cell>
          <cell r="C2050">
            <v>3</v>
          </cell>
          <cell r="D2050" t="str">
            <v>P</v>
          </cell>
          <cell r="E2050">
            <v>3.8</v>
          </cell>
          <cell r="F2050">
            <v>37706</v>
          </cell>
          <cell r="G2050">
            <v>0.216</v>
          </cell>
          <cell r="H2050">
            <v>0.25</v>
          </cell>
          <cell r="I2050" t="str">
            <v>5          0</v>
          </cell>
          <cell r="J2050">
            <v>0</v>
          </cell>
          <cell r="K2050">
            <v>0</v>
          </cell>
          <cell r="L2050">
            <v>2003</v>
          </cell>
          <cell r="M2050">
            <v>2.6642124658694089</v>
          </cell>
          <cell r="N2050" t="str">
            <v>NG43</v>
          </cell>
          <cell r="O2050">
            <v>59.02</v>
          </cell>
          <cell r="P2050">
            <v>2</v>
          </cell>
        </row>
        <row r="2051">
          <cell r="A2051" t="str">
            <v>ON</v>
          </cell>
          <cell r="B2051">
            <v>4</v>
          </cell>
          <cell r="C2051">
            <v>3</v>
          </cell>
          <cell r="D2051" t="str">
            <v>C</v>
          </cell>
          <cell r="E2051">
            <v>3.85</v>
          </cell>
          <cell r="F2051">
            <v>37706</v>
          </cell>
          <cell r="G2051">
            <v>0.499</v>
          </cell>
          <cell r="H2051">
            <v>0.42</v>
          </cell>
          <cell r="I2051" t="str">
            <v>7          0</v>
          </cell>
          <cell r="J2051">
            <v>0</v>
          </cell>
          <cell r="K2051">
            <v>0</v>
          </cell>
          <cell r="L2051">
            <v>2003</v>
          </cell>
          <cell r="M2051" t="str">
            <v>No Trade</v>
          </cell>
          <cell r="N2051" t="str">
            <v>NG43</v>
          </cell>
          <cell r="O2051">
            <v>59.02</v>
          </cell>
          <cell r="P2051">
            <v>1</v>
          </cell>
        </row>
        <row r="2052">
          <cell r="A2052" t="str">
            <v>ON</v>
          </cell>
          <cell r="B2052">
            <v>4</v>
          </cell>
          <cell r="C2052">
            <v>3</v>
          </cell>
          <cell r="D2052" t="str">
            <v>P</v>
          </cell>
          <cell r="E2052">
            <v>3.85</v>
          </cell>
          <cell r="F2052">
            <v>37706</v>
          </cell>
          <cell r="G2052">
            <v>0.23699999999999999</v>
          </cell>
          <cell r="H2052">
            <v>0.27</v>
          </cell>
          <cell r="I2052" t="str">
            <v>9          0</v>
          </cell>
          <cell r="J2052">
            <v>0</v>
          </cell>
          <cell r="K2052">
            <v>0</v>
          </cell>
          <cell r="L2052">
            <v>2003</v>
          </cell>
          <cell r="M2052">
            <v>2.6958193836089137</v>
          </cell>
          <cell r="N2052" t="str">
            <v>NG43</v>
          </cell>
          <cell r="O2052">
            <v>59.02</v>
          </cell>
          <cell r="P2052">
            <v>2</v>
          </cell>
        </row>
        <row r="2053">
          <cell r="A2053" t="str">
            <v>ON</v>
          </cell>
          <cell r="B2053">
            <v>4</v>
          </cell>
          <cell r="C2053">
            <v>3</v>
          </cell>
          <cell r="D2053" t="str">
            <v>C</v>
          </cell>
          <cell r="E2053">
            <v>3.9</v>
          </cell>
          <cell r="F2053">
            <v>37706</v>
          </cell>
          <cell r="G2053">
            <v>0.47299999999999998</v>
          </cell>
          <cell r="H2053">
            <v>0.4</v>
          </cell>
          <cell r="I2053" t="str">
            <v>3          0</v>
          </cell>
          <cell r="J2053">
            <v>0</v>
          </cell>
          <cell r="K2053">
            <v>0</v>
          </cell>
          <cell r="L2053">
            <v>2003</v>
          </cell>
          <cell r="M2053" t="str">
            <v>No Trade</v>
          </cell>
          <cell r="N2053" t="str">
            <v>NG43</v>
          </cell>
          <cell r="O2053">
            <v>59.02</v>
          </cell>
          <cell r="P2053">
            <v>1</v>
          </cell>
        </row>
        <row r="2054">
          <cell r="A2054" t="str">
            <v>ON</v>
          </cell>
          <cell r="B2054">
            <v>4</v>
          </cell>
          <cell r="C2054">
            <v>3</v>
          </cell>
          <cell r="D2054" t="str">
            <v>P</v>
          </cell>
          <cell r="E2054">
            <v>3.9</v>
          </cell>
          <cell r="F2054">
            <v>37706</v>
          </cell>
          <cell r="G2054">
            <v>0.26</v>
          </cell>
          <cell r="H2054">
            <v>0.3</v>
          </cell>
          <cell r="I2054" t="str">
            <v>4          0</v>
          </cell>
          <cell r="J2054">
            <v>0</v>
          </cell>
          <cell r="K2054">
            <v>0</v>
          </cell>
          <cell r="L2054">
            <v>2003</v>
          </cell>
          <cell r="M2054">
            <v>2.7289568778848525</v>
          </cell>
          <cell r="N2054" t="str">
            <v>NG43</v>
          </cell>
          <cell r="O2054">
            <v>59.02</v>
          </cell>
          <cell r="P2054">
            <v>2</v>
          </cell>
        </row>
        <row r="2055">
          <cell r="A2055" t="str">
            <v>ON</v>
          </cell>
          <cell r="B2055">
            <v>4</v>
          </cell>
          <cell r="C2055">
            <v>3</v>
          </cell>
          <cell r="D2055" t="str">
            <v>C</v>
          </cell>
          <cell r="E2055">
            <v>3.95</v>
          </cell>
          <cell r="F2055">
            <v>37706</v>
          </cell>
          <cell r="G2055">
            <v>0.44800000000000001</v>
          </cell>
          <cell r="H2055">
            <v>0.37</v>
          </cell>
          <cell r="I2055" t="str">
            <v>9          0</v>
          </cell>
          <cell r="J2055">
            <v>0</v>
          </cell>
          <cell r="K2055">
            <v>0</v>
          </cell>
          <cell r="L2055">
            <v>2003</v>
          </cell>
          <cell r="M2055" t="str">
            <v>No Trade</v>
          </cell>
          <cell r="N2055" t="str">
            <v>NG43</v>
          </cell>
          <cell r="O2055">
            <v>59.02</v>
          </cell>
          <cell r="P2055">
            <v>1</v>
          </cell>
        </row>
        <row r="2056">
          <cell r="A2056" t="str">
            <v>ON</v>
          </cell>
          <cell r="B2056">
            <v>4</v>
          </cell>
          <cell r="C2056">
            <v>3</v>
          </cell>
          <cell r="D2056" t="str">
            <v>P</v>
          </cell>
          <cell r="E2056">
            <v>3.95</v>
          </cell>
          <cell r="F2056">
            <v>37706</v>
          </cell>
          <cell r="G2056">
            <v>0.28399999999999997</v>
          </cell>
          <cell r="H2056">
            <v>0.33</v>
          </cell>
          <cell r="I2056" t="str">
            <v>0          0</v>
          </cell>
          <cell r="J2056">
            <v>0</v>
          </cell>
          <cell r="K2056">
            <v>0</v>
          </cell>
          <cell r="L2056">
            <v>2003</v>
          </cell>
          <cell r="M2056">
            <v>2.7614379397507678</v>
          </cell>
          <cell r="N2056" t="str">
            <v>NG43</v>
          </cell>
          <cell r="O2056">
            <v>59.02</v>
          </cell>
          <cell r="P2056">
            <v>2</v>
          </cell>
        </row>
        <row r="2057">
          <cell r="A2057" t="str">
            <v>ON</v>
          </cell>
          <cell r="B2057">
            <v>4</v>
          </cell>
          <cell r="C2057">
            <v>3</v>
          </cell>
          <cell r="D2057" t="str">
            <v>C</v>
          </cell>
          <cell r="E2057">
            <v>4</v>
          </cell>
          <cell r="F2057">
            <v>37706</v>
          </cell>
          <cell r="G2057">
            <v>0.42299999999999999</v>
          </cell>
          <cell r="H2057">
            <v>0.35</v>
          </cell>
          <cell r="I2057" t="str">
            <v>7        120</v>
          </cell>
          <cell r="J2057">
            <v>0</v>
          </cell>
          <cell r="K2057">
            <v>0</v>
          </cell>
          <cell r="L2057">
            <v>2003</v>
          </cell>
          <cell r="M2057" t="str">
            <v>No Trade</v>
          </cell>
          <cell r="N2057" t="str">
            <v>NG43</v>
          </cell>
          <cell r="O2057">
            <v>59.02</v>
          </cell>
          <cell r="P2057">
            <v>1</v>
          </cell>
        </row>
        <row r="2058">
          <cell r="A2058" t="str">
            <v>ON</v>
          </cell>
          <cell r="B2058">
            <v>4</v>
          </cell>
          <cell r="C2058">
            <v>3</v>
          </cell>
          <cell r="D2058" t="str">
            <v>P</v>
          </cell>
          <cell r="E2058">
            <v>4</v>
          </cell>
          <cell r="F2058">
            <v>37706</v>
          </cell>
          <cell r="G2058">
            <v>0.308</v>
          </cell>
          <cell r="H2058">
            <v>0.35</v>
          </cell>
          <cell r="I2058" t="str">
            <v>8        120</v>
          </cell>
          <cell r="J2058">
            <v>0</v>
          </cell>
          <cell r="K2058">
            <v>0</v>
          </cell>
          <cell r="L2058">
            <v>2003</v>
          </cell>
          <cell r="M2058">
            <v>2.7915033733461265</v>
          </cell>
          <cell r="N2058" t="str">
            <v>NG43</v>
          </cell>
          <cell r="O2058">
            <v>59.02</v>
          </cell>
          <cell r="P2058">
            <v>2</v>
          </cell>
        </row>
        <row r="2059">
          <cell r="A2059" t="str">
            <v>ON</v>
          </cell>
          <cell r="B2059">
            <v>4</v>
          </cell>
          <cell r="C2059">
            <v>3</v>
          </cell>
          <cell r="D2059" t="str">
            <v>C</v>
          </cell>
          <cell r="E2059">
            <v>4.05</v>
          </cell>
          <cell r="F2059">
            <v>37706</v>
          </cell>
          <cell r="G2059">
            <v>0.39900000000000002</v>
          </cell>
          <cell r="H2059">
            <v>0.33</v>
          </cell>
          <cell r="I2059" t="str">
            <v>6          0</v>
          </cell>
          <cell r="J2059">
            <v>0</v>
          </cell>
          <cell r="K2059">
            <v>0</v>
          </cell>
          <cell r="L2059">
            <v>2003</v>
          </cell>
          <cell r="M2059" t="str">
            <v>No Trade</v>
          </cell>
          <cell r="N2059" t="str">
            <v>NG43</v>
          </cell>
          <cell r="O2059">
            <v>59.02</v>
          </cell>
          <cell r="P2059">
            <v>1</v>
          </cell>
        </row>
        <row r="2060">
          <cell r="A2060" t="str">
            <v>ON</v>
          </cell>
          <cell r="B2060">
            <v>4</v>
          </cell>
          <cell r="C2060">
            <v>3</v>
          </cell>
          <cell r="D2060" t="str">
            <v>P</v>
          </cell>
          <cell r="E2060">
            <v>4.05</v>
          </cell>
          <cell r="F2060">
            <v>37706</v>
          </cell>
          <cell r="G2060">
            <v>0.33400000000000002</v>
          </cell>
          <cell r="H2060">
            <v>0.38</v>
          </cell>
          <cell r="I2060" t="str">
            <v>7          0</v>
          </cell>
          <cell r="J2060">
            <v>0</v>
          </cell>
          <cell r="K2060">
            <v>0</v>
          </cell>
          <cell r="L2060">
            <v>2003</v>
          </cell>
          <cell r="M2060">
            <v>2.8229624825976263</v>
          </cell>
          <cell r="N2060" t="str">
            <v>NG43</v>
          </cell>
          <cell r="O2060">
            <v>59.02</v>
          </cell>
          <cell r="P2060">
            <v>2</v>
          </cell>
        </row>
        <row r="2061">
          <cell r="A2061" t="str">
            <v>ON</v>
          </cell>
          <cell r="B2061">
            <v>4</v>
          </cell>
          <cell r="C2061">
            <v>3</v>
          </cell>
          <cell r="D2061" t="str">
            <v>C</v>
          </cell>
          <cell r="E2061">
            <v>4.0999999999999996</v>
          </cell>
          <cell r="F2061">
            <v>37706</v>
          </cell>
          <cell r="G2061">
            <v>0.37</v>
          </cell>
          <cell r="H2061">
            <v>0.31</v>
          </cell>
          <cell r="I2061" t="str">
            <v>7          0</v>
          </cell>
          <cell r="J2061">
            <v>0</v>
          </cell>
          <cell r="K2061">
            <v>0</v>
          </cell>
          <cell r="L2061">
            <v>2003</v>
          </cell>
          <cell r="M2061" t="str">
            <v>No Trade</v>
          </cell>
          <cell r="N2061" t="str">
            <v>NG43</v>
          </cell>
          <cell r="O2061">
            <v>59.02</v>
          </cell>
          <cell r="P2061">
            <v>1</v>
          </cell>
        </row>
        <row r="2062">
          <cell r="A2062" t="str">
            <v>ON</v>
          </cell>
          <cell r="B2062">
            <v>4</v>
          </cell>
          <cell r="C2062">
            <v>3</v>
          </cell>
          <cell r="D2062" t="str">
            <v>P</v>
          </cell>
          <cell r="E2062">
            <v>4.0999999999999996</v>
          </cell>
          <cell r="F2062">
            <v>37706</v>
          </cell>
          <cell r="G2062">
            <v>0.35499999999999998</v>
          </cell>
          <cell r="H2062">
            <v>0.41</v>
          </cell>
          <cell r="I2062" t="str">
            <v>8          0</v>
          </cell>
          <cell r="J2062">
            <v>0</v>
          </cell>
          <cell r="K2062">
            <v>0</v>
          </cell>
          <cell r="L2062">
            <v>2003</v>
          </cell>
          <cell r="M2062">
            <v>2.843873625924783</v>
          </cell>
          <cell r="N2062" t="str">
            <v>NG43</v>
          </cell>
          <cell r="O2062">
            <v>59.02</v>
          </cell>
          <cell r="P2062">
            <v>2</v>
          </cell>
        </row>
        <row r="2063">
          <cell r="A2063" t="str">
            <v>ON</v>
          </cell>
          <cell r="B2063">
            <v>4</v>
          </cell>
          <cell r="C2063">
            <v>3</v>
          </cell>
          <cell r="D2063" t="str">
            <v>C</v>
          </cell>
          <cell r="E2063">
            <v>4.1500000000000004</v>
          </cell>
          <cell r="F2063">
            <v>37706</v>
          </cell>
          <cell r="G2063">
            <v>0.35499999999999998</v>
          </cell>
          <cell r="H2063">
            <v>0.28999999999999998</v>
          </cell>
          <cell r="I2063" t="str">
            <v>8          0</v>
          </cell>
          <cell r="J2063">
            <v>0</v>
          </cell>
          <cell r="K2063">
            <v>0</v>
          </cell>
          <cell r="L2063">
            <v>2003</v>
          </cell>
          <cell r="M2063" t="str">
            <v>No Trade</v>
          </cell>
          <cell r="N2063" t="str">
            <v>NG43</v>
          </cell>
          <cell r="O2063">
            <v>59.02</v>
          </cell>
          <cell r="P2063">
            <v>1</v>
          </cell>
        </row>
        <row r="2064">
          <cell r="A2064" t="str">
            <v>ON</v>
          </cell>
          <cell r="B2064">
            <v>4</v>
          </cell>
          <cell r="C2064">
            <v>3</v>
          </cell>
          <cell r="D2064" t="str">
            <v>C</v>
          </cell>
          <cell r="E2064">
            <v>4.2</v>
          </cell>
          <cell r="F2064">
            <v>37706</v>
          </cell>
          <cell r="G2064">
            <v>0.33600000000000002</v>
          </cell>
          <cell r="H2064">
            <v>0.28000000000000003</v>
          </cell>
          <cell r="I2064" t="str">
            <v>0          0</v>
          </cell>
          <cell r="J2064">
            <v>0</v>
          </cell>
          <cell r="K2064">
            <v>0</v>
          </cell>
          <cell r="L2064">
            <v>2003</v>
          </cell>
          <cell r="M2064" t="str">
            <v>No Trade</v>
          </cell>
          <cell r="N2064" t="str">
            <v>NG43</v>
          </cell>
          <cell r="O2064">
            <v>59.02</v>
          </cell>
          <cell r="P2064">
            <v>1</v>
          </cell>
        </row>
        <row r="2065">
          <cell r="A2065" t="str">
            <v>ON</v>
          </cell>
          <cell r="B2065">
            <v>4</v>
          </cell>
          <cell r="C2065">
            <v>3</v>
          </cell>
          <cell r="D2065" t="str">
            <v>C</v>
          </cell>
          <cell r="E2065">
            <v>4.25</v>
          </cell>
          <cell r="F2065">
            <v>37706</v>
          </cell>
          <cell r="G2065">
            <v>0.317</v>
          </cell>
          <cell r="H2065">
            <v>0.26</v>
          </cell>
          <cell r="I2065" t="str">
            <v>4          0</v>
          </cell>
          <cell r="J2065">
            <v>0</v>
          </cell>
          <cell r="K2065">
            <v>0</v>
          </cell>
          <cell r="L2065">
            <v>2003</v>
          </cell>
          <cell r="M2065" t="str">
            <v>No Trade</v>
          </cell>
          <cell r="N2065" t="str">
            <v>NG43</v>
          </cell>
          <cell r="O2065">
            <v>59.02</v>
          </cell>
          <cell r="P2065">
            <v>1</v>
          </cell>
        </row>
        <row r="2066">
          <cell r="A2066" t="str">
            <v>ON</v>
          </cell>
          <cell r="B2066">
            <v>4</v>
          </cell>
          <cell r="C2066">
            <v>3</v>
          </cell>
          <cell r="D2066" t="str">
            <v>C</v>
          </cell>
          <cell r="E2066">
            <v>4.3</v>
          </cell>
          <cell r="F2066">
            <v>37706</v>
          </cell>
          <cell r="G2066">
            <v>0.29899999999999999</v>
          </cell>
          <cell r="H2066">
            <v>0.24</v>
          </cell>
          <cell r="I2066" t="str">
            <v>8          0</v>
          </cell>
          <cell r="J2066">
            <v>0</v>
          </cell>
          <cell r="K2066">
            <v>0</v>
          </cell>
          <cell r="L2066">
            <v>2003</v>
          </cell>
          <cell r="M2066" t="str">
            <v>No Trade</v>
          </cell>
          <cell r="N2066" t="str">
            <v>NG43</v>
          </cell>
          <cell r="O2066">
            <v>59.02</v>
          </cell>
          <cell r="P2066">
            <v>1</v>
          </cell>
        </row>
        <row r="2067">
          <cell r="A2067" t="str">
            <v>ON</v>
          </cell>
          <cell r="B2067">
            <v>4</v>
          </cell>
          <cell r="C2067">
            <v>3</v>
          </cell>
          <cell r="D2067" t="str">
            <v>C</v>
          </cell>
          <cell r="E2067">
            <v>4.3499999999999996</v>
          </cell>
          <cell r="F2067">
            <v>37706</v>
          </cell>
          <cell r="G2067">
            <v>0.28100000000000003</v>
          </cell>
          <cell r="H2067">
            <v>0.23</v>
          </cell>
          <cell r="I2067" t="str">
            <v>3          0</v>
          </cell>
          <cell r="J2067">
            <v>0</v>
          </cell>
          <cell r="K2067">
            <v>0</v>
          </cell>
          <cell r="L2067">
            <v>2003</v>
          </cell>
          <cell r="M2067" t="str">
            <v>No Trade</v>
          </cell>
          <cell r="N2067" t="str">
            <v>NG43</v>
          </cell>
          <cell r="O2067">
            <v>59.02</v>
          </cell>
          <cell r="P2067">
            <v>1</v>
          </cell>
        </row>
        <row r="2068">
          <cell r="A2068" t="str">
            <v>ON</v>
          </cell>
          <cell r="B2068">
            <v>4</v>
          </cell>
          <cell r="C2068">
            <v>3</v>
          </cell>
          <cell r="D2068" t="str">
            <v>C</v>
          </cell>
          <cell r="E2068">
            <v>4.4000000000000004</v>
          </cell>
          <cell r="F2068">
            <v>37706</v>
          </cell>
          <cell r="G2068">
            <v>0</v>
          </cell>
          <cell r="H2068">
            <v>0</v>
          </cell>
          <cell r="I2068" t="str">
            <v>0          0</v>
          </cell>
          <cell r="J2068">
            <v>0</v>
          </cell>
          <cell r="K2068">
            <v>0</v>
          </cell>
          <cell r="L2068">
            <v>2003</v>
          </cell>
          <cell r="M2068" t="str">
            <v>No Trade</v>
          </cell>
          <cell r="N2068" t="str">
            <v/>
          </cell>
          <cell r="O2068" t="str">
            <v/>
          </cell>
          <cell r="P2068" t="str">
            <v/>
          </cell>
        </row>
        <row r="2069">
          <cell r="A2069" t="str">
            <v>ON</v>
          </cell>
          <cell r="B2069">
            <v>4</v>
          </cell>
          <cell r="C2069">
            <v>3</v>
          </cell>
          <cell r="D2069" t="str">
            <v>C</v>
          </cell>
          <cell r="E2069">
            <v>4.5</v>
          </cell>
          <cell r="F2069">
            <v>37706</v>
          </cell>
          <cell r="G2069">
            <v>0.23599999999999999</v>
          </cell>
          <cell r="H2069">
            <v>0.19</v>
          </cell>
          <cell r="I2069" t="str">
            <v>3          0</v>
          </cell>
          <cell r="J2069">
            <v>0</v>
          </cell>
          <cell r="K2069">
            <v>0</v>
          </cell>
          <cell r="L2069">
            <v>2003</v>
          </cell>
          <cell r="M2069" t="str">
            <v>No Trade</v>
          </cell>
          <cell r="N2069" t="str">
            <v>NG43</v>
          </cell>
          <cell r="O2069">
            <v>59.02</v>
          </cell>
          <cell r="P2069">
            <v>1</v>
          </cell>
        </row>
        <row r="2070">
          <cell r="A2070" t="str">
            <v>ON</v>
          </cell>
          <cell r="B2070">
            <v>4</v>
          </cell>
          <cell r="C2070">
            <v>3</v>
          </cell>
          <cell r="D2070" t="str">
            <v>P</v>
          </cell>
          <cell r="E2070">
            <v>4.5</v>
          </cell>
          <cell r="F2070">
            <v>37706</v>
          </cell>
          <cell r="G2070">
            <v>0</v>
          </cell>
          <cell r="H2070">
            <v>0</v>
          </cell>
          <cell r="I2070" t="str">
            <v>0          0</v>
          </cell>
          <cell r="J2070">
            <v>0</v>
          </cell>
          <cell r="K2070">
            <v>0</v>
          </cell>
          <cell r="L2070">
            <v>2003</v>
          </cell>
          <cell r="M2070" t="str">
            <v>No Trade</v>
          </cell>
          <cell r="N2070" t="str">
            <v/>
          </cell>
          <cell r="O2070" t="str">
            <v/>
          </cell>
          <cell r="P2070" t="str">
            <v/>
          </cell>
        </row>
        <row r="2071">
          <cell r="A2071" t="str">
            <v>ON</v>
          </cell>
          <cell r="B2071">
            <v>4</v>
          </cell>
          <cell r="C2071">
            <v>3</v>
          </cell>
          <cell r="D2071" t="str">
            <v>C</v>
          </cell>
          <cell r="E2071">
            <v>4.6500000000000004</v>
          </cell>
          <cell r="F2071">
            <v>37706</v>
          </cell>
          <cell r="G2071">
            <v>0.19700000000000001</v>
          </cell>
          <cell r="H2071">
            <v>0.16</v>
          </cell>
          <cell r="I2071" t="str">
            <v>1          0</v>
          </cell>
          <cell r="J2071">
            <v>0</v>
          </cell>
          <cell r="K2071">
            <v>0</v>
          </cell>
          <cell r="L2071">
            <v>2003</v>
          </cell>
          <cell r="M2071" t="str">
            <v>No Trade</v>
          </cell>
          <cell r="N2071" t="str">
            <v>NG43</v>
          </cell>
          <cell r="O2071">
            <v>59.02</v>
          </cell>
          <cell r="P2071">
            <v>1</v>
          </cell>
        </row>
        <row r="2072">
          <cell r="A2072" t="str">
            <v>ON</v>
          </cell>
          <cell r="B2072">
            <v>4</v>
          </cell>
          <cell r="C2072">
            <v>3</v>
          </cell>
          <cell r="D2072" t="str">
            <v>C</v>
          </cell>
          <cell r="E2072">
            <v>4.7</v>
          </cell>
          <cell r="F2072">
            <v>37706</v>
          </cell>
          <cell r="G2072">
            <v>0.186</v>
          </cell>
          <cell r="H2072">
            <v>0.15</v>
          </cell>
          <cell r="I2072" t="str">
            <v>2          0</v>
          </cell>
          <cell r="J2072">
            <v>0</v>
          </cell>
          <cell r="K2072">
            <v>0</v>
          </cell>
          <cell r="L2072">
            <v>2003</v>
          </cell>
          <cell r="M2072" t="str">
            <v>No Trade</v>
          </cell>
          <cell r="N2072" t="str">
            <v>NG43</v>
          </cell>
          <cell r="O2072">
            <v>59.02</v>
          </cell>
          <cell r="P2072">
            <v>1</v>
          </cell>
        </row>
        <row r="2073">
          <cell r="A2073" t="str">
            <v>ON</v>
          </cell>
          <cell r="B2073">
            <v>4</v>
          </cell>
          <cell r="C2073">
            <v>3</v>
          </cell>
          <cell r="D2073" t="str">
            <v>C</v>
          </cell>
          <cell r="E2073">
            <v>4.75</v>
          </cell>
          <cell r="F2073">
            <v>37706</v>
          </cell>
          <cell r="G2073">
            <v>0.17499999999999999</v>
          </cell>
          <cell r="H2073">
            <v>0.14000000000000001</v>
          </cell>
          <cell r="I2073" t="str">
            <v>3          0</v>
          </cell>
          <cell r="J2073">
            <v>0</v>
          </cell>
          <cell r="K2073">
            <v>0</v>
          </cell>
          <cell r="L2073">
            <v>2003</v>
          </cell>
          <cell r="M2073" t="str">
            <v>No Trade</v>
          </cell>
          <cell r="N2073" t="str">
            <v>NG43</v>
          </cell>
          <cell r="O2073">
            <v>59.02</v>
          </cell>
          <cell r="P2073">
            <v>1</v>
          </cell>
        </row>
        <row r="2074">
          <cell r="A2074" t="str">
            <v>ON</v>
          </cell>
          <cell r="B2074">
            <v>4</v>
          </cell>
          <cell r="C2074">
            <v>3</v>
          </cell>
          <cell r="D2074" t="str">
            <v>C</v>
          </cell>
          <cell r="E2074">
            <v>4.8</v>
          </cell>
          <cell r="F2074">
            <v>37706</v>
          </cell>
          <cell r="G2074">
            <v>0.16600000000000001</v>
          </cell>
          <cell r="H2074">
            <v>0.13</v>
          </cell>
          <cell r="I2074" t="str">
            <v>4          0</v>
          </cell>
          <cell r="J2074">
            <v>0</v>
          </cell>
          <cell r="K2074">
            <v>0</v>
          </cell>
          <cell r="L2074">
            <v>2003</v>
          </cell>
          <cell r="M2074" t="str">
            <v>No Trade</v>
          </cell>
          <cell r="N2074" t="str">
            <v>NG43</v>
          </cell>
          <cell r="O2074">
            <v>59.02</v>
          </cell>
          <cell r="P2074">
            <v>1</v>
          </cell>
        </row>
        <row r="2075">
          <cell r="A2075" t="str">
            <v>ON</v>
          </cell>
          <cell r="B2075">
            <v>4</v>
          </cell>
          <cell r="C2075">
            <v>3</v>
          </cell>
          <cell r="D2075" t="str">
            <v>C</v>
          </cell>
          <cell r="E2075">
            <v>4.8499999999999996</v>
          </cell>
          <cell r="F2075">
            <v>37706</v>
          </cell>
          <cell r="G2075">
            <v>0.156</v>
          </cell>
          <cell r="H2075">
            <v>0.12</v>
          </cell>
          <cell r="I2075" t="str">
            <v>6          0</v>
          </cell>
          <cell r="J2075">
            <v>0</v>
          </cell>
          <cell r="K2075">
            <v>0</v>
          </cell>
          <cell r="L2075">
            <v>2003</v>
          </cell>
          <cell r="M2075" t="str">
            <v>No Trade</v>
          </cell>
          <cell r="N2075" t="str">
            <v>NG43</v>
          </cell>
          <cell r="O2075">
            <v>59.02</v>
          </cell>
          <cell r="P2075">
            <v>1</v>
          </cell>
        </row>
        <row r="2076">
          <cell r="A2076" t="str">
            <v>ON</v>
          </cell>
          <cell r="B2076">
            <v>4</v>
          </cell>
          <cell r="C2076">
            <v>3</v>
          </cell>
          <cell r="D2076" t="str">
            <v>C</v>
          </cell>
          <cell r="E2076">
            <v>4.9000000000000004</v>
          </cell>
          <cell r="F2076">
            <v>37706</v>
          </cell>
          <cell r="G2076">
            <v>0.14699999999999999</v>
          </cell>
          <cell r="H2076">
            <v>0.11</v>
          </cell>
          <cell r="I2076" t="str">
            <v>9          0</v>
          </cell>
          <cell r="J2076">
            <v>0</v>
          </cell>
          <cell r="K2076">
            <v>0</v>
          </cell>
          <cell r="L2076">
            <v>2003</v>
          </cell>
          <cell r="M2076" t="str">
            <v>No Trade</v>
          </cell>
          <cell r="N2076" t="str">
            <v>NG43</v>
          </cell>
          <cell r="O2076">
            <v>59.02</v>
          </cell>
          <cell r="P2076">
            <v>1</v>
          </cell>
        </row>
        <row r="2077">
          <cell r="A2077" t="str">
            <v>ON</v>
          </cell>
          <cell r="B2077">
            <v>4</v>
          </cell>
          <cell r="C2077">
            <v>3</v>
          </cell>
          <cell r="D2077" t="str">
            <v>C</v>
          </cell>
          <cell r="E2077">
            <v>4.95</v>
          </cell>
          <cell r="F2077">
            <v>37706</v>
          </cell>
          <cell r="G2077">
            <v>0.13900000000000001</v>
          </cell>
          <cell r="H2077">
            <v>0.11</v>
          </cell>
          <cell r="I2077" t="str">
            <v>2          0</v>
          </cell>
          <cell r="J2077">
            <v>0</v>
          </cell>
          <cell r="K2077">
            <v>0</v>
          </cell>
          <cell r="L2077">
            <v>2003</v>
          </cell>
          <cell r="M2077" t="str">
            <v>No Trade</v>
          </cell>
          <cell r="N2077" t="str">
            <v>NG43</v>
          </cell>
          <cell r="O2077">
            <v>59.02</v>
          </cell>
          <cell r="P2077">
            <v>1</v>
          </cell>
        </row>
        <row r="2078">
          <cell r="A2078" t="str">
            <v>ON</v>
          </cell>
          <cell r="B2078">
            <v>4</v>
          </cell>
          <cell r="C2078">
            <v>3</v>
          </cell>
          <cell r="D2078" t="str">
            <v>C</v>
          </cell>
          <cell r="E2078">
            <v>5</v>
          </cell>
          <cell r="F2078">
            <v>37706</v>
          </cell>
          <cell r="G2078">
            <v>0.13100000000000001</v>
          </cell>
          <cell r="H2078">
            <v>0.1</v>
          </cell>
          <cell r="I2078" t="str">
            <v>6        100</v>
          </cell>
          <cell r="J2078">
            <v>0.115</v>
          </cell>
          <cell r="K2078">
            <v>0.11</v>
          </cell>
          <cell r="L2078">
            <v>2003</v>
          </cell>
          <cell r="M2078" t="str">
            <v>No Trade</v>
          </cell>
          <cell r="N2078" t="str">
            <v>NG43</v>
          </cell>
          <cell r="O2078">
            <v>59.02</v>
          </cell>
          <cell r="P2078">
            <v>1</v>
          </cell>
        </row>
        <row r="2079">
          <cell r="A2079" t="str">
            <v>ON</v>
          </cell>
          <cell r="B2079">
            <v>4</v>
          </cell>
          <cell r="C2079">
            <v>3</v>
          </cell>
          <cell r="D2079" t="str">
            <v>C</v>
          </cell>
          <cell r="E2079">
            <v>5.05</v>
          </cell>
          <cell r="F2079">
            <v>37706</v>
          </cell>
          <cell r="G2079">
            <v>0.124</v>
          </cell>
          <cell r="H2079">
            <v>0.1</v>
          </cell>
          <cell r="I2079" t="str">
            <v>0          0</v>
          </cell>
          <cell r="J2079">
            <v>0</v>
          </cell>
          <cell r="K2079">
            <v>0</v>
          </cell>
          <cell r="L2079">
            <v>2003</v>
          </cell>
          <cell r="M2079" t="str">
            <v>No Trade</v>
          </cell>
          <cell r="N2079" t="str">
            <v>NG43</v>
          </cell>
          <cell r="O2079">
            <v>59.02</v>
          </cell>
          <cell r="P2079">
            <v>1</v>
          </cell>
        </row>
        <row r="2080">
          <cell r="A2080" t="str">
            <v>ON</v>
          </cell>
          <cell r="B2080">
            <v>4</v>
          </cell>
          <cell r="C2080">
            <v>3</v>
          </cell>
          <cell r="D2080" t="str">
            <v>C</v>
          </cell>
          <cell r="E2080">
            <v>5.0999999999999996</v>
          </cell>
          <cell r="F2080">
            <v>37706</v>
          </cell>
          <cell r="G2080">
            <v>0.11700000000000001</v>
          </cell>
          <cell r="H2080">
            <v>0.09</v>
          </cell>
          <cell r="I2080" t="str">
            <v>4          0</v>
          </cell>
          <cell r="J2080">
            <v>0</v>
          </cell>
          <cell r="K2080">
            <v>0</v>
          </cell>
          <cell r="L2080">
            <v>2003</v>
          </cell>
          <cell r="M2080" t="str">
            <v>No Trade</v>
          </cell>
          <cell r="N2080" t="str">
            <v>NG43</v>
          </cell>
          <cell r="O2080">
            <v>59.02</v>
          </cell>
          <cell r="P2080">
            <v>1</v>
          </cell>
        </row>
        <row r="2081">
          <cell r="A2081" t="str">
            <v>ON</v>
          </cell>
          <cell r="B2081">
            <v>4</v>
          </cell>
          <cell r="C2081">
            <v>3</v>
          </cell>
          <cell r="D2081" t="str">
            <v>C</v>
          </cell>
          <cell r="E2081">
            <v>5.15</v>
          </cell>
          <cell r="F2081">
            <v>37706</v>
          </cell>
          <cell r="G2081">
            <v>0.111</v>
          </cell>
          <cell r="H2081">
            <v>0.08</v>
          </cell>
          <cell r="I2081" t="str">
            <v>8          0</v>
          </cell>
          <cell r="J2081">
            <v>0</v>
          </cell>
          <cell r="K2081">
            <v>0</v>
          </cell>
          <cell r="L2081">
            <v>2003</v>
          </cell>
          <cell r="M2081" t="str">
            <v>No Trade</v>
          </cell>
          <cell r="N2081" t="str">
            <v>NG43</v>
          </cell>
          <cell r="O2081">
            <v>59.02</v>
          </cell>
          <cell r="P2081">
            <v>1</v>
          </cell>
        </row>
        <row r="2082">
          <cell r="A2082" t="str">
            <v>ON</v>
          </cell>
          <cell r="B2082">
            <v>4</v>
          </cell>
          <cell r="C2082">
            <v>3</v>
          </cell>
          <cell r="D2082" t="str">
            <v>C</v>
          </cell>
          <cell r="E2082">
            <v>5.2</v>
          </cell>
          <cell r="F2082">
            <v>37706</v>
          </cell>
          <cell r="G2082">
            <v>0.104</v>
          </cell>
          <cell r="H2082">
            <v>0.08</v>
          </cell>
          <cell r="I2082" t="str">
            <v>3          0</v>
          </cell>
          <cell r="J2082">
            <v>0</v>
          </cell>
          <cell r="K2082">
            <v>0</v>
          </cell>
          <cell r="L2082">
            <v>2003</v>
          </cell>
          <cell r="M2082" t="str">
            <v>No Trade</v>
          </cell>
          <cell r="N2082" t="str">
            <v>NG43</v>
          </cell>
          <cell r="O2082">
            <v>59.02</v>
          </cell>
          <cell r="P2082">
            <v>1</v>
          </cell>
        </row>
        <row r="2083">
          <cell r="A2083" t="str">
            <v>ON</v>
          </cell>
          <cell r="B2083">
            <v>4</v>
          </cell>
          <cell r="C2083">
            <v>3</v>
          </cell>
          <cell r="D2083" t="str">
            <v>C</v>
          </cell>
          <cell r="E2083">
            <v>5.25</v>
          </cell>
          <cell r="F2083">
            <v>37706</v>
          </cell>
          <cell r="G2083">
            <v>9.9000000000000005E-2</v>
          </cell>
          <cell r="H2083">
            <v>7.0000000000000007E-2</v>
          </cell>
          <cell r="I2083" t="str">
            <v>9          0</v>
          </cell>
          <cell r="J2083">
            <v>0</v>
          </cell>
          <cell r="K2083">
            <v>0</v>
          </cell>
          <cell r="L2083">
            <v>2003</v>
          </cell>
          <cell r="M2083" t="str">
            <v>No Trade</v>
          </cell>
          <cell r="N2083" t="str">
            <v>NG43</v>
          </cell>
          <cell r="O2083">
            <v>59.02</v>
          </cell>
          <cell r="P2083">
            <v>1</v>
          </cell>
        </row>
        <row r="2084">
          <cell r="A2084" t="str">
            <v>ON</v>
          </cell>
          <cell r="B2084">
            <v>4</v>
          </cell>
          <cell r="C2084">
            <v>3</v>
          </cell>
          <cell r="D2084" t="str">
            <v>C</v>
          </cell>
          <cell r="E2084">
            <v>5.3</v>
          </cell>
          <cell r="F2084">
            <v>37706</v>
          </cell>
          <cell r="G2084">
            <v>9.2999999999999999E-2</v>
          </cell>
          <cell r="H2084">
            <v>7.0000000000000007E-2</v>
          </cell>
          <cell r="I2084" t="str">
            <v>4          0</v>
          </cell>
          <cell r="J2084">
            <v>0</v>
          </cell>
          <cell r="K2084">
            <v>0</v>
          </cell>
          <cell r="L2084">
            <v>2003</v>
          </cell>
          <cell r="M2084" t="str">
            <v>No Trade</v>
          </cell>
          <cell r="N2084" t="str">
            <v>NG43</v>
          </cell>
          <cell r="O2084">
            <v>59.02</v>
          </cell>
          <cell r="P2084">
            <v>1</v>
          </cell>
        </row>
        <row r="2085">
          <cell r="A2085" t="str">
            <v>ON</v>
          </cell>
          <cell r="B2085">
            <v>4</v>
          </cell>
          <cell r="C2085">
            <v>3</v>
          </cell>
          <cell r="D2085" t="str">
            <v>C</v>
          </cell>
          <cell r="E2085">
            <v>5.35</v>
          </cell>
          <cell r="F2085">
            <v>37706</v>
          </cell>
          <cell r="G2085">
            <v>8.7999999999999995E-2</v>
          </cell>
          <cell r="H2085">
            <v>7.0000000000000007E-2</v>
          </cell>
          <cell r="I2085" t="str">
            <v>0          0</v>
          </cell>
          <cell r="J2085">
            <v>0</v>
          </cell>
          <cell r="K2085">
            <v>0</v>
          </cell>
          <cell r="L2085">
            <v>2003</v>
          </cell>
          <cell r="M2085" t="str">
            <v>No Trade</v>
          </cell>
          <cell r="N2085" t="str">
            <v>NG43</v>
          </cell>
          <cell r="O2085">
            <v>59.02</v>
          </cell>
          <cell r="P2085">
            <v>1</v>
          </cell>
        </row>
        <row r="2086">
          <cell r="A2086" t="str">
            <v>ON</v>
          </cell>
          <cell r="B2086">
            <v>4</v>
          </cell>
          <cell r="C2086">
            <v>3</v>
          </cell>
          <cell r="D2086" t="str">
            <v>C</v>
          </cell>
          <cell r="E2086">
            <v>5.4</v>
          </cell>
          <cell r="F2086">
            <v>37706</v>
          </cell>
          <cell r="G2086">
            <v>8.3000000000000004E-2</v>
          </cell>
          <cell r="H2086">
            <v>0.06</v>
          </cell>
          <cell r="I2086" t="str">
            <v>6          0</v>
          </cell>
          <cell r="J2086">
            <v>0</v>
          </cell>
          <cell r="K2086">
            <v>0</v>
          </cell>
          <cell r="L2086">
            <v>2003</v>
          </cell>
          <cell r="M2086" t="str">
            <v>No Trade</v>
          </cell>
          <cell r="N2086" t="str">
            <v>NG43</v>
          </cell>
          <cell r="O2086">
            <v>59.02</v>
          </cell>
          <cell r="P2086">
            <v>1</v>
          </cell>
        </row>
        <row r="2087">
          <cell r="A2087" t="str">
            <v>ON</v>
          </cell>
          <cell r="B2087">
            <v>4</v>
          </cell>
          <cell r="C2087">
            <v>3</v>
          </cell>
          <cell r="D2087" t="str">
            <v>C</v>
          </cell>
          <cell r="E2087">
            <v>5.45</v>
          </cell>
          <cell r="F2087">
            <v>37706</v>
          </cell>
          <cell r="G2087">
            <v>7.9000000000000001E-2</v>
          </cell>
          <cell r="H2087">
            <v>0.06</v>
          </cell>
          <cell r="I2087" t="str">
            <v>3          0</v>
          </cell>
          <cell r="J2087">
            <v>0</v>
          </cell>
          <cell r="K2087">
            <v>0</v>
          </cell>
          <cell r="L2087">
            <v>2003</v>
          </cell>
          <cell r="M2087" t="str">
            <v>No Trade</v>
          </cell>
          <cell r="N2087" t="str">
            <v>NG43</v>
          </cell>
          <cell r="O2087">
            <v>59.02</v>
          </cell>
          <cell r="P2087">
            <v>1</v>
          </cell>
        </row>
        <row r="2088">
          <cell r="A2088" t="str">
            <v>ON</v>
          </cell>
          <cell r="B2088">
            <v>4</v>
          </cell>
          <cell r="C2088">
            <v>3</v>
          </cell>
          <cell r="D2088" t="str">
            <v>C</v>
          </cell>
          <cell r="E2088">
            <v>5.5</v>
          </cell>
          <cell r="F2088">
            <v>37706</v>
          </cell>
          <cell r="G2088">
            <v>7.4999999999999997E-2</v>
          </cell>
          <cell r="H2088">
            <v>0.05</v>
          </cell>
          <cell r="I2088" t="str">
            <v>9      1,450</v>
          </cell>
          <cell r="J2088">
            <v>0</v>
          </cell>
          <cell r="K2088">
            <v>0</v>
          </cell>
          <cell r="L2088">
            <v>2003</v>
          </cell>
          <cell r="M2088" t="str">
            <v>No Trade</v>
          </cell>
          <cell r="N2088" t="str">
            <v>NG43</v>
          </cell>
          <cell r="O2088">
            <v>59.02</v>
          </cell>
          <cell r="P2088">
            <v>1</v>
          </cell>
        </row>
        <row r="2089">
          <cell r="A2089" t="str">
            <v>ON</v>
          </cell>
          <cell r="B2089">
            <v>4</v>
          </cell>
          <cell r="C2089">
            <v>3</v>
          </cell>
          <cell r="D2089" t="str">
            <v>P</v>
          </cell>
          <cell r="E2089">
            <v>5.5</v>
          </cell>
          <cell r="F2089">
            <v>37706</v>
          </cell>
          <cell r="G2089">
            <v>0</v>
          </cell>
          <cell r="H2089">
            <v>0</v>
          </cell>
          <cell r="I2089" t="str">
            <v>0          0</v>
          </cell>
          <cell r="J2089">
            <v>0</v>
          </cell>
          <cell r="K2089">
            <v>0</v>
          </cell>
          <cell r="L2089">
            <v>2003</v>
          </cell>
          <cell r="M2089" t="str">
            <v>No Trade</v>
          </cell>
          <cell r="N2089" t="str">
            <v/>
          </cell>
          <cell r="O2089" t="str">
            <v/>
          </cell>
          <cell r="P2089" t="str">
            <v/>
          </cell>
        </row>
        <row r="2090">
          <cell r="A2090" t="str">
            <v>ON</v>
          </cell>
          <cell r="B2090">
            <v>4</v>
          </cell>
          <cell r="C2090">
            <v>3</v>
          </cell>
          <cell r="D2090" t="str">
            <v>C</v>
          </cell>
          <cell r="E2090">
            <v>5.6</v>
          </cell>
          <cell r="F2090">
            <v>37706</v>
          </cell>
          <cell r="G2090">
            <v>6.7000000000000004E-2</v>
          </cell>
          <cell r="H2090">
            <v>0.05</v>
          </cell>
          <cell r="I2090" t="str">
            <v>3          0</v>
          </cell>
          <cell r="J2090">
            <v>0</v>
          </cell>
          <cell r="K2090">
            <v>0</v>
          </cell>
          <cell r="L2090">
            <v>2003</v>
          </cell>
          <cell r="M2090" t="str">
            <v>No Trade</v>
          </cell>
          <cell r="N2090" t="str">
            <v>NG43</v>
          </cell>
          <cell r="O2090">
            <v>59.02</v>
          </cell>
          <cell r="P2090">
            <v>1</v>
          </cell>
        </row>
        <row r="2091">
          <cell r="A2091" t="str">
            <v>ON</v>
          </cell>
          <cell r="B2091">
            <v>4</v>
          </cell>
          <cell r="C2091">
            <v>3</v>
          </cell>
          <cell r="D2091" t="str">
            <v>P</v>
          </cell>
          <cell r="E2091">
            <v>5.6</v>
          </cell>
          <cell r="F2091">
            <v>37706</v>
          </cell>
          <cell r="G2091">
            <v>0</v>
          </cell>
          <cell r="H2091">
            <v>0</v>
          </cell>
          <cell r="I2091" t="str">
            <v>0          0</v>
          </cell>
          <cell r="J2091">
            <v>0</v>
          </cell>
          <cell r="K2091">
            <v>0</v>
          </cell>
          <cell r="L2091">
            <v>2003</v>
          </cell>
          <cell r="M2091" t="str">
            <v>No Trade</v>
          </cell>
          <cell r="N2091" t="str">
            <v/>
          </cell>
          <cell r="O2091" t="str">
            <v/>
          </cell>
          <cell r="P2091" t="str">
            <v/>
          </cell>
        </row>
        <row r="2092">
          <cell r="A2092" t="str">
            <v>ON</v>
          </cell>
          <cell r="B2092">
            <v>4</v>
          </cell>
          <cell r="C2092">
            <v>3</v>
          </cell>
          <cell r="D2092" t="str">
            <v>C</v>
          </cell>
          <cell r="E2092">
            <v>5.7</v>
          </cell>
          <cell r="F2092">
            <v>37706</v>
          </cell>
          <cell r="G2092">
            <v>0.06</v>
          </cell>
          <cell r="H2092">
            <v>0.04</v>
          </cell>
          <cell r="I2092" t="str">
            <v>8          0</v>
          </cell>
          <cell r="J2092">
            <v>0</v>
          </cell>
          <cell r="K2092">
            <v>0</v>
          </cell>
          <cell r="L2092">
            <v>2003</v>
          </cell>
          <cell r="M2092" t="str">
            <v>No Trade</v>
          </cell>
          <cell r="N2092" t="str">
            <v>NG43</v>
          </cell>
          <cell r="O2092">
            <v>59.02</v>
          </cell>
          <cell r="P2092">
            <v>1</v>
          </cell>
        </row>
        <row r="2093">
          <cell r="A2093" t="str">
            <v>ON</v>
          </cell>
          <cell r="B2093">
            <v>4</v>
          </cell>
          <cell r="C2093">
            <v>3</v>
          </cell>
          <cell r="D2093" t="str">
            <v>C</v>
          </cell>
          <cell r="E2093">
            <v>5.8</v>
          </cell>
          <cell r="F2093">
            <v>37706</v>
          </cell>
          <cell r="G2093">
            <v>5.3999999999999999E-2</v>
          </cell>
          <cell r="H2093">
            <v>0.04</v>
          </cell>
          <cell r="I2093" t="str">
            <v>3          0</v>
          </cell>
          <cell r="J2093">
            <v>0</v>
          </cell>
          <cell r="K2093">
            <v>0</v>
          </cell>
          <cell r="L2093">
            <v>2003</v>
          </cell>
          <cell r="M2093" t="str">
            <v>No Trade</v>
          </cell>
          <cell r="N2093" t="str">
            <v>NG43</v>
          </cell>
          <cell r="O2093">
            <v>59.02</v>
          </cell>
          <cell r="P2093">
            <v>1</v>
          </cell>
        </row>
        <row r="2094">
          <cell r="A2094" t="str">
            <v>ON</v>
          </cell>
          <cell r="B2094">
            <v>4</v>
          </cell>
          <cell r="C2094">
            <v>3</v>
          </cell>
          <cell r="D2094" t="str">
            <v>P</v>
          </cell>
          <cell r="E2094">
            <v>5.8</v>
          </cell>
          <cell r="F2094">
            <v>37706</v>
          </cell>
          <cell r="G2094">
            <v>5.2999999999999999E-2</v>
          </cell>
          <cell r="H2094">
            <v>0.05</v>
          </cell>
          <cell r="I2094" t="str">
            <v>3          0</v>
          </cell>
          <cell r="J2094">
            <v>0</v>
          </cell>
          <cell r="K2094">
            <v>0</v>
          </cell>
          <cell r="L2094">
            <v>2003</v>
          </cell>
          <cell r="M2094">
            <v>1.7929035675998215</v>
          </cell>
          <cell r="N2094" t="str">
            <v>NG43</v>
          </cell>
          <cell r="O2094">
            <v>59.02</v>
          </cell>
          <cell r="P2094">
            <v>2</v>
          </cell>
        </row>
        <row r="2095">
          <cell r="A2095" t="str">
            <v>ON</v>
          </cell>
          <cell r="B2095">
            <v>4</v>
          </cell>
          <cell r="C2095">
            <v>3</v>
          </cell>
          <cell r="D2095" t="str">
            <v>C</v>
          </cell>
          <cell r="E2095">
            <v>5.9</v>
          </cell>
          <cell r="F2095">
            <v>37706</v>
          </cell>
          <cell r="G2095">
            <v>4.9000000000000002E-2</v>
          </cell>
          <cell r="H2095">
            <v>0.03</v>
          </cell>
          <cell r="I2095" t="str">
            <v>8          0</v>
          </cell>
          <cell r="J2095">
            <v>0</v>
          </cell>
          <cell r="K2095">
            <v>0</v>
          </cell>
          <cell r="L2095">
            <v>2003</v>
          </cell>
          <cell r="M2095" t="str">
            <v>No Trade</v>
          </cell>
          <cell r="N2095" t="str">
            <v>NG43</v>
          </cell>
          <cell r="O2095">
            <v>59.02</v>
          </cell>
          <cell r="P2095">
            <v>1</v>
          </cell>
        </row>
        <row r="2096">
          <cell r="A2096" t="str">
            <v>ON</v>
          </cell>
          <cell r="B2096">
            <v>4</v>
          </cell>
          <cell r="C2096">
            <v>3</v>
          </cell>
          <cell r="D2096" t="str">
            <v>P</v>
          </cell>
          <cell r="E2096">
            <v>5.9</v>
          </cell>
          <cell r="F2096">
            <v>37706</v>
          </cell>
          <cell r="G2096">
            <v>0</v>
          </cell>
          <cell r="H2096">
            <v>0</v>
          </cell>
          <cell r="I2096" t="str">
            <v>0          0</v>
          </cell>
          <cell r="J2096">
            <v>0</v>
          </cell>
          <cell r="K2096">
            <v>0</v>
          </cell>
          <cell r="L2096">
            <v>2003</v>
          </cell>
          <cell r="M2096" t="str">
            <v>No Trade</v>
          </cell>
          <cell r="N2096" t="str">
            <v/>
          </cell>
          <cell r="O2096" t="str">
            <v/>
          </cell>
          <cell r="P2096" t="str">
            <v/>
          </cell>
        </row>
        <row r="2097">
          <cell r="A2097" t="str">
            <v>ON</v>
          </cell>
          <cell r="B2097">
            <v>4</v>
          </cell>
          <cell r="C2097">
            <v>3</v>
          </cell>
          <cell r="D2097" t="str">
            <v>C</v>
          </cell>
          <cell r="E2097">
            <v>5.95</v>
          </cell>
          <cell r="F2097">
            <v>37706</v>
          </cell>
          <cell r="G2097">
            <v>4.5999999999999999E-2</v>
          </cell>
          <cell r="H2097">
            <v>0.03</v>
          </cell>
          <cell r="I2097" t="str">
            <v>6          0</v>
          </cell>
          <cell r="J2097">
            <v>0</v>
          </cell>
          <cell r="K2097">
            <v>0</v>
          </cell>
          <cell r="L2097">
            <v>2003</v>
          </cell>
          <cell r="M2097" t="str">
            <v>No Trade</v>
          </cell>
          <cell r="N2097" t="str">
            <v>NG43</v>
          </cell>
          <cell r="O2097">
            <v>59.02</v>
          </cell>
          <cell r="P2097">
            <v>1</v>
          </cell>
        </row>
        <row r="2098">
          <cell r="A2098" t="str">
            <v>ON</v>
          </cell>
          <cell r="B2098">
            <v>4</v>
          </cell>
          <cell r="C2098">
            <v>3</v>
          </cell>
          <cell r="D2098" t="str">
            <v>P</v>
          </cell>
          <cell r="E2098">
            <v>5.95</v>
          </cell>
          <cell r="F2098">
            <v>37706</v>
          </cell>
          <cell r="G2098">
            <v>0</v>
          </cell>
          <cell r="H2098">
            <v>0</v>
          </cell>
          <cell r="I2098" t="str">
            <v>0          0</v>
          </cell>
          <cell r="J2098">
            <v>0</v>
          </cell>
          <cell r="K2098">
            <v>0</v>
          </cell>
          <cell r="L2098">
            <v>2003</v>
          </cell>
          <cell r="M2098" t="str">
            <v>No Trade</v>
          </cell>
          <cell r="N2098" t="str">
            <v/>
          </cell>
          <cell r="O2098" t="str">
            <v/>
          </cell>
          <cell r="P2098" t="str">
            <v/>
          </cell>
        </row>
        <row r="2099">
          <cell r="A2099" t="str">
            <v>ON</v>
          </cell>
          <cell r="B2099">
            <v>4</v>
          </cell>
          <cell r="C2099">
            <v>3</v>
          </cell>
          <cell r="D2099" t="str">
            <v>C</v>
          </cell>
          <cell r="E2099">
            <v>6</v>
          </cell>
          <cell r="F2099">
            <v>37706</v>
          </cell>
          <cell r="G2099">
            <v>4.4999999999999998E-2</v>
          </cell>
          <cell r="H2099">
            <v>0.03</v>
          </cell>
          <cell r="I2099" t="str">
            <v>5      2,108</v>
          </cell>
          <cell r="J2099">
            <v>3.5999999999999997E-2</v>
          </cell>
          <cell r="K2099">
            <v>3.5000000000000003E-2</v>
          </cell>
          <cell r="L2099">
            <v>2003</v>
          </cell>
          <cell r="M2099" t="str">
            <v>No Trade</v>
          </cell>
          <cell r="N2099" t="str">
            <v>NG43</v>
          </cell>
          <cell r="O2099">
            <v>59.02</v>
          </cell>
          <cell r="P2099">
            <v>1</v>
          </cell>
        </row>
        <row r="2100">
          <cell r="A2100" t="str">
            <v>ON</v>
          </cell>
          <cell r="B2100">
            <v>4</v>
          </cell>
          <cell r="C2100">
            <v>3</v>
          </cell>
          <cell r="D2100" t="str">
            <v>P</v>
          </cell>
          <cell r="E2100">
            <v>6</v>
          </cell>
          <cell r="F2100">
            <v>37706</v>
          </cell>
          <cell r="G2100">
            <v>0</v>
          </cell>
          <cell r="H2100">
            <v>0</v>
          </cell>
          <cell r="I2100" t="str">
            <v>0          0</v>
          </cell>
          <cell r="J2100">
            <v>0</v>
          </cell>
          <cell r="K2100">
            <v>0</v>
          </cell>
          <cell r="L2100">
            <v>2003</v>
          </cell>
          <cell r="M2100" t="str">
            <v>No Trade</v>
          </cell>
          <cell r="N2100" t="str">
            <v/>
          </cell>
          <cell r="O2100" t="str">
            <v/>
          </cell>
          <cell r="P2100" t="str">
            <v/>
          </cell>
        </row>
        <row r="2101">
          <cell r="A2101" t="str">
            <v>ON</v>
          </cell>
          <cell r="B2101">
            <v>4</v>
          </cell>
          <cell r="C2101">
            <v>3</v>
          </cell>
          <cell r="D2101" t="str">
            <v>C</v>
          </cell>
          <cell r="E2101">
            <v>6.1</v>
          </cell>
          <cell r="F2101">
            <v>37706</v>
          </cell>
          <cell r="G2101">
            <v>0.04</v>
          </cell>
          <cell r="H2101">
            <v>0.03</v>
          </cell>
          <cell r="I2101" t="str">
            <v>1          0</v>
          </cell>
          <cell r="J2101">
            <v>0</v>
          </cell>
          <cell r="K2101">
            <v>0</v>
          </cell>
          <cell r="L2101">
            <v>2003</v>
          </cell>
          <cell r="M2101" t="str">
            <v>No Trade</v>
          </cell>
          <cell r="N2101" t="str">
            <v>NG43</v>
          </cell>
          <cell r="O2101">
            <v>59.02</v>
          </cell>
          <cell r="P2101">
            <v>1</v>
          </cell>
        </row>
        <row r="2102">
          <cell r="A2102" t="str">
            <v>ON</v>
          </cell>
          <cell r="B2102">
            <v>4</v>
          </cell>
          <cell r="C2102">
            <v>3</v>
          </cell>
          <cell r="D2102" t="str">
            <v>P</v>
          </cell>
          <cell r="E2102">
            <v>6.1</v>
          </cell>
          <cell r="F2102">
            <v>37706</v>
          </cell>
          <cell r="G2102">
            <v>0</v>
          </cell>
          <cell r="H2102">
            <v>0</v>
          </cell>
          <cell r="I2102" t="str">
            <v>0          0</v>
          </cell>
          <cell r="J2102">
            <v>0</v>
          </cell>
          <cell r="K2102">
            <v>0</v>
          </cell>
          <cell r="L2102">
            <v>2003</v>
          </cell>
          <cell r="M2102" t="str">
            <v>No Trade</v>
          </cell>
          <cell r="N2102" t="str">
            <v/>
          </cell>
          <cell r="O2102" t="str">
            <v/>
          </cell>
          <cell r="P2102" t="str">
            <v/>
          </cell>
        </row>
        <row r="2103">
          <cell r="A2103" t="str">
            <v>ON</v>
          </cell>
          <cell r="B2103">
            <v>4</v>
          </cell>
          <cell r="C2103">
            <v>3</v>
          </cell>
          <cell r="D2103" t="str">
            <v>C</v>
          </cell>
          <cell r="E2103">
            <v>6.15</v>
          </cell>
          <cell r="F2103">
            <v>37706</v>
          </cell>
          <cell r="G2103">
            <v>3.7999999999999999E-2</v>
          </cell>
          <cell r="H2103">
            <v>0.03</v>
          </cell>
          <cell r="I2103" t="str">
            <v>0          0</v>
          </cell>
          <cell r="J2103">
            <v>0</v>
          </cell>
          <cell r="K2103">
            <v>0</v>
          </cell>
          <cell r="L2103">
            <v>2003</v>
          </cell>
          <cell r="M2103" t="str">
            <v>No Trade</v>
          </cell>
          <cell r="N2103" t="str">
            <v>NG43</v>
          </cell>
          <cell r="O2103">
            <v>59.02</v>
          </cell>
          <cell r="P2103">
            <v>1</v>
          </cell>
        </row>
        <row r="2104">
          <cell r="A2104" t="str">
            <v>ON</v>
          </cell>
          <cell r="B2104">
            <v>4</v>
          </cell>
          <cell r="C2104">
            <v>3</v>
          </cell>
          <cell r="D2104" t="str">
            <v>C</v>
          </cell>
          <cell r="E2104">
            <v>6.2</v>
          </cell>
          <cell r="F2104">
            <v>37706</v>
          </cell>
          <cell r="G2104">
            <v>3.5999999999999997E-2</v>
          </cell>
          <cell r="H2104">
            <v>0.02</v>
          </cell>
          <cell r="I2104" t="str">
            <v>8          0</v>
          </cell>
          <cell r="J2104">
            <v>0</v>
          </cell>
          <cell r="K2104">
            <v>0</v>
          </cell>
          <cell r="L2104">
            <v>2003</v>
          </cell>
          <cell r="M2104" t="str">
            <v>No Trade</v>
          </cell>
          <cell r="N2104" t="str">
            <v>NG43</v>
          </cell>
          <cell r="O2104">
            <v>59.02</v>
          </cell>
          <cell r="P2104">
            <v>1</v>
          </cell>
        </row>
        <row r="2105">
          <cell r="A2105" t="str">
            <v>ON</v>
          </cell>
          <cell r="B2105">
            <v>4</v>
          </cell>
          <cell r="C2105">
            <v>3</v>
          </cell>
          <cell r="D2105" t="str">
            <v>P</v>
          </cell>
          <cell r="E2105">
            <v>6.2</v>
          </cell>
          <cell r="F2105">
            <v>37706</v>
          </cell>
          <cell r="G2105">
            <v>0</v>
          </cell>
          <cell r="H2105">
            <v>0</v>
          </cell>
          <cell r="I2105" t="str">
            <v>0          0</v>
          </cell>
          <cell r="J2105">
            <v>0</v>
          </cell>
          <cell r="K2105">
            <v>0</v>
          </cell>
          <cell r="L2105">
            <v>2003</v>
          </cell>
          <cell r="M2105" t="str">
            <v>No Trade</v>
          </cell>
          <cell r="N2105" t="str">
            <v/>
          </cell>
          <cell r="O2105" t="str">
            <v/>
          </cell>
          <cell r="P2105" t="str">
            <v/>
          </cell>
        </row>
        <row r="2106">
          <cell r="A2106" t="str">
            <v>ON</v>
          </cell>
          <cell r="B2106">
            <v>4</v>
          </cell>
          <cell r="C2106">
            <v>3</v>
          </cell>
          <cell r="D2106" t="str">
            <v>C</v>
          </cell>
          <cell r="E2106">
            <v>6.25</v>
          </cell>
          <cell r="F2106">
            <v>37706</v>
          </cell>
          <cell r="G2106">
            <v>3.5000000000000003E-2</v>
          </cell>
          <cell r="H2106">
            <v>0.02</v>
          </cell>
          <cell r="I2106" t="str">
            <v>7          0</v>
          </cell>
          <cell r="J2106">
            <v>0</v>
          </cell>
          <cell r="K2106">
            <v>0</v>
          </cell>
          <cell r="L2106">
            <v>2003</v>
          </cell>
          <cell r="M2106" t="str">
            <v>No Trade</v>
          </cell>
          <cell r="N2106" t="str">
            <v>NG43</v>
          </cell>
          <cell r="O2106">
            <v>59.02</v>
          </cell>
          <cell r="P2106">
            <v>1</v>
          </cell>
        </row>
        <row r="2107">
          <cell r="A2107" t="str">
            <v>ON</v>
          </cell>
          <cell r="B2107">
            <v>4</v>
          </cell>
          <cell r="C2107">
            <v>3</v>
          </cell>
          <cell r="D2107" t="str">
            <v>P</v>
          </cell>
          <cell r="E2107">
            <v>6.25</v>
          </cell>
          <cell r="F2107">
            <v>37706</v>
          </cell>
          <cell r="G2107">
            <v>0</v>
          </cell>
          <cell r="H2107">
            <v>0</v>
          </cell>
          <cell r="I2107" t="str">
            <v>0          0</v>
          </cell>
          <cell r="J2107">
            <v>0</v>
          </cell>
          <cell r="K2107">
            <v>0</v>
          </cell>
          <cell r="L2107">
            <v>2003</v>
          </cell>
          <cell r="M2107" t="str">
            <v>No Trade</v>
          </cell>
          <cell r="N2107" t="str">
            <v/>
          </cell>
          <cell r="O2107" t="str">
            <v/>
          </cell>
          <cell r="P2107" t="str">
            <v/>
          </cell>
        </row>
        <row r="2108">
          <cell r="A2108" t="str">
            <v>ON</v>
          </cell>
          <cell r="B2108">
            <v>4</v>
          </cell>
          <cell r="C2108">
            <v>3</v>
          </cell>
          <cell r="D2108" t="str">
            <v>C</v>
          </cell>
          <cell r="E2108">
            <v>6.3</v>
          </cell>
          <cell r="F2108">
            <v>37706</v>
          </cell>
          <cell r="G2108">
            <v>3.3000000000000002E-2</v>
          </cell>
          <cell r="H2108">
            <v>0.02</v>
          </cell>
          <cell r="I2108" t="str">
            <v>6          0</v>
          </cell>
          <cell r="J2108">
            <v>0</v>
          </cell>
          <cell r="K2108">
            <v>0</v>
          </cell>
          <cell r="L2108">
            <v>2003</v>
          </cell>
          <cell r="M2108" t="str">
            <v>No Trade</v>
          </cell>
          <cell r="N2108" t="str">
            <v>NG43</v>
          </cell>
          <cell r="O2108">
            <v>59.02</v>
          </cell>
          <cell r="P2108">
            <v>1</v>
          </cell>
        </row>
        <row r="2109">
          <cell r="A2109" t="str">
            <v>ON</v>
          </cell>
          <cell r="B2109">
            <v>4</v>
          </cell>
          <cell r="C2109">
            <v>3</v>
          </cell>
          <cell r="D2109" t="str">
            <v>P</v>
          </cell>
          <cell r="E2109">
            <v>6.3</v>
          </cell>
          <cell r="F2109">
            <v>37706</v>
          </cell>
          <cell r="G2109">
            <v>0</v>
          </cell>
          <cell r="H2109">
            <v>0</v>
          </cell>
          <cell r="I2109" t="str">
            <v>0          0</v>
          </cell>
          <cell r="J2109">
            <v>0</v>
          </cell>
          <cell r="K2109">
            <v>0</v>
          </cell>
          <cell r="L2109">
            <v>2003</v>
          </cell>
          <cell r="M2109" t="str">
            <v>No Trade</v>
          </cell>
          <cell r="N2109" t="str">
            <v/>
          </cell>
          <cell r="O2109" t="str">
            <v/>
          </cell>
          <cell r="P2109" t="str">
            <v/>
          </cell>
        </row>
        <row r="2110">
          <cell r="A2110" t="str">
            <v>ON</v>
          </cell>
          <cell r="B2110">
            <v>4</v>
          </cell>
          <cell r="C2110">
            <v>3</v>
          </cell>
          <cell r="D2110" t="str">
            <v>C</v>
          </cell>
          <cell r="E2110">
            <v>6.35</v>
          </cell>
          <cell r="F2110">
            <v>37706</v>
          </cell>
          <cell r="G2110">
            <v>3.1E-2</v>
          </cell>
          <cell r="H2110">
            <v>0.02</v>
          </cell>
          <cell r="I2110" t="str">
            <v>4          0</v>
          </cell>
          <cell r="J2110">
            <v>0</v>
          </cell>
          <cell r="K2110">
            <v>0</v>
          </cell>
          <cell r="L2110">
            <v>2003</v>
          </cell>
          <cell r="M2110" t="str">
            <v>No Trade</v>
          </cell>
          <cell r="N2110" t="str">
            <v>NG43</v>
          </cell>
          <cell r="O2110">
            <v>59.02</v>
          </cell>
          <cell r="P2110">
            <v>1</v>
          </cell>
        </row>
        <row r="2111">
          <cell r="A2111" t="str">
            <v>ON</v>
          </cell>
          <cell r="B2111">
            <v>4</v>
          </cell>
          <cell r="C2111">
            <v>3</v>
          </cell>
          <cell r="D2111" t="str">
            <v>P</v>
          </cell>
          <cell r="E2111">
            <v>6.35</v>
          </cell>
          <cell r="F2111">
            <v>37706</v>
          </cell>
          <cell r="G2111">
            <v>0</v>
          </cell>
          <cell r="H2111">
            <v>0</v>
          </cell>
          <cell r="I2111" t="str">
            <v>0          0</v>
          </cell>
          <cell r="J2111">
            <v>0</v>
          </cell>
          <cell r="K2111">
            <v>0</v>
          </cell>
          <cell r="L2111">
            <v>2003</v>
          </cell>
          <cell r="M2111" t="str">
            <v>No Trade</v>
          </cell>
          <cell r="N2111" t="str">
            <v/>
          </cell>
          <cell r="O2111" t="str">
            <v/>
          </cell>
          <cell r="P2111" t="str">
            <v/>
          </cell>
        </row>
        <row r="2112">
          <cell r="A2112" t="str">
            <v>ON</v>
          </cell>
          <cell r="B2112">
            <v>4</v>
          </cell>
          <cell r="C2112">
            <v>3</v>
          </cell>
          <cell r="D2112" t="str">
            <v>C</v>
          </cell>
          <cell r="E2112">
            <v>6.4</v>
          </cell>
          <cell r="F2112">
            <v>37706</v>
          </cell>
          <cell r="G2112">
            <v>0.03</v>
          </cell>
          <cell r="H2112">
            <v>0.02</v>
          </cell>
          <cell r="I2112" t="str">
            <v>3          0</v>
          </cell>
          <cell r="J2112">
            <v>0</v>
          </cell>
          <cell r="K2112">
            <v>0</v>
          </cell>
          <cell r="L2112">
            <v>2003</v>
          </cell>
          <cell r="M2112" t="str">
            <v>No Trade</v>
          </cell>
          <cell r="N2112" t="str">
            <v>NG43</v>
          </cell>
          <cell r="O2112">
            <v>59.02</v>
          </cell>
          <cell r="P2112">
            <v>1</v>
          </cell>
        </row>
        <row r="2113">
          <cell r="A2113" t="str">
            <v>ON</v>
          </cell>
          <cell r="B2113">
            <v>4</v>
          </cell>
          <cell r="C2113">
            <v>3</v>
          </cell>
          <cell r="D2113" t="str">
            <v>P</v>
          </cell>
          <cell r="E2113">
            <v>6.4</v>
          </cell>
          <cell r="F2113">
            <v>37706</v>
          </cell>
          <cell r="G2113">
            <v>0</v>
          </cell>
          <cell r="H2113">
            <v>0</v>
          </cell>
          <cell r="I2113" t="str">
            <v>0          0</v>
          </cell>
          <cell r="J2113">
            <v>0</v>
          </cell>
          <cell r="K2113">
            <v>0</v>
          </cell>
          <cell r="L2113">
            <v>2003</v>
          </cell>
          <cell r="M2113" t="str">
            <v>No Trade</v>
          </cell>
          <cell r="N2113" t="str">
            <v/>
          </cell>
          <cell r="O2113" t="str">
            <v/>
          </cell>
          <cell r="P2113" t="str">
            <v/>
          </cell>
        </row>
        <row r="2114">
          <cell r="A2114" t="str">
            <v>ON</v>
          </cell>
          <cell r="B2114">
            <v>4</v>
          </cell>
          <cell r="C2114">
            <v>3</v>
          </cell>
          <cell r="D2114" t="str">
            <v>C</v>
          </cell>
          <cell r="E2114">
            <v>6.45</v>
          </cell>
          <cell r="F2114">
            <v>37706</v>
          </cell>
          <cell r="G2114">
            <v>2.9000000000000001E-2</v>
          </cell>
          <cell r="H2114">
            <v>0.02</v>
          </cell>
          <cell r="I2114" t="str">
            <v>2          0</v>
          </cell>
          <cell r="J2114">
            <v>0</v>
          </cell>
          <cell r="K2114">
            <v>0</v>
          </cell>
          <cell r="L2114">
            <v>2003</v>
          </cell>
          <cell r="M2114" t="str">
            <v>No Trade</v>
          </cell>
          <cell r="N2114" t="str">
            <v>NG43</v>
          </cell>
          <cell r="O2114">
            <v>59.02</v>
          </cell>
          <cell r="P2114">
            <v>1</v>
          </cell>
        </row>
        <row r="2115">
          <cell r="A2115" t="str">
            <v>ON</v>
          </cell>
          <cell r="B2115">
            <v>4</v>
          </cell>
          <cell r="C2115">
            <v>3</v>
          </cell>
          <cell r="D2115" t="str">
            <v>P</v>
          </cell>
          <cell r="E2115">
            <v>6.45</v>
          </cell>
          <cell r="F2115">
            <v>37706</v>
          </cell>
          <cell r="G2115">
            <v>0</v>
          </cell>
          <cell r="H2115">
            <v>0</v>
          </cell>
          <cell r="I2115" t="str">
            <v>0          0</v>
          </cell>
          <cell r="J2115">
            <v>0</v>
          </cell>
          <cell r="K2115">
            <v>0</v>
          </cell>
          <cell r="L2115">
            <v>2003</v>
          </cell>
          <cell r="M2115" t="str">
            <v>No Trade</v>
          </cell>
          <cell r="N2115" t="str">
            <v/>
          </cell>
          <cell r="O2115" t="str">
            <v/>
          </cell>
          <cell r="P2115" t="str">
            <v/>
          </cell>
        </row>
        <row r="2116">
          <cell r="A2116" t="str">
            <v>ON</v>
          </cell>
          <cell r="B2116">
            <v>4</v>
          </cell>
          <cell r="C2116">
            <v>3</v>
          </cell>
          <cell r="D2116" t="str">
            <v>C</v>
          </cell>
          <cell r="E2116">
            <v>6.5</v>
          </cell>
          <cell r="F2116">
            <v>37706</v>
          </cell>
          <cell r="G2116">
            <v>2.7E-2</v>
          </cell>
          <cell r="H2116">
            <v>0.02</v>
          </cell>
          <cell r="I2116" t="str">
            <v>1         16</v>
          </cell>
          <cell r="J2116">
            <v>2.1999999999999999E-2</v>
          </cell>
          <cell r="K2116">
            <v>2.1999999999999999E-2</v>
          </cell>
          <cell r="L2116">
            <v>2003</v>
          </cell>
          <cell r="M2116" t="str">
            <v>No Trade</v>
          </cell>
          <cell r="N2116" t="str">
            <v>NG43</v>
          </cell>
          <cell r="O2116">
            <v>59.02</v>
          </cell>
          <cell r="P2116">
            <v>1</v>
          </cell>
        </row>
        <row r="2117">
          <cell r="A2117" t="str">
            <v>ON</v>
          </cell>
          <cell r="B2117">
            <v>4</v>
          </cell>
          <cell r="C2117">
            <v>3</v>
          </cell>
          <cell r="D2117" t="str">
            <v>P</v>
          </cell>
          <cell r="E2117">
            <v>6.5</v>
          </cell>
          <cell r="F2117">
            <v>37706</v>
          </cell>
          <cell r="G2117">
            <v>0</v>
          </cell>
          <cell r="H2117">
            <v>0</v>
          </cell>
          <cell r="I2117" t="str">
            <v>0          0</v>
          </cell>
          <cell r="J2117">
            <v>0</v>
          </cell>
          <cell r="K2117">
            <v>0</v>
          </cell>
          <cell r="L2117">
            <v>2003</v>
          </cell>
          <cell r="M2117" t="str">
            <v>No Trade</v>
          </cell>
          <cell r="N2117" t="str">
            <v/>
          </cell>
          <cell r="O2117" t="str">
            <v/>
          </cell>
          <cell r="P2117" t="str">
            <v/>
          </cell>
        </row>
        <row r="2118">
          <cell r="A2118" t="str">
            <v>ON</v>
          </cell>
          <cell r="B2118">
            <v>4</v>
          </cell>
          <cell r="C2118">
            <v>3</v>
          </cell>
          <cell r="D2118" t="str">
            <v>C</v>
          </cell>
          <cell r="E2118">
            <v>6.6</v>
          </cell>
          <cell r="F2118">
            <v>37706</v>
          </cell>
          <cell r="G2118">
            <v>2.5000000000000001E-2</v>
          </cell>
          <cell r="H2118">
            <v>0.01</v>
          </cell>
          <cell r="I2118" t="str">
            <v>9          0</v>
          </cell>
          <cell r="J2118">
            <v>0</v>
          </cell>
          <cell r="K2118">
            <v>0</v>
          </cell>
          <cell r="L2118">
            <v>2003</v>
          </cell>
          <cell r="M2118" t="str">
            <v>No Trade</v>
          </cell>
          <cell r="N2118" t="str">
            <v>NG43</v>
          </cell>
          <cell r="O2118">
            <v>59.02</v>
          </cell>
          <cell r="P2118">
            <v>1</v>
          </cell>
        </row>
        <row r="2119">
          <cell r="A2119" t="str">
            <v>ON</v>
          </cell>
          <cell r="B2119">
            <v>4</v>
          </cell>
          <cell r="C2119">
            <v>3</v>
          </cell>
          <cell r="D2119" t="str">
            <v>C</v>
          </cell>
          <cell r="E2119">
            <v>6.7</v>
          </cell>
          <cell r="F2119">
            <v>37706</v>
          </cell>
          <cell r="G2119">
            <v>2.3E-2</v>
          </cell>
          <cell r="H2119">
            <v>0.01</v>
          </cell>
          <cell r="I2119" t="str">
            <v>8          0</v>
          </cell>
          <cell r="J2119">
            <v>0</v>
          </cell>
          <cell r="K2119">
            <v>0</v>
          </cell>
          <cell r="L2119">
            <v>2003</v>
          </cell>
          <cell r="M2119" t="str">
            <v>No Trade</v>
          </cell>
          <cell r="N2119" t="str">
            <v>NG43</v>
          </cell>
          <cell r="O2119">
            <v>59.02</v>
          </cell>
          <cell r="P2119">
            <v>1</v>
          </cell>
        </row>
        <row r="2120">
          <cell r="A2120" t="str">
            <v>ON</v>
          </cell>
          <cell r="B2120">
            <v>4</v>
          </cell>
          <cell r="C2120">
            <v>3</v>
          </cell>
          <cell r="D2120" t="str">
            <v>C</v>
          </cell>
          <cell r="E2120">
            <v>7</v>
          </cell>
          <cell r="F2120">
            <v>37706</v>
          </cell>
          <cell r="G2120">
            <v>1.7999999999999999E-2</v>
          </cell>
          <cell r="H2120">
            <v>0.01</v>
          </cell>
          <cell r="I2120" t="str">
            <v>4      1,293</v>
          </cell>
          <cell r="J2120">
            <v>1.6E-2</v>
          </cell>
          <cell r="K2120">
            <v>1.6E-2</v>
          </cell>
          <cell r="L2120">
            <v>2003</v>
          </cell>
          <cell r="M2120" t="str">
            <v>No Trade</v>
          </cell>
          <cell r="N2120" t="str">
            <v>NG43</v>
          </cell>
          <cell r="O2120">
            <v>59.02</v>
          </cell>
          <cell r="P2120">
            <v>1</v>
          </cell>
        </row>
        <row r="2121">
          <cell r="A2121" t="str">
            <v>ON</v>
          </cell>
          <cell r="B2121">
            <v>4</v>
          </cell>
          <cell r="C2121">
            <v>3</v>
          </cell>
          <cell r="D2121" t="str">
            <v>C</v>
          </cell>
          <cell r="E2121">
            <v>7.5</v>
          </cell>
          <cell r="F2121">
            <v>37706</v>
          </cell>
          <cell r="G2121">
            <v>1.2E-2</v>
          </cell>
          <cell r="H2121">
            <v>0</v>
          </cell>
          <cell r="I2121" t="str">
            <v>9          0</v>
          </cell>
          <cell r="J2121">
            <v>0</v>
          </cell>
          <cell r="K2121">
            <v>0</v>
          </cell>
          <cell r="L2121">
            <v>2003</v>
          </cell>
          <cell r="M2121" t="str">
            <v>No Trade</v>
          </cell>
          <cell r="N2121" t="str">
            <v>NG43</v>
          </cell>
          <cell r="O2121">
            <v>59.02</v>
          </cell>
          <cell r="P2121">
            <v>1</v>
          </cell>
        </row>
        <row r="2122">
          <cell r="A2122" t="str">
            <v>ON</v>
          </cell>
          <cell r="B2122">
            <v>4</v>
          </cell>
          <cell r="C2122">
            <v>3</v>
          </cell>
          <cell r="D2122" t="str">
            <v>C</v>
          </cell>
          <cell r="E2122">
            <v>8</v>
          </cell>
          <cell r="F2122">
            <v>37706</v>
          </cell>
          <cell r="G2122">
            <v>8.9999999999999993E-3</v>
          </cell>
          <cell r="H2122">
            <v>0</v>
          </cell>
          <cell r="I2122" t="str">
            <v>7          0</v>
          </cell>
          <cell r="J2122">
            <v>0</v>
          </cell>
          <cell r="K2122">
            <v>0</v>
          </cell>
          <cell r="L2122">
            <v>2003</v>
          </cell>
          <cell r="M2122" t="str">
            <v>No Trade</v>
          </cell>
          <cell r="N2122" t="str">
            <v>NG43</v>
          </cell>
          <cell r="O2122">
            <v>59.02</v>
          </cell>
          <cell r="P2122">
            <v>1</v>
          </cell>
        </row>
        <row r="2123">
          <cell r="A2123" t="str">
            <v>ON</v>
          </cell>
          <cell r="B2123">
            <v>4</v>
          </cell>
          <cell r="C2123">
            <v>3</v>
          </cell>
          <cell r="D2123" t="str">
            <v>C</v>
          </cell>
          <cell r="E2123">
            <v>10</v>
          </cell>
          <cell r="F2123">
            <v>37706</v>
          </cell>
          <cell r="G2123">
            <v>3.0000000000000001E-3</v>
          </cell>
          <cell r="H2123">
            <v>0</v>
          </cell>
          <cell r="I2123" t="str">
            <v>3          0</v>
          </cell>
          <cell r="J2123">
            <v>0</v>
          </cell>
          <cell r="K2123">
            <v>0</v>
          </cell>
          <cell r="L2123">
            <v>2003</v>
          </cell>
          <cell r="M2123" t="str">
            <v>No Trade</v>
          </cell>
          <cell r="N2123" t="str">
            <v>NG43</v>
          </cell>
          <cell r="O2123">
            <v>59.02</v>
          </cell>
          <cell r="P2123">
            <v>1</v>
          </cell>
        </row>
        <row r="2124">
          <cell r="A2124" t="str">
            <v>ON</v>
          </cell>
          <cell r="B2124">
            <v>5</v>
          </cell>
          <cell r="C2124">
            <v>3</v>
          </cell>
          <cell r="D2124" t="str">
            <v>C</v>
          </cell>
          <cell r="E2124">
            <v>1</v>
          </cell>
          <cell r="F2124">
            <v>37736</v>
          </cell>
          <cell r="G2124">
            <v>0</v>
          </cell>
          <cell r="H2124">
            <v>0</v>
          </cell>
          <cell r="I2124" t="str">
            <v>0          0</v>
          </cell>
          <cell r="J2124">
            <v>0</v>
          </cell>
          <cell r="K2124">
            <v>0</v>
          </cell>
          <cell r="L2124">
            <v>2003</v>
          </cell>
          <cell r="M2124" t="str">
            <v>No Trade</v>
          </cell>
          <cell r="N2124" t="str">
            <v/>
          </cell>
          <cell r="O2124" t="str">
            <v/>
          </cell>
          <cell r="P2124" t="str">
            <v/>
          </cell>
        </row>
        <row r="2125">
          <cell r="A2125" t="str">
            <v>ON</v>
          </cell>
          <cell r="B2125">
            <v>5</v>
          </cell>
          <cell r="C2125">
            <v>3</v>
          </cell>
          <cell r="D2125" t="str">
            <v>P</v>
          </cell>
          <cell r="E2125">
            <v>2</v>
          </cell>
          <cell r="F2125">
            <v>37736</v>
          </cell>
          <cell r="G2125">
            <v>1E-3</v>
          </cell>
          <cell r="H2125">
            <v>0</v>
          </cell>
          <cell r="I2125" t="str">
            <v>1          0</v>
          </cell>
          <cell r="J2125">
            <v>0</v>
          </cell>
          <cell r="K2125">
            <v>0</v>
          </cell>
          <cell r="L2125">
            <v>2003</v>
          </cell>
          <cell r="M2125">
            <v>1.6253561031787063</v>
          </cell>
          <cell r="N2125" t="str">
            <v>NG53</v>
          </cell>
          <cell r="O2125">
            <v>59.02</v>
          </cell>
          <cell r="P2125">
            <v>2</v>
          </cell>
        </row>
        <row r="2126">
          <cell r="A2126" t="str">
            <v>ON</v>
          </cell>
          <cell r="B2126">
            <v>5</v>
          </cell>
          <cell r="C2126">
            <v>3</v>
          </cell>
          <cell r="D2126" t="str">
            <v>P</v>
          </cell>
          <cell r="E2126">
            <v>2.1</v>
          </cell>
          <cell r="F2126">
            <v>37736</v>
          </cell>
          <cell r="G2126">
            <v>1E-3</v>
          </cell>
          <cell r="H2126">
            <v>0</v>
          </cell>
          <cell r="I2126" t="str">
            <v>1          0</v>
          </cell>
          <cell r="J2126">
            <v>0</v>
          </cell>
          <cell r="K2126">
            <v>0</v>
          </cell>
          <cell r="L2126">
            <v>2003</v>
          </cell>
          <cell r="M2126">
            <v>1.6004370442589988</v>
          </cell>
          <cell r="N2126" t="str">
            <v>NG53</v>
          </cell>
          <cell r="O2126">
            <v>59.02</v>
          </cell>
          <cell r="P2126">
            <v>2</v>
          </cell>
        </row>
        <row r="2127">
          <cell r="A2127" t="str">
            <v>ON</v>
          </cell>
          <cell r="B2127">
            <v>5</v>
          </cell>
          <cell r="C2127">
            <v>3</v>
          </cell>
          <cell r="D2127" t="str">
            <v>P</v>
          </cell>
          <cell r="E2127">
            <v>2.25</v>
          </cell>
          <cell r="F2127">
            <v>37736</v>
          </cell>
          <cell r="G2127">
            <v>1E-3</v>
          </cell>
          <cell r="H2127">
            <v>0</v>
          </cell>
          <cell r="I2127" t="str">
            <v>2          0</v>
          </cell>
          <cell r="J2127">
            <v>0</v>
          </cell>
          <cell r="K2127">
            <v>0</v>
          </cell>
          <cell r="L2127">
            <v>2003</v>
          </cell>
          <cell r="M2127">
            <v>1.5653352027097129</v>
          </cell>
          <cell r="N2127" t="str">
            <v>NG53</v>
          </cell>
          <cell r="O2127">
            <v>59.02</v>
          </cell>
          <cell r="P2127">
            <v>2</v>
          </cell>
        </row>
        <row r="2128">
          <cell r="A2128" t="str">
            <v>ON</v>
          </cell>
          <cell r="B2128">
            <v>5</v>
          </cell>
          <cell r="C2128">
            <v>3</v>
          </cell>
          <cell r="D2128" t="str">
            <v>P</v>
          </cell>
          <cell r="E2128">
            <v>2.5</v>
          </cell>
          <cell r="F2128">
            <v>37736</v>
          </cell>
          <cell r="G2128">
            <v>5.0000000000000001E-3</v>
          </cell>
          <cell r="H2128">
            <v>0</v>
          </cell>
          <cell r="I2128" t="str">
            <v>6          0</v>
          </cell>
          <cell r="J2128">
            <v>0</v>
          </cell>
          <cell r="K2128">
            <v>0</v>
          </cell>
          <cell r="L2128">
            <v>2003</v>
          </cell>
          <cell r="M2128">
            <v>1.7208332549251797</v>
          </cell>
          <cell r="N2128" t="str">
            <v>NG53</v>
          </cell>
          <cell r="O2128">
            <v>59.02</v>
          </cell>
          <cell r="P2128">
            <v>2</v>
          </cell>
        </row>
        <row r="2129">
          <cell r="A2129" t="str">
            <v>ON</v>
          </cell>
          <cell r="B2129">
            <v>5</v>
          </cell>
          <cell r="C2129">
            <v>3</v>
          </cell>
          <cell r="D2129" t="str">
            <v>P</v>
          </cell>
          <cell r="E2129">
            <v>2.5499999999999998</v>
          </cell>
          <cell r="F2129">
            <v>37736</v>
          </cell>
          <cell r="G2129">
            <v>0</v>
          </cell>
          <cell r="H2129">
            <v>0</v>
          </cell>
          <cell r="I2129" t="str">
            <v>0          0</v>
          </cell>
          <cell r="J2129">
            <v>0</v>
          </cell>
          <cell r="K2129">
            <v>0</v>
          </cell>
          <cell r="L2129">
            <v>2003</v>
          </cell>
          <cell r="M2129" t="str">
            <v>No Trade</v>
          </cell>
          <cell r="N2129" t="str">
            <v/>
          </cell>
          <cell r="O2129" t="str">
            <v/>
          </cell>
          <cell r="P2129" t="str">
            <v/>
          </cell>
        </row>
        <row r="2130">
          <cell r="A2130" t="str">
            <v>ON</v>
          </cell>
          <cell r="B2130">
            <v>5</v>
          </cell>
          <cell r="C2130">
            <v>3</v>
          </cell>
          <cell r="D2130" t="str">
            <v>P</v>
          </cell>
          <cell r="E2130">
            <v>2.7</v>
          </cell>
          <cell r="F2130">
            <v>37736</v>
          </cell>
          <cell r="G2130">
            <v>0</v>
          </cell>
          <cell r="H2130">
            <v>0</v>
          </cell>
          <cell r="I2130" t="str">
            <v>0          0</v>
          </cell>
          <cell r="J2130">
            <v>0</v>
          </cell>
          <cell r="K2130">
            <v>0</v>
          </cell>
          <cell r="L2130">
            <v>2003</v>
          </cell>
          <cell r="M2130" t="str">
            <v>No Trade</v>
          </cell>
          <cell r="N2130" t="str">
            <v/>
          </cell>
          <cell r="O2130" t="str">
            <v/>
          </cell>
          <cell r="P2130" t="str">
            <v/>
          </cell>
        </row>
        <row r="2131">
          <cell r="A2131" t="str">
            <v>ON</v>
          </cell>
          <cell r="B2131">
            <v>5</v>
          </cell>
          <cell r="C2131">
            <v>3</v>
          </cell>
          <cell r="D2131" t="str">
            <v>P</v>
          </cell>
          <cell r="E2131">
            <v>2.75</v>
          </cell>
          <cell r="F2131">
            <v>37736</v>
          </cell>
          <cell r="G2131">
            <v>1.4999999999999999E-2</v>
          </cell>
          <cell r="H2131">
            <v>0.01</v>
          </cell>
          <cell r="I2131" t="str">
            <v>8          0</v>
          </cell>
          <cell r="J2131">
            <v>0</v>
          </cell>
          <cell r="K2131">
            <v>0</v>
          </cell>
          <cell r="L2131">
            <v>2003</v>
          </cell>
          <cell r="M2131">
            <v>1.8534191633277242</v>
          </cell>
          <cell r="N2131" t="str">
            <v>NG53</v>
          </cell>
          <cell r="O2131">
            <v>59.02</v>
          </cell>
          <cell r="P2131">
            <v>2</v>
          </cell>
        </row>
        <row r="2132">
          <cell r="A2132" t="str">
            <v>ON</v>
          </cell>
          <cell r="B2132">
            <v>5</v>
          </cell>
          <cell r="C2132">
            <v>3</v>
          </cell>
          <cell r="D2132" t="str">
            <v>P</v>
          </cell>
          <cell r="E2132">
            <v>2.8</v>
          </cell>
          <cell r="F2132">
            <v>37736</v>
          </cell>
          <cell r="G2132">
            <v>1.7999999999999999E-2</v>
          </cell>
          <cell r="H2132">
            <v>0.02</v>
          </cell>
          <cell r="I2132" t="str">
            <v>2          0</v>
          </cell>
          <cell r="J2132">
            <v>0</v>
          </cell>
          <cell r="K2132">
            <v>0</v>
          </cell>
          <cell r="L2132">
            <v>2003</v>
          </cell>
          <cell r="M2132">
            <v>1.8782171552410283</v>
          </cell>
          <cell r="N2132" t="str">
            <v>NG53</v>
          </cell>
          <cell r="O2132">
            <v>59.02</v>
          </cell>
          <cell r="P2132">
            <v>2</v>
          </cell>
        </row>
        <row r="2133">
          <cell r="A2133" t="str">
            <v>ON</v>
          </cell>
          <cell r="B2133">
            <v>5</v>
          </cell>
          <cell r="C2133">
            <v>3</v>
          </cell>
          <cell r="D2133" t="str">
            <v>P</v>
          </cell>
          <cell r="E2133">
            <v>2.85</v>
          </cell>
          <cell r="F2133">
            <v>37736</v>
          </cell>
          <cell r="G2133">
            <v>2.1000000000000001E-2</v>
          </cell>
          <cell r="H2133">
            <v>0.02</v>
          </cell>
          <cell r="I2133" t="str">
            <v>6          0</v>
          </cell>
          <cell r="J2133">
            <v>0</v>
          </cell>
          <cell r="K2133">
            <v>0</v>
          </cell>
          <cell r="L2133">
            <v>2003</v>
          </cell>
          <cell r="M2133">
            <v>1.8986000378255627</v>
          </cell>
          <cell r="N2133" t="str">
            <v>NG53</v>
          </cell>
          <cell r="O2133">
            <v>59.02</v>
          </cell>
          <cell r="P2133">
            <v>2</v>
          </cell>
        </row>
        <row r="2134">
          <cell r="A2134" t="str">
            <v>ON</v>
          </cell>
          <cell r="B2134">
            <v>5</v>
          </cell>
          <cell r="C2134">
            <v>3</v>
          </cell>
          <cell r="D2134" t="str">
            <v>P</v>
          </cell>
          <cell r="E2134">
            <v>2.9</v>
          </cell>
          <cell r="F2134">
            <v>37736</v>
          </cell>
          <cell r="G2134">
            <v>0</v>
          </cell>
          <cell r="H2134">
            <v>0</v>
          </cell>
          <cell r="I2134" t="str">
            <v>0          0</v>
          </cell>
          <cell r="J2134">
            <v>0</v>
          </cell>
          <cell r="K2134">
            <v>0</v>
          </cell>
          <cell r="L2134">
            <v>2003</v>
          </cell>
          <cell r="M2134" t="str">
            <v>No Trade</v>
          </cell>
          <cell r="N2134" t="str">
            <v/>
          </cell>
          <cell r="O2134" t="str">
            <v/>
          </cell>
          <cell r="P2134" t="str">
            <v/>
          </cell>
        </row>
        <row r="2135">
          <cell r="A2135" t="str">
            <v>ON</v>
          </cell>
          <cell r="B2135">
            <v>5</v>
          </cell>
          <cell r="C2135">
            <v>3</v>
          </cell>
          <cell r="D2135" t="str">
            <v>P</v>
          </cell>
          <cell r="E2135">
            <v>2.95</v>
          </cell>
          <cell r="F2135">
            <v>37736</v>
          </cell>
          <cell r="G2135">
            <v>0.03</v>
          </cell>
          <cell r="H2135">
            <v>0.03</v>
          </cell>
          <cell r="I2135" t="str">
            <v>7          0</v>
          </cell>
          <cell r="J2135">
            <v>0</v>
          </cell>
          <cell r="K2135">
            <v>0</v>
          </cell>
          <cell r="L2135">
            <v>2003</v>
          </cell>
          <cell r="M2135">
            <v>1.9543976278748929</v>
          </cell>
          <cell r="N2135" t="str">
            <v>NG53</v>
          </cell>
          <cell r="O2135">
            <v>59.02</v>
          </cell>
          <cell r="P2135">
            <v>2</v>
          </cell>
        </row>
        <row r="2136">
          <cell r="A2136" t="str">
            <v>ON</v>
          </cell>
          <cell r="B2136">
            <v>5</v>
          </cell>
          <cell r="C2136">
            <v>3</v>
          </cell>
          <cell r="D2136" t="str">
            <v>C</v>
          </cell>
          <cell r="E2136">
            <v>3</v>
          </cell>
          <cell r="F2136">
            <v>37736</v>
          </cell>
          <cell r="G2136">
            <v>0.91</v>
          </cell>
          <cell r="H2136">
            <v>0.91</v>
          </cell>
          <cell r="I2136" t="str">
            <v>0          0</v>
          </cell>
          <cell r="J2136">
            <v>0</v>
          </cell>
          <cell r="K2136">
            <v>0</v>
          </cell>
          <cell r="L2136">
            <v>2003</v>
          </cell>
          <cell r="M2136" t="str">
            <v>No Trade</v>
          </cell>
          <cell r="N2136" t="str">
            <v>NG53</v>
          </cell>
          <cell r="O2136">
            <v>59.02</v>
          </cell>
          <cell r="P2136">
            <v>1</v>
          </cell>
        </row>
        <row r="2137">
          <cell r="A2137" t="str">
            <v>ON</v>
          </cell>
          <cell r="B2137">
            <v>5</v>
          </cell>
          <cell r="C2137">
            <v>3</v>
          </cell>
          <cell r="D2137" t="str">
            <v>P</v>
          </cell>
          <cell r="E2137">
            <v>3</v>
          </cell>
          <cell r="F2137">
            <v>37736</v>
          </cell>
          <cell r="G2137">
            <v>3.5999999999999997E-2</v>
          </cell>
          <cell r="H2137">
            <v>0.04</v>
          </cell>
          <cell r="I2137" t="str">
            <v>3          0</v>
          </cell>
          <cell r="J2137">
            <v>0</v>
          </cell>
          <cell r="K2137">
            <v>0</v>
          </cell>
          <cell r="L2137">
            <v>2003</v>
          </cell>
          <cell r="M2137">
            <v>1.9861010615366499</v>
          </cell>
          <cell r="N2137" t="str">
            <v>NG53</v>
          </cell>
          <cell r="O2137">
            <v>59.02</v>
          </cell>
          <cell r="P2137">
            <v>2</v>
          </cell>
        </row>
        <row r="2138">
          <cell r="A2138" t="str">
            <v>ON</v>
          </cell>
          <cell r="B2138">
            <v>5</v>
          </cell>
          <cell r="C2138">
            <v>3</v>
          </cell>
          <cell r="D2138" t="str">
            <v>P</v>
          </cell>
          <cell r="E2138">
            <v>3.1</v>
          </cell>
          <cell r="F2138">
            <v>37736</v>
          </cell>
          <cell r="G2138">
            <v>4.9000000000000002E-2</v>
          </cell>
          <cell r="H2138">
            <v>0.05</v>
          </cell>
          <cell r="I2138" t="str">
            <v>9          0</v>
          </cell>
          <cell r="J2138">
            <v>0</v>
          </cell>
          <cell r="K2138">
            <v>0</v>
          </cell>
          <cell r="L2138">
            <v>2003</v>
          </cell>
          <cell r="M2138">
            <v>2.0409838542429402</v>
          </cell>
          <cell r="N2138" t="str">
            <v>NG53</v>
          </cell>
          <cell r="O2138">
            <v>59.02</v>
          </cell>
          <cell r="P2138">
            <v>2</v>
          </cell>
        </row>
        <row r="2139">
          <cell r="A2139" t="str">
            <v>ON</v>
          </cell>
          <cell r="B2139">
            <v>5</v>
          </cell>
          <cell r="C2139">
            <v>3</v>
          </cell>
          <cell r="D2139" t="str">
            <v>P</v>
          </cell>
          <cell r="E2139">
            <v>3.15</v>
          </cell>
          <cell r="F2139">
            <v>37736</v>
          </cell>
          <cell r="G2139">
            <v>5.7000000000000002E-2</v>
          </cell>
          <cell r="H2139">
            <v>0.06</v>
          </cell>
          <cell r="I2139" t="str">
            <v>8          0</v>
          </cell>
          <cell r="J2139">
            <v>0</v>
          </cell>
          <cell r="K2139">
            <v>0</v>
          </cell>
          <cell r="L2139">
            <v>2003</v>
          </cell>
          <cell r="M2139">
            <v>2.0702138422753711</v>
          </cell>
          <cell r="N2139" t="str">
            <v>NG53</v>
          </cell>
          <cell r="O2139">
            <v>59.02</v>
          </cell>
          <cell r="P2139">
            <v>2</v>
          </cell>
        </row>
        <row r="2140">
          <cell r="A2140" t="str">
            <v>ON</v>
          </cell>
          <cell r="B2140">
            <v>5</v>
          </cell>
          <cell r="C2140">
            <v>3</v>
          </cell>
          <cell r="D2140" t="str">
            <v>P</v>
          </cell>
          <cell r="E2140">
            <v>3.2</v>
          </cell>
          <cell r="F2140">
            <v>37736</v>
          </cell>
          <cell r="G2140">
            <v>6.5000000000000002E-2</v>
          </cell>
          <cell r="H2140">
            <v>7.0000000000000007E-2</v>
          </cell>
          <cell r="I2140" t="str">
            <v>8          0</v>
          </cell>
          <cell r="J2140">
            <v>0</v>
          </cell>
          <cell r="K2140">
            <v>0</v>
          </cell>
          <cell r="L2140">
            <v>2003</v>
          </cell>
          <cell r="M2140">
            <v>2.0954459043089941</v>
          </cell>
          <cell r="N2140" t="str">
            <v>NG53</v>
          </cell>
          <cell r="O2140">
            <v>59.02</v>
          </cell>
          <cell r="P2140">
            <v>2</v>
          </cell>
        </row>
        <row r="2141">
          <cell r="A2141" t="str">
            <v>ON</v>
          </cell>
          <cell r="B2141">
            <v>5</v>
          </cell>
          <cell r="C2141">
            <v>3</v>
          </cell>
          <cell r="D2141" t="str">
            <v>C</v>
          </cell>
          <cell r="E2141">
            <v>3.25</v>
          </cell>
          <cell r="F2141">
            <v>37736</v>
          </cell>
          <cell r="G2141">
            <v>0.88300000000000001</v>
          </cell>
          <cell r="H2141">
            <v>0.88</v>
          </cell>
          <cell r="I2141" t="str">
            <v>3          0</v>
          </cell>
          <cell r="J2141">
            <v>0</v>
          </cell>
          <cell r="K2141">
            <v>0</v>
          </cell>
          <cell r="L2141">
            <v>2003</v>
          </cell>
          <cell r="M2141" t="str">
            <v>No Trade</v>
          </cell>
          <cell r="N2141" t="str">
            <v>NG53</v>
          </cell>
          <cell r="O2141">
            <v>59.02</v>
          </cell>
          <cell r="P2141">
            <v>1</v>
          </cell>
        </row>
        <row r="2142">
          <cell r="A2142" t="str">
            <v>ON</v>
          </cell>
          <cell r="B2142">
            <v>5</v>
          </cell>
          <cell r="C2142">
            <v>3</v>
          </cell>
          <cell r="D2142" t="str">
            <v>P</v>
          </cell>
          <cell r="E2142">
            <v>3.25</v>
          </cell>
          <cell r="F2142">
            <v>37736</v>
          </cell>
          <cell r="G2142">
            <v>7.4999999999999997E-2</v>
          </cell>
          <cell r="H2142">
            <v>0.08</v>
          </cell>
          <cell r="I2142" t="str">
            <v>9          0</v>
          </cell>
          <cell r="J2142">
            <v>0</v>
          </cell>
          <cell r="K2142">
            <v>0</v>
          </cell>
          <cell r="L2142">
            <v>2003</v>
          </cell>
          <cell r="M2142">
            <v>2.1257297592783684</v>
          </cell>
          <cell r="N2142" t="str">
            <v>NG53</v>
          </cell>
          <cell r="O2142">
            <v>59.02</v>
          </cell>
          <cell r="P2142">
            <v>2</v>
          </cell>
        </row>
        <row r="2143">
          <cell r="A2143" t="str">
            <v>ON</v>
          </cell>
          <cell r="B2143">
            <v>5</v>
          </cell>
          <cell r="C2143">
            <v>3</v>
          </cell>
          <cell r="D2143" t="str">
            <v>P</v>
          </cell>
          <cell r="E2143">
            <v>3.3</v>
          </cell>
          <cell r="F2143">
            <v>37736</v>
          </cell>
          <cell r="G2143">
            <v>8.5000000000000006E-2</v>
          </cell>
          <cell r="H2143">
            <v>0.1</v>
          </cell>
          <cell r="I2143" t="str">
            <v>0          0</v>
          </cell>
          <cell r="J2143">
            <v>0</v>
          </cell>
          <cell r="K2143">
            <v>0</v>
          </cell>
          <cell r="L2143">
            <v>2003</v>
          </cell>
          <cell r="M2143">
            <v>2.1521711956003973</v>
          </cell>
          <cell r="N2143" t="str">
            <v>NG53</v>
          </cell>
          <cell r="O2143">
            <v>59.02</v>
          </cell>
          <cell r="P2143">
            <v>2</v>
          </cell>
        </row>
        <row r="2144">
          <cell r="A2144" t="str">
            <v>ON</v>
          </cell>
          <cell r="B2144">
            <v>5</v>
          </cell>
          <cell r="C2144">
            <v>3</v>
          </cell>
          <cell r="D2144" t="str">
            <v>P</v>
          </cell>
          <cell r="E2144">
            <v>3.35</v>
          </cell>
          <cell r="F2144">
            <v>37736</v>
          </cell>
          <cell r="G2144">
            <v>9.6000000000000002E-2</v>
          </cell>
          <cell r="H2144">
            <v>0.11</v>
          </cell>
          <cell r="I2144" t="str">
            <v>3          0</v>
          </cell>
          <cell r="J2144">
            <v>0</v>
          </cell>
          <cell r="K2144">
            <v>0</v>
          </cell>
          <cell r="L2144">
            <v>2003</v>
          </cell>
          <cell r="M2144">
            <v>2.1789801662762942</v>
          </cell>
          <cell r="N2144" t="str">
            <v>NG53</v>
          </cell>
          <cell r="O2144">
            <v>59.02</v>
          </cell>
          <cell r="P2144">
            <v>2</v>
          </cell>
        </row>
        <row r="2145">
          <cell r="A2145" t="str">
            <v>ON</v>
          </cell>
          <cell r="B2145">
            <v>5</v>
          </cell>
          <cell r="C2145">
            <v>3</v>
          </cell>
          <cell r="D2145" t="str">
            <v>P</v>
          </cell>
          <cell r="E2145">
            <v>3.4</v>
          </cell>
          <cell r="F2145">
            <v>37736</v>
          </cell>
          <cell r="G2145">
            <v>0.109</v>
          </cell>
          <cell r="H2145">
            <v>0.12</v>
          </cell>
          <cell r="I2145" t="str">
            <v>7          0</v>
          </cell>
          <cell r="J2145">
            <v>0</v>
          </cell>
          <cell r="K2145">
            <v>0</v>
          </cell>
          <cell r="L2145">
            <v>2003</v>
          </cell>
          <cell r="M2145">
            <v>2.2091384874267983</v>
          </cell>
          <cell r="N2145" t="str">
            <v>NG53</v>
          </cell>
          <cell r="O2145">
            <v>59.02</v>
          </cell>
          <cell r="P2145">
            <v>2</v>
          </cell>
        </row>
        <row r="2146">
          <cell r="A2146" t="str">
            <v>ON</v>
          </cell>
          <cell r="B2146">
            <v>5</v>
          </cell>
          <cell r="C2146">
            <v>3</v>
          </cell>
          <cell r="D2146" t="str">
            <v>P</v>
          </cell>
          <cell r="E2146">
            <v>3.45</v>
          </cell>
          <cell r="F2146">
            <v>37736</v>
          </cell>
          <cell r="G2146">
            <v>0.122</v>
          </cell>
          <cell r="H2146">
            <v>0.14000000000000001</v>
          </cell>
          <cell r="I2146" t="str">
            <v>3          0</v>
          </cell>
          <cell r="J2146">
            <v>0</v>
          </cell>
          <cell r="K2146">
            <v>0</v>
          </cell>
          <cell r="L2146">
            <v>2003</v>
          </cell>
          <cell r="M2146">
            <v>2.2359330796959238</v>
          </cell>
          <cell r="N2146" t="str">
            <v>NG53</v>
          </cell>
          <cell r="O2146">
            <v>59.02</v>
          </cell>
          <cell r="P2146">
            <v>2</v>
          </cell>
        </row>
        <row r="2147">
          <cell r="A2147" t="str">
            <v>ON</v>
          </cell>
          <cell r="B2147">
            <v>5</v>
          </cell>
          <cell r="C2147">
            <v>3</v>
          </cell>
          <cell r="D2147" t="str">
            <v>C</v>
          </cell>
          <cell r="E2147">
            <v>3.5</v>
          </cell>
          <cell r="F2147">
            <v>37736</v>
          </cell>
          <cell r="G2147">
            <v>0.68300000000000005</v>
          </cell>
          <cell r="H2147">
            <v>0.6</v>
          </cell>
          <cell r="I2147" t="str">
            <v>3          0</v>
          </cell>
          <cell r="J2147">
            <v>0</v>
          </cell>
          <cell r="K2147">
            <v>0</v>
          </cell>
          <cell r="L2147">
            <v>2003</v>
          </cell>
          <cell r="M2147" t="str">
            <v>No Trade</v>
          </cell>
          <cell r="N2147" t="str">
            <v>NG53</v>
          </cell>
          <cell r="O2147">
            <v>59.02</v>
          </cell>
          <cell r="P2147">
            <v>1</v>
          </cell>
        </row>
        <row r="2148">
          <cell r="A2148" t="str">
            <v>ON</v>
          </cell>
          <cell r="B2148">
            <v>5</v>
          </cell>
          <cell r="C2148">
            <v>3</v>
          </cell>
          <cell r="D2148" t="str">
            <v>P</v>
          </cell>
          <cell r="E2148">
            <v>3.5</v>
          </cell>
          <cell r="F2148">
            <v>37736</v>
          </cell>
          <cell r="G2148">
            <v>0.13600000000000001</v>
          </cell>
          <cell r="H2148">
            <v>0.16</v>
          </cell>
          <cell r="I2148" t="str">
            <v>0          0</v>
          </cell>
          <cell r="J2148">
            <v>0</v>
          </cell>
          <cell r="K2148">
            <v>0</v>
          </cell>
          <cell r="L2148">
            <v>2003</v>
          </cell>
          <cell r="M2148">
            <v>2.2626993137921789</v>
          </cell>
          <cell r="N2148" t="str">
            <v>NG53</v>
          </cell>
          <cell r="O2148">
            <v>59.02</v>
          </cell>
          <cell r="P2148">
            <v>2</v>
          </cell>
        </row>
        <row r="2149">
          <cell r="A2149" t="str">
            <v>ON</v>
          </cell>
          <cell r="B2149">
            <v>5</v>
          </cell>
          <cell r="C2149">
            <v>3</v>
          </cell>
          <cell r="D2149" t="str">
            <v>C</v>
          </cell>
          <cell r="E2149">
            <v>3.55</v>
          </cell>
          <cell r="F2149">
            <v>37736</v>
          </cell>
          <cell r="G2149">
            <v>0.65</v>
          </cell>
          <cell r="H2149">
            <v>0.56999999999999995</v>
          </cell>
          <cell r="I2149" t="str">
            <v>2          0</v>
          </cell>
          <cell r="J2149">
            <v>0</v>
          </cell>
          <cell r="K2149">
            <v>0</v>
          </cell>
          <cell r="L2149">
            <v>2003</v>
          </cell>
          <cell r="M2149" t="str">
            <v>No Trade</v>
          </cell>
          <cell r="N2149" t="str">
            <v>NG53</v>
          </cell>
          <cell r="O2149">
            <v>59.02</v>
          </cell>
          <cell r="P2149">
            <v>1</v>
          </cell>
        </row>
        <row r="2150">
          <cell r="A2150" t="str">
            <v>ON</v>
          </cell>
          <cell r="B2150">
            <v>5</v>
          </cell>
          <cell r="C2150">
            <v>3</v>
          </cell>
          <cell r="D2150" t="str">
            <v>P</v>
          </cell>
          <cell r="E2150">
            <v>3.55</v>
          </cell>
          <cell r="F2150">
            <v>37736</v>
          </cell>
          <cell r="G2150">
            <v>0.152</v>
          </cell>
          <cell r="H2150">
            <v>0.17</v>
          </cell>
          <cell r="I2150" t="str">
            <v>8          0</v>
          </cell>
          <cell r="J2150">
            <v>0</v>
          </cell>
          <cell r="K2150">
            <v>0</v>
          </cell>
          <cell r="L2150">
            <v>2003</v>
          </cell>
          <cell r="M2150">
            <v>2.2919194855646263</v>
          </cell>
          <cell r="N2150" t="str">
            <v>NG53</v>
          </cell>
          <cell r="O2150">
            <v>59.02</v>
          </cell>
          <cell r="P2150">
            <v>2</v>
          </cell>
        </row>
        <row r="2151">
          <cell r="A2151" t="str">
            <v>ON</v>
          </cell>
          <cell r="B2151">
            <v>5</v>
          </cell>
          <cell r="C2151">
            <v>3</v>
          </cell>
          <cell r="D2151" t="str">
            <v>C</v>
          </cell>
          <cell r="E2151">
            <v>3.6</v>
          </cell>
          <cell r="F2151">
            <v>37736</v>
          </cell>
          <cell r="G2151">
            <v>0.61799999999999999</v>
          </cell>
          <cell r="H2151">
            <v>0.54</v>
          </cell>
          <cell r="I2151" t="str">
            <v>4          0</v>
          </cell>
          <cell r="J2151">
            <v>0</v>
          </cell>
          <cell r="K2151">
            <v>0</v>
          </cell>
          <cell r="L2151">
            <v>2003</v>
          </cell>
          <cell r="M2151" t="str">
            <v>No Trade</v>
          </cell>
          <cell r="N2151" t="str">
            <v>NG53</v>
          </cell>
          <cell r="O2151">
            <v>59.02</v>
          </cell>
          <cell r="P2151">
            <v>1</v>
          </cell>
        </row>
        <row r="2152">
          <cell r="A2152" t="str">
            <v>ON</v>
          </cell>
          <cell r="B2152">
            <v>5</v>
          </cell>
          <cell r="C2152">
            <v>3</v>
          </cell>
          <cell r="D2152" t="str">
            <v>P</v>
          </cell>
          <cell r="E2152">
            <v>3.6</v>
          </cell>
          <cell r="F2152">
            <v>37736</v>
          </cell>
          <cell r="G2152">
            <v>0.16900000000000001</v>
          </cell>
          <cell r="H2152">
            <v>0.19</v>
          </cell>
          <cell r="I2152" t="str">
            <v>7          0</v>
          </cell>
          <cell r="J2152">
            <v>0</v>
          </cell>
          <cell r="K2152">
            <v>0</v>
          </cell>
          <cell r="L2152">
            <v>2003</v>
          </cell>
          <cell r="M2152">
            <v>2.3206719066159427</v>
          </cell>
          <cell r="N2152" t="str">
            <v>NG53</v>
          </cell>
          <cell r="O2152">
            <v>59.02</v>
          </cell>
          <cell r="P2152">
            <v>2</v>
          </cell>
        </row>
        <row r="2153">
          <cell r="A2153" t="str">
            <v>ON</v>
          </cell>
          <cell r="B2153">
            <v>5</v>
          </cell>
          <cell r="C2153">
            <v>3</v>
          </cell>
          <cell r="D2153" t="str">
            <v>C</v>
          </cell>
          <cell r="E2153">
            <v>3.65</v>
          </cell>
          <cell r="F2153">
            <v>37736</v>
          </cell>
          <cell r="G2153">
            <v>0.58699999999999997</v>
          </cell>
          <cell r="H2153">
            <v>0.51</v>
          </cell>
          <cell r="I2153" t="str">
            <v>5          0</v>
          </cell>
          <cell r="J2153">
            <v>0</v>
          </cell>
          <cell r="K2153">
            <v>0</v>
          </cell>
          <cell r="L2153">
            <v>2003</v>
          </cell>
          <cell r="M2153" t="str">
            <v>No Trade</v>
          </cell>
          <cell r="N2153" t="str">
            <v>NG53</v>
          </cell>
          <cell r="O2153">
            <v>59.02</v>
          </cell>
          <cell r="P2153">
            <v>1</v>
          </cell>
        </row>
        <row r="2154">
          <cell r="A2154" t="str">
            <v>ON</v>
          </cell>
          <cell r="B2154">
            <v>5</v>
          </cell>
          <cell r="C2154">
            <v>3</v>
          </cell>
          <cell r="D2154" t="str">
            <v>P</v>
          </cell>
          <cell r="E2154">
            <v>3.65</v>
          </cell>
          <cell r="F2154">
            <v>37736</v>
          </cell>
          <cell r="G2154">
            <v>0.188</v>
          </cell>
          <cell r="H2154">
            <v>0.21</v>
          </cell>
          <cell r="I2154" t="str">
            <v>8          0</v>
          </cell>
          <cell r="J2154">
            <v>0</v>
          </cell>
          <cell r="K2154">
            <v>0</v>
          </cell>
          <cell r="L2154">
            <v>2003</v>
          </cell>
          <cell r="M2154">
            <v>2.3512093711621356</v>
          </cell>
          <cell r="N2154" t="str">
            <v>NG53</v>
          </cell>
          <cell r="O2154">
            <v>59.02</v>
          </cell>
          <cell r="P2154">
            <v>2</v>
          </cell>
        </row>
        <row r="2155">
          <cell r="A2155" t="str">
            <v>ON</v>
          </cell>
          <cell r="B2155">
            <v>5</v>
          </cell>
          <cell r="C2155">
            <v>3</v>
          </cell>
          <cell r="D2155" t="str">
            <v>C</v>
          </cell>
          <cell r="E2155">
            <v>3.7</v>
          </cell>
          <cell r="F2155">
            <v>37736</v>
          </cell>
          <cell r="G2155">
            <v>0.55000000000000004</v>
          </cell>
          <cell r="H2155">
            <v>0.47</v>
          </cell>
          <cell r="I2155" t="str">
            <v>7          4</v>
          </cell>
          <cell r="J2155">
            <v>0.48099999999999998</v>
          </cell>
          <cell r="K2155">
            <v>0.48</v>
          </cell>
          <cell r="L2155">
            <v>2003</v>
          </cell>
          <cell r="M2155" t="str">
            <v>No Trade</v>
          </cell>
          <cell r="N2155" t="str">
            <v>NG53</v>
          </cell>
          <cell r="O2155">
            <v>59.02</v>
          </cell>
          <cell r="P2155">
            <v>1</v>
          </cell>
        </row>
        <row r="2156">
          <cell r="A2156" t="str">
            <v>ON</v>
          </cell>
          <cell r="B2156">
            <v>5</v>
          </cell>
          <cell r="C2156">
            <v>3</v>
          </cell>
          <cell r="D2156" t="str">
            <v>P</v>
          </cell>
          <cell r="E2156">
            <v>3.7</v>
          </cell>
          <cell r="F2156">
            <v>37736</v>
          </cell>
          <cell r="G2156">
            <v>0.19700000000000001</v>
          </cell>
          <cell r="H2156">
            <v>0.23</v>
          </cell>
          <cell r="I2156" t="str">
            <v>0          2</v>
          </cell>
          <cell r="J2156">
            <v>0.23100000000000001</v>
          </cell>
          <cell r="K2156">
            <v>0.23</v>
          </cell>
          <cell r="L2156">
            <v>2003</v>
          </cell>
          <cell r="M2156">
            <v>2.3577370471336425</v>
          </cell>
          <cell r="N2156" t="str">
            <v>NG53</v>
          </cell>
          <cell r="O2156">
            <v>59.02</v>
          </cell>
          <cell r="P2156">
            <v>2</v>
          </cell>
        </row>
        <row r="2157">
          <cell r="A2157" t="str">
            <v>ON</v>
          </cell>
          <cell r="B2157">
            <v>5</v>
          </cell>
          <cell r="C2157">
            <v>3</v>
          </cell>
          <cell r="D2157" t="str">
            <v>C</v>
          </cell>
          <cell r="E2157">
            <v>3.75</v>
          </cell>
          <cell r="F2157">
            <v>37736</v>
          </cell>
          <cell r="G2157">
            <v>0.52100000000000002</v>
          </cell>
          <cell r="H2157">
            <v>0.45</v>
          </cell>
          <cell r="I2157" t="str">
            <v>0          0</v>
          </cell>
          <cell r="J2157">
            <v>0</v>
          </cell>
          <cell r="K2157">
            <v>0</v>
          </cell>
          <cell r="L2157">
            <v>2003</v>
          </cell>
          <cell r="M2157" t="str">
            <v>No Trade</v>
          </cell>
          <cell r="N2157" t="str">
            <v>NG53</v>
          </cell>
          <cell r="O2157">
            <v>59.02</v>
          </cell>
          <cell r="P2157">
            <v>1</v>
          </cell>
        </row>
        <row r="2158">
          <cell r="A2158" t="str">
            <v>ON</v>
          </cell>
          <cell r="B2158">
            <v>5</v>
          </cell>
          <cell r="C2158">
            <v>3</v>
          </cell>
          <cell r="D2158" t="str">
            <v>P</v>
          </cell>
          <cell r="E2158">
            <v>3.75</v>
          </cell>
          <cell r="F2158">
            <v>37736</v>
          </cell>
          <cell r="G2158">
            <v>0.218</v>
          </cell>
          <cell r="H2158">
            <v>0.25</v>
          </cell>
          <cell r="I2158" t="str">
            <v>3         50</v>
          </cell>
          <cell r="J2158">
            <v>0</v>
          </cell>
          <cell r="K2158">
            <v>0</v>
          </cell>
          <cell r="L2158">
            <v>2003</v>
          </cell>
          <cell r="M2158">
            <v>2.388354943184368</v>
          </cell>
          <cell r="N2158" t="str">
            <v>NG53</v>
          </cell>
          <cell r="O2158">
            <v>59.02</v>
          </cell>
          <cell r="P2158">
            <v>2</v>
          </cell>
        </row>
        <row r="2159">
          <cell r="A2159" t="str">
            <v>ON</v>
          </cell>
          <cell r="B2159">
            <v>5</v>
          </cell>
          <cell r="C2159">
            <v>3</v>
          </cell>
          <cell r="D2159" t="str">
            <v>C</v>
          </cell>
          <cell r="E2159">
            <v>3.8</v>
          </cell>
          <cell r="F2159">
            <v>37736</v>
          </cell>
          <cell r="G2159">
            <v>0.502</v>
          </cell>
          <cell r="H2159">
            <v>0.43</v>
          </cell>
          <cell r="I2159" t="str">
            <v>5          0</v>
          </cell>
          <cell r="J2159">
            <v>0</v>
          </cell>
          <cell r="K2159">
            <v>0</v>
          </cell>
          <cell r="L2159">
            <v>2003</v>
          </cell>
          <cell r="M2159" t="str">
            <v>No Trade</v>
          </cell>
          <cell r="N2159" t="str">
            <v>NG53</v>
          </cell>
          <cell r="O2159">
            <v>59.02</v>
          </cell>
          <cell r="P2159">
            <v>1</v>
          </cell>
        </row>
        <row r="2160">
          <cell r="A2160" t="str">
            <v>ON</v>
          </cell>
          <cell r="B2160">
            <v>5</v>
          </cell>
          <cell r="C2160">
            <v>3</v>
          </cell>
          <cell r="D2160" t="str">
            <v>P</v>
          </cell>
          <cell r="E2160">
            <v>3.8</v>
          </cell>
          <cell r="F2160">
            <v>37736</v>
          </cell>
          <cell r="G2160">
            <v>0.25</v>
          </cell>
          <cell r="H2160">
            <v>0.28000000000000003</v>
          </cell>
          <cell r="I2160" t="str">
            <v>7          0</v>
          </cell>
          <cell r="J2160">
            <v>0</v>
          </cell>
          <cell r="K2160">
            <v>0</v>
          </cell>
          <cell r="L2160">
            <v>2003</v>
          </cell>
          <cell r="M2160">
            <v>2.4371462445632526</v>
          </cell>
          <cell r="N2160" t="str">
            <v>NG53</v>
          </cell>
          <cell r="O2160">
            <v>59.02</v>
          </cell>
          <cell r="P2160">
            <v>2</v>
          </cell>
        </row>
        <row r="2161">
          <cell r="A2161" t="str">
            <v>ON</v>
          </cell>
          <cell r="B2161">
            <v>5</v>
          </cell>
          <cell r="C2161">
            <v>3</v>
          </cell>
          <cell r="D2161" t="str">
            <v>C</v>
          </cell>
          <cell r="E2161">
            <v>3.85</v>
          </cell>
          <cell r="F2161">
            <v>37736</v>
          </cell>
          <cell r="G2161">
            <v>0.47599999999999998</v>
          </cell>
          <cell r="H2161">
            <v>0.41</v>
          </cell>
          <cell r="I2161" t="str">
            <v>2          0</v>
          </cell>
          <cell r="J2161">
            <v>0</v>
          </cell>
          <cell r="K2161">
            <v>0</v>
          </cell>
          <cell r="L2161">
            <v>2003</v>
          </cell>
          <cell r="M2161" t="str">
            <v>No Trade</v>
          </cell>
          <cell r="N2161" t="str">
            <v>NG53</v>
          </cell>
          <cell r="O2161">
            <v>59.02</v>
          </cell>
          <cell r="P2161">
            <v>1</v>
          </cell>
        </row>
        <row r="2162">
          <cell r="A2162" t="str">
            <v>ON</v>
          </cell>
          <cell r="B2162">
            <v>5</v>
          </cell>
          <cell r="C2162">
            <v>3</v>
          </cell>
          <cell r="D2162" t="str">
            <v>P</v>
          </cell>
          <cell r="E2162">
            <v>3.85</v>
          </cell>
          <cell r="F2162">
            <v>37736</v>
          </cell>
          <cell r="G2162">
            <v>0.27300000000000002</v>
          </cell>
          <cell r="H2162">
            <v>0.31</v>
          </cell>
          <cell r="I2162" t="str">
            <v>3          0</v>
          </cell>
          <cell r="J2162">
            <v>0</v>
          </cell>
          <cell r="K2162">
            <v>0</v>
          </cell>
          <cell r="L2162">
            <v>2003</v>
          </cell>
          <cell r="M2162">
            <v>2.4654505713133439</v>
          </cell>
          <cell r="N2162" t="str">
            <v>NG53</v>
          </cell>
          <cell r="O2162">
            <v>59.02</v>
          </cell>
          <cell r="P2162">
            <v>2</v>
          </cell>
        </row>
        <row r="2163">
          <cell r="A2163" t="str">
            <v>ON</v>
          </cell>
          <cell r="B2163">
            <v>5</v>
          </cell>
          <cell r="C2163">
            <v>3</v>
          </cell>
          <cell r="D2163" t="str">
            <v>C</v>
          </cell>
          <cell r="E2163">
            <v>3.9</v>
          </cell>
          <cell r="F2163">
            <v>37736</v>
          </cell>
          <cell r="G2163">
            <v>0.45100000000000001</v>
          </cell>
          <cell r="H2163">
            <v>0.38</v>
          </cell>
          <cell r="I2163" t="str">
            <v>8          0</v>
          </cell>
          <cell r="J2163">
            <v>0</v>
          </cell>
          <cell r="K2163">
            <v>0</v>
          </cell>
          <cell r="L2163">
            <v>2003</v>
          </cell>
          <cell r="M2163" t="str">
            <v>No Trade</v>
          </cell>
          <cell r="N2163" t="str">
            <v>NG53</v>
          </cell>
          <cell r="O2163">
            <v>59.02</v>
          </cell>
          <cell r="P2163">
            <v>1</v>
          </cell>
        </row>
        <row r="2164">
          <cell r="A2164" t="str">
            <v>ON</v>
          </cell>
          <cell r="B2164">
            <v>5</v>
          </cell>
          <cell r="C2164">
            <v>3</v>
          </cell>
          <cell r="D2164" t="str">
            <v>P</v>
          </cell>
          <cell r="E2164">
            <v>3.9</v>
          </cell>
          <cell r="F2164">
            <v>37736</v>
          </cell>
          <cell r="G2164">
            <v>0.29699999999999999</v>
          </cell>
          <cell r="H2164">
            <v>0.33</v>
          </cell>
          <cell r="I2164" t="str">
            <v>9          0</v>
          </cell>
          <cell r="J2164">
            <v>0</v>
          </cell>
          <cell r="K2164">
            <v>0</v>
          </cell>
          <cell r="L2164">
            <v>2003</v>
          </cell>
          <cell r="M2164">
            <v>2.493303302090387</v>
          </cell>
          <cell r="N2164" t="str">
            <v>NG53</v>
          </cell>
          <cell r="O2164">
            <v>59.02</v>
          </cell>
          <cell r="P2164">
            <v>2</v>
          </cell>
        </row>
        <row r="2165">
          <cell r="A2165" t="str">
            <v>ON</v>
          </cell>
          <cell r="B2165">
            <v>5</v>
          </cell>
          <cell r="C2165">
            <v>3</v>
          </cell>
          <cell r="D2165" t="str">
            <v>C</v>
          </cell>
          <cell r="E2165">
            <v>3.95</v>
          </cell>
          <cell r="F2165">
            <v>37736</v>
          </cell>
          <cell r="G2165">
            <v>0.42799999999999999</v>
          </cell>
          <cell r="H2165">
            <v>0.36</v>
          </cell>
          <cell r="I2165" t="str">
            <v>6          0</v>
          </cell>
          <cell r="J2165">
            <v>0</v>
          </cell>
          <cell r="K2165">
            <v>0</v>
          </cell>
          <cell r="L2165">
            <v>2003</v>
          </cell>
          <cell r="M2165" t="str">
            <v>No Trade</v>
          </cell>
          <cell r="N2165" t="str">
            <v>NG53</v>
          </cell>
          <cell r="O2165">
            <v>59.02</v>
          </cell>
          <cell r="P2165">
            <v>1</v>
          </cell>
        </row>
        <row r="2166">
          <cell r="A2166" t="str">
            <v>ON</v>
          </cell>
          <cell r="B2166">
            <v>5</v>
          </cell>
          <cell r="C2166">
            <v>3</v>
          </cell>
          <cell r="D2166" t="str">
            <v>P</v>
          </cell>
          <cell r="E2166">
            <v>3.95</v>
          </cell>
          <cell r="F2166">
            <v>37736</v>
          </cell>
          <cell r="G2166">
            <v>0.32300000000000001</v>
          </cell>
          <cell r="H2166">
            <v>0.36</v>
          </cell>
          <cell r="I2166" t="str">
            <v>7          0</v>
          </cell>
          <cell r="J2166">
            <v>0</v>
          </cell>
          <cell r="K2166">
            <v>0</v>
          </cell>
          <cell r="L2166">
            <v>2003</v>
          </cell>
          <cell r="M2166">
            <v>2.5223562140823748</v>
          </cell>
          <cell r="N2166" t="str">
            <v>NG53</v>
          </cell>
          <cell r="O2166">
            <v>59.02</v>
          </cell>
          <cell r="P2166">
            <v>2</v>
          </cell>
        </row>
        <row r="2167">
          <cell r="A2167" t="str">
            <v>ON</v>
          </cell>
          <cell r="B2167">
            <v>5</v>
          </cell>
          <cell r="C2167">
            <v>3</v>
          </cell>
          <cell r="D2167" t="str">
            <v>C</v>
          </cell>
          <cell r="E2167">
            <v>4</v>
          </cell>
          <cell r="F2167">
            <v>37736</v>
          </cell>
          <cell r="G2167">
            <v>0.40400000000000003</v>
          </cell>
          <cell r="H2167">
            <v>0.34</v>
          </cell>
          <cell r="I2167" t="str">
            <v>5          8</v>
          </cell>
          <cell r="J2167">
            <v>0</v>
          </cell>
          <cell r="K2167">
            <v>0</v>
          </cell>
          <cell r="L2167">
            <v>2003</v>
          </cell>
          <cell r="M2167" t="str">
            <v>No Trade</v>
          </cell>
          <cell r="N2167" t="str">
            <v>NG53</v>
          </cell>
          <cell r="O2167">
            <v>59.02</v>
          </cell>
          <cell r="P2167">
            <v>1</v>
          </cell>
        </row>
        <row r="2168">
          <cell r="A2168" t="str">
            <v>ON</v>
          </cell>
          <cell r="B2168">
            <v>5</v>
          </cell>
          <cell r="C2168">
            <v>3</v>
          </cell>
          <cell r="D2168" t="str">
            <v>P</v>
          </cell>
          <cell r="E2168">
            <v>4</v>
          </cell>
          <cell r="F2168">
            <v>37736</v>
          </cell>
          <cell r="G2168">
            <v>0.34899999999999998</v>
          </cell>
          <cell r="H2168">
            <v>0.39</v>
          </cell>
          <cell r="I2168" t="str">
            <v>6         50</v>
          </cell>
          <cell r="J2168">
            <v>0.35699999999999998</v>
          </cell>
          <cell r="K2168">
            <v>0.35699999999999998</v>
          </cell>
          <cell r="L2168">
            <v>2003</v>
          </cell>
          <cell r="M2168">
            <v>2.5493665391720772</v>
          </cell>
          <cell r="N2168" t="str">
            <v>NG53</v>
          </cell>
          <cell r="O2168">
            <v>59.02</v>
          </cell>
          <cell r="P2168">
            <v>2</v>
          </cell>
        </row>
        <row r="2169">
          <cell r="A2169" t="str">
            <v>ON</v>
          </cell>
          <cell r="B2169">
            <v>5</v>
          </cell>
          <cell r="C2169">
            <v>3</v>
          </cell>
          <cell r="D2169" t="str">
            <v>C</v>
          </cell>
          <cell r="E2169">
            <v>4.0999999999999996</v>
          </cell>
          <cell r="F2169">
            <v>37736</v>
          </cell>
          <cell r="G2169">
            <v>0.36099999999999999</v>
          </cell>
          <cell r="H2169">
            <v>0.3</v>
          </cell>
          <cell r="I2169" t="str">
            <v>7          0</v>
          </cell>
          <cell r="J2169">
            <v>0</v>
          </cell>
          <cell r="K2169">
            <v>0</v>
          </cell>
          <cell r="L2169">
            <v>2003</v>
          </cell>
          <cell r="M2169" t="str">
            <v>No Trade</v>
          </cell>
          <cell r="N2169" t="str">
            <v>NG53</v>
          </cell>
          <cell r="O2169">
            <v>59.02</v>
          </cell>
          <cell r="P2169">
            <v>1</v>
          </cell>
        </row>
        <row r="2170">
          <cell r="A2170" t="str">
            <v>ON</v>
          </cell>
          <cell r="B2170">
            <v>5</v>
          </cell>
          <cell r="C2170">
            <v>3</v>
          </cell>
          <cell r="D2170" t="str">
            <v>P</v>
          </cell>
          <cell r="E2170">
            <v>4.0999999999999996</v>
          </cell>
          <cell r="F2170">
            <v>37736</v>
          </cell>
          <cell r="G2170">
            <v>0.40600000000000003</v>
          </cell>
          <cell r="H2170">
            <v>0.45</v>
          </cell>
          <cell r="I2170" t="str">
            <v>7          0</v>
          </cell>
          <cell r="J2170">
            <v>0</v>
          </cell>
          <cell r="K2170">
            <v>0</v>
          </cell>
          <cell r="L2170">
            <v>2003</v>
          </cell>
          <cell r="M2170">
            <v>2.6052735236055669</v>
          </cell>
          <cell r="N2170" t="str">
            <v>NG53</v>
          </cell>
          <cell r="O2170">
            <v>59.02</v>
          </cell>
          <cell r="P2170">
            <v>2</v>
          </cell>
        </row>
        <row r="2171">
          <cell r="A2171" t="str">
            <v>ON</v>
          </cell>
          <cell r="B2171">
            <v>5</v>
          </cell>
          <cell r="C2171">
            <v>3</v>
          </cell>
          <cell r="D2171" t="str">
            <v>C</v>
          </cell>
          <cell r="E2171">
            <v>4.25</v>
          </cell>
          <cell r="F2171">
            <v>37736</v>
          </cell>
          <cell r="G2171">
            <v>0.30499999999999999</v>
          </cell>
          <cell r="H2171">
            <v>0.25</v>
          </cell>
          <cell r="I2171" t="str">
            <v>7          0</v>
          </cell>
          <cell r="J2171">
            <v>0</v>
          </cell>
          <cell r="K2171">
            <v>0</v>
          </cell>
          <cell r="L2171">
            <v>2003</v>
          </cell>
          <cell r="M2171" t="str">
            <v>No Trade</v>
          </cell>
          <cell r="N2171" t="str">
            <v>NG53</v>
          </cell>
          <cell r="O2171">
            <v>59.02</v>
          </cell>
          <cell r="P2171">
            <v>1</v>
          </cell>
        </row>
        <row r="2172">
          <cell r="A2172" t="str">
            <v>ON</v>
          </cell>
          <cell r="B2172">
            <v>5</v>
          </cell>
          <cell r="C2172">
            <v>3</v>
          </cell>
          <cell r="D2172" t="str">
            <v>C</v>
          </cell>
          <cell r="E2172">
            <v>4.4000000000000004</v>
          </cell>
          <cell r="F2172">
            <v>37736</v>
          </cell>
          <cell r="G2172">
            <v>0.25700000000000001</v>
          </cell>
          <cell r="H2172">
            <v>0.21</v>
          </cell>
          <cell r="I2172" t="str">
            <v>5          0</v>
          </cell>
          <cell r="J2172">
            <v>0</v>
          </cell>
          <cell r="K2172">
            <v>0</v>
          </cell>
          <cell r="L2172">
            <v>2003</v>
          </cell>
          <cell r="M2172" t="str">
            <v>No Trade</v>
          </cell>
          <cell r="N2172" t="str">
            <v>NG53</v>
          </cell>
          <cell r="O2172">
            <v>59.02</v>
          </cell>
          <cell r="P2172">
            <v>1</v>
          </cell>
        </row>
        <row r="2173">
          <cell r="A2173" t="str">
            <v>ON</v>
          </cell>
          <cell r="B2173">
            <v>5</v>
          </cell>
          <cell r="C2173">
            <v>3</v>
          </cell>
          <cell r="D2173" t="str">
            <v>C</v>
          </cell>
          <cell r="E2173">
            <v>4.5</v>
          </cell>
          <cell r="F2173">
            <v>37736</v>
          </cell>
          <cell r="G2173">
            <v>0.22900000000000001</v>
          </cell>
          <cell r="H2173">
            <v>0.19</v>
          </cell>
          <cell r="I2173" t="str">
            <v>1          0</v>
          </cell>
          <cell r="J2173">
            <v>0</v>
          </cell>
          <cell r="K2173">
            <v>0</v>
          </cell>
          <cell r="L2173">
            <v>2003</v>
          </cell>
          <cell r="M2173" t="str">
            <v>No Trade</v>
          </cell>
          <cell r="N2173" t="str">
            <v>NG53</v>
          </cell>
          <cell r="O2173">
            <v>59.02</v>
          </cell>
          <cell r="P2173">
            <v>1</v>
          </cell>
        </row>
        <row r="2174">
          <cell r="A2174" t="str">
            <v>ON</v>
          </cell>
          <cell r="B2174">
            <v>5</v>
          </cell>
          <cell r="C2174">
            <v>3</v>
          </cell>
          <cell r="D2174" t="str">
            <v>C</v>
          </cell>
          <cell r="E2174">
            <v>4.6500000000000004</v>
          </cell>
          <cell r="F2174">
            <v>37736</v>
          </cell>
          <cell r="G2174">
            <v>0.19400000000000001</v>
          </cell>
          <cell r="H2174">
            <v>0.16</v>
          </cell>
          <cell r="I2174" t="str">
            <v>0          0</v>
          </cell>
          <cell r="J2174">
            <v>0</v>
          </cell>
          <cell r="K2174">
            <v>0</v>
          </cell>
          <cell r="L2174">
            <v>2003</v>
          </cell>
          <cell r="M2174" t="str">
            <v>No Trade</v>
          </cell>
          <cell r="N2174" t="str">
            <v>NG53</v>
          </cell>
          <cell r="O2174">
            <v>59.02</v>
          </cell>
          <cell r="P2174">
            <v>1</v>
          </cell>
        </row>
        <row r="2175">
          <cell r="A2175" t="str">
            <v>ON</v>
          </cell>
          <cell r="B2175">
            <v>5</v>
          </cell>
          <cell r="C2175">
            <v>3</v>
          </cell>
          <cell r="D2175" t="str">
            <v>C</v>
          </cell>
          <cell r="E2175">
            <v>4.7</v>
          </cell>
          <cell r="F2175">
            <v>37736</v>
          </cell>
          <cell r="G2175">
            <v>0.183</v>
          </cell>
          <cell r="H2175">
            <v>0.15</v>
          </cell>
          <cell r="I2175" t="str">
            <v>1          0</v>
          </cell>
          <cell r="J2175">
            <v>0</v>
          </cell>
          <cell r="K2175">
            <v>0</v>
          </cell>
          <cell r="L2175">
            <v>2003</v>
          </cell>
          <cell r="M2175" t="str">
            <v>No Trade</v>
          </cell>
          <cell r="N2175" t="str">
            <v>NG53</v>
          </cell>
          <cell r="O2175">
            <v>59.02</v>
          </cell>
          <cell r="P2175">
            <v>1</v>
          </cell>
        </row>
        <row r="2176">
          <cell r="A2176" t="str">
            <v>ON</v>
          </cell>
          <cell r="B2176">
            <v>5</v>
          </cell>
          <cell r="C2176">
            <v>3</v>
          </cell>
          <cell r="D2176" t="str">
            <v>C</v>
          </cell>
          <cell r="E2176">
            <v>4.75</v>
          </cell>
          <cell r="F2176">
            <v>37736</v>
          </cell>
          <cell r="G2176">
            <v>0.17299999999999999</v>
          </cell>
          <cell r="H2176">
            <v>0.14000000000000001</v>
          </cell>
          <cell r="I2176" t="str">
            <v>3          0</v>
          </cell>
          <cell r="J2176">
            <v>0</v>
          </cell>
          <cell r="K2176">
            <v>0</v>
          </cell>
          <cell r="L2176">
            <v>2003</v>
          </cell>
          <cell r="M2176" t="str">
            <v>No Trade</v>
          </cell>
          <cell r="N2176" t="str">
            <v>NG53</v>
          </cell>
          <cell r="O2176">
            <v>59.02</v>
          </cell>
          <cell r="P2176">
            <v>1</v>
          </cell>
        </row>
        <row r="2177">
          <cell r="A2177" t="str">
            <v>ON</v>
          </cell>
          <cell r="B2177">
            <v>5</v>
          </cell>
          <cell r="C2177">
            <v>3</v>
          </cell>
          <cell r="D2177" t="str">
            <v>C</v>
          </cell>
          <cell r="E2177">
            <v>4.8499999999999996</v>
          </cell>
          <cell r="F2177">
            <v>37736</v>
          </cell>
          <cell r="G2177">
            <v>0.155</v>
          </cell>
          <cell r="H2177">
            <v>0.12</v>
          </cell>
          <cell r="I2177" t="str">
            <v>7          0</v>
          </cell>
          <cell r="J2177">
            <v>0</v>
          </cell>
          <cell r="K2177">
            <v>0</v>
          </cell>
          <cell r="L2177">
            <v>2003</v>
          </cell>
          <cell r="M2177" t="str">
            <v>No Trade</v>
          </cell>
          <cell r="N2177" t="str">
            <v>NG53</v>
          </cell>
          <cell r="O2177">
            <v>59.02</v>
          </cell>
          <cell r="P2177">
            <v>1</v>
          </cell>
        </row>
        <row r="2178">
          <cell r="A2178" t="str">
            <v>ON</v>
          </cell>
          <cell r="B2178">
            <v>5</v>
          </cell>
          <cell r="C2178">
            <v>3</v>
          </cell>
          <cell r="D2178" t="str">
            <v>C</v>
          </cell>
          <cell r="E2178">
            <v>4.9000000000000004</v>
          </cell>
          <cell r="F2178">
            <v>37736</v>
          </cell>
          <cell r="G2178">
            <v>0.14699999999999999</v>
          </cell>
          <cell r="H2178">
            <v>0.12</v>
          </cell>
          <cell r="I2178" t="str">
            <v>0          0</v>
          </cell>
          <cell r="J2178">
            <v>0</v>
          </cell>
          <cell r="K2178">
            <v>0</v>
          </cell>
          <cell r="L2178">
            <v>2003</v>
          </cell>
          <cell r="M2178" t="str">
            <v>No Trade</v>
          </cell>
          <cell r="N2178" t="str">
            <v>NG53</v>
          </cell>
          <cell r="O2178">
            <v>59.02</v>
          </cell>
          <cell r="P2178">
            <v>1</v>
          </cell>
        </row>
        <row r="2179">
          <cell r="A2179" t="str">
            <v>ON</v>
          </cell>
          <cell r="B2179">
            <v>5</v>
          </cell>
          <cell r="C2179">
            <v>3</v>
          </cell>
          <cell r="D2179" t="str">
            <v>C</v>
          </cell>
          <cell r="E2179">
            <v>5</v>
          </cell>
          <cell r="F2179">
            <v>37736</v>
          </cell>
          <cell r="G2179">
            <v>0.13600000000000001</v>
          </cell>
          <cell r="H2179">
            <v>0.11</v>
          </cell>
          <cell r="I2179" t="str">
            <v>1         33</v>
          </cell>
          <cell r="J2179">
            <v>0.12</v>
          </cell>
          <cell r="K2179">
            <v>0.115</v>
          </cell>
          <cell r="L2179">
            <v>2003</v>
          </cell>
          <cell r="M2179" t="str">
            <v>No Trade</v>
          </cell>
          <cell r="N2179" t="str">
            <v>NG53</v>
          </cell>
          <cell r="O2179">
            <v>59.02</v>
          </cell>
          <cell r="P2179">
            <v>1</v>
          </cell>
        </row>
        <row r="2180">
          <cell r="A2180" t="str">
            <v>ON</v>
          </cell>
          <cell r="B2180">
            <v>5</v>
          </cell>
          <cell r="C2180">
            <v>3</v>
          </cell>
          <cell r="D2180" t="str">
            <v>C</v>
          </cell>
          <cell r="E2180">
            <v>5.2</v>
          </cell>
          <cell r="F2180">
            <v>37736</v>
          </cell>
          <cell r="G2180">
            <v>0.106</v>
          </cell>
          <cell r="H2180">
            <v>0.08</v>
          </cell>
          <cell r="I2180" t="str">
            <v>6          0</v>
          </cell>
          <cell r="J2180">
            <v>0</v>
          </cell>
          <cell r="K2180">
            <v>0</v>
          </cell>
          <cell r="L2180">
            <v>2003</v>
          </cell>
          <cell r="M2180" t="str">
            <v>No Trade</v>
          </cell>
          <cell r="N2180" t="str">
            <v>NG53</v>
          </cell>
          <cell r="O2180">
            <v>59.02</v>
          </cell>
          <cell r="P2180">
            <v>1</v>
          </cell>
        </row>
        <row r="2181">
          <cell r="A2181" t="str">
            <v>ON</v>
          </cell>
          <cell r="B2181">
            <v>5</v>
          </cell>
          <cell r="C2181">
            <v>3</v>
          </cell>
          <cell r="D2181" t="str">
            <v>C</v>
          </cell>
          <cell r="E2181">
            <v>5.35</v>
          </cell>
          <cell r="F2181">
            <v>37736</v>
          </cell>
          <cell r="G2181">
            <v>0.09</v>
          </cell>
          <cell r="H2181">
            <v>7.0000000000000007E-2</v>
          </cell>
          <cell r="I2181" t="str">
            <v>3          0</v>
          </cell>
          <cell r="J2181">
            <v>0</v>
          </cell>
          <cell r="K2181">
            <v>0</v>
          </cell>
          <cell r="L2181">
            <v>2003</v>
          </cell>
          <cell r="M2181" t="str">
            <v>No Trade</v>
          </cell>
          <cell r="N2181" t="str">
            <v>NG53</v>
          </cell>
          <cell r="O2181">
            <v>59.02</v>
          </cell>
          <cell r="P2181">
            <v>1</v>
          </cell>
        </row>
        <row r="2182">
          <cell r="A2182" t="str">
            <v>ON</v>
          </cell>
          <cell r="B2182">
            <v>5</v>
          </cell>
          <cell r="C2182">
            <v>3</v>
          </cell>
          <cell r="D2182" t="str">
            <v>C</v>
          </cell>
          <cell r="E2182">
            <v>5.4</v>
          </cell>
          <cell r="F2182">
            <v>37736</v>
          </cell>
          <cell r="G2182">
            <v>8.5999999999999993E-2</v>
          </cell>
          <cell r="H2182">
            <v>0.06</v>
          </cell>
          <cell r="I2182" t="str">
            <v>9          0</v>
          </cell>
          <cell r="J2182">
            <v>0</v>
          </cell>
          <cell r="K2182">
            <v>0</v>
          </cell>
          <cell r="L2182">
            <v>2003</v>
          </cell>
          <cell r="M2182" t="str">
            <v>No Trade</v>
          </cell>
          <cell r="N2182" t="str">
            <v>NG53</v>
          </cell>
          <cell r="O2182">
            <v>59.02</v>
          </cell>
          <cell r="P2182">
            <v>1</v>
          </cell>
        </row>
        <row r="2183">
          <cell r="A2183" t="str">
            <v>ON</v>
          </cell>
          <cell r="B2183">
            <v>5</v>
          </cell>
          <cell r="C2183">
            <v>3</v>
          </cell>
          <cell r="D2183" t="str">
            <v>C</v>
          </cell>
          <cell r="E2183">
            <v>5.45</v>
          </cell>
          <cell r="F2183">
            <v>37736</v>
          </cell>
          <cell r="G2183">
            <v>8.1000000000000003E-2</v>
          </cell>
          <cell r="H2183">
            <v>0.06</v>
          </cell>
          <cell r="I2183" t="str">
            <v>5          0</v>
          </cell>
          <cell r="J2183">
            <v>0</v>
          </cell>
          <cell r="K2183">
            <v>0</v>
          </cell>
          <cell r="L2183">
            <v>2003</v>
          </cell>
          <cell r="M2183" t="str">
            <v>No Trade</v>
          </cell>
          <cell r="N2183" t="str">
            <v>NG53</v>
          </cell>
          <cell r="O2183">
            <v>59.02</v>
          </cell>
          <cell r="P2183">
            <v>1</v>
          </cell>
        </row>
        <row r="2184">
          <cell r="A2184" t="str">
            <v>ON</v>
          </cell>
          <cell r="B2184">
            <v>5</v>
          </cell>
          <cell r="C2184">
            <v>3</v>
          </cell>
          <cell r="D2184" t="str">
            <v>C</v>
          </cell>
          <cell r="E2184">
            <v>5.5</v>
          </cell>
          <cell r="F2184">
            <v>37736</v>
          </cell>
          <cell r="G2184">
            <v>7.6999999999999999E-2</v>
          </cell>
          <cell r="H2184">
            <v>0.06</v>
          </cell>
          <cell r="I2184" t="str">
            <v>2          0</v>
          </cell>
          <cell r="J2184">
            <v>0</v>
          </cell>
          <cell r="K2184">
            <v>0</v>
          </cell>
          <cell r="L2184">
            <v>2003</v>
          </cell>
          <cell r="M2184" t="str">
            <v>No Trade</v>
          </cell>
          <cell r="N2184" t="str">
            <v>NG53</v>
          </cell>
          <cell r="O2184">
            <v>59.02</v>
          </cell>
          <cell r="P2184">
            <v>1</v>
          </cell>
        </row>
        <row r="2185">
          <cell r="A2185" t="str">
            <v>ON</v>
          </cell>
          <cell r="B2185">
            <v>5</v>
          </cell>
          <cell r="C2185">
            <v>3</v>
          </cell>
          <cell r="D2185" t="str">
            <v>C</v>
          </cell>
          <cell r="E2185">
            <v>5.55</v>
          </cell>
          <cell r="F2185">
            <v>37736</v>
          </cell>
          <cell r="G2185">
            <v>7.2999999999999995E-2</v>
          </cell>
          <cell r="H2185">
            <v>0.05</v>
          </cell>
          <cell r="I2185" t="str">
            <v>9          0</v>
          </cell>
          <cell r="J2185">
            <v>0</v>
          </cell>
          <cell r="K2185">
            <v>0</v>
          </cell>
          <cell r="L2185">
            <v>2003</v>
          </cell>
          <cell r="M2185" t="str">
            <v>No Trade</v>
          </cell>
          <cell r="N2185" t="str">
            <v>NG53</v>
          </cell>
          <cell r="O2185">
            <v>59.02</v>
          </cell>
          <cell r="P2185">
            <v>1</v>
          </cell>
        </row>
        <row r="2186">
          <cell r="A2186" t="str">
            <v>ON</v>
          </cell>
          <cell r="B2186">
            <v>5</v>
          </cell>
          <cell r="C2186">
            <v>3</v>
          </cell>
          <cell r="D2186" t="str">
            <v>C</v>
          </cell>
          <cell r="E2186">
            <v>5.6</v>
          </cell>
          <cell r="F2186">
            <v>37736</v>
          </cell>
          <cell r="G2186">
            <v>7.0000000000000007E-2</v>
          </cell>
          <cell r="H2186">
            <v>0.05</v>
          </cell>
          <cell r="I2186" t="str">
            <v>6          0</v>
          </cell>
          <cell r="J2186">
            <v>0</v>
          </cell>
          <cell r="K2186">
            <v>0</v>
          </cell>
          <cell r="L2186">
            <v>2003</v>
          </cell>
          <cell r="M2186" t="str">
            <v>No Trade</v>
          </cell>
          <cell r="N2186" t="str">
            <v>NG53</v>
          </cell>
          <cell r="O2186">
            <v>59.02</v>
          </cell>
          <cell r="P2186">
            <v>1</v>
          </cell>
        </row>
        <row r="2187">
          <cell r="A2187" t="str">
            <v>ON</v>
          </cell>
          <cell r="B2187">
            <v>5</v>
          </cell>
          <cell r="C2187">
            <v>3</v>
          </cell>
          <cell r="D2187" t="str">
            <v>C</v>
          </cell>
          <cell r="E2187">
            <v>5.65</v>
          </cell>
          <cell r="F2187">
            <v>37736</v>
          </cell>
          <cell r="G2187">
            <v>6.6000000000000003E-2</v>
          </cell>
          <cell r="H2187">
            <v>0.05</v>
          </cell>
          <cell r="I2187" t="str">
            <v>3          0</v>
          </cell>
          <cell r="J2187">
            <v>0</v>
          </cell>
          <cell r="K2187">
            <v>0</v>
          </cell>
          <cell r="L2187">
            <v>2003</v>
          </cell>
          <cell r="M2187" t="str">
            <v>No Trade</v>
          </cell>
          <cell r="N2187" t="str">
            <v>NG53</v>
          </cell>
          <cell r="O2187">
            <v>59.02</v>
          </cell>
          <cell r="P2187">
            <v>1</v>
          </cell>
        </row>
        <row r="2188">
          <cell r="A2188" t="str">
            <v>ON</v>
          </cell>
          <cell r="B2188">
            <v>5</v>
          </cell>
          <cell r="C2188">
            <v>3</v>
          </cell>
          <cell r="D2188" t="str">
            <v>C</v>
          </cell>
          <cell r="E2188">
            <v>5.75</v>
          </cell>
          <cell r="F2188">
            <v>37736</v>
          </cell>
          <cell r="G2188">
            <v>0.06</v>
          </cell>
          <cell r="H2188">
            <v>0.04</v>
          </cell>
          <cell r="I2188" t="str">
            <v>8          0</v>
          </cell>
          <cell r="J2188">
            <v>0</v>
          </cell>
          <cell r="K2188">
            <v>0</v>
          </cell>
          <cell r="L2188">
            <v>2003</v>
          </cell>
          <cell r="M2188" t="str">
            <v>No Trade</v>
          </cell>
          <cell r="N2188" t="str">
            <v>NG53</v>
          </cell>
          <cell r="O2188">
            <v>59.02</v>
          </cell>
          <cell r="P2188">
            <v>1</v>
          </cell>
        </row>
        <row r="2189">
          <cell r="A2189" t="str">
            <v>ON</v>
          </cell>
          <cell r="B2189">
            <v>5</v>
          </cell>
          <cell r="C2189">
            <v>3</v>
          </cell>
          <cell r="D2189" t="str">
            <v>C</v>
          </cell>
          <cell r="E2189">
            <v>6</v>
          </cell>
          <cell r="F2189">
            <v>37736</v>
          </cell>
          <cell r="G2189">
            <v>4.9000000000000002E-2</v>
          </cell>
          <cell r="H2189">
            <v>0.03</v>
          </cell>
          <cell r="I2189" t="str">
            <v>7        755</v>
          </cell>
          <cell r="J2189">
            <v>4.2999999999999997E-2</v>
          </cell>
          <cell r="K2189">
            <v>0.04</v>
          </cell>
          <cell r="L2189">
            <v>2003</v>
          </cell>
          <cell r="M2189" t="str">
            <v>No Trade</v>
          </cell>
          <cell r="N2189" t="str">
            <v>NG53</v>
          </cell>
          <cell r="O2189">
            <v>59.02</v>
          </cell>
          <cell r="P2189">
            <v>1</v>
          </cell>
        </row>
        <row r="2190">
          <cell r="A2190" t="str">
            <v>ON</v>
          </cell>
          <cell r="B2190">
            <v>5</v>
          </cell>
          <cell r="C2190">
            <v>3</v>
          </cell>
          <cell r="D2190" t="str">
            <v>C</v>
          </cell>
          <cell r="E2190">
            <v>6.5</v>
          </cell>
          <cell r="F2190">
            <v>37736</v>
          </cell>
          <cell r="G2190">
            <v>0.03</v>
          </cell>
          <cell r="H2190">
            <v>0.02</v>
          </cell>
          <cell r="I2190" t="str">
            <v>3          0</v>
          </cell>
          <cell r="J2190">
            <v>0</v>
          </cell>
          <cell r="K2190">
            <v>0</v>
          </cell>
          <cell r="L2190">
            <v>2003</v>
          </cell>
          <cell r="M2190" t="str">
            <v>No Trade</v>
          </cell>
          <cell r="N2190" t="str">
            <v>NG53</v>
          </cell>
          <cell r="O2190">
            <v>59.02</v>
          </cell>
          <cell r="P2190">
            <v>1</v>
          </cell>
        </row>
        <row r="2191">
          <cell r="A2191" t="str">
            <v>ON</v>
          </cell>
          <cell r="B2191">
            <v>5</v>
          </cell>
          <cell r="C2191">
            <v>3</v>
          </cell>
          <cell r="D2191" t="str">
            <v>C</v>
          </cell>
          <cell r="E2191">
            <v>7</v>
          </cell>
          <cell r="F2191">
            <v>37736</v>
          </cell>
          <cell r="G2191">
            <v>1.9E-2</v>
          </cell>
          <cell r="H2191">
            <v>0.01</v>
          </cell>
          <cell r="I2191" t="str">
            <v>9      1,450</v>
          </cell>
          <cell r="J2191">
            <v>1.7999999999999999E-2</v>
          </cell>
          <cell r="K2191">
            <v>1.7999999999999999E-2</v>
          </cell>
          <cell r="L2191">
            <v>2003</v>
          </cell>
          <cell r="M2191" t="str">
            <v>No Trade</v>
          </cell>
          <cell r="N2191" t="str">
            <v>NG53</v>
          </cell>
          <cell r="O2191">
            <v>59.02</v>
          </cell>
          <cell r="P2191">
            <v>1</v>
          </cell>
        </row>
        <row r="2192">
          <cell r="A2192" t="str">
            <v>ON</v>
          </cell>
          <cell r="B2192">
            <v>5</v>
          </cell>
          <cell r="C2192">
            <v>3</v>
          </cell>
          <cell r="D2192" t="str">
            <v>C</v>
          </cell>
          <cell r="E2192">
            <v>8</v>
          </cell>
          <cell r="F2192">
            <v>37736</v>
          </cell>
          <cell r="G2192">
            <v>0.01</v>
          </cell>
          <cell r="H2192">
            <v>0</v>
          </cell>
          <cell r="I2192" t="str">
            <v>8          0</v>
          </cell>
          <cell r="J2192">
            <v>0</v>
          </cell>
          <cell r="K2192">
            <v>0</v>
          </cell>
          <cell r="L2192">
            <v>2003</v>
          </cell>
          <cell r="M2192" t="str">
            <v>No Trade</v>
          </cell>
          <cell r="N2192" t="str">
            <v>NG53</v>
          </cell>
          <cell r="O2192">
            <v>59.02</v>
          </cell>
          <cell r="P2192">
            <v>1</v>
          </cell>
        </row>
        <row r="2193">
          <cell r="A2193" t="str">
            <v>ON</v>
          </cell>
          <cell r="B2193">
            <v>5</v>
          </cell>
          <cell r="C2193">
            <v>3</v>
          </cell>
          <cell r="D2193" t="str">
            <v>C</v>
          </cell>
          <cell r="E2193">
            <v>10</v>
          </cell>
          <cell r="F2193">
            <v>37736</v>
          </cell>
          <cell r="G2193">
            <v>4.0000000000000001E-3</v>
          </cell>
          <cell r="H2193">
            <v>0</v>
          </cell>
          <cell r="I2193" t="str">
            <v>3          0</v>
          </cell>
          <cell r="J2193">
            <v>0</v>
          </cell>
          <cell r="K2193">
            <v>0</v>
          </cell>
          <cell r="L2193">
            <v>2003</v>
          </cell>
          <cell r="M2193" t="str">
            <v>No Trade</v>
          </cell>
          <cell r="N2193" t="str">
            <v>NG53</v>
          </cell>
          <cell r="O2193">
            <v>59.02</v>
          </cell>
          <cell r="P2193">
            <v>1</v>
          </cell>
        </row>
        <row r="2194">
          <cell r="A2194" t="str">
            <v>ON</v>
          </cell>
          <cell r="B2194">
            <v>6</v>
          </cell>
          <cell r="C2194">
            <v>3</v>
          </cell>
          <cell r="D2194" t="str">
            <v>P</v>
          </cell>
          <cell r="E2194">
            <v>0.25</v>
          </cell>
          <cell r="F2194">
            <v>37768</v>
          </cell>
          <cell r="G2194">
            <v>0</v>
          </cell>
          <cell r="H2194">
            <v>0</v>
          </cell>
          <cell r="I2194" t="str">
            <v>0          0</v>
          </cell>
          <cell r="J2194">
            <v>0</v>
          </cell>
          <cell r="K2194">
            <v>0</v>
          </cell>
          <cell r="L2194">
            <v>2003</v>
          </cell>
          <cell r="M2194" t="str">
            <v>No Trade</v>
          </cell>
          <cell r="N2194" t="str">
            <v/>
          </cell>
          <cell r="O2194" t="str">
            <v/>
          </cell>
          <cell r="P2194" t="str">
            <v/>
          </cell>
        </row>
        <row r="2195">
          <cell r="A2195" t="str">
            <v>ON</v>
          </cell>
          <cell r="B2195">
            <v>6</v>
          </cell>
          <cell r="C2195">
            <v>3</v>
          </cell>
          <cell r="D2195" t="str">
            <v>C</v>
          </cell>
          <cell r="E2195">
            <v>1</v>
          </cell>
          <cell r="F2195">
            <v>37768</v>
          </cell>
          <cell r="G2195">
            <v>2.536</v>
          </cell>
          <cell r="H2195">
            <v>2.5299999999999998</v>
          </cell>
          <cell r="I2195" t="str">
            <v>6          0</v>
          </cell>
          <cell r="J2195">
            <v>0</v>
          </cell>
          <cell r="K2195">
            <v>0</v>
          </cell>
          <cell r="L2195">
            <v>2003</v>
          </cell>
          <cell r="M2195" t="str">
            <v>No Trade</v>
          </cell>
          <cell r="N2195" t="str">
            <v>NG63</v>
          </cell>
          <cell r="O2195">
            <v>38.49</v>
          </cell>
          <cell r="P2195">
            <v>1</v>
          </cell>
        </row>
        <row r="2196">
          <cell r="A2196" t="str">
            <v>ON</v>
          </cell>
          <cell r="B2196">
            <v>6</v>
          </cell>
          <cell r="C2196">
            <v>3</v>
          </cell>
          <cell r="D2196" t="str">
            <v>P</v>
          </cell>
          <cell r="E2196">
            <v>1</v>
          </cell>
          <cell r="F2196">
            <v>37768</v>
          </cell>
          <cell r="G2196">
            <v>1E-3</v>
          </cell>
          <cell r="H2196">
            <v>0</v>
          </cell>
          <cell r="I2196" t="str">
            <v>1          0</v>
          </cell>
          <cell r="J2196">
            <v>0</v>
          </cell>
          <cell r="K2196">
            <v>0</v>
          </cell>
          <cell r="L2196">
            <v>2003</v>
          </cell>
          <cell r="M2196">
            <v>1.6420061074044974</v>
          </cell>
          <cell r="N2196" t="str">
            <v>NG63</v>
          </cell>
          <cell r="O2196">
            <v>38.49</v>
          </cell>
          <cell r="P2196">
            <v>2</v>
          </cell>
        </row>
        <row r="2197">
          <cell r="A2197" t="str">
            <v>ON</v>
          </cell>
          <cell r="B2197">
            <v>6</v>
          </cell>
          <cell r="C2197">
            <v>3</v>
          </cell>
          <cell r="D2197" t="str">
            <v>C</v>
          </cell>
          <cell r="E2197">
            <v>1.5</v>
          </cell>
          <cell r="F2197">
            <v>37768</v>
          </cell>
          <cell r="G2197">
            <v>0</v>
          </cell>
          <cell r="H2197">
            <v>0</v>
          </cell>
          <cell r="I2197" t="str">
            <v>0          0</v>
          </cell>
          <cell r="J2197">
            <v>0</v>
          </cell>
          <cell r="K2197">
            <v>0</v>
          </cell>
          <cell r="L2197">
            <v>2003</v>
          </cell>
          <cell r="M2197" t="str">
            <v>No Trade</v>
          </cell>
          <cell r="N2197" t="str">
            <v/>
          </cell>
          <cell r="O2197" t="str">
            <v/>
          </cell>
          <cell r="P2197" t="str">
            <v/>
          </cell>
        </row>
        <row r="2198">
          <cell r="A2198" t="str">
            <v>ON</v>
          </cell>
          <cell r="B2198">
            <v>6</v>
          </cell>
          <cell r="C2198">
            <v>3</v>
          </cell>
          <cell r="D2198" t="str">
            <v>P</v>
          </cell>
          <cell r="E2198">
            <v>1.5</v>
          </cell>
          <cell r="F2198">
            <v>37768</v>
          </cell>
          <cell r="G2198">
            <v>0</v>
          </cell>
          <cell r="H2198">
            <v>0</v>
          </cell>
          <cell r="I2198" t="str">
            <v>0          0</v>
          </cell>
          <cell r="J2198">
            <v>0</v>
          </cell>
          <cell r="K2198">
            <v>0</v>
          </cell>
          <cell r="L2198">
            <v>2003</v>
          </cell>
          <cell r="M2198" t="str">
            <v>No Trade</v>
          </cell>
          <cell r="N2198" t="str">
            <v/>
          </cell>
          <cell r="O2198" t="str">
            <v/>
          </cell>
          <cell r="P2198" t="str">
            <v/>
          </cell>
        </row>
        <row r="2199">
          <cell r="A2199" t="str">
            <v>ON</v>
          </cell>
          <cell r="B2199">
            <v>6</v>
          </cell>
          <cell r="C2199">
            <v>3</v>
          </cell>
          <cell r="D2199" t="str">
            <v>P</v>
          </cell>
          <cell r="E2199">
            <v>2</v>
          </cell>
          <cell r="F2199">
            <v>37768</v>
          </cell>
          <cell r="G2199">
            <v>1E-3</v>
          </cell>
          <cell r="H2199">
            <v>0</v>
          </cell>
          <cell r="I2199" t="str">
            <v>1          0</v>
          </cell>
          <cell r="J2199">
            <v>0</v>
          </cell>
          <cell r="K2199">
            <v>0</v>
          </cell>
          <cell r="L2199">
            <v>2003</v>
          </cell>
          <cell r="M2199">
            <v>1.3121383848617132</v>
          </cell>
          <cell r="N2199" t="str">
            <v>NG63</v>
          </cell>
          <cell r="O2199">
            <v>38.49</v>
          </cell>
          <cell r="P2199">
            <v>2</v>
          </cell>
        </row>
        <row r="2200">
          <cell r="A2200" t="str">
            <v>ON</v>
          </cell>
          <cell r="B2200">
            <v>6</v>
          </cell>
          <cell r="C2200">
            <v>3</v>
          </cell>
          <cell r="D2200" t="str">
            <v>P</v>
          </cell>
          <cell r="E2200">
            <v>2.1</v>
          </cell>
          <cell r="F2200">
            <v>37768</v>
          </cell>
          <cell r="G2200">
            <v>1E-3</v>
          </cell>
          <cell r="H2200">
            <v>0</v>
          </cell>
          <cell r="I2200" t="str">
            <v>1          0</v>
          </cell>
          <cell r="J2200">
            <v>0</v>
          </cell>
          <cell r="K2200">
            <v>0</v>
          </cell>
          <cell r="L2200">
            <v>2003</v>
          </cell>
          <cell r="M2200">
            <v>1.2894945263224635</v>
          </cell>
          <cell r="N2200" t="str">
            <v>NG63</v>
          </cell>
          <cell r="O2200">
            <v>38.49</v>
          </cell>
          <cell r="P2200">
            <v>2</v>
          </cell>
        </row>
        <row r="2201">
          <cell r="A2201" t="str">
            <v>ON</v>
          </cell>
          <cell r="B2201">
            <v>6</v>
          </cell>
          <cell r="C2201">
            <v>3</v>
          </cell>
          <cell r="D2201" t="str">
            <v>P</v>
          </cell>
          <cell r="E2201">
            <v>2.25</v>
          </cell>
          <cell r="F2201">
            <v>37768</v>
          </cell>
          <cell r="G2201">
            <v>2E-3</v>
          </cell>
          <cell r="H2201">
            <v>0</v>
          </cell>
          <cell r="I2201" t="str">
            <v>3          0</v>
          </cell>
          <cell r="J2201">
            <v>0</v>
          </cell>
          <cell r="K2201">
            <v>0</v>
          </cell>
          <cell r="L2201">
            <v>2003</v>
          </cell>
          <cell r="M2201">
            <v>1.3281763940685032</v>
          </cell>
          <cell r="N2201" t="str">
            <v>NG63</v>
          </cell>
          <cell r="O2201">
            <v>38.49</v>
          </cell>
          <cell r="P2201">
            <v>2</v>
          </cell>
        </row>
        <row r="2202">
          <cell r="A2202" t="str">
            <v>ON</v>
          </cell>
          <cell r="B2202">
            <v>6</v>
          </cell>
          <cell r="C2202">
            <v>3</v>
          </cell>
          <cell r="D2202" t="str">
            <v>P</v>
          </cell>
          <cell r="E2202">
            <v>2.4500000000000002</v>
          </cell>
          <cell r="F2202">
            <v>37768</v>
          </cell>
          <cell r="G2202">
            <v>0</v>
          </cell>
          <cell r="H2202">
            <v>0</v>
          </cell>
          <cell r="I2202" t="str">
            <v>0          0</v>
          </cell>
          <cell r="J2202">
            <v>0</v>
          </cell>
          <cell r="K2202">
            <v>0</v>
          </cell>
          <cell r="L2202">
            <v>2003</v>
          </cell>
          <cell r="M2202" t="str">
            <v>No Trade</v>
          </cell>
          <cell r="N2202" t="str">
            <v/>
          </cell>
          <cell r="O2202" t="str">
            <v/>
          </cell>
          <cell r="P2202" t="str">
            <v/>
          </cell>
        </row>
        <row r="2203">
          <cell r="A2203" t="str">
            <v>ON</v>
          </cell>
          <cell r="B2203">
            <v>6</v>
          </cell>
          <cell r="C2203">
            <v>3</v>
          </cell>
          <cell r="D2203" t="str">
            <v>C</v>
          </cell>
          <cell r="E2203">
            <v>2.5</v>
          </cell>
          <cell r="F2203">
            <v>37768</v>
          </cell>
          <cell r="G2203">
            <v>1.56</v>
          </cell>
          <cell r="H2203">
            <v>1.45</v>
          </cell>
          <cell r="I2203" t="str">
            <v>7          0</v>
          </cell>
          <cell r="J2203">
            <v>0</v>
          </cell>
          <cell r="K2203">
            <v>0</v>
          </cell>
          <cell r="L2203">
            <v>2003</v>
          </cell>
          <cell r="M2203" t="str">
            <v>No Trade</v>
          </cell>
          <cell r="N2203" t="str">
            <v>NG63</v>
          </cell>
          <cell r="O2203">
            <v>38.49</v>
          </cell>
          <cell r="P2203">
            <v>1</v>
          </cell>
        </row>
        <row r="2204">
          <cell r="A2204" t="str">
            <v>ON</v>
          </cell>
          <cell r="B2204">
            <v>6</v>
          </cell>
          <cell r="C2204">
            <v>3</v>
          </cell>
          <cell r="D2204" t="str">
            <v>P</v>
          </cell>
          <cell r="E2204">
            <v>2.5</v>
          </cell>
          <cell r="F2204">
            <v>37768</v>
          </cell>
          <cell r="G2204">
            <v>8.0000000000000002E-3</v>
          </cell>
          <cell r="H2204">
            <v>0.01</v>
          </cell>
          <cell r="I2204" t="str">
            <v>0          0</v>
          </cell>
          <cell r="J2204">
            <v>0</v>
          </cell>
          <cell r="K2204">
            <v>0</v>
          </cell>
          <cell r="L2204">
            <v>2003</v>
          </cell>
          <cell r="M2204">
            <v>1.4483388767306569</v>
          </cell>
          <cell r="N2204" t="str">
            <v>NG63</v>
          </cell>
          <cell r="O2204">
            <v>38.49</v>
          </cell>
          <cell r="P2204">
            <v>2</v>
          </cell>
        </row>
        <row r="2205">
          <cell r="A2205" t="str">
            <v>ON</v>
          </cell>
          <cell r="B2205">
            <v>6</v>
          </cell>
          <cell r="C2205">
            <v>3</v>
          </cell>
          <cell r="D2205" t="str">
            <v>P</v>
          </cell>
          <cell r="E2205">
            <v>2.7</v>
          </cell>
          <cell r="F2205">
            <v>37768</v>
          </cell>
          <cell r="G2205">
            <v>1.7999999999999999E-2</v>
          </cell>
          <cell r="H2205">
            <v>0.02</v>
          </cell>
          <cell r="I2205" t="str">
            <v>2          0</v>
          </cell>
          <cell r="J2205">
            <v>0</v>
          </cell>
          <cell r="K2205">
            <v>0</v>
          </cell>
          <cell r="L2205">
            <v>2003</v>
          </cell>
          <cell r="M2205">
            <v>1.5338147585183655</v>
          </cell>
          <cell r="N2205" t="str">
            <v>NG63</v>
          </cell>
          <cell r="O2205">
            <v>38.49</v>
          </cell>
          <cell r="P2205">
            <v>2</v>
          </cell>
        </row>
        <row r="2206">
          <cell r="A2206" t="str">
            <v>ON</v>
          </cell>
          <cell r="B2206">
            <v>6</v>
          </cell>
          <cell r="C2206">
            <v>3</v>
          </cell>
          <cell r="D2206" t="str">
            <v>C</v>
          </cell>
          <cell r="E2206">
            <v>2.75</v>
          </cell>
          <cell r="F2206">
            <v>37768</v>
          </cell>
          <cell r="G2206">
            <v>1.0580000000000001</v>
          </cell>
          <cell r="H2206">
            <v>1.05</v>
          </cell>
          <cell r="I2206" t="str">
            <v>8          0</v>
          </cell>
          <cell r="J2206">
            <v>0</v>
          </cell>
          <cell r="K2206">
            <v>0</v>
          </cell>
          <cell r="L2206">
            <v>2003</v>
          </cell>
          <cell r="M2206" t="str">
            <v>No Trade</v>
          </cell>
          <cell r="N2206" t="str">
            <v>NG63</v>
          </cell>
          <cell r="O2206">
            <v>38.49</v>
          </cell>
          <cell r="P2206">
            <v>1</v>
          </cell>
        </row>
        <row r="2207">
          <cell r="A2207" t="str">
            <v>ON</v>
          </cell>
          <cell r="B2207">
            <v>6</v>
          </cell>
          <cell r="C2207">
            <v>3</v>
          </cell>
          <cell r="D2207" t="str">
            <v>P</v>
          </cell>
          <cell r="E2207">
            <v>2.75</v>
          </cell>
          <cell r="F2207">
            <v>37768</v>
          </cell>
          <cell r="G2207">
            <v>2.1999999999999999E-2</v>
          </cell>
          <cell r="H2207">
            <v>0.02</v>
          </cell>
          <cell r="I2207" t="str">
            <v>6          0</v>
          </cell>
          <cell r="J2207">
            <v>0</v>
          </cell>
          <cell r="K2207">
            <v>0</v>
          </cell>
          <cell r="L2207">
            <v>2003</v>
          </cell>
          <cell r="M2207">
            <v>1.5589524869311466</v>
          </cell>
          <cell r="N2207" t="str">
            <v>NG63</v>
          </cell>
          <cell r="O2207">
            <v>38.49</v>
          </cell>
          <cell r="P2207">
            <v>2</v>
          </cell>
        </row>
        <row r="2208">
          <cell r="A2208" t="str">
            <v>ON</v>
          </cell>
          <cell r="B2208">
            <v>6</v>
          </cell>
          <cell r="C2208">
            <v>3</v>
          </cell>
          <cell r="D2208" t="str">
            <v>C</v>
          </cell>
          <cell r="E2208">
            <v>2.8</v>
          </cell>
          <cell r="F2208">
            <v>37768</v>
          </cell>
          <cell r="G2208">
            <v>1.2709999999999999</v>
          </cell>
          <cell r="H2208">
            <v>1.17</v>
          </cell>
          <cell r="I2208" t="str">
            <v>6          0</v>
          </cell>
          <cell r="J2208">
            <v>0</v>
          </cell>
          <cell r="K2208">
            <v>0</v>
          </cell>
          <cell r="L2208">
            <v>2003</v>
          </cell>
          <cell r="M2208" t="str">
            <v>No Trade</v>
          </cell>
          <cell r="N2208" t="str">
            <v>NG63</v>
          </cell>
          <cell r="O2208">
            <v>38.49</v>
          </cell>
          <cell r="P2208">
            <v>1</v>
          </cell>
        </row>
        <row r="2209">
          <cell r="A2209" t="str">
            <v>ON</v>
          </cell>
          <cell r="B2209">
            <v>6</v>
          </cell>
          <cell r="C2209">
            <v>3</v>
          </cell>
          <cell r="D2209" t="str">
            <v>P</v>
          </cell>
          <cell r="E2209">
            <v>2.8</v>
          </cell>
          <cell r="F2209">
            <v>37768</v>
          </cell>
          <cell r="G2209">
            <v>2.5999999999999999E-2</v>
          </cell>
          <cell r="H2209">
            <v>0.03</v>
          </cell>
          <cell r="I2209" t="str">
            <v>1          0</v>
          </cell>
          <cell r="J2209">
            <v>0</v>
          </cell>
          <cell r="K2209">
            <v>0</v>
          </cell>
          <cell r="L2209">
            <v>2003</v>
          </cell>
          <cell r="M2209">
            <v>1.5794088748232802</v>
          </cell>
          <cell r="N2209" t="str">
            <v>NG63</v>
          </cell>
          <cell r="O2209">
            <v>38.49</v>
          </cell>
          <cell r="P2209">
            <v>2</v>
          </cell>
        </row>
        <row r="2210">
          <cell r="A2210" t="str">
            <v>ON</v>
          </cell>
          <cell r="B2210">
            <v>6</v>
          </cell>
          <cell r="C2210">
            <v>3</v>
          </cell>
          <cell r="D2210" t="str">
            <v>P</v>
          </cell>
          <cell r="E2210">
            <v>2.85</v>
          </cell>
          <cell r="F2210">
            <v>37768</v>
          </cell>
          <cell r="G2210">
            <v>0</v>
          </cell>
          <cell r="H2210">
            <v>0</v>
          </cell>
          <cell r="I2210" t="str">
            <v>0          0</v>
          </cell>
          <cell r="J2210">
            <v>0</v>
          </cell>
          <cell r="K2210">
            <v>0</v>
          </cell>
          <cell r="L2210">
            <v>2003</v>
          </cell>
          <cell r="M2210" t="str">
            <v>No Trade</v>
          </cell>
          <cell r="N2210" t="str">
            <v/>
          </cell>
          <cell r="O2210" t="str">
            <v/>
          </cell>
          <cell r="P2210" t="str">
            <v/>
          </cell>
        </row>
        <row r="2211">
          <cell r="A2211" t="str">
            <v>ON</v>
          </cell>
          <cell r="B2211">
            <v>6</v>
          </cell>
          <cell r="C2211">
            <v>3</v>
          </cell>
          <cell r="D2211" t="str">
            <v>C</v>
          </cell>
          <cell r="E2211">
            <v>2.9</v>
          </cell>
          <cell r="F2211">
            <v>37768</v>
          </cell>
          <cell r="G2211">
            <v>1.1879999999999999</v>
          </cell>
          <cell r="H2211">
            <v>1.08</v>
          </cell>
          <cell r="I2211" t="str">
            <v>8          0</v>
          </cell>
          <cell r="J2211">
            <v>0</v>
          </cell>
          <cell r="K2211">
            <v>0</v>
          </cell>
          <cell r="L2211">
            <v>2003</v>
          </cell>
          <cell r="M2211" t="str">
            <v>No Trade</v>
          </cell>
          <cell r="N2211" t="str">
            <v>NG63</v>
          </cell>
          <cell r="O2211">
            <v>38.49</v>
          </cell>
          <cell r="P2211">
            <v>1</v>
          </cell>
        </row>
        <row r="2212">
          <cell r="A2212" t="str">
            <v>ON</v>
          </cell>
          <cell r="B2212">
            <v>6</v>
          </cell>
          <cell r="C2212">
            <v>3</v>
          </cell>
          <cell r="D2212" t="str">
            <v>P</v>
          </cell>
          <cell r="E2212">
            <v>2.9</v>
          </cell>
          <cell r="F2212">
            <v>37768</v>
          </cell>
          <cell r="G2212">
            <v>3.5999999999999997E-2</v>
          </cell>
          <cell r="H2212">
            <v>0.04</v>
          </cell>
          <cell r="I2212" t="str">
            <v>2          0</v>
          </cell>
          <cell r="J2212">
            <v>0</v>
          </cell>
          <cell r="K2212">
            <v>0</v>
          </cell>
          <cell r="L2212">
            <v>2003</v>
          </cell>
          <cell r="M2212">
            <v>1.6227940011243731</v>
          </cell>
          <cell r="N2212" t="str">
            <v>NG63</v>
          </cell>
          <cell r="O2212">
            <v>38.49</v>
          </cell>
          <cell r="P2212">
            <v>2</v>
          </cell>
        </row>
        <row r="2213">
          <cell r="A2213" t="str">
            <v>ON</v>
          </cell>
          <cell r="B2213">
            <v>6</v>
          </cell>
          <cell r="C2213">
            <v>3</v>
          </cell>
          <cell r="D2213" t="str">
            <v>C</v>
          </cell>
          <cell r="E2213">
            <v>2.95</v>
          </cell>
          <cell r="F2213">
            <v>37768</v>
          </cell>
          <cell r="G2213">
            <v>1.1439999999999999</v>
          </cell>
          <cell r="H2213">
            <v>1.04</v>
          </cell>
          <cell r="I2213" t="str">
            <v>5          0</v>
          </cell>
          <cell r="J2213">
            <v>0</v>
          </cell>
          <cell r="K2213">
            <v>0</v>
          </cell>
          <cell r="L2213">
            <v>2003</v>
          </cell>
          <cell r="M2213" t="str">
            <v>No Trade</v>
          </cell>
          <cell r="N2213" t="str">
            <v>NG63</v>
          </cell>
          <cell r="O2213">
            <v>38.49</v>
          </cell>
          <cell r="P2213">
            <v>1</v>
          </cell>
        </row>
        <row r="2214">
          <cell r="A2214" t="str">
            <v>ON</v>
          </cell>
          <cell r="B2214">
            <v>6</v>
          </cell>
          <cell r="C2214">
            <v>3</v>
          </cell>
          <cell r="D2214" t="str">
            <v>P</v>
          </cell>
          <cell r="E2214">
            <v>2.95</v>
          </cell>
          <cell r="F2214">
            <v>37768</v>
          </cell>
          <cell r="G2214">
            <v>4.2000000000000003E-2</v>
          </cell>
          <cell r="H2214">
            <v>0.04</v>
          </cell>
          <cell r="I2214" t="str">
            <v>9          0</v>
          </cell>
          <cell r="J2214">
            <v>0</v>
          </cell>
          <cell r="K2214">
            <v>0</v>
          </cell>
          <cell r="L2214">
            <v>2003</v>
          </cell>
          <cell r="M2214">
            <v>1.6448282385806685</v>
          </cell>
          <cell r="N2214" t="str">
            <v>NG63</v>
          </cell>
          <cell r="O2214">
            <v>38.49</v>
          </cell>
          <cell r="P2214">
            <v>2</v>
          </cell>
        </row>
        <row r="2215">
          <cell r="A2215" t="str">
            <v>ON</v>
          </cell>
          <cell r="B2215">
            <v>6</v>
          </cell>
          <cell r="C2215">
            <v>3</v>
          </cell>
          <cell r="D2215" t="str">
            <v>C</v>
          </cell>
          <cell r="E2215">
            <v>3</v>
          </cell>
          <cell r="F2215">
            <v>37768</v>
          </cell>
          <cell r="G2215">
            <v>0.74299999999999999</v>
          </cell>
          <cell r="H2215">
            <v>0.74</v>
          </cell>
          <cell r="I2215" t="str">
            <v>3          0</v>
          </cell>
          <cell r="J2215">
            <v>0</v>
          </cell>
          <cell r="K2215">
            <v>0</v>
          </cell>
          <cell r="L2215">
            <v>2003</v>
          </cell>
          <cell r="M2215" t="str">
            <v>No Trade</v>
          </cell>
          <cell r="N2215" t="str">
            <v>NG63</v>
          </cell>
          <cell r="O2215">
            <v>38.49</v>
          </cell>
          <cell r="P2215">
            <v>1</v>
          </cell>
        </row>
        <row r="2216">
          <cell r="A2216" t="str">
            <v>ON</v>
          </cell>
          <cell r="B2216">
            <v>6</v>
          </cell>
          <cell r="C2216">
            <v>3</v>
          </cell>
          <cell r="D2216" t="str">
            <v>P</v>
          </cell>
          <cell r="E2216">
            <v>3</v>
          </cell>
          <cell r="F2216">
            <v>37768</v>
          </cell>
          <cell r="G2216">
            <v>4.9000000000000002E-2</v>
          </cell>
          <cell r="H2216">
            <v>0.05</v>
          </cell>
          <cell r="I2216" t="str">
            <v>6          0</v>
          </cell>
          <cell r="J2216">
            <v>0</v>
          </cell>
          <cell r="K2216">
            <v>0</v>
          </cell>
          <cell r="L2216">
            <v>2003</v>
          </cell>
          <cell r="M2216">
            <v>1.66834125334848</v>
          </cell>
          <cell r="N2216" t="str">
            <v>NG63</v>
          </cell>
          <cell r="O2216">
            <v>38.49</v>
          </cell>
          <cell r="P2216">
            <v>2</v>
          </cell>
        </row>
        <row r="2217">
          <cell r="A2217" t="str">
            <v>ON</v>
          </cell>
          <cell r="B2217">
            <v>6</v>
          </cell>
          <cell r="C2217">
            <v>3</v>
          </cell>
          <cell r="D2217" t="str">
            <v>P</v>
          </cell>
          <cell r="E2217">
            <v>3.05</v>
          </cell>
          <cell r="F2217">
            <v>37768</v>
          </cell>
          <cell r="G2217">
            <v>0</v>
          </cell>
          <cell r="H2217">
            <v>0</v>
          </cell>
          <cell r="I2217" t="str">
            <v>0          0</v>
          </cell>
          <cell r="J2217">
            <v>0</v>
          </cell>
          <cell r="K2217">
            <v>0</v>
          </cell>
          <cell r="L2217">
            <v>2003</v>
          </cell>
          <cell r="M2217" t="str">
            <v>No Trade</v>
          </cell>
          <cell r="N2217" t="str">
            <v/>
          </cell>
          <cell r="O2217" t="str">
            <v/>
          </cell>
          <cell r="P2217" t="str">
            <v/>
          </cell>
        </row>
        <row r="2218">
          <cell r="A2218" t="str">
            <v>ON</v>
          </cell>
          <cell r="B2218">
            <v>6</v>
          </cell>
          <cell r="C2218">
            <v>3</v>
          </cell>
          <cell r="D2218" t="str">
            <v>C</v>
          </cell>
          <cell r="E2218">
            <v>3.1</v>
          </cell>
          <cell r="F2218">
            <v>37768</v>
          </cell>
          <cell r="G2218">
            <v>1.0089999999999999</v>
          </cell>
          <cell r="H2218">
            <v>0.92</v>
          </cell>
          <cell r="I2218" t="str">
            <v>1          0</v>
          </cell>
          <cell r="J2218">
            <v>0</v>
          </cell>
          <cell r="K2218">
            <v>0</v>
          </cell>
          <cell r="L2218">
            <v>2003</v>
          </cell>
          <cell r="M2218" t="str">
            <v>No Trade</v>
          </cell>
          <cell r="N2218" t="str">
            <v>NG63</v>
          </cell>
          <cell r="O2218">
            <v>38.49</v>
          </cell>
          <cell r="P2218">
            <v>1</v>
          </cell>
        </row>
        <row r="2219">
          <cell r="A2219" t="str">
            <v>ON</v>
          </cell>
          <cell r="B2219">
            <v>6</v>
          </cell>
          <cell r="C2219">
            <v>3</v>
          </cell>
          <cell r="D2219" t="str">
            <v>P</v>
          </cell>
          <cell r="E2219">
            <v>3.1</v>
          </cell>
          <cell r="F2219">
            <v>37768</v>
          </cell>
          <cell r="G2219">
            <v>6.4000000000000001E-2</v>
          </cell>
          <cell r="H2219">
            <v>7.0000000000000007E-2</v>
          </cell>
          <cell r="I2219" t="str">
            <v>4          0</v>
          </cell>
          <cell r="J2219">
            <v>0</v>
          </cell>
          <cell r="K2219">
            <v>0</v>
          </cell>
          <cell r="L2219">
            <v>2003</v>
          </cell>
          <cell r="M2219">
            <v>1.7097568679382058</v>
          </cell>
          <cell r="N2219" t="str">
            <v>NG63</v>
          </cell>
          <cell r="O2219">
            <v>38.49</v>
          </cell>
          <cell r="P2219">
            <v>2</v>
          </cell>
        </row>
        <row r="2220">
          <cell r="A2220" t="str">
            <v>ON</v>
          </cell>
          <cell r="B2220">
            <v>6</v>
          </cell>
          <cell r="C2220">
            <v>3</v>
          </cell>
          <cell r="D2220" t="str">
            <v>C</v>
          </cell>
          <cell r="E2220">
            <v>3.15</v>
          </cell>
          <cell r="F2220">
            <v>37768</v>
          </cell>
          <cell r="G2220">
            <v>0.96799999999999997</v>
          </cell>
          <cell r="H2220">
            <v>0.88</v>
          </cell>
          <cell r="I2220" t="str">
            <v>2          0</v>
          </cell>
          <cell r="J2220">
            <v>0</v>
          </cell>
          <cell r="K2220">
            <v>0</v>
          </cell>
          <cell r="L2220">
            <v>2003</v>
          </cell>
          <cell r="M2220" t="str">
            <v>No Trade</v>
          </cell>
          <cell r="N2220" t="str">
            <v>NG63</v>
          </cell>
          <cell r="O2220">
            <v>38.49</v>
          </cell>
          <cell r="P2220">
            <v>1</v>
          </cell>
        </row>
        <row r="2221">
          <cell r="A2221" t="str">
            <v>ON</v>
          </cell>
          <cell r="B2221">
            <v>6</v>
          </cell>
          <cell r="C2221">
            <v>3</v>
          </cell>
          <cell r="D2221" t="str">
            <v>P</v>
          </cell>
          <cell r="E2221">
            <v>3.15</v>
          </cell>
          <cell r="F2221">
            <v>37768</v>
          </cell>
          <cell r="G2221">
            <v>7.2999999999999995E-2</v>
          </cell>
          <cell r="H2221">
            <v>0.08</v>
          </cell>
          <cell r="I2221" t="str">
            <v>4          0</v>
          </cell>
          <cell r="J2221">
            <v>0</v>
          </cell>
          <cell r="K2221">
            <v>0</v>
          </cell>
          <cell r="L2221">
            <v>2003</v>
          </cell>
          <cell r="M2221">
            <v>1.7319229007306844</v>
          </cell>
          <cell r="N2221" t="str">
            <v>NG63</v>
          </cell>
          <cell r="O2221">
            <v>38.49</v>
          </cell>
          <cell r="P2221">
            <v>2</v>
          </cell>
        </row>
        <row r="2222">
          <cell r="A2222" t="str">
            <v>ON</v>
          </cell>
          <cell r="B2222">
            <v>6</v>
          </cell>
          <cell r="C2222">
            <v>3</v>
          </cell>
          <cell r="D2222" t="str">
            <v>C</v>
          </cell>
          <cell r="E2222">
            <v>3.2</v>
          </cell>
          <cell r="F2222">
            <v>37768</v>
          </cell>
          <cell r="G2222">
            <v>0.61</v>
          </cell>
          <cell r="H2222">
            <v>0.61</v>
          </cell>
          <cell r="I2222" t="str">
            <v>0          0</v>
          </cell>
          <cell r="J2222">
            <v>0</v>
          </cell>
          <cell r="K2222">
            <v>0</v>
          </cell>
          <cell r="L2222">
            <v>2003</v>
          </cell>
          <cell r="M2222" t="str">
            <v>No Trade</v>
          </cell>
          <cell r="N2222" t="str">
            <v>NG63</v>
          </cell>
          <cell r="O2222">
            <v>38.49</v>
          </cell>
          <cell r="P2222">
            <v>1</v>
          </cell>
        </row>
        <row r="2223">
          <cell r="A2223" t="str">
            <v>ON</v>
          </cell>
          <cell r="B2223">
            <v>6</v>
          </cell>
          <cell r="C2223">
            <v>3</v>
          </cell>
          <cell r="D2223" t="str">
            <v>P</v>
          </cell>
          <cell r="E2223">
            <v>3.2</v>
          </cell>
          <cell r="F2223">
            <v>37768</v>
          </cell>
          <cell r="G2223">
            <v>8.3000000000000004E-2</v>
          </cell>
          <cell r="H2223">
            <v>0.09</v>
          </cell>
          <cell r="I2223" t="str">
            <v>5          0</v>
          </cell>
          <cell r="J2223">
            <v>0</v>
          </cell>
          <cell r="K2223">
            <v>0</v>
          </cell>
          <cell r="L2223">
            <v>2003</v>
          </cell>
          <cell r="M2223">
            <v>1.7546044743959555</v>
          </cell>
          <cell r="N2223" t="str">
            <v>NG63</v>
          </cell>
          <cell r="O2223">
            <v>38.49</v>
          </cell>
          <cell r="P2223">
            <v>2</v>
          </cell>
        </row>
        <row r="2224">
          <cell r="A2224" t="str">
            <v>ON</v>
          </cell>
          <cell r="B2224">
            <v>6</v>
          </cell>
          <cell r="C2224">
            <v>3</v>
          </cell>
          <cell r="D2224" t="str">
            <v>C</v>
          </cell>
          <cell r="E2224">
            <v>3.25</v>
          </cell>
          <cell r="F2224">
            <v>37768</v>
          </cell>
          <cell r="G2224">
            <v>0.57199999999999995</v>
          </cell>
          <cell r="H2224">
            <v>0.56999999999999995</v>
          </cell>
          <cell r="I2224" t="str">
            <v>2          0</v>
          </cell>
          <cell r="J2224">
            <v>0</v>
          </cell>
          <cell r="K2224">
            <v>0</v>
          </cell>
          <cell r="L2224">
            <v>2003</v>
          </cell>
          <cell r="M2224" t="str">
            <v>No Trade</v>
          </cell>
          <cell r="N2224" t="str">
            <v>NG63</v>
          </cell>
          <cell r="O2224">
            <v>38.49</v>
          </cell>
          <cell r="P2224">
            <v>1</v>
          </cell>
        </row>
        <row r="2225">
          <cell r="A2225" t="str">
            <v>ON</v>
          </cell>
          <cell r="B2225">
            <v>6</v>
          </cell>
          <cell r="C2225">
            <v>3</v>
          </cell>
          <cell r="D2225" t="str">
            <v>P</v>
          </cell>
          <cell r="E2225">
            <v>3.25</v>
          </cell>
          <cell r="F2225">
            <v>37768</v>
          </cell>
          <cell r="G2225">
            <v>9.4E-2</v>
          </cell>
          <cell r="H2225">
            <v>0.1</v>
          </cell>
          <cell r="I2225" t="str">
            <v>7          0</v>
          </cell>
          <cell r="J2225">
            <v>0</v>
          </cell>
          <cell r="K2225">
            <v>0</v>
          </cell>
          <cell r="L2225">
            <v>2003</v>
          </cell>
          <cell r="M2225">
            <v>1.7775769426096624</v>
          </cell>
          <cell r="N2225" t="str">
            <v>NG63</v>
          </cell>
          <cell r="O2225">
            <v>38.49</v>
          </cell>
          <cell r="P2225">
            <v>2</v>
          </cell>
        </row>
        <row r="2226">
          <cell r="A2226" t="str">
            <v>ON</v>
          </cell>
          <cell r="B2226">
            <v>6</v>
          </cell>
          <cell r="C2226">
            <v>3</v>
          </cell>
          <cell r="D2226" t="str">
            <v>C</v>
          </cell>
          <cell r="E2226">
            <v>3.3</v>
          </cell>
          <cell r="F2226">
            <v>37768</v>
          </cell>
          <cell r="G2226">
            <v>0.85199999999999998</v>
          </cell>
          <cell r="H2226">
            <v>0.76</v>
          </cell>
          <cell r="I2226" t="str">
            <v>9          0</v>
          </cell>
          <cell r="J2226">
            <v>0</v>
          </cell>
          <cell r="K2226">
            <v>0</v>
          </cell>
          <cell r="L2226">
            <v>2003</v>
          </cell>
          <cell r="M2226" t="str">
            <v>No Trade</v>
          </cell>
          <cell r="N2226" t="str">
            <v>NG63</v>
          </cell>
          <cell r="O2226">
            <v>38.49</v>
          </cell>
          <cell r="P2226">
            <v>1</v>
          </cell>
        </row>
        <row r="2227">
          <cell r="A2227" t="str">
            <v>ON</v>
          </cell>
          <cell r="B2227">
            <v>6</v>
          </cell>
          <cell r="C2227">
            <v>3</v>
          </cell>
          <cell r="D2227" t="str">
            <v>P</v>
          </cell>
          <cell r="E2227">
            <v>3.3</v>
          </cell>
          <cell r="F2227">
            <v>37768</v>
          </cell>
          <cell r="G2227">
            <v>0.105</v>
          </cell>
          <cell r="H2227">
            <v>0.12</v>
          </cell>
          <cell r="I2227" t="str">
            <v>0          0</v>
          </cell>
          <cell r="J2227">
            <v>0</v>
          </cell>
          <cell r="K2227">
            <v>0</v>
          </cell>
          <cell r="L2227">
            <v>2003</v>
          </cell>
          <cell r="M2227">
            <v>1.797859040492666</v>
          </cell>
          <cell r="N2227" t="str">
            <v>NG63</v>
          </cell>
          <cell r="O2227">
            <v>38.49</v>
          </cell>
          <cell r="P2227">
            <v>2</v>
          </cell>
        </row>
        <row r="2228">
          <cell r="A2228" t="str">
            <v>ON</v>
          </cell>
          <cell r="B2228">
            <v>6</v>
          </cell>
          <cell r="C2228">
            <v>3</v>
          </cell>
          <cell r="D2228" t="str">
            <v>C</v>
          </cell>
          <cell r="E2228">
            <v>3.35</v>
          </cell>
          <cell r="F2228">
            <v>37768</v>
          </cell>
          <cell r="G2228">
            <v>0.81599999999999995</v>
          </cell>
          <cell r="H2228">
            <v>0.73</v>
          </cell>
          <cell r="I2228" t="str">
            <v>3          0</v>
          </cell>
          <cell r="J2228">
            <v>0</v>
          </cell>
          <cell r="K2228">
            <v>0</v>
          </cell>
          <cell r="L2228">
            <v>2003</v>
          </cell>
          <cell r="M2228" t="str">
            <v>No Trade</v>
          </cell>
          <cell r="N2228" t="str">
            <v>NG63</v>
          </cell>
          <cell r="O2228">
            <v>38.49</v>
          </cell>
          <cell r="P2228">
            <v>1</v>
          </cell>
        </row>
        <row r="2229">
          <cell r="A2229" t="str">
            <v>ON</v>
          </cell>
          <cell r="B2229">
            <v>6</v>
          </cell>
          <cell r="C2229">
            <v>3</v>
          </cell>
          <cell r="D2229" t="str">
            <v>P</v>
          </cell>
          <cell r="E2229">
            <v>3.35</v>
          </cell>
          <cell r="F2229">
            <v>37768</v>
          </cell>
          <cell r="G2229">
            <v>0.11799999999999999</v>
          </cell>
          <cell r="H2229">
            <v>0.13</v>
          </cell>
          <cell r="I2229" t="str">
            <v>4          0</v>
          </cell>
          <cell r="J2229">
            <v>0</v>
          </cell>
          <cell r="K2229">
            <v>0</v>
          </cell>
          <cell r="L2229">
            <v>2003</v>
          </cell>
          <cell r="M2229">
            <v>1.8211913288270005</v>
          </cell>
          <cell r="N2229" t="str">
            <v>NG63</v>
          </cell>
          <cell r="O2229">
            <v>38.49</v>
          </cell>
          <cell r="P2229">
            <v>2</v>
          </cell>
        </row>
        <row r="2230">
          <cell r="A2230" t="str">
            <v>ON</v>
          </cell>
          <cell r="B2230">
            <v>6</v>
          </cell>
          <cell r="C2230">
            <v>3</v>
          </cell>
          <cell r="D2230" t="str">
            <v>C</v>
          </cell>
          <cell r="E2230">
            <v>3.4</v>
          </cell>
          <cell r="F2230">
            <v>37768</v>
          </cell>
          <cell r="G2230">
            <v>0.78</v>
          </cell>
          <cell r="H2230">
            <v>0.69</v>
          </cell>
          <cell r="I2230" t="str">
            <v>9          0</v>
          </cell>
          <cell r="J2230">
            <v>0</v>
          </cell>
          <cell r="K2230">
            <v>0</v>
          </cell>
          <cell r="L2230">
            <v>2003</v>
          </cell>
          <cell r="M2230" t="str">
            <v>No Trade</v>
          </cell>
          <cell r="N2230" t="str">
            <v>NG63</v>
          </cell>
          <cell r="O2230">
            <v>38.49</v>
          </cell>
          <cell r="P2230">
            <v>1</v>
          </cell>
        </row>
        <row r="2231">
          <cell r="A2231" t="str">
            <v>ON</v>
          </cell>
          <cell r="B2231">
            <v>6</v>
          </cell>
          <cell r="C2231">
            <v>3</v>
          </cell>
          <cell r="D2231" t="str">
            <v>P</v>
          </cell>
          <cell r="E2231">
            <v>3.4</v>
          </cell>
          <cell r="F2231">
            <v>37768</v>
          </cell>
          <cell r="G2231">
            <v>0.13100000000000001</v>
          </cell>
          <cell r="H2231">
            <v>0.14000000000000001</v>
          </cell>
          <cell r="I2231" t="str">
            <v>9          0</v>
          </cell>
          <cell r="J2231">
            <v>0</v>
          </cell>
          <cell r="K2231">
            <v>0</v>
          </cell>
          <cell r="L2231">
            <v>2003</v>
          </cell>
          <cell r="M2231">
            <v>1.8420002905025861</v>
          </cell>
          <cell r="N2231" t="str">
            <v>NG63</v>
          </cell>
          <cell r="O2231">
            <v>38.49</v>
          </cell>
          <cell r="P2231">
            <v>2</v>
          </cell>
        </row>
        <row r="2232">
          <cell r="A2232" t="str">
            <v>ON</v>
          </cell>
          <cell r="B2232">
            <v>6</v>
          </cell>
          <cell r="C2232">
            <v>3</v>
          </cell>
          <cell r="D2232" t="str">
            <v>C</v>
          </cell>
          <cell r="E2232">
            <v>3.45</v>
          </cell>
          <cell r="F2232">
            <v>37768</v>
          </cell>
          <cell r="G2232">
            <v>0.745</v>
          </cell>
          <cell r="H2232">
            <v>0.66</v>
          </cell>
          <cell r="I2232" t="str">
            <v>5          0</v>
          </cell>
          <cell r="J2232">
            <v>0</v>
          </cell>
          <cell r="K2232">
            <v>0</v>
          </cell>
          <cell r="L2232">
            <v>2003</v>
          </cell>
          <cell r="M2232" t="str">
            <v>No Trade</v>
          </cell>
          <cell r="N2232" t="str">
            <v>NG63</v>
          </cell>
          <cell r="O2232">
            <v>38.49</v>
          </cell>
          <cell r="P2232">
            <v>1</v>
          </cell>
        </row>
        <row r="2233">
          <cell r="A2233" t="str">
            <v>ON</v>
          </cell>
          <cell r="B2233">
            <v>6</v>
          </cell>
          <cell r="C2233">
            <v>3</v>
          </cell>
          <cell r="D2233" t="str">
            <v>P</v>
          </cell>
          <cell r="E2233">
            <v>3.45</v>
          </cell>
          <cell r="F2233">
            <v>37768</v>
          </cell>
          <cell r="G2233">
            <v>0.14499999999999999</v>
          </cell>
          <cell r="H2233">
            <v>0.16</v>
          </cell>
          <cell r="I2233" t="str">
            <v>6          0</v>
          </cell>
          <cell r="J2233">
            <v>0</v>
          </cell>
          <cell r="K2233">
            <v>0</v>
          </cell>
          <cell r="L2233">
            <v>2003</v>
          </cell>
          <cell r="M2233">
            <v>1.8630009574893236</v>
          </cell>
          <cell r="N2233" t="str">
            <v>NG63</v>
          </cell>
          <cell r="O2233">
            <v>38.49</v>
          </cell>
          <cell r="P2233">
            <v>2</v>
          </cell>
        </row>
        <row r="2234">
          <cell r="A2234" t="str">
            <v>ON</v>
          </cell>
          <cell r="B2234">
            <v>6</v>
          </cell>
          <cell r="C2234">
            <v>3</v>
          </cell>
          <cell r="D2234" t="str">
            <v>C</v>
          </cell>
          <cell r="E2234">
            <v>3.5</v>
          </cell>
          <cell r="F2234">
            <v>37768</v>
          </cell>
          <cell r="G2234">
            <v>0.71199999999999997</v>
          </cell>
          <cell r="H2234">
            <v>0.63</v>
          </cell>
          <cell r="I2234" t="str">
            <v>3          0</v>
          </cell>
          <cell r="J2234">
            <v>0</v>
          </cell>
          <cell r="K2234">
            <v>0</v>
          </cell>
          <cell r="L2234">
            <v>2003</v>
          </cell>
          <cell r="M2234" t="str">
            <v>No Trade</v>
          </cell>
          <cell r="N2234" t="str">
            <v>NG63</v>
          </cell>
          <cell r="O2234">
            <v>38.49</v>
          </cell>
          <cell r="P2234">
            <v>1</v>
          </cell>
        </row>
        <row r="2235">
          <cell r="A2235" t="str">
            <v>ON</v>
          </cell>
          <cell r="B2235">
            <v>6</v>
          </cell>
          <cell r="C2235">
            <v>3</v>
          </cell>
          <cell r="D2235" t="str">
            <v>P</v>
          </cell>
          <cell r="E2235">
            <v>3.5</v>
          </cell>
          <cell r="F2235">
            <v>37768</v>
          </cell>
          <cell r="G2235">
            <v>0.161</v>
          </cell>
          <cell r="H2235">
            <v>0.18</v>
          </cell>
          <cell r="I2235" t="str">
            <v>4          0</v>
          </cell>
          <cell r="J2235">
            <v>0</v>
          </cell>
          <cell r="K2235">
            <v>0</v>
          </cell>
          <cell r="L2235">
            <v>2003</v>
          </cell>
          <cell r="M2235">
            <v>1.8862638328586794</v>
          </cell>
          <cell r="N2235" t="str">
            <v>NG63</v>
          </cell>
          <cell r="O2235">
            <v>38.49</v>
          </cell>
          <cell r="P2235">
            <v>2</v>
          </cell>
        </row>
        <row r="2236">
          <cell r="A2236" t="str">
            <v>ON</v>
          </cell>
          <cell r="B2236">
            <v>6</v>
          </cell>
          <cell r="C2236">
            <v>3</v>
          </cell>
          <cell r="D2236" t="str">
            <v>C</v>
          </cell>
          <cell r="E2236">
            <v>3.55</v>
          </cell>
          <cell r="F2236">
            <v>37768</v>
          </cell>
          <cell r="G2236">
            <v>0.67900000000000005</v>
          </cell>
          <cell r="H2236">
            <v>0.6</v>
          </cell>
          <cell r="I2236" t="str">
            <v>3          0</v>
          </cell>
          <cell r="J2236">
            <v>0</v>
          </cell>
          <cell r="K2236">
            <v>0</v>
          </cell>
          <cell r="L2236">
            <v>2003</v>
          </cell>
          <cell r="M2236" t="str">
            <v>No Trade</v>
          </cell>
          <cell r="N2236" t="str">
            <v>NG63</v>
          </cell>
          <cell r="O2236">
            <v>38.49</v>
          </cell>
          <cell r="P2236">
            <v>1</v>
          </cell>
        </row>
        <row r="2237">
          <cell r="A2237" t="str">
            <v>ON</v>
          </cell>
          <cell r="B2237">
            <v>6</v>
          </cell>
          <cell r="C2237">
            <v>3</v>
          </cell>
          <cell r="D2237" t="str">
            <v>P</v>
          </cell>
          <cell r="E2237">
            <v>3.55</v>
          </cell>
          <cell r="F2237">
            <v>37768</v>
          </cell>
          <cell r="G2237">
            <v>0.17699999999999999</v>
          </cell>
          <cell r="H2237">
            <v>0.2</v>
          </cell>
          <cell r="I2237" t="str">
            <v>3          0</v>
          </cell>
          <cell r="J2237">
            <v>0</v>
          </cell>
          <cell r="K2237">
            <v>0</v>
          </cell>
          <cell r="L2237">
            <v>2003</v>
          </cell>
          <cell r="M2237">
            <v>1.9073018756204507</v>
          </cell>
          <cell r="N2237" t="str">
            <v>NG63</v>
          </cell>
          <cell r="O2237">
            <v>38.49</v>
          </cell>
          <cell r="P2237">
            <v>2</v>
          </cell>
        </row>
        <row r="2238">
          <cell r="A2238" t="str">
            <v>ON</v>
          </cell>
          <cell r="B2238">
            <v>6</v>
          </cell>
          <cell r="C2238">
            <v>3</v>
          </cell>
          <cell r="D2238" t="str">
            <v>C</v>
          </cell>
          <cell r="E2238">
            <v>3.6</v>
          </cell>
          <cell r="F2238">
            <v>37768</v>
          </cell>
          <cell r="G2238">
            <v>0.64900000000000002</v>
          </cell>
          <cell r="H2238">
            <v>0.56999999999999995</v>
          </cell>
          <cell r="I2238" t="str">
            <v>4          0</v>
          </cell>
          <cell r="J2238">
            <v>0</v>
          </cell>
          <cell r="K2238">
            <v>0</v>
          </cell>
          <cell r="L2238">
            <v>2003</v>
          </cell>
          <cell r="M2238" t="str">
            <v>No Trade</v>
          </cell>
          <cell r="N2238" t="str">
            <v>NG63</v>
          </cell>
          <cell r="O2238">
            <v>38.49</v>
          </cell>
          <cell r="P2238">
            <v>1</v>
          </cell>
        </row>
        <row r="2239">
          <cell r="A2239" t="str">
            <v>ON</v>
          </cell>
          <cell r="B2239">
            <v>6</v>
          </cell>
          <cell r="C2239">
            <v>3</v>
          </cell>
          <cell r="D2239" t="str">
            <v>P</v>
          </cell>
          <cell r="E2239">
            <v>3.6</v>
          </cell>
          <cell r="F2239">
            <v>37768</v>
          </cell>
          <cell r="G2239">
            <v>0.19600000000000001</v>
          </cell>
          <cell r="H2239">
            <v>0.22</v>
          </cell>
          <cell r="I2239" t="str">
            <v>3          0</v>
          </cell>
          <cell r="J2239">
            <v>0</v>
          </cell>
          <cell r="K2239">
            <v>0</v>
          </cell>
          <cell r="L2239">
            <v>2003</v>
          </cell>
          <cell r="M2239">
            <v>1.9321747896405428</v>
          </cell>
          <cell r="N2239" t="str">
            <v>NG63</v>
          </cell>
          <cell r="O2239">
            <v>38.49</v>
          </cell>
          <cell r="P2239">
            <v>2</v>
          </cell>
        </row>
        <row r="2240">
          <cell r="A2240" t="str">
            <v>ON</v>
          </cell>
          <cell r="B2240">
            <v>6</v>
          </cell>
          <cell r="C2240">
            <v>3</v>
          </cell>
          <cell r="D2240" t="str">
            <v>C</v>
          </cell>
          <cell r="E2240">
            <v>3.65</v>
          </cell>
          <cell r="F2240">
            <v>37768</v>
          </cell>
          <cell r="G2240">
            <v>0.61899999999999999</v>
          </cell>
          <cell r="H2240">
            <v>0.54</v>
          </cell>
          <cell r="I2240" t="str">
            <v>6          0</v>
          </cell>
          <cell r="J2240">
            <v>0</v>
          </cell>
          <cell r="K2240">
            <v>0</v>
          </cell>
          <cell r="L2240">
            <v>2003</v>
          </cell>
          <cell r="M2240" t="str">
            <v>No Trade</v>
          </cell>
          <cell r="N2240" t="str">
            <v>NG63</v>
          </cell>
          <cell r="O2240">
            <v>38.49</v>
          </cell>
          <cell r="P2240">
            <v>1</v>
          </cell>
        </row>
        <row r="2241">
          <cell r="A2241" t="str">
            <v>ON</v>
          </cell>
          <cell r="B2241">
            <v>6</v>
          </cell>
          <cell r="C2241">
            <v>3</v>
          </cell>
          <cell r="D2241" t="str">
            <v>P</v>
          </cell>
          <cell r="E2241">
            <v>3.65</v>
          </cell>
          <cell r="F2241">
            <v>37768</v>
          </cell>
          <cell r="G2241">
            <v>0.215</v>
          </cell>
          <cell r="H2241">
            <v>0.24</v>
          </cell>
          <cell r="I2241" t="str">
            <v>4          0</v>
          </cell>
          <cell r="J2241">
            <v>0</v>
          </cell>
          <cell r="K2241">
            <v>0</v>
          </cell>
          <cell r="L2241">
            <v>2003</v>
          </cell>
          <cell r="M2241">
            <v>1.9548216668241039</v>
          </cell>
          <cell r="N2241" t="str">
            <v>NG63</v>
          </cell>
          <cell r="O2241">
            <v>38.49</v>
          </cell>
          <cell r="P2241">
            <v>2</v>
          </cell>
        </row>
        <row r="2242">
          <cell r="A2242" t="str">
            <v>ON</v>
          </cell>
          <cell r="B2242">
            <v>6</v>
          </cell>
          <cell r="C2242">
            <v>3</v>
          </cell>
          <cell r="D2242" t="str">
            <v>C</v>
          </cell>
          <cell r="E2242">
            <v>3.7</v>
          </cell>
          <cell r="F2242">
            <v>37768</v>
          </cell>
          <cell r="G2242">
            <v>0.59099999999999997</v>
          </cell>
          <cell r="H2242">
            <v>0.51</v>
          </cell>
          <cell r="I2242" t="str">
            <v>9          0</v>
          </cell>
          <cell r="J2242">
            <v>0</v>
          </cell>
          <cell r="K2242">
            <v>0</v>
          </cell>
          <cell r="L2242">
            <v>2003</v>
          </cell>
          <cell r="M2242" t="str">
            <v>No Trade</v>
          </cell>
          <cell r="N2242" t="str">
            <v>NG63</v>
          </cell>
          <cell r="O2242">
            <v>38.49</v>
          </cell>
          <cell r="P2242">
            <v>1</v>
          </cell>
        </row>
        <row r="2243">
          <cell r="A2243" t="str">
            <v>ON</v>
          </cell>
          <cell r="B2243">
            <v>6</v>
          </cell>
          <cell r="C2243">
            <v>3</v>
          </cell>
          <cell r="D2243" t="str">
            <v>P</v>
          </cell>
          <cell r="E2243">
            <v>3.7</v>
          </cell>
          <cell r="F2243">
            <v>37768</v>
          </cell>
          <cell r="G2243">
            <v>0.23599999999999999</v>
          </cell>
          <cell r="H2243">
            <v>0.26</v>
          </cell>
          <cell r="I2243" t="str">
            <v>7          0</v>
          </cell>
          <cell r="J2243">
            <v>0</v>
          </cell>
          <cell r="K2243">
            <v>0</v>
          </cell>
          <cell r="L2243">
            <v>2003</v>
          </cell>
          <cell r="M2243">
            <v>1.9789716875405685</v>
          </cell>
          <cell r="N2243" t="str">
            <v>NG63</v>
          </cell>
          <cell r="O2243">
            <v>38.49</v>
          </cell>
          <cell r="P2243">
            <v>2</v>
          </cell>
        </row>
        <row r="2244">
          <cell r="A2244" t="str">
            <v>ON</v>
          </cell>
          <cell r="B2244">
            <v>6</v>
          </cell>
          <cell r="C2244">
            <v>3</v>
          </cell>
          <cell r="D2244" t="str">
            <v>C</v>
          </cell>
          <cell r="E2244">
            <v>3.75</v>
          </cell>
          <cell r="F2244">
            <v>37768</v>
          </cell>
          <cell r="G2244">
            <v>0.56299999999999994</v>
          </cell>
          <cell r="H2244">
            <v>0.49</v>
          </cell>
          <cell r="I2244" t="str">
            <v>3          0</v>
          </cell>
          <cell r="J2244">
            <v>0</v>
          </cell>
          <cell r="K2244">
            <v>0</v>
          </cell>
          <cell r="L2244">
            <v>2003</v>
          </cell>
          <cell r="M2244" t="str">
            <v>No Trade</v>
          </cell>
          <cell r="N2244" t="str">
            <v>NG63</v>
          </cell>
          <cell r="O2244">
            <v>38.49</v>
          </cell>
          <cell r="P2244">
            <v>1</v>
          </cell>
        </row>
        <row r="2245">
          <cell r="A2245" t="str">
            <v>ON</v>
          </cell>
          <cell r="B2245">
            <v>6</v>
          </cell>
          <cell r="C2245">
            <v>3</v>
          </cell>
          <cell r="D2245" t="str">
            <v>P</v>
          </cell>
          <cell r="E2245">
            <v>3.75</v>
          </cell>
          <cell r="F2245">
            <v>37768</v>
          </cell>
          <cell r="G2245">
            <v>0.25700000000000001</v>
          </cell>
          <cell r="H2245">
            <v>0.28999999999999998</v>
          </cell>
          <cell r="I2245" t="str">
            <v>0         50</v>
          </cell>
          <cell r="J2245">
            <v>0</v>
          </cell>
          <cell r="K2245">
            <v>0</v>
          </cell>
          <cell r="L2245">
            <v>2003</v>
          </cell>
          <cell r="M2245">
            <v>2.0011454941887714</v>
          </cell>
          <cell r="N2245" t="str">
            <v>NG63</v>
          </cell>
          <cell r="O2245">
            <v>38.49</v>
          </cell>
          <cell r="P2245">
            <v>2</v>
          </cell>
        </row>
        <row r="2246">
          <cell r="A2246" t="str">
            <v>ON</v>
          </cell>
          <cell r="B2246">
            <v>6</v>
          </cell>
          <cell r="C2246">
            <v>3</v>
          </cell>
          <cell r="D2246" t="str">
            <v>C</v>
          </cell>
          <cell r="E2246">
            <v>3.8</v>
          </cell>
          <cell r="F2246">
            <v>37768</v>
          </cell>
          <cell r="G2246">
            <v>0.53700000000000003</v>
          </cell>
          <cell r="H2246">
            <v>0.46</v>
          </cell>
          <cell r="I2246" t="str">
            <v>8          0</v>
          </cell>
          <cell r="J2246">
            <v>0</v>
          </cell>
          <cell r="K2246">
            <v>0</v>
          </cell>
          <cell r="L2246">
            <v>2003</v>
          </cell>
          <cell r="M2246" t="str">
            <v>No Trade</v>
          </cell>
          <cell r="N2246" t="str">
            <v>NG63</v>
          </cell>
          <cell r="O2246">
            <v>38.49</v>
          </cell>
          <cell r="P2246">
            <v>1</v>
          </cell>
        </row>
        <row r="2247">
          <cell r="A2247" t="str">
            <v>ON</v>
          </cell>
          <cell r="B2247">
            <v>6</v>
          </cell>
          <cell r="C2247">
            <v>3</v>
          </cell>
          <cell r="D2247" t="str">
            <v>P</v>
          </cell>
          <cell r="E2247">
            <v>3.8</v>
          </cell>
          <cell r="F2247">
            <v>37768</v>
          </cell>
          <cell r="G2247">
            <v>0.28000000000000003</v>
          </cell>
          <cell r="H2247">
            <v>0.31</v>
          </cell>
          <cell r="I2247" t="str">
            <v>5          0</v>
          </cell>
          <cell r="J2247">
            <v>0</v>
          </cell>
          <cell r="K2247">
            <v>0</v>
          </cell>
          <cell r="L2247">
            <v>2003</v>
          </cell>
          <cell r="M2247">
            <v>2.024686454160785</v>
          </cell>
          <cell r="N2247" t="str">
            <v>NG63</v>
          </cell>
          <cell r="O2247">
            <v>38.49</v>
          </cell>
          <cell r="P2247">
            <v>2</v>
          </cell>
        </row>
        <row r="2248">
          <cell r="A2248" t="str">
            <v>ON</v>
          </cell>
          <cell r="B2248">
            <v>6</v>
          </cell>
          <cell r="C2248">
            <v>3</v>
          </cell>
          <cell r="D2248" t="str">
            <v>C</v>
          </cell>
          <cell r="E2248">
            <v>3.85</v>
          </cell>
          <cell r="F2248">
            <v>37768</v>
          </cell>
          <cell r="G2248">
            <v>0.51200000000000001</v>
          </cell>
          <cell r="H2248">
            <v>0.44</v>
          </cell>
          <cell r="I2248" t="str">
            <v>5          0</v>
          </cell>
          <cell r="J2248">
            <v>0</v>
          </cell>
          <cell r="K2248">
            <v>0</v>
          </cell>
          <cell r="L2248">
            <v>2003</v>
          </cell>
          <cell r="M2248" t="str">
            <v>No Trade</v>
          </cell>
          <cell r="N2248" t="str">
            <v>NG63</v>
          </cell>
          <cell r="O2248">
            <v>38.49</v>
          </cell>
          <cell r="P2248">
            <v>1</v>
          </cell>
        </row>
        <row r="2249">
          <cell r="A2249" t="str">
            <v>ON</v>
          </cell>
          <cell r="B2249">
            <v>6</v>
          </cell>
          <cell r="C2249">
            <v>3</v>
          </cell>
          <cell r="D2249" t="str">
            <v>P</v>
          </cell>
          <cell r="E2249">
            <v>3.85</v>
          </cell>
          <cell r="F2249">
            <v>37768</v>
          </cell>
          <cell r="G2249">
            <v>0.30399999999999999</v>
          </cell>
          <cell r="H2249">
            <v>0.34</v>
          </cell>
          <cell r="I2249" t="str">
            <v>1          0</v>
          </cell>
          <cell r="J2249">
            <v>0</v>
          </cell>
          <cell r="K2249">
            <v>0</v>
          </cell>
          <cell r="L2249">
            <v>2003</v>
          </cell>
          <cell r="M2249">
            <v>2.0479262907346554</v>
          </cell>
          <cell r="N2249" t="str">
            <v>NG63</v>
          </cell>
          <cell r="O2249">
            <v>38.49</v>
          </cell>
          <cell r="P2249">
            <v>2</v>
          </cell>
        </row>
        <row r="2250">
          <cell r="A2250" t="str">
            <v>ON</v>
          </cell>
          <cell r="B2250">
            <v>6</v>
          </cell>
          <cell r="C2250">
            <v>3</v>
          </cell>
          <cell r="D2250" t="str">
            <v>C</v>
          </cell>
          <cell r="E2250">
            <v>3.9</v>
          </cell>
          <cell r="F2250">
            <v>37768</v>
          </cell>
          <cell r="G2250">
            <v>0.48699999999999999</v>
          </cell>
          <cell r="H2250">
            <v>0.42</v>
          </cell>
          <cell r="I2250" t="str">
            <v>2          0</v>
          </cell>
          <cell r="J2250">
            <v>0</v>
          </cell>
          <cell r="K2250">
            <v>0</v>
          </cell>
          <cell r="L2250">
            <v>2003</v>
          </cell>
          <cell r="M2250" t="str">
            <v>No Trade</v>
          </cell>
          <cell r="N2250" t="str">
            <v>NG63</v>
          </cell>
          <cell r="O2250">
            <v>38.49</v>
          </cell>
          <cell r="P2250">
            <v>1</v>
          </cell>
        </row>
        <row r="2251">
          <cell r="A2251" t="str">
            <v>ON</v>
          </cell>
          <cell r="B2251">
            <v>6</v>
          </cell>
          <cell r="C2251">
            <v>3</v>
          </cell>
          <cell r="D2251" t="str">
            <v>P</v>
          </cell>
          <cell r="E2251">
            <v>3.9</v>
          </cell>
          <cell r="F2251">
            <v>37768</v>
          </cell>
          <cell r="G2251">
            <v>0.32800000000000001</v>
          </cell>
          <cell r="H2251">
            <v>0.36</v>
          </cell>
          <cell r="I2251" t="str">
            <v>8          0</v>
          </cell>
          <cell r="J2251">
            <v>0</v>
          </cell>
          <cell r="K2251">
            <v>0</v>
          </cell>
          <cell r="L2251">
            <v>2003</v>
          </cell>
          <cell r="M2251">
            <v>2.0694928763358611</v>
          </cell>
          <cell r="N2251" t="str">
            <v>NG63</v>
          </cell>
          <cell r="O2251">
            <v>38.49</v>
          </cell>
          <cell r="P2251">
            <v>2</v>
          </cell>
        </row>
        <row r="2252">
          <cell r="A2252" t="str">
            <v>ON</v>
          </cell>
          <cell r="B2252">
            <v>6</v>
          </cell>
          <cell r="C2252">
            <v>3</v>
          </cell>
          <cell r="D2252" t="str">
            <v>C</v>
          </cell>
          <cell r="E2252">
            <v>3.95</v>
          </cell>
          <cell r="F2252">
            <v>37768</v>
          </cell>
          <cell r="G2252">
            <v>0.46400000000000002</v>
          </cell>
          <cell r="H2252">
            <v>0.39</v>
          </cell>
          <cell r="I2252" t="str">
            <v>9          0</v>
          </cell>
          <cell r="J2252">
            <v>0</v>
          </cell>
          <cell r="K2252">
            <v>0</v>
          </cell>
          <cell r="L2252">
            <v>2003</v>
          </cell>
          <cell r="M2252" t="str">
            <v>No Trade</v>
          </cell>
          <cell r="N2252" t="str">
            <v>NG63</v>
          </cell>
          <cell r="O2252">
            <v>38.49</v>
          </cell>
          <cell r="P2252">
            <v>1</v>
          </cell>
        </row>
        <row r="2253">
          <cell r="A2253" t="str">
            <v>ON</v>
          </cell>
          <cell r="B2253">
            <v>6</v>
          </cell>
          <cell r="C2253">
            <v>3</v>
          </cell>
          <cell r="D2253" t="str">
            <v>P</v>
          </cell>
          <cell r="E2253">
            <v>3.95</v>
          </cell>
          <cell r="F2253">
            <v>37768</v>
          </cell>
          <cell r="G2253">
            <v>0.35399999999999998</v>
          </cell>
          <cell r="H2253">
            <v>0.39</v>
          </cell>
          <cell r="I2253" t="str">
            <v>5          0</v>
          </cell>
          <cell r="J2253">
            <v>0</v>
          </cell>
          <cell r="K2253">
            <v>0</v>
          </cell>
          <cell r="L2253">
            <v>2003</v>
          </cell>
          <cell r="M2253">
            <v>2.0922784008228756</v>
          </cell>
          <cell r="N2253" t="str">
            <v>NG63</v>
          </cell>
          <cell r="O2253">
            <v>38.49</v>
          </cell>
          <cell r="P2253">
            <v>2</v>
          </cell>
        </row>
        <row r="2254">
          <cell r="A2254" t="str">
            <v>ON</v>
          </cell>
          <cell r="B2254">
            <v>6</v>
          </cell>
          <cell r="C2254">
            <v>3</v>
          </cell>
          <cell r="D2254" t="str">
            <v>C</v>
          </cell>
          <cell r="E2254">
            <v>4</v>
          </cell>
          <cell r="F2254">
            <v>37768</v>
          </cell>
          <cell r="G2254">
            <v>0.441</v>
          </cell>
          <cell r="H2254">
            <v>0.37</v>
          </cell>
          <cell r="I2254" t="str">
            <v>9          0</v>
          </cell>
          <cell r="J2254">
            <v>0</v>
          </cell>
          <cell r="K2254">
            <v>0</v>
          </cell>
          <cell r="L2254">
            <v>2003</v>
          </cell>
          <cell r="M2254" t="str">
            <v>No Trade</v>
          </cell>
          <cell r="N2254" t="str">
            <v>NG63</v>
          </cell>
          <cell r="O2254">
            <v>38.49</v>
          </cell>
          <cell r="P2254">
            <v>1</v>
          </cell>
        </row>
        <row r="2255">
          <cell r="A2255" t="str">
            <v>ON</v>
          </cell>
          <cell r="B2255">
            <v>6</v>
          </cell>
          <cell r="C2255">
            <v>3</v>
          </cell>
          <cell r="D2255" t="str">
            <v>P</v>
          </cell>
          <cell r="E2255">
            <v>4</v>
          </cell>
          <cell r="F2255">
            <v>37768</v>
          </cell>
          <cell r="G2255">
            <v>0.38100000000000001</v>
          </cell>
          <cell r="H2255">
            <v>0.42</v>
          </cell>
          <cell r="I2255" t="str">
            <v>5          0</v>
          </cell>
          <cell r="J2255">
            <v>0</v>
          </cell>
          <cell r="K2255">
            <v>0</v>
          </cell>
          <cell r="L2255">
            <v>2003</v>
          </cell>
          <cell r="M2255">
            <v>2.1148418586479552</v>
          </cell>
          <cell r="N2255" t="str">
            <v>NG63</v>
          </cell>
          <cell r="O2255">
            <v>38.49</v>
          </cell>
          <cell r="P2255">
            <v>2</v>
          </cell>
        </row>
        <row r="2256">
          <cell r="A2256" t="str">
            <v>ON</v>
          </cell>
          <cell r="B2256">
            <v>6</v>
          </cell>
          <cell r="C2256">
            <v>3</v>
          </cell>
          <cell r="D2256" t="str">
            <v>C</v>
          </cell>
          <cell r="E2256">
            <v>4.05</v>
          </cell>
          <cell r="F2256">
            <v>37768</v>
          </cell>
          <cell r="G2256">
            <v>0.41199999999999998</v>
          </cell>
          <cell r="I2256">
            <v>0</v>
          </cell>
          <cell r="J2256">
            <v>0</v>
          </cell>
          <cell r="K2256">
            <v>0</v>
          </cell>
          <cell r="L2256">
            <v>2003</v>
          </cell>
          <cell r="M2256" t="str">
            <v>No Trade</v>
          </cell>
          <cell r="N2256" t="str">
            <v>NG63</v>
          </cell>
          <cell r="O2256">
            <v>38.49</v>
          </cell>
          <cell r="P2256">
            <v>1</v>
          </cell>
        </row>
        <row r="2257">
          <cell r="A2257" t="str">
            <v>ON</v>
          </cell>
          <cell r="B2257">
            <v>6</v>
          </cell>
          <cell r="C2257">
            <v>3</v>
          </cell>
          <cell r="D2257" t="str">
            <v>P</v>
          </cell>
          <cell r="E2257">
            <v>4.05</v>
          </cell>
          <cell r="F2257">
            <v>37768</v>
          </cell>
          <cell r="G2257">
            <v>0.40300000000000002</v>
          </cell>
          <cell r="I2257">
            <v>0</v>
          </cell>
          <cell r="J2257">
            <v>0</v>
          </cell>
          <cell r="K2257">
            <v>0</v>
          </cell>
          <cell r="L2257">
            <v>2003</v>
          </cell>
          <cell r="M2257">
            <v>2.1297315315978946</v>
          </cell>
          <cell r="N2257" t="str">
            <v>NG63</v>
          </cell>
          <cell r="O2257">
            <v>38.49</v>
          </cell>
          <cell r="P2257">
            <v>2</v>
          </cell>
        </row>
        <row r="2258">
          <cell r="A2258" t="str">
            <v>ON</v>
          </cell>
          <cell r="B2258">
            <v>6</v>
          </cell>
          <cell r="C2258">
            <v>3</v>
          </cell>
          <cell r="D2258" t="str">
            <v>C</v>
          </cell>
          <cell r="E2258">
            <v>4.0999999999999996</v>
          </cell>
          <cell r="F2258">
            <v>37768</v>
          </cell>
          <cell r="G2258">
            <v>0.39800000000000002</v>
          </cell>
          <cell r="H2258">
            <v>0.34</v>
          </cell>
          <cell r="I2258" t="str">
            <v>1          0</v>
          </cell>
          <cell r="J2258">
            <v>0</v>
          </cell>
          <cell r="K2258">
            <v>0</v>
          </cell>
          <cell r="L2258">
            <v>2003</v>
          </cell>
          <cell r="M2258" t="str">
            <v>No Trade</v>
          </cell>
          <cell r="N2258" t="str">
            <v>NG63</v>
          </cell>
          <cell r="O2258">
            <v>38.49</v>
          </cell>
          <cell r="P2258">
            <v>1</v>
          </cell>
        </row>
        <row r="2259">
          <cell r="A2259" t="str">
            <v>ON</v>
          </cell>
          <cell r="B2259">
            <v>6</v>
          </cell>
          <cell r="C2259">
            <v>3</v>
          </cell>
          <cell r="D2259" t="str">
            <v>P</v>
          </cell>
          <cell r="E2259">
            <v>4.0999999999999996</v>
          </cell>
          <cell r="F2259">
            <v>37768</v>
          </cell>
          <cell r="G2259">
            <v>0.438</v>
          </cell>
          <cell r="H2259">
            <v>0.48</v>
          </cell>
          <cell r="I2259" t="str">
            <v>7          0</v>
          </cell>
          <cell r="J2259">
            <v>0</v>
          </cell>
          <cell r="K2259">
            <v>0</v>
          </cell>
          <cell r="L2259">
            <v>2003</v>
          </cell>
          <cell r="M2259">
            <v>2.1593973840692766</v>
          </cell>
          <cell r="N2259" t="str">
            <v>NG63</v>
          </cell>
          <cell r="O2259">
            <v>38.49</v>
          </cell>
          <cell r="P2259">
            <v>2</v>
          </cell>
        </row>
        <row r="2260">
          <cell r="A2260" t="str">
            <v>ON</v>
          </cell>
          <cell r="B2260">
            <v>6</v>
          </cell>
          <cell r="C2260">
            <v>3</v>
          </cell>
          <cell r="D2260" t="str">
            <v>C</v>
          </cell>
          <cell r="E2260">
            <v>4.25</v>
          </cell>
          <cell r="F2260">
            <v>37768</v>
          </cell>
          <cell r="G2260">
            <v>0.34200000000000003</v>
          </cell>
          <cell r="H2260">
            <v>0.28999999999999998</v>
          </cell>
          <cell r="I2260" t="str">
            <v>1          0</v>
          </cell>
          <cell r="J2260">
            <v>0</v>
          </cell>
          <cell r="K2260">
            <v>0</v>
          </cell>
          <cell r="L2260">
            <v>2003</v>
          </cell>
          <cell r="M2260" t="str">
            <v>No Trade</v>
          </cell>
          <cell r="N2260" t="str">
            <v>NG63</v>
          </cell>
          <cell r="O2260">
            <v>38.49</v>
          </cell>
          <cell r="P2260">
            <v>1</v>
          </cell>
        </row>
        <row r="2261">
          <cell r="A2261" t="str">
            <v>ON</v>
          </cell>
          <cell r="B2261">
            <v>6</v>
          </cell>
          <cell r="C2261">
            <v>3</v>
          </cell>
          <cell r="D2261" t="str">
            <v>C</v>
          </cell>
          <cell r="E2261">
            <v>4.3</v>
          </cell>
          <cell r="F2261">
            <v>37768</v>
          </cell>
          <cell r="G2261">
            <v>0</v>
          </cell>
          <cell r="H2261">
            <v>0</v>
          </cell>
          <cell r="I2261" t="str">
            <v>0          0</v>
          </cell>
          <cell r="J2261">
            <v>0</v>
          </cell>
          <cell r="K2261">
            <v>0</v>
          </cell>
          <cell r="L2261">
            <v>2003</v>
          </cell>
          <cell r="M2261" t="str">
            <v>No Trade</v>
          </cell>
          <cell r="N2261" t="str">
            <v/>
          </cell>
          <cell r="O2261" t="str">
            <v/>
          </cell>
          <cell r="P2261" t="str">
            <v/>
          </cell>
        </row>
        <row r="2262">
          <cell r="A2262" t="str">
            <v>ON</v>
          </cell>
          <cell r="B2262">
            <v>6</v>
          </cell>
          <cell r="C2262">
            <v>3</v>
          </cell>
          <cell r="D2262" t="str">
            <v>C</v>
          </cell>
          <cell r="E2262">
            <v>4.5</v>
          </cell>
          <cell r="F2262">
            <v>37768</v>
          </cell>
          <cell r="G2262">
            <v>0.26500000000000001</v>
          </cell>
          <cell r="H2262">
            <v>0.22</v>
          </cell>
          <cell r="I2262" t="str">
            <v>2          0</v>
          </cell>
          <cell r="J2262">
            <v>0</v>
          </cell>
          <cell r="K2262">
            <v>0</v>
          </cell>
          <cell r="L2262">
            <v>2003</v>
          </cell>
          <cell r="M2262" t="str">
            <v>No Trade</v>
          </cell>
          <cell r="N2262" t="str">
            <v>NG63</v>
          </cell>
          <cell r="O2262">
            <v>38.49</v>
          </cell>
          <cell r="P2262">
            <v>1</v>
          </cell>
        </row>
        <row r="2263">
          <cell r="A2263" t="str">
            <v>ON</v>
          </cell>
          <cell r="B2263">
            <v>6</v>
          </cell>
          <cell r="C2263">
            <v>3</v>
          </cell>
          <cell r="D2263" t="str">
            <v>P</v>
          </cell>
          <cell r="E2263">
            <v>4.5</v>
          </cell>
          <cell r="F2263">
            <v>37768</v>
          </cell>
          <cell r="G2263">
            <v>0</v>
          </cell>
          <cell r="H2263">
            <v>0</v>
          </cell>
          <cell r="I2263" t="str">
            <v>0          0</v>
          </cell>
          <cell r="J2263">
            <v>0</v>
          </cell>
          <cell r="K2263">
            <v>0</v>
          </cell>
          <cell r="L2263">
            <v>2003</v>
          </cell>
          <cell r="M2263" t="str">
            <v>No Trade</v>
          </cell>
          <cell r="N2263" t="str">
            <v/>
          </cell>
          <cell r="O2263" t="str">
            <v/>
          </cell>
          <cell r="P2263" t="str">
            <v/>
          </cell>
        </row>
        <row r="2264">
          <cell r="A2264" t="str">
            <v>ON</v>
          </cell>
          <cell r="B2264">
            <v>6</v>
          </cell>
          <cell r="C2264">
            <v>3</v>
          </cell>
          <cell r="D2264" t="str">
            <v>C</v>
          </cell>
          <cell r="E2264">
            <v>4.55</v>
          </cell>
          <cell r="F2264">
            <v>37768</v>
          </cell>
          <cell r="G2264">
            <v>0</v>
          </cell>
          <cell r="H2264">
            <v>0</v>
          </cell>
          <cell r="I2264" t="str">
            <v>0          0</v>
          </cell>
          <cell r="J2264">
            <v>0</v>
          </cell>
          <cell r="K2264">
            <v>0</v>
          </cell>
          <cell r="L2264">
            <v>2003</v>
          </cell>
          <cell r="M2264" t="str">
            <v>No Trade</v>
          </cell>
          <cell r="N2264" t="str">
            <v/>
          </cell>
          <cell r="O2264" t="str">
            <v/>
          </cell>
          <cell r="P2264" t="str">
            <v/>
          </cell>
        </row>
        <row r="2265">
          <cell r="A2265" t="str">
            <v>ON</v>
          </cell>
          <cell r="B2265">
            <v>6</v>
          </cell>
          <cell r="C2265">
            <v>3</v>
          </cell>
          <cell r="D2265" t="str">
            <v>C</v>
          </cell>
          <cell r="E2265">
            <v>4.75</v>
          </cell>
          <cell r="F2265">
            <v>37768</v>
          </cell>
          <cell r="G2265">
            <v>0.20599999999999999</v>
          </cell>
          <cell r="H2265">
            <v>0.17</v>
          </cell>
          <cell r="I2265" t="str">
            <v>1          0</v>
          </cell>
          <cell r="J2265">
            <v>0</v>
          </cell>
          <cell r="K2265">
            <v>0</v>
          </cell>
          <cell r="L2265">
            <v>2003</v>
          </cell>
          <cell r="M2265" t="str">
            <v>No Trade</v>
          </cell>
          <cell r="N2265" t="str">
            <v>NG63</v>
          </cell>
          <cell r="O2265">
            <v>38.49</v>
          </cell>
          <cell r="P2265">
            <v>1</v>
          </cell>
        </row>
        <row r="2266">
          <cell r="A2266" t="str">
            <v>ON</v>
          </cell>
          <cell r="B2266">
            <v>6</v>
          </cell>
          <cell r="C2266">
            <v>3</v>
          </cell>
          <cell r="D2266" t="str">
            <v>C</v>
          </cell>
          <cell r="E2266">
            <v>4.8</v>
          </cell>
          <cell r="F2266">
            <v>37768</v>
          </cell>
          <cell r="G2266">
            <v>0.19600000000000001</v>
          </cell>
          <cell r="H2266">
            <v>0.16</v>
          </cell>
          <cell r="I2266" t="str">
            <v>2          0</v>
          </cell>
          <cell r="J2266">
            <v>0</v>
          </cell>
          <cell r="K2266">
            <v>0</v>
          </cell>
          <cell r="L2266">
            <v>2003</v>
          </cell>
          <cell r="M2266" t="str">
            <v>No Trade</v>
          </cell>
          <cell r="N2266" t="str">
            <v>NG63</v>
          </cell>
          <cell r="O2266">
            <v>38.49</v>
          </cell>
          <cell r="P2266">
            <v>1</v>
          </cell>
        </row>
        <row r="2267">
          <cell r="A2267" t="str">
            <v>ON</v>
          </cell>
          <cell r="B2267">
            <v>6</v>
          </cell>
          <cell r="C2267">
            <v>3</v>
          </cell>
          <cell r="D2267" t="str">
            <v>C</v>
          </cell>
          <cell r="E2267">
            <v>4.8499999999999996</v>
          </cell>
          <cell r="F2267">
            <v>37768</v>
          </cell>
          <cell r="G2267">
            <v>0.186</v>
          </cell>
          <cell r="H2267">
            <v>0.15</v>
          </cell>
          <cell r="I2267" t="str">
            <v>4          0</v>
          </cell>
          <cell r="J2267">
            <v>0</v>
          </cell>
          <cell r="K2267">
            <v>0</v>
          </cell>
          <cell r="L2267">
            <v>2003</v>
          </cell>
          <cell r="M2267" t="str">
            <v>No Trade</v>
          </cell>
          <cell r="N2267" t="str">
            <v>NG63</v>
          </cell>
          <cell r="O2267">
            <v>38.49</v>
          </cell>
          <cell r="P2267">
            <v>1</v>
          </cell>
        </row>
        <row r="2268">
          <cell r="A2268" t="str">
            <v>ON</v>
          </cell>
          <cell r="B2268">
            <v>6</v>
          </cell>
          <cell r="C2268">
            <v>3</v>
          </cell>
          <cell r="D2268" t="str">
            <v>C</v>
          </cell>
          <cell r="E2268">
            <v>4.9000000000000004</v>
          </cell>
          <cell r="F2268">
            <v>37768</v>
          </cell>
          <cell r="G2268">
            <v>0</v>
          </cell>
          <cell r="H2268">
            <v>0</v>
          </cell>
          <cell r="I2268" t="str">
            <v>0          0</v>
          </cell>
          <cell r="J2268">
            <v>0</v>
          </cell>
          <cell r="K2268">
            <v>0</v>
          </cell>
          <cell r="L2268">
            <v>2003</v>
          </cell>
          <cell r="M2268" t="str">
            <v>No Trade</v>
          </cell>
          <cell r="N2268" t="str">
            <v/>
          </cell>
          <cell r="O2268" t="str">
            <v/>
          </cell>
          <cell r="P2268" t="str">
            <v/>
          </cell>
        </row>
        <row r="2269">
          <cell r="A2269" t="str">
            <v>ON</v>
          </cell>
          <cell r="B2269">
            <v>6</v>
          </cell>
          <cell r="C2269">
            <v>3</v>
          </cell>
          <cell r="D2269" t="str">
            <v>C</v>
          </cell>
          <cell r="E2269">
            <v>4.95</v>
          </cell>
          <cell r="F2269">
            <v>37768</v>
          </cell>
          <cell r="G2269">
            <v>0.16800000000000001</v>
          </cell>
          <cell r="H2269">
            <v>0.13</v>
          </cell>
          <cell r="I2269" t="str">
            <v>8          0</v>
          </cell>
          <cell r="J2269">
            <v>0</v>
          </cell>
          <cell r="K2269">
            <v>0</v>
          </cell>
          <cell r="L2269">
            <v>2003</v>
          </cell>
          <cell r="M2269" t="str">
            <v>No Trade</v>
          </cell>
          <cell r="N2269" t="str">
            <v>NG63</v>
          </cell>
          <cell r="O2269">
            <v>38.49</v>
          </cell>
          <cell r="P2269">
            <v>1</v>
          </cell>
        </row>
        <row r="2270">
          <cell r="A2270" t="str">
            <v>ON</v>
          </cell>
          <cell r="B2270">
            <v>6</v>
          </cell>
          <cell r="C2270">
            <v>3</v>
          </cell>
          <cell r="D2270" t="str">
            <v>C</v>
          </cell>
          <cell r="E2270">
            <v>5</v>
          </cell>
          <cell r="F2270">
            <v>37768</v>
          </cell>
          <cell r="G2270">
            <v>0.16</v>
          </cell>
          <cell r="H2270">
            <v>0.13</v>
          </cell>
          <cell r="I2270" t="str">
            <v>1          0</v>
          </cell>
          <cell r="J2270">
            <v>0</v>
          </cell>
          <cell r="K2270">
            <v>0</v>
          </cell>
          <cell r="L2270">
            <v>2003</v>
          </cell>
          <cell r="M2270" t="str">
            <v>No Trade</v>
          </cell>
          <cell r="N2270" t="str">
            <v>NG63</v>
          </cell>
          <cell r="O2270">
            <v>38.49</v>
          </cell>
          <cell r="P2270">
            <v>1</v>
          </cell>
        </row>
        <row r="2271">
          <cell r="A2271" t="str">
            <v>ON</v>
          </cell>
          <cell r="B2271">
            <v>6</v>
          </cell>
          <cell r="C2271">
            <v>3</v>
          </cell>
          <cell r="D2271" t="str">
            <v>C</v>
          </cell>
          <cell r="E2271">
            <v>5.3</v>
          </cell>
          <cell r="F2271">
            <v>37768</v>
          </cell>
          <cell r="G2271">
            <v>0.11899999999999999</v>
          </cell>
          <cell r="H2271">
            <v>0.09</v>
          </cell>
          <cell r="I2271" t="str">
            <v>7          0</v>
          </cell>
          <cell r="J2271">
            <v>0</v>
          </cell>
          <cell r="K2271">
            <v>0</v>
          </cell>
          <cell r="L2271">
            <v>2003</v>
          </cell>
          <cell r="M2271" t="str">
            <v>No Trade</v>
          </cell>
          <cell r="N2271" t="str">
            <v>NG63</v>
          </cell>
          <cell r="O2271">
            <v>38.49</v>
          </cell>
          <cell r="P2271">
            <v>1</v>
          </cell>
        </row>
        <row r="2272">
          <cell r="A2272" t="str">
            <v>ON</v>
          </cell>
          <cell r="B2272">
            <v>6</v>
          </cell>
          <cell r="C2272">
            <v>3</v>
          </cell>
          <cell r="D2272" t="str">
            <v>C</v>
          </cell>
          <cell r="E2272">
            <v>5.4</v>
          </cell>
          <cell r="F2272">
            <v>37768</v>
          </cell>
          <cell r="G2272">
            <v>0.109</v>
          </cell>
          <cell r="H2272">
            <v>0.08</v>
          </cell>
          <cell r="I2272" t="str">
            <v>8          0</v>
          </cell>
          <cell r="J2272">
            <v>0</v>
          </cell>
          <cell r="K2272">
            <v>0</v>
          </cell>
          <cell r="L2272">
            <v>2003</v>
          </cell>
          <cell r="M2272" t="str">
            <v>No Trade</v>
          </cell>
          <cell r="N2272" t="str">
            <v>NG63</v>
          </cell>
          <cell r="O2272">
            <v>38.49</v>
          </cell>
          <cell r="P2272">
            <v>1</v>
          </cell>
        </row>
        <row r="2273">
          <cell r="A2273" t="str">
            <v>ON</v>
          </cell>
          <cell r="B2273">
            <v>6</v>
          </cell>
          <cell r="C2273">
            <v>3</v>
          </cell>
          <cell r="D2273" t="str">
            <v>C</v>
          </cell>
          <cell r="E2273">
            <v>5.5</v>
          </cell>
          <cell r="F2273">
            <v>37768</v>
          </cell>
          <cell r="G2273">
            <v>9.9000000000000005E-2</v>
          </cell>
          <cell r="H2273">
            <v>0.08</v>
          </cell>
          <cell r="I2273" t="str">
            <v>0          0</v>
          </cell>
          <cell r="J2273">
            <v>0</v>
          </cell>
          <cell r="K2273">
            <v>0</v>
          </cell>
          <cell r="L2273">
            <v>2003</v>
          </cell>
          <cell r="M2273" t="str">
            <v>No Trade</v>
          </cell>
          <cell r="N2273" t="str">
            <v>NG63</v>
          </cell>
          <cell r="O2273">
            <v>38.49</v>
          </cell>
          <cell r="P2273">
            <v>1</v>
          </cell>
        </row>
        <row r="2274">
          <cell r="A2274" t="str">
            <v>ON</v>
          </cell>
          <cell r="B2274">
            <v>6</v>
          </cell>
          <cell r="C2274">
            <v>3</v>
          </cell>
          <cell r="D2274" t="str">
            <v>C</v>
          </cell>
          <cell r="E2274">
            <v>5.55</v>
          </cell>
          <cell r="F2274">
            <v>37768</v>
          </cell>
          <cell r="G2274">
            <v>9.5000000000000001E-2</v>
          </cell>
          <cell r="H2274">
            <v>7.0000000000000007E-2</v>
          </cell>
          <cell r="I2274" t="str">
            <v>6          0</v>
          </cell>
          <cell r="J2274">
            <v>0</v>
          </cell>
          <cell r="K2274">
            <v>0</v>
          </cell>
          <cell r="L2274">
            <v>2003</v>
          </cell>
          <cell r="M2274" t="str">
            <v>No Trade</v>
          </cell>
          <cell r="N2274" t="str">
            <v>NG63</v>
          </cell>
          <cell r="O2274">
            <v>38.49</v>
          </cell>
          <cell r="P2274">
            <v>1</v>
          </cell>
        </row>
        <row r="2275">
          <cell r="A2275" t="str">
            <v>ON</v>
          </cell>
          <cell r="B2275">
            <v>6</v>
          </cell>
          <cell r="C2275">
            <v>3</v>
          </cell>
          <cell r="D2275" t="str">
            <v>C</v>
          </cell>
          <cell r="E2275">
            <v>5.75</v>
          </cell>
          <cell r="F2275">
            <v>37768</v>
          </cell>
          <cell r="G2275">
            <v>7.9000000000000001E-2</v>
          </cell>
          <cell r="H2275">
            <v>0.06</v>
          </cell>
          <cell r="I2275" t="str">
            <v>3          0</v>
          </cell>
          <cell r="J2275">
            <v>0</v>
          </cell>
          <cell r="K2275">
            <v>0</v>
          </cell>
          <cell r="L2275">
            <v>2003</v>
          </cell>
          <cell r="M2275" t="str">
            <v>No Trade</v>
          </cell>
          <cell r="N2275" t="str">
            <v>NG63</v>
          </cell>
          <cell r="O2275">
            <v>38.49</v>
          </cell>
          <cell r="P2275">
            <v>1</v>
          </cell>
        </row>
        <row r="2276">
          <cell r="A2276" t="str">
            <v>ON</v>
          </cell>
          <cell r="B2276">
            <v>6</v>
          </cell>
          <cell r="C2276">
            <v>3</v>
          </cell>
          <cell r="D2276" t="str">
            <v>C</v>
          </cell>
          <cell r="E2276">
            <v>6</v>
          </cell>
          <cell r="F2276">
            <v>37768</v>
          </cell>
          <cell r="G2276">
            <v>6.4000000000000001E-2</v>
          </cell>
          <cell r="H2276">
            <v>0.05</v>
          </cell>
          <cell r="I2276" t="str">
            <v>1          5</v>
          </cell>
          <cell r="J2276">
            <v>0.05</v>
          </cell>
          <cell r="K2276">
            <v>0.05</v>
          </cell>
          <cell r="L2276">
            <v>2003</v>
          </cell>
          <cell r="M2276" t="str">
            <v>No Trade</v>
          </cell>
          <cell r="N2276" t="str">
            <v>NG63</v>
          </cell>
          <cell r="O2276">
            <v>38.49</v>
          </cell>
          <cell r="P2276">
            <v>1</v>
          </cell>
        </row>
        <row r="2277">
          <cell r="A2277" t="str">
            <v>ON</v>
          </cell>
          <cell r="B2277">
            <v>6</v>
          </cell>
          <cell r="C2277">
            <v>3</v>
          </cell>
          <cell r="D2277" t="str">
            <v>C</v>
          </cell>
          <cell r="E2277">
            <v>6.75</v>
          </cell>
          <cell r="F2277">
            <v>37768</v>
          </cell>
          <cell r="G2277">
            <v>0</v>
          </cell>
          <cell r="H2277">
            <v>0</v>
          </cell>
          <cell r="I2277" t="str">
            <v>0          0</v>
          </cell>
          <cell r="J2277">
            <v>0</v>
          </cell>
          <cell r="K2277">
            <v>0</v>
          </cell>
          <cell r="L2277">
            <v>2003</v>
          </cell>
          <cell r="M2277" t="str">
            <v>No Trade</v>
          </cell>
          <cell r="N2277" t="str">
            <v/>
          </cell>
          <cell r="O2277" t="str">
            <v/>
          </cell>
          <cell r="P2277" t="str">
            <v/>
          </cell>
        </row>
        <row r="2278">
          <cell r="A2278" t="str">
            <v>ON</v>
          </cell>
          <cell r="B2278">
            <v>6</v>
          </cell>
          <cell r="C2278">
            <v>3</v>
          </cell>
          <cell r="D2278" t="str">
            <v>C</v>
          </cell>
          <cell r="E2278">
            <v>7</v>
          </cell>
          <cell r="F2278">
            <v>37768</v>
          </cell>
          <cell r="G2278">
            <v>2.9000000000000001E-2</v>
          </cell>
          <cell r="H2278">
            <v>0.02</v>
          </cell>
          <cell r="I2278" t="str">
            <v>3          0</v>
          </cell>
          <cell r="J2278">
            <v>0</v>
          </cell>
          <cell r="K2278">
            <v>0</v>
          </cell>
          <cell r="L2278">
            <v>2003</v>
          </cell>
          <cell r="M2278" t="str">
            <v>No Trade</v>
          </cell>
          <cell r="N2278" t="str">
            <v>NG63</v>
          </cell>
          <cell r="O2278">
            <v>38.49</v>
          </cell>
          <cell r="P2278">
            <v>1</v>
          </cell>
        </row>
        <row r="2279">
          <cell r="A2279" t="str">
            <v>ON</v>
          </cell>
          <cell r="B2279">
            <v>6</v>
          </cell>
          <cell r="C2279">
            <v>3</v>
          </cell>
          <cell r="D2279" t="str">
            <v>C</v>
          </cell>
          <cell r="E2279">
            <v>8</v>
          </cell>
          <cell r="F2279">
            <v>37768</v>
          </cell>
          <cell r="G2279">
            <v>1.6E-2</v>
          </cell>
          <cell r="H2279">
            <v>0.01</v>
          </cell>
          <cell r="I2279" t="str">
            <v>2          0</v>
          </cell>
          <cell r="J2279">
            <v>0</v>
          </cell>
          <cell r="K2279">
            <v>0</v>
          </cell>
          <cell r="L2279">
            <v>2003</v>
          </cell>
          <cell r="M2279" t="str">
            <v>No Trade</v>
          </cell>
          <cell r="N2279" t="str">
            <v>NG63</v>
          </cell>
          <cell r="O2279">
            <v>38.49</v>
          </cell>
          <cell r="P2279">
            <v>1</v>
          </cell>
        </row>
        <row r="2280">
          <cell r="A2280" t="str">
            <v>ON</v>
          </cell>
          <cell r="B2280">
            <v>6</v>
          </cell>
          <cell r="C2280">
            <v>3</v>
          </cell>
          <cell r="D2280" t="str">
            <v>C</v>
          </cell>
          <cell r="E2280">
            <v>10</v>
          </cell>
          <cell r="F2280">
            <v>37768</v>
          </cell>
          <cell r="G2280">
            <v>7.0000000000000001E-3</v>
          </cell>
          <cell r="H2280">
            <v>0</v>
          </cell>
          <cell r="I2280" t="str">
            <v>5          0</v>
          </cell>
          <cell r="J2280">
            <v>0</v>
          </cell>
          <cell r="K2280">
            <v>0</v>
          </cell>
          <cell r="L2280">
            <v>2003</v>
          </cell>
          <cell r="M2280" t="str">
            <v>No Trade</v>
          </cell>
          <cell r="N2280" t="str">
            <v>NG63</v>
          </cell>
          <cell r="O2280">
            <v>38.49</v>
          </cell>
          <cell r="P2280">
            <v>1</v>
          </cell>
        </row>
        <row r="2281">
          <cell r="A2281" t="str">
            <v>ON</v>
          </cell>
          <cell r="B2281">
            <v>6</v>
          </cell>
          <cell r="C2281">
            <v>3</v>
          </cell>
          <cell r="D2281" t="str">
            <v>P</v>
          </cell>
          <cell r="E2281">
            <v>10</v>
          </cell>
          <cell r="F2281">
            <v>37768</v>
          </cell>
          <cell r="G2281">
            <v>6.157</v>
          </cell>
          <cell r="H2281">
            <v>6.15</v>
          </cell>
          <cell r="I2281" t="str">
            <v>7          0</v>
          </cell>
          <cell r="J2281">
            <v>0</v>
          </cell>
          <cell r="K2281">
            <v>0</v>
          </cell>
          <cell r="L2281">
            <v>2003</v>
          </cell>
          <cell r="M2281">
            <v>3.6325666575895137</v>
          </cell>
          <cell r="N2281" t="str">
            <v>NG63</v>
          </cell>
          <cell r="O2281">
            <v>38.49</v>
          </cell>
          <cell r="P2281">
            <v>2</v>
          </cell>
        </row>
        <row r="2282">
          <cell r="A2282" t="str">
            <v>ON</v>
          </cell>
          <cell r="B2282">
            <v>7</v>
          </cell>
          <cell r="C2282">
            <v>3</v>
          </cell>
          <cell r="D2282" t="str">
            <v>P</v>
          </cell>
          <cell r="E2282">
            <v>0.25</v>
          </cell>
          <cell r="F2282">
            <v>37797</v>
          </cell>
          <cell r="G2282">
            <v>0</v>
          </cell>
          <cell r="H2282">
            <v>0</v>
          </cell>
          <cell r="I2282" t="str">
            <v>0          0</v>
          </cell>
          <cell r="J2282">
            <v>0</v>
          </cell>
          <cell r="K2282">
            <v>0</v>
          </cell>
          <cell r="L2282">
            <v>2003</v>
          </cell>
          <cell r="M2282" t="str">
            <v>No Trade</v>
          </cell>
          <cell r="N2282" t="str">
            <v/>
          </cell>
          <cell r="O2282" t="str">
            <v/>
          </cell>
          <cell r="P2282" t="str">
            <v/>
          </cell>
        </row>
        <row r="2283">
          <cell r="A2283" t="str">
            <v>ON</v>
          </cell>
          <cell r="B2283">
            <v>7</v>
          </cell>
          <cell r="C2283">
            <v>3</v>
          </cell>
          <cell r="D2283" t="str">
            <v>P</v>
          </cell>
          <cell r="E2283">
            <v>0.5</v>
          </cell>
          <cell r="F2283">
            <v>37797</v>
          </cell>
          <cell r="G2283">
            <v>0</v>
          </cell>
          <cell r="H2283">
            <v>0</v>
          </cell>
          <cell r="I2283" t="str">
            <v>0          0</v>
          </cell>
          <cell r="J2283">
            <v>0</v>
          </cell>
          <cell r="K2283">
            <v>0</v>
          </cell>
          <cell r="L2283">
            <v>2003</v>
          </cell>
          <cell r="M2283" t="str">
            <v>No Trade</v>
          </cell>
          <cell r="N2283" t="str">
            <v/>
          </cell>
          <cell r="O2283" t="str">
            <v/>
          </cell>
          <cell r="P2283" t="str">
            <v/>
          </cell>
        </row>
        <row r="2284">
          <cell r="A2284" t="str">
            <v>ON</v>
          </cell>
          <cell r="B2284">
            <v>7</v>
          </cell>
          <cell r="C2284">
            <v>3</v>
          </cell>
          <cell r="D2284" t="str">
            <v>C</v>
          </cell>
          <cell r="E2284">
            <v>1</v>
          </cell>
          <cell r="F2284">
            <v>37797</v>
          </cell>
          <cell r="G2284">
            <v>0</v>
          </cell>
          <cell r="H2284">
            <v>0</v>
          </cell>
          <cell r="I2284" t="str">
            <v>0          0</v>
          </cell>
          <cell r="J2284">
            <v>0</v>
          </cell>
          <cell r="K2284">
            <v>0</v>
          </cell>
          <cell r="L2284">
            <v>2003</v>
          </cell>
          <cell r="M2284" t="str">
            <v>No Trade</v>
          </cell>
          <cell r="N2284" t="str">
            <v/>
          </cell>
          <cell r="O2284" t="str">
            <v/>
          </cell>
          <cell r="P2284" t="str">
            <v/>
          </cell>
        </row>
        <row r="2285">
          <cell r="A2285" t="str">
            <v>ON</v>
          </cell>
          <cell r="B2285">
            <v>7</v>
          </cell>
          <cell r="C2285">
            <v>3</v>
          </cell>
          <cell r="D2285" t="str">
            <v>C</v>
          </cell>
          <cell r="E2285">
            <v>1.75</v>
          </cell>
          <cell r="F2285">
            <v>37797</v>
          </cell>
          <cell r="G2285">
            <v>0.19700000000000001</v>
          </cell>
          <cell r="H2285">
            <v>0.19</v>
          </cell>
          <cell r="I2285" t="str">
            <v>7          0</v>
          </cell>
          <cell r="J2285">
            <v>0</v>
          </cell>
          <cell r="K2285">
            <v>0</v>
          </cell>
          <cell r="L2285">
            <v>2003</v>
          </cell>
          <cell r="M2285" t="str">
            <v>No Trade</v>
          </cell>
          <cell r="N2285" t="str">
            <v>NG73</v>
          </cell>
          <cell r="O2285">
            <v>38.49</v>
          </cell>
          <cell r="P2285">
            <v>1</v>
          </cell>
        </row>
        <row r="2286">
          <cell r="A2286" t="str">
            <v>ON</v>
          </cell>
          <cell r="B2286">
            <v>7</v>
          </cell>
          <cell r="C2286">
            <v>3</v>
          </cell>
          <cell r="D2286" t="str">
            <v>P</v>
          </cell>
          <cell r="E2286">
            <v>2</v>
          </cell>
          <cell r="F2286">
            <v>37797</v>
          </cell>
          <cell r="G2286">
            <v>1E-3</v>
          </cell>
          <cell r="H2286">
            <v>0</v>
          </cell>
          <cell r="I2286" t="str">
            <v>1          0</v>
          </cell>
          <cell r="J2286">
            <v>0</v>
          </cell>
          <cell r="K2286">
            <v>0</v>
          </cell>
          <cell r="L2286">
            <v>2003</v>
          </cell>
          <cell r="M2286">
            <v>1.2168118783283901</v>
          </cell>
          <cell r="N2286" t="str">
            <v>NG73</v>
          </cell>
          <cell r="O2286">
            <v>38.49</v>
          </cell>
          <cell r="P2286">
            <v>2</v>
          </cell>
        </row>
        <row r="2287">
          <cell r="A2287" t="str">
            <v>ON</v>
          </cell>
          <cell r="B2287">
            <v>7</v>
          </cell>
          <cell r="C2287">
            <v>3</v>
          </cell>
          <cell r="D2287" t="str">
            <v>P</v>
          </cell>
          <cell r="E2287">
            <v>2.1</v>
          </cell>
          <cell r="F2287">
            <v>37797</v>
          </cell>
          <cell r="G2287">
            <v>1E-3</v>
          </cell>
          <cell r="H2287">
            <v>0</v>
          </cell>
          <cell r="I2287" t="str">
            <v>1          0</v>
          </cell>
          <cell r="J2287">
            <v>0</v>
          </cell>
          <cell r="K2287">
            <v>0</v>
          </cell>
          <cell r="L2287">
            <v>2003</v>
          </cell>
          <cell r="M2287">
            <v>1.1958199283945428</v>
          </cell>
          <cell r="N2287" t="str">
            <v>NG73</v>
          </cell>
          <cell r="O2287">
            <v>38.49</v>
          </cell>
          <cell r="P2287">
            <v>2</v>
          </cell>
        </row>
        <row r="2288">
          <cell r="A2288" t="str">
            <v>ON</v>
          </cell>
          <cell r="B2288">
            <v>7</v>
          </cell>
          <cell r="C2288">
            <v>3</v>
          </cell>
          <cell r="D2288" t="str">
            <v>P</v>
          </cell>
          <cell r="E2288">
            <v>2.5</v>
          </cell>
          <cell r="F2288">
            <v>37797</v>
          </cell>
          <cell r="G2288">
            <v>0.01</v>
          </cell>
          <cell r="H2288">
            <v>0.01</v>
          </cell>
          <cell r="I2288" t="str">
            <v>1          0</v>
          </cell>
          <cell r="J2288">
            <v>0</v>
          </cell>
          <cell r="K2288">
            <v>0</v>
          </cell>
          <cell r="L2288">
            <v>2003</v>
          </cell>
          <cell r="M2288">
            <v>1.3743505328437162</v>
          </cell>
          <cell r="N2288" t="str">
            <v>NG73</v>
          </cell>
          <cell r="O2288">
            <v>38.49</v>
          </cell>
          <cell r="P2288">
            <v>2</v>
          </cell>
        </row>
        <row r="2289">
          <cell r="A2289" t="str">
            <v>ON</v>
          </cell>
          <cell r="B2289">
            <v>7</v>
          </cell>
          <cell r="C2289">
            <v>3</v>
          </cell>
          <cell r="D2289" t="str">
            <v>C</v>
          </cell>
          <cell r="E2289">
            <v>2.75</v>
          </cell>
          <cell r="F2289">
            <v>37797</v>
          </cell>
          <cell r="G2289">
            <v>1.286</v>
          </cell>
          <cell r="H2289">
            <v>1.28</v>
          </cell>
          <cell r="I2289" t="str">
            <v>6          0</v>
          </cell>
          <cell r="J2289">
            <v>0</v>
          </cell>
          <cell r="K2289">
            <v>0</v>
          </cell>
          <cell r="L2289">
            <v>2003</v>
          </cell>
          <cell r="M2289" t="str">
            <v>No Trade</v>
          </cell>
          <cell r="N2289" t="str">
            <v>NG73</v>
          </cell>
          <cell r="O2289">
            <v>38.49</v>
          </cell>
          <cell r="P2289">
            <v>1</v>
          </cell>
        </row>
        <row r="2290">
          <cell r="A2290" t="str">
            <v>ON</v>
          </cell>
          <cell r="B2290">
            <v>7</v>
          </cell>
          <cell r="C2290">
            <v>3</v>
          </cell>
          <cell r="D2290" t="str">
            <v>P</v>
          </cell>
          <cell r="E2290">
            <v>2.75</v>
          </cell>
          <cell r="F2290">
            <v>37797</v>
          </cell>
          <cell r="G2290">
            <v>2.5000000000000001E-2</v>
          </cell>
          <cell r="H2290">
            <v>0.02</v>
          </cell>
          <cell r="I2290" t="str">
            <v>9          0</v>
          </cell>
          <cell r="J2290">
            <v>0</v>
          </cell>
          <cell r="K2290">
            <v>0</v>
          </cell>
          <cell r="L2290">
            <v>2003</v>
          </cell>
          <cell r="M2290">
            <v>1.468377148056297</v>
          </cell>
          <cell r="N2290" t="str">
            <v>NG73</v>
          </cell>
          <cell r="O2290">
            <v>38.49</v>
          </cell>
          <cell r="P2290">
            <v>2</v>
          </cell>
        </row>
        <row r="2291">
          <cell r="A2291" t="str">
            <v>ON</v>
          </cell>
          <cell r="B2291">
            <v>7</v>
          </cell>
          <cell r="C2291">
            <v>3</v>
          </cell>
          <cell r="D2291" t="str">
            <v>C</v>
          </cell>
          <cell r="E2291">
            <v>2.9</v>
          </cell>
          <cell r="F2291">
            <v>37797</v>
          </cell>
          <cell r="G2291">
            <v>0.91800000000000004</v>
          </cell>
          <cell r="H2291">
            <v>0.91</v>
          </cell>
          <cell r="I2291" t="str">
            <v>8          0</v>
          </cell>
          <cell r="J2291">
            <v>0</v>
          </cell>
          <cell r="K2291">
            <v>0</v>
          </cell>
          <cell r="L2291">
            <v>2003</v>
          </cell>
          <cell r="M2291" t="str">
            <v>No Trade</v>
          </cell>
          <cell r="N2291" t="str">
            <v>NG73</v>
          </cell>
          <cell r="O2291">
            <v>38.49</v>
          </cell>
          <cell r="P2291">
            <v>1</v>
          </cell>
        </row>
        <row r="2292">
          <cell r="A2292" t="str">
            <v>ON</v>
          </cell>
          <cell r="B2292">
            <v>7</v>
          </cell>
          <cell r="C2292">
            <v>3</v>
          </cell>
          <cell r="D2292" t="str">
            <v>P</v>
          </cell>
          <cell r="E2292">
            <v>2.9</v>
          </cell>
          <cell r="F2292">
            <v>37797</v>
          </cell>
          <cell r="G2292">
            <v>4.1000000000000002E-2</v>
          </cell>
          <cell r="H2292">
            <v>0.04</v>
          </cell>
          <cell r="I2292" t="str">
            <v>6          0</v>
          </cell>
          <cell r="J2292">
            <v>0</v>
          </cell>
          <cell r="K2292">
            <v>0</v>
          </cell>
          <cell r="L2292">
            <v>2003</v>
          </cell>
          <cell r="M2292">
            <v>1.5313185411206149</v>
          </cell>
          <cell r="N2292" t="str">
            <v>NG73</v>
          </cell>
          <cell r="O2292">
            <v>38.49</v>
          </cell>
          <cell r="P2292">
            <v>2</v>
          </cell>
        </row>
        <row r="2293">
          <cell r="A2293" t="str">
            <v>ON</v>
          </cell>
          <cell r="B2293">
            <v>7</v>
          </cell>
          <cell r="C2293">
            <v>3</v>
          </cell>
          <cell r="D2293" t="str">
            <v>P</v>
          </cell>
          <cell r="E2293">
            <v>3</v>
          </cell>
          <cell r="F2293">
            <v>37797</v>
          </cell>
          <cell r="G2293">
            <v>5.5E-2</v>
          </cell>
          <cell r="H2293">
            <v>0.06</v>
          </cell>
          <cell r="I2293" t="str">
            <v>2          0</v>
          </cell>
          <cell r="J2293">
            <v>0</v>
          </cell>
          <cell r="K2293">
            <v>0</v>
          </cell>
          <cell r="L2293">
            <v>2003</v>
          </cell>
          <cell r="M2293">
            <v>1.5727842777705898</v>
          </cell>
          <cell r="N2293" t="str">
            <v>NG73</v>
          </cell>
          <cell r="O2293">
            <v>38.49</v>
          </cell>
          <cell r="P2293">
            <v>2</v>
          </cell>
        </row>
        <row r="2294">
          <cell r="A2294" t="str">
            <v>ON</v>
          </cell>
          <cell r="B2294">
            <v>7</v>
          </cell>
          <cell r="C2294">
            <v>3</v>
          </cell>
          <cell r="D2294" t="str">
            <v>P</v>
          </cell>
          <cell r="E2294">
            <v>3.1</v>
          </cell>
          <cell r="F2294">
            <v>37797</v>
          </cell>
          <cell r="G2294">
            <v>7.1999999999999995E-2</v>
          </cell>
          <cell r="H2294">
            <v>0.08</v>
          </cell>
          <cell r="I2294" t="str">
            <v>1          0</v>
          </cell>
          <cell r="J2294">
            <v>0</v>
          </cell>
          <cell r="K2294">
            <v>0</v>
          </cell>
          <cell r="L2294">
            <v>2003</v>
          </cell>
          <cell r="M2294">
            <v>1.6139317240917102</v>
          </cell>
          <cell r="N2294" t="str">
            <v>NG73</v>
          </cell>
          <cell r="O2294">
            <v>38.49</v>
          </cell>
          <cell r="P2294">
            <v>2</v>
          </cell>
        </row>
        <row r="2295">
          <cell r="A2295" t="str">
            <v>ON</v>
          </cell>
          <cell r="B2295">
            <v>7</v>
          </cell>
          <cell r="C2295">
            <v>3</v>
          </cell>
          <cell r="D2295" t="str">
            <v>P</v>
          </cell>
          <cell r="E2295">
            <v>3.15</v>
          </cell>
          <cell r="F2295">
            <v>37797</v>
          </cell>
          <cell r="G2295">
            <v>8.2000000000000003E-2</v>
          </cell>
          <cell r="H2295">
            <v>0.09</v>
          </cell>
          <cell r="I2295" t="str">
            <v>2          0</v>
          </cell>
          <cell r="J2295">
            <v>0</v>
          </cell>
          <cell r="K2295">
            <v>0</v>
          </cell>
          <cell r="L2295">
            <v>2003</v>
          </cell>
          <cell r="M2295">
            <v>1.6353174550476453</v>
          </cell>
          <cell r="N2295" t="str">
            <v>NG73</v>
          </cell>
          <cell r="O2295">
            <v>38.49</v>
          </cell>
          <cell r="P2295">
            <v>2</v>
          </cell>
        </row>
        <row r="2296">
          <cell r="A2296" t="str">
            <v>ON</v>
          </cell>
          <cell r="B2296">
            <v>7</v>
          </cell>
          <cell r="C2296">
            <v>3</v>
          </cell>
          <cell r="D2296" t="str">
            <v>P</v>
          </cell>
          <cell r="E2296">
            <v>3.2</v>
          </cell>
          <cell r="F2296">
            <v>37797</v>
          </cell>
          <cell r="G2296">
            <v>9.1999999999999998E-2</v>
          </cell>
          <cell r="H2296">
            <v>0.1</v>
          </cell>
          <cell r="I2296" t="str">
            <v>4          0</v>
          </cell>
          <cell r="J2296">
            <v>0</v>
          </cell>
          <cell r="K2296">
            <v>0</v>
          </cell>
          <cell r="L2296">
            <v>2003</v>
          </cell>
          <cell r="M2296">
            <v>1.6540647809205704</v>
          </cell>
          <cell r="N2296" t="str">
            <v>NG73</v>
          </cell>
          <cell r="O2296">
            <v>38.49</v>
          </cell>
          <cell r="P2296">
            <v>2</v>
          </cell>
        </row>
        <row r="2297">
          <cell r="A2297" t="str">
            <v>ON</v>
          </cell>
          <cell r="B2297">
            <v>7</v>
          </cell>
          <cell r="C2297">
            <v>3</v>
          </cell>
          <cell r="D2297" t="str">
            <v>P</v>
          </cell>
          <cell r="E2297">
            <v>3.25</v>
          </cell>
          <cell r="F2297">
            <v>37797</v>
          </cell>
          <cell r="G2297">
            <v>0.104</v>
          </cell>
          <cell r="H2297">
            <v>0.11</v>
          </cell>
          <cell r="I2297" t="str">
            <v>7          0</v>
          </cell>
          <cell r="J2297">
            <v>0</v>
          </cell>
          <cell r="K2297">
            <v>0</v>
          </cell>
          <cell r="L2297">
            <v>2003</v>
          </cell>
          <cell r="M2297">
            <v>1.6760061172041651</v>
          </cell>
          <cell r="N2297" t="str">
            <v>NG73</v>
          </cell>
          <cell r="O2297">
            <v>38.49</v>
          </cell>
          <cell r="P2297">
            <v>2</v>
          </cell>
        </row>
        <row r="2298">
          <cell r="A2298" t="str">
            <v>ON</v>
          </cell>
          <cell r="B2298">
            <v>7</v>
          </cell>
          <cell r="C2298">
            <v>3</v>
          </cell>
          <cell r="D2298" t="str">
            <v>P</v>
          </cell>
          <cell r="E2298">
            <v>3.3</v>
          </cell>
          <cell r="F2298">
            <v>37797</v>
          </cell>
          <cell r="G2298">
            <v>0.11600000000000001</v>
          </cell>
          <cell r="H2298">
            <v>0.13</v>
          </cell>
          <cell r="I2298" t="str">
            <v>0          0</v>
          </cell>
          <cell r="J2298">
            <v>0</v>
          </cell>
          <cell r="K2298">
            <v>0</v>
          </cell>
          <cell r="L2298">
            <v>2003</v>
          </cell>
          <cell r="M2298">
            <v>1.6954445385269468</v>
          </cell>
          <cell r="N2298" t="str">
            <v>NG73</v>
          </cell>
          <cell r="O2298">
            <v>38.49</v>
          </cell>
          <cell r="P2298">
            <v>2</v>
          </cell>
        </row>
        <row r="2299">
          <cell r="A2299" t="str">
            <v>ON</v>
          </cell>
          <cell r="B2299">
            <v>7</v>
          </cell>
          <cell r="C2299">
            <v>3</v>
          </cell>
          <cell r="D2299" t="str">
            <v>P</v>
          </cell>
          <cell r="E2299">
            <v>3.35</v>
          </cell>
          <cell r="F2299">
            <v>37797</v>
          </cell>
          <cell r="G2299">
            <v>0.13</v>
          </cell>
          <cell r="H2299">
            <v>0.14000000000000001</v>
          </cell>
          <cell r="I2299" t="str">
            <v>5          0</v>
          </cell>
          <cell r="J2299">
            <v>0</v>
          </cell>
          <cell r="K2299">
            <v>0</v>
          </cell>
          <cell r="L2299">
            <v>2003</v>
          </cell>
          <cell r="M2299">
            <v>1.7174330646985687</v>
          </cell>
          <cell r="N2299" t="str">
            <v>NG73</v>
          </cell>
          <cell r="O2299">
            <v>38.49</v>
          </cell>
          <cell r="P2299">
            <v>2</v>
          </cell>
        </row>
        <row r="2300">
          <cell r="A2300" t="str">
            <v>ON</v>
          </cell>
          <cell r="B2300">
            <v>7</v>
          </cell>
          <cell r="C2300">
            <v>3</v>
          </cell>
          <cell r="D2300" t="str">
            <v>P</v>
          </cell>
          <cell r="E2300">
            <v>3.4</v>
          </cell>
          <cell r="F2300">
            <v>37797</v>
          </cell>
          <cell r="G2300">
            <v>0.14399999999999999</v>
          </cell>
          <cell r="H2300">
            <v>0.16</v>
          </cell>
          <cell r="I2300" t="str">
            <v>1          0</v>
          </cell>
          <cell r="J2300">
            <v>0</v>
          </cell>
          <cell r="K2300">
            <v>0</v>
          </cell>
          <cell r="L2300">
            <v>2003</v>
          </cell>
          <cell r="M2300">
            <v>1.7371129501860436</v>
          </cell>
          <cell r="N2300" t="str">
            <v>NG73</v>
          </cell>
          <cell r="O2300">
            <v>38.49</v>
          </cell>
          <cell r="P2300">
            <v>2</v>
          </cell>
        </row>
        <row r="2301">
          <cell r="A2301" t="str">
            <v>ON</v>
          </cell>
          <cell r="B2301">
            <v>7</v>
          </cell>
          <cell r="C2301">
            <v>3</v>
          </cell>
          <cell r="D2301" t="str">
            <v>C</v>
          </cell>
          <cell r="E2301">
            <v>3.45</v>
          </cell>
          <cell r="F2301">
            <v>37797</v>
          </cell>
          <cell r="G2301">
            <v>0.77</v>
          </cell>
          <cell r="H2301">
            <v>0.77</v>
          </cell>
          <cell r="I2301" t="str">
            <v>0          0</v>
          </cell>
          <cell r="J2301">
            <v>0</v>
          </cell>
          <cell r="K2301">
            <v>0</v>
          </cell>
          <cell r="L2301">
            <v>2003</v>
          </cell>
          <cell r="M2301" t="str">
            <v>No Trade</v>
          </cell>
          <cell r="N2301" t="str">
            <v>NG73</v>
          </cell>
          <cell r="O2301">
            <v>38.49</v>
          </cell>
          <cell r="P2301">
            <v>1</v>
          </cell>
        </row>
        <row r="2302">
          <cell r="A2302" t="str">
            <v>ON</v>
          </cell>
          <cell r="B2302">
            <v>7</v>
          </cell>
          <cell r="C2302">
            <v>3</v>
          </cell>
          <cell r="D2302" t="str">
            <v>P</v>
          </cell>
          <cell r="E2302">
            <v>3.45</v>
          </cell>
          <cell r="F2302">
            <v>37797</v>
          </cell>
          <cell r="G2302">
            <v>0.159</v>
          </cell>
          <cell r="H2302">
            <v>0.17</v>
          </cell>
          <cell r="I2302" t="str">
            <v>8          0</v>
          </cell>
          <cell r="J2302">
            <v>0</v>
          </cell>
          <cell r="K2302">
            <v>0</v>
          </cell>
          <cell r="L2302">
            <v>2003</v>
          </cell>
          <cell r="M2302">
            <v>1.7568830662015762</v>
          </cell>
          <cell r="N2302" t="str">
            <v>NG73</v>
          </cell>
          <cell r="O2302">
            <v>38.49</v>
          </cell>
          <cell r="P2302">
            <v>2</v>
          </cell>
        </row>
        <row r="2303">
          <cell r="A2303" t="str">
            <v>ON</v>
          </cell>
          <cell r="B2303">
            <v>7</v>
          </cell>
          <cell r="C2303">
            <v>3</v>
          </cell>
          <cell r="D2303" t="str">
            <v>C</v>
          </cell>
          <cell r="E2303">
            <v>3.5</v>
          </cell>
          <cell r="F2303">
            <v>37797</v>
          </cell>
          <cell r="G2303">
            <v>0.748</v>
          </cell>
          <cell r="H2303">
            <v>0.66</v>
          </cell>
          <cell r="I2303" t="str">
            <v>8          0</v>
          </cell>
          <cell r="J2303">
            <v>0</v>
          </cell>
          <cell r="K2303">
            <v>0</v>
          </cell>
          <cell r="L2303">
            <v>2003</v>
          </cell>
          <cell r="M2303" t="str">
            <v>No Trade</v>
          </cell>
          <cell r="N2303" t="str">
            <v>NG73</v>
          </cell>
          <cell r="O2303">
            <v>38.49</v>
          </cell>
          <cell r="P2303">
            <v>1</v>
          </cell>
        </row>
        <row r="2304">
          <cell r="A2304" t="str">
            <v>ON</v>
          </cell>
          <cell r="B2304">
            <v>7</v>
          </cell>
          <cell r="C2304">
            <v>3</v>
          </cell>
          <cell r="D2304" t="str">
            <v>P</v>
          </cell>
          <cell r="E2304">
            <v>3.5</v>
          </cell>
          <cell r="F2304">
            <v>37797</v>
          </cell>
          <cell r="G2304">
            <v>0.17899999999999999</v>
          </cell>
          <cell r="H2304">
            <v>0.19</v>
          </cell>
          <cell r="I2304" t="str">
            <v>6          0</v>
          </cell>
          <cell r="J2304">
            <v>0</v>
          </cell>
          <cell r="K2304">
            <v>0</v>
          </cell>
          <cell r="L2304">
            <v>2003</v>
          </cell>
          <cell r="M2304">
            <v>1.7842600520699772</v>
          </cell>
          <cell r="N2304" t="str">
            <v>NG73</v>
          </cell>
          <cell r="O2304">
            <v>38.49</v>
          </cell>
          <cell r="P2304">
            <v>2</v>
          </cell>
        </row>
        <row r="2305">
          <cell r="A2305" t="str">
            <v>ON</v>
          </cell>
          <cell r="B2305">
            <v>7</v>
          </cell>
          <cell r="C2305">
            <v>3</v>
          </cell>
          <cell r="D2305" t="str">
            <v>C</v>
          </cell>
          <cell r="E2305">
            <v>3.55</v>
          </cell>
          <cell r="F2305">
            <v>37797</v>
          </cell>
          <cell r="G2305">
            <v>0.71299999999999997</v>
          </cell>
          <cell r="H2305">
            <v>0.63</v>
          </cell>
          <cell r="I2305" t="str">
            <v>8          0</v>
          </cell>
          <cell r="J2305">
            <v>0</v>
          </cell>
          <cell r="K2305">
            <v>0</v>
          </cell>
          <cell r="L2305">
            <v>2003</v>
          </cell>
          <cell r="M2305" t="str">
            <v>No Trade</v>
          </cell>
          <cell r="N2305" t="str">
            <v>NG73</v>
          </cell>
          <cell r="O2305">
            <v>38.49</v>
          </cell>
          <cell r="P2305">
            <v>1</v>
          </cell>
        </row>
        <row r="2306">
          <cell r="A2306" t="str">
            <v>ON</v>
          </cell>
          <cell r="B2306">
            <v>7</v>
          </cell>
          <cell r="C2306">
            <v>3</v>
          </cell>
          <cell r="D2306" t="str">
            <v>P</v>
          </cell>
          <cell r="E2306">
            <v>3.55</v>
          </cell>
          <cell r="F2306">
            <v>37797</v>
          </cell>
          <cell r="G2306">
            <v>0.193</v>
          </cell>
          <cell r="H2306">
            <v>0.21</v>
          </cell>
          <cell r="I2306" t="str">
            <v>5          0</v>
          </cell>
          <cell r="J2306">
            <v>0</v>
          </cell>
          <cell r="K2306">
            <v>0</v>
          </cell>
          <cell r="L2306">
            <v>2003</v>
          </cell>
          <cell r="M2306">
            <v>1.7982892139639339</v>
          </cell>
          <cell r="N2306" t="str">
            <v>NG73</v>
          </cell>
          <cell r="O2306">
            <v>38.49</v>
          </cell>
          <cell r="P2306">
            <v>2</v>
          </cell>
        </row>
        <row r="2307">
          <cell r="A2307" t="str">
            <v>ON</v>
          </cell>
          <cell r="B2307">
            <v>7</v>
          </cell>
          <cell r="C2307">
            <v>3</v>
          </cell>
          <cell r="D2307" t="str">
            <v>C</v>
          </cell>
          <cell r="E2307">
            <v>3.6</v>
          </cell>
          <cell r="F2307">
            <v>37797</v>
          </cell>
          <cell r="G2307">
            <v>0.68200000000000005</v>
          </cell>
          <cell r="H2307">
            <v>0.6</v>
          </cell>
          <cell r="I2307" t="str">
            <v>9          0</v>
          </cell>
          <cell r="J2307">
            <v>0</v>
          </cell>
          <cell r="K2307">
            <v>0</v>
          </cell>
          <cell r="L2307">
            <v>2003</v>
          </cell>
          <cell r="M2307" t="str">
            <v>No Trade</v>
          </cell>
          <cell r="N2307" t="str">
            <v>NG73</v>
          </cell>
          <cell r="O2307">
            <v>38.49</v>
          </cell>
          <cell r="P2307">
            <v>1</v>
          </cell>
        </row>
        <row r="2308">
          <cell r="A2308" t="str">
            <v>ON</v>
          </cell>
          <cell r="B2308">
            <v>7</v>
          </cell>
          <cell r="C2308">
            <v>3</v>
          </cell>
          <cell r="D2308" t="str">
            <v>P</v>
          </cell>
          <cell r="E2308">
            <v>3.6</v>
          </cell>
          <cell r="F2308">
            <v>37797</v>
          </cell>
          <cell r="G2308">
            <v>0.21099999999999999</v>
          </cell>
          <cell r="H2308">
            <v>0.23</v>
          </cell>
          <cell r="I2308" t="str">
            <v>5          0</v>
          </cell>
          <cell r="J2308">
            <v>0</v>
          </cell>
          <cell r="K2308">
            <v>0</v>
          </cell>
          <cell r="L2308">
            <v>2003</v>
          </cell>
          <cell r="M2308">
            <v>1.8179683376920974</v>
          </cell>
          <cell r="N2308" t="str">
            <v>NG73</v>
          </cell>
          <cell r="O2308">
            <v>38.49</v>
          </cell>
          <cell r="P2308">
            <v>2</v>
          </cell>
        </row>
        <row r="2309">
          <cell r="A2309" t="str">
            <v>ON</v>
          </cell>
          <cell r="B2309">
            <v>7</v>
          </cell>
          <cell r="C2309">
            <v>3</v>
          </cell>
          <cell r="D2309" t="str">
            <v>P</v>
          </cell>
          <cell r="E2309">
            <v>3.65</v>
          </cell>
          <cell r="F2309">
            <v>37797</v>
          </cell>
          <cell r="G2309">
            <v>0.23100000000000001</v>
          </cell>
          <cell r="H2309">
            <v>0.25</v>
          </cell>
          <cell r="I2309" t="str">
            <v>7          0</v>
          </cell>
          <cell r="J2309">
            <v>0</v>
          </cell>
          <cell r="K2309">
            <v>0</v>
          </cell>
          <cell r="L2309">
            <v>2003</v>
          </cell>
          <cell r="M2309">
            <v>1.8392172974145546</v>
          </cell>
          <cell r="N2309" t="str">
            <v>NG73</v>
          </cell>
          <cell r="O2309">
            <v>38.49</v>
          </cell>
          <cell r="P2309">
            <v>2</v>
          </cell>
        </row>
        <row r="2310">
          <cell r="A2310" t="str">
            <v>ON</v>
          </cell>
          <cell r="B2310">
            <v>7</v>
          </cell>
          <cell r="C2310">
            <v>3</v>
          </cell>
          <cell r="D2310" t="str">
            <v>C</v>
          </cell>
          <cell r="E2310">
            <v>3.7</v>
          </cell>
          <cell r="F2310">
            <v>37797</v>
          </cell>
          <cell r="G2310">
            <v>0.626</v>
          </cell>
          <cell r="H2310">
            <v>0.55000000000000004</v>
          </cell>
          <cell r="I2310" t="str">
            <v>4          0</v>
          </cell>
          <cell r="J2310">
            <v>0</v>
          </cell>
          <cell r="K2310">
            <v>0</v>
          </cell>
          <cell r="L2310">
            <v>2003</v>
          </cell>
          <cell r="M2310" t="str">
            <v>No Trade</v>
          </cell>
          <cell r="N2310" t="str">
            <v>NG73</v>
          </cell>
          <cell r="O2310">
            <v>38.49</v>
          </cell>
          <cell r="P2310">
            <v>1</v>
          </cell>
        </row>
        <row r="2311">
          <cell r="A2311" t="str">
            <v>ON</v>
          </cell>
          <cell r="B2311">
            <v>7</v>
          </cell>
          <cell r="C2311">
            <v>3</v>
          </cell>
          <cell r="D2311" t="str">
            <v>P</v>
          </cell>
          <cell r="E2311">
            <v>3.7</v>
          </cell>
          <cell r="F2311">
            <v>37797</v>
          </cell>
          <cell r="G2311">
            <v>0.252</v>
          </cell>
          <cell r="H2311">
            <v>0.28000000000000003</v>
          </cell>
          <cell r="I2311" t="str">
            <v>0          0</v>
          </cell>
          <cell r="J2311">
            <v>0</v>
          </cell>
          <cell r="K2311">
            <v>0</v>
          </cell>
          <cell r="L2311">
            <v>2003</v>
          </cell>
          <cell r="M2311">
            <v>1.8602545940125099</v>
          </cell>
          <cell r="N2311" t="str">
            <v>NG73</v>
          </cell>
          <cell r="O2311">
            <v>38.49</v>
          </cell>
          <cell r="P2311">
            <v>2</v>
          </cell>
        </row>
        <row r="2312">
          <cell r="A2312" t="str">
            <v>ON</v>
          </cell>
          <cell r="B2312">
            <v>7</v>
          </cell>
          <cell r="C2312">
            <v>3</v>
          </cell>
          <cell r="D2312" t="str">
            <v>C</v>
          </cell>
          <cell r="E2312">
            <v>3.75</v>
          </cell>
          <cell r="F2312">
            <v>37797</v>
          </cell>
          <cell r="G2312">
            <v>0.59899999999999998</v>
          </cell>
          <cell r="H2312">
            <v>0.52</v>
          </cell>
          <cell r="I2312" t="str">
            <v>8          0</v>
          </cell>
          <cell r="J2312">
            <v>0</v>
          </cell>
          <cell r="K2312">
            <v>0</v>
          </cell>
          <cell r="L2312">
            <v>2003</v>
          </cell>
          <cell r="M2312" t="str">
            <v>No Trade</v>
          </cell>
          <cell r="N2312" t="str">
            <v>NG73</v>
          </cell>
          <cell r="O2312">
            <v>38.49</v>
          </cell>
          <cell r="P2312">
            <v>1</v>
          </cell>
        </row>
        <row r="2313">
          <cell r="A2313" t="str">
            <v>ON</v>
          </cell>
          <cell r="B2313">
            <v>7</v>
          </cell>
          <cell r="C2313">
            <v>3</v>
          </cell>
          <cell r="D2313" t="str">
            <v>P</v>
          </cell>
          <cell r="E2313">
            <v>3.75</v>
          </cell>
          <cell r="F2313">
            <v>37797</v>
          </cell>
          <cell r="G2313">
            <v>0.27400000000000002</v>
          </cell>
          <cell r="H2313">
            <v>0.3</v>
          </cell>
          <cell r="I2313" t="str">
            <v>3         50</v>
          </cell>
          <cell r="J2313">
            <v>0</v>
          </cell>
          <cell r="K2313">
            <v>0</v>
          </cell>
          <cell r="L2313">
            <v>2003</v>
          </cell>
          <cell r="M2313">
            <v>1.8810945948400499</v>
          </cell>
          <cell r="N2313" t="str">
            <v>NG73</v>
          </cell>
          <cell r="O2313">
            <v>38.49</v>
          </cell>
          <cell r="P2313">
            <v>2</v>
          </cell>
        </row>
        <row r="2314">
          <cell r="A2314" t="str">
            <v>ON</v>
          </cell>
          <cell r="B2314">
            <v>7</v>
          </cell>
          <cell r="C2314">
            <v>3</v>
          </cell>
          <cell r="D2314" t="str">
            <v>C</v>
          </cell>
          <cell r="E2314">
            <v>3.8</v>
          </cell>
          <cell r="F2314">
            <v>37797</v>
          </cell>
          <cell r="G2314">
            <v>0.57299999999999995</v>
          </cell>
          <cell r="H2314">
            <v>0.5</v>
          </cell>
          <cell r="I2314" t="str">
            <v>4          0</v>
          </cell>
          <cell r="J2314">
            <v>0</v>
          </cell>
          <cell r="K2314">
            <v>0</v>
          </cell>
          <cell r="L2314">
            <v>2003</v>
          </cell>
          <cell r="M2314" t="str">
            <v>No Trade</v>
          </cell>
          <cell r="N2314" t="str">
            <v>NG73</v>
          </cell>
          <cell r="O2314">
            <v>38.49</v>
          </cell>
          <cell r="P2314">
            <v>1</v>
          </cell>
        </row>
        <row r="2315">
          <cell r="A2315" t="str">
            <v>ON</v>
          </cell>
          <cell r="B2315">
            <v>7</v>
          </cell>
          <cell r="C2315">
            <v>3</v>
          </cell>
          <cell r="D2315" t="str">
            <v>P</v>
          </cell>
          <cell r="E2315">
            <v>3.8</v>
          </cell>
          <cell r="F2315">
            <v>37797</v>
          </cell>
          <cell r="G2315">
            <v>0.29699999999999999</v>
          </cell>
          <cell r="H2315">
            <v>0.32</v>
          </cell>
          <cell r="I2315" t="str">
            <v>8          0</v>
          </cell>
          <cell r="J2315">
            <v>0</v>
          </cell>
          <cell r="K2315">
            <v>0</v>
          </cell>
          <cell r="L2315">
            <v>2003</v>
          </cell>
          <cell r="M2315">
            <v>1.9017519926663626</v>
          </cell>
          <cell r="N2315" t="str">
            <v>NG73</v>
          </cell>
          <cell r="O2315">
            <v>38.49</v>
          </cell>
          <cell r="P2315">
            <v>2</v>
          </cell>
        </row>
        <row r="2316">
          <cell r="A2316" t="str">
            <v>ON</v>
          </cell>
          <cell r="B2316">
            <v>7</v>
          </cell>
          <cell r="C2316">
            <v>3</v>
          </cell>
          <cell r="D2316" t="str">
            <v>C</v>
          </cell>
          <cell r="E2316">
            <v>3.85</v>
          </cell>
          <cell r="F2316">
            <v>37797</v>
          </cell>
          <cell r="G2316">
            <v>0.54800000000000004</v>
          </cell>
          <cell r="H2316">
            <v>0.48</v>
          </cell>
          <cell r="I2316" t="str">
            <v>0          0</v>
          </cell>
          <cell r="J2316">
            <v>0</v>
          </cell>
          <cell r="K2316">
            <v>0</v>
          </cell>
          <cell r="L2316">
            <v>2003</v>
          </cell>
          <cell r="M2316" t="str">
            <v>No Trade</v>
          </cell>
          <cell r="N2316" t="str">
            <v>NG73</v>
          </cell>
          <cell r="O2316">
            <v>38.49</v>
          </cell>
          <cell r="P2316">
            <v>1</v>
          </cell>
        </row>
        <row r="2317">
          <cell r="A2317" t="str">
            <v>ON</v>
          </cell>
          <cell r="B2317">
            <v>7</v>
          </cell>
          <cell r="C2317">
            <v>3</v>
          </cell>
          <cell r="D2317" t="str">
            <v>P</v>
          </cell>
          <cell r="E2317">
            <v>3.85</v>
          </cell>
          <cell r="F2317">
            <v>37797</v>
          </cell>
          <cell r="G2317">
            <v>0.32</v>
          </cell>
          <cell r="H2317">
            <v>0.35</v>
          </cell>
          <cell r="I2317" t="str">
            <v>3          0</v>
          </cell>
          <cell r="J2317">
            <v>0</v>
          </cell>
          <cell r="K2317">
            <v>0</v>
          </cell>
          <cell r="L2317">
            <v>2003</v>
          </cell>
          <cell r="M2317">
            <v>1.9209147938147764</v>
          </cell>
          <cell r="N2317" t="str">
            <v>NG73</v>
          </cell>
          <cell r="O2317">
            <v>38.49</v>
          </cell>
          <cell r="P2317">
            <v>2</v>
          </cell>
        </row>
        <row r="2318">
          <cell r="A2318" t="str">
            <v>ON</v>
          </cell>
          <cell r="B2318">
            <v>7</v>
          </cell>
          <cell r="C2318">
            <v>3</v>
          </cell>
          <cell r="D2318" t="str">
            <v>C</v>
          </cell>
          <cell r="E2318">
            <v>3.9</v>
          </cell>
          <cell r="F2318">
            <v>37797</v>
          </cell>
          <cell r="G2318">
            <v>0.52400000000000002</v>
          </cell>
          <cell r="H2318">
            <v>0.45</v>
          </cell>
          <cell r="I2318" t="str">
            <v>7          0</v>
          </cell>
          <cell r="J2318">
            <v>0</v>
          </cell>
          <cell r="K2318">
            <v>0</v>
          </cell>
          <cell r="L2318">
            <v>2003</v>
          </cell>
          <cell r="M2318" t="str">
            <v>No Trade</v>
          </cell>
          <cell r="N2318" t="str">
            <v>NG73</v>
          </cell>
          <cell r="O2318">
            <v>38.49</v>
          </cell>
          <cell r="P2318">
            <v>1</v>
          </cell>
        </row>
        <row r="2319">
          <cell r="A2319" t="str">
            <v>ON</v>
          </cell>
          <cell r="B2319">
            <v>7</v>
          </cell>
          <cell r="C2319">
            <v>3</v>
          </cell>
          <cell r="D2319" t="str">
            <v>P</v>
          </cell>
          <cell r="E2319">
            <v>3.9</v>
          </cell>
          <cell r="F2319">
            <v>37797</v>
          </cell>
          <cell r="G2319">
            <v>0.34499999999999997</v>
          </cell>
          <cell r="H2319">
            <v>0.38</v>
          </cell>
          <cell r="I2319" t="str">
            <v>0          0</v>
          </cell>
          <cell r="J2319">
            <v>0</v>
          </cell>
          <cell r="K2319">
            <v>0</v>
          </cell>
          <cell r="L2319">
            <v>2003</v>
          </cell>
          <cell r="M2319">
            <v>1.9413061956822313</v>
          </cell>
          <cell r="N2319" t="str">
            <v>NG73</v>
          </cell>
          <cell r="O2319">
            <v>38.49</v>
          </cell>
          <cell r="P2319">
            <v>2</v>
          </cell>
        </row>
        <row r="2320">
          <cell r="A2320" t="str">
            <v>ON</v>
          </cell>
          <cell r="B2320">
            <v>7</v>
          </cell>
          <cell r="C2320">
            <v>3</v>
          </cell>
          <cell r="D2320" t="str">
            <v>C</v>
          </cell>
          <cell r="E2320">
            <v>3.95</v>
          </cell>
          <cell r="F2320">
            <v>37797</v>
          </cell>
          <cell r="G2320">
            <v>0.501</v>
          </cell>
          <cell r="H2320">
            <v>0.43</v>
          </cell>
          <cell r="I2320" t="str">
            <v>5          0</v>
          </cell>
          <cell r="J2320">
            <v>0</v>
          </cell>
          <cell r="K2320">
            <v>0</v>
          </cell>
          <cell r="L2320">
            <v>2003</v>
          </cell>
          <cell r="M2320" t="str">
            <v>No Trade</v>
          </cell>
          <cell r="N2320" t="str">
            <v>NG73</v>
          </cell>
          <cell r="O2320">
            <v>38.49</v>
          </cell>
          <cell r="P2320">
            <v>1</v>
          </cell>
        </row>
        <row r="2321">
          <cell r="A2321" t="str">
            <v>ON</v>
          </cell>
          <cell r="B2321">
            <v>7</v>
          </cell>
          <cell r="C2321">
            <v>3</v>
          </cell>
          <cell r="D2321" t="str">
            <v>P</v>
          </cell>
          <cell r="E2321">
            <v>3.95</v>
          </cell>
          <cell r="F2321">
            <v>37797</v>
          </cell>
          <cell r="G2321">
            <v>0.371</v>
          </cell>
          <cell r="H2321">
            <v>0.4</v>
          </cell>
          <cell r="I2321" t="str">
            <v>8          0</v>
          </cell>
          <cell r="J2321">
            <v>0</v>
          </cell>
          <cell r="K2321">
            <v>0</v>
          </cell>
          <cell r="L2321">
            <v>2003</v>
          </cell>
          <cell r="M2321">
            <v>1.9615537216356709</v>
          </cell>
          <cell r="N2321" t="str">
            <v>NG73</v>
          </cell>
          <cell r="O2321">
            <v>38.49</v>
          </cell>
          <cell r="P2321">
            <v>2</v>
          </cell>
        </row>
        <row r="2322">
          <cell r="A2322" t="str">
            <v>ON</v>
          </cell>
          <cell r="B2322">
            <v>7</v>
          </cell>
          <cell r="C2322">
            <v>3</v>
          </cell>
          <cell r="D2322" t="str">
            <v>C</v>
          </cell>
          <cell r="E2322">
            <v>4</v>
          </cell>
          <cell r="F2322">
            <v>37797</v>
          </cell>
          <cell r="G2322">
            <v>0.47799999999999998</v>
          </cell>
          <cell r="H2322">
            <v>0.41</v>
          </cell>
          <cell r="I2322" t="str">
            <v>3          0</v>
          </cell>
          <cell r="J2322">
            <v>0</v>
          </cell>
          <cell r="K2322">
            <v>0</v>
          </cell>
          <cell r="L2322">
            <v>2003</v>
          </cell>
          <cell r="M2322" t="str">
            <v>No Trade</v>
          </cell>
          <cell r="N2322" t="str">
            <v>NG73</v>
          </cell>
          <cell r="O2322">
            <v>38.49</v>
          </cell>
          <cell r="P2322">
            <v>1</v>
          </cell>
        </row>
        <row r="2323">
          <cell r="A2323" t="str">
            <v>ON</v>
          </cell>
          <cell r="B2323">
            <v>7</v>
          </cell>
          <cell r="C2323">
            <v>3</v>
          </cell>
          <cell r="D2323" t="str">
            <v>P</v>
          </cell>
          <cell r="E2323">
            <v>4</v>
          </cell>
          <cell r="F2323">
            <v>37797</v>
          </cell>
          <cell r="G2323">
            <v>0.39800000000000002</v>
          </cell>
          <cell r="H2323">
            <v>0.43</v>
          </cell>
          <cell r="I2323" t="str">
            <v>6        100</v>
          </cell>
          <cell r="J2323">
            <v>0.40200000000000002</v>
          </cell>
          <cell r="K2323">
            <v>0.39500000000000002</v>
          </cell>
          <cell r="L2323">
            <v>2003</v>
          </cell>
          <cell r="M2323">
            <v>1.98167169074837</v>
          </cell>
          <cell r="N2323" t="str">
            <v>NG73</v>
          </cell>
          <cell r="O2323">
            <v>38.49</v>
          </cell>
          <cell r="P2323">
            <v>2</v>
          </cell>
        </row>
        <row r="2324">
          <cell r="A2324" t="str">
            <v>ON</v>
          </cell>
          <cell r="B2324">
            <v>7</v>
          </cell>
          <cell r="C2324">
            <v>3</v>
          </cell>
          <cell r="D2324" t="str">
            <v>C</v>
          </cell>
          <cell r="E2324">
            <v>4.05</v>
          </cell>
          <cell r="F2324">
            <v>37797</v>
          </cell>
          <cell r="G2324">
            <v>0.45500000000000002</v>
          </cell>
          <cell r="H2324">
            <v>0.39</v>
          </cell>
          <cell r="I2324" t="str">
            <v>4          0</v>
          </cell>
          <cell r="J2324">
            <v>0</v>
          </cell>
          <cell r="K2324">
            <v>0</v>
          </cell>
          <cell r="L2324">
            <v>2003</v>
          </cell>
          <cell r="M2324" t="str">
            <v>No Trade</v>
          </cell>
          <cell r="N2324" t="str">
            <v>NG73</v>
          </cell>
          <cell r="O2324">
            <v>38.49</v>
          </cell>
          <cell r="P2324">
            <v>1</v>
          </cell>
        </row>
        <row r="2325">
          <cell r="A2325" t="str">
            <v>ON</v>
          </cell>
          <cell r="B2325">
            <v>7</v>
          </cell>
          <cell r="C2325">
            <v>3</v>
          </cell>
          <cell r="D2325" t="str">
            <v>P</v>
          </cell>
          <cell r="E2325">
            <v>4.05</v>
          </cell>
          <cell r="F2325">
            <v>37797</v>
          </cell>
          <cell r="G2325">
            <v>0.42499999999999999</v>
          </cell>
          <cell r="H2325">
            <v>0.46</v>
          </cell>
          <cell r="I2325" t="str">
            <v>7          0</v>
          </cell>
          <cell r="J2325">
            <v>0</v>
          </cell>
          <cell r="K2325">
            <v>0</v>
          </cell>
          <cell r="L2325">
            <v>2003</v>
          </cell>
          <cell r="M2325">
            <v>2.0005409823872369</v>
          </cell>
          <cell r="N2325" t="str">
            <v>NG73</v>
          </cell>
          <cell r="O2325">
            <v>38.49</v>
          </cell>
          <cell r="P2325">
            <v>2</v>
          </cell>
        </row>
        <row r="2326">
          <cell r="A2326" t="str">
            <v>ON</v>
          </cell>
          <cell r="B2326">
            <v>7</v>
          </cell>
          <cell r="C2326">
            <v>3</v>
          </cell>
          <cell r="D2326" t="str">
            <v>C</v>
          </cell>
          <cell r="E2326">
            <v>4.0999999999999996</v>
          </cell>
          <cell r="F2326">
            <v>37797</v>
          </cell>
          <cell r="G2326">
            <v>0.434</v>
          </cell>
          <cell r="H2326">
            <v>0.37</v>
          </cell>
          <cell r="I2326" t="str">
            <v>5          0</v>
          </cell>
          <cell r="J2326">
            <v>0</v>
          </cell>
          <cell r="K2326">
            <v>0</v>
          </cell>
          <cell r="L2326">
            <v>2003</v>
          </cell>
          <cell r="M2326" t="str">
            <v>No Trade</v>
          </cell>
          <cell r="N2326" t="str">
            <v>NG73</v>
          </cell>
          <cell r="O2326">
            <v>38.49</v>
          </cell>
          <cell r="P2326">
            <v>1</v>
          </cell>
        </row>
        <row r="2327">
          <cell r="A2327" t="str">
            <v>ON</v>
          </cell>
          <cell r="B2327">
            <v>7</v>
          </cell>
          <cell r="C2327">
            <v>3</v>
          </cell>
          <cell r="D2327" t="str">
            <v>P</v>
          </cell>
          <cell r="E2327">
            <v>4.0999999999999996</v>
          </cell>
          <cell r="F2327">
            <v>37797</v>
          </cell>
          <cell r="G2327">
            <v>0.45400000000000001</v>
          </cell>
          <cell r="H2327">
            <v>0.49</v>
          </cell>
          <cell r="I2327" t="str">
            <v>8          0</v>
          </cell>
          <cell r="J2327">
            <v>0</v>
          </cell>
          <cell r="K2327">
            <v>0</v>
          </cell>
          <cell r="L2327">
            <v>2003</v>
          </cell>
          <cell r="M2327">
            <v>2.0204801643615697</v>
          </cell>
          <cell r="N2327" t="str">
            <v>NG73</v>
          </cell>
          <cell r="O2327">
            <v>38.49</v>
          </cell>
          <cell r="P2327">
            <v>2</v>
          </cell>
        </row>
        <row r="2328">
          <cell r="A2328" t="str">
            <v>ON</v>
          </cell>
          <cell r="B2328">
            <v>7</v>
          </cell>
          <cell r="C2328">
            <v>3</v>
          </cell>
          <cell r="D2328" t="str">
            <v>C</v>
          </cell>
          <cell r="E2328">
            <v>4.25</v>
          </cell>
          <cell r="F2328">
            <v>37797</v>
          </cell>
          <cell r="G2328">
            <v>0.377</v>
          </cell>
          <cell r="H2328">
            <v>0.32</v>
          </cell>
          <cell r="I2328" t="str">
            <v>3          0</v>
          </cell>
          <cell r="J2328">
            <v>0</v>
          </cell>
          <cell r="K2328">
            <v>0</v>
          </cell>
          <cell r="L2328">
            <v>2003</v>
          </cell>
          <cell r="M2328" t="str">
            <v>No Trade</v>
          </cell>
          <cell r="N2328" t="str">
            <v>NG73</v>
          </cell>
          <cell r="O2328">
            <v>38.49</v>
          </cell>
          <cell r="P2328">
            <v>1</v>
          </cell>
        </row>
        <row r="2329">
          <cell r="A2329" t="str">
            <v>ON</v>
          </cell>
          <cell r="B2329">
            <v>7</v>
          </cell>
          <cell r="C2329">
            <v>3</v>
          </cell>
          <cell r="D2329" t="str">
            <v>C</v>
          </cell>
          <cell r="E2329">
            <v>4.4000000000000004</v>
          </cell>
          <cell r="F2329">
            <v>37797</v>
          </cell>
          <cell r="G2329">
            <v>0.32700000000000001</v>
          </cell>
          <cell r="H2329">
            <v>0.27</v>
          </cell>
          <cell r="I2329" t="str">
            <v>8          0</v>
          </cell>
          <cell r="J2329">
            <v>0</v>
          </cell>
          <cell r="K2329">
            <v>0</v>
          </cell>
          <cell r="L2329">
            <v>2003</v>
          </cell>
          <cell r="M2329" t="str">
            <v>No Trade</v>
          </cell>
          <cell r="N2329" t="str">
            <v>NG73</v>
          </cell>
          <cell r="O2329">
            <v>38.49</v>
          </cell>
          <cell r="P2329">
            <v>1</v>
          </cell>
        </row>
        <row r="2330">
          <cell r="A2330" t="str">
            <v>ON</v>
          </cell>
          <cell r="B2330">
            <v>7</v>
          </cell>
          <cell r="C2330">
            <v>3</v>
          </cell>
          <cell r="D2330" t="str">
            <v>C</v>
          </cell>
          <cell r="E2330">
            <v>4.45</v>
          </cell>
          <cell r="F2330">
            <v>37797</v>
          </cell>
          <cell r="G2330">
            <v>0.312</v>
          </cell>
          <cell r="H2330">
            <v>0.26</v>
          </cell>
          <cell r="I2330" t="str">
            <v>5          0</v>
          </cell>
          <cell r="J2330">
            <v>0</v>
          </cell>
          <cell r="K2330">
            <v>0</v>
          </cell>
          <cell r="L2330">
            <v>2003</v>
          </cell>
          <cell r="M2330" t="str">
            <v>No Trade</v>
          </cell>
          <cell r="N2330" t="str">
            <v>NG73</v>
          </cell>
          <cell r="O2330">
            <v>38.49</v>
          </cell>
          <cell r="P2330">
            <v>1</v>
          </cell>
        </row>
        <row r="2331">
          <cell r="A2331" t="str">
            <v>ON</v>
          </cell>
          <cell r="B2331">
            <v>7</v>
          </cell>
          <cell r="C2331">
            <v>3</v>
          </cell>
          <cell r="D2331" t="str">
            <v>C</v>
          </cell>
          <cell r="E2331">
            <v>4.5</v>
          </cell>
          <cell r="F2331">
            <v>37797</v>
          </cell>
          <cell r="G2331">
            <v>0.29799999999999999</v>
          </cell>
          <cell r="H2331">
            <v>0.25</v>
          </cell>
          <cell r="I2331" t="str">
            <v>2          0</v>
          </cell>
          <cell r="J2331">
            <v>0</v>
          </cell>
          <cell r="K2331">
            <v>0</v>
          </cell>
          <cell r="L2331">
            <v>2003</v>
          </cell>
          <cell r="M2331" t="str">
            <v>No Trade</v>
          </cell>
          <cell r="N2331" t="str">
            <v>NG73</v>
          </cell>
          <cell r="O2331">
            <v>38.49</v>
          </cell>
          <cell r="P2331">
            <v>1</v>
          </cell>
        </row>
        <row r="2332">
          <cell r="A2332" t="str">
            <v>ON</v>
          </cell>
          <cell r="B2332">
            <v>7</v>
          </cell>
          <cell r="C2332">
            <v>3</v>
          </cell>
          <cell r="D2332" t="str">
            <v>C</v>
          </cell>
          <cell r="E2332">
            <v>4.55</v>
          </cell>
          <cell r="F2332">
            <v>37797</v>
          </cell>
          <cell r="G2332">
            <v>0.28399999999999997</v>
          </cell>
          <cell r="H2332">
            <v>0.24</v>
          </cell>
          <cell r="I2332" t="str">
            <v>0          0</v>
          </cell>
          <cell r="J2332">
            <v>0</v>
          </cell>
          <cell r="K2332">
            <v>0</v>
          </cell>
          <cell r="L2332">
            <v>2003</v>
          </cell>
          <cell r="M2332" t="str">
            <v>No Trade</v>
          </cell>
          <cell r="N2332" t="str">
            <v>NG73</v>
          </cell>
          <cell r="O2332">
            <v>38.49</v>
          </cell>
          <cell r="P2332">
            <v>1</v>
          </cell>
        </row>
        <row r="2333">
          <cell r="A2333" t="str">
            <v>ON</v>
          </cell>
          <cell r="B2333">
            <v>7</v>
          </cell>
          <cell r="C2333">
            <v>3</v>
          </cell>
          <cell r="D2333" t="str">
            <v>C</v>
          </cell>
          <cell r="E2333">
            <v>4.75</v>
          </cell>
          <cell r="F2333">
            <v>37797</v>
          </cell>
          <cell r="G2333">
            <v>0.23499999999999999</v>
          </cell>
          <cell r="H2333">
            <v>0.19</v>
          </cell>
          <cell r="I2333" t="str">
            <v>7          0</v>
          </cell>
          <cell r="J2333">
            <v>0</v>
          </cell>
          <cell r="K2333">
            <v>0</v>
          </cell>
          <cell r="L2333">
            <v>2003</v>
          </cell>
          <cell r="M2333" t="str">
            <v>No Trade</v>
          </cell>
          <cell r="N2333" t="str">
            <v>NG73</v>
          </cell>
          <cell r="O2333">
            <v>38.49</v>
          </cell>
          <cell r="P2333">
            <v>1</v>
          </cell>
        </row>
        <row r="2334">
          <cell r="A2334" t="str">
            <v>ON</v>
          </cell>
          <cell r="B2334">
            <v>7</v>
          </cell>
          <cell r="C2334">
            <v>3</v>
          </cell>
          <cell r="D2334" t="str">
            <v>C</v>
          </cell>
          <cell r="E2334">
            <v>4.8499999999999996</v>
          </cell>
          <cell r="F2334">
            <v>37797</v>
          </cell>
          <cell r="G2334">
            <v>0.214</v>
          </cell>
          <cell r="H2334">
            <v>0.17</v>
          </cell>
          <cell r="I2334" t="str">
            <v>8          0</v>
          </cell>
          <cell r="J2334">
            <v>0</v>
          </cell>
          <cell r="K2334">
            <v>0</v>
          </cell>
          <cell r="L2334">
            <v>2003</v>
          </cell>
          <cell r="M2334" t="str">
            <v>No Trade</v>
          </cell>
          <cell r="N2334" t="str">
            <v>NG73</v>
          </cell>
          <cell r="O2334">
            <v>38.49</v>
          </cell>
          <cell r="P2334">
            <v>1</v>
          </cell>
        </row>
        <row r="2335">
          <cell r="A2335" t="str">
            <v>ON</v>
          </cell>
          <cell r="B2335">
            <v>7</v>
          </cell>
          <cell r="C2335">
            <v>3</v>
          </cell>
          <cell r="D2335" t="str">
            <v>C</v>
          </cell>
          <cell r="E2335">
            <v>4.95</v>
          </cell>
          <cell r="F2335">
            <v>37797</v>
          </cell>
          <cell r="G2335">
            <v>0.19500000000000001</v>
          </cell>
          <cell r="H2335">
            <v>0.16</v>
          </cell>
          <cell r="I2335" t="str">
            <v>2          0</v>
          </cell>
          <cell r="J2335">
            <v>0</v>
          </cell>
          <cell r="K2335">
            <v>0</v>
          </cell>
          <cell r="L2335">
            <v>2003</v>
          </cell>
          <cell r="M2335" t="str">
            <v>No Trade</v>
          </cell>
          <cell r="N2335" t="str">
            <v>NG73</v>
          </cell>
          <cell r="O2335">
            <v>38.49</v>
          </cell>
          <cell r="P2335">
            <v>1</v>
          </cell>
        </row>
        <row r="2336">
          <cell r="A2336" t="str">
            <v>ON</v>
          </cell>
          <cell r="B2336">
            <v>7</v>
          </cell>
          <cell r="C2336">
            <v>3</v>
          </cell>
          <cell r="D2336" t="str">
            <v>C</v>
          </cell>
          <cell r="E2336">
            <v>5</v>
          </cell>
          <cell r="F2336">
            <v>37797</v>
          </cell>
          <cell r="G2336">
            <v>0.186</v>
          </cell>
          <cell r="H2336">
            <v>0.15</v>
          </cell>
          <cell r="I2336" t="str">
            <v>4          4</v>
          </cell>
          <cell r="J2336">
            <v>0.17</v>
          </cell>
          <cell r="K2336">
            <v>0.17</v>
          </cell>
          <cell r="L2336">
            <v>2003</v>
          </cell>
          <cell r="M2336" t="str">
            <v>No Trade</v>
          </cell>
          <cell r="N2336" t="str">
            <v>NG73</v>
          </cell>
          <cell r="O2336">
            <v>38.49</v>
          </cell>
          <cell r="P2336">
            <v>1</v>
          </cell>
        </row>
        <row r="2337">
          <cell r="A2337" t="str">
            <v>ON</v>
          </cell>
          <cell r="B2337">
            <v>7</v>
          </cell>
          <cell r="C2337">
            <v>3</v>
          </cell>
          <cell r="D2337" t="str">
            <v>P</v>
          </cell>
          <cell r="E2337">
            <v>5</v>
          </cell>
          <cell r="F2337">
            <v>37797</v>
          </cell>
          <cell r="G2337">
            <v>0</v>
          </cell>
          <cell r="H2337">
            <v>0</v>
          </cell>
          <cell r="I2337" t="str">
            <v>0          0</v>
          </cell>
          <cell r="J2337">
            <v>0</v>
          </cell>
          <cell r="K2337">
            <v>0</v>
          </cell>
          <cell r="L2337">
            <v>2003</v>
          </cell>
          <cell r="M2337" t="str">
            <v>No Trade</v>
          </cell>
          <cell r="N2337" t="str">
            <v/>
          </cell>
          <cell r="O2337" t="str">
            <v/>
          </cell>
          <cell r="P2337" t="str">
            <v/>
          </cell>
        </row>
        <row r="2338">
          <cell r="A2338" t="str">
            <v>ON</v>
          </cell>
          <cell r="B2338">
            <v>7</v>
          </cell>
          <cell r="C2338">
            <v>3</v>
          </cell>
          <cell r="D2338" t="str">
            <v>C</v>
          </cell>
          <cell r="E2338">
            <v>5.05</v>
          </cell>
          <cell r="F2338">
            <v>37797</v>
          </cell>
          <cell r="G2338">
            <v>0.17799999999999999</v>
          </cell>
          <cell r="H2338">
            <v>0.14000000000000001</v>
          </cell>
          <cell r="I2338" t="str">
            <v>7          0</v>
          </cell>
          <cell r="J2338">
            <v>0</v>
          </cell>
          <cell r="K2338">
            <v>0</v>
          </cell>
          <cell r="L2338">
            <v>2003</v>
          </cell>
          <cell r="M2338" t="str">
            <v>No Trade</v>
          </cell>
          <cell r="N2338" t="str">
            <v>NG73</v>
          </cell>
          <cell r="O2338">
            <v>38.49</v>
          </cell>
          <cell r="P2338">
            <v>1</v>
          </cell>
        </row>
        <row r="2339">
          <cell r="A2339" t="str">
            <v>ON</v>
          </cell>
          <cell r="B2339">
            <v>7</v>
          </cell>
          <cell r="C2339">
            <v>3</v>
          </cell>
          <cell r="D2339" t="str">
            <v>C</v>
          </cell>
          <cell r="E2339">
            <v>5.35</v>
          </cell>
          <cell r="F2339">
            <v>37797</v>
          </cell>
          <cell r="G2339">
            <v>0.13500000000000001</v>
          </cell>
          <cell r="H2339">
            <v>0.11</v>
          </cell>
          <cell r="I2339" t="str">
            <v>0          0</v>
          </cell>
          <cell r="J2339">
            <v>0</v>
          </cell>
          <cell r="K2339">
            <v>0</v>
          </cell>
          <cell r="L2339">
            <v>2003</v>
          </cell>
          <cell r="M2339" t="str">
            <v>No Trade</v>
          </cell>
          <cell r="N2339" t="str">
            <v>NG73</v>
          </cell>
          <cell r="O2339">
            <v>38.49</v>
          </cell>
          <cell r="P2339">
            <v>1</v>
          </cell>
        </row>
        <row r="2340">
          <cell r="A2340" t="str">
            <v>ON</v>
          </cell>
          <cell r="B2340">
            <v>7</v>
          </cell>
          <cell r="C2340">
            <v>3</v>
          </cell>
          <cell r="D2340" t="str">
            <v>C</v>
          </cell>
          <cell r="E2340">
            <v>5.5</v>
          </cell>
          <cell r="F2340">
            <v>37797</v>
          </cell>
          <cell r="G2340">
            <v>0.11799999999999999</v>
          </cell>
          <cell r="H2340">
            <v>0.09</v>
          </cell>
          <cell r="I2340" t="str">
            <v>6          0</v>
          </cell>
          <cell r="J2340">
            <v>0</v>
          </cell>
          <cell r="K2340">
            <v>0</v>
          </cell>
          <cell r="L2340">
            <v>2003</v>
          </cell>
          <cell r="M2340" t="str">
            <v>No Trade</v>
          </cell>
          <cell r="N2340" t="str">
            <v>NG73</v>
          </cell>
          <cell r="O2340">
            <v>38.49</v>
          </cell>
          <cell r="P2340">
            <v>1</v>
          </cell>
        </row>
        <row r="2341">
          <cell r="A2341" t="str">
            <v>ON</v>
          </cell>
          <cell r="B2341">
            <v>7</v>
          </cell>
          <cell r="C2341">
            <v>3</v>
          </cell>
          <cell r="D2341" t="str">
            <v>C</v>
          </cell>
          <cell r="E2341">
            <v>5.55</v>
          </cell>
          <cell r="F2341">
            <v>37797</v>
          </cell>
          <cell r="G2341">
            <v>0.113</v>
          </cell>
          <cell r="H2341">
            <v>0.09</v>
          </cell>
          <cell r="I2341" t="str">
            <v>1          0</v>
          </cell>
          <cell r="J2341">
            <v>0</v>
          </cell>
          <cell r="K2341">
            <v>0</v>
          </cell>
          <cell r="L2341">
            <v>2003</v>
          </cell>
          <cell r="M2341" t="str">
            <v>No Trade</v>
          </cell>
          <cell r="N2341" t="str">
            <v>NG73</v>
          </cell>
          <cell r="O2341">
            <v>38.49</v>
          </cell>
          <cell r="P2341">
            <v>1</v>
          </cell>
        </row>
        <row r="2342">
          <cell r="A2342" t="str">
            <v>ON</v>
          </cell>
          <cell r="B2342">
            <v>7</v>
          </cell>
          <cell r="C2342">
            <v>3</v>
          </cell>
          <cell r="D2342" t="str">
            <v>P</v>
          </cell>
          <cell r="E2342">
            <v>5.55</v>
          </cell>
          <cell r="F2342">
            <v>37797</v>
          </cell>
          <cell r="G2342">
            <v>0</v>
          </cell>
          <cell r="H2342">
            <v>0</v>
          </cell>
          <cell r="I2342" t="str">
            <v>0          0</v>
          </cell>
          <cell r="J2342">
            <v>0</v>
          </cell>
          <cell r="K2342">
            <v>0</v>
          </cell>
          <cell r="L2342">
            <v>2003</v>
          </cell>
          <cell r="M2342" t="str">
            <v>No Trade</v>
          </cell>
          <cell r="N2342" t="str">
            <v/>
          </cell>
          <cell r="O2342" t="str">
            <v/>
          </cell>
          <cell r="P2342" t="str">
            <v/>
          </cell>
        </row>
        <row r="2343">
          <cell r="A2343" t="str">
            <v>ON</v>
          </cell>
          <cell r="B2343">
            <v>7</v>
          </cell>
          <cell r="C2343">
            <v>3</v>
          </cell>
          <cell r="D2343" t="str">
            <v>C</v>
          </cell>
          <cell r="E2343">
            <v>6</v>
          </cell>
          <cell r="F2343">
            <v>37797</v>
          </cell>
          <cell r="G2343">
            <v>7.6999999999999999E-2</v>
          </cell>
          <cell r="H2343">
            <v>0.06</v>
          </cell>
          <cell r="I2343" t="str">
            <v>1          0</v>
          </cell>
          <cell r="J2343">
            <v>0</v>
          </cell>
          <cell r="K2343">
            <v>0</v>
          </cell>
          <cell r="L2343">
            <v>2003</v>
          </cell>
          <cell r="M2343" t="str">
            <v>No Trade</v>
          </cell>
          <cell r="N2343" t="str">
            <v>NG73</v>
          </cell>
          <cell r="O2343">
            <v>38.49</v>
          </cell>
          <cell r="P2343">
            <v>1</v>
          </cell>
        </row>
        <row r="2344">
          <cell r="A2344" t="str">
            <v>ON</v>
          </cell>
          <cell r="B2344">
            <v>7</v>
          </cell>
          <cell r="C2344">
            <v>3</v>
          </cell>
          <cell r="D2344" t="str">
            <v>C</v>
          </cell>
          <cell r="E2344">
            <v>7</v>
          </cell>
          <cell r="F2344">
            <v>37797</v>
          </cell>
          <cell r="G2344">
            <v>3.5999999999999997E-2</v>
          </cell>
          <cell r="H2344">
            <v>0.02</v>
          </cell>
          <cell r="I2344" t="str">
            <v>8        150</v>
          </cell>
          <cell r="J2344">
            <v>3.3000000000000002E-2</v>
          </cell>
          <cell r="K2344">
            <v>3.3000000000000002E-2</v>
          </cell>
          <cell r="L2344">
            <v>2003</v>
          </cell>
          <cell r="M2344" t="str">
            <v>No Trade</v>
          </cell>
          <cell r="N2344" t="str">
            <v>NG73</v>
          </cell>
          <cell r="O2344">
            <v>38.49</v>
          </cell>
          <cell r="P2344">
            <v>1</v>
          </cell>
        </row>
        <row r="2345">
          <cell r="A2345" t="str">
            <v>ON</v>
          </cell>
          <cell r="B2345">
            <v>7</v>
          </cell>
          <cell r="C2345">
            <v>3</v>
          </cell>
          <cell r="D2345" t="str">
            <v>C</v>
          </cell>
          <cell r="E2345">
            <v>8</v>
          </cell>
          <cell r="F2345">
            <v>37797</v>
          </cell>
          <cell r="G2345">
            <v>1.9E-2</v>
          </cell>
          <cell r="H2345">
            <v>0.01</v>
          </cell>
          <cell r="I2345" t="str">
            <v>4          0</v>
          </cell>
          <cell r="J2345">
            <v>0</v>
          </cell>
          <cell r="K2345">
            <v>0</v>
          </cell>
          <cell r="L2345">
            <v>2003</v>
          </cell>
          <cell r="M2345" t="str">
            <v>No Trade</v>
          </cell>
          <cell r="N2345" t="str">
            <v>NG73</v>
          </cell>
          <cell r="O2345">
            <v>38.49</v>
          </cell>
          <cell r="P2345">
            <v>1</v>
          </cell>
        </row>
        <row r="2346">
          <cell r="A2346" t="str">
            <v>ON</v>
          </cell>
          <cell r="B2346">
            <v>7</v>
          </cell>
          <cell r="C2346">
            <v>3</v>
          </cell>
          <cell r="D2346" t="str">
            <v>C</v>
          </cell>
          <cell r="E2346">
            <v>10</v>
          </cell>
          <cell r="F2346">
            <v>37797</v>
          </cell>
          <cell r="G2346">
            <v>8.0000000000000002E-3</v>
          </cell>
          <cell r="H2346">
            <v>0</v>
          </cell>
          <cell r="I2346" t="str">
            <v>6          0</v>
          </cell>
          <cell r="J2346">
            <v>0</v>
          </cell>
          <cell r="K2346">
            <v>0</v>
          </cell>
          <cell r="L2346">
            <v>2003</v>
          </cell>
          <cell r="M2346" t="str">
            <v>No Trade</v>
          </cell>
          <cell r="N2346" t="str">
            <v>NG73</v>
          </cell>
          <cell r="O2346">
            <v>38.49</v>
          </cell>
          <cell r="P2346">
            <v>1</v>
          </cell>
        </row>
        <row r="2347">
          <cell r="A2347" t="str">
            <v>ON</v>
          </cell>
          <cell r="B2347">
            <v>8</v>
          </cell>
          <cell r="C2347">
            <v>3</v>
          </cell>
          <cell r="D2347" t="str">
            <v>P</v>
          </cell>
          <cell r="E2347">
            <v>1.75</v>
          </cell>
          <cell r="F2347">
            <v>37830</v>
          </cell>
          <cell r="G2347">
            <v>0</v>
          </cell>
          <cell r="H2347">
            <v>0</v>
          </cell>
          <cell r="I2347" t="str">
            <v>0          0</v>
          </cell>
          <cell r="J2347">
            <v>0</v>
          </cell>
          <cell r="K2347">
            <v>0</v>
          </cell>
          <cell r="L2347">
            <v>2003</v>
          </cell>
          <cell r="M2347" t="str">
            <v>No Trade</v>
          </cell>
          <cell r="N2347" t="str">
            <v/>
          </cell>
          <cell r="O2347" t="str">
            <v/>
          </cell>
          <cell r="P2347" t="str">
            <v/>
          </cell>
        </row>
        <row r="2348">
          <cell r="A2348" t="str">
            <v>ON</v>
          </cell>
          <cell r="B2348">
            <v>8</v>
          </cell>
          <cell r="C2348">
            <v>3</v>
          </cell>
          <cell r="D2348" t="str">
            <v>P</v>
          </cell>
          <cell r="E2348">
            <v>2</v>
          </cell>
          <cell r="F2348">
            <v>37830</v>
          </cell>
          <cell r="G2348">
            <v>1E-3</v>
          </cell>
          <cell r="H2348">
            <v>0</v>
          </cell>
          <cell r="I2348" t="str">
            <v>1          0</v>
          </cell>
          <cell r="J2348">
            <v>0</v>
          </cell>
          <cell r="K2348">
            <v>0</v>
          </cell>
          <cell r="L2348">
            <v>2003</v>
          </cell>
          <cell r="M2348">
            <v>1.1274803003388718</v>
          </cell>
          <cell r="N2348" t="str">
            <v>NG83</v>
          </cell>
          <cell r="O2348">
            <v>38.49</v>
          </cell>
          <cell r="P2348">
            <v>2</v>
          </cell>
        </row>
        <row r="2349">
          <cell r="A2349" t="str">
            <v>ON</v>
          </cell>
          <cell r="B2349">
            <v>8</v>
          </cell>
          <cell r="C2349">
            <v>3</v>
          </cell>
          <cell r="D2349" t="str">
            <v>P</v>
          </cell>
          <cell r="E2349">
            <v>2.1</v>
          </cell>
          <cell r="F2349">
            <v>37830</v>
          </cell>
          <cell r="G2349">
            <v>1E-3</v>
          </cell>
          <cell r="H2349">
            <v>0</v>
          </cell>
          <cell r="I2349" t="str">
            <v>2          0</v>
          </cell>
          <cell r="J2349">
            <v>0</v>
          </cell>
          <cell r="K2349">
            <v>0</v>
          </cell>
          <cell r="L2349">
            <v>2003</v>
          </cell>
          <cell r="M2349">
            <v>1.1080369242430377</v>
          </cell>
          <cell r="N2349" t="str">
            <v>NG83</v>
          </cell>
          <cell r="O2349">
            <v>38.49</v>
          </cell>
          <cell r="P2349">
            <v>2</v>
          </cell>
        </row>
        <row r="2350">
          <cell r="A2350" t="str">
            <v>ON</v>
          </cell>
          <cell r="B2350">
            <v>8</v>
          </cell>
          <cell r="C2350">
            <v>3</v>
          </cell>
          <cell r="D2350" t="str">
            <v>P</v>
          </cell>
          <cell r="E2350">
            <v>2.25</v>
          </cell>
          <cell r="F2350">
            <v>37830</v>
          </cell>
          <cell r="G2350">
            <v>0</v>
          </cell>
          <cell r="H2350">
            <v>0</v>
          </cell>
          <cell r="I2350" t="str">
            <v>0          0</v>
          </cell>
          <cell r="J2350">
            <v>0</v>
          </cell>
          <cell r="K2350">
            <v>0</v>
          </cell>
          <cell r="L2350">
            <v>2003</v>
          </cell>
          <cell r="M2350" t="str">
            <v>No Trade</v>
          </cell>
          <cell r="N2350" t="str">
            <v/>
          </cell>
          <cell r="O2350" t="str">
            <v/>
          </cell>
          <cell r="P2350" t="str">
            <v/>
          </cell>
        </row>
        <row r="2351">
          <cell r="A2351" t="str">
            <v>ON</v>
          </cell>
          <cell r="B2351">
            <v>8</v>
          </cell>
          <cell r="C2351">
            <v>3</v>
          </cell>
          <cell r="D2351" t="str">
            <v>P</v>
          </cell>
          <cell r="E2351">
            <v>2.5</v>
          </cell>
          <cell r="F2351">
            <v>37830</v>
          </cell>
          <cell r="G2351">
            <v>1.0999999999999999E-2</v>
          </cell>
          <cell r="H2351">
            <v>0.01</v>
          </cell>
          <cell r="I2351" t="str">
            <v>3          0</v>
          </cell>
          <cell r="J2351">
            <v>0</v>
          </cell>
          <cell r="K2351">
            <v>0</v>
          </cell>
          <cell r="L2351">
            <v>2003</v>
          </cell>
          <cell r="M2351">
            <v>1.286394218673423</v>
          </cell>
          <cell r="N2351" t="str">
            <v>NG83</v>
          </cell>
          <cell r="O2351">
            <v>38.49</v>
          </cell>
          <cell r="P2351">
            <v>2</v>
          </cell>
        </row>
        <row r="2352">
          <cell r="A2352" t="str">
            <v>ON</v>
          </cell>
          <cell r="B2352">
            <v>8</v>
          </cell>
          <cell r="C2352">
            <v>3</v>
          </cell>
          <cell r="D2352" t="str">
            <v>C</v>
          </cell>
          <cell r="E2352">
            <v>2.75</v>
          </cell>
          <cell r="F2352">
            <v>37830</v>
          </cell>
          <cell r="G2352">
            <v>0</v>
          </cell>
          <cell r="H2352">
            <v>0</v>
          </cell>
          <cell r="I2352" t="str">
            <v>0          0</v>
          </cell>
          <cell r="J2352">
            <v>0</v>
          </cell>
          <cell r="K2352">
            <v>0</v>
          </cell>
          <cell r="L2352">
            <v>2003</v>
          </cell>
          <cell r="M2352" t="str">
            <v>No Trade</v>
          </cell>
          <cell r="N2352" t="str">
            <v/>
          </cell>
          <cell r="O2352" t="str">
            <v/>
          </cell>
          <cell r="P2352" t="str">
            <v/>
          </cell>
        </row>
        <row r="2353">
          <cell r="A2353" t="str">
            <v>ON</v>
          </cell>
          <cell r="B2353">
            <v>8</v>
          </cell>
          <cell r="C2353">
            <v>3</v>
          </cell>
          <cell r="D2353" t="str">
            <v>P</v>
          </cell>
          <cell r="E2353">
            <v>2.75</v>
          </cell>
          <cell r="F2353">
            <v>37830</v>
          </cell>
          <cell r="G2353">
            <v>2.8000000000000001E-2</v>
          </cell>
          <cell r="H2353">
            <v>0.03</v>
          </cell>
          <cell r="I2353" t="str">
            <v>3          0</v>
          </cell>
          <cell r="J2353">
            <v>0</v>
          </cell>
          <cell r="K2353">
            <v>0</v>
          </cell>
          <cell r="L2353">
            <v>2003</v>
          </cell>
          <cell r="M2353">
            <v>1.3799537567224323</v>
          </cell>
          <cell r="N2353" t="str">
            <v>NG83</v>
          </cell>
          <cell r="O2353">
            <v>38.49</v>
          </cell>
          <cell r="P2353">
            <v>2</v>
          </cell>
        </row>
        <row r="2354">
          <cell r="A2354" t="str">
            <v>ON</v>
          </cell>
          <cell r="B2354">
            <v>8</v>
          </cell>
          <cell r="C2354">
            <v>3</v>
          </cell>
          <cell r="D2354" t="str">
            <v>P</v>
          </cell>
          <cell r="E2354">
            <v>2.8</v>
          </cell>
          <cell r="F2354">
            <v>37830</v>
          </cell>
          <cell r="G2354">
            <v>0</v>
          </cell>
          <cell r="H2354">
            <v>0</v>
          </cell>
          <cell r="I2354" t="str">
            <v>0          0</v>
          </cell>
          <cell r="J2354">
            <v>0</v>
          </cell>
          <cell r="K2354">
            <v>0</v>
          </cell>
          <cell r="L2354">
            <v>2003</v>
          </cell>
          <cell r="M2354" t="str">
            <v>No Trade</v>
          </cell>
          <cell r="N2354" t="str">
            <v/>
          </cell>
          <cell r="O2354" t="str">
            <v/>
          </cell>
          <cell r="P2354" t="str">
            <v/>
          </cell>
        </row>
        <row r="2355">
          <cell r="A2355" t="str">
            <v>ON</v>
          </cell>
          <cell r="B2355">
            <v>8</v>
          </cell>
          <cell r="C2355">
            <v>3</v>
          </cell>
          <cell r="D2355" t="str">
            <v>P</v>
          </cell>
          <cell r="E2355">
            <v>2.85</v>
          </cell>
          <cell r="F2355">
            <v>37830</v>
          </cell>
          <cell r="G2355">
            <v>0.04</v>
          </cell>
          <cell r="H2355">
            <v>0.04</v>
          </cell>
          <cell r="I2355" t="str">
            <v>5          0</v>
          </cell>
          <cell r="J2355">
            <v>0</v>
          </cell>
          <cell r="K2355">
            <v>0</v>
          </cell>
          <cell r="L2355">
            <v>2003</v>
          </cell>
          <cell r="M2355">
            <v>1.4244984249364903</v>
          </cell>
          <cell r="N2355" t="str">
            <v>NG83</v>
          </cell>
          <cell r="O2355">
            <v>38.49</v>
          </cell>
          <cell r="P2355">
            <v>2</v>
          </cell>
        </row>
        <row r="2356">
          <cell r="A2356" t="str">
            <v>ON</v>
          </cell>
          <cell r="B2356">
            <v>8</v>
          </cell>
          <cell r="C2356">
            <v>3</v>
          </cell>
          <cell r="D2356" t="str">
            <v>P</v>
          </cell>
          <cell r="E2356">
            <v>3</v>
          </cell>
          <cell r="F2356">
            <v>37830</v>
          </cell>
          <cell r="G2356">
            <v>6.2E-2</v>
          </cell>
          <cell r="H2356">
            <v>7.0000000000000007E-2</v>
          </cell>
          <cell r="I2356" t="str">
            <v>0          0</v>
          </cell>
          <cell r="J2356">
            <v>0</v>
          </cell>
          <cell r="K2356">
            <v>0</v>
          </cell>
          <cell r="L2356">
            <v>2003</v>
          </cell>
          <cell r="M2356">
            <v>1.4830573074208675</v>
          </cell>
          <cell r="N2356" t="str">
            <v>NG83</v>
          </cell>
          <cell r="O2356">
            <v>38.49</v>
          </cell>
          <cell r="P2356">
            <v>2</v>
          </cell>
        </row>
        <row r="2357">
          <cell r="A2357" t="str">
            <v>ON</v>
          </cell>
          <cell r="B2357">
            <v>8</v>
          </cell>
          <cell r="C2357">
            <v>3</v>
          </cell>
          <cell r="D2357" t="str">
            <v>P</v>
          </cell>
          <cell r="E2357">
            <v>3.1</v>
          </cell>
          <cell r="F2357">
            <v>37830</v>
          </cell>
          <cell r="G2357">
            <v>0.08</v>
          </cell>
          <cell r="H2357">
            <v>0.09</v>
          </cell>
          <cell r="I2357" t="str">
            <v>1          0</v>
          </cell>
          <cell r="J2357">
            <v>0</v>
          </cell>
          <cell r="K2357">
            <v>0</v>
          </cell>
          <cell r="L2357">
            <v>2003</v>
          </cell>
          <cell r="M2357">
            <v>1.5200353029186411</v>
          </cell>
          <cell r="N2357" t="str">
            <v>NG83</v>
          </cell>
          <cell r="O2357">
            <v>38.49</v>
          </cell>
          <cell r="P2357">
            <v>2</v>
          </cell>
        </row>
        <row r="2358">
          <cell r="A2358" t="str">
            <v>ON</v>
          </cell>
          <cell r="B2358">
            <v>8</v>
          </cell>
          <cell r="C2358">
            <v>3</v>
          </cell>
          <cell r="D2358" t="str">
            <v>P</v>
          </cell>
          <cell r="E2358">
            <v>3.2</v>
          </cell>
          <cell r="F2358">
            <v>37830</v>
          </cell>
          <cell r="G2358">
            <v>0.10299999999999999</v>
          </cell>
          <cell r="H2358">
            <v>0.11</v>
          </cell>
          <cell r="I2358" t="str">
            <v>5          0</v>
          </cell>
          <cell r="J2358">
            <v>0</v>
          </cell>
          <cell r="K2358">
            <v>0</v>
          </cell>
          <cell r="L2358">
            <v>2003</v>
          </cell>
          <cell r="M2358">
            <v>1.5612345064602928</v>
          </cell>
          <cell r="N2358" t="str">
            <v>NG83</v>
          </cell>
          <cell r="O2358">
            <v>38.49</v>
          </cell>
          <cell r="P2358">
            <v>2</v>
          </cell>
        </row>
        <row r="2359">
          <cell r="A2359" t="str">
            <v>ON</v>
          </cell>
          <cell r="B2359">
            <v>8</v>
          </cell>
          <cell r="C2359">
            <v>3</v>
          </cell>
          <cell r="D2359" t="str">
            <v>P</v>
          </cell>
          <cell r="E2359">
            <v>3.25</v>
          </cell>
          <cell r="F2359">
            <v>37830</v>
          </cell>
          <cell r="G2359">
            <v>0.115</v>
          </cell>
          <cell r="H2359">
            <v>0.12</v>
          </cell>
          <cell r="I2359" t="str">
            <v>9          0</v>
          </cell>
          <cell r="J2359">
            <v>0</v>
          </cell>
          <cell r="K2359">
            <v>0</v>
          </cell>
          <cell r="L2359">
            <v>2003</v>
          </cell>
          <cell r="M2359">
            <v>1.5794733003696573</v>
          </cell>
          <cell r="N2359" t="str">
            <v>NG83</v>
          </cell>
          <cell r="O2359">
            <v>38.49</v>
          </cell>
          <cell r="P2359">
            <v>2</v>
          </cell>
        </row>
        <row r="2360">
          <cell r="A2360" t="str">
            <v>ON</v>
          </cell>
          <cell r="B2360">
            <v>8</v>
          </cell>
          <cell r="C2360">
            <v>3</v>
          </cell>
          <cell r="D2360" t="str">
            <v>P</v>
          </cell>
          <cell r="E2360">
            <v>3.3</v>
          </cell>
          <cell r="F2360">
            <v>37830</v>
          </cell>
          <cell r="G2360">
            <v>0.129</v>
          </cell>
          <cell r="H2360">
            <v>0.14000000000000001</v>
          </cell>
          <cell r="I2360" t="str">
            <v>4          0</v>
          </cell>
          <cell r="J2360">
            <v>0</v>
          </cell>
          <cell r="K2360">
            <v>0</v>
          </cell>
          <cell r="L2360">
            <v>2003</v>
          </cell>
          <cell r="M2360">
            <v>1.6000871505156091</v>
          </cell>
          <cell r="N2360" t="str">
            <v>NG83</v>
          </cell>
          <cell r="O2360">
            <v>38.49</v>
          </cell>
          <cell r="P2360">
            <v>2</v>
          </cell>
        </row>
        <row r="2361">
          <cell r="A2361" t="str">
            <v>ON</v>
          </cell>
          <cell r="B2361">
            <v>8</v>
          </cell>
          <cell r="C2361">
            <v>3</v>
          </cell>
          <cell r="D2361" t="str">
            <v>P</v>
          </cell>
          <cell r="E2361">
            <v>3.35</v>
          </cell>
          <cell r="F2361">
            <v>37830</v>
          </cell>
          <cell r="G2361">
            <v>0.14299999999999999</v>
          </cell>
          <cell r="H2361">
            <v>0.16</v>
          </cell>
          <cell r="I2361" t="str">
            <v>0          0</v>
          </cell>
          <cell r="J2361">
            <v>0</v>
          </cell>
          <cell r="K2361">
            <v>0</v>
          </cell>
          <cell r="L2361">
            <v>2003</v>
          </cell>
          <cell r="M2361">
            <v>1.6185174853797331</v>
          </cell>
          <cell r="N2361" t="str">
            <v>NG83</v>
          </cell>
          <cell r="O2361">
            <v>38.49</v>
          </cell>
          <cell r="P2361">
            <v>2</v>
          </cell>
        </row>
        <row r="2362">
          <cell r="A2362" t="str">
            <v>ON</v>
          </cell>
          <cell r="B2362">
            <v>8</v>
          </cell>
          <cell r="C2362">
            <v>3</v>
          </cell>
          <cell r="D2362" t="str">
            <v>P</v>
          </cell>
          <cell r="E2362">
            <v>3.4</v>
          </cell>
          <cell r="F2362">
            <v>37830</v>
          </cell>
          <cell r="G2362">
            <v>0.158</v>
          </cell>
          <cell r="H2362">
            <v>0.17</v>
          </cell>
          <cell r="I2362" t="str">
            <v>7          0</v>
          </cell>
          <cell r="J2362">
            <v>0</v>
          </cell>
          <cell r="K2362">
            <v>0</v>
          </cell>
          <cell r="L2362">
            <v>2003</v>
          </cell>
          <cell r="M2362">
            <v>1.6370190211433377</v>
          </cell>
          <cell r="N2362" t="str">
            <v>NG83</v>
          </cell>
          <cell r="O2362">
            <v>38.49</v>
          </cell>
          <cell r="P2362">
            <v>2</v>
          </cell>
        </row>
        <row r="2363">
          <cell r="A2363" t="str">
            <v>ON</v>
          </cell>
          <cell r="B2363">
            <v>8</v>
          </cell>
          <cell r="C2363">
            <v>3</v>
          </cell>
          <cell r="D2363" t="str">
            <v>P</v>
          </cell>
          <cell r="E2363">
            <v>3.45</v>
          </cell>
          <cell r="F2363">
            <v>37830</v>
          </cell>
          <cell r="G2363">
            <v>0.17499999999999999</v>
          </cell>
          <cell r="H2363">
            <v>0.19</v>
          </cell>
          <cell r="I2363" t="str">
            <v>4          0</v>
          </cell>
          <cell r="J2363">
            <v>0</v>
          </cell>
          <cell r="K2363">
            <v>0</v>
          </cell>
          <cell r="L2363">
            <v>2003</v>
          </cell>
          <cell r="M2363">
            <v>1.6573251239923399</v>
          </cell>
          <cell r="N2363" t="str">
            <v>NG83</v>
          </cell>
          <cell r="O2363">
            <v>38.49</v>
          </cell>
          <cell r="P2363">
            <v>2</v>
          </cell>
        </row>
        <row r="2364">
          <cell r="A2364" t="str">
            <v>ON</v>
          </cell>
          <cell r="B2364">
            <v>8</v>
          </cell>
          <cell r="C2364">
            <v>3</v>
          </cell>
          <cell r="D2364" t="str">
            <v>P</v>
          </cell>
          <cell r="E2364">
            <v>3.5</v>
          </cell>
          <cell r="F2364">
            <v>37830</v>
          </cell>
          <cell r="G2364">
            <v>0.192</v>
          </cell>
          <cell r="H2364">
            <v>0.21</v>
          </cell>
          <cell r="I2364" t="str">
            <v>3          0</v>
          </cell>
          <cell r="J2364">
            <v>0</v>
          </cell>
          <cell r="K2364">
            <v>0</v>
          </cell>
          <cell r="L2364">
            <v>2003</v>
          </cell>
          <cell r="M2364">
            <v>1.6757371865473081</v>
          </cell>
          <cell r="N2364" t="str">
            <v>NG83</v>
          </cell>
          <cell r="O2364">
            <v>38.49</v>
          </cell>
          <cell r="P2364">
            <v>2</v>
          </cell>
        </row>
        <row r="2365">
          <cell r="A2365" t="str">
            <v>ON</v>
          </cell>
          <cell r="B2365">
            <v>8</v>
          </cell>
          <cell r="C2365">
            <v>3</v>
          </cell>
          <cell r="D2365" t="str">
            <v>C</v>
          </cell>
          <cell r="E2365">
            <v>3.55</v>
          </cell>
          <cell r="F2365">
            <v>37830</v>
          </cell>
          <cell r="G2365">
            <v>0.74399999999999999</v>
          </cell>
          <cell r="H2365">
            <v>0.67</v>
          </cell>
          <cell r="I2365" t="str">
            <v>2          0</v>
          </cell>
          <cell r="J2365">
            <v>0</v>
          </cell>
          <cell r="K2365">
            <v>0</v>
          </cell>
          <cell r="L2365">
            <v>2003</v>
          </cell>
          <cell r="M2365" t="str">
            <v>No Trade</v>
          </cell>
          <cell r="N2365" t="str">
            <v>NG83</v>
          </cell>
          <cell r="O2365">
            <v>38.49</v>
          </cell>
          <cell r="P2365">
            <v>1</v>
          </cell>
        </row>
        <row r="2366">
          <cell r="A2366" t="str">
            <v>ON</v>
          </cell>
          <cell r="B2366">
            <v>8</v>
          </cell>
          <cell r="C2366">
            <v>3</v>
          </cell>
          <cell r="D2366" t="str">
            <v>P</v>
          </cell>
          <cell r="E2366">
            <v>3.55</v>
          </cell>
          <cell r="F2366">
            <v>37830</v>
          </cell>
          <cell r="G2366">
            <v>0.21</v>
          </cell>
          <cell r="H2366">
            <v>0.23</v>
          </cell>
          <cell r="I2366" t="str">
            <v>3          0</v>
          </cell>
          <cell r="J2366">
            <v>0</v>
          </cell>
          <cell r="K2366">
            <v>0</v>
          </cell>
          <cell r="L2366">
            <v>2003</v>
          </cell>
          <cell r="M2366">
            <v>1.6941228223954856</v>
          </cell>
          <cell r="N2366" t="str">
            <v>NG83</v>
          </cell>
          <cell r="O2366">
            <v>38.49</v>
          </cell>
          <cell r="P2366">
            <v>2</v>
          </cell>
        </row>
        <row r="2367">
          <cell r="A2367" t="str">
            <v>ON</v>
          </cell>
          <cell r="B2367">
            <v>8</v>
          </cell>
          <cell r="C2367">
            <v>3</v>
          </cell>
          <cell r="D2367" t="str">
            <v>C</v>
          </cell>
          <cell r="E2367">
            <v>3.6</v>
          </cell>
          <cell r="F2367">
            <v>37830</v>
          </cell>
          <cell r="G2367">
            <v>0.71499999999999997</v>
          </cell>
          <cell r="H2367">
            <v>0.64</v>
          </cell>
          <cell r="I2367" t="str">
            <v>3          0</v>
          </cell>
          <cell r="J2367">
            <v>0</v>
          </cell>
          <cell r="K2367">
            <v>0</v>
          </cell>
          <cell r="L2367">
            <v>2003</v>
          </cell>
          <cell r="M2367" t="str">
            <v>No Trade</v>
          </cell>
          <cell r="N2367" t="str">
            <v>NG83</v>
          </cell>
          <cell r="O2367">
            <v>38.49</v>
          </cell>
          <cell r="P2367">
            <v>1</v>
          </cell>
        </row>
        <row r="2368">
          <cell r="A2368" t="str">
            <v>ON</v>
          </cell>
          <cell r="B2368">
            <v>8</v>
          </cell>
          <cell r="C2368">
            <v>3</v>
          </cell>
          <cell r="D2368" t="str">
            <v>P</v>
          </cell>
          <cell r="E2368">
            <v>3.6</v>
          </cell>
          <cell r="F2368">
            <v>37830</v>
          </cell>
          <cell r="G2368">
            <v>0.23</v>
          </cell>
          <cell r="H2368">
            <v>0.25</v>
          </cell>
          <cell r="I2368" t="str">
            <v>4          0</v>
          </cell>
          <cell r="J2368">
            <v>0</v>
          </cell>
          <cell r="K2368">
            <v>0</v>
          </cell>
          <cell r="L2368">
            <v>2003</v>
          </cell>
          <cell r="M2368">
            <v>1.7139711404700508</v>
          </cell>
          <cell r="N2368" t="str">
            <v>NG83</v>
          </cell>
          <cell r="O2368">
            <v>38.49</v>
          </cell>
          <cell r="P2368">
            <v>2</v>
          </cell>
        </row>
        <row r="2369">
          <cell r="A2369" t="str">
            <v>ON</v>
          </cell>
          <cell r="B2369">
            <v>8</v>
          </cell>
          <cell r="C2369">
            <v>3</v>
          </cell>
          <cell r="D2369" t="str">
            <v>C</v>
          </cell>
          <cell r="E2369">
            <v>3.65</v>
          </cell>
          <cell r="F2369">
            <v>37830</v>
          </cell>
          <cell r="G2369">
            <v>0</v>
          </cell>
          <cell r="H2369">
            <v>0</v>
          </cell>
          <cell r="I2369" t="str">
            <v>0          0</v>
          </cell>
          <cell r="J2369">
            <v>0</v>
          </cell>
          <cell r="K2369">
            <v>0</v>
          </cell>
          <cell r="L2369">
            <v>2003</v>
          </cell>
          <cell r="M2369" t="str">
            <v>No Trade</v>
          </cell>
          <cell r="N2369" t="str">
            <v/>
          </cell>
          <cell r="O2369" t="str">
            <v/>
          </cell>
          <cell r="P2369" t="str">
            <v/>
          </cell>
        </row>
        <row r="2370">
          <cell r="A2370" t="str">
            <v>ON</v>
          </cell>
          <cell r="B2370">
            <v>8</v>
          </cell>
          <cell r="C2370">
            <v>3</v>
          </cell>
          <cell r="D2370" t="str">
            <v>P</v>
          </cell>
          <cell r="E2370">
            <v>3.65</v>
          </cell>
          <cell r="F2370">
            <v>37830</v>
          </cell>
          <cell r="G2370">
            <v>0.25</v>
          </cell>
          <cell r="H2370">
            <v>0.27</v>
          </cell>
          <cell r="I2370" t="str">
            <v>6          0</v>
          </cell>
          <cell r="J2370">
            <v>0</v>
          </cell>
          <cell r="K2370">
            <v>0</v>
          </cell>
          <cell r="L2370">
            <v>2003</v>
          </cell>
          <cell r="M2370">
            <v>1.7321843306686178</v>
          </cell>
          <cell r="N2370" t="str">
            <v>NG83</v>
          </cell>
          <cell r="O2370">
            <v>38.49</v>
          </cell>
          <cell r="P2370">
            <v>2</v>
          </cell>
        </row>
        <row r="2371">
          <cell r="A2371" t="str">
            <v>ON</v>
          </cell>
          <cell r="B2371">
            <v>8</v>
          </cell>
          <cell r="C2371">
            <v>3</v>
          </cell>
          <cell r="D2371" t="str">
            <v>C</v>
          </cell>
          <cell r="E2371">
            <v>3.7</v>
          </cell>
          <cell r="F2371">
            <v>37830</v>
          </cell>
          <cell r="G2371">
            <v>0</v>
          </cell>
          <cell r="H2371">
            <v>0</v>
          </cell>
          <cell r="I2371" t="str">
            <v>0          0</v>
          </cell>
          <cell r="J2371">
            <v>0</v>
          </cell>
          <cell r="K2371">
            <v>0</v>
          </cell>
          <cell r="L2371">
            <v>2003</v>
          </cell>
          <cell r="M2371" t="str">
            <v>No Trade</v>
          </cell>
          <cell r="N2371" t="str">
            <v/>
          </cell>
          <cell r="O2371" t="str">
            <v/>
          </cell>
          <cell r="P2371" t="str">
            <v/>
          </cell>
        </row>
        <row r="2372">
          <cell r="A2372" t="str">
            <v>ON</v>
          </cell>
          <cell r="B2372">
            <v>8</v>
          </cell>
          <cell r="C2372">
            <v>3</v>
          </cell>
          <cell r="D2372" t="str">
            <v>C</v>
          </cell>
          <cell r="E2372">
            <v>3.75</v>
          </cell>
          <cell r="F2372">
            <v>37830</v>
          </cell>
          <cell r="G2372">
            <v>0.63200000000000001</v>
          </cell>
          <cell r="H2372">
            <v>0.56000000000000005</v>
          </cell>
          <cell r="I2372" t="str">
            <v>3          0</v>
          </cell>
          <cell r="J2372">
            <v>0</v>
          </cell>
          <cell r="K2372">
            <v>0</v>
          </cell>
          <cell r="L2372">
            <v>2003</v>
          </cell>
          <cell r="M2372" t="str">
            <v>No Trade</v>
          </cell>
          <cell r="N2372" t="str">
            <v>NG83</v>
          </cell>
          <cell r="O2372">
            <v>38.49</v>
          </cell>
          <cell r="P2372">
            <v>1</v>
          </cell>
        </row>
        <row r="2373">
          <cell r="A2373" t="str">
            <v>ON</v>
          </cell>
          <cell r="B2373">
            <v>8</v>
          </cell>
          <cell r="C2373">
            <v>3</v>
          </cell>
          <cell r="D2373" t="str">
            <v>P</v>
          </cell>
          <cell r="E2373">
            <v>3.75</v>
          </cell>
          <cell r="F2373">
            <v>37830</v>
          </cell>
          <cell r="G2373">
            <v>0.29299999999999998</v>
          </cell>
          <cell r="H2373">
            <v>0.32</v>
          </cell>
          <cell r="I2373" t="str">
            <v>2         50</v>
          </cell>
          <cell r="J2373">
            <v>0</v>
          </cell>
          <cell r="K2373">
            <v>0</v>
          </cell>
          <cell r="L2373">
            <v>2003</v>
          </cell>
          <cell r="M2373">
            <v>1.7684420741848665</v>
          </cell>
          <cell r="N2373" t="str">
            <v>NG83</v>
          </cell>
          <cell r="O2373">
            <v>38.49</v>
          </cell>
          <cell r="P2373">
            <v>2</v>
          </cell>
        </row>
        <row r="2374">
          <cell r="A2374" t="str">
            <v>ON</v>
          </cell>
          <cell r="B2374">
            <v>8</v>
          </cell>
          <cell r="C2374">
            <v>3</v>
          </cell>
          <cell r="D2374" t="str">
            <v>C</v>
          </cell>
          <cell r="E2374">
            <v>3.8</v>
          </cell>
          <cell r="F2374">
            <v>37830</v>
          </cell>
          <cell r="G2374">
            <v>0.60699999999999998</v>
          </cell>
          <cell r="H2374">
            <v>0.54</v>
          </cell>
          <cell r="I2374" t="str">
            <v>0          0</v>
          </cell>
          <cell r="J2374">
            <v>0</v>
          </cell>
          <cell r="K2374">
            <v>0</v>
          </cell>
          <cell r="L2374">
            <v>2003</v>
          </cell>
          <cell r="M2374" t="str">
            <v>No Trade</v>
          </cell>
          <cell r="N2374" t="str">
            <v>NG83</v>
          </cell>
          <cell r="O2374">
            <v>38.49</v>
          </cell>
          <cell r="P2374">
            <v>1</v>
          </cell>
        </row>
        <row r="2375">
          <cell r="A2375" t="str">
            <v>ON</v>
          </cell>
          <cell r="B2375">
            <v>8</v>
          </cell>
          <cell r="C2375">
            <v>3</v>
          </cell>
          <cell r="D2375" t="str">
            <v>P</v>
          </cell>
          <cell r="E2375">
            <v>3.8</v>
          </cell>
          <cell r="F2375">
            <v>37830</v>
          </cell>
          <cell r="G2375">
            <v>0.316</v>
          </cell>
          <cell r="H2375">
            <v>0.34</v>
          </cell>
          <cell r="I2375" t="str">
            <v>7          0</v>
          </cell>
          <cell r="J2375">
            <v>0</v>
          </cell>
          <cell r="K2375">
            <v>0</v>
          </cell>
          <cell r="L2375">
            <v>2003</v>
          </cell>
          <cell r="M2375">
            <v>1.7864817692505208</v>
          </cell>
          <cell r="N2375" t="str">
            <v>NG83</v>
          </cell>
          <cell r="O2375">
            <v>38.49</v>
          </cell>
          <cell r="P2375">
            <v>2</v>
          </cell>
        </row>
        <row r="2376">
          <cell r="A2376" t="str">
            <v>ON</v>
          </cell>
          <cell r="B2376">
            <v>8</v>
          </cell>
          <cell r="C2376">
            <v>3</v>
          </cell>
          <cell r="D2376" t="str">
            <v>C</v>
          </cell>
          <cell r="E2376">
            <v>3.85</v>
          </cell>
          <cell r="F2376">
            <v>37830</v>
          </cell>
          <cell r="G2376">
            <v>0.441</v>
          </cell>
          <cell r="H2376">
            <v>0.44</v>
          </cell>
          <cell r="I2376" t="str">
            <v>1          0</v>
          </cell>
          <cell r="J2376">
            <v>0</v>
          </cell>
          <cell r="K2376">
            <v>0</v>
          </cell>
          <cell r="L2376">
            <v>2003</v>
          </cell>
          <cell r="M2376" t="str">
            <v>No Trade</v>
          </cell>
          <cell r="N2376" t="str">
            <v>NG83</v>
          </cell>
          <cell r="O2376">
            <v>38.49</v>
          </cell>
          <cell r="P2376">
            <v>1</v>
          </cell>
        </row>
        <row r="2377">
          <cell r="A2377" t="str">
            <v>ON</v>
          </cell>
          <cell r="B2377">
            <v>8</v>
          </cell>
          <cell r="C2377">
            <v>3</v>
          </cell>
          <cell r="D2377" t="str">
            <v>P</v>
          </cell>
          <cell r="E2377">
            <v>3.85</v>
          </cell>
          <cell r="F2377">
            <v>37830</v>
          </cell>
          <cell r="G2377">
            <v>0.34100000000000003</v>
          </cell>
          <cell r="H2377">
            <v>0.37</v>
          </cell>
          <cell r="I2377" t="str">
            <v>3          0</v>
          </cell>
          <cell r="J2377">
            <v>0</v>
          </cell>
          <cell r="K2377">
            <v>0</v>
          </cell>
          <cell r="L2377">
            <v>2003</v>
          </cell>
          <cell r="M2377">
            <v>1.8056586000560648</v>
          </cell>
          <cell r="N2377" t="str">
            <v>NG83</v>
          </cell>
          <cell r="O2377">
            <v>38.49</v>
          </cell>
          <cell r="P2377">
            <v>2</v>
          </cell>
        </row>
        <row r="2378">
          <cell r="A2378" t="str">
            <v>ON</v>
          </cell>
          <cell r="B2378">
            <v>8</v>
          </cell>
          <cell r="C2378">
            <v>3</v>
          </cell>
          <cell r="D2378" t="str">
            <v>C</v>
          </cell>
          <cell r="E2378">
            <v>3.9</v>
          </cell>
          <cell r="F2378">
            <v>37830</v>
          </cell>
          <cell r="G2378">
            <v>0.56000000000000005</v>
          </cell>
          <cell r="H2378">
            <v>0.49</v>
          </cell>
          <cell r="I2378" t="str">
            <v>4          0</v>
          </cell>
          <cell r="J2378">
            <v>0</v>
          </cell>
          <cell r="K2378">
            <v>0</v>
          </cell>
          <cell r="L2378">
            <v>2003</v>
          </cell>
          <cell r="M2378" t="str">
            <v>No Trade</v>
          </cell>
          <cell r="N2378" t="str">
            <v>NG83</v>
          </cell>
          <cell r="O2378">
            <v>38.49</v>
          </cell>
          <cell r="P2378">
            <v>1</v>
          </cell>
        </row>
        <row r="2379">
          <cell r="A2379" t="str">
            <v>ON</v>
          </cell>
          <cell r="B2379">
            <v>8</v>
          </cell>
          <cell r="C2379">
            <v>3</v>
          </cell>
          <cell r="D2379" t="str">
            <v>P</v>
          </cell>
          <cell r="E2379">
            <v>3.9</v>
          </cell>
          <cell r="F2379">
            <v>37830</v>
          </cell>
          <cell r="G2379">
            <v>0.36599999999999999</v>
          </cell>
          <cell r="H2379">
            <v>0.4</v>
          </cell>
          <cell r="I2379" t="str">
            <v>0          0</v>
          </cell>
          <cell r="J2379">
            <v>0</v>
          </cell>
          <cell r="K2379">
            <v>0</v>
          </cell>
          <cell r="L2379">
            <v>2003</v>
          </cell>
          <cell r="M2379">
            <v>1.8235364822672895</v>
          </cell>
          <cell r="N2379" t="str">
            <v>NG83</v>
          </cell>
          <cell r="O2379">
            <v>38.49</v>
          </cell>
          <cell r="P2379">
            <v>2</v>
          </cell>
        </row>
        <row r="2380">
          <cell r="A2380" t="str">
            <v>ON</v>
          </cell>
          <cell r="B2380">
            <v>8</v>
          </cell>
          <cell r="C2380">
            <v>3</v>
          </cell>
          <cell r="D2380" t="str">
            <v>C</v>
          </cell>
          <cell r="E2380">
            <v>3.95</v>
          </cell>
          <cell r="F2380">
            <v>37830</v>
          </cell>
          <cell r="G2380">
            <v>0.53700000000000003</v>
          </cell>
          <cell r="H2380">
            <v>0.47</v>
          </cell>
          <cell r="I2380" t="str">
            <v>1          0</v>
          </cell>
          <cell r="J2380">
            <v>0</v>
          </cell>
          <cell r="K2380">
            <v>0</v>
          </cell>
          <cell r="L2380">
            <v>2003</v>
          </cell>
          <cell r="M2380" t="str">
            <v>No Trade</v>
          </cell>
          <cell r="N2380" t="str">
            <v>NG83</v>
          </cell>
          <cell r="O2380">
            <v>38.49</v>
          </cell>
          <cell r="P2380">
            <v>1</v>
          </cell>
        </row>
        <row r="2381">
          <cell r="A2381" t="str">
            <v>ON</v>
          </cell>
          <cell r="B2381">
            <v>8</v>
          </cell>
          <cell r="C2381">
            <v>3</v>
          </cell>
          <cell r="D2381" t="str">
            <v>P</v>
          </cell>
          <cell r="E2381">
            <v>3.95</v>
          </cell>
          <cell r="F2381">
            <v>37830</v>
          </cell>
          <cell r="G2381">
            <v>0.39200000000000002</v>
          </cell>
          <cell r="H2381">
            <v>0.42</v>
          </cell>
          <cell r="I2381" t="str">
            <v>7          0</v>
          </cell>
          <cell r="J2381">
            <v>0</v>
          </cell>
          <cell r="K2381">
            <v>0</v>
          </cell>
          <cell r="L2381">
            <v>2003</v>
          </cell>
          <cell r="M2381">
            <v>1.8413656697244813</v>
          </cell>
          <cell r="N2381" t="str">
            <v>NG83</v>
          </cell>
          <cell r="O2381">
            <v>38.49</v>
          </cell>
          <cell r="P2381">
            <v>2</v>
          </cell>
        </row>
        <row r="2382">
          <cell r="A2382" t="str">
            <v>ON</v>
          </cell>
          <cell r="B2382">
            <v>8</v>
          </cell>
          <cell r="C2382">
            <v>3</v>
          </cell>
          <cell r="D2382" t="str">
            <v>C</v>
          </cell>
          <cell r="E2382">
            <v>4</v>
          </cell>
          <cell r="F2382">
            <v>37830</v>
          </cell>
          <cell r="G2382">
            <v>0.51300000000000001</v>
          </cell>
          <cell r="H2382">
            <v>0.45</v>
          </cell>
          <cell r="I2382" t="str">
            <v>0          0</v>
          </cell>
          <cell r="J2382">
            <v>0</v>
          </cell>
          <cell r="K2382">
            <v>0</v>
          </cell>
          <cell r="L2382">
            <v>2003</v>
          </cell>
          <cell r="M2382" t="str">
            <v>No Trade</v>
          </cell>
          <cell r="N2382" t="str">
            <v>NG83</v>
          </cell>
          <cell r="O2382">
            <v>38.49</v>
          </cell>
          <cell r="P2382">
            <v>1</v>
          </cell>
        </row>
        <row r="2383">
          <cell r="A2383" t="str">
            <v>ON</v>
          </cell>
          <cell r="B2383">
            <v>8</v>
          </cell>
          <cell r="C2383">
            <v>3</v>
          </cell>
          <cell r="D2383" t="str">
            <v>P</v>
          </cell>
          <cell r="E2383">
            <v>4</v>
          </cell>
          <cell r="F2383">
            <v>37830</v>
          </cell>
          <cell r="G2383">
            <v>0.41799999999999998</v>
          </cell>
          <cell r="H2383">
            <v>0.45</v>
          </cell>
          <cell r="I2383" t="str">
            <v>6          0</v>
          </cell>
          <cell r="J2383">
            <v>0</v>
          </cell>
          <cell r="K2383">
            <v>0</v>
          </cell>
          <cell r="L2383">
            <v>2003</v>
          </cell>
          <cell r="M2383">
            <v>1.858084375063614</v>
          </cell>
          <cell r="N2383" t="str">
            <v>NG83</v>
          </cell>
          <cell r="O2383">
            <v>38.49</v>
          </cell>
          <cell r="P2383">
            <v>2</v>
          </cell>
        </row>
        <row r="2384">
          <cell r="A2384" t="str">
            <v>ON</v>
          </cell>
          <cell r="B2384">
            <v>8</v>
          </cell>
          <cell r="C2384">
            <v>3</v>
          </cell>
          <cell r="D2384" t="str">
            <v>C</v>
          </cell>
          <cell r="E2384">
            <v>4.05</v>
          </cell>
          <cell r="F2384">
            <v>37830</v>
          </cell>
          <cell r="G2384">
            <v>0</v>
          </cell>
          <cell r="H2384">
            <v>0</v>
          </cell>
          <cell r="I2384" t="str">
            <v>0          0</v>
          </cell>
          <cell r="J2384">
            <v>0</v>
          </cell>
          <cell r="K2384">
            <v>0</v>
          </cell>
          <cell r="L2384">
            <v>2003</v>
          </cell>
          <cell r="M2384" t="str">
            <v>No Trade</v>
          </cell>
          <cell r="N2384" t="str">
            <v/>
          </cell>
          <cell r="O2384" t="str">
            <v/>
          </cell>
          <cell r="P2384" t="str">
            <v/>
          </cell>
        </row>
        <row r="2385">
          <cell r="A2385" t="str">
            <v>ON</v>
          </cell>
          <cell r="B2385">
            <v>8</v>
          </cell>
          <cell r="C2385">
            <v>3</v>
          </cell>
          <cell r="D2385" t="str">
            <v>C</v>
          </cell>
          <cell r="E2385">
            <v>4.0999999999999996</v>
          </cell>
          <cell r="F2385">
            <v>37830</v>
          </cell>
          <cell r="G2385">
            <v>0.47</v>
          </cell>
          <cell r="H2385">
            <v>0.41</v>
          </cell>
          <cell r="I2385" t="str">
            <v>1          0</v>
          </cell>
          <cell r="J2385">
            <v>0</v>
          </cell>
          <cell r="K2385">
            <v>0</v>
          </cell>
          <cell r="L2385">
            <v>2003</v>
          </cell>
          <cell r="M2385" t="str">
            <v>No Trade</v>
          </cell>
          <cell r="N2385" t="str">
            <v>NG83</v>
          </cell>
          <cell r="O2385">
            <v>38.49</v>
          </cell>
          <cell r="P2385">
            <v>1</v>
          </cell>
        </row>
        <row r="2386">
          <cell r="A2386" t="str">
            <v>ON</v>
          </cell>
          <cell r="B2386">
            <v>8</v>
          </cell>
          <cell r="C2386">
            <v>3</v>
          </cell>
          <cell r="D2386" t="str">
            <v>P</v>
          </cell>
          <cell r="E2386">
            <v>4.0999999999999996</v>
          </cell>
          <cell r="F2386">
            <v>37830</v>
          </cell>
          <cell r="G2386">
            <v>0.47499999999999998</v>
          </cell>
          <cell r="H2386">
            <v>0.51</v>
          </cell>
          <cell r="I2386" t="str">
            <v>7          0</v>
          </cell>
          <cell r="J2386">
            <v>0</v>
          </cell>
          <cell r="K2386">
            <v>0</v>
          </cell>
          <cell r="L2386">
            <v>2003</v>
          </cell>
          <cell r="M2386">
            <v>1.8936119153147637</v>
          </cell>
          <cell r="N2386" t="str">
            <v>NG83</v>
          </cell>
          <cell r="O2386">
            <v>38.49</v>
          </cell>
          <cell r="P2386">
            <v>2</v>
          </cell>
        </row>
        <row r="2387">
          <cell r="A2387" t="str">
            <v>ON</v>
          </cell>
          <cell r="B2387">
            <v>8</v>
          </cell>
          <cell r="C2387">
            <v>3</v>
          </cell>
          <cell r="D2387" t="str">
            <v>C</v>
          </cell>
          <cell r="E2387">
            <v>4.2</v>
          </cell>
          <cell r="F2387">
            <v>37830</v>
          </cell>
          <cell r="G2387">
            <v>0</v>
          </cell>
          <cell r="H2387">
            <v>0</v>
          </cell>
          <cell r="I2387" t="str">
            <v>0          0</v>
          </cell>
          <cell r="J2387">
            <v>0</v>
          </cell>
          <cell r="K2387">
            <v>0</v>
          </cell>
          <cell r="L2387">
            <v>2003</v>
          </cell>
          <cell r="M2387" t="str">
            <v>No Trade</v>
          </cell>
          <cell r="N2387" t="str">
            <v/>
          </cell>
          <cell r="O2387" t="str">
            <v/>
          </cell>
          <cell r="P2387" t="str">
            <v/>
          </cell>
        </row>
        <row r="2388">
          <cell r="A2388" t="str">
            <v>ON</v>
          </cell>
          <cell r="B2388">
            <v>8</v>
          </cell>
          <cell r="C2388">
            <v>3</v>
          </cell>
          <cell r="D2388" t="str">
            <v>C</v>
          </cell>
          <cell r="E2388">
            <v>4.25</v>
          </cell>
          <cell r="F2388">
            <v>37830</v>
          </cell>
          <cell r="G2388">
            <v>0.41199999999999998</v>
          </cell>
          <cell r="H2388">
            <v>0.35</v>
          </cell>
          <cell r="I2388" t="str">
            <v>8          0</v>
          </cell>
          <cell r="J2388">
            <v>0</v>
          </cell>
          <cell r="K2388">
            <v>0</v>
          </cell>
          <cell r="L2388">
            <v>2003</v>
          </cell>
          <cell r="M2388" t="str">
            <v>No Trade</v>
          </cell>
          <cell r="N2388" t="str">
            <v>NG83</v>
          </cell>
          <cell r="O2388">
            <v>38.49</v>
          </cell>
          <cell r="P2388">
            <v>1</v>
          </cell>
        </row>
        <row r="2389">
          <cell r="A2389" t="str">
            <v>ON</v>
          </cell>
          <cell r="B2389">
            <v>8</v>
          </cell>
          <cell r="C2389">
            <v>3</v>
          </cell>
          <cell r="D2389" t="str">
            <v>C</v>
          </cell>
          <cell r="E2389">
            <v>4.3</v>
          </cell>
          <cell r="F2389">
            <v>37830</v>
          </cell>
          <cell r="G2389">
            <v>0</v>
          </cell>
          <cell r="H2389">
            <v>0</v>
          </cell>
          <cell r="I2389" t="str">
            <v>0          0</v>
          </cell>
          <cell r="J2389">
            <v>0</v>
          </cell>
          <cell r="K2389">
            <v>0</v>
          </cell>
          <cell r="L2389">
            <v>2003</v>
          </cell>
          <cell r="M2389" t="str">
            <v>No Trade</v>
          </cell>
          <cell r="N2389" t="str">
            <v/>
          </cell>
          <cell r="O2389" t="str">
            <v/>
          </cell>
          <cell r="P2389" t="str">
            <v/>
          </cell>
        </row>
        <row r="2390">
          <cell r="A2390" t="str">
            <v>ON</v>
          </cell>
          <cell r="B2390">
            <v>8</v>
          </cell>
          <cell r="C2390">
            <v>3</v>
          </cell>
          <cell r="D2390" t="str">
            <v>C</v>
          </cell>
          <cell r="E2390">
            <v>4.4000000000000004</v>
          </cell>
          <cell r="F2390">
            <v>37830</v>
          </cell>
          <cell r="G2390">
            <v>0.36199999999999999</v>
          </cell>
          <cell r="H2390">
            <v>0.31</v>
          </cell>
          <cell r="I2390" t="str">
            <v>2          0</v>
          </cell>
          <cell r="J2390">
            <v>0</v>
          </cell>
          <cell r="K2390">
            <v>0</v>
          </cell>
          <cell r="L2390">
            <v>2003</v>
          </cell>
          <cell r="M2390" t="str">
            <v>No Trade</v>
          </cell>
          <cell r="N2390" t="str">
            <v>NG83</v>
          </cell>
          <cell r="O2390">
            <v>38.49</v>
          </cell>
          <cell r="P2390">
            <v>1</v>
          </cell>
        </row>
        <row r="2391">
          <cell r="A2391" t="str">
            <v>ON</v>
          </cell>
          <cell r="B2391">
            <v>8</v>
          </cell>
          <cell r="C2391">
            <v>3</v>
          </cell>
          <cell r="D2391" t="str">
            <v>C</v>
          </cell>
          <cell r="E2391">
            <v>4.5</v>
          </cell>
          <cell r="F2391">
            <v>37830</v>
          </cell>
          <cell r="G2391">
            <v>0.33200000000000002</v>
          </cell>
          <cell r="H2391">
            <v>0.28000000000000003</v>
          </cell>
          <cell r="I2391" t="str">
            <v>5          0</v>
          </cell>
          <cell r="J2391">
            <v>0</v>
          </cell>
          <cell r="K2391">
            <v>0</v>
          </cell>
          <cell r="L2391">
            <v>2003</v>
          </cell>
          <cell r="M2391" t="str">
            <v>No Trade</v>
          </cell>
          <cell r="N2391" t="str">
            <v>NG83</v>
          </cell>
          <cell r="O2391">
            <v>38.49</v>
          </cell>
          <cell r="P2391">
            <v>1</v>
          </cell>
        </row>
        <row r="2392">
          <cell r="A2392" t="str">
            <v>ON</v>
          </cell>
          <cell r="B2392">
            <v>8</v>
          </cell>
          <cell r="C2392">
            <v>3</v>
          </cell>
          <cell r="D2392" t="str">
            <v>C</v>
          </cell>
          <cell r="E2392">
            <v>4.55</v>
          </cell>
          <cell r="F2392">
            <v>37830</v>
          </cell>
          <cell r="G2392">
            <v>0.317</v>
          </cell>
          <cell r="H2392">
            <v>0.27</v>
          </cell>
          <cell r="I2392" t="str">
            <v>2          0</v>
          </cell>
          <cell r="J2392">
            <v>0</v>
          </cell>
          <cell r="K2392">
            <v>0</v>
          </cell>
          <cell r="L2392">
            <v>2003</v>
          </cell>
          <cell r="M2392" t="str">
            <v>No Trade</v>
          </cell>
          <cell r="N2392" t="str">
            <v>NG83</v>
          </cell>
          <cell r="O2392">
            <v>38.49</v>
          </cell>
          <cell r="P2392">
            <v>1</v>
          </cell>
        </row>
        <row r="2393">
          <cell r="A2393" t="str">
            <v>ON</v>
          </cell>
          <cell r="B2393">
            <v>8</v>
          </cell>
          <cell r="C2393">
            <v>3</v>
          </cell>
          <cell r="D2393" t="str">
            <v>C</v>
          </cell>
          <cell r="E2393">
            <v>4.75</v>
          </cell>
          <cell r="F2393">
            <v>37830</v>
          </cell>
          <cell r="G2393">
            <v>0.26600000000000001</v>
          </cell>
          <cell r="H2393">
            <v>0.22</v>
          </cell>
          <cell r="I2393" t="str">
            <v>6          0</v>
          </cell>
          <cell r="J2393">
            <v>0</v>
          </cell>
          <cell r="K2393">
            <v>0</v>
          </cell>
          <cell r="L2393">
            <v>2003</v>
          </cell>
          <cell r="M2393" t="str">
            <v>No Trade</v>
          </cell>
          <cell r="N2393" t="str">
            <v>NG83</v>
          </cell>
          <cell r="O2393">
            <v>38.49</v>
          </cell>
          <cell r="P2393">
            <v>1</v>
          </cell>
        </row>
        <row r="2394">
          <cell r="A2394" t="str">
            <v>ON</v>
          </cell>
          <cell r="B2394">
            <v>8</v>
          </cell>
          <cell r="C2394">
            <v>3</v>
          </cell>
          <cell r="D2394" t="str">
            <v>C</v>
          </cell>
          <cell r="E2394">
            <v>4.8</v>
          </cell>
          <cell r="F2394">
            <v>37830</v>
          </cell>
          <cell r="G2394">
            <v>0.255</v>
          </cell>
          <cell r="H2394">
            <v>0.21</v>
          </cell>
          <cell r="I2394" t="str">
            <v>6          0</v>
          </cell>
          <cell r="J2394">
            <v>0</v>
          </cell>
          <cell r="K2394">
            <v>0</v>
          </cell>
          <cell r="L2394">
            <v>2003</v>
          </cell>
          <cell r="M2394" t="str">
            <v>No Trade</v>
          </cell>
          <cell r="N2394" t="str">
            <v>NG83</v>
          </cell>
          <cell r="O2394">
            <v>38.49</v>
          </cell>
          <cell r="P2394">
            <v>1</v>
          </cell>
        </row>
        <row r="2395">
          <cell r="A2395" t="str">
            <v>ON</v>
          </cell>
          <cell r="B2395">
            <v>8</v>
          </cell>
          <cell r="C2395">
            <v>3</v>
          </cell>
          <cell r="D2395" t="str">
            <v>C</v>
          </cell>
          <cell r="E2395">
            <v>4.8499999999999996</v>
          </cell>
          <cell r="F2395">
            <v>37830</v>
          </cell>
          <cell r="G2395">
            <v>0.24399999999999999</v>
          </cell>
          <cell r="H2395">
            <v>0.2</v>
          </cell>
          <cell r="I2395" t="str">
            <v>6          0</v>
          </cell>
          <cell r="J2395">
            <v>0</v>
          </cell>
          <cell r="K2395">
            <v>0</v>
          </cell>
          <cell r="L2395">
            <v>2003</v>
          </cell>
          <cell r="M2395" t="str">
            <v>No Trade</v>
          </cell>
          <cell r="N2395" t="str">
            <v>NG83</v>
          </cell>
          <cell r="O2395">
            <v>38.49</v>
          </cell>
          <cell r="P2395">
            <v>1</v>
          </cell>
        </row>
        <row r="2396">
          <cell r="A2396" t="str">
            <v>ON</v>
          </cell>
          <cell r="B2396">
            <v>8</v>
          </cell>
          <cell r="C2396">
            <v>3</v>
          </cell>
          <cell r="D2396" t="str">
            <v>C</v>
          </cell>
          <cell r="E2396">
            <v>5</v>
          </cell>
          <cell r="F2396">
            <v>37830</v>
          </cell>
          <cell r="G2396">
            <v>0.214</v>
          </cell>
          <cell r="H2396">
            <v>0.18</v>
          </cell>
          <cell r="I2396" t="str">
            <v>0          0</v>
          </cell>
          <cell r="J2396">
            <v>0</v>
          </cell>
          <cell r="K2396">
            <v>0</v>
          </cell>
          <cell r="L2396">
            <v>2003</v>
          </cell>
          <cell r="M2396" t="str">
            <v>No Trade</v>
          </cell>
          <cell r="N2396" t="str">
            <v>NG83</v>
          </cell>
          <cell r="O2396">
            <v>38.49</v>
          </cell>
          <cell r="P2396">
            <v>1</v>
          </cell>
        </row>
        <row r="2397">
          <cell r="A2397" t="str">
            <v>ON</v>
          </cell>
          <cell r="B2397">
            <v>8</v>
          </cell>
          <cell r="C2397">
            <v>3</v>
          </cell>
          <cell r="D2397" t="str">
            <v>C</v>
          </cell>
          <cell r="E2397">
            <v>5.0999999999999996</v>
          </cell>
          <cell r="F2397">
            <v>37830</v>
          </cell>
          <cell r="G2397">
            <v>0.19600000000000001</v>
          </cell>
          <cell r="H2397">
            <v>0.16</v>
          </cell>
          <cell r="I2397" t="str">
            <v>4          0</v>
          </cell>
          <cell r="J2397">
            <v>0</v>
          </cell>
          <cell r="K2397">
            <v>0</v>
          </cell>
          <cell r="L2397">
            <v>2003</v>
          </cell>
          <cell r="M2397" t="str">
            <v>No Trade</v>
          </cell>
          <cell r="N2397" t="str">
            <v>NG83</v>
          </cell>
          <cell r="O2397">
            <v>38.49</v>
          </cell>
          <cell r="P2397">
            <v>1</v>
          </cell>
        </row>
        <row r="2398">
          <cell r="A2398" t="str">
            <v>ON</v>
          </cell>
          <cell r="B2398">
            <v>8</v>
          </cell>
          <cell r="C2398">
            <v>3</v>
          </cell>
          <cell r="D2398" t="str">
            <v>C</v>
          </cell>
          <cell r="E2398">
            <v>5.2</v>
          </cell>
          <cell r="F2398">
            <v>37830</v>
          </cell>
          <cell r="G2398">
            <v>0.18</v>
          </cell>
          <cell r="H2398">
            <v>0.15</v>
          </cell>
          <cell r="I2398" t="str">
            <v>0          0</v>
          </cell>
          <cell r="J2398">
            <v>0</v>
          </cell>
          <cell r="K2398">
            <v>0</v>
          </cell>
          <cell r="L2398">
            <v>2003</v>
          </cell>
          <cell r="M2398" t="str">
            <v>No Trade</v>
          </cell>
          <cell r="N2398" t="str">
            <v>NG83</v>
          </cell>
          <cell r="O2398">
            <v>38.49</v>
          </cell>
          <cell r="P2398">
            <v>1</v>
          </cell>
        </row>
        <row r="2399">
          <cell r="A2399" t="str">
            <v>ON</v>
          </cell>
          <cell r="B2399">
            <v>8</v>
          </cell>
          <cell r="C2399">
            <v>3</v>
          </cell>
          <cell r="D2399" t="str">
            <v>C</v>
          </cell>
          <cell r="E2399">
            <v>5.5</v>
          </cell>
          <cell r="F2399">
            <v>37830</v>
          </cell>
          <cell r="G2399">
            <v>0.14000000000000001</v>
          </cell>
          <cell r="H2399">
            <v>0.11</v>
          </cell>
          <cell r="I2399" t="str">
            <v>5          0</v>
          </cell>
          <cell r="J2399">
            <v>0</v>
          </cell>
          <cell r="K2399">
            <v>0</v>
          </cell>
          <cell r="L2399">
            <v>2003</v>
          </cell>
          <cell r="M2399" t="str">
            <v>No Trade</v>
          </cell>
          <cell r="N2399" t="str">
            <v>NG83</v>
          </cell>
          <cell r="O2399">
            <v>38.49</v>
          </cell>
          <cell r="P2399">
            <v>1</v>
          </cell>
        </row>
        <row r="2400">
          <cell r="A2400" t="str">
            <v>ON</v>
          </cell>
          <cell r="B2400">
            <v>8</v>
          </cell>
          <cell r="C2400">
            <v>3</v>
          </cell>
          <cell r="D2400" t="str">
            <v>C</v>
          </cell>
          <cell r="E2400">
            <v>5.55</v>
          </cell>
          <cell r="F2400">
            <v>37830</v>
          </cell>
          <cell r="G2400">
            <v>0.13400000000000001</v>
          </cell>
          <cell r="H2400">
            <v>0.11</v>
          </cell>
          <cell r="I2400" t="str">
            <v>0          0</v>
          </cell>
          <cell r="J2400">
            <v>0</v>
          </cell>
          <cell r="K2400">
            <v>0</v>
          </cell>
          <cell r="L2400">
            <v>2003</v>
          </cell>
          <cell r="M2400" t="str">
            <v>No Trade</v>
          </cell>
          <cell r="N2400" t="str">
            <v>NG83</v>
          </cell>
          <cell r="O2400">
            <v>38.49</v>
          </cell>
          <cell r="P2400">
            <v>1</v>
          </cell>
        </row>
        <row r="2401">
          <cell r="A2401" t="str">
            <v>ON</v>
          </cell>
          <cell r="B2401">
            <v>8</v>
          </cell>
          <cell r="C2401">
            <v>3</v>
          </cell>
          <cell r="D2401" t="str">
            <v>C</v>
          </cell>
          <cell r="E2401">
            <v>5.7</v>
          </cell>
          <cell r="F2401">
            <v>37830</v>
          </cell>
          <cell r="G2401">
            <v>0.11799999999999999</v>
          </cell>
          <cell r="H2401">
            <v>0.09</v>
          </cell>
          <cell r="I2401" t="str">
            <v>7          0</v>
          </cell>
          <cell r="J2401">
            <v>0</v>
          </cell>
          <cell r="K2401">
            <v>0</v>
          </cell>
          <cell r="L2401">
            <v>2003</v>
          </cell>
          <cell r="M2401" t="str">
            <v>No Trade</v>
          </cell>
          <cell r="N2401" t="str">
            <v>NG83</v>
          </cell>
          <cell r="O2401">
            <v>38.49</v>
          </cell>
          <cell r="P2401">
            <v>1</v>
          </cell>
        </row>
        <row r="2402">
          <cell r="A2402" t="str">
            <v>ON</v>
          </cell>
          <cell r="B2402">
            <v>8</v>
          </cell>
          <cell r="C2402">
            <v>3</v>
          </cell>
          <cell r="D2402" t="str">
            <v>C</v>
          </cell>
          <cell r="E2402">
            <v>6</v>
          </cell>
          <cell r="F2402">
            <v>37830</v>
          </cell>
          <cell r="G2402">
            <v>9.2999999999999999E-2</v>
          </cell>
          <cell r="H2402">
            <v>7.0000000000000007E-2</v>
          </cell>
          <cell r="I2402" t="str">
            <v>5          0</v>
          </cell>
          <cell r="J2402">
            <v>0</v>
          </cell>
          <cell r="K2402">
            <v>0</v>
          </cell>
          <cell r="L2402">
            <v>2003</v>
          </cell>
          <cell r="M2402" t="str">
            <v>No Trade</v>
          </cell>
          <cell r="N2402" t="str">
            <v>NG83</v>
          </cell>
          <cell r="O2402">
            <v>38.49</v>
          </cell>
          <cell r="P2402">
            <v>1</v>
          </cell>
        </row>
        <row r="2403">
          <cell r="A2403" t="str">
            <v>ON</v>
          </cell>
          <cell r="B2403">
            <v>8</v>
          </cell>
          <cell r="C2403">
            <v>3</v>
          </cell>
          <cell r="D2403" t="str">
            <v>C</v>
          </cell>
          <cell r="E2403">
            <v>7</v>
          </cell>
          <cell r="F2403">
            <v>37830</v>
          </cell>
          <cell r="G2403">
            <v>4.3999999999999997E-2</v>
          </cell>
          <cell r="H2403">
            <v>0.03</v>
          </cell>
          <cell r="I2403" t="str">
            <v>5          0</v>
          </cell>
          <cell r="J2403">
            <v>0</v>
          </cell>
          <cell r="K2403">
            <v>0</v>
          </cell>
          <cell r="L2403">
            <v>2003</v>
          </cell>
          <cell r="M2403" t="str">
            <v>No Trade</v>
          </cell>
          <cell r="N2403" t="str">
            <v>NG83</v>
          </cell>
          <cell r="O2403">
            <v>38.49</v>
          </cell>
          <cell r="P2403">
            <v>1</v>
          </cell>
        </row>
        <row r="2404">
          <cell r="A2404" t="str">
            <v>ON</v>
          </cell>
          <cell r="B2404">
            <v>8</v>
          </cell>
          <cell r="C2404">
            <v>3</v>
          </cell>
          <cell r="D2404" t="str">
            <v>C</v>
          </cell>
          <cell r="E2404">
            <v>8</v>
          </cell>
          <cell r="F2404">
            <v>37830</v>
          </cell>
          <cell r="G2404">
            <v>2.4E-2</v>
          </cell>
          <cell r="H2404">
            <v>0.01</v>
          </cell>
          <cell r="I2404" t="str">
            <v>8          0</v>
          </cell>
          <cell r="J2404">
            <v>0</v>
          </cell>
          <cell r="K2404">
            <v>0</v>
          </cell>
          <cell r="L2404">
            <v>2003</v>
          </cell>
          <cell r="M2404" t="str">
            <v>No Trade</v>
          </cell>
          <cell r="N2404" t="str">
            <v>NG83</v>
          </cell>
          <cell r="O2404">
            <v>38.49</v>
          </cell>
          <cell r="P2404">
            <v>1</v>
          </cell>
        </row>
        <row r="2405">
          <cell r="A2405" t="str">
            <v>ON</v>
          </cell>
          <cell r="B2405">
            <v>8</v>
          </cell>
          <cell r="C2405">
            <v>3</v>
          </cell>
          <cell r="D2405" t="str">
            <v>C</v>
          </cell>
          <cell r="E2405">
            <v>10</v>
          </cell>
          <cell r="F2405">
            <v>37830</v>
          </cell>
          <cell r="G2405">
            <v>8.9999999999999993E-3</v>
          </cell>
          <cell r="H2405">
            <v>0</v>
          </cell>
          <cell r="I2405" t="str">
            <v>7          0</v>
          </cell>
          <cell r="J2405">
            <v>0</v>
          </cell>
          <cell r="K2405">
            <v>0</v>
          </cell>
          <cell r="L2405">
            <v>2003</v>
          </cell>
          <cell r="M2405" t="str">
            <v>No Trade</v>
          </cell>
          <cell r="N2405" t="str">
            <v>NG83</v>
          </cell>
          <cell r="O2405">
            <v>38.49</v>
          </cell>
          <cell r="P2405">
            <v>1</v>
          </cell>
        </row>
        <row r="2406">
          <cell r="A2406" t="str">
            <v>ON</v>
          </cell>
          <cell r="B2406">
            <v>9</v>
          </cell>
          <cell r="C2406">
            <v>3</v>
          </cell>
          <cell r="D2406" t="str">
            <v>P</v>
          </cell>
          <cell r="E2406">
            <v>0.25</v>
          </cell>
          <cell r="F2406">
            <v>37859</v>
          </cell>
          <cell r="G2406">
            <v>0</v>
          </cell>
          <cell r="H2406">
            <v>0</v>
          </cell>
          <cell r="I2406" t="str">
            <v>0          0</v>
          </cell>
          <cell r="J2406">
            <v>0</v>
          </cell>
          <cell r="K2406">
            <v>0</v>
          </cell>
          <cell r="L2406">
            <v>2003</v>
          </cell>
          <cell r="M2406" t="str">
            <v>No Trade</v>
          </cell>
          <cell r="N2406" t="str">
            <v/>
          </cell>
          <cell r="O2406" t="str">
            <v/>
          </cell>
          <cell r="P2406" t="str">
            <v/>
          </cell>
        </row>
        <row r="2407">
          <cell r="A2407" t="str">
            <v>ON</v>
          </cell>
          <cell r="B2407">
            <v>9</v>
          </cell>
          <cell r="C2407">
            <v>3</v>
          </cell>
          <cell r="D2407" t="str">
            <v>P</v>
          </cell>
          <cell r="E2407">
            <v>2</v>
          </cell>
          <cell r="F2407">
            <v>37859</v>
          </cell>
          <cell r="G2407">
            <v>1E-3</v>
          </cell>
          <cell r="H2407">
            <v>0</v>
          </cell>
          <cell r="I2407" t="str">
            <v>1          0</v>
          </cell>
          <cell r="J2407">
            <v>0</v>
          </cell>
          <cell r="K2407">
            <v>0</v>
          </cell>
          <cell r="L2407">
            <v>2003</v>
          </cell>
          <cell r="M2407">
            <v>1.1466079249216363</v>
          </cell>
          <cell r="N2407" t="str">
            <v>NG93</v>
          </cell>
          <cell r="O2407">
            <v>50.75</v>
          </cell>
          <cell r="P2407">
            <v>2</v>
          </cell>
        </row>
        <row r="2408">
          <cell r="A2408" t="str">
            <v>ON</v>
          </cell>
          <cell r="B2408">
            <v>9</v>
          </cell>
          <cell r="C2408">
            <v>3</v>
          </cell>
          <cell r="D2408" t="str">
            <v>P</v>
          </cell>
          <cell r="E2408">
            <v>2.1</v>
          </cell>
          <cell r="F2408">
            <v>37859</v>
          </cell>
          <cell r="G2408">
            <v>2E-3</v>
          </cell>
          <cell r="H2408">
            <v>0</v>
          </cell>
          <cell r="I2408" t="str">
            <v>2          0</v>
          </cell>
          <cell r="J2408">
            <v>0</v>
          </cell>
          <cell r="K2408">
            <v>0</v>
          </cell>
          <cell r="L2408">
            <v>2003</v>
          </cell>
          <cell r="M2408">
            <v>1.1902212209151628</v>
          </cell>
          <cell r="N2408" t="str">
            <v>NG93</v>
          </cell>
          <cell r="O2408">
            <v>50.75</v>
          </cell>
          <cell r="P2408">
            <v>2</v>
          </cell>
        </row>
        <row r="2409">
          <cell r="A2409" t="str">
            <v>ON</v>
          </cell>
          <cell r="B2409">
            <v>9</v>
          </cell>
          <cell r="C2409">
            <v>3</v>
          </cell>
          <cell r="D2409" t="str">
            <v>P</v>
          </cell>
          <cell r="E2409">
            <v>2.25</v>
          </cell>
          <cell r="F2409">
            <v>37859</v>
          </cell>
          <cell r="G2409">
            <v>5.0000000000000001E-3</v>
          </cell>
          <cell r="H2409">
            <v>0</v>
          </cell>
          <cell r="I2409" t="str">
            <v>6          0</v>
          </cell>
          <cell r="J2409">
            <v>0</v>
          </cell>
          <cell r="K2409">
            <v>0</v>
          </cell>
          <cell r="L2409">
            <v>2003</v>
          </cell>
          <cell r="M2409">
            <v>1.2579360831193505</v>
          </cell>
          <cell r="N2409" t="str">
            <v>NG93</v>
          </cell>
          <cell r="O2409">
            <v>50.75</v>
          </cell>
          <cell r="P2409">
            <v>2</v>
          </cell>
        </row>
        <row r="2410">
          <cell r="A2410" t="str">
            <v>ON</v>
          </cell>
          <cell r="B2410">
            <v>9</v>
          </cell>
          <cell r="C2410">
            <v>3</v>
          </cell>
          <cell r="D2410" t="str">
            <v>P</v>
          </cell>
          <cell r="E2410">
            <v>2.5</v>
          </cell>
          <cell r="F2410">
            <v>37859</v>
          </cell>
          <cell r="G2410">
            <v>1.4E-2</v>
          </cell>
          <cell r="H2410">
            <v>0.01</v>
          </cell>
          <cell r="I2410" t="str">
            <v>7          0</v>
          </cell>
          <cell r="J2410">
            <v>0</v>
          </cell>
          <cell r="K2410">
            <v>0</v>
          </cell>
          <cell r="L2410">
            <v>2003</v>
          </cell>
          <cell r="M2410">
            <v>1.342573259504507</v>
          </cell>
          <cell r="N2410" t="str">
            <v>NG93</v>
          </cell>
          <cell r="O2410">
            <v>50.75</v>
          </cell>
          <cell r="P2410">
            <v>2</v>
          </cell>
        </row>
        <row r="2411">
          <cell r="A2411" t="str">
            <v>ON</v>
          </cell>
          <cell r="B2411">
            <v>9</v>
          </cell>
          <cell r="C2411">
            <v>3</v>
          </cell>
          <cell r="D2411" t="str">
            <v>P</v>
          </cell>
          <cell r="E2411">
            <v>2.5499999999999998</v>
          </cell>
          <cell r="F2411">
            <v>37859</v>
          </cell>
          <cell r="G2411">
            <v>0</v>
          </cell>
          <cell r="H2411">
            <v>0</v>
          </cell>
          <cell r="I2411" t="str">
            <v>0          0</v>
          </cell>
          <cell r="J2411">
            <v>0</v>
          </cell>
          <cell r="K2411">
            <v>0</v>
          </cell>
          <cell r="L2411">
            <v>2003</v>
          </cell>
          <cell r="M2411" t="str">
            <v>No Trade</v>
          </cell>
          <cell r="N2411" t="str">
            <v/>
          </cell>
          <cell r="O2411" t="str">
            <v/>
          </cell>
          <cell r="P2411" t="str">
            <v/>
          </cell>
        </row>
        <row r="2412">
          <cell r="A2412" t="str">
            <v>ON</v>
          </cell>
          <cell r="B2412">
            <v>9</v>
          </cell>
          <cell r="C2412">
            <v>3</v>
          </cell>
          <cell r="D2412" t="str">
            <v>P</v>
          </cell>
          <cell r="E2412">
            <v>2.75</v>
          </cell>
          <cell r="F2412">
            <v>37859</v>
          </cell>
          <cell r="G2412">
            <v>3.5999999999999997E-2</v>
          </cell>
          <cell r="H2412">
            <v>0.04</v>
          </cell>
          <cell r="I2412" t="str">
            <v>1          0</v>
          </cell>
          <cell r="J2412">
            <v>0</v>
          </cell>
          <cell r="K2412">
            <v>0</v>
          </cell>
          <cell r="L2412">
            <v>2003</v>
          </cell>
          <cell r="M2412">
            <v>1.4478353211291985</v>
          </cell>
          <cell r="N2412" t="str">
            <v>NG93</v>
          </cell>
          <cell r="O2412">
            <v>50.75</v>
          </cell>
          <cell r="P2412">
            <v>2</v>
          </cell>
        </row>
        <row r="2413">
          <cell r="A2413" t="str">
            <v>ON</v>
          </cell>
          <cell r="B2413">
            <v>9</v>
          </cell>
          <cell r="C2413">
            <v>3</v>
          </cell>
          <cell r="D2413" t="str">
            <v>C</v>
          </cell>
          <cell r="E2413">
            <v>2.9</v>
          </cell>
          <cell r="F2413">
            <v>37859</v>
          </cell>
          <cell r="G2413">
            <v>1.2070000000000001</v>
          </cell>
          <cell r="H2413">
            <v>1.1200000000000001</v>
          </cell>
          <cell r="I2413" t="str">
            <v>6          0</v>
          </cell>
          <cell r="J2413">
            <v>0</v>
          </cell>
          <cell r="K2413">
            <v>0</v>
          </cell>
          <cell r="L2413">
            <v>2003</v>
          </cell>
          <cell r="M2413" t="str">
            <v>No Trade</v>
          </cell>
          <cell r="N2413" t="str">
            <v>NG93</v>
          </cell>
          <cell r="O2413">
            <v>50.75</v>
          </cell>
          <cell r="P2413">
            <v>1</v>
          </cell>
        </row>
        <row r="2414">
          <cell r="A2414" t="str">
            <v>ON</v>
          </cell>
          <cell r="B2414">
            <v>9</v>
          </cell>
          <cell r="C2414">
            <v>3</v>
          </cell>
          <cell r="D2414" t="str">
            <v>P</v>
          </cell>
          <cell r="E2414">
            <v>2.9</v>
          </cell>
          <cell r="F2414">
            <v>37859</v>
          </cell>
          <cell r="G2414">
            <v>5.6000000000000001E-2</v>
          </cell>
          <cell r="H2414">
            <v>0.06</v>
          </cell>
          <cell r="I2414" t="str">
            <v>4          0</v>
          </cell>
          <cell r="J2414">
            <v>0</v>
          </cell>
          <cell r="K2414">
            <v>0</v>
          </cell>
          <cell r="L2414">
            <v>2003</v>
          </cell>
          <cell r="M2414">
            <v>1.5048147335537272</v>
          </cell>
          <cell r="N2414" t="str">
            <v>NG93</v>
          </cell>
          <cell r="O2414">
            <v>50.75</v>
          </cell>
          <cell r="P2414">
            <v>2</v>
          </cell>
        </row>
        <row r="2415">
          <cell r="A2415" t="str">
            <v>ON</v>
          </cell>
          <cell r="B2415">
            <v>9</v>
          </cell>
          <cell r="C2415">
            <v>3</v>
          </cell>
          <cell r="D2415" t="str">
            <v>C</v>
          </cell>
          <cell r="E2415">
            <v>3</v>
          </cell>
          <cell r="F2415">
            <v>37859</v>
          </cell>
          <cell r="G2415">
            <v>1.1359999999999999</v>
          </cell>
          <cell r="H2415">
            <v>1.05</v>
          </cell>
          <cell r="I2415" t="str">
            <v>4          0</v>
          </cell>
          <cell r="J2415">
            <v>0</v>
          </cell>
          <cell r="K2415">
            <v>0</v>
          </cell>
          <cell r="L2415">
            <v>2003</v>
          </cell>
          <cell r="M2415" t="str">
            <v>No Trade</v>
          </cell>
          <cell r="N2415" t="str">
            <v>NG93</v>
          </cell>
          <cell r="O2415">
            <v>50.75</v>
          </cell>
          <cell r="P2415">
            <v>1</v>
          </cell>
        </row>
        <row r="2416">
          <cell r="A2416" t="str">
            <v>ON</v>
          </cell>
          <cell r="B2416">
            <v>9</v>
          </cell>
          <cell r="C2416">
            <v>3</v>
          </cell>
          <cell r="D2416" t="str">
            <v>P</v>
          </cell>
          <cell r="E2416">
            <v>3</v>
          </cell>
          <cell r="F2416">
            <v>37859</v>
          </cell>
          <cell r="G2416">
            <v>0.08</v>
          </cell>
          <cell r="H2416">
            <v>0.09</v>
          </cell>
          <cell r="I2416" t="str">
            <v>1          0</v>
          </cell>
          <cell r="J2416">
            <v>0</v>
          </cell>
          <cell r="K2416">
            <v>0</v>
          </cell>
          <cell r="L2416">
            <v>2003</v>
          </cell>
          <cell r="M2416">
            <v>1.5636300054381729</v>
          </cell>
          <cell r="N2416" t="str">
            <v>NG93</v>
          </cell>
          <cell r="O2416">
            <v>50.75</v>
          </cell>
          <cell r="P2416">
            <v>2</v>
          </cell>
        </row>
        <row r="2417">
          <cell r="A2417" t="str">
            <v>ON</v>
          </cell>
          <cell r="B2417">
            <v>9</v>
          </cell>
          <cell r="C2417">
            <v>3</v>
          </cell>
          <cell r="D2417" t="str">
            <v>C</v>
          </cell>
          <cell r="E2417">
            <v>3.05</v>
          </cell>
          <cell r="F2417">
            <v>37859</v>
          </cell>
          <cell r="G2417">
            <v>1.0960000000000001</v>
          </cell>
          <cell r="H2417">
            <v>1</v>
          </cell>
          <cell r="I2417" t="str">
            <v>8          0</v>
          </cell>
          <cell r="J2417">
            <v>0</v>
          </cell>
          <cell r="K2417">
            <v>0</v>
          </cell>
          <cell r="L2417">
            <v>2003</v>
          </cell>
          <cell r="M2417" t="str">
            <v>No Trade</v>
          </cell>
          <cell r="N2417" t="str">
            <v>NG93</v>
          </cell>
          <cell r="O2417">
            <v>50.75</v>
          </cell>
          <cell r="P2417">
            <v>1</v>
          </cell>
        </row>
        <row r="2418">
          <cell r="A2418" t="str">
            <v>ON</v>
          </cell>
          <cell r="B2418">
            <v>9</v>
          </cell>
          <cell r="C2418">
            <v>3</v>
          </cell>
          <cell r="D2418" t="str">
            <v>P</v>
          </cell>
          <cell r="E2418">
            <v>3.05</v>
          </cell>
          <cell r="F2418">
            <v>37859</v>
          </cell>
          <cell r="G2418">
            <v>8.3000000000000004E-2</v>
          </cell>
          <cell r="H2418">
            <v>0.09</v>
          </cell>
          <cell r="I2418" t="str">
            <v>5          0</v>
          </cell>
          <cell r="J2418">
            <v>0</v>
          </cell>
          <cell r="K2418">
            <v>0</v>
          </cell>
          <cell r="L2418">
            <v>2003</v>
          </cell>
          <cell r="M2418">
            <v>1.5621185609131525</v>
          </cell>
          <cell r="N2418" t="str">
            <v>NG93</v>
          </cell>
          <cell r="O2418">
            <v>50.75</v>
          </cell>
          <cell r="P2418">
            <v>2</v>
          </cell>
        </row>
        <row r="2419">
          <cell r="A2419" t="str">
            <v>ON</v>
          </cell>
          <cell r="B2419">
            <v>9</v>
          </cell>
          <cell r="C2419">
            <v>3</v>
          </cell>
          <cell r="D2419" t="str">
            <v>C</v>
          </cell>
          <cell r="E2419">
            <v>3.1</v>
          </cell>
          <cell r="F2419">
            <v>37859</v>
          </cell>
          <cell r="G2419">
            <v>1.0580000000000001</v>
          </cell>
          <cell r="H2419">
            <v>0.97</v>
          </cell>
          <cell r="I2419" t="str">
            <v>0          0</v>
          </cell>
          <cell r="J2419">
            <v>0</v>
          </cell>
          <cell r="K2419">
            <v>0</v>
          </cell>
          <cell r="L2419">
            <v>2003</v>
          </cell>
          <cell r="M2419" t="str">
            <v>No Trade</v>
          </cell>
          <cell r="N2419" t="str">
            <v>NG93</v>
          </cell>
          <cell r="O2419">
            <v>50.75</v>
          </cell>
          <cell r="P2419">
            <v>1</v>
          </cell>
        </row>
        <row r="2420">
          <cell r="A2420" t="str">
            <v>ON</v>
          </cell>
          <cell r="B2420">
            <v>9</v>
          </cell>
          <cell r="C2420">
            <v>3</v>
          </cell>
          <cell r="D2420" t="str">
            <v>P</v>
          </cell>
          <cell r="E2420">
            <v>3.1</v>
          </cell>
          <cell r="F2420">
            <v>37859</v>
          </cell>
          <cell r="G2420">
            <v>9.4E-2</v>
          </cell>
          <cell r="H2420">
            <v>0.1</v>
          </cell>
          <cell r="I2420" t="str">
            <v>7          0</v>
          </cell>
          <cell r="J2420">
            <v>0</v>
          </cell>
          <cell r="K2420">
            <v>0</v>
          </cell>
          <cell r="L2420">
            <v>2003</v>
          </cell>
          <cell r="M2420">
            <v>1.5819666681981321</v>
          </cell>
          <cell r="N2420" t="str">
            <v>NG93</v>
          </cell>
          <cell r="O2420">
            <v>50.75</v>
          </cell>
          <cell r="P2420">
            <v>2</v>
          </cell>
        </row>
        <row r="2421">
          <cell r="A2421" t="str">
            <v>ON</v>
          </cell>
          <cell r="B2421">
            <v>9</v>
          </cell>
          <cell r="C2421">
            <v>3</v>
          </cell>
          <cell r="D2421" t="str">
            <v>C</v>
          </cell>
          <cell r="E2421">
            <v>3.15</v>
          </cell>
          <cell r="F2421">
            <v>37859</v>
          </cell>
          <cell r="G2421">
            <v>1.02</v>
          </cell>
          <cell r="H2421">
            <v>0.93</v>
          </cell>
          <cell r="I2421" t="str">
            <v>4          0</v>
          </cell>
          <cell r="J2421">
            <v>0</v>
          </cell>
          <cell r="K2421">
            <v>0</v>
          </cell>
          <cell r="L2421">
            <v>2003</v>
          </cell>
          <cell r="M2421" t="str">
            <v>No Trade</v>
          </cell>
          <cell r="N2421" t="str">
            <v>NG93</v>
          </cell>
          <cell r="O2421">
            <v>50.75</v>
          </cell>
          <cell r="P2421">
            <v>1</v>
          </cell>
        </row>
        <row r="2422">
          <cell r="A2422" t="str">
            <v>ON</v>
          </cell>
          <cell r="B2422">
            <v>9</v>
          </cell>
          <cell r="C2422">
            <v>3</v>
          </cell>
          <cell r="D2422" t="str">
            <v>P</v>
          </cell>
          <cell r="E2422">
            <v>3.15</v>
          </cell>
          <cell r="F2422">
            <v>37859</v>
          </cell>
          <cell r="G2422">
            <v>0.106</v>
          </cell>
          <cell r="H2422">
            <v>0.12</v>
          </cell>
          <cell r="I2422" t="str">
            <v>0          0</v>
          </cell>
          <cell r="J2422">
            <v>0</v>
          </cell>
          <cell r="K2422">
            <v>0</v>
          </cell>
          <cell r="L2422">
            <v>2003</v>
          </cell>
          <cell r="M2422">
            <v>1.6019092108211763</v>
          </cell>
          <cell r="N2422" t="str">
            <v>NG93</v>
          </cell>
          <cell r="O2422">
            <v>50.75</v>
          </cell>
          <cell r="P2422">
            <v>2</v>
          </cell>
        </row>
        <row r="2423">
          <cell r="A2423" t="str">
            <v>ON</v>
          </cell>
          <cell r="B2423">
            <v>9</v>
          </cell>
          <cell r="C2423">
            <v>3</v>
          </cell>
          <cell r="D2423" t="str">
            <v>C</v>
          </cell>
          <cell r="E2423">
            <v>3.2</v>
          </cell>
          <cell r="F2423">
            <v>37859</v>
          </cell>
          <cell r="G2423">
            <v>0.97399999999999998</v>
          </cell>
          <cell r="H2423">
            <v>0.89</v>
          </cell>
          <cell r="I2423" t="str">
            <v>8          0</v>
          </cell>
          <cell r="J2423">
            <v>0</v>
          </cell>
          <cell r="K2423">
            <v>0</v>
          </cell>
          <cell r="L2423">
            <v>2003</v>
          </cell>
          <cell r="M2423" t="str">
            <v>No Trade</v>
          </cell>
          <cell r="N2423" t="str">
            <v>NG93</v>
          </cell>
          <cell r="O2423">
            <v>50.75</v>
          </cell>
          <cell r="P2423">
            <v>1</v>
          </cell>
        </row>
        <row r="2424">
          <cell r="A2424" t="str">
            <v>ON</v>
          </cell>
          <cell r="B2424">
            <v>9</v>
          </cell>
          <cell r="C2424">
            <v>3</v>
          </cell>
          <cell r="D2424" t="str">
            <v>P</v>
          </cell>
          <cell r="E2424">
            <v>3.2</v>
          </cell>
          <cell r="F2424">
            <v>37859</v>
          </cell>
          <cell r="G2424">
            <v>0.11899999999999999</v>
          </cell>
          <cell r="H2424">
            <v>0.13</v>
          </cell>
          <cell r="I2424" t="str">
            <v>4          0</v>
          </cell>
          <cell r="J2424">
            <v>0</v>
          </cell>
          <cell r="K2424">
            <v>0</v>
          </cell>
          <cell r="L2424">
            <v>2003</v>
          </cell>
          <cell r="M2424">
            <v>1.6218511954121018</v>
          </cell>
          <cell r="N2424" t="str">
            <v>NG93</v>
          </cell>
          <cell r="O2424">
            <v>50.75</v>
          </cell>
          <cell r="P2424">
            <v>2</v>
          </cell>
        </row>
        <row r="2425">
          <cell r="A2425" t="str">
            <v>ON</v>
          </cell>
          <cell r="B2425">
            <v>9</v>
          </cell>
          <cell r="C2425">
            <v>3</v>
          </cell>
          <cell r="D2425" t="str">
            <v>P</v>
          </cell>
          <cell r="E2425">
            <v>3.25</v>
          </cell>
          <cell r="F2425">
            <v>37859</v>
          </cell>
          <cell r="G2425">
            <v>0.13200000000000001</v>
          </cell>
          <cell r="H2425">
            <v>0.14000000000000001</v>
          </cell>
          <cell r="I2425" t="str">
            <v>9          0</v>
          </cell>
          <cell r="J2425">
            <v>0</v>
          </cell>
          <cell r="K2425">
            <v>0</v>
          </cell>
          <cell r="L2425">
            <v>2003</v>
          </cell>
          <cell r="M2425">
            <v>1.6396447227685897</v>
          </cell>
          <cell r="N2425" t="str">
            <v>NG93</v>
          </cell>
          <cell r="O2425">
            <v>50.75</v>
          </cell>
          <cell r="P2425">
            <v>2</v>
          </cell>
        </row>
        <row r="2426">
          <cell r="A2426" t="str">
            <v>ON</v>
          </cell>
          <cell r="B2426">
            <v>9</v>
          </cell>
          <cell r="C2426">
            <v>3</v>
          </cell>
          <cell r="D2426" t="str">
            <v>P</v>
          </cell>
          <cell r="E2426">
            <v>3.3</v>
          </cell>
          <cell r="F2426">
            <v>37859</v>
          </cell>
          <cell r="G2426">
            <v>0</v>
          </cell>
          <cell r="H2426">
            <v>0</v>
          </cell>
          <cell r="I2426" t="str">
            <v>0          0</v>
          </cell>
          <cell r="J2426">
            <v>0</v>
          </cell>
          <cell r="K2426">
            <v>0</v>
          </cell>
          <cell r="L2426">
            <v>2003</v>
          </cell>
          <cell r="M2426" t="str">
            <v>No Trade</v>
          </cell>
          <cell r="N2426" t="str">
            <v/>
          </cell>
          <cell r="O2426" t="str">
            <v/>
          </cell>
          <cell r="P2426" t="str">
            <v/>
          </cell>
        </row>
        <row r="2427">
          <cell r="A2427" t="str">
            <v>ON</v>
          </cell>
          <cell r="B2427">
            <v>9</v>
          </cell>
          <cell r="C2427">
            <v>3</v>
          </cell>
          <cell r="D2427" t="str">
            <v>C</v>
          </cell>
          <cell r="E2427">
            <v>3.35</v>
          </cell>
          <cell r="F2427">
            <v>37859</v>
          </cell>
          <cell r="G2427">
            <v>0.87</v>
          </cell>
          <cell r="H2427">
            <v>0.79</v>
          </cell>
          <cell r="I2427" t="str">
            <v>7          0</v>
          </cell>
          <cell r="J2427">
            <v>0</v>
          </cell>
          <cell r="K2427">
            <v>0</v>
          </cell>
          <cell r="L2427">
            <v>2003</v>
          </cell>
          <cell r="M2427" t="str">
            <v>No Trade</v>
          </cell>
          <cell r="N2427" t="str">
            <v>NG93</v>
          </cell>
          <cell r="O2427">
            <v>50.75</v>
          </cell>
          <cell r="P2427">
            <v>1</v>
          </cell>
        </row>
        <row r="2428">
          <cell r="A2428" t="str">
            <v>ON</v>
          </cell>
          <cell r="B2428">
            <v>9</v>
          </cell>
          <cell r="C2428">
            <v>3</v>
          </cell>
          <cell r="D2428" t="str">
            <v>P</v>
          </cell>
          <cell r="E2428">
            <v>3.35</v>
          </cell>
          <cell r="F2428">
            <v>37859</v>
          </cell>
          <cell r="G2428">
            <v>0.16200000000000001</v>
          </cell>
          <cell r="H2428">
            <v>0.18</v>
          </cell>
          <cell r="I2428" t="str">
            <v>2          0</v>
          </cell>
          <cell r="J2428">
            <v>0</v>
          </cell>
          <cell r="K2428">
            <v>0</v>
          </cell>
          <cell r="L2428">
            <v>2003</v>
          </cell>
          <cell r="M2428">
            <v>1.6774821602317871</v>
          </cell>
          <cell r="N2428" t="str">
            <v>NG93</v>
          </cell>
          <cell r="O2428">
            <v>50.75</v>
          </cell>
          <cell r="P2428">
            <v>2</v>
          </cell>
        </row>
        <row r="2429">
          <cell r="A2429" t="str">
            <v>ON</v>
          </cell>
          <cell r="B2429">
            <v>9</v>
          </cell>
          <cell r="C2429">
            <v>3</v>
          </cell>
          <cell r="D2429" t="str">
            <v>C</v>
          </cell>
          <cell r="E2429">
            <v>3.4</v>
          </cell>
          <cell r="F2429">
            <v>37859</v>
          </cell>
          <cell r="G2429">
            <v>0.83699999999999997</v>
          </cell>
          <cell r="H2429">
            <v>0.76</v>
          </cell>
          <cell r="I2429" t="str">
            <v>6          0</v>
          </cell>
          <cell r="J2429">
            <v>0</v>
          </cell>
          <cell r="K2429">
            <v>0</v>
          </cell>
          <cell r="L2429">
            <v>2003</v>
          </cell>
          <cell r="M2429" t="str">
            <v>No Trade</v>
          </cell>
          <cell r="N2429" t="str">
            <v>NG93</v>
          </cell>
          <cell r="O2429">
            <v>50.75</v>
          </cell>
          <cell r="P2429">
            <v>1</v>
          </cell>
        </row>
        <row r="2430">
          <cell r="A2430" t="str">
            <v>ON</v>
          </cell>
          <cell r="B2430">
            <v>9</v>
          </cell>
          <cell r="C2430">
            <v>3</v>
          </cell>
          <cell r="D2430" t="str">
            <v>P</v>
          </cell>
          <cell r="E2430">
            <v>3.4</v>
          </cell>
          <cell r="F2430">
            <v>37859</v>
          </cell>
          <cell r="G2430">
            <v>0.17799999999999999</v>
          </cell>
          <cell r="H2430">
            <v>0.19</v>
          </cell>
          <cell r="I2430" t="str">
            <v>9          0</v>
          </cell>
          <cell r="J2430">
            <v>0</v>
          </cell>
          <cell r="K2430">
            <v>0</v>
          </cell>
          <cell r="L2430">
            <v>2003</v>
          </cell>
          <cell r="M2430">
            <v>1.6954646082362799</v>
          </cell>
          <cell r="N2430" t="str">
            <v>NG93</v>
          </cell>
          <cell r="O2430">
            <v>50.75</v>
          </cell>
          <cell r="P2430">
            <v>2</v>
          </cell>
        </row>
        <row r="2431">
          <cell r="A2431" t="str">
            <v>ON</v>
          </cell>
          <cell r="B2431">
            <v>9</v>
          </cell>
          <cell r="C2431">
            <v>3</v>
          </cell>
          <cell r="D2431" t="str">
            <v>C</v>
          </cell>
          <cell r="E2431">
            <v>3.45</v>
          </cell>
          <cell r="F2431">
            <v>37859</v>
          </cell>
          <cell r="G2431">
            <v>0.80700000000000005</v>
          </cell>
          <cell r="H2431">
            <v>0.73</v>
          </cell>
          <cell r="I2431" t="str">
            <v>5          0</v>
          </cell>
          <cell r="J2431">
            <v>0</v>
          </cell>
          <cell r="K2431">
            <v>0</v>
          </cell>
          <cell r="L2431">
            <v>2003</v>
          </cell>
          <cell r="M2431" t="str">
            <v>No Trade</v>
          </cell>
          <cell r="N2431" t="str">
            <v>NG93</v>
          </cell>
          <cell r="O2431">
            <v>50.75</v>
          </cell>
          <cell r="P2431">
            <v>1</v>
          </cell>
        </row>
        <row r="2432">
          <cell r="A2432" t="str">
            <v>ON</v>
          </cell>
          <cell r="B2432">
            <v>9</v>
          </cell>
          <cell r="C2432">
            <v>3</v>
          </cell>
          <cell r="D2432" t="str">
            <v>P</v>
          </cell>
          <cell r="E2432">
            <v>3.45</v>
          </cell>
          <cell r="F2432">
            <v>37859</v>
          </cell>
          <cell r="G2432">
            <v>0.19600000000000001</v>
          </cell>
          <cell r="H2432">
            <v>0.21</v>
          </cell>
          <cell r="I2432" t="str">
            <v>8          0</v>
          </cell>
          <cell r="J2432">
            <v>0</v>
          </cell>
          <cell r="K2432">
            <v>0</v>
          </cell>
          <cell r="L2432">
            <v>2003</v>
          </cell>
          <cell r="M2432">
            <v>1.7150853332554918</v>
          </cell>
          <cell r="N2432" t="str">
            <v>NG93</v>
          </cell>
          <cell r="O2432">
            <v>50.75</v>
          </cell>
          <cell r="P2432">
            <v>2</v>
          </cell>
        </row>
        <row r="2433">
          <cell r="A2433" t="str">
            <v>ON</v>
          </cell>
          <cell r="B2433">
            <v>9</v>
          </cell>
          <cell r="C2433">
            <v>3</v>
          </cell>
          <cell r="D2433" t="str">
            <v>C</v>
          </cell>
          <cell r="E2433">
            <v>3.5</v>
          </cell>
          <cell r="F2433">
            <v>37859</v>
          </cell>
          <cell r="G2433">
            <v>0.77600000000000002</v>
          </cell>
          <cell r="H2433">
            <v>0.7</v>
          </cell>
          <cell r="I2433" t="str">
            <v>6          0</v>
          </cell>
          <cell r="J2433">
            <v>0</v>
          </cell>
          <cell r="K2433">
            <v>0</v>
          </cell>
          <cell r="L2433">
            <v>2003</v>
          </cell>
          <cell r="M2433" t="str">
            <v>No Trade</v>
          </cell>
          <cell r="N2433" t="str">
            <v>NG93</v>
          </cell>
          <cell r="O2433">
            <v>50.75</v>
          </cell>
          <cell r="P2433">
            <v>1</v>
          </cell>
        </row>
        <row r="2434">
          <cell r="A2434" t="str">
            <v>ON</v>
          </cell>
          <cell r="B2434">
            <v>9</v>
          </cell>
          <cell r="C2434">
            <v>3</v>
          </cell>
          <cell r="D2434" t="str">
            <v>P</v>
          </cell>
          <cell r="E2434">
            <v>3.5</v>
          </cell>
          <cell r="F2434">
            <v>37859</v>
          </cell>
          <cell r="G2434">
            <v>0.214</v>
          </cell>
          <cell r="H2434">
            <v>0.23</v>
          </cell>
          <cell r="I2434" t="str">
            <v>8          0</v>
          </cell>
          <cell r="J2434">
            <v>0</v>
          </cell>
          <cell r="K2434">
            <v>0</v>
          </cell>
          <cell r="L2434">
            <v>2003</v>
          </cell>
          <cell r="M2434">
            <v>1.7329791681528117</v>
          </cell>
          <cell r="N2434" t="str">
            <v>NG93</v>
          </cell>
          <cell r="O2434">
            <v>50.75</v>
          </cell>
          <cell r="P2434">
            <v>2</v>
          </cell>
        </row>
        <row r="2435">
          <cell r="A2435" t="str">
            <v>ON</v>
          </cell>
          <cell r="B2435">
            <v>9</v>
          </cell>
          <cell r="C2435">
            <v>3</v>
          </cell>
          <cell r="D2435" t="str">
            <v>C</v>
          </cell>
          <cell r="E2435">
            <v>3.55</v>
          </cell>
          <cell r="F2435">
            <v>37859</v>
          </cell>
          <cell r="G2435">
            <v>0.746</v>
          </cell>
          <cell r="H2435">
            <v>0.67</v>
          </cell>
          <cell r="I2435" t="str">
            <v>7          0</v>
          </cell>
          <cell r="J2435">
            <v>0</v>
          </cell>
          <cell r="K2435">
            <v>0</v>
          </cell>
          <cell r="L2435">
            <v>2003</v>
          </cell>
          <cell r="M2435" t="str">
            <v>No Trade</v>
          </cell>
          <cell r="N2435" t="str">
            <v>NG93</v>
          </cell>
          <cell r="O2435">
            <v>50.75</v>
          </cell>
          <cell r="P2435">
            <v>1</v>
          </cell>
        </row>
        <row r="2436">
          <cell r="A2436" t="str">
            <v>ON</v>
          </cell>
          <cell r="B2436">
            <v>9</v>
          </cell>
          <cell r="C2436">
            <v>3</v>
          </cell>
          <cell r="D2436" t="str">
            <v>P</v>
          </cell>
          <cell r="E2436">
            <v>3.55</v>
          </cell>
          <cell r="F2436">
            <v>37859</v>
          </cell>
          <cell r="G2436">
            <v>0.23300000000000001</v>
          </cell>
          <cell r="H2436">
            <v>0.25</v>
          </cell>
          <cell r="I2436" t="str">
            <v>9          0</v>
          </cell>
          <cell r="J2436">
            <v>0</v>
          </cell>
          <cell r="K2436">
            <v>0</v>
          </cell>
          <cell r="L2436">
            <v>2003</v>
          </cell>
          <cell r="M2436">
            <v>1.7508459585461116</v>
          </cell>
          <cell r="N2436" t="str">
            <v>NG93</v>
          </cell>
          <cell r="O2436">
            <v>50.75</v>
          </cell>
          <cell r="P2436">
            <v>2</v>
          </cell>
        </row>
        <row r="2437">
          <cell r="A2437" t="str">
            <v>ON</v>
          </cell>
          <cell r="B2437">
            <v>9</v>
          </cell>
          <cell r="C2437">
            <v>3</v>
          </cell>
          <cell r="D2437" t="str">
            <v>C</v>
          </cell>
          <cell r="E2437">
            <v>3.6</v>
          </cell>
          <cell r="F2437">
            <v>37859</v>
          </cell>
          <cell r="G2437">
            <v>0.71799999999999997</v>
          </cell>
          <cell r="H2437">
            <v>0.65</v>
          </cell>
          <cell r="I2437" t="str">
            <v>0          0</v>
          </cell>
          <cell r="J2437">
            <v>0</v>
          </cell>
          <cell r="K2437">
            <v>0</v>
          </cell>
          <cell r="L2437">
            <v>2003</v>
          </cell>
          <cell r="M2437" t="str">
            <v>No Trade</v>
          </cell>
          <cell r="N2437" t="str">
            <v>NG93</v>
          </cell>
          <cell r="O2437">
            <v>50.75</v>
          </cell>
          <cell r="P2437">
            <v>1</v>
          </cell>
        </row>
        <row r="2438">
          <cell r="A2438" t="str">
            <v>ON</v>
          </cell>
          <cell r="B2438">
            <v>9</v>
          </cell>
          <cell r="C2438">
            <v>3</v>
          </cell>
          <cell r="D2438" t="str">
            <v>P</v>
          </cell>
          <cell r="E2438">
            <v>3.6</v>
          </cell>
          <cell r="F2438">
            <v>37859</v>
          </cell>
          <cell r="G2438">
            <v>0.253</v>
          </cell>
          <cell r="H2438">
            <v>0.28000000000000003</v>
          </cell>
          <cell r="I2438" t="str">
            <v>1          0</v>
          </cell>
          <cell r="J2438">
            <v>0</v>
          </cell>
          <cell r="K2438">
            <v>0</v>
          </cell>
          <cell r="L2438">
            <v>2003</v>
          </cell>
          <cell r="M2438">
            <v>1.7686712546940517</v>
          </cell>
          <cell r="N2438" t="str">
            <v>NG93</v>
          </cell>
          <cell r="O2438">
            <v>50.75</v>
          </cell>
          <cell r="P2438">
            <v>2</v>
          </cell>
        </row>
        <row r="2439">
          <cell r="A2439" t="str">
            <v>ON</v>
          </cell>
          <cell r="B2439">
            <v>9</v>
          </cell>
          <cell r="C2439">
            <v>3</v>
          </cell>
          <cell r="D2439" t="str">
            <v>C</v>
          </cell>
          <cell r="E2439">
            <v>3.65</v>
          </cell>
          <cell r="F2439">
            <v>37859</v>
          </cell>
          <cell r="G2439">
            <v>0.69099999999999995</v>
          </cell>
          <cell r="H2439">
            <v>0.62</v>
          </cell>
          <cell r="I2439" t="str">
            <v>2          0</v>
          </cell>
          <cell r="J2439">
            <v>0</v>
          </cell>
          <cell r="K2439">
            <v>0</v>
          </cell>
          <cell r="L2439">
            <v>2003</v>
          </cell>
          <cell r="M2439" t="str">
            <v>No Trade</v>
          </cell>
          <cell r="N2439" t="str">
            <v>NG93</v>
          </cell>
          <cell r="O2439">
            <v>50.75</v>
          </cell>
          <cell r="P2439">
            <v>1</v>
          </cell>
        </row>
        <row r="2440">
          <cell r="A2440" t="str">
            <v>ON</v>
          </cell>
          <cell r="B2440">
            <v>9</v>
          </cell>
          <cell r="C2440">
            <v>3</v>
          </cell>
          <cell r="D2440" t="str">
            <v>P</v>
          </cell>
          <cell r="E2440">
            <v>3.65</v>
          </cell>
          <cell r="F2440">
            <v>37859</v>
          </cell>
          <cell r="G2440">
            <v>0.27400000000000002</v>
          </cell>
          <cell r="H2440">
            <v>0.3</v>
          </cell>
          <cell r="I2440" t="str">
            <v>3          0</v>
          </cell>
          <cell r="J2440">
            <v>0</v>
          </cell>
          <cell r="K2440">
            <v>0</v>
          </cell>
          <cell r="L2440">
            <v>2003</v>
          </cell>
          <cell r="M2440">
            <v>1.7864456372768727</v>
          </cell>
          <cell r="N2440" t="str">
            <v>NG93</v>
          </cell>
          <cell r="O2440">
            <v>50.75</v>
          </cell>
          <cell r="P2440">
            <v>2</v>
          </cell>
        </row>
        <row r="2441">
          <cell r="A2441" t="str">
            <v>ON</v>
          </cell>
          <cell r="B2441">
            <v>9</v>
          </cell>
          <cell r="C2441">
            <v>3</v>
          </cell>
          <cell r="D2441" t="str">
            <v>C</v>
          </cell>
          <cell r="E2441">
            <v>3.7</v>
          </cell>
          <cell r="F2441">
            <v>37859</v>
          </cell>
          <cell r="G2441">
            <v>0.66500000000000004</v>
          </cell>
          <cell r="H2441">
            <v>0.59</v>
          </cell>
          <cell r="I2441" t="str">
            <v>7          0</v>
          </cell>
          <cell r="J2441">
            <v>0</v>
          </cell>
          <cell r="K2441">
            <v>0</v>
          </cell>
          <cell r="L2441">
            <v>2003</v>
          </cell>
          <cell r="M2441" t="str">
            <v>No Trade</v>
          </cell>
          <cell r="N2441" t="str">
            <v>NG93</v>
          </cell>
          <cell r="O2441">
            <v>50.75</v>
          </cell>
          <cell r="P2441">
            <v>1</v>
          </cell>
        </row>
        <row r="2442">
          <cell r="A2442" t="str">
            <v>ON</v>
          </cell>
          <cell r="B2442">
            <v>9</v>
          </cell>
          <cell r="C2442">
            <v>3</v>
          </cell>
          <cell r="D2442" t="str">
            <v>P</v>
          </cell>
          <cell r="E2442">
            <v>3.7</v>
          </cell>
          <cell r="F2442">
            <v>37859</v>
          </cell>
          <cell r="G2442">
            <v>0.29699999999999999</v>
          </cell>
          <cell r="H2442">
            <v>0.32</v>
          </cell>
          <cell r="I2442" t="str">
            <v>7          0</v>
          </cell>
          <cell r="J2442">
            <v>0</v>
          </cell>
          <cell r="K2442">
            <v>0</v>
          </cell>
          <cell r="L2442">
            <v>2003</v>
          </cell>
          <cell r="M2442">
            <v>1.8054250074739866</v>
          </cell>
          <cell r="N2442" t="str">
            <v>NG93</v>
          </cell>
          <cell r="O2442">
            <v>50.75</v>
          </cell>
          <cell r="P2442">
            <v>2</v>
          </cell>
        </row>
        <row r="2443">
          <cell r="A2443" t="str">
            <v>ON</v>
          </cell>
          <cell r="B2443">
            <v>9</v>
          </cell>
          <cell r="C2443">
            <v>3</v>
          </cell>
          <cell r="D2443" t="str">
            <v>C</v>
          </cell>
          <cell r="E2443">
            <v>3.75</v>
          </cell>
          <cell r="F2443">
            <v>37859</v>
          </cell>
          <cell r="G2443">
            <v>0.64</v>
          </cell>
          <cell r="H2443">
            <v>0.56999999999999995</v>
          </cell>
          <cell r="I2443" t="str">
            <v>3          0</v>
          </cell>
          <cell r="J2443">
            <v>0</v>
          </cell>
          <cell r="K2443">
            <v>0</v>
          </cell>
          <cell r="L2443">
            <v>2003</v>
          </cell>
          <cell r="M2443" t="str">
            <v>No Trade</v>
          </cell>
          <cell r="N2443" t="str">
            <v>NG93</v>
          </cell>
          <cell r="O2443">
            <v>50.75</v>
          </cell>
          <cell r="P2443">
            <v>1</v>
          </cell>
        </row>
        <row r="2444">
          <cell r="A2444" t="str">
            <v>ON</v>
          </cell>
          <cell r="B2444">
            <v>9</v>
          </cell>
          <cell r="C2444">
            <v>3</v>
          </cell>
          <cell r="D2444" t="str">
            <v>P</v>
          </cell>
          <cell r="E2444">
            <v>3.75</v>
          </cell>
          <cell r="F2444">
            <v>37859</v>
          </cell>
          <cell r="G2444">
            <v>0.32</v>
          </cell>
          <cell r="H2444">
            <v>0.35</v>
          </cell>
          <cell r="I2444" t="str">
            <v>1         50</v>
          </cell>
          <cell r="J2444">
            <v>0</v>
          </cell>
          <cell r="K2444">
            <v>0</v>
          </cell>
          <cell r="L2444">
            <v>2003</v>
          </cell>
          <cell r="M2444">
            <v>1.8230296651945008</v>
          </cell>
          <cell r="N2444" t="str">
            <v>NG93</v>
          </cell>
          <cell r="O2444">
            <v>50.75</v>
          </cell>
          <cell r="P2444">
            <v>2</v>
          </cell>
        </row>
        <row r="2445">
          <cell r="A2445" t="str">
            <v>ON</v>
          </cell>
          <cell r="B2445">
            <v>9</v>
          </cell>
          <cell r="C2445">
            <v>3</v>
          </cell>
          <cell r="D2445" t="str">
            <v>C</v>
          </cell>
          <cell r="E2445">
            <v>3.8</v>
          </cell>
          <cell r="F2445">
            <v>37859</v>
          </cell>
          <cell r="G2445">
            <v>0.61399999999999999</v>
          </cell>
          <cell r="H2445">
            <v>0.54</v>
          </cell>
          <cell r="I2445" t="str">
            <v>9          0</v>
          </cell>
          <cell r="J2445">
            <v>0</v>
          </cell>
          <cell r="K2445">
            <v>0</v>
          </cell>
          <cell r="L2445">
            <v>2003</v>
          </cell>
          <cell r="M2445" t="str">
            <v>No Trade</v>
          </cell>
          <cell r="N2445" t="str">
            <v>NG93</v>
          </cell>
          <cell r="O2445">
            <v>50.75</v>
          </cell>
          <cell r="P2445">
            <v>1</v>
          </cell>
        </row>
        <row r="2446">
          <cell r="A2446" t="str">
            <v>ON</v>
          </cell>
          <cell r="B2446">
            <v>9</v>
          </cell>
          <cell r="C2446">
            <v>3</v>
          </cell>
          <cell r="D2446" t="str">
            <v>P</v>
          </cell>
          <cell r="E2446">
            <v>3.8</v>
          </cell>
          <cell r="F2446">
            <v>37859</v>
          </cell>
          <cell r="G2446">
            <v>0.34300000000000003</v>
          </cell>
          <cell r="H2446">
            <v>0.37</v>
          </cell>
          <cell r="I2446" t="str">
            <v>7          0</v>
          </cell>
          <cell r="J2446">
            <v>0</v>
          </cell>
          <cell r="K2446">
            <v>0</v>
          </cell>
          <cell r="L2446">
            <v>2003</v>
          </cell>
          <cell r="M2446">
            <v>1.8394218102467625</v>
          </cell>
          <cell r="N2446" t="str">
            <v>NG93</v>
          </cell>
          <cell r="O2446">
            <v>50.75</v>
          </cell>
          <cell r="P2446">
            <v>2</v>
          </cell>
        </row>
        <row r="2447">
          <cell r="A2447" t="str">
            <v>ON</v>
          </cell>
          <cell r="B2447">
            <v>9</v>
          </cell>
          <cell r="C2447">
            <v>3</v>
          </cell>
          <cell r="D2447" t="str">
            <v>C</v>
          </cell>
          <cell r="E2447">
            <v>3.85</v>
          </cell>
          <cell r="F2447">
            <v>37859</v>
          </cell>
          <cell r="G2447">
            <v>0.59099999999999997</v>
          </cell>
          <cell r="H2447">
            <v>0.52</v>
          </cell>
          <cell r="I2447" t="str">
            <v>7          0</v>
          </cell>
          <cell r="J2447">
            <v>0</v>
          </cell>
          <cell r="K2447">
            <v>0</v>
          </cell>
          <cell r="L2447">
            <v>2003</v>
          </cell>
          <cell r="M2447" t="str">
            <v>No Trade</v>
          </cell>
          <cell r="N2447" t="str">
            <v>NG93</v>
          </cell>
          <cell r="O2447">
            <v>50.75</v>
          </cell>
          <cell r="P2447">
            <v>1</v>
          </cell>
        </row>
        <row r="2448">
          <cell r="A2448" t="str">
            <v>ON</v>
          </cell>
          <cell r="B2448">
            <v>9</v>
          </cell>
          <cell r="C2448">
            <v>3</v>
          </cell>
          <cell r="D2448" t="str">
            <v>P</v>
          </cell>
          <cell r="E2448">
            <v>3.85</v>
          </cell>
          <cell r="F2448">
            <v>37859</v>
          </cell>
          <cell r="G2448">
            <v>0.36799999999999999</v>
          </cell>
          <cell r="H2448">
            <v>0.4</v>
          </cell>
          <cell r="I2448" t="str">
            <v>3          0</v>
          </cell>
          <cell r="J2448">
            <v>0</v>
          </cell>
          <cell r="K2448">
            <v>0</v>
          </cell>
          <cell r="L2448">
            <v>2003</v>
          </cell>
          <cell r="M2448">
            <v>1.8569632179898166</v>
          </cell>
          <cell r="N2448" t="str">
            <v>NG93</v>
          </cell>
          <cell r="O2448">
            <v>50.75</v>
          </cell>
          <cell r="P2448">
            <v>2</v>
          </cell>
        </row>
        <row r="2449">
          <cell r="A2449" t="str">
            <v>ON</v>
          </cell>
          <cell r="B2449">
            <v>9</v>
          </cell>
          <cell r="C2449">
            <v>3</v>
          </cell>
          <cell r="D2449" t="str">
            <v>C</v>
          </cell>
          <cell r="E2449">
            <v>3.9</v>
          </cell>
          <cell r="F2449">
            <v>37859</v>
          </cell>
          <cell r="G2449">
            <v>0.56899999999999995</v>
          </cell>
          <cell r="H2449">
            <v>0.5</v>
          </cell>
          <cell r="I2449" t="str">
            <v>5          0</v>
          </cell>
          <cell r="J2449">
            <v>0</v>
          </cell>
          <cell r="K2449">
            <v>0</v>
          </cell>
          <cell r="L2449">
            <v>2003</v>
          </cell>
          <cell r="M2449" t="str">
            <v>No Trade</v>
          </cell>
          <cell r="N2449" t="str">
            <v>NG93</v>
          </cell>
          <cell r="O2449">
            <v>50.75</v>
          </cell>
          <cell r="P2449">
            <v>1</v>
          </cell>
        </row>
        <row r="2450">
          <cell r="A2450" t="str">
            <v>ON</v>
          </cell>
          <cell r="B2450">
            <v>9</v>
          </cell>
          <cell r="C2450">
            <v>3</v>
          </cell>
          <cell r="D2450" t="str">
            <v>P</v>
          </cell>
          <cell r="E2450">
            <v>3.9</v>
          </cell>
          <cell r="F2450">
            <v>37859</v>
          </cell>
          <cell r="G2450">
            <v>0.39400000000000002</v>
          </cell>
          <cell r="H2450">
            <v>0.43</v>
          </cell>
          <cell r="I2450" t="str">
            <v>1          0</v>
          </cell>
          <cell r="J2450">
            <v>0</v>
          </cell>
          <cell r="K2450">
            <v>0</v>
          </cell>
          <cell r="L2450">
            <v>2003</v>
          </cell>
          <cell r="M2450">
            <v>1.8744493102702229</v>
          </cell>
          <cell r="N2450" t="str">
            <v>NG93</v>
          </cell>
          <cell r="O2450">
            <v>50.75</v>
          </cell>
          <cell r="P2450">
            <v>2</v>
          </cell>
        </row>
        <row r="2451">
          <cell r="A2451" t="str">
            <v>ON</v>
          </cell>
          <cell r="B2451">
            <v>9</v>
          </cell>
          <cell r="C2451">
            <v>3</v>
          </cell>
          <cell r="D2451" t="str">
            <v>C</v>
          </cell>
          <cell r="E2451">
            <v>3.95</v>
          </cell>
          <cell r="F2451">
            <v>37859</v>
          </cell>
          <cell r="G2451">
            <v>0.54500000000000004</v>
          </cell>
          <cell r="H2451">
            <v>0.48</v>
          </cell>
          <cell r="I2451" t="str">
            <v>3          0</v>
          </cell>
          <cell r="J2451">
            <v>0</v>
          </cell>
          <cell r="K2451">
            <v>0</v>
          </cell>
          <cell r="L2451">
            <v>2003</v>
          </cell>
          <cell r="M2451" t="str">
            <v>No Trade</v>
          </cell>
          <cell r="N2451" t="str">
            <v>NG93</v>
          </cell>
          <cell r="O2451">
            <v>50.75</v>
          </cell>
          <cell r="P2451">
            <v>1</v>
          </cell>
        </row>
        <row r="2452">
          <cell r="A2452" t="str">
            <v>ON</v>
          </cell>
          <cell r="B2452">
            <v>9</v>
          </cell>
          <cell r="C2452">
            <v>3</v>
          </cell>
          <cell r="D2452" t="str">
            <v>P</v>
          </cell>
          <cell r="E2452">
            <v>3.95</v>
          </cell>
          <cell r="F2452">
            <v>37859</v>
          </cell>
          <cell r="G2452">
            <v>0.42</v>
          </cell>
          <cell r="H2452">
            <v>0.45</v>
          </cell>
          <cell r="I2452" t="str">
            <v>9          0</v>
          </cell>
          <cell r="J2452">
            <v>0</v>
          </cell>
          <cell r="K2452">
            <v>0</v>
          </cell>
          <cell r="L2452">
            <v>2003</v>
          </cell>
          <cell r="M2452">
            <v>1.8908519241947259</v>
          </cell>
          <cell r="N2452" t="str">
            <v>NG93</v>
          </cell>
          <cell r="O2452">
            <v>50.75</v>
          </cell>
          <cell r="P2452">
            <v>2</v>
          </cell>
        </row>
        <row r="2453">
          <cell r="A2453" t="str">
            <v>ON</v>
          </cell>
          <cell r="B2453">
            <v>9</v>
          </cell>
          <cell r="C2453">
            <v>3</v>
          </cell>
          <cell r="D2453" t="str">
            <v>C</v>
          </cell>
          <cell r="E2453">
            <v>4</v>
          </cell>
          <cell r="F2453">
            <v>37859</v>
          </cell>
          <cell r="G2453">
            <v>0.52300000000000002</v>
          </cell>
          <cell r="H2453">
            <v>0.46</v>
          </cell>
          <cell r="I2453" t="str">
            <v>2          0</v>
          </cell>
          <cell r="J2453">
            <v>0</v>
          </cell>
          <cell r="K2453">
            <v>0</v>
          </cell>
          <cell r="L2453">
            <v>2003</v>
          </cell>
          <cell r="M2453" t="str">
            <v>No Trade</v>
          </cell>
          <cell r="N2453" t="str">
            <v>NG93</v>
          </cell>
          <cell r="O2453">
            <v>50.75</v>
          </cell>
          <cell r="P2453">
            <v>1</v>
          </cell>
        </row>
        <row r="2454">
          <cell r="A2454" t="str">
            <v>ON</v>
          </cell>
          <cell r="B2454">
            <v>9</v>
          </cell>
          <cell r="C2454">
            <v>3</v>
          </cell>
          <cell r="D2454" t="str">
            <v>P</v>
          </cell>
          <cell r="E2454">
            <v>4</v>
          </cell>
          <cell r="F2454">
            <v>37859</v>
          </cell>
          <cell r="G2454">
            <v>0.44800000000000001</v>
          </cell>
          <cell r="H2454">
            <v>0.48</v>
          </cell>
          <cell r="I2454" t="str">
            <v>8          0</v>
          </cell>
          <cell r="J2454">
            <v>0</v>
          </cell>
          <cell r="K2454">
            <v>0</v>
          </cell>
          <cell r="L2454">
            <v>2003</v>
          </cell>
          <cell r="M2454">
            <v>1.9082753350101245</v>
          </cell>
          <cell r="N2454" t="str">
            <v>NG93</v>
          </cell>
          <cell r="O2454">
            <v>50.75</v>
          </cell>
          <cell r="P2454">
            <v>2</v>
          </cell>
        </row>
        <row r="2455">
          <cell r="A2455" t="str">
            <v>ON</v>
          </cell>
          <cell r="B2455">
            <v>9</v>
          </cell>
          <cell r="C2455">
            <v>3</v>
          </cell>
          <cell r="D2455" t="str">
            <v>C</v>
          </cell>
          <cell r="E2455">
            <v>4.05</v>
          </cell>
          <cell r="F2455">
            <v>37859</v>
          </cell>
          <cell r="G2455">
            <v>0.501</v>
          </cell>
          <cell r="H2455">
            <v>0.44</v>
          </cell>
          <cell r="I2455" t="str">
            <v>3          0</v>
          </cell>
          <cell r="J2455">
            <v>0</v>
          </cell>
          <cell r="K2455">
            <v>0</v>
          </cell>
          <cell r="L2455">
            <v>2003</v>
          </cell>
          <cell r="M2455" t="str">
            <v>No Trade</v>
          </cell>
          <cell r="N2455" t="str">
            <v>NG93</v>
          </cell>
          <cell r="O2455">
            <v>50.75</v>
          </cell>
          <cell r="P2455">
            <v>1</v>
          </cell>
        </row>
        <row r="2456">
          <cell r="A2456" t="str">
            <v>ON</v>
          </cell>
          <cell r="B2456">
            <v>9</v>
          </cell>
          <cell r="C2456">
            <v>3</v>
          </cell>
          <cell r="D2456" t="str">
            <v>C</v>
          </cell>
          <cell r="E2456">
            <v>4.0999999999999996</v>
          </cell>
          <cell r="F2456">
            <v>37859</v>
          </cell>
          <cell r="G2456">
            <v>0.48</v>
          </cell>
          <cell r="H2456">
            <v>0.42</v>
          </cell>
          <cell r="I2456" t="str">
            <v>4          0</v>
          </cell>
          <cell r="J2456">
            <v>0</v>
          </cell>
          <cell r="K2456">
            <v>0</v>
          </cell>
          <cell r="L2456">
            <v>2003</v>
          </cell>
          <cell r="M2456" t="str">
            <v>No Trade</v>
          </cell>
          <cell r="N2456" t="str">
            <v>NG93</v>
          </cell>
          <cell r="O2456">
            <v>50.75</v>
          </cell>
          <cell r="P2456">
            <v>1</v>
          </cell>
        </row>
        <row r="2457">
          <cell r="A2457" t="str">
            <v>ON</v>
          </cell>
          <cell r="B2457">
            <v>9</v>
          </cell>
          <cell r="C2457">
            <v>3</v>
          </cell>
          <cell r="D2457" t="str">
            <v>P</v>
          </cell>
          <cell r="E2457">
            <v>4.0999999999999996</v>
          </cell>
          <cell r="F2457">
            <v>37859</v>
          </cell>
          <cell r="G2457">
            <v>0.505</v>
          </cell>
          <cell r="H2457">
            <v>0.55000000000000004</v>
          </cell>
          <cell r="I2457" t="str">
            <v>0          0</v>
          </cell>
          <cell r="J2457">
            <v>0</v>
          </cell>
          <cell r="K2457">
            <v>0</v>
          </cell>
          <cell r="L2457">
            <v>2003</v>
          </cell>
          <cell r="M2457">
            <v>1.941129034574395</v>
          </cell>
          <cell r="N2457" t="str">
            <v>NG93</v>
          </cell>
          <cell r="O2457">
            <v>50.75</v>
          </cell>
          <cell r="P2457">
            <v>2</v>
          </cell>
        </row>
        <row r="2458">
          <cell r="A2458" t="str">
            <v>ON</v>
          </cell>
          <cell r="B2458">
            <v>9</v>
          </cell>
          <cell r="C2458">
            <v>3</v>
          </cell>
          <cell r="D2458" t="str">
            <v>C</v>
          </cell>
          <cell r="E2458">
            <v>4.2</v>
          </cell>
          <cell r="F2458">
            <v>37859</v>
          </cell>
          <cell r="G2458">
            <v>0.442</v>
          </cell>
          <cell r="H2458">
            <v>0.38</v>
          </cell>
          <cell r="I2458" t="str">
            <v>9          0</v>
          </cell>
          <cell r="J2458">
            <v>0</v>
          </cell>
          <cell r="K2458">
            <v>0</v>
          </cell>
          <cell r="L2458">
            <v>2003</v>
          </cell>
          <cell r="M2458" t="str">
            <v>No Trade</v>
          </cell>
          <cell r="N2458" t="str">
            <v>NG93</v>
          </cell>
          <cell r="O2458">
            <v>50.75</v>
          </cell>
          <cell r="P2458">
            <v>1</v>
          </cell>
        </row>
        <row r="2459">
          <cell r="A2459" t="str">
            <v>ON</v>
          </cell>
          <cell r="B2459">
            <v>9</v>
          </cell>
          <cell r="C2459">
            <v>3</v>
          </cell>
          <cell r="D2459" t="str">
            <v>C</v>
          </cell>
          <cell r="E2459">
            <v>4.25</v>
          </cell>
          <cell r="F2459">
            <v>37859</v>
          </cell>
          <cell r="G2459">
            <v>0.42399999999999999</v>
          </cell>
          <cell r="H2459">
            <v>0.37</v>
          </cell>
          <cell r="I2459" t="str">
            <v>2          0</v>
          </cell>
          <cell r="J2459">
            <v>0</v>
          </cell>
          <cell r="K2459">
            <v>0</v>
          </cell>
          <cell r="L2459">
            <v>2003</v>
          </cell>
          <cell r="M2459" t="str">
            <v>No Trade</v>
          </cell>
          <cell r="N2459" t="str">
            <v>NG93</v>
          </cell>
          <cell r="O2459">
            <v>50.75</v>
          </cell>
          <cell r="P2459">
            <v>1</v>
          </cell>
        </row>
        <row r="2460">
          <cell r="A2460" t="str">
            <v>ON</v>
          </cell>
          <cell r="B2460">
            <v>9</v>
          </cell>
          <cell r="C2460">
            <v>3</v>
          </cell>
          <cell r="D2460" t="str">
            <v>C</v>
          </cell>
          <cell r="E2460">
            <v>4.4000000000000004</v>
          </cell>
          <cell r="F2460">
            <v>37859</v>
          </cell>
          <cell r="G2460">
            <v>0</v>
          </cell>
          <cell r="H2460">
            <v>0</v>
          </cell>
          <cell r="I2460" t="str">
            <v>0          0</v>
          </cell>
          <cell r="J2460">
            <v>0</v>
          </cell>
          <cell r="K2460">
            <v>0</v>
          </cell>
          <cell r="L2460">
            <v>2003</v>
          </cell>
          <cell r="M2460" t="str">
            <v>No Trade</v>
          </cell>
          <cell r="N2460" t="str">
            <v/>
          </cell>
          <cell r="O2460" t="str">
            <v/>
          </cell>
          <cell r="P2460" t="str">
            <v/>
          </cell>
        </row>
        <row r="2461">
          <cell r="A2461" t="str">
            <v>ON</v>
          </cell>
          <cell r="B2461">
            <v>9</v>
          </cell>
          <cell r="C2461">
            <v>3</v>
          </cell>
          <cell r="D2461" t="str">
            <v>C</v>
          </cell>
          <cell r="E2461">
            <v>4.5</v>
          </cell>
          <cell r="F2461">
            <v>37859</v>
          </cell>
          <cell r="G2461">
            <v>0.34399999999999997</v>
          </cell>
          <cell r="H2461">
            <v>0.28999999999999998</v>
          </cell>
          <cell r="I2461" t="str">
            <v>9          0</v>
          </cell>
          <cell r="J2461">
            <v>0</v>
          </cell>
          <cell r="K2461">
            <v>0</v>
          </cell>
          <cell r="L2461">
            <v>2003</v>
          </cell>
          <cell r="M2461" t="str">
            <v>No Trade</v>
          </cell>
          <cell r="N2461" t="str">
            <v>NG93</v>
          </cell>
          <cell r="O2461">
            <v>50.75</v>
          </cell>
          <cell r="P2461">
            <v>1</v>
          </cell>
        </row>
        <row r="2462">
          <cell r="A2462" t="str">
            <v>ON</v>
          </cell>
          <cell r="B2462">
            <v>9</v>
          </cell>
          <cell r="C2462">
            <v>3</v>
          </cell>
          <cell r="D2462" t="str">
            <v>C</v>
          </cell>
          <cell r="E2462">
            <v>4.8499999999999996</v>
          </cell>
          <cell r="F2462">
            <v>37859</v>
          </cell>
          <cell r="G2462">
            <v>0.25800000000000001</v>
          </cell>
          <cell r="H2462">
            <v>0.22</v>
          </cell>
          <cell r="I2462" t="str">
            <v>1          0</v>
          </cell>
          <cell r="J2462">
            <v>0</v>
          </cell>
          <cell r="K2462">
            <v>0</v>
          </cell>
          <cell r="L2462">
            <v>2003</v>
          </cell>
          <cell r="M2462" t="str">
            <v>No Trade</v>
          </cell>
          <cell r="N2462" t="str">
            <v>NG93</v>
          </cell>
          <cell r="O2462">
            <v>50.75</v>
          </cell>
          <cell r="P2462">
            <v>1</v>
          </cell>
        </row>
        <row r="2463">
          <cell r="A2463" t="str">
            <v>ON</v>
          </cell>
          <cell r="B2463">
            <v>9</v>
          </cell>
          <cell r="C2463">
            <v>3</v>
          </cell>
          <cell r="D2463" t="str">
            <v>C</v>
          </cell>
          <cell r="E2463">
            <v>5</v>
          </cell>
          <cell r="F2463">
            <v>37859</v>
          </cell>
          <cell r="G2463">
            <v>0.22800000000000001</v>
          </cell>
          <cell r="H2463">
            <v>0.19</v>
          </cell>
          <cell r="I2463" t="str">
            <v>5         15</v>
          </cell>
          <cell r="J2463">
            <v>0.22</v>
          </cell>
          <cell r="K2463">
            <v>0.22</v>
          </cell>
          <cell r="L2463">
            <v>2003</v>
          </cell>
          <cell r="M2463" t="str">
            <v>No Trade</v>
          </cell>
          <cell r="N2463" t="str">
            <v>NG93</v>
          </cell>
          <cell r="O2463">
            <v>50.75</v>
          </cell>
          <cell r="P2463">
            <v>1</v>
          </cell>
        </row>
        <row r="2464">
          <cell r="A2464" t="str">
            <v>ON</v>
          </cell>
          <cell r="B2464">
            <v>9</v>
          </cell>
          <cell r="C2464">
            <v>3</v>
          </cell>
          <cell r="D2464" t="str">
            <v>C</v>
          </cell>
          <cell r="E2464">
            <v>5.2</v>
          </cell>
          <cell r="F2464">
            <v>37859</v>
          </cell>
          <cell r="G2464">
            <v>0.19400000000000001</v>
          </cell>
          <cell r="H2464">
            <v>0.16</v>
          </cell>
          <cell r="I2464" t="str">
            <v>5          0</v>
          </cell>
          <cell r="J2464">
            <v>0</v>
          </cell>
          <cell r="K2464">
            <v>0</v>
          </cell>
          <cell r="L2464">
            <v>2003</v>
          </cell>
          <cell r="M2464" t="str">
            <v>No Trade</v>
          </cell>
          <cell r="N2464" t="str">
            <v>NG93</v>
          </cell>
          <cell r="O2464">
            <v>50.75</v>
          </cell>
          <cell r="P2464">
            <v>1</v>
          </cell>
        </row>
        <row r="2465">
          <cell r="A2465" t="str">
            <v>ON</v>
          </cell>
          <cell r="B2465">
            <v>9</v>
          </cell>
          <cell r="C2465">
            <v>3</v>
          </cell>
          <cell r="D2465" t="str">
            <v>C</v>
          </cell>
          <cell r="E2465">
            <v>5.25</v>
          </cell>
          <cell r="F2465">
            <v>37859</v>
          </cell>
          <cell r="G2465">
            <v>0.186</v>
          </cell>
          <cell r="H2465">
            <v>0.15</v>
          </cell>
          <cell r="I2465" t="str">
            <v>8          0</v>
          </cell>
          <cell r="J2465">
            <v>0</v>
          </cell>
          <cell r="K2465">
            <v>0</v>
          </cell>
          <cell r="L2465">
            <v>2003</v>
          </cell>
          <cell r="M2465" t="str">
            <v>No Trade</v>
          </cell>
          <cell r="N2465" t="str">
            <v>NG93</v>
          </cell>
          <cell r="O2465">
            <v>50.75</v>
          </cell>
          <cell r="P2465">
            <v>1</v>
          </cell>
        </row>
        <row r="2466">
          <cell r="A2466" t="str">
            <v>ON</v>
          </cell>
          <cell r="B2466">
            <v>9</v>
          </cell>
          <cell r="C2466">
            <v>3</v>
          </cell>
          <cell r="D2466" t="str">
            <v>C</v>
          </cell>
          <cell r="E2466">
            <v>5.3</v>
          </cell>
          <cell r="F2466">
            <v>37859</v>
          </cell>
          <cell r="G2466">
            <v>0.17899999999999999</v>
          </cell>
          <cell r="H2466">
            <v>0.15</v>
          </cell>
          <cell r="I2466" t="str">
            <v>2          0</v>
          </cell>
          <cell r="J2466">
            <v>0</v>
          </cell>
          <cell r="K2466">
            <v>0</v>
          </cell>
          <cell r="L2466">
            <v>2003</v>
          </cell>
          <cell r="M2466" t="str">
            <v>No Trade</v>
          </cell>
          <cell r="N2466" t="str">
            <v>NG93</v>
          </cell>
          <cell r="O2466">
            <v>50.75</v>
          </cell>
          <cell r="P2466">
            <v>1</v>
          </cell>
        </row>
        <row r="2467">
          <cell r="A2467" t="str">
            <v>ON</v>
          </cell>
          <cell r="B2467">
            <v>9</v>
          </cell>
          <cell r="C2467">
            <v>3</v>
          </cell>
          <cell r="D2467" t="str">
            <v>C</v>
          </cell>
          <cell r="E2467">
            <v>5.4</v>
          </cell>
          <cell r="F2467">
            <v>37859</v>
          </cell>
          <cell r="G2467">
            <v>0.16500000000000001</v>
          </cell>
          <cell r="H2467">
            <v>0.14000000000000001</v>
          </cell>
          <cell r="I2467" t="str">
            <v>0          0</v>
          </cell>
          <cell r="J2467">
            <v>0</v>
          </cell>
          <cell r="K2467">
            <v>0</v>
          </cell>
          <cell r="L2467">
            <v>2003</v>
          </cell>
          <cell r="M2467" t="str">
            <v>No Trade</v>
          </cell>
          <cell r="N2467" t="str">
            <v>NG93</v>
          </cell>
          <cell r="O2467">
            <v>50.75</v>
          </cell>
          <cell r="P2467">
            <v>1</v>
          </cell>
        </row>
        <row r="2468">
          <cell r="A2468" t="str">
            <v>ON</v>
          </cell>
          <cell r="B2468">
            <v>9</v>
          </cell>
          <cell r="C2468">
            <v>3</v>
          </cell>
          <cell r="D2468" t="str">
            <v>C</v>
          </cell>
          <cell r="E2468">
            <v>5.5</v>
          </cell>
          <cell r="F2468">
            <v>37859</v>
          </cell>
          <cell r="G2468">
            <v>0.153</v>
          </cell>
          <cell r="H2468">
            <v>0.12</v>
          </cell>
          <cell r="I2468" t="str">
            <v>9          0</v>
          </cell>
          <cell r="J2468">
            <v>0</v>
          </cell>
          <cell r="K2468">
            <v>0</v>
          </cell>
          <cell r="L2468">
            <v>2003</v>
          </cell>
          <cell r="M2468" t="str">
            <v>No Trade</v>
          </cell>
          <cell r="N2468" t="str">
            <v>NG93</v>
          </cell>
          <cell r="O2468">
            <v>50.75</v>
          </cell>
          <cell r="P2468">
            <v>1</v>
          </cell>
        </row>
        <row r="2469">
          <cell r="A2469" t="str">
            <v>ON</v>
          </cell>
          <cell r="B2469">
            <v>9</v>
          </cell>
          <cell r="C2469">
            <v>3</v>
          </cell>
          <cell r="D2469" t="str">
            <v>C</v>
          </cell>
          <cell r="E2469">
            <v>5.6</v>
          </cell>
          <cell r="F2469">
            <v>37859</v>
          </cell>
          <cell r="G2469">
            <v>0.14099999999999999</v>
          </cell>
          <cell r="H2469">
            <v>0.11</v>
          </cell>
          <cell r="I2469" t="str">
            <v>9          0</v>
          </cell>
          <cell r="J2469">
            <v>0</v>
          </cell>
          <cell r="K2469">
            <v>0</v>
          </cell>
          <cell r="L2469">
            <v>2003</v>
          </cell>
          <cell r="M2469" t="str">
            <v>No Trade</v>
          </cell>
          <cell r="N2469" t="str">
            <v>NG93</v>
          </cell>
          <cell r="O2469">
            <v>50.75</v>
          </cell>
          <cell r="P2469">
            <v>1</v>
          </cell>
        </row>
        <row r="2470">
          <cell r="A2470" t="str">
            <v>ON</v>
          </cell>
          <cell r="B2470">
            <v>9</v>
          </cell>
          <cell r="C2470">
            <v>3</v>
          </cell>
          <cell r="D2470" t="str">
            <v>C</v>
          </cell>
          <cell r="E2470">
            <v>5.65</v>
          </cell>
          <cell r="F2470">
            <v>37859</v>
          </cell>
          <cell r="G2470">
            <v>0.13600000000000001</v>
          </cell>
          <cell r="H2470">
            <v>0.11</v>
          </cell>
          <cell r="I2470" t="str">
            <v>4          0</v>
          </cell>
          <cell r="J2470">
            <v>0</v>
          </cell>
          <cell r="K2470">
            <v>0</v>
          </cell>
          <cell r="L2470">
            <v>2003</v>
          </cell>
          <cell r="M2470" t="str">
            <v>No Trade</v>
          </cell>
          <cell r="N2470" t="str">
            <v>NG93</v>
          </cell>
          <cell r="O2470">
            <v>50.75</v>
          </cell>
          <cell r="P2470">
            <v>1</v>
          </cell>
        </row>
        <row r="2471">
          <cell r="A2471" t="str">
            <v>ON</v>
          </cell>
          <cell r="B2471">
            <v>9</v>
          </cell>
          <cell r="C2471">
            <v>3</v>
          </cell>
          <cell r="D2471" t="str">
            <v>C</v>
          </cell>
          <cell r="E2471">
            <v>5.9</v>
          </cell>
          <cell r="F2471">
            <v>37859</v>
          </cell>
          <cell r="G2471">
            <v>0.113</v>
          </cell>
          <cell r="H2471">
            <v>0.09</v>
          </cell>
          <cell r="I2471" t="str">
            <v>4          0</v>
          </cell>
          <cell r="J2471">
            <v>0</v>
          </cell>
          <cell r="K2471">
            <v>0</v>
          </cell>
          <cell r="L2471">
            <v>2003</v>
          </cell>
          <cell r="M2471" t="str">
            <v>No Trade</v>
          </cell>
          <cell r="N2471" t="str">
            <v>NG93</v>
          </cell>
          <cell r="O2471">
            <v>50.75</v>
          </cell>
          <cell r="P2471">
            <v>1</v>
          </cell>
        </row>
        <row r="2472">
          <cell r="A2472" t="str">
            <v>ON</v>
          </cell>
          <cell r="B2472">
            <v>9</v>
          </cell>
          <cell r="C2472">
            <v>3</v>
          </cell>
          <cell r="D2472" t="str">
            <v>C</v>
          </cell>
          <cell r="E2472">
            <v>6</v>
          </cell>
          <cell r="F2472">
            <v>37859</v>
          </cell>
          <cell r="G2472">
            <v>0.105</v>
          </cell>
          <cell r="H2472">
            <v>0.08</v>
          </cell>
          <cell r="I2472" t="str">
            <v>7          0</v>
          </cell>
          <cell r="J2472">
            <v>0</v>
          </cell>
          <cell r="K2472">
            <v>0</v>
          </cell>
          <cell r="L2472">
            <v>2003</v>
          </cell>
          <cell r="M2472" t="str">
            <v>No Trade</v>
          </cell>
          <cell r="N2472" t="str">
            <v>NG93</v>
          </cell>
          <cell r="O2472">
            <v>50.75</v>
          </cell>
          <cell r="P2472">
            <v>1</v>
          </cell>
        </row>
        <row r="2473">
          <cell r="A2473" t="str">
            <v>ON</v>
          </cell>
          <cell r="B2473">
            <v>9</v>
          </cell>
          <cell r="C2473">
            <v>3</v>
          </cell>
          <cell r="D2473" t="str">
            <v>C</v>
          </cell>
          <cell r="E2473">
            <v>7</v>
          </cell>
          <cell r="F2473">
            <v>37859</v>
          </cell>
          <cell r="G2473">
            <v>5.2999999999999999E-2</v>
          </cell>
          <cell r="H2473">
            <v>0.04</v>
          </cell>
          <cell r="I2473" t="str">
            <v>3          0</v>
          </cell>
          <cell r="J2473">
            <v>0</v>
          </cell>
          <cell r="K2473">
            <v>0</v>
          </cell>
          <cell r="L2473">
            <v>2003</v>
          </cell>
          <cell r="M2473" t="str">
            <v>No Trade</v>
          </cell>
          <cell r="N2473" t="str">
            <v>NG93</v>
          </cell>
          <cell r="O2473">
            <v>50.75</v>
          </cell>
          <cell r="P2473">
            <v>1</v>
          </cell>
        </row>
        <row r="2474">
          <cell r="A2474" t="str">
            <v>ON</v>
          </cell>
          <cell r="B2474">
            <v>9</v>
          </cell>
          <cell r="C2474">
            <v>3</v>
          </cell>
          <cell r="D2474" t="str">
            <v>C</v>
          </cell>
          <cell r="E2474">
            <v>8</v>
          </cell>
          <cell r="F2474">
            <v>37859</v>
          </cell>
          <cell r="G2474">
            <v>0.03</v>
          </cell>
          <cell r="H2474">
            <v>0.02</v>
          </cell>
          <cell r="I2474" t="str">
            <v>4          0</v>
          </cell>
          <cell r="J2474">
            <v>0</v>
          </cell>
          <cell r="K2474">
            <v>0</v>
          </cell>
          <cell r="L2474">
            <v>2003</v>
          </cell>
          <cell r="M2474" t="str">
            <v>No Trade</v>
          </cell>
          <cell r="N2474" t="str">
            <v>NG93</v>
          </cell>
          <cell r="O2474">
            <v>50.75</v>
          </cell>
          <cell r="P2474">
            <v>1</v>
          </cell>
        </row>
        <row r="2475">
          <cell r="A2475" t="str">
            <v>ON</v>
          </cell>
          <cell r="B2475">
            <v>9</v>
          </cell>
          <cell r="C2475">
            <v>3</v>
          </cell>
          <cell r="D2475" t="str">
            <v>C</v>
          </cell>
          <cell r="E2475">
            <v>10</v>
          </cell>
          <cell r="F2475">
            <v>37859</v>
          </cell>
          <cell r="G2475">
            <v>1.2E-2</v>
          </cell>
          <cell r="H2475">
            <v>0.01</v>
          </cell>
          <cell r="I2475" t="str">
            <v>0          0</v>
          </cell>
          <cell r="J2475">
            <v>0</v>
          </cell>
          <cell r="K2475">
            <v>0</v>
          </cell>
          <cell r="L2475">
            <v>2003</v>
          </cell>
          <cell r="M2475" t="str">
            <v>No Trade</v>
          </cell>
          <cell r="N2475" t="str">
            <v>NG93</v>
          </cell>
          <cell r="O2475">
            <v>50.75</v>
          </cell>
          <cell r="P2475">
            <v>1</v>
          </cell>
        </row>
        <row r="2476">
          <cell r="A2476" t="str">
            <v>ON</v>
          </cell>
          <cell r="B2476">
            <v>10</v>
          </cell>
          <cell r="C2476">
            <v>3</v>
          </cell>
          <cell r="D2476" t="str">
            <v>P</v>
          </cell>
          <cell r="E2476">
            <v>0.75</v>
          </cell>
          <cell r="F2476">
            <v>37889</v>
          </cell>
          <cell r="G2476">
            <v>0</v>
          </cell>
          <cell r="H2476">
            <v>0</v>
          </cell>
          <cell r="I2476" t="str">
            <v>0          0</v>
          </cell>
          <cell r="J2476">
            <v>0</v>
          </cell>
          <cell r="K2476">
            <v>0</v>
          </cell>
          <cell r="L2476">
            <v>2003</v>
          </cell>
          <cell r="M2476" t="str">
            <v>No Trade</v>
          </cell>
          <cell r="N2476" t="str">
            <v/>
          </cell>
          <cell r="O2476" t="str">
            <v/>
          </cell>
          <cell r="P2476" t="str">
            <v/>
          </cell>
        </row>
        <row r="2477">
          <cell r="A2477" t="str">
            <v>ON</v>
          </cell>
          <cell r="B2477">
            <v>10</v>
          </cell>
          <cell r="C2477">
            <v>3</v>
          </cell>
          <cell r="D2477" t="str">
            <v>C</v>
          </cell>
          <cell r="E2477">
            <v>1</v>
          </cell>
          <cell r="F2477">
            <v>37889</v>
          </cell>
          <cell r="G2477">
            <v>0</v>
          </cell>
          <cell r="H2477">
            <v>0</v>
          </cell>
          <cell r="I2477" t="str">
            <v>0          0</v>
          </cell>
          <cell r="J2477">
            <v>0</v>
          </cell>
          <cell r="K2477">
            <v>0</v>
          </cell>
          <cell r="L2477">
            <v>2003</v>
          </cell>
          <cell r="M2477" t="str">
            <v>No Trade</v>
          </cell>
          <cell r="N2477" t="str">
            <v/>
          </cell>
          <cell r="O2477" t="str">
            <v/>
          </cell>
          <cell r="P2477" t="str">
            <v/>
          </cell>
        </row>
        <row r="2478">
          <cell r="A2478" t="str">
            <v>ON</v>
          </cell>
          <cell r="B2478">
            <v>10</v>
          </cell>
          <cell r="C2478">
            <v>3</v>
          </cell>
          <cell r="D2478" t="str">
            <v>P</v>
          </cell>
          <cell r="E2478">
            <v>2</v>
          </cell>
          <cell r="F2478">
            <v>37889</v>
          </cell>
          <cell r="G2478">
            <v>3.0000000000000001E-3</v>
          </cell>
          <cell r="H2478">
            <v>0</v>
          </cell>
          <cell r="I2478" t="str">
            <v>4          0</v>
          </cell>
          <cell r="J2478">
            <v>0</v>
          </cell>
          <cell r="K2478">
            <v>0</v>
          </cell>
          <cell r="L2478">
            <v>2003</v>
          </cell>
          <cell r="M2478">
            <v>1.1871046375656622</v>
          </cell>
          <cell r="N2478" t="str">
            <v>NG103</v>
          </cell>
          <cell r="O2478">
            <v>50.75</v>
          </cell>
          <cell r="P2478">
            <v>2</v>
          </cell>
        </row>
        <row r="2479">
          <cell r="A2479" t="str">
            <v>ON</v>
          </cell>
          <cell r="B2479">
            <v>10</v>
          </cell>
          <cell r="C2479">
            <v>3</v>
          </cell>
          <cell r="D2479" t="str">
            <v>P</v>
          </cell>
          <cell r="E2479">
            <v>2.1</v>
          </cell>
          <cell r="F2479">
            <v>37889</v>
          </cell>
          <cell r="G2479">
            <v>5.0000000000000001E-3</v>
          </cell>
          <cell r="H2479">
            <v>0</v>
          </cell>
          <cell r="I2479" t="str">
            <v>7          0</v>
          </cell>
          <cell r="J2479">
            <v>0</v>
          </cell>
          <cell r="K2479">
            <v>0</v>
          </cell>
          <cell r="L2479">
            <v>2003</v>
          </cell>
          <cell r="M2479">
            <v>1.221995327504646</v>
          </cell>
          <cell r="N2479" t="str">
            <v>NG103</v>
          </cell>
          <cell r="O2479">
            <v>50.75</v>
          </cell>
          <cell r="P2479">
            <v>2</v>
          </cell>
        </row>
        <row r="2480">
          <cell r="A2480" t="str">
            <v>ON</v>
          </cell>
          <cell r="B2480">
            <v>10</v>
          </cell>
          <cell r="C2480">
            <v>3</v>
          </cell>
          <cell r="D2480" t="str">
            <v>P</v>
          </cell>
          <cell r="E2480">
            <v>2.5</v>
          </cell>
          <cell r="F2480">
            <v>37889</v>
          </cell>
          <cell r="G2480">
            <v>2.5999999999999999E-2</v>
          </cell>
          <cell r="H2480">
            <v>0.03</v>
          </cell>
          <cell r="I2480" t="str">
            <v>1          0</v>
          </cell>
          <cell r="J2480">
            <v>0</v>
          </cell>
          <cell r="K2480">
            <v>0</v>
          </cell>
          <cell r="L2480">
            <v>2003</v>
          </cell>
          <cell r="M2480">
            <v>1.3668937145412048</v>
          </cell>
          <cell r="N2480" t="str">
            <v>NG103</v>
          </cell>
          <cell r="O2480">
            <v>50.75</v>
          </cell>
          <cell r="P2480">
            <v>2</v>
          </cell>
        </row>
        <row r="2481">
          <cell r="A2481" t="str">
            <v>ON</v>
          </cell>
          <cell r="B2481">
            <v>10</v>
          </cell>
          <cell r="C2481">
            <v>3</v>
          </cell>
          <cell r="D2481" t="str">
            <v>P</v>
          </cell>
          <cell r="E2481">
            <v>2.6</v>
          </cell>
          <cell r="F2481">
            <v>37889</v>
          </cell>
          <cell r="G2481">
            <v>3.5000000000000003E-2</v>
          </cell>
          <cell r="H2481">
            <v>0.04</v>
          </cell>
          <cell r="I2481" t="str">
            <v>2          0</v>
          </cell>
          <cell r="J2481">
            <v>0</v>
          </cell>
          <cell r="K2481">
            <v>0</v>
          </cell>
          <cell r="L2481">
            <v>2003</v>
          </cell>
          <cell r="M2481">
            <v>1.3978629893228152</v>
          </cell>
          <cell r="N2481" t="str">
            <v>NG103</v>
          </cell>
          <cell r="O2481">
            <v>50.75</v>
          </cell>
          <cell r="P2481">
            <v>2</v>
          </cell>
        </row>
        <row r="2482">
          <cell r="A2482" t="str">
            <v>ON</v>
          </cell>
          <cell r="B2482">
            <v>10</v>
          </cell>
          <cell r="C2482">
            <v>3</v>
          </cell>
          <cell r="D2482" t="str">
            <v>P</v>
          </cell>
          <cell r="E2482">
            <v>2.7</v>
          </cell>
          <cell r="F2482">
            <v>37889</v>
          </cell>
          <cell r="G2482">
            <v>0</v>
          </cell>
          <cell r="H2482">
            <v>0</v>
          </cell>
          <cell r="I2482" t="str">
            <v>0          0</v>
          </cell>
          <cell r="J2482">
            <v>0</v>
          </cell>
          <cell r="K2482">
            <v>0</v>
          </cell>
          <cell r="L2482">
            <v>2003</v>
          </cell>
          <cell r="M2482" t="str">
            <v>No Trade</v>
          </cell>
          <cell r="N2482" t="str">
            <v/>
          </cell>
          <cell r="O2482" t="str">
            <v/>
          </cell>
          <cell r="P2482" t="str">
            <v/>
          </cell>
        </row>
        <row r="2483">
          <cell r="A2483" t="str">
            <v>ON</v>
          </cell>
          <cell r="B2483">
            <v>10</v>
          </cell>
          <cell r="C2483">
            <v>3</v>
          </cell>
          <cell r="D2483" t="str">
            <v>P</v>
          </cell>
          <cell r="E2483">
            <v>2.75</v>
          </cell>
          <cell r="F2483">
            <v>37889</v>
          </cell>
          <cell r="G2483">
            <v>5.3999999999999999E-2</v>
          </cell>
          <cell r="H2483">
            <v>0.06</v>
          </cell>
          <cell r="I2483" t="str">
            <v>3          0</v>
          </cell>
          <cell r="J2483">
            <v>0</v>
          </cell>
          <cell r="K2483">
            <v>0</v>
          </cell>
          <cell r="L2483">
            <v>2003</v>
          </cell>
          <cell r="M2483">
            <v>1.4499129806085567</v>
          </cell>
          <cell r="N2483" t="str">
            <v>NG103</v>
          </cell>
          <cell r="O2483">
            <v>50.75</v>
          </cell>
          <cell r="P2483">
            <v>2</v>
          </cell>
        </row>
        <row r="2484">
          <cell r="A2484" t="str">
            <v>ON</v>
          </cell>
          <cell r="B2484">
            <v>10</v>
          </cell>
          <cell r="C2484">
            <v>3</v>
          </cell>
          <cell r="D2484" t="str">
            <v>P</v>
          </cell>
          <cell r="E2484">
            <v>2.8</v>
          </cell>
          <cell r="F2484">
            <v>37889</v>
          </cell>
          <cell r="G2484">
            <v>0</v>
          </cell>
          <cell r="H2484">
            <v>0</v>
          </cell>
          <cell r="I2484" t="str">
            <v>0          0</v>
          </cell>
          <cell r="J2484">
            <v>0</v>
          </cell>
          <cell r="K2484">
            <v>0</v>
          </cell>
          <cell r="L2484">
            <v>2003</v>
          </cell>
          <cell r="M2484" t="str">
            <v>No Trade</v>
          </cell>
          <cell r="N2484" t="str">
            <v/>
          </cell>
          <cell r="O2484" t="str">
            <v/>
          </cell>
          <cell r="P2484" t="str">
            <v/>
          </cell>
        </row>
        <row r="2485">
          <cell r="A2485" t="str">
            <v>ON</v>
          </cell>
          <cell r="B2485">
            <v>10</v>
          </cell>
          <cell r="C2485">
            <v>3</v>
          </cell>
          <cell r="D2485" t="str">
            <v>P</v>
          </cell>
          <cell r="E2485">
            <v>3</v>
          </cell>
          <cell r="F2485">
            <v>37889</v>
          </cell>
          <cell r="G2485">
            <v>9.8000000000000004E-2</v>
          </cell>
          <cell r="H2485">
            <v>0.11</v>
          </cell>
          <cell r="I2485" t="str">
            <v>3          0</v>
          </cell>
          <cell r="J2485">
            <v>0</v>
          </cell>
          <cell r="K2485">
            <v>0</v>
          </cell>
          <cell r="L2485">
            <v>2003</v>
          </cell>
          <cell r="M2485">
            <v>1.5308186338393701</v>
          </cell>
          <cell r="N2485" t="str">
            <v>NG103</v>
          </cell>
          <cell r="O2485">
            <v>50.75</v>
          </cell>
          <cell r="P2485">
            <v>2</v>
          </cell>
        </row>
        <row r="2486">
          <cell r="A2486" t="str">
            <v>ON</v>
          </cell>
          <cell r="B2486">
            <v>10</v>
          </cell>
          <cell r="C2486">
            <v>3</v>
          </cell>
          <cell r="D2486" t="str">
            <v>P</v>
          </cell>
          <cell r="E2486">
            <v>3.1</v>
          </cell>
          <cell r="F2486">
            <v>37889</v>
          </cell>
          <cell r="G2486">
            <v>0.122</v>
          </cell>
          <cell r="H2486">
            <v>0.13</v>
          </cell>
          <cell r="I2486" t="str">
            <v>9          0</v>
          </cell>
          <cell r="J2486">
            <v>0</v>
          </cell>
          <cell r="K2486">
            <v>0</v>
          </cell>
          <cell r="L2486">
            <v>2003</v>
          </cell>
          <cell r="M2486">
            <v>1.5653295382821197</v>
          </cell>
          <cell r="N2486" t="str">
            <v>NG103</v>
          </cell>
          <cell r="O2486">
            <v>50.75</v>
          </cell>
          <cell r="P2486">
            <v>2</v>
          </cell>
        </row>
        <row r="2487">
          <cell r="A2487" t="str">
            <v>ON</v>
          </cell>
          <cell r="B2487">
            <v>10</v>
          </cell>
          <cell r="C2487">
            <v>3</v>
          </cell>
          <cell r="D2487" t="str">
            <v>P</v>
          </cell>
          <cell r="E2487">
            <v>3.15</v>
          </cell>
          <cell r="F2487">
            <v>37889</v>
          </cell>
          <cell r="G2487">
            <v>0.13500000000000001</v>
          </cell>
          <cell r="H2487">
            <v>0.15</v>
          </cell>
          <cell r="I2487" t="str">
            <v>3          0</v>
          </cell>
          <cell r="J2487">
            <v>0</v>
          </cell>
          <cell r="K2487">
            <v>0</v>
          </cell>
          <cell r="L2487">
            <v>2003</v>
          </cell>
          <cell r="M2487">
            <v>1.5818671994063969</v>
          </cell>
          <cell r="N2487" t="str">
            <v>NG103</v>
          </cell>
          <cell r="O2487">
            <v>50.75</v>
          </cell>
          <cell r="P2487">
            <v>2</v>
          </cell>
        </row>
        <row r="2488">
          <cell r="A2488" t="str">
            <v>ON</v>
          </cell>
          <cell r="B2488">
            <v>10</v>
          </cell>
          <cell r="C2488">
            <v>3</v>
          </cell>
          <cell r="D2488" t="str">
            <v>P</v>
          </cell>
          <cell r="E2488">
            <v>3.2</v>
          </cell>
          <cell r="F2488">
            <v>37889</v>
          </cell>
          <cell r="G2488">
            <v>0.14799999999999999</v>
          </cell>
          <cell r="H2488">
            <v>0.16</v>
          </cell>
          <cell r="I2488" t="str">
            <v>8          0</v>
          </cell>
          <cell r="J2488">
            <v>0</v>
          </cell>
          <cell r="K2488">
            <v>0</v>
          </cell>
          <cell r="L2488">
            <v>2003</v>
          </cell>
          <cell r="M2488">
            <v>1.5967373497067985</v>
          </cell>
          <cell r="N2488" t="str">
            <v>NG103</v>
          </cell>
          <cell r="O2488">
            <v>50.75</v>
          </cell>
          <cell r="P2488">
            <v>2</v>
          </cell>
        </row>
        <row r="2489">
          <cell r="A2489" t="str">
            <v>ON</v>
          </cell>
          <cell r="B2489">
            <v>10</v>
          </cell>
          <cell r="C2489">
            <v>3</v>
          </cell>
          <cell r="D2489" t="str">
            <v>P</v>
          </cell>
          <cell r="E2489">
            <v>3.25</v>
          </cell>
          <cell r="F2489">
            <v>37889</v>
          </cell>
          <cell r="G2489">
            <v>0.16300000000000001</v>
          </cell>
          <cell r="H2489">
            <v>0.18</v>
          </cell>
          <cell r="I2489" t="str">
            <v>4          0</v>
          </cell>
          <cell r="J2489">
            <v>0</v>
          </cell>
          <cell r="K2489">
            <v>0</v>
          </cell>
          <cell r="L2489">
            <v>2003</v>
          </cell>
          <cell r="M2489">
            <v>1.6137176993402509</v>
          </cell>
          <cell r="N2489" t="str">
            <v>NG103</v>
          </cell>
          <cell r="O2489">
            <v>50.75</v>
          </cell>
          <cell r="P2489">
            <v>2</v>
          </cell>
        </row>
        <row r="2490">
          <cell r="A2490" t="str">
            <v>ON</v>
          </cell>
          <cell r="B2490">
            <v>10</v>
          </cell>
          <cell r="C2490">
            <v>3</v>
          </cell>
          <cell r="D2490" t="str">
            <v>P</v>
          </cell>
          <cell r="E2490">
            <v>3.35</v>
          </cell>
          <cell r="F2490">
            <v>37889</v>
          </cell>
          <cell r="G2490">
            <v>0.19400000000000001</v>
          </cell>
          <cell r="H2490">
            <v>0.21</v>
          </cell>
          <cell r="I2490" t="str">
            <v>8          0</v>
          </cell>
          <cell r="J2490">
            <v>0</v>
          </cell>
          <cell r="K2490">
            <v>0</v>
          </cell>
          <cell r="L2490">
            <v>2003</v>
          </cell>
          <cell r="M2490">
            <v>1.6446927842329018</v>
          </cell>
          <cell r="N2490" t="str">
            <v>NG103</v>
          </cell>
          <cell r="O2490">
            <v>50.75</v>
          </cell>
          <cell r="P2490">
            <v>2</v>
          </cell>
        </row>
        <row r="2491">
          <cell r="A2491" t="str">
            <v>ON</v>
          </cell>
          <cell r="B2491">
            <v>10</v>
          </cell>
          <cell r="C2491">
            <v>3</v>
          </cell>
          <cell r="D2491" t="str">
            <v>C</v>
          </cell>
          <cell r="E2491">
            <v>3.4</v>
          </cell>
          <cell r="F2491">
            <v>37889</v>
          </cell>
          <cell r="G2491">
            <v>0.64100000000000001</v>
          </cell>
          <cell r="H2491">
            <v>0.64</v>
          </cell>
          <cell r="I2491" t="str">
            <v>1          0</v>
          </cell>
          <cell r="J2491">
            <v>0</v>
          </cell>
          <cell r="K2491">
            <v>0</v>
          </cell>
          <cell r="L2491">
            <v>2003</v>
          </cell>
          <cell r="M2491" t="str">
            <v>No Trade</v>
          </cell>
          <cell r="N2491" t="str">
            <v>NG103</v>
          </cell>
          <cell r="O2491">
            <v>50.75</v>
          </cell>
          <cell r="P2491">
            <v>1</v>
          </cell>
        </row>
        <row r="2492">
          <cell r="A2492" t="str">
            <v>ON</v>
          </cell>
          <cell r="B2492">
            <v>10</v>
          </cell>
          <cell r="C2492">
            <v>3</v>
          </cell>
          <cell r="D2492" t="str">
            <v>P</v>
          </cell>
          <cell r="E2492">
            <v>3.4</v>
          </cell>
          <cell r="F2492">
            <v>37889</v>
          </cell>
          <cell r="G2492">
            <v>0.21199999999999999</v>
          </cell>
          <cell r="H2492">
            <v>0.23</v>
          </cell>
          <cell r="I2492" t="str">
            <v>7          0</v>
          </cell>
          <cell r="J2492">
            <v>0</v>
          </cell>
          <cell r="K2492">
            <v>0</v>
          </cell>
          <cell r="L2492">
            <v>2003</v>
          </cell>
          <cell r="M2492">
            <v>1.6619267045557229</v>
          </cell>
          <cell r="N2492" t="str">
            <v>NG103</v>
          </cell>
          <cell r="O2492">
            <v>50.75</v>
          </cell>
          <cell r="P2492">
            <v>2</v>
          </cell>
        </row>
        <row r="2493">
          <cell r="A2493" t="str">
            <v>ON</v>
          </cell>
          <cell r="B2493">
            <v>10</v>
          </cell>
          <cell r="C2493">
            <v>3</v>
          </cell>
          <cell r="D2493" t="str">
            <v>C</v>
          </cell>
          <cell r="E2493">
            <v>3.45</v>
          </cell>
          <cell r="F2493">
            <v>37889</v>
          </cell>
          <cell r="G2493">
            <v>0.63300000000000001</v>
          </cell>
          <cell r="H2493">
            <v>0.63</v>
          </cell>
          <cell r="I2493" t="str">
            <v>3          0</v>
          </cell>
          <cell r="J2493">
            <v>0</v>
          </cell>
          <cell r="K2493">
            <v>0</v>
          </cell>
          <cell r="L2493">
            <v>2003</v>
          </cell>
          <cell r="M2493" t="str">
            <v>No Trade</v>
          </cell>
          <cell r="N2493" t="str">
            <v>NG103</v>
          </cell>
          <cell r="O2493">
            <v>50.75</v>
          </cell>
          <cell r="P2493">
            <v>1</v>
          </cell>
        </row>
        <row r="2494">
          <cell r="A2494" t="str">
            <v>ON</v>
          </cell>
          <cell r="B2494">
            <v>10</v>
          </cell>
          <cell r="C2494">
            <v>3</v>
          </cell>
          <cell r="D2494" t="str">
            <v>P</v>
          </cell>
          <cell r="E2494">
            <v>3.45</v>
          </cell>
          <cell r="F2494">
            <v>37889</v>
          </cell>
          <cell r="G2494">
            <v>0.23</v>
          </cell>
          <cell r="H2494">
            <v>0.25</v>
          </cell>
          <cell r="I2494" t="str">
            <v>6          0</v>
          </cell>
          <cell r="J2494">
            <v>0</v>
          </cell>
          <cell r="K2494">
            <v>0</v>
          </cell>
          <cell r="L2494">
            <v>2003</v>
          </cell>
          <cell r="M2494">
            <v>1.6777070496735553</v>
          </cell>
          <cell r="N2494" t="str">
            <v>NG103</v>
          </cell>
          <cell r="O2494">
            <v>50.75</v>
          </cell>
          <cell r="P2494">
            <v>2</v>
          </cell>
        </row>
        <row r="2495">
          <cell r="A2495" t="str">
            <v>ON</v>
          </cell>
          <cell r="B2495">
            <v>10</v>
          </cell>
          <cell r="C2495">
            <v>3</v>
          </cell>
          <cell r="D2495" t="str">
            <v>P</v>
          </cell>
          <cell r="E2495">
            <v>3.5</v>
          </cell>
          <cell r="F2495">
            <v>37889</v>
          </cell>
          <cell r="G2495">
            <v>0.248</v>
          </cell>
          <cell r="H2495">
            <v>0.27</v>
          </cell>
          <cell r="I2495" t="str">
            <v>6          0</v>
          </cell>
          <cell r="J2495">
            <v>0</v>
          </cell>
          <cell r="K2495">
            <v>0</v>
          </cell>
          <cell r="L2495">
            <v>2003</v>
          </cell>
          <cell r="M2495">
            <v>1.6922230067740471</v>
          </cell>
          <cell r="N2495" t="str">
            <v>NG103</v>
          </cell>
          <cell r="O2495">
            <v>50.75</v>
          </cell>
          <cell r="P2495">
            <v>2</v>
          </cell>
        </row>
        <row r="2496">
          <cell r="A2496" t="str">
            <v>ON</v>
          </cell>
          <cell r="B2496">
            <v>10</v>
          </cell>
          <cell r="C2496">
            <v>3</v>
          </cell>
          <cell r="D2496" t="str">
            <v>C</v>
          </cell>
          <cell r="E2496">
            <v>3.6</v>
          </cell>
          <cell r="F2496">
            <v>37889</v>
          </cell>
          <cell r="G2496">
            <v>0.751</v>
          </cell>
          <cell r="H2496">
            <v>0.68</v>
          </cell>
          <cell r="I2496" t="str">
            <v>5          0</v>
          </cell>
          <cell r="J2496">
            <v>0</v>
          </cell>
          <cell r="K2496">
            <v>0</v>
          </cell>
          <cell r="L2496">
            <v>2003</v>
          </cell>
          <cell r="M2496" t="str">
            <v>No Trade</v>
          </cell>
          <cell r="N2496" t="str">
            <v>NG103</v>
          </cell>
          <cell r="O2496">
            <v>50.75</v>
          </cell>
          <cell r="P2496">
            <v>1</v>
          </cell>
        </row>
        <row r="2497">
          <cell r="A2497" t="str">
            <v>ON</v>
          </cell>
          <cell r="B2497">
            <v>10</v>
          </cell>
          <cell r="C2497">
            <v>3</v>
          </cell>
          <cell r="D2497" t="str">
            <v>P</v>
          </cell>
          <cell r="E2497">
            <v>3.6</v>
          </cell>
          <cell r="F2497">
            <v>37889</v>
          </cell>
          <cell r="G2497">
            <v>0.28799999999999998</v>
          </cell>
          <cell r="H2497">
            <v>0.31</v>
          </cell>
          <cell r="I2497" t="str">
            <v>8          0</v>
          </cell>
          <cell r="J2497">
            <v>0</v>
          </cell>
          <cell r="K2497">
            <v>0</v>
          </cell>
          <cell r="L2497">
            <v>2003</v>
          </cell>
          <cell r="M2497">
            <v>1.7230011394892499</v>
          </cell>
          <cell r="N2497" t="str">
            <v>NG103</v>
          </cell>
          <cell r="O2497">
            <v>50.75</v>
          </cell>
          <cell r="P2497">
            <v>2</v>
          </cell>
        </row>
        <row r="2498">
          <cell r="A2498" t="str">
            <v>ON</v>
          </cell>
          <cell r="B2498">
            <v>10</v>
          </cell>
          <cell r="C2498">
            <v>3</v>
          </cell>
          <cell r="D2498" t="str">
            <v>P</v>
          </cell>
          <cell r="E2498">
            <v>3.65</v>
          </cell>
          <cell r="F2498">
            <v>37889</v>
          </cell>
          <cell r="G2498">
            <v>0.309</v>
          </cell>
          <cell r="H2498">
            <v>0.34</v>
          </cell>
          <cell r="I2498" t="str">
            <v>0          0</v>
          </cell>
          <cell r="J2498">
            <v>0</v>
          </cell>
          <cell r="K2498">
            <v>0</v>
          </cell>
          <cell r="L2498">
            <v>2003</v>
          </cell>
          <cell r="M2498">
            <v>1.7379167119934327</v>
          </cell>
          <cell r="N2498" t="str">
            <v>NG103</v>
          </cell>
          <cell r="O2498">
            <v>50.75</v>
          </cell>
          <cell r="P2498">
            <v>2</v>
          </cell>
        </row>
        <row r="2499">
          <cell r="A2499" t="str">
            <v>ON</v>
          </cell>
          <cell r="B2499">
            <v>10</v>
          </cell>
          <cell r="C2499">
            <v>3</v>
          </cell>
          <cell r="D2499" t="str">
            <v>C</v>
          </cell>
          <cell r="E2499">
            <v>3.7</v>
          </cell>
          <cell r="F2499">
            <v>37889</v>
          </cell>
          <cell r="G2499">
            <v>0.69399999999999995</v>
          </cell>
          <cell r="H2499">
            <v>0.63</v>
          </cell>
          <cell r="I2499" t="str">
            <v>4          0</v>
          </cell>
          <cell r="J2499">
            <v>0</v>
          </cell>
          <cell r="K2499">
            <v>0</v>
          </cell>
          <cell r="L2499">
            <v>2003</v>
          </cell>
          <cell r="M2499" t="str">
            <v>No Trade</v>
          </cell>
          <cell r="N2499" t="str">
            <v>NG103</v>
          </cell>
          <cell r="O2499">
            <v>50.75</v>
          </cell>
          <cell r="P2499">
            <v>1</v>
          </cell>
        </row>
        <row r="2500">
          <cell r="A2500" t="str">
            <v>ON</v>
          </cell>
          <cell r="B2500">
            <v>10</v>
          </cell>
          <cell r="C2500">
            <v>3</v>
          </cell>
          <cell r="D2500" t="str">
            <v>P</v>
          </cell>
          <cell r="E2500">
            <v>3.7</v>
          </cell>
          <cell r="F2500">
            <v>37889</v>
          </cell>
          <cell r="G2500">
            <v>0.33100000000000002</v>
          </cell>
          <cell r="H2500">
            <v>0.36</v>
          </cell>
          <cell r="I2500" t="str">
            <v>3          0</v>
          </cell>
          <cell r="J2500">
            <v>0</v>
          </cell>
          <cell r="K2500">
            <v>0</v>
          </cell>
          <cell r="L2500">
            <v>2003</v>
          </cell>
          <cell r="M2500">
            <v>1.7529354026946418</v>
          </cell>
          <cell r="N2500" t="str">
            <v>NG103</v>
          </cell>
          <cell r="O2500">
            <v>50.75</v>
          </cell>
          <cell r="P2500">
            <v>2</v>
          </cell>
        </row>
        <row r="2501">
          <cell r="A2501" t="str">
            <v>ON</v>
          </cell>
          <cell r="B2501">
            <v>10</v>
          </cell>
          <cell r="C2501">
            <v>3</v>
          </cell>
          <cell r="D2501" t="str">
            <v>C</v>
          </cell>
          <cell r="E2501">
            <v>3.75</v>
          </cell>
          <cell r="F2501">
            <v>37889</v>
          </cell>
          <cell r="G2501">
            <v>0.66800000000000004</v>
          </cell>
          <cell r="H2501">
            <v>0.61</v>
          </cell>
          <cell r="I2501" t="str">
            <v>0          0</v>
          </cell>
          <cell r="J2501">
            <v>0</v>
          </cell>
          <cell r="K2501">
            <v>0</v>
          </cell>
          <cell r="L2501">
            <v>2003</v>
          </cell>
          <cell r="M2501" t="str">
            <v>No Trade</v>
          </cell>
          <cell r="N2501" t="str">
            <v>NG103</v>
          </cell>
          <cell r="O2501">
            <v>50.75</v>
          </cell>
          <cell r="P2501">
            <v>1</v>
          </cell>
        </row>
        <row r="2502">
          <cell r="A2502" t="str">
            <v>ON</v>
          </cell>
          <cell r="B2502">
            <v>10</v>
          </cell>
          <cell r="C2502">
            <v>3</v>
          </cell>
          <cell r="D2502" t="str">
            <v>P</v>
          </cell>
          <cell r="E2502">
            <v>3.75</v>
          </cell>
          <cell r="F2502">
            <v>37889</v>
          </cell>
          <cell r="G2502">
            <v>0.35299999999999998</v>
          </cell>
          <cell r="H2502">
            <v>0.38</v>
          </cell>
          <cell r="I2502" t="str">
            <v>7         50</v>
          </cell>
          <cell r="J2502">
            <v>0</v>
          </cell>
          <cell r="K2502">
            <v>0</v>
          </cell>
          <cell r="L2502">
            <v>2003</v>
          </cell>
          <cell r="M2502">
            <v>1.7669467859736581</v>
          </cell>
          <cell r="N2502" t="str">
            <v>NG103</v>
          </cell>
          <cell r="O2502">
            <v>50.75</v>
          </cell>
          <cell r="P2502">
            <v>2</v>
          </cell>
        </row>
        <row r="2503">
          <cell r="A2503" t="str">
            <v>ON</v>
          </cell>
          <cell r="B2503">
            <v>10</v>
          </cell>
          <cell r="C2503">
            <v>3</v>
          </cell>
          <cell r="D2503" t="str">
            <v>C</v>
          </cell>
          <cell r="E2503">
            <v>3.8</v>
          </cell>
          <cell r="F2503">
            <v>37889</v>
          </cell>
          <cell r="G2503">
            <v>0.64300000000000002</v>
          </cell>
          <cell r="H2503">
            <v>0.57999999999999996</v>
          </cell>
          <cell r="I2503" t="str">
            <v>3          0</v>
          </cell>
          <cell r="J2503">
            <v>0</v>
          </cell>
          <cell r="K2503">
            <v>0</v>
          </cell>
          <cell r="L2503">
            <v>2003</v>
          </cell>
          <cell r="M2503" t="str">
            <v>No Trade</v>
          </cell>
          <cell r="N2503" t="str">
            <v>NG103</v>
          </cell>
          <cell r="O2503">
            <v>50.75</v>
          </cell>
          <cell r="P2503">
            <v>1</v>
          </cell>
        </row>
        <row r="2504">
          <cell r="A2504" t="str">
            <v>ON</v>
          </cell>
          <cell r="B2504">
            <v>10</v>
          </cell>
          <cell r="C2504">
            <v>3</v>
          </cell>
          <cell r="D2504" t="str">
            <v>P</v>
          </cell>
          <cell r="E2504">
            <v>3.8</v>
          </cell>
          <cell r="F2504">
            <v>37889</v>
          </cell>
          <cell r="G2504">
            <v>0.376</v>
          </cell>
          <cell r="H2504">
            <v>0.41</v>
          </cell>
          <cell r="I2504" t="str">
            <v>2          0</v>
          </cell>
          <cell r="J2504">
            <v>0</v>
          </cell>
          <cell r="K2504">
            <v>0</v>
          </cell>
          <cell r="L2504">
            <v>2003</v>
          </cell>
          <cell r="M2504">
            <v>1.7811100283119006</v>
          </cell>
          <cell r="N2504" t="str">
            <v>NG103</v>
          </cell>
          <cell r="O2504">
            <v>50.75</v>
          </cell>
          <cell r="P2504">
            <v>2</v>
          </cell>
        </row>
        <row r="2505">
          <cell r="A2505" t="str">
            <v>ON</v>
          </cell>
          <cell r="B2505">
            <v>10</v>
          </cell>
          <cell r="C2505">
            <v>3</v>
          </cell>
          <cell r="D2505" t="str">
            <v>C</v>
          </cell>
          <cell r="E2505">
            <v>3.85</v>
          </cell>
          <cell r="F2505">
            <v>37889</v>
          </cell>
          <cell r="G2505">
            <v>0.61899999999999999</v>
          </cell>
          <cell r="H2505">
            <v>0.55000000000000004</v>
          </cell>
          <cell r="I2505" t="str">
            <v>9          0</v>
          </cell>
          <cell r="J2505">
            <v>0</v>
          </cell>
          <cell r="K2505">
            <v>0</v>
          </cell>
          <cell r="L2505">
            <v>2003</v>
          </cell>
          <cell r="M2505" t="str">
            <v>No Trade</v>
          </cell>
          <cell r="N2505" t="str">
            <v>NG103</v>
          </cell>
          <cell r="O2505">
            <v>50.75</v>
          </cell>
          <cell r="P2505">
            <v>1</v>
          </cell>
        </row>
        <row r="2506">
          <cell r="A2506" t="str">
            <v>ON</v>
          </cell>
          <cell r="B2506">
            <v>10</v>
          </cell>
          <cell r="C2506">
            <v>3</v>
          </cell>
          <cell r="D2506" t="str">
            <v>P</v>
          </cell>
          <cell r="E2506">
            <v>3.85</v>
          </cell>
          <cell r="F2506">
            <v>37889</v>
          </cell>
          <cell r="G2506">
            <v>0.4</v>
          </cell>
          <cell r="H2506">
            <v>0.43</v>
          </cell>
          <cell r="I2506" t="str">
            <v>7          0</v>
          </cell>
          <cell r="J2506">
            <v>0</v>
          </cell>
          <cell r="K2506">
            <v>0</v>
          </cell>
          <cell r="L2506">
            <v>2003</v>
          </cell>
          <cell r="M2506">
            <v>1.7954061284437153</v>
          </cell>
          <cell r="N2506" t="str">
            <v>NG103</v>
          </cell>
          <cell r="O2506">
            <v>50.75</v>
          </cell>
          <cell r="P2506">
            <v>2</v>
          </cell>
        </row>
        <row r="2507">
          <cell r="A2507" t="str">
            <v>ON</v>
          </cell>
          <cell r="B2507">
            <v>10</v>
          </cell>
          <cell r="C2507">
            <v>3</v>
          </cell>
          <cell r="D2507" t="str">
            <v>C</v>
          </cell>
          <cell r="E2507">
            <v>3.9</v>
          </cell>
          <cell r="F2507">
            <v>37889</v>
          </cell>
          <cell r="G2507">
            <v>0.59499999999999997</v>
          </cell>
          <cell r="H2507">
            <v>0.53</v>
          </cell>
          <cell r="I2507" t="str">
            <v>8          0</v>
          </cell>
          <cell r="J2507">
            <v>0</v>
          </cell>
          <cell r="K2507">
            <v>0</v>
          </cell>
          <cell r="L2507">
            <v>2003</v>
          </cell>
          <cell r="M2507" t="str">
            <v>No Trade</v>
          </cell>
          <cell r="N2507" t="str">
            <v>NG103</v>
          </cell>
          <cell r="O2507">
            <v>50.75</v>
          </cell>
          <cell r="P2507">
            <v>1</v>
          </cell>
        </row>
        <row r="2508">
          <cell r="A2508" t="str">
            <v>ON</v>
          </cell>
          <cell r="B2508">
            <v>10</v>
          </cell>
          <cell r="C2508">
            <v>3</v>
          </cell>
          <cell r="D2508" t="str">
            <v>P</v>
          </cell>
          <cell r="E2508">
            <v>3.9</v>
          </cell>
          <cell r="F2508">
            <v>37889</v>
          </cell>
          <cell r="G2508">
            <v>0.42499999999999999</v>
          </cell>
          <cell r="H2508">
            <v>0.46</v>
          </cell>
          <cell r="I2508" t="str">
            <v>4          0</v>
          </cell>
          <cell r="J2508">
            <v>0</v>
          </cell>
          <cell r="K2508">
            <v>0</v>
          </cell>
          <cell r="L2508">
            <v>2003</v>
          </cell>
          <cell r="M2508">
            <v>1.8098194747672633</v>
          </cell>
          <cell r="N2508" t="str">
            <v>NG103</v>
          </cell>
          <cell r="O2508">
            <v>50.75</v>
          </cell>
          <cell r="P2508">
            <v>2</v>
          </cell>
        </row>
        <row r="2509">
          <cell r="A2509" t="str">
            <v>ON</v>
          </cell>
          <cell r="B2509">
            <v>10</v>
          </cell>
          <cell r="C2509">
            <v>3</v>
          </cell>
          <cell r="D2509" t="str">
            <v>C</v>
          </cell>
          <cell r="E2509">
            <v>3.95</v>
          </cell>
          <cell r="F2509">
            <v>37889</v>
          </cell>
          <cell r="G2509">
            <v>0.57099999999999995</v>
          </cell>
          <cell r="H2509">
            <v>0.51</v>
          </cell>
          <cell r="I2509" t="str">
            <v>5          0</v>
          </cell>
          <cell r="J2509">
            <v>0</v>
          </cell>
          <cell r="K2509">
            <v>0</v>
          </cell>
          <cell r="L2509">
            <v>2003</v>
          </cell>
          <cell r="M2509" t="str">
            <v>No Trade</v>
          </cell>
          <cell r="N2509" t="str">
            <v>NG103</v>
          </cell>
          <cell r="O2509">
            <v>50.75</v>
          </cell>
          <cell r="P2509">
            <v>1</v>
          </cell>
        </row>
        <row r="2510">
          <cell r="A2510" t="str">
            <v>ON</v>
          </cell>
          <cell r="B2510">
            <v>10</v>
          </cell>
          <cell r="C2510">
            <v>3</v>
          </cell>
          <cell r="D2510" t="str">
            <v>P</v>
          </cell>
          <cell r="E2510">
            <v>3.95</v>
          </cell>
          <cell r="F2510">
            <v>37889</v>
          </cell>
          <cell r="G2510">
            <v>0.45100000000000001</v>
          </cell>
          <cell r="H2510">
            <v>0.49</v>
          </cell>
          <cell r="I2510" t="str">
            <v>1          0</v>
          </cell>
          <cell r="J2510">
            <v>0</v>
          </cell>
          <cell r="K2510">
            <v>0</v>
          </cell>
          <cell r="L2510">
            <v>2003</v>
          </cell>
          <cell r="M2510">
            <v>1.8243373286102016</v>
          </cell>
          <cell r="N2510" t="str">
            <v>NG103</v>
          </cell>
          <cell r="O2510">
            <v>50.75</v>
          </cell>
          <cell r="P2510">
            <v>2</v>
          </cell>
        </row>
        <row r="2511">
          <cell r="A2511" t="str">
            <v>ON</v>
          </cell>
          <cell r="B2511">
            <v>10</v>
          </cell>
          <cell r="C2511">
            <v>3</v>
          </cell>
          <cell r="D2511" t="str">
            <v>C</v>
          </cell>
          <cell r="E2511">
            <v>4</v>
          </cell>
          <cell r="F2511">
            <v>37889</v>
          </cell>
          <cell r="G2511">
            <v>0.54700000000000004</v>
          </cell>
          <cell r="H2511">
            <v>0.49</v>
          </cell>
          <cell r="I2511" t="str">
            <v>5          0</v>
          </cell>
          <cell r="J2511">
            <v>0</v>
          </cell>
          <cell r="K2511">
            <v>0</v>
          </cell>
          <cell r="L2511">
            <v>2003</v>
          </cell>
          <cell r="M2511" t="str">
            <v>No Trade</v>
          </cell>
          <cell r="N2511" t="str">
            <v>NG103</v>
          </cell>
          <cell r="O2511">
            <v>50.75</v>
          </cell>
          <cell r="P2511">
            <v>1</v>
          </cell>
        </row>
        <row r="2512">
          <cell r="A2512" t="str">
            <v>ON</v>
          </cell>
          <cell r="B2512">
            <v>10</v>
          </cell>
          <cell r="C2512">
            <v>3</v>
          </cell>
          <cell r="D2512" t="str">
            <v>P</v>
          </cell>
          <cell r="E2512">
            <v>4</v>
          </cell>
          <cell r="F2512">
            <v>37889</v>
          </cell>
          <cell r="G2512">
            <v>0.47699999999999998</v>
          </cell>
          <cell r="H2512">
            <v>0.52</v>
          </cell>
          <cell r="I2512" t="str">
            <v>1          0</v>
          </cell>
          <cell r="J2512">
            <v>0</v>
          </cell>
          <cell r="K2512">
            <v>0</v>
          </cell>
          <cell r="L2512">
            <v>2003</v>
          </cell>
          <cell r="M2512">
            <v>1.8380286810039406</v>
          </cell>
          <cell r="N2512" t="str">
            <v>NG103</v>
          </cell>
          <cell r="O2512">
            <v>50.75</v>
          </cell>
          <cell r="P2512">
            <v>2</v>
          </cell>
        </row>
        <row r="2513">
          <cell r="A2513" t="str">
            <v>ON</v>
          </cell>
          <cell r="B2513">
            <v>10</v>
          </cell>
          <cell r="C2513">
            <v>3</v>
          </cell>
          <cell r="D2513" t="str">
            <v>C</v>
          </cell>
          <cell r="E2513">
            <v>4.05</v>
          </cell>
          <cell r="F2513">
            <v>37889</v>
          </cell>
          <cell r="G2513">
            <v>0.52400000000000002</v>
          </cell>
          <cell r="H2513">
            <v>0.47</v>
          </cell>
          <cell r="I2513" t="str">
            <v>5          0</v>
          </cell>
          <cell r="J2513">
            <v>0</v>
          </cell>
          <cell r="K2513">
            <v>0</v>
          </cell>
          <cell r="L2513">
            <v>2003</v>
          </cell>
          <cell r="M2513" t="str">
            <v>No Trade</v>
          </cell>
          <cell r="N2513" t="str">
            <v>NG103</v>
          </cell>
          <cell r="O2513">
            <v>50.75</v>
          </cell>
          <cell r="P2513">
            <v>1</v>
          </cell>
        </row>
        <row r="2514">
          <cell r="A2514" t="str">
            <v>ON</v>
          </cell>
          <cell r="B2514">
            <v>10</v>
          </cell>
          <cell r="C2514">
            <v>3</v>
          </cell>
          <cell r="D2514" t="str">
            <v>P</v>
          </cell>
          <cell r="E2514">
            <v>4.05</v>
          </cell>
          <cell r="F2514">
            <v>37889</v>
          </cell>
          <cell r="G2514">
            <v>0.504</v>
          </cell>
          <cell r="H2514">
            <v>0.55000000000000004</v>
          </cell>
          <cell r="I2514" t="str">
            <v>1          0</v>
          </cell>
          <cell r="J2514">
            <v>0</v>
          </cell>
          <cell r="K2514">
            <v>0</v>
          </cell>
          <cell r="L2514">
            <v>2003</v>
          </cell>
          <cell r="M2514">
            <v>1.8518622157290554</v>
          </cell>
          <cell r="N2514" t="str">
            <v>NG103</v>
          </cell>
          <cell r="O2514">
            <v>50.75</v>
          </cell>
          <cell r="P2514">
            <v>2</v>
          </cell>
        </row>
        <row r="2515">
          <cell r="A2515" t="str">
            <v>ON</v>
          </cell>
          <cell r="B2515">
            <v>10</v>
          </cell>
          <cell r="C2515">
            <v>3</v>
          </cell>
          <cell r="D2515" t="str">
            <v>C</v>
          </cell>
          <cell r="E2515">
            <v>4.0999999999999996</v>
          </cell>
          <cell r="F2515">
            <v>37889</v>
          </cell>
          <cell r="G2515">
            <v>0.504</v>
          </cell>
          <cell r="H2515">
            <v>0.45</v>
          </cell>
          <cell r="I2515" t="str">
            <v>6          0</v>
          </cell>
          <cell r="J2515">
            <v>0</v>
          </cell>
          <cell r="K2515">
            <v>0</v>
          </cell>
          <cell r="L2515">
            <v>2003</v>
          </cell>
          <cell r="M2515" t="str">
            <v>No Trade</v>
          </cell>
          <cell r="N2515" t="str">
            <v>NG103</v>
          </cell>
          <cell r="O2515">
            <v>50.75</v>
          </cell>
          <cell r="P2515">
            <v>1</v>
          </cell>
        </row>
        <row r="2516">
          <cell r="A2516" t="str">
            <v>ON</v>
          </cell>
          <cell r="B2516">
            <v>10</v>
          </cell>
          <cell r="C2516">
            <v>3</v>
          </cell>
          <cell r="D2516" t="str">
            <v>P</v>
          </cell>
          <cell r="E2516">
            <v>4.0999999999999996</v>
          </cell>
          <cell r="F2516">
            <v>37889</v>
          </cell>
          <cell r="G2516">
            <v>0.53400000000000003</v>
          </cell>
          <cell r="H2516">
            <v>0.57999999999999996</v>
          </cell>
          <cell r="I2516" t="str">
            <v>2          0</v>
          </cell>
          <cell r="J2516">
            <v>0</v>
          </cell>
          <cell r="K2516">
            <v>0</v>
          </cell>
          <cell r="L2516">
            <v>2003</v>
          </cell>
          <cell r="M2516">
            <v>1.867559213291667</v>
          </cell>
          <cell r="N2516" t="str">
            <v>NG103</v>
          </cell>
          <cell r="O2516">
            <v>50.75</v>
          </cell>
          <cell r="P2516">
            <v>2</v>
          </cell>
        </row>
        <row r="2517">
          <cell r="A2517" t="str">
            <v>ON</v>
          </cell>
          <cell r="B2517">
            <v>10</v>
          </cell>
          <cell r="C2517">
            <v>3</v>
          </cell>
          <cell r="D2517" t="str">
            <v>C</v>
          </cell>
          <cell r="E2517">
            <v>4.25</v>
          </cell>
          <cell r="F2517">
            <v>37889</v>
          </cell>
          <cell r="G2517">
            <v>0.44800000000000001</v>
          </cell>
          <cell r="H2517">
            <v>0.4</v>
          </cell>
          <cell r="I2517" t="str">
            <v>5          0</v>
          </cell>
          <cell r="J2517">
            <v>0</v>
          </cell>
          <cell r="K2517">
            <v>0</v>
          </cell>
          <cell r="L2517">
            <v>2003</v>
          </cell>
          <cell r="M2517" t="str">
            <v>No Trade</v>
          </cell>
          <cell r="N2517" t="str">
            <v>NG103</v>
          </cell>
          <cell r="O2517">
            <v>50.75</v>
          </cell>
          <cell r="P2517">
            <v>1</v>
          </cell>
        </row>
        <row r="2518">
          <cell r="A2518" t="str">
            <v>ON</v>
          </cell>
          <cell r="B2518">
            <v>10</v>
          </cell>
          <cell r="C2518">
            <v>3</v>
          </cell>
          <cell r="D2518" t="str">
            <v>C</v>
          </cell>
          <cell r="E2518">
            <v>4.4000000000000004</v>
          </cell>
          <cell r="F2518">
            <v>37889</v>
          </cell>
          <cell r="G2518">
            <v>0.39900000000000002</v>
          </cell>
          <cell r="H2518">
            <v>0.35</v>
          </cell>
          <cell r="I2518" t="str">
            <v>9          0</v>
          </cell>
          <cell r="J2518">
            <v>0</v>
          </cell>
          <cell r="K2518">
            <v>0</v>
          </cell>
          <cell r="L2518">
            <v>2003</v>
          </cell>
          <cell r="M2518" t="str">
            <v>No Trade</v>
          </cell>
          <cell r="N2518" t="str">
            <v>NG103</v>
          </cell>
          <cell r="O2518">
            <v>50.75</v>
          </cell>
          <cell r="P2518">
            <v>1</v>
          </cell>
        </row>
        <row r="2519">
          <cell r="A2519" t="str">
            <v>ON</v>
          </cell>
          <cell r="B2519">
            <v>10</v>
          </cell>
          <cell r="C2519">
            <v>3</v>
          </cell>
          <cell r="D2519" t="str">
            <v>C</v>
          </cell>
          <cell r="E2519">
            <v>4.5</v>
          </cell>
          <cell r="F2519">
            <v>37889</v>
          </cell>
          <cell r="G2519">
            <v>0.36899999999999999</v>
          </cell>
          <cell r="H2519">
            <v>0.33</v>
          </cell>
          <cell r="I2519" t="str">
            <v>2         10</v>
          </cell>
          <cell r="J2519">
            <v>0.34</v>
          </cell>
          <cell r="K2519">
            <v>0.34</v>
          </cell>
          <cell r="L2519">
            <v>2003</v>
          </cell>
          <cell r="M2519" t="str">
            <v>No Trade</v>
          </cell>
          <cell r="N2519" t="str">
            <v>NG103</v>
          </cell>
          <cell r="O2519">
            <v>50.75</v>
          </cell>
          <cell r="P2519">
            <v>1</v>
          </cell>
        </row>
        <row r="2520">
          <cell r="A2520" t="str">
            <v>ON</v>
          </cell>
          <cell r="B2520">
            <v>10</v>
          </cell>
          <cell r="C2520">
            <v>3</v>
          </cell>
          <cell r="D2520" t="str">
            <v>C</v>
          </cell>
          <cell r="E2520">
            <v>4.55</v>
          </cell>
          <cell r="F2520">
            <v>37889</v>
          </cell>
          <cell r="G2520">
            <v>0</v>
          </cell>
          <cell r="H2520">
            <v>0</v>
          </cell>
          <cell r="I2520" t="str">
            <v>0          0</v>
          </cell>
          <cell r="J2520">
            <v>0</v>
          </cell>
          <cell r="K2520">
            <v>0</v>
          </cell>
          <cell r="L2520">
            <v>2003</v>
          </cell>
          <cell r="M2520" t="str">
            <v>No Trade</v>
          </cell>
          <cell r="N2520" t="str">
            <v/>
          </cell>
          <cell r="O2520" t="str">
            <v/>
          </cell>
          <cell r="P2520" t="str">
            <v/>
          </cell>
        </row>
        <row r="2521">
          <cell r="A2521" t="str">
            <v>ON</v>
          </cell>
          <cell r="B2521">
            <v>10</v>
          </cell>
          <cell r="C2521">
            <v>3</v>
          </cell>
          <cell r="D2521" t="str">
            <v>C</v>
          </cell>
          <cell r="E2521">
            <v>4.5999999999999996</v>
          </cell>
          <cell r="F2521">
            <v>37889</v>
          </cell>
          <cell r="G2521">
            <v>0</v>
          </cell>
          <cell r="H2521">
            <v>0</v>
          </cell>
          <cell r="I2521" t="str">
            <v>0          0</v>
          </cell>
          <cell r="J2521">
            <v>0</v>
          </cell>
          <cell r="K2521">
            <v>0</v>
          </cell>
          <cell r="L2521">
            <v>2003</v>
          </cell>
          <cell r="M2521" t="str">
            <v>No Trade</v>
          </cell>
          <cell r="N2521" t="str">
            <v/>
          </cell>
          <cell r="O2521" t="str">
            <v/>
          </cell>
          <cell r="P2521" t="str">
            <v/>
          </cell>
        </row>
        <row r="2522">
          <cell r="A2522" t="str">
            <v>ON</v>
          </cell>
          <cell r="B2522">
            <v>10</v>
          </cell>
          <cell r="C2522">
            <v>3</v>
          </cell>
          <cell r="D2522" t="str">
            <v>C</v>
          </cell>
          <cell r="E2522">
            <v>4.6500000000000004</v>
          </cell>
          <cell r="F2522">
            <v>37889</v>
          </cell>
          <cell r="G2522">
            <v>0</v>
          </cell>
          <cell r="H2522">
            <v>0</v>
          </cell>
          <cell r="I2522" t="str">
            <v>0          0</v>
          </cell>
          <cell r="J2522">
            <v>0</v>
          </cell>
          <cell r="K2522">
            <v>0</v>
          </cell>
          <cell r="L2522">
            <v>2003</v>
          </cell>
          <cell r="M2522" t="str">
            <v>No Trade</v>
          </cell>
          <cell r="N2522" t="str">
            <v/>
          </cell>
          <cell r="O2522" t="str">
            <v/>
          </cell>
          <cell r="P2522" t="str">
            <v/>
          </cell>
        </row>
        <row r="2523">
          <cell r="A2523" t="str">
            <v>ON</v>
          </cell>
          <cell r="B2523">
            <v>10</v>
          </cell>
          <cell r="C2523">
            <v>3</v>
          </cell>
          <cell r="D2523" t="str">
            <v>C</v>
          </cell>
          <cell r="E2523">
            <v>4.7</v>
          </cell>
          <cell r="F2523">
            <v>37889</v>
          </cell>
          <cell r="G2523">
            <v>0</v>
          </cell>
          <cell r="H2523">
            <v>0</v>
          </cell>
          <cell r="I2523" t="str">
            <v>0          0</v>
          </cell>
          <cell r="J2523">
            <v>0</v>
          </cell>
          <cell r="K2523">
            <v>0</v>
          </cell>
          <cell r="L2523">
            <v>2003</v>
          </cell>
          <cell r="M2523" t="str">
            <v>No Trade</v>
          </cell>
          <cell r="N2523" t="str">
            <v/>
          </cell>
          <cell r="O2523" t="str">
            <v/>
          </cell>
          <cell r="P2523" t="str">
            <v/>
          </cell>
        </row>
        <row r="2524">
          <cell r="A2524" t="str">
            <v>ON</v>
          </cell>
          <cell r="B2524">
            <v>10</v>
          </cell>
          <cell r="C2524">
            <v>3</v>
          </cell>
          <cell r="D2524" t="str">
            <v>C</v>
          </cell>
          <cell r="E2524">
            <v>4.75</v>
          </cell>
          <cell r="F2524">
            <v>37889</v>
          </cell>
          <cell r="G2524">
            <v>0.30399999999999999</v>
          </cell>
          <cell r="H2524">
            <v>0.27</v>
          </cell>
          <cell r="I2524" t="str">
            <v>3          0</v>
          </cell>
          <cell r="J2524">
            <v>0</v>
          </cell>
          <cell r="K2524">
            <v>0</v>
          </cell>
          <cell r="L2524">
            <v>2003</v>
          </cell>
          <cell r="M2524" t="str">
            <v>No Trade</v>
          </cell>
          <cell r="N2524" t="str">
            <v>NG103</v>
          </cell>
          <cell r="O2524">
            <v>50.75</v>
          </cell>
          <cell r="P2524">
            <v>1</v>
          </cell>
        </row>
        <row r="2525">
          <cell r="A2525" t="str">
            <v>ON</v>
          </cell>
          <cell r="B2525">
            <v>10</v>
          </cell>
          <cell r="C2525">
            <v>3</v>
          </cell>
          <cell r="D2525" t="str">
            <v>C</v>
          </cell>
          <cell r="E2525">
            <v>4.8499999999999996</v>
          </cell>
          <cell r="F2525">
            <v>37889</v>
          </cell>
          <cell r="G2525">
            <v>0.28199999999999997</v>
          </cell>
          <cell r="H2525">
            <v>0.25</v>
          </cell>
          <cell r="I2525" t="str">
            <v>3          0</v>
          </cell>
          <cell r="J2525">
            <v>0</v>
          </cell>
          <cell r="K2525">
            <v>0</v>
          </cell>
          <cell r="L2525">
            <v>2003</v>
          </cell>
          <cell r="M2525" t="str">
            <v>No Trade</v>
          </cell>
          <cell r="N2525" t="str">
            <v>NG103</v>
          </cell>
          <cell r="O2525">
            <v>50.75</v>
          </cell>
          <cell r="P2525">
            <v>1</v>
          </cell>
        </row>
        <row r="2526">
          <cell r="A2526" t="str">
            <v>ON</v>
          </cell>
          <cell r="B2526">
            <v>10</v>
          </cell>
          <cell r="C2526">
            <v>3</v>
          </cell>
          <cell r="D2526" t="str">
            <v>C</v>
          </cell>
          <cell r="E2526">
            <v>5</v>
          </cell>
          <cell r="F2526">
            <v>37889</v>
          </cell>
          <cell r="G2526">
            <v>0.253</v>
          </cell>
          <cell r="H2526">
            <v>0.22</v>
          </cell>
          <cell r="I2526" t="str">
            <v>6          0</v>
          </cell>
          <cell r="J2526">
            <v>0</v>
          </cell>
          <cell r="K2526">
            <v>0</v>
          </cell>
          <cell r="L2526">
            <v>2003</v>
          </cell>
          <cell r="M2526" t="str">
            <v>No Trade</v>
          </cell>
          <cell r="N2526" t="str">
            <v>NG103</v>
          </cell>
          <cell r="O2526">
            <v>50.75</v>
          </cell>
          <cell r="P2526">
            <v>1</v>
          </cell>
        </row>
        <row r="2527">
          <cell r="A2527" t="str">
            <v>ON</v>
          </cell>
          <cell r="B2527">
            <v>10</v>
          </cell>
          <cell r="C2527">
            <v>3</v>
          </cell>
          <cell r="D2527" t="str">
            <v>C</v>
          </cell>
          <cell r="E2527">
            <v>5.0999999999999996</v>
          </cell>
          <cell r="F2527">
            <v>37889</v>
          </cell>
          <cell r="G2527">
            <v>0.23499999999999999</v>
          </cell>
          <cell r="H2527">
            <v>0.21</v>
          </cell>
          <cell r="I2527" t="str">
            <v>0          0</v>
          </cell>
          <cell r="J2527">
            <v>0</v>
          </cell>
          <cell r="K2527">
            <v>0</v>
          </cell>
          <cell r="L2527">
            <v>2003</v>
          </cell>
          <cell r="M2527" t="str">
            <v>No Trade</v>
          </cell>
          <cell r="N2527" t="str">
            <v>NG103</v>
          </cell>
          <cell r="O2527">
            <v>50.75</v>
          </cell>
          <cell r="P2527">
            <v>1</v>
          </cell>
        </row>
        <row r="2528">
          <cell r="A2528" t="str">
            <v>ON</v>
          </cell>
          <cell r="B2528">
            <v>10</v>
          </cell>
          <cell r="C2528">
            <v>3</v>
          </cell>
          <cell r="D2528" t="str">
            <v>C</v>
          </cell>
          <cell r="E2528">
            <v>5.3</v>
          </cell>
          <cell r="F2528">
            <v>37889</v>
          </cell>
          <cell r="G2528">
            <v>0.20399999999999999</v>
          </cell>
          <cell r="H2528">
            <v>0.18</v>
          </cell>
          <cell r="I2528" t="str">
            <v>2          0</v>
          </cell>
          <cell r="J2528">
            <v>0</v>
          </cell>
          <cell r="K2528">
            <v>0</v>
          </cell>
          <cell r="L2528">
            <v>2003</v>
          </cell>
          <cell r="M2528" t="str">
            <v>No Trade</v>
          </cell>
          <cell r="N2528" t="str">
            <v>NG103</v>
          </cell>
          <cell r="O2528">
            <v>50.75</v>
          </cell>
          <cell r="P2528">
            <v>1</v>
          </cell>
        </row>
        <row r="2529">
          <cell r="A2529" t="str">
            <v>ON</v>
          </cell>
          <cell r="B2529">
            <v>10</v>
          </cell>
          <cell r="C2529">
            <v>3</v>
          </cell>
          <cell r="D2529" t="str">
            <v>C</v>
          </cell>
          <cell r="E2529">
            <v>5.4</v>
          </cell>
          <cell r="F2529">
            <v>37889</v>
          </cell>
          <cell r="G2529">
            <v>0.19</v>
          </cell>
          <cell r="H2529">
            <v>0.16</v>
          </cell>
          <cell r="I2529" t="str">
            <v>9          0</v>
          </cell>
          <cell r="J2529">
            <v>0</v>
          </cell>
          <cell r="K2529">
            <v>0</v>
          </cell>
          <cell r="L2529">
            <v>2003</v>
          </cell>
          <cell r="M2529" t="str">
            <v>No Trade</v>
          </cell>
          <cell r="N2529" t="str">
            <v>NG103</v>
          </cell>
          <cell r="O2529">
            <v>50.75</v>
          </cell>
          <cell r="P2529">
            <v>1</v>
          </cell>
        </row>
        <row r="2530">
          <cell r="A2530" t="str">
            <v>ON</v>
          </cell>
          <cell r="B2530">
            <v>10</v>
          </cell>
          <cell r="C2530">
            <v>3</v>
          </cell>
          <cell r="D2530" t="str">
            <v>C</v>
          </cell>
          <cell r="E2530">
            <v>5.45</v>
          </cell>
          <cell r="F2530">
            <v>37889</v>
          </cell>
          <cell r="G2530">
            <v>0.184</v>
          </cell>
          <cell r="H2530">
            <v>0.16</v>
          </cell>
          <cell r="I2530" t="str">
            <v>4          0</v>
          </cell>
          <cell r="J2530">
            <v>0</v>
          </cell>
          <cell r="K2530">
            <v>0</v>
          </cell>
          <cell r="L2530">
            <v>2003</v>
          </cell>
          <cell r="M2530" t="str">
            <v>No Trade</v>
          </cell>
          <cell r="N2530" t="str">
            <v>NG103</v>
          </cell>
          <cell r="O2530">
            <v>50.75</v>
          </cell>
          <cell r="P2530">
            <v>1</v>
          </cell>
        </row>
        <row r="2531">
          <cell r="A2531" t="str">
            <v>ON</v>
          </cell>
          <cell r="B2531">
            <v>10</v>
          </cell>
          <cell r="C2531">
            <v>3</v>
          </cell>
          <cell r="D2531" t="str">
            <v>C</v>
          </cell>
          <cell r="E2531">
            <v>5.5</v>
          </cell>
          <cell r="F2531">
            <v>37889</v>
          </cell>
          <cell r="G2531">
            <v>0.17699999999999999</v>
          </cell>
          <cell r="H2531">
            <v>0.15</v>
          </cell>
          <cell r="I2531" t="str">
            <v>8          0</v>
          </cell>
          <cell r="J2531">
            <v>0</v>
          </cell>
          <cell r="K2531">
            <v>0</v>
          </cell>
          <cell r="L2531">
            <v>2003</v>
          </cell>
          <cell r="M2531" t="str">
            <v>No Trade</v>
          </cell>
          <cell r="N2531" t="str">
            <v>NG103</v>
          </cell>
          <cell r="O2531">
            <v>50.75</v>
          </cell>
          <cell r="P2531">
            <v>1</v>
          </cell>
        </row>
        <row r="2532">
          <cell r="A2532" t="str">
            <v>ON</v>
          </cell>
          <cell r="B2532">
            <v>10</v>
          </cell>
          <cell r="C2532">
            <v>3</v>
          </cell>
          <cell r="D2532" t="str">
            <v>C</v>
          </cell>
          <cell r="E2532">
            <v>5.6</v>
          </cell>
          <cell r="F2532">
            <v>37889</v>
          </cell>
          <cell r="G2532">
            <v>0.16600000000000001</v>
          </cell>
          <cell r="H2532">
            <v>0.14000000000000001</v>
          </cell>
          <cell r="I2532" t="str">
            <v>8          0</v>
          </cell>
          <cell r="J2532">
            <v>0</v>
          </cell>
          <cell r="K2532">
            <v>0</v>
          </cell>
          <cell r="L2532">
            <v>2003</v>
          </cell>
          <cell r="M2532" t="str">
            <v>No Trade</v>
          </cell>
          <cell r="N2532" t="str">
            <v>NG103</v>
          </cell>
          <cell r="O2532">
            <v>50.75</v>
          </cell>
          <cell r="P2532">
            <v>1</v>
          </cell>
        </row>
        <row r="2533">
          <cell r="A2533" t="str">
            <v>ON</v>
          </cell>
          <cell r="B2533">
            <v>10</v>
          </cell>
          <cell r="C2533">
            <v>3</v>
          </cell>
          <cell r="D2533" t="str">
            <v>C</v>
          </cell>
          <cell r="E2533">
            <v>5.65</v>
          </cell>
          <cell r="F2533">
            <v>37889</v>
          </cell>
          <cell r="G2533">
            <v>0.16</v>
          </cell>
          <cell r="H2533">
            <v>0.14000000000000001</v>
          </cell>
          <cell r="I2533" t="str">
            <v>3          0</v>
          </cell>
          <cell r="J2533">
            <v>0</v>
          </cell>
          <cell r="K2533">
            <v>0</v>
          </cell>
          <cell r="L2533">
            <v>2003</v>
          </cell>
          <cell r="M2533" t="str">
            <v>No Trade</v>
          </cell>
          <cell r="N2533" t="str">
            <v>NG103</v>
          </cell>
          <cell r="O2533">
            <v>50.75</v>
          </cell>
          <cell r="P2533">
            <v>1</v>
          </cell>
        </row>
        <row r="2534">
          <cell r="A2534" t="str">
            <v>ON</v>
          </cell>
          <cell r="B2534">
            <v>10</v>
          </cell>
          <cell r="C2534">
            <v>3</v>
          </cell>
          <cell r="D2534" t="str">
            <v>C</v>
          </cell>
          <cell r="E2534">
            <v>5.7</v>
          </cell>
          <cell r="F2534">
            <v>37889</v>
          </cell>
          <cell r="G2534">
            <v>0.155</v>
          </cell>
          <cell r="H2534">
            <v>0.13</v>
          </cell>
          <cell r="I2534" t="str">
            <v>8          0</v>
          </cell>
          <cell r="J2534">
            <v>0</v>
          </cell>
          <cell r="K2534">
            <v>0</v>
          </cell>
          <cell r="L2534">
            <v>2003</v>
          </cell>
          <cell r="M2534" t="str">
            <v>No Trade</v>
          </cell>
          <cell r="N2534" t="str">
            <v>NG103</v>
          </cell>
          <cell r="O2534">
            <v>50.75</v>
          </cell>
          <cell r="P2534">
            <v>1</v>
          </cell>
        </row>
        <row r="2535">
          <cell r="A2535" t="str">
            <v>ON</v>
          </cell>
          <cell r="B2535">
            <v>10</v>
          </cell>
          <cell r="C2535">
            <v>3</v>
          </cell>
          <cell r="D2535" t="str">
            <v>C</v>
          </cell>
          <cell r="E2535">
            <v>5.75</v>
          </cell>
          <cell r="F2535">
            <v>37889</v>
          </cell>
          <cell r="G2535">
            <v>0.15</v>
          </cell>
          <cell r="H2535">
            <v>0.13</v>
          </cell>
          <cell r="I2535" t="str">
            <v>3          0</v>
          </cell>
          <cell r="J2535">
            <v>0</v>
          </cell>
          <cell r="K2535">
            <v>0</v>
          </cell>
          <cell r="L2535">
            <v>2003</v>
          </cell>
          <cell r="M2535" t="str">
            <v>No Trade</v>
          </cell>
          <cell r="N2535" t="str">
            <v>NG103</v>
          </cell>
          <cell r="O2535">
            <v>50.75</v>
          </cell>
          <cell r="P2535">
            <v>1</v>
          </cell>
        </row>
        <row r="2536">
          <cell r="A2536" t="str">
            <v>ON</v>
          </cell>
          <cell r="B2536">
            <v>10</v>
          </cell>
          <cell r="C2536">
            <v>3</v>
          </cell>
          <cell r="D2536" t="str">
            <v>C</v>
          </cell>
          <cell r="E2536">
            <v>5.8</v>
          </cell>
          <cell r="F2536">
            <v>37889</v>
          </cell>
          <cell r="G2536">
            <v>0.14499999999999999</v>
          </cell>
          <cell r="H2536">
            <v>0.12</v>
          </cell>
          <cell r="I2536" t="str">
            <v>9          0</v>
          </cell>
          <cell r="J2536">
            <v>0</v>
          </cell>
          <cell r="K2536">
            <v>0</v>
          </cell>
          <cell r="L2536">
            <v>2003</v>
          </cell>
          <cell r="M2536" t="str">
            <v>No Trade</v>
          </cell>
          <cell r="N2536" t="str">
            <v>NG103</v>
          </cell>
          <cell r="O2536">
            <v>50.75</v>
          </cell>
          <cell r="P2536">
            <v>1</v>
          </cell>
        </row>
        <row r="2537">
          <cell r="A2537" t="str">
            <v>ON</v>
          </cell>
          <cell r="B2537">
            <v>10</v>
          </cell>
          <cell r="C2537">
            <v>3</v>
          </cell>
          <cell r="D2537" t="str">
            <v>C</v>
          </cell>
          <cell r="E2537">
            <v>6</v>
          </cell>
          <cell r="F2537">
            <v>37889</v>
          </cell>
          <cell r="G2537">
            <v>0.128</v>
          </cell>
          <cell r="H2537">
            <v>0.11</v>
          </cell>
          <cell r="I2537" t="str">
            <v>3          0</v>
          </cell>
          <cell r="J2537">
            <v>0</v>
          </cell>
          <cell r="K2537">
            <v>0</v>
          </cell>
          <cell r="L2537">
            <v>2003</v>
          </cell>
          <cell r="M2537" t="str">
            <v>No Trade</v>
          </cell>
          <cell r="N2537" t="str">
            <v>NG103</v>
          </cell>
          <cell r="O2537">
            <v>50.75</v>
          </cell>
          <cell r="P2537">
            <v>1</v>
          </cell>
        </row>
        <row r="2538">
          <cell r="A2538" t="str">
            <v>ON</v>
          </cell>
          <cell r="B2538">
            <v>10</v>
          </cell>
          <cell r="C2538">
            <v>3</v>
          </cell>
          <cell r="D2538" t="str">
            <v>C</v>
          </cell>
          <cell r="E2538">
            <v>6.5</v>
          </cell>
          <cell r="F2538">
            <v>37889</v>
          </cell>
          <cell r="G2538">
            <v>9.4E-2</v>
          </cell>
          <cell r="H2538">
            <v>0.08</v>
          </cell>
          <cell r="I2538" t="str">
            <v>4          0</v>
          </cell>
          <cell r="J2538">
            <v>0</v>
          </cell>
          <cell r="K2538">
            <v>0</v>
          </cell>
          <cell r="L2538">
            <v>2003</v>
          </cell>
          <cell r="M2538" t="str">
            <v>No Trade</v>
          </cell>
          <cell r="N2538" t="str">
            <v>NG103</v>
          </cell>
          <cell r="O2538">
            <v>50.75</v>
          </cell>
          <cell r="P2538">
            <v>1</v>
          </cell>
        </row>
        <row r="2539">
          <cell r="A2539" t="str">
            <v>ON</v>
          </cell>
          <cell r="B2539">
            <v>10</v>
          </cell>
          <cell r="C2539">
            <v>3</v>
          </cell>
          <cell r="D2539" t="str">
            <v>C</v>
          </cell>
          <cell r="E2539">
            <v>7</v>
          </cell>
          <cell r="F2539">
            <v>37889</v>
          </cell>
          <cell r="G2539">
            <v>7.1999999999999995E-2</v>
          </cell>
          <cell r="H2539">
            <v>0.06</v>
          </cell>
          <cell r="I2539" t="str">
            <v>4          0</v>
          </cell>
          <cell r="J2539">
            <v>0</v>
          </cell>
          <cell r="K2539">
            <v>0</v>
          </cell>
          <cell r="L2539">
            <v>2003</v>
          </cell>
          <cell r="M2539" t="str">
            <v>No Trade</v>
          </cell>
          <cell r="N2539" t="str">
            <v>NG103</v>
          </cell>
          <cell r="O2539">
            <v>50.75</v>
          </cell>
          <cell r="P2539">
            <v>1</v>
          </cell>
        </row>
        <row r="2540">
          <cell r="A2540" t="str">
            <v>ON</v>
          </cell>
          <cell r="B2540">
            <v>10</v>
          </cell>
          <cell r="C2540">
            <v>3</v>
          </cell>
          <cell r="D2540" t="str">
            <v>C</v>
          </cell>
          <cell r="E2540">
            <v>8</v>
          </cell>
          <cell r="F2540">
            <v>37889</v>
          </cell>
          <cell r="G2540">
            <v>4.4999999999999998E-2</v>
          </cell>
          <cell r="H2540">
            <v>0.04</v>
          </cell>
          <cell r="I2540" t="str">
            <v>0          0</v>
          </cell>
          <cell r="J2540">
            <v>0</v>
          </cell>
          <cell r="K2540">
            <v>0</v>
          </cell>
          <cell r="L2540">
            <v>2003</v>
          </cell>
          <cell r="M2540" t="str">
            <v>No Trade</v>
          </cell>
          <cell r="N2540" t="str">
            <v>NG103</v>
          </cell>
          <cell r="O2540">
            <v>50.75</v>
          </cell>
          <cell r="P2540">
            <v>1</v>
          </cell>
        </row>
        <row r="2541">
          <cell r="A2541" t="str">
            <v>ON</v>
          </cell>
          <cell r="B2541">
            <v>10</v>
          </cell>
          <cell r="C2541">
            <v>3</v>
          </cell>
          <cell r="D2541" t="str">
            <v>C</v>
          </cell>
          <cell r="E2541">
            <v>10</v>
          </cell>
          <cell r="F2541">
            <v>37889</v>
          </cell>
          <cell r="G2541">
            <v>2.4E-2</v>
          </cell>
          <cell r="H2541">
            <v>0.02</v>
          </cell>
          <cell r="I2541" t="str">
            <v>1          0</v>
          </cell>
          <cell r="J2541">
            <v>0</v>
          </cell>
          <cell r="K2541">
            <v>0</v>
          </cell>
          <cell r="L2541">
            <v>2003</v>
          </cell>
          <cell r="M2541" t="str">
            <v>No Trade</v>
          </cell>
          <cell r="N2541" t="str">
            <v>NG103</v>
          </cell>
          <cell r="O2541">
            <v>50.75</v>
          </cell>
          <cell r="P2541">
            <v>1</v>
          </cell>
        </row>
        <row r="2542">
          <cell r="A2542" t="str">
            <v>ON</v>
          </cell>
          <cell r="B2542">
            <v>11</v>
          </cell>
          <cell r="C2542">
            <v>3</v>
          </cell>
          <cell r="D2542" t="str">
            <v>P</v>
          </cell>
          <cell r="E2542">
            <v>2</v>
          </cell>
          <cell r="F2542">
            <v>37922</v>
          </cell>
          <cell r="G2542">
            <v>3.0000000000000001E-3</v>
          </cell>
          <cell r="H2542">
            <v>0</v>
          </cell>
          <cell r="I2542" t="str">
            <v>4          0</v>
          </cell>
          <cell r="J2542">
            <v>0</v>
          </cell>
          <cell r="K2542">
            <v>0</v>
          </cell>
          <cell r="L2542">
            <v>2003</v>
          </cell>
          <cell r="M2542">
            <v>1.1038621796301014</v>
          </cell>
          <cell r="N2542" t="str">
            <v>NG113</v>
          </cell>
          <cell r="O2542">
            <v>47</v>
          </cell>
          <cell r="P2542">
            <v>2</v>
          </cell>
        </row>
        <row r="2543">
          <cell r="A2543" t="str">
            <v>ON</v>
          </cell>
          <cell r="B2543">
            <v>11</v>
          </cell>
          <cell r="C2543">
            <v>3</v>
          </cell>
          <cell r="D2543" t="str">
            <v>P</v>
          </cell>
          <cell r="E2543">
            <v>2.5</v>
          </cell>
          <cell r="F2543">
            <v>37922</v>
          </cell>
          <cell r="G2543">
            <v>2.1999999999999999E-2</v>
          </cell>
          <cell r="H2543">
            <v>0.02</v>
          </cell>
          <cell r="I2543" t="str">
            <v>6          0</v>
          </cell>
          <cell r="J2543">
            <v>0</v>
          </cell>
          <cell r="K2543">
            <v>0</v>
          </cell>
          <cell r="L2543">
            <v>2003</v>
          </cell>
          <cell r="M2543">
            <v>1.2461637769791269</v>
          </cell>
          <cell r="N2543" t="str">
            <v>NG113</v>
          </cell>
          <cell r="O2543">
            <v>47</v>
          </cell>
          <cell r="P2543">
            <v>2</v>
          </cell>
        </row>
        <row r="2544">
          <cell r="A2544" t="str">
            <v>ON</v>
          </cell>
          <cell r="B2544">
            <v>11</v>
          </cell>
          <cell r="C2544">
            <v>3</v>
          </cell>
          <cell r="D2544" t="str">
            <v>C</v>
          </cell>
          <cell r="E2544">
            <v>2.75</v>
          </cell>
          <cell r="F2544">
            <v>37922</v>
          </cell>
          <cell r="G2544">
            <v>0</v>
          </cell>
          <cell r="H2544">
            <v>0</v>
          </cell>
          <cell r="I2544" t="str">
            <v>0          0</v>
          </cell>
          <cell r="J2544">
            <v>0</v>
          </cell>
          <cell r="K2544">
            <v>0</v>
          </cell>
          <cell r="L2544">
            <v>2003</v>
          </cell>
          <cell r="M2544" t="str">
            <v>No Trade</v>
          </cell>
          <cell r="N2544" t="str">
            <v/>
          </cell>
          <cell r="O2544" t="str">
            <v/>
          </cell>
          <cell r="P2544" t="str">
            <v/>
          </cell>
        </row>
        <row r="2545">
          <cell r="A2545" t="str">
            <v>ON</v>
          </cell>
          <cell r="B2545">
            <v>11</v>
          </cell>
          <cell r="C2545">
            <v>3</v>
          </cell>
          <cell r="D2545" t="str">
            <v>P</v>
          </cell>
          <cell r="E2545">
            <v>2.75</v>
          </cell>
          <cell r="F2545">
            <v>37922</v>
          </cell>
          <cell r="G2545">
            <v>4.5999999999999999E-2</v>
          </cell>
          <cell r="H2545">
            <v>0.05</v>
          </cell>
          <cell r="I2545" t="str">
            <v>4          0</v>
          </cell>
          <cell r="J2545">
            <v>0</v>
          </cell>
          <cell r="K2545">
            <v>0</v>
          </cell>
          <cell r="L2545">
            <v>2003</v>
          </cell>
          <cell r="M2545">
            <v>1.3193226921036085</v>
          </cell>
          <cell r="N2545" t="str">
            <v>NG113</v>
          </cell>
          <cell r="O2545">
            <v>47</v>
          </cell>
          <cell r="P2545">
            <v>2</v>
          </cell>
        </row>
        <row r="2546">
          <cell r="A2546" t="str">
            <v>ON</v>
          </cell>
          <cell r="B2546">
            <v>11</v>
          </cell>
          <cell r="C2546">
            <v>3</v>
          </cell>
          <cell r="D2546" t="str">
            <v>P</v>
          </cell>
          <cell r="E2546">
            <v>2.8</v>
          </cell>
          <cell r="F2546">
            <v>37922</v>
          </cell>
          <cell r="G2546">
            <v>0</v>
          </cell>
          <cell r="H2546">
            <v>0</v>
          </cell>
          <cell r="I2546" t="str">
            <v>0          0</v>
          </cell>
          <cell r="J2546">
            <v>0</v>
          </cell>
          <cell r="K2546">
            <v>0</v>
          </cell>
          <cell r="L2546">
            <v>2003</v>
          </cell>
          <cell r="M2546" t="str">
            <v>No Trade</v>
          </cell>
          <cell r="N2546" t="str">
            <v/>
          </cell>
          <cell r="O2546" t="str">
            <v/>
          </cell>
          <cell r="P2546" t="str">
            <v/>
          </cell>
        </row>
        <row r="2547">
          <cell r="A2547" t="str">
            <v>ON</v>
          </cell>
          <cell r="B2547">
            <v>11</v>
          </cell>
          <cell r="C2547">
            <v>3</v>
          </cell>
          <cell r="D2547" t="str">
            <v>P</v>
          </cell>
          <cell r="E2547">
            <v>3</v>
          </cell>
          <cell r="F2547">
            <v>37922</v>
          </cell>
          <cell r="G2547">
            <v>8.5999999999999993E-2</v>
          </cell>
          <cell r="H2547">
            <v>0.09</v>
          </cell>
          <cell r="I2547" t="str">
            <v>8          0</v>
          </cell>
          <cell r="J2547">
            <v>0</v>
          </cell>
          <cell r="K2547">
            <v>0</v>
          </cell>
          <cell r="L2547">
            <v>2003</v>
          </cell>
          <cell r="M2547">
            <v>1.3954720574015806</v>
          </cell>
          <cell r="N2547" t="str">
            <v>NG113</v>
          </cell>
          <cell r="O2547">
            <v>47</v>
          </cell>
          <cell r="P2547">
            <v>2</v>
          </cell>
        </row>
        <row r="2548">
          <cell r="A2548" t="str">
            <v>ON</v>
          </cell>
          <cell r="B2548">
            <v>11</v>
          </cell>
          <cell r="C2548">
            <v>3</v>
          </cell>
          <cell r="D2548" t="str">
            <v>P</v>
          </cell>
          <cell r="E2548">
            <v>3.25</v>
          </cell>
          <cell r="F2548">
            <v>37922</v>
          </cell>
          <cell r="G2548">
            <v>0.14299999999999999</v>
          </cell>
          <cell r="H2548">
            <v>0.16</v>
          </cell>
          <cell r="I2548" t="str">
            <v>1          0</v>
          </cell>
          <cell r="J2548">
            <v>0</v>
          </cell>
          <cell r="K2548">
            <v>0</v>
          </cell>
          <cell r="L2548">
            <v>2003</v>
          </cell>
          <cell r="M2548">
            <v>1.4675732651601281</v>
          </cell>
          <cell r="N2548" t="str">
            <v>NG113</v>
          </cell>
          <cell r="O2548">
            <v>47</v>
          </cell>
          <cell r="P2548">
            <v>2</v>
          </cell>
        </row>
        <row r="2549">
          <cell r="A2549" t="str">
            <v>ON</v>
          </cell>
          <cell r="B2549">
            <v>11</v>
          </cell>
          <cell r="C2549">
            <v>3</v>
          </cell>
          <cell r="D2549" t="str">
            <v>P</v>
          </cell>
          <cell r="E2549">
            <v>3.3</v>
          </cell>
          <cell r="F2549">
            <v>37922</v>
          </cell>
          <cell r="G2549">
            <v>0.156</v>
          </cell>
          <cell r="H2549">
            <v>0.17</v>
          </cell>
          <cell r="I2549" t="str">
            <v>6          0</v>
          </cell>
          <cell r="J2549">
            <v>0</v>
          </cell>
          <cell r="K2549">
            <v>0</v>
          </cell>
          <cell r="L2549">
            <v>2003</v>
          </cell>
          <cell r="M2549">
            <v>1.4806225517337175</v>
          </cell>
          <cell r="N2549" t="str">
            <v>NG113</v>
          </cell>
          <cell r="O2549">
            <v>47</v>
          </cell>
          <cell r="P2549">
            <v>2</v>
          </cell>
        </row>
        <row r="2550">
          <cell r="A2550" t="str">
            <v>ON</v>
          </cell>
          <cell r="B2550">
            <v>11</v>
          </cell>
          <cell r="C2550">
            <v>3</v>
          </cell>
          <cell r="D2550" t="str">
            <v>P</v>
          </cell>
          <cell r="E2550">
            <v>3.4</v>
          </cell>
          <cell r="F2550">
            <v>37922</v>
          </cell>
          <cell r="G2550">
            <v>0.186</v>
          </cell>
          <cell r="H2550">
            <v>0.2</v>
          </cell>
          <cell r="I2550" t="str">
            <v>8          0</v>
          </cell>
          <cell r="J2550">
            <v>0</v>
          </cell>
          <cell r="K2550">
            <v>0</v>
          </cell>
          <cell r="L2550">
            <v>2003</v>
          </cell>
          <cell r="M2550">
            <v>1.5093173548403445</v>
          </cell>
          <cell r="N2550" t="str">
            <v>NG113</v>
          </cell>
          <cell r="O2550">
            <v>47</v>
          </cell>
          <cell r="P2550">
            <v>2</v>
          </cell>
        </row>
        <row r="2551">
          <cell r="A2551" t="str">
            <v>ON</v>
          </cell>
          <cell r="B2551">
            <v>11</v>
          </cell>
          <cell r="C2551">
            <v>3</v>
          </cell>
          <cell r="D2551" t="str">
            <v>P</v>
          </cell>
          <cell r="E2551">
            <v>3.45</v>
          </cell>
          <cell r="F2551">
            <v>37922</v>
          </cell>
          <cell r="G2551">
            <v>0.20300000000000001</v>
          </cell>
          <cell r="H2551">
            <v>0.22</v>
          </cell>
          <cell r="I2551" t="str">
            <v>6          0</v>
          </cell>
          <cell r="J2551">
            <v>0</v>
          </cell>
          <cell r="K2551">
            <v>0</v>
          </cell>
          <cell r="L2551">
            <v>2003</v>
          </cell>
          <cell r="M2551">
            <v>1.5246575009069099</v>
          </cell>
          <cell r="N2551" t="str">
            <v>NG113</v>
          </cell>
          <cell r="O2551">
            <v>47</v>
          </cell>
          <cell r="P2551">
            <v>2</v>
          </cell>
        </row>
        <row r="2552">
          <cell r="A2552" t="str">
            <v>ON</v>
          </cell>
          <cell r="B2552">
            <v>11</v>
          </cell>
          <cell r="C2552">
            <v>3</v>
          </cell>
          <cell r="D2552" t="str">
            <v>P</v>
          </cell>
          <cell r="E2552">
            <v>3.5</v>
          </cell>
          <cell r="F2552">
            <v>37922</v>
          </cell>
          <cell r="G2552">
            <v>0.22</v>
          </cell>
          <cell r="H2552">
            <v>0.24</v>
          </cell>
          <cell r="I2552" t="str">
            <v>4          0</v>
          </cell>
          <cell r="J2552">
            <v>0</v>
          </cell>
          <cell r="K2552">
            <v>0</v>
          </cell>
          <cell r="L2552">
            <v>2003</v>
          </cell>
          <cell r="M2552">
            <v>1.5386976626864504</v>
          </cell>
          <cell r="N2552" t="str">
            <v>NG113</v>
          </cell>
          <cell r="O2552">
            <v>47</v>
          </cell>
          <cell r="P2552">
            <v>2</v>
          </cell>
        </row>
        <row r="2553">
          <cell r="A2553" t="str">
            <v>ON</v>
          </cell>
          <cell r="B2553">
            <v>11</v>
          </cell>
          <cell r="C2553">
            <v>3</v>
          </cell>
          <cell r="D2553" t="str">
            <v>P</v>
          </cell>
          <cell r="E2553">
            <v>3.6</v>
          </cell>
          <cell r="F2553">
            <v>37922</v>
          </cell>
          <cell r="G2553">
            <v>0.25600000000000001</v>
          </cell>
          <cell r="H2553">
            <v>0.28000000000000003</v>
          </cell>
          <cell r="I2553" t="str">
            <v>3          0</v>
          </cell>
          <cell r="J2553">
            <v>0</v>
          </cell>
          <cell r="K2553">
            <v>0</v>
          </cell>
          <cell r="L2553">
            <v>2003</v>
          </cell>
          <cell r="M2553">
            <v>1.5659875790098163</v>
          </cell>
          <cell r="N2553" t="str">
            <v>NG113</v>
          </cell>
          <cell r="O2553">
            <v>47</v>
          </cell>
          <cell r="P2553">
            <v>2</v>
          </cell>
        </row>
        <row r="2554">
          <cell r="A2554" t="str">
            <v>ON</v>
          </cell>
          <cell r="B2554">
            <v>11</v>
          </cell>
          <cell r="C2554">
            <v>3</v>
          </cell>
          <cell r="D2554" t="str">
            <v>P</v>
          </cell>
          <cell r="E2554">
            <v>3.65</v>
          </cell>
          <cell r="F2554">
            <v>37922</v>
          </cell>
          <cell r="G2554">
            <v>0.27500000000000002</v>
          </cell>
          <cell r="H2554">
            <v>0.3</v>
          </cell>
          <cell r="I2554" t="str">
            <v>4          0</v>
          </cell>
          <cell r="J2554">
            <v>0</v>
          </cell>
          <cell r="K2554">
            <v>0</v>
          </cell>
          <cell r="L2554">
            <v>2003</v>
          </cell>
          <cell r="M2554">
            <v>1.5792826367722783</v>
          </cell>
          <cell r="N2554" t="str">
            <v>NG113</v>
          </cell>
          <cell r="O2554">
            <v>47</v>
          </cell>
          <cell r="P2554">
            <v>2</v>
          </cell>
        </row>
        <row r="2555">
          <cell r="A2555" t="str">
            <v>ON</v>
          </cell>
          <cell r="B2555">
            <v>11</v>
          </cell>
          <cell r="C2555">
            <v>3</v>
          </cell>
          <cell r="D2555" t="str">
            <v>P</v>
          </cell>
          <cell r="E2555">
            <v>3.7</v>
          </cell>
          <cell r="F2555">
            <v>37922</v>
          </cell>
          <cell r="G2555">
            <v>0.29599999999999999</v>
          </cell>
          <cell r="H2555">
            <v>0.32</v>
          </cell>
          <cell r="I2555" t="str">
            <v>6          0</v>
          </cell>
          <cell r="J2555">
            <v>0</v>
          </cell>
          <cell r="K2555">
            <v>0</v>
          </cell>
          <cell r="L2555">
            <v>2003</v>
          </cell>
          <cell r="M2555">
            <v>1.5938788965188979</v>
          </cell>
          <cell r="N2555" t="str">
            <v>NG113</v>
          </cell>
          <cell r="O2555">
            <v>47</v>
          </cell>
          <cell r="P2555">
            <v>2</v>
          </cell>
        </row>
        <row r="2556">
          <cell r="A2556" t="str">
            <v>ON</v>
          </cell>
          <cell r="B2556">
            <v>11</v>
          </cell>
          <cell r="C2556">
            <v>3</v>
          </cell>
          <cell r="D2556" t="str">
            <v>P</v>
          </cell>
          <cell r="E2556">
            <v>3.75</v>
          </cell>
          <cell r="F2556">
            <v>37922</v>
          </cell>
          <cell r="G2556">
            <v>0.317</v>
          </cell>
          <cell r="H2556">
            <v>0.34</v>
          </cell>
          <cell r="I2556" t="str">
            <v>9         50</v>
          </cell>
          <cell r="J2556">
            <v>0</v>
          </cell>
          <cell r="K2556">
            <v>0</v>
          </cell>
          <cell r="L2556">
            <v>2003</v>
          </cell>
          <cell r="M2556">
            <v>1.6074422033617817</v>
          </cell>
          <cell r="N2556" t="str">
            <v>NG113</v>
          </cell>
          <cell r="O2556">
            <v>47</v>
          </cell>
          <cell r="P2556">
            <v>2</v>
          </cell>
        </row>
        <row r="2557">
          <cell r="A2557" t="str">
            <v>ON</v>
          </cell>
          <cell r="B2557">
            <v>11</v>
          </cell>
          <cell r="C2557">
            <v>3</v>
          </cell>
          <cell r="D2557" t="str">
            <v>C</v>
          </cell>
          <cell r="E2557">
            <v>3.8</v>
          </cell>
          <cell r="F2557">
            <v>37922</v>
          </cell>
          <cell r="G2557">
            <v>0.76300000000000001</v>
          </cell>
          <cell r="H2557">
            <v>0.7</v>
          </cell>
          <cell r="I2557" t="str">
            <v>5          0</v>
          </cell>
          <cell r="J2557">
            <v>0</v>
          </cell>
          <cell r="K2557">
            <v>0</v>
          </cell>
          <cell r="L2557">
            <v>2003</v>
          </cell>
          <cell r="M2557" t="str">
            <v>No Trade</v>
          </cell>
          <cell r="N2557" t="str">
            <v>NG113</v>
          </cell>
          <cell r="O2557">
            <v>47</v>
          </cell>
          <cell r="P2557">
            <v>1</v>
          </cell>
        </row>
        <row r="2558">
          <cell r="A2558" t="str">
            <v>ON</v>
          </cell>
          <cell r="B2558">
            <v>11</v>
          </cell>
          <cell r="C2558">
            <v>3</v>
          </cell>
          <cell r="D2558" t="str">
            <v>P</v>
          </cell>
          <cell r="E2558">
            <v>3.8</v>
          </cell>
          <cell r="F2558">
            <v>37922</v>
          </cell>
          <cell r="G2558">
            <v>0.33900000000000002</v>
          </cell>
          <cell r="H2558">
            <v>0.37</v>
          </cell>
          <cell r="I2558" t="str">
            <v>3          0</v>
          </cell>
          <cell r="J2558">
            <v>0</v>
          </cell>
          <cell r="K2558">
            <v>0</v>
          </cell>
          <cell r="L2558">
            <v>2003</v>
          </cell>
          <cell r="M2558">
            <v>1.6211294114496326</v>
          </cell>
          <cell r="N2558" t="str">
            <v>NG113</v>
          </cell>
          <cell r="O2558">
            <v>47</v>
          </cell>
          <cell r="P2558">
            <v>2</v>
          </cell>
        </row>
        <row r="2559">
          <cell r="A2559" t="str">
            <v>ON</v>
          </cell>
          <cell r="B2559">
            <v>11</v>
          </cell>
          <cell r="C2559">
            <v>3</v>
          </cell>
          <cell r="D2559" t="str">
            <v>C</v>
          </cell>
          <cell r="E2559">
            <v>3.85</v>
          </cell>
          <cell r="F2559">
            <v>37922</v>
          </cell>
          <cell r="G2559">
            <v>0.73899999999999999</v>
          </cell>
          <cell r="H2559">
            <v>0.68</v>
          </cell>
          <cell r="I2559" t="str">
            <v>1          0</v>
          </cell>
          <cell r="J2559">
            <v>0</v>
          </cell>
          <cell r="K2559">
            <v>0</v>
          </cell>
          <cell r="L2559">
            <v>2003</v>
          </cell>
          <cell r="M2559" t="str">
            <v>No Trade</v>
          </cell>
          <cell r="N2559" t="str">
            <v>NG113</v>
          </cell>
          <cell r="O2559">
            <v>47</v>
          </cell>
          <cell r="P2559">
            <v>1</v>
          </cell>
        </row>
        <row r="2560">
          <cell r="A2560" t="str">
            <v>ON</v>
          </cell>
          <cell r="B2560">
            <v>11</v>
          </cell>
          <cell r="C2560">
            <v>3</v>
          </cell>
          <cell r="D2560" t="str">
            <v>P</v>
          </cell>
          <cell r="E2560">
            <v>3.85</v>
          </cell>
          <cell r="F2560">
            <v>37922</v>
          </cell>
          <cell r="G2560">
            <v>0.36299999999999999</v>
          </cell>
          <cell r="H2560">
            <v>0.39</v>
          </cell>
          <cell r="I2560" t="str">
            <v>8          0</v>
          </cell>
          <cell r="J2560">
            <v>0</v>
          </cell>
          <cell r="K2560">
            <v>0</v>
          </cell>
          <cell r="L2560">
            <v>2003</v>
          </cell>
          <cell r="M2560">
            <v>1.6359252005130298</v>
          </cell>
          <cell r="N2560" t="str">
            <v>NG113</v>
          </cell>
          <cell r="O2560">
            <v>47</v>
          </cell>
          <cell r="P2560">
            <v>2</v>
          </cell>
        </row>
        <row r="2561">
          <cell r="A2561" t="str">
            <v>ON</v>
          </cell>
          <cell r="B2561">
            <v>11</v>
          </cell>
          <cell r="C2561">
            <v>3</v>
          </cell>
          <cell r="D2561" t="str">
            <v>C</v>
          </cell>
          <cell r="E2561">
            <v>3.9</v>
          </cell>
          <cell r="F2561">
            <v>37922</v>
          </cell>
          <cell r="G2561">
            <v>0.71499999999999997</v>
          </cell>
          <cell r="H2561">
            <v>0.65</v>
          </cell>
          <cell r="I2561" t="str">
            <v>7          0</v>
          </cell>
          <cell r="J2561">
            <v>0</v>
          </cell>
          <cell r="K2561">
            <v>0</v>
          </cell>
          <cell r="L2561">
            <v>2003</v>
          </cell>
          <cell r="M2561" t="str">
            <v>No Trade</v>
          </cell>
          <cell r="N2561" t="str">
            <v>NG113</v>
          </cell>
          <cell r="O2561">
            <v>47</v>
          </cell>
          <cell r="P2561">
            <v>1</v>
          </cell>
        </row>
        <row r="2562">
          <cell r="A2562" t="str">
            <v>ON</v>
          </cell>
          <cell r="B2562">
            <v>11</v>
          </cell>
          <cell r="C2562">
            <v>3</v>
          </cell>
          <cell r="D2562" t="str">
            <v>P</v>
          </cell>
          <cell r="E2562">
            <v>3.9</v>
          </cell>
          <cell r="F2562">
            <v>37922</v>
          </cell>
          <cell r="G2562">
            <v>0.38700000000000001</v>
          </cell>
          <cell r="H2562">
            <v>0.42</v>
          </cell>
          <cell r="I2562" t="str">
            <v>4          0</v>
          </cell>
          <cell r="J2562">
            <v>0</v>
          </cell>
          <cell r="K2562">
            <v>0</v>
          </cell>
          <cell r="L2562">
            <v>2003</v>
          </cell>
          <cell r="M2562">
            <v>1.6497724648799905</v>
          </cell>
          <cell r="N2562" t="str">
            <v>NG113</v>
          </cell>
          <cell r="O2562">
            <v>47</v>
          </cell>
          <cell r="P2562">
            <v>2</v>
          </cell>
        </row>
        <row r="2563">
          <cell r="A2563" t="str">
            <v>ON</v>
          </cell>
          <cell r="B2563">
            <v>11</v>
          </cell>
          <cell r="C2563">
            <v>3</v>
          </cell>
          <cell r="D2563" t="str">
            <v>C</v>
          </cell>
          <cell r="E2563">
            <v>4</v>
          </cell>
          <cell r="F2563">
            <v>37922</v>
          </cell>
          <cell r="G2563">
            <v>0.66900000000000004</v>
          </cell>
          <cell r="H2563">
            <v>0.61</v>
          </cell>
          <cell r="I2563" t="str">
            <v>2          0</v>
          </cell>
          <cell r="J2563">
            <v>0</v>
          </cell>
          <cell r="K2563">
            <v>0</v>
          </cell>
          <cell r="L2563">
            <v>2003</v>
          </cell>
          <cell r="M2563" t="str">
            <v>No Trade</v>
          </cell>
          <cell r="N2563" t="str">
            <v>NG113</v>
          </cell>
          <cell r="O2563">
            <v>47</v>
          </cell>
          <cell r="P2563">
            <v>1</v>
          </cell>
        </row>
        <row r="2564">
          <cell r="A2564" t="str">
            <v>ON</v>
          </cell>
          <cell r="B2564">
            <v>11</v>
          </cell>
          <cell r="C2564">
            <v>3</v>
          </cell>
          <cell r="D2564" t="str">
            <v>P</v>
          </cell>
          <cell r="E2564">
            <v>4</v>
          </cell>
          <cell r="F2564">
            <v>37922</v>
          </cell>
          <cell r="G2564">
            <v>0.437</v>
          </cell>
          <cell r="H2564">
            <v>0.47</v>
          </cell>
          <cell r="I2564" t="str">
            <v>7          0</v>
          </cell>
          <cell r="J2564">
            <v>0</v>
          </cell>
          <cell r="K2564">
            <v>0</v>
          </cell>
          <cell r="L2564">
            <v>2003</v>
          </cell>
          <cell r="M2564">
            <v>1.6768001149157432</v>
          </cell>
          <cell r="N2564" t="str">
            <v>NG113</v>
          </cell>
          <cell r="O2564">
            <v>47</v>
          </cell>
          <cell r="P2564">
            <v>2</v>
          </cell>
        </row>
        <row r="2565">
          <cell r="A2565" t="str">
            <v>ON</v>
          </cell>
          <cell r="B2565">
            <v>11</v>
          </cell>
          <cell r="C2565">
            <v>3</v>
          </cell>
          <cell r="D2565" t="str">
            <v>C</v>
          </cell>
          <cell r="E2565">
            <v>4.05</v>
          </cell>
          <cell r="F2565">
            <v>37922</v>
          </cell>
          <cell r="G2565">
            <v>0.64400000000000002</v>
          </cell>
          <cell r="H2565">
            <v>0.59</v>
          </cell>
          <cell r="I2565" t="str">
            <v>1          0</v>
          </cell>
          <cell r="J2565">
            <v>0</v>
          </cell>
          <cell r="K2565">
            <v>0</v>
          </cell>
          <cell r="L2565">
            <v>2003</v>
          </cell>
          <cell r="M2565" t="str">
            <v>No Trade</v>
          </cell>
          <cell r="N2565" t="str">
            <v>NG113</v>
          </cell>
          <cell r="O2565">
            <v>47</v>
          </cell>
          <cell r="P2565">
            <v>1</v>
          </cell>
        </row>
        <row r="2566">
          <cell r="A2566" t="str">
            <v>ON</v>
          </cell>
          <cell r="B2566">
            <v>11</v>
          </cell>
          <cell r="C2566">
            <v>3</v>
          </cell>
          <cell r="D2566" t="str">
            <v>P</v>
          </cell>
          <cell r="E2566">
            <v>4.05</v>
          </cell>
          <cell r="F2566">
            <v>37922</v>
          </cell>
          <cell r="G2566">
            <v>0.46400000000000002</v>
          </cell>
          <cell r="H2566">
            <v>0.5</v>
          </cell>
          <cell r="I2566" t="str">
            <v>5          0</v>
          </cell>
          <cell r="J2566">
            <v>0</v>
          </cell>
          <cell r="K2566">
            <v>0</v>
          </cell>
          <cell r="L2566">
            <v>2003</v>
          </cell>
          <cell r="M2566">
            <v>1.690894467881578</v>
          </cell>
          <cell r="N2566" t="str">
            <v>NG113</v>
          </cell>
          <cell r="O2566">
            <v>47</v>
          </cell>
          <cell r="P2566">
            <v>2</v>
          </cell>
        </row>
        <row r="2567">
          <cell r="A2567" t="str">
            <v>ON</v>
          </cell>
          <cell r="B2567">
            <v>11</v>
          </cell>
          <cell r="C2567">
            <v>3</v>
          </cell>
          <cell r="D2567" t="str">
            <v>C</v>
          </cell>
          <cell r="E2567">
            <v>4.0999999999999996</v>
          </cell>
          <cell r="F2567">
            <v>37922</v>
          </cell>
          <cell r="G2567">
            <v>0.624</v>
          </cell>
          <cell r="H2567">
            <v>0.56999999999999995</v>
          </cell>
          <cell r="I2567" t="str">
            <v>0          0</v>
          </cell>
          <cell r="J2567">
            <v>0</v>
          </cell>
          <cell r="K2567">
            <v>0</v>
          </cell>
          <cell r="L2567">
            <v>2003</v>
          </cell>
          <cell r="M2567" t="str">
            <v>No Trade</v>
          </cell>
          <cell r="N2567" t="str">
            <v>NG113</v>
          </cell>
          <cell r="O2567">
            <v>47</v>
          </cell>
          <cell r="P2567">
            <v>1</v>
          </cell>
        </row>
        <row r="2568">
          <cell r="A2568" t="str">
            <v>ON</v>
          </cell>
          <cell r="B2568">
            <v>11</v>
          </cell>
          <cell r="C2568">
            <v>3</v>
          </cell>
          <cell r="D2568" t="str">
            <v>P</v>
          </cell>
          <cell r="E2568">
            <v>4.0999999999999996</v>
          </cell>
          <cell r="F2568">
            <v>37922</v>
          </cell>
          <cell r="G2568">
            <v>0.49099999999999999</v>
          </cell>
          <cell r="H2568">
            <v>0.53</v>
          </cell>
          <cell r="I2568" t="str">
            <v>4          0</v>
          </cell>
          <cell r="J2568">
            <v>0</v>
          </cell>
          <cell r="K2568">
            <v>0</v>
          </cell>
          <cell r="L2568">
            <v>2003</v>
          </cell>
          <cell r="M2568">
            <v>1.7042005843470245</v>
          </cell>
          <cell r="N2568" t="str">
            <v>NG113</v>
          </cell>
          <cell r="O2568">
            <v>47</v>
          </cell>
          <cell r="P2568">
            <v>2</v>
          </cell>
        </row>
        <row r="2569">
          <cell r="A2569" t="str">
            <v>ON</v>
          </cell>
          <cell r="B2569">
            <v>11</v>
          </cell>
          <cell r="C2569">
            <v>3</v>
          </cell>
          <cell r="D2569" t="str">
            <v>C</v>
          </cell>
          <cell r="E2569">
            <v>4.1500000000000004</v>
          </cell>
          <cell r="F2569">
            <v>37922</v>
          </cell>
          <cell r="G2569">
            <v>0.60099999999999998</v>
          </cell>
          <cell r="H2569">
            <v>0.55000000000000004</v>
          </cell>
          <cell r="I2569" t="str">
            <v>0          0</v>
          </cell>
          <cell r="J2569">
            <v>0</v>
          </cell>
          <cell r="K2569">
            <v>0</v>
          </cell>
          <cell r="L2569">
            <v>2003</v>
          </cell>
          <cell r="M2569" t="str">
            <v>No Trade</v>
          </cell>
          <cell r="N2569" t="str">
            <v>NG113</v>
          </cell>
          <cell r="O2569">
            <v>47</v>
          </cell>
          <cell r="P2569">
            <v>1</v>
          </cell>
        </row>
        <row r="2570">
          <cell r="A2570" t="str">
            <v>ON</v>
          </cell>
          <cell r="B2570">
            <v>11</v>
          </cell>
          <cell r="C2570">
            <v>3</v>
          </cell>
          <cell r="D2570" t="str">
            <v>C</v>
          </cell>
          <cell r="E2570">
            <v>4.25</v>
          </cell>
          <cell r="F2570">
            <v>37922</v>
          </cell>
          <cell r="G2570">
            <v>0.56100000000000005</v>
          </cell>
          <cell r="H2570">
            <v>0.51</v>
          </cell>
          <cell r="I2570" t="str">
            <v>2          0</v>
          </cell>
          <cell r="J2570">
            <v>0</v>
          </cell>
          <cell r="K2570">
            <v>0</v>
          </cell>
          <cell r="L2570">
            <v>2003</v>
          </cell>
          <cell r="M2570" t="str">
            <v>No Trade</v>
          </cell>
          <cell r="N2570" t="str">
            <v>NG113</v>
          </cell>
          <cell r="O2570">
            <v>47</v>
          </cell>
          <cell r="P2570">
            <v>1</v>
          </cell>
        </row>
        <row r="2571">
          <cell r="A2571" t="str">
            <v>ON</v>
          </cell>
          <cell r="B2571">
            <v>11</v>
          </cell>
          <cell r="C2571">
            <v>3</v>
          </cell>
          <cell r="D2571" t="str">
            <v>C</v>
          </cell>
          <cell r="E2571">
            <v>4.5</v>
          </cell>
          <cell r="F2571">
            <v>37922</v>
          </cell>
          <cell r="G2571">
            <v>0.47099999999999997</v>
          </cell>
          <cell r="H2571">
            <v>0.42</v>
          </cell>
          <cell r="I2571" t="str">
            <v>9          0</v>
          </cell>
          <cell r="J2571">
            <v>0</v>
          </cell>
          <cell r="K2571">
            <v>0</v>
          </cell>
          <cell r="L2571">
            <v>2003</v>
          </cell>
          <cell r="M2571" t="str">
            <v>No Trade</v>
          </cell>
          <cell r="N2571" t="str">
            <v>NG113</v>
          </cell>
          <cell r="O2571">
            <v>47</v>
          </cell>
          <cell r="P2571">
            <v>1</v>
          </cell>
        </row>
        <row r="2572">
          <cell r="A2572" t="str">
            <v>ON</v>
          </cell>
          <cell r="B2572">
            <v>11</v>
          </cell>
          <cell r="C2572">
            <v>3</v>
          </cell>
          <cell r="D2572" t="str">
            <v>C</v>
          </cell>
          <cell r="E2572">
            <v>4.75</v>
          </cell>
          <cell r="F2572">
            <v>37922</v>
          </cell>
          <cell r="G2572">
            <v>0.39700000000000002</v>
          </cell>
          <cell r="H2572">
            <v>0.36</v>
          </cell>
          <cell r="I2572" t="str">
            <v>0          0</v>
          </cell>
          <cell r="J2572">
            <v>0</v>
          </cell>
          <cell r="K2572">
            <v>0</v>
          </cell>
          <cell r="L2572">
            <v>2003</v>
          </cell>
          <cell r="M2572" t="str">
            <v>No Trade</v>
          </cell>
          <cell r="N2572" t="str">
            <v>NG113</v>
          </cell>
          <cell r="O2572">
            <v>47</v>
          </cell>
          <cell r="P2572">
            <v>1</v>
          </cell>
        </row>
        <row r="2573">
          <cell r="A2573" t="str">
            <v>ON</v>
          </cell>
          <cell r="B2573">
            <v>11</v>
          </cell>
          <cell r="C2573">
            <v>3</v>
          </cell>
          <cell r="D2573" t="str">
            <v>C</v>
          </cell>
          <cell r="E2573">
            <v>4.8</v>
          </cell>
          <cell r="F2573">
            <v>37922</v>
          </cell>
          <cell r="G2573">
            <v>0.38400000000000001</v>
          </cell>
          <cell r="H2573">
            <v>0.34</v>
          </cell>
          <cell r="I2573" t="str">
            <v>8          0</v>
          </cell>
          <cell r="J2573">
            <v>0</v>
          </cell>
          <cell r="K2573">
            <v>0</v>
          </cell>
          <cell r="L2573">
            <v>2003</v>
          </cell>
          <cell r="M2573" t="str">
            <v>No Trade</v>
          </cell>
          <cell r="N2573" t="str">
            <v>NG113</v>
          </cell>
          <cell r="O2573">
            <v>47</v>
          </cell>
          <cell r="P2573">
            <v>1</v>
          </cell>
        </row>
        <row r="2574">
          <cell r="A2574" t="str">
            <v>ON</v>
          </cell>
          <cell r="B2574">
            <v>11</v>
          </cell>
          <cell r="C2574">
            <v>3</v>
          </cell>
          <cell r="D2574" t="str">
            <v>C</v>
          </cell>
          <cell r="E2574">
            <v>4.8499999999999996</v>
          </cell>
          <cell r="F2574">
            <v>37922</v>
          </cell>
          <cell r="G2574">
            <v>0.371</v>
          </cell>
          <cell r="H2574">
            <v>0.33</v>
          </cell>
          <cell r="I2574" t="str">
            <v>6          0</v>
          </cell>
          <cell r="J2574">
            <v>0</v>
          </cell>
          <cell r="K2574">
            <v>0</v>
          </cell>
          <cell r="L2574">
            <v>2003</v>
          </cell>
          <cell r="M2574" t="str">
            <v>No Trade</v>
          </cell>
          <cell r="N2574" t="str">
            <v>NG113</v>
          </cell>
          <cell r="O2574">
            <v>47</v>
          </cell>
          <cell r="P2574">
            <v>1</v>
          </cell>
        </row>
        <row r="2575">
          <cell r="A2575" t="str">
            <v>ON</v>
          </cell>
          <cell r="B2575">
            <v>11</v>
          </cell>
          <cell r="C2575">
            <v>3</v>
          </cell>
          <cell r="D2575" t="str">
            <v>C</v>
          </cell>
          <cell r="E2575">
            <v>4.9000000000000004</v>
          </cell>
          <cell r="F2575">
            <v>37922</v>
          </cell>
          <cell r="G2575">
            <v>0.35799999999999998</v>
          </cell>
          <cell r="H2575">
            <v>0.32</v>
          </cell>
          <cell r="I2575" t="str">
            <v>5          0</v>
          </cell>
          <cell r="J2575">
            <v>0</v>
          </cell>
          <cell r="K2575">
            <v>0</v>
          </cell>
          <cell r="L2575">
            <v>2003</v>
          </cell>
          <cell r="M2575" t="str">
            <v>No Trade</v>
          </cell>
          <cell r="N2575" t="str">
            <v>NG113</v>
          </cell>
          <cell r="O2575">
            <v>47</v>
          </cell>
          <cell r="P2575">
            <v>1</v>
          </cell>
        </row>
        <row r="2576">
          <cell r="A2576" t="str">
            <v>ON</v>
          </cell>
          <cell r="B2576">
            <v>11</v>
          </cell>
          <cell r="C2576">
            <v>3</v>
          </cell>
          <cell r="D2576" t="str">
            <v>C</v>
          </cell>
          <cell r="E2576">
            <v>5</v>
          </cell>
          <cell r="F2576">
            <v>37922</v>
          </cell>
          <cell r="G2576">
            <v>0.33500000000000002</v>
          </cell>
          <cell r="H2576">
            <v>0.3</v>
          </cell>
          <cell r="I2576" t="str">
            <v>4          0</v>
          </cell>
          <cell r="J2576">
            <v>0</v>
          </cell>
          <cell r="K2576">
            <v>0</v>
          </cell>
          <cell r="L2576">
            <v>2003</v>
          </cell>
          <cell r="M2576" t="str">
            <v>No Trade</v>
          </cell>
          <cell r="N2576" t="str">
            <v>NG113</v>
          </cell>
          <cell r="O2576">
            <v>47</v>
          </cell>
          <cell r="P2576">
            <v>1</v>
          </cell>
        </row>
        <row r="2577">
          <cell r="A2577" t="str">
            <v>ON</v>
          </cell>
          <cell r="B2577">
            <v>11</v>
          </cell>
          <cell r="C2577">
            <v>3</v>
          </cell>
          <cell r="D2577" t="str">
            <v>C</v>
          </cell>
          <cell r="E2577">
            <v>5.5</v>
          </cell>
          <cell r="F2577">
            <v>37922</v>
          </cell>
          <cell r="G2577">
            <v>0.24399999999999999</v>
          </cell>
          <cell r="H2577">
            <v>0.22</v>
          </cell>
          <cell r="I2577" t="str">
            <v>1          0</v>
          </cell>
          <cell r="J2577">
            <v>0</v>
          </cell>
          <cell r="K2577">
            <v>0</v>
          </cell>
          <cell r="L2577">
            <v>2003</v>
          </cell>
          <cell r="M2577" t="str">
            <v>No Trade</v>
          </cell>
          <cell r="N2577" t="str">
            <v>NG113</v>
          </cell>
          <cell r="O2577">
            <v>47</v>
          </cell>
          <cell r="P2577">
            <v>1</v>
          </cell>
        </row>
        <row r="2578">
          <cell r="A2578" t="str">
            <v>ON</v>
          </cell>
          <cell r="B2578">
            <v>11</v>
          </cell>
          <cell r="C2578">
            <v>3</v>
          </cell>
          <cell r="D2578" t="str">
            <v>C</v>
          </cell>
          <cell r="E2578">
            <v>6</v>
          </cell>
          <cell r="F2578">
            <v>37922</v>
          </cell>
          <cell r="G2578">
            <v>0.182</v>
          </cell>
          <cell r="H2578">
            <v>0.16</v>
          </cell>
          <cell r="I2578" t="str">
            <v>4          0</v>
          </cell>
          <cell r="J2578">
            <v>0</v>
          </cell>
          <cell r="K2578">
            <v>0</v>
          </cell>
          <cell r="L2578">
            <v>2003</v>
          </cell>
          <cell r="M2578" t="str">
            <v>No Trade</v>
          </cell>
          <cell r="N2578" t="str">
            <v>NG113</v>
          </cell>
          <cell r="O2578">
            <v>47</v>
          </cell>
          <cell r="P2578">
            <v>1</v>
          </cell>
        </row>
        <row r="2579">
          <cell r="A2579" t="str">
            <v>ON</v>
          </cell>
          <cell r="B2579">
            <v>11</v>
          </cell>
          <cell r="C2579">
            <v>3</v>
          </cell>
          <cell r="D2579" t="str">
            <v>C</v>
          </cell>
          <cell r="E2579">
            <v>6.05</v>
          </cell>
          <cell r="F2579">
            <v>37922</v>
          </cell>
          <cell r="G2579">
            <v>0.17699999999999999</v>
          </cell>
          <cell r="H2579">
            <v>0.15</v>
          </cell>
          <cell r="I2579" t="str">
            <v>9          0</v>
          </cell>
          <cell r="J2579">
            <v>0</v>
          </cell>
          <cell r="K2579">
            <v>0</v>
          </cell>
          <cell r="L2579">
            <v>2003</v>
          </cell>
          <cell r="M2579" t="str">
            <v>No Trade</v>
          </cell>
          <cell r="N2579" t="str">
            <v>NG113</v>
          </cell>
          <cell r="O2579">
            <v>47</v>
          </cell>
          <cell r="P2579">
            <v>1</v>
          </cell>
        </row>
        <row r="2580">
          <cell r="A2580" t="str">
            <v>ON</v>
          </cell>
          <cell r="B2580">
            <v>11</v>
          </cell>
          <cell r="C2580">
            <v>3</v>
          </cell>
          <cell r="D2580" t="str">
            <v>C</v>
          </cell>
          <cell r="E2580">
            <v>7</v>
          </cell>
          <cell r="F2580">
            <v>37922</v>
          </cell>
          <cell r="G2580">
            <v>0.109</v>
          </cell>
          <cell r="H2580">
            <v>0.09</v>
          </cell>
          <cell r="I2580" t="str">
            <v>8          0</v>
          </cell>
          <cell r="J2580">
            <v>0</v>
          </cell>
          <cell r="K2580">
            <v>0</v>
          </cell>
          <cell r="L2580">
            <v>2003</v>
          </cell>
          <cell r="M2580" t="str">
            <v>No Trade</v>
          </cell>
          <cell r="N2580" t="str">
            <v>NG113</v>
          </cell>
          <cell r="O2580">
            <v>47</v>
          </cell>
          <cell r="P2580">
            <v>1</v>
          </cell>
        </row>
        <row r="2581">
          <cell r="A2581" t="str">
            <v>ON</v>
          </cell>
          <cell r="B2581">
            <v>12</v>
          </cell>
          <cell r="C2581">
            <v>3</v>
          </cell>
          <cell r="D2581" t="str">
            <v>P</v>
          </cell>
          <cell r="E2581">
            <v>0.5</v>
          </cell>
          <cell r="F2581">
            <v>37949</v>
          </cell>
          <cell r="G2581">
            <v>0</v>
          </cell>
          <cell r="H2581">
            <v>0</v>
          </cell>
          <cell r="I2581" t="str">
            <v>0          0</v>
          </cell>
          <cell r="J2581">
            <v>0</v>
          </cell>
          <cell r="K2581">
            <v>0</v>
          </cell>
          <cell r="L2581">
            <v>2003</v>
          </cell>
          <cell r="M2581" t="str">
            <v>No Trade</v>
          </cell>
          <cell r="N2581" t="str">
            <v/>
          </cell>
          <cell r="O2581" t="str">
            <v/>
          </cell>
          <cell r="P2581" t="str">
            <v/>
          </cell>
        </row>
        <row r="2582">
          <cell r="A2582" t="str">
            <v>ON</v>
          </cell>
          <cell r="B2582">
            <v>12</v>
          </cell>
          <cell r="C2582">
            <v>3</v>
          </cell>
          <cell r="D2582" t="str">
            <v>P</v>
          </cell>
          <cell r="E2582">
            <v>2</v>
          </cell>
          <cell r="F2582">
            <v>37949</v>
          </cell>
          <cell r="G2582">
            <v>3.0000000000000001E-3</v>
          </cell>
          <cell r="H2582">
            <v>0</v>
          </cell>
          <cell r="I2582" t="str">
            <v>4          0</v>
          </cell>
          <cell r="J2582">
            <v>0</v>
          </cell>
          <cell r="K2582">
            <v>0</v>
          </cell>
          <cell r="L2582">
            <v>2003</v>
          </cell>
          <cell r="M2582">
            <v>1.062198551412165</v>
          </cell>
          <cell r="N2582" t="str">
            <v>NG123</v>
          </cell>
          <cell r="O2582">
            <v>47</v>
          </cell>
          <cell r="P2582">
            <v>2</v>
          </cell>
        </row>
        <row r="2583">
          <cell r="A2583" t="str">
            <v>ON</v>
          </cell>
          <cell r="B2583">
            <v>12</v>
          </cell>
          <cell r="C2583">
            <v>3</v>
          </cell>
          <cell r="D2583" t="str">
            <v>P</v>
          </cell>
          <cell r="E2583">
            <v>2.1</v>
          </cell>
          <cell r="F2583">
            <v>37949</v>
          </cell>
          <cell r="G2583">
            <v>5.0000000000000001E-3</v>
          </cell>
          <cell r="H2583">
            <v>0</v>
          </cell>
          <cell r="I2583" t="str">
            <v>6          0</v>
          </cell>
          <cell r="J2583">
            <v>0</v>
          </cell>
          <cell r="K2583">
            <v>0</v>
          </cell>
          <cell r="L2583">
            <v>2003</v>
          </cell>
          <cell r="M2583">
            <v>1.0934307710073863</v>
          </cell>
          <cell r="N2583" t="str">
            <v>NG123</v>
          </cell>
          <cell r="O2583">
            <v>47</v>
          </cell>
          <cell r="P2583">
            <v>2</v>
          </cell>
        </row>
        <row r="2584">
          <cell r="A2584" t="str">
            <v>ON</v>
          </cell>
          <cell r="B2584">
            <v>12</v>
          </cell>
          <cell r="C2584">
            <v>3</v>
          </cell>
          <cell r="D2584" t="str">
            <v>C</v>
          </cell>
          <cell r="E2584">
            <v>2.5</v>
          </cell>
          <cell r="F2584">
            <v>37949</v>
          </cell>
          <cell r="G2584">
            <v>0</v>
          </cell>
          <cell r="H2584">
            <v>0</v>
          </cell>
          <cell r="I2584" t="str">
            <v>0          0</v>
          </cell>
          <cell r="J2584">
            <v>0</v>
          </cell>
          <cell r="K2584">
            <v>0</v>
          </cell>
          <cell r="L2584">
            <v>2003</v>
          </cell>
          <cell r="M2584" t="str">
            <v>No Trade</v>
          </cell>
          <cell r="N2584" t="str">
            <v/>
          </cell>
          <cell r="O2584" t="str">
            <v/>
          </cell>
          <cell r="P2584" t="str">
            <v/>
          </cell>
        </row>
        <row r="2585">
          <cell r="A2585" t="str">
            <v>ON</v>
          </cell>
          <cell r="B2585">
            <v>12</v>
          </cell>
          <cell r="C2585">
            <v>3</v>
          </cell>
          <cell r="D2585" t="str">
            <v>P</v>
          </cell>
          <cell r="E2585">
            <v>2.5</v>
          </cell>
          <cell r="F2585">
            <v>37949</v>
          </cell>
          <cell r="G2585">
            <v>2.1999999999999999E-2</v>
          </cell>
          <cell r="H2585">
            <v>0.02</v>
          </cell>
          <cell r="I2585" t="str">
            <v>6          0</v>
          </cell>
          <cell r="J2585">
            <v>0</v>
          </cell>
          <cell r="K2585">
            <v>0</v>
          </cell>
          <cell r="L2585">
            <v>2003</v>
          </cell>
          <cell r="M2585">
            <v>1.1991690965729793</v>
          </cell>
          <cell r="N2585" t="str">
            <v>NG123</v>
          </cell>
          <cell r="O2585">
            <v>47</v>
          </cell>
          <cell r="P2585">
            <v>2</v>
          </cell>
        </row>
        <row r="2586">
          <cell r="A2586" t="str">
            <v>ON</v>
          </cell>
          <cell r="B2586">
            <v>12</v>
          </cell>
          <cell r="C2586">
            <v>3</v>
          </cell>
          <cell r="D2586" t="str">
            <v>P</v>
          </cell>
          <cell r="E2586">
            <v>2.65</v>
          </cell>
          <cell r="F2586">
            <v>37949</v>
          </cell>
          <cell r="G2586">
            <v>0.24</v>
          </cell>
          <cell r="H2586">
            <v>0.24</v>
          </cell>
          <cell r="I2586" t="str">
            <v>0          0</v>
          </cell>
          <cell r="J2586">
            <v>0</v>
          </cell>
          <cell r="K2586">
            <v>0</v>
          </cell>
          <cell r="L2586">
            <v>2003</v>
          </cell>
          <cell r="M2586">
            <v>1.6955764126916688</v>
          </cell>
          <cell r="N2586" t="str">
            <v>NG123</v>
          </cell>
          <cell r="O2586">
            <v>47</v>
          </cell>
          <cell r="P2586">
            <v>2</v>
          </cell>
        </row>
        <row r="2587">
          <cell r="A2587" t="str">
            <v>ON</v>
          </cell>
          <cell r="B2587">
            <v>12</v>
          </cell>
          <cell r="C2587">
            <v>3</v>
          </cell>
          <cell r="D2587" t="str">
            <v>P</v>
          </cell>
          <cell r="E2587">
            <v>2.75</v>
          </cell>
          <cell r="F2587">
            <v>37949</v>
          </cell>
          <cell r="G2587">
            <v>4.4999999999999998E-2</v>
          </cell>
          <cell r="H2587">
            <v>0.05</v>
          </cell>
          <cell r="I2587" t="str">
            <v>2          0</v>
          </cell>
          <cell r="J2587">
            <v>0</v>
          </cell>
          <cell r="K2587">
            <v>0</v>
          </cell>
          <cell r="L2587">
            <v>2003</v>
          </cell>
          <cell r="M2587">
            <v>1.2658285367605828</v>
          </cell>
          <cell r="N2587" t="str">
            <v>NG123</v>
          </cell>
          <cell r="O2587">
            <v>47</v>
          </cell>
          <cell r="P2587">
            <v>2</v>
          </cell>
        </row>
        <row r="2588">
          <cell r="A2588" t="str">
            <v>ON</v>
          </cell>
          <cell r="B2588">
            <v>12</v>
          </cell>
          <cell r="C2588">
            <v>3</v>
          </cell>
          <cell r="D2588" t="str">
            <v>P</v>
          </cell>
          <cell r="E2588">
            <v>2.95</v>
          </cell>
          <cell r="F2588">
            <v>37949</v>
          </cell>
          <cell r="G2588">
            <v>0</v>
          </cell>
          <cell r="H2588">
            <v>0</v>
          </cell>
          <cell r="I2588" t="str">
            <v>0          0</v>
          </cell>
          <cell r="J2588">
            <v>0</v>
          </cell>
          <cell r="K2588">
            <v>0</v>
          </cell>
          <cell r="L2588">
            <v>2003</v>
          </cell>
          <cell r="M2588" t="str">
            <v>No Trade</v>
          </cell>
          <cell r="N2588" t="str">
            <v/>
          </cell>
          <cell r="O2588" t="str">
            <v/>
          </cell>
          <cell r="P2588" t="str">
            <v/>
          </cell>
        </row>
        <row r="2589">
          <cell r="A2589" t="str">
            <v>ON</v>
          </cell>
          <cell r="B2589">
            <v>12</v>
          </cell>
          <cell r="C2589">
            <v>3</v>
          </cell>
          <cell r="D2589" t="str">
            <v>C</v>
          </cell>
          <cell r="E2589">
            <v>3</v>
          </cell>
          <cell r="F2589">
            <v>37949</v>
          </cell>
          <cell r="G2589">
            <v>0</v>
          </cell>
          <cell r="H2589">
            <v>0</v>
          </cell>
          <cell r="I2589" t="str">
            <v>0          0</v>
          </cell>
          <cell r="J2589">
            <v>0</v>
          </cell>
          <cell r="K2589">
            <v>0</v>
          </cell>
          <cell r="L2589">
            <v>2003</v>
          </cell>
          <cell r="M2589" t="str">
            <v>No Trade</v>
          </cell>
          <cell r="N2589" t="str">
            <v/>
          </cell>
          <cell r="O2589" t="str">
            <v/>
          </cell>
          <cell r="P2589" t="str">
            <v/>
          </cell>
        </row>
        <row r="2590">
          <cell r="A2590" t="str">
            <v>ON</v>
          </cell>
          <cell r="B2590">
            <v>12</v>
          </cell>
          <cell r="C2590">
            <v>3</v>
          </cell>
          <cell r="D2590" t="str">
            <v>P</v>
          </cell>
          <cell r="E2590">
            <v>3</v>
          </cell>
          <cell r="F2590">
            <v>37949</v>
          </cell>
          <cell r="G2590">
            <v>8.2000000000000003E-2</v>
          </cell>
          <cell r="H2590">
            <v>0.09</v>
          </cell>
          <cell r="I2590" t="str">
            <v>3          0</v>
          </cell>
          <cell r="J2590">
            <v>0</v>
          </cell>
          <cell r="K2590">
            <v>0</v>
          </cell>
          <cell r="L2590">
            <v>2003</v>
          </cell>
          <cell r="M2590">
            <v>1.3331090139971471</v>
          </cell>
          <cell r="N2590" t="str">
            <v>NG123</v>
          </cell>
          <cell r="O2590">
            <v>47</v>
          </cell>
          <cell r="P2590">
            <v>2</v>
          </cell>
        </row>
        <row r="2591">
          <cell r="A2591" t="str">
            <v>ON</v>
          </cell>
          <cell r="B2591">
            <v>12</v>
          </cell>
          <cell r="C2591">
            <v>3</v>
          </cell>
          <cell r="D2591" t="str">
            <v>P</v>
          </cell>
          <cell r="E2591">
            <v>3.1</v>
          </cell>
          <cell r="F2591">
            <v>37949</v>
          </cell>
          <cell r="G2591">
            <v>0.10199999999999999</v>
          </cell>
          <cell r="H2591">
            <v>0.11</v>
          </cell>
          <cell r="I2591" t="str">
            <v>4          0</v>
          </cell>
          <cell r="J2591">
            <v>0</v>
          </cell>
          <cell r="K2591">
            <v>0</v>
          </cell>
          <cell r="L2591">
            <v>2003</v>
          </cell>
          <cell r="M2591">
            <v>1.3612217058473439</v>
          </cell>
          <cell r="N2591" t="str">
            <v>NG123</v>
          </cell>
          <cell r="O2591">
            <v>47</v>
          </cell>
          <cell r="P2591">
            <v>2</v>
          </cell>
        </row>
        <row r="2592">
          <cell r="A2592" t="str">
            <v>ON</v>
          </cell>
          <cell r="B2592">
            <v>12</v>
          </cell>
          <cell r="C2592">
            <v>3</v>
          </cell>
          <cell r="D2592" t="str">
            <v>C</v>
          </cell>
          <cell r="E2592">
            <v>3.2</v>
          </cell>
          <cell r="F2592">
            <v>37949</v>
          </cell>
          <cell r="G2592">
            <v>0.98799999999999999</v>
          </cell>
          <cell r="H2592">
            <v>0.98</v>
          </cell>
          <cell r="I2592" t="str">
            <v>8          0</v>
          </cell>
          <cell r="J2592">
            <v>0</v>
          </cell>
          <cell r="K2592">
            <v>0</v>
          </cell>
          <cell r="L2592">
            <v>2003</v>
          </cell>
          <cell r="M2592" t="str">
            <v>No Trade</v>
          </cell>
          <cell r="N2592" t="str">
            <v>NG123</v>
          </cell>
          <cell r="O2592">
            <v>47</v>
          </cell>
          <cell r="P2592">
            <v>1</v>
          </cell>
        </row>
        <row r="2593">
          <cell r="A2593" t="str">
            <v>ON</v>
          </cell>
          <cell r="B2593">
            <v>12</v>
          </cell>
          <cell r="C2593">
            <v>3</v>
          </cell>
          <cell r="D2593" t="str">
            <v>P</v>
          </cell>
          <cell r="E2593">
            <v>3.2</v>
          </cell>
          <cell r="F2593">
            <v>37949</v>
          </cell>
          <cell r="G2593">
            <v>0.124</v>
          </cell>
          <cell r="H2593">
            <v>0.13</v>
          </cell>
          <cell r="I2593" t="str">
            <v>9          0</v>
          </cell>
          <cell r="J2593">
            <v>0</v>
          </cell>
          <cell r="K2593">
            <v>0</v>
          </cell>
          <cell r="L2593">
            <v>2003</v>
          </cell>
          <cell r="M2593">
            <v>1.3872857400383791</v>
          </cell>
          <cell r="N2593" t="str">
            <v>NG123</v>
          </cell>
          <cell r="O2593">
            <v>47</v>
          </cell>
          <cell r="P2593">
            <v>2</v>
          </cell>
        </row>
        <row r="2594">
          <cell r="A2594" t="str">
            <v>ON</v>
          </cell>
          <cell r="B2594">
            <v>12</v>
          </cell>
          <cell r="C2594">
            <v>3</v>
          </cell>
          <cell r="D2594" t="str">
            <v>C</v>
          </cell>
          <cell r="E2594">
            <v>3.25</v>
          </cell>
          <cell r="F2594">
            <v>37949</v>
          </cell>
          <cell r="G2594">
            <v>1.242</v>
          </cell>
          <cell r="H2594">
            <v>1.1599999999999999</v>
          </cell>
          <cell r="I2594" t="str">
            <v>3          0</v>
          </cell>
          <cell r="J2594">
            <v>0</v>
          </cell>
          <cell r="K2594">
            <v>0</v>
          </cell>
          <cell r="L2594">
            <v>2003</v>
          </cell>
          <cell r="M2594" t="str">
            <v>No Trade</v>
          </cell>
          <cell r="N2594" t="str">
            <v>NG123</v>
          </cell>
          <cell r="O2594">
            <v>47</v>
          </cell>
          <cell r="P2594">
            <v>1</v>
          </cell>
        </row>
        <row r="2595">
          <cell r="A2595" t="str">
            <v>ON</v>
          </cell>
          <cell r="B2595">
            <v>12</v>
          </cell>
          <cell r="C2595">
            <v>3</v>
          </cell>
          <cell r="D2595" t="str">
            <v>P</v>
          </cell>
          <cell r="E2595">
            <v>3.25</v>
          </cell>
          <cell r="F2595">
            <v>37949</v>
          </cell>
          <cell r="G2595">
            <v>0.13600000000000001</v>
          </cell>
          <cell r="H2595">
            <v>0.15</v>
          </cell>
          <cell r="I2595" t="str">
            <v>2          0</v>
          </cell>
          <cell r="J2595">
            <v>0</v>
          </cell>
          <cell r="K2595">
            <v>0</v>
          </cell>
          <cell r="L2595">
            <v>2003</v>
          </cell>
          <cell r="M2595">
            <v>1.4001233499607684</v>
          </cell>
          <cell r="N2595" t="str">
            <v>NG123</v>
          </cell>
          <cell r="O2595">
            <v>47</v>
          </cell>
          <cell r="P2595">
            <v>2</v>
          </cell>
        </row>
        <row r="2596">
          <cell r="A2596" t="str">
            <v>ON</v>
          </cell>
          <cell r="B2596">
            <v>12</v>
          </cell>
          <cell r="C2596">
            <v>3</v>
          </cell>
          <cell r="D2596" t="str">
            <v>P</v>
          </cell>
          <cell r="E2596">
            <v>3.3</v>
          </cell>
          <cell r="F2596">
            <v>37949</v>
          </cell>
          <cell r="G2596">
            <v>0</v>
          </cell>
          <cell r="H2596">
            <v>0</v>
          </cell>
          <cell r="I2596" t="str">
            <v>0          0</v>
          </cell>
          <cell r="J2596">
            <v>0</v>
          </cell>
          <cell r="K2596">
            <v>0</v>
          </cell>
          <cell r="L2596">
            <v>2003</v>
          </cell>
          <cell r="M2596" t="str">
            <v>No Trade</v>
          </cell>
          <cell r="N2596" t="str">
            <v/>
          </cell>
          <cell r="O2596" t="str">
            <v/>
          </cell>
          <cell r="P2596" t="str">
            <v/>
          </cell>
        </row>
        <row r="2597">
          <cell r="A2597" t="str">
            <v>ON</v>
          </cell>
          <cell r="B2597">
            <v>12</v>
          </cell>
          <cell r="C2597">
            <v>3</v>
          </cell>
          <cell r="D2597" t="str">
            <v>C</v>
          </cell>
          <cell r="E2597">
            <v>3.4</v>
          </cell>
          <cell r="F2597">
            <v>37949</v>
          </cell>
          <cell r="G2597">
            <v>0</v>
          </cell>
          <cell r="H2597">
            <v>0</v>
          </cell>
          <cell r="I2597" t="str">
            <v>0          0</v>
          </cell>
          <cell r="J2597">
            <v>0</v>
          </cell>
          <cell r="K2597">
            <v>0</v>
          </cell>
          <cell r="L2597">
            <v>2003</v>
          </cell>
          <cell r="M2597" t="str">
            <v>No Trade</v>
          </cell>
          <cell r="N2597" t="str">
            <v/>
          </cell>
          <cell r="O2597" t="str">
            <v/>
          </cell>
          <cell r="P2597" t="str">
            <v/>
          </cell>
        </row>
        <row r="2598">
          <cell r="A2598" t="str">
            <v>ON</v>
          </cell>
          <cell r="B2598">
            <v>12</v>
          </cell>
          <cell r="C2598">
            <v>3</v>
          </cell>
          <cell r="D2598" t="str">
            <v>P</v>
          </cell>
          <cell r="E2598">
            <v>3.4</v>
          </cell>
          <cell r="F2598">
            <v>37949</v>
          </cell>
          <cell r="G2598">
            <v>0.44500000000000001</v>
          </cell>
          <cell r="H2598">
            <v>0.44</v>
          </cell>
          <cell r="I2598" t="str">
            <v>5          0</v>
          </cell>
          <cell r="J2598">
            <v>0</v>
          </cell>
          <cell r="K2598">
            <v>0</v>
          </cell>
          <cell r="L2598">
            <v>2003</v>
          </cell>
          <cell r="M2598">
            <v>1.7473700839264086</v>
          </cell>
          <cell r="N2598" t="str">
            <v>NG123</v>
          </cell>
          <cell r="O2598">
            <v>47</v>
          </cell>
          <cell r="P2598">
            <v>2</v>
          </cell>
        </row>
        <row r="2599">
          <cell r="A2599" t="str">
            <v>ON</v>
          </cell>
          <cell r="B2599">
            <v>12</v>
          </cell>
          <cell r="C2599">
            <v>3</v>
          </cell>
          <cell r="D2599" t="str">
            <v>P</v>
          </cell>
          <cell r="E2599">
            <v>3.45</v>
          </cell>
          <cell r="F2599">
            <v>37949</v>
          </cell>
          <cell r="G2599">
            <v>0.192</v>
          </cell>
          <cell r="H2599">
            <v>0.21</v>
          </cell>
          <cell r="I2599" t="str">
            <v>2          0</v>
          </cell>
          <cell r="J2599">
            <v>0</v>
          </cell>
          <cell r="K2599">
            <v>0</v>
          </cell>
          <cell r="L2599">
            <v>2003</v>
          </cell>
          <cell r="M2599">
            <v>1.4519571469530057</v>
          </cell>
          <cell r="N2599" t="str">
            <v>NG123</v>
          </cell>
          <cell r="O2599">
            <v>47</v>
          </cell>
          <cell r="P2599">
            <v>2</v>
          </cell>
        </row>
        <row r="2600">
          <cell r="A2600" t="str">
            <v>ON</v>
          </cell>
          <cell r="B2600">
            <v>12</v>
          </cell>
          <cell r="C2600">
            <v>3</v>
          </cell>
          <cell r="D2600" t="str">
            <v>C</v>
          </cell>
          <cell r="E2600">
            <v>3.5</v>
          </cell>
          <cell r="F2600">
            <v>37949</v>
          </cell>
          <cell r="G2600">
            <v>1.0669999999999999</v>
          </cell>
          <cell r="H2600">
            <v>0.99</v>
          </cell>
          <cell r="I2600" t="str">
            <v>4          0</v>
          </cell>
          <cell r="J2600">
            <v>0</v>
          </cell>
          <cell r="K2600">
            <v>0</v>
          </cell>
          <cell r="L2600">
            <v>2003</v>
          </cell>
          <cell r="M2600" t="str">
            <v>No Trade</v>
          </cell>
          <cell r="N2600" t="str">
            <v>NG123</v>
          </cell>
          <cell r="O2600">
            <v>47</v>
          </cell>
          <cell r="P2600">
            <v>1</v>
          </cell>
        </row>
        <row r="2601">
          <cell r="A2601" t="str">
            <v>ON</v>
          </cell>
          <cell r="B2601">
            <v>12</v>
          </cell>
          <cell r="C2601">
            <v>3</v>
          </cell>
          <cell r="D2601" t="str">
            <v>P</v>
          </cell>
          <cell r="E2601">
            <v>3.5</v>
          </cell>
          <cell r="F2601">
            <v>37949</v>
          </cell>
          <cell r="G2601">
            <v>0.20799999999999999</v>
          </cell>
          <cell r="H2601">
            <v>0.22</v>
          </cell>
          <cell r="I2601" t="str">
            <v>9          0</v>
          </cell>
          <cell r="J2601">
            <v>0</v>
          </cell>
          <cell r="K2601">
            <v>0</v>
          </cell>
          <cell r="L2601">
            <v>2003</v>
          </cell>
          <cell r="M2601">
            <v>1.4649035305772022</v>
          </cell>
          <cell r="N2601" t="str">
            <v>NG123</v>
          </cell>
          <cell r="O2601">
            <v>47</v>
          </cell>
          <cell r="P2601">
            <v>2</v>
          </cell>
        </row>
        <row r="2602">
          <cell r="A2602" t="str">
            <v>ON</v>
          </cell>
          <cell r="B2602">
            <v>12</v>
          </cell>
          <cell r="C2602">
            <v>3</v>
          </cell>
          <cell r="D2602" t="str">
            <v>P</v>
          </cell>
          <cell r="E2602">
            <v>3.6</v>
          </cell>
          <cell r="F2602">
            <v>37949</v>
          </cell>
          <cell r="G2602">
            <v>0.24199999999999999</v>
          </cell>
          <cell r="H2602">
            <v>0.26</v>
          </cell>
          <cell r="I2602" t="str">
            <v>6          0</v>
          </cell>
          <cell r="J2602">
            <v>0</v>
          </cell>
          <cell r="K2602">
            <v>0</v>
          </cell>
          <cell r="L2602">
            <v>2003</v>
          </cell>
          <cell r="M2602">
            <v>1.4901924831594897</v>
          </cell>
          <cell r="N2602" t="str">
            <v>NG123</v>
          </cell>
          <cell r="O2602">
            <v>47</v>
          </cell>
          <cell r="P2602">
            <v>2</v>
          </cell>
        </row>
        <row r="2603">
          <cell r="A2603" t="str">
            <v>ON</v>
          </cell>
          <cell r="B2603">
            <v>12</v>
          </cell>
          <cell r="C2603">
            <v>3</v>
          </cell>
          <cell r="D2603" t="str">
            <v>C</v>
          </cell>
          <cell r="E2603">
            <v>3.65</v>
          </cell>
          <cell r="F2603">
            <v>37949</v>
          </cell>
          <cell r="G2603">
            <v>0.84799999999999998</v>
          </cell>
          <cell r="H2603">
            <v>0.84</v>
          </cell>
          <cell r="I2603" t="str">
            <v>8          0</v>
          </cell>
          <cell r="J2603">
            <v>0</v>
          </cell>
          <cell r="K2603">
            <v>0</v>
          </cell>
          <cell r="L2603">
            <v>2003</v>
          </cell>
          <cell r="M2603" t="str">
            <v>No Trade</v>
          </cell>
          <cell r="N2603" t="str">
            <v>NG123</v>
          </cell>
          <cell r="O2603">
            <v>47</v>
          </cell>
          <cell r="P2603">
            <v>1</v>
          </cell>
        </row>
        <row r="2604">
          <cell r="A2604" t="str">
            <v>ON</v>
          </cell>
          <cell r="B2604">
            <v>12</v>
          </cell>
          <cell r="C2604">
            <v>3</v>
          </cell>
          <cell r="D2604" t="str">
            <v>P</v>
          </cell>
          <cell r="E2604">
            <v>3.65</v>
          </cell>
          <cell r="F2604">
            <v>37949</v>
          </cell>
          <cell r="G2604">
            <v>0.26</v>
          </cell>
          <cell r="H2604">
            <v>0.28000000000000003</v>
          </cell>
          <cell r="I2604" t="str">
            <v>5          0</v>
          </cell>
          <cell r="J2604">
            <v>0</v>
          </cell>
          <cell r="K2604">
            <v>0</v>
          </cell>
          <cell r="L2604">
            <v>2003</v>
          </cell>
          <cell r="M2604">
            <v>1.5025642109828319</v>
          </cell>
          <cell r="N2604" t="str">
            <v>NG123</v>
          </cell>
          <cell r="O2604">
            <v>47</v>
          </cell>
          <cell r="P2604">
            <v>2</v>
          </cell>
        </row>
        <row r="2605">
          <cell r="A2605" t="str">
            <v>ON</v>
          </cell>
          <cell r="B2605">
            <v>12</v>
          </cell>
          <cell r="C2605">
            <v>3</v>
          </cell>
          <cell r="D2605" t="str">
            <v>P</v>
          </cell>
          <cell r="E2605">
            <v>3.7</v>
          </cell>
          <cell r="F2605">
            <v>37949</v>
          </cell>
          <cell r="G2605">
            <v>0</v>
          </cell>
          <cell r="H2605">
            <v>0</v>
          </cell>
          <cell r="I2605" t="str">
            <v>0          0</v>
          </cell>
          <cell r="J2605">
            <v>0</v>
          </cell>
          <cell r="K2605">
            <v>0</v>
          </cell>
          <cell r="L2605">
            <v>2003</v>
          </cell>
          <cell r="M2605" t="str">
            <v>No Trade</v>
          </cell>
          <cell r="N2605" t="str">
            <v/>
          </cell>
          <cell r="O2605" t="str">
            <v/>
          </cell>
          <cell r="P2605" t="str">
            <v/>
          </cell>
        </row>
        <row r="2606">
          <cell r="A2606" t="str">
            <v>ON</v>
          </cell>
          <cell r="B2606">
            <v>12</v>
          </cell>
          <cell r="C2606">
            <v>3</v>
          </cell>
          <cell r="D2606" t="str">
            <v>C</v>
          </cell>
          <cell r="E2606">
            <v>3.75</v>
          </cell>
          <cell r="F2606">
            <v>37949</v>
          </cell>
          <cell r="G2606">
            <v>0</v>
          </cell>
          <cell r="H2606">
            <v>0</v>
          </cell>
          <cell r="I2606" t="str">
            <v>0          0</v>
          </cell>
          <cell r="J2606">
            <v>0</v>
          </cell>
          <cell r="K2606">
            <v>0</v>
          </cell>
          <cell r="L2606">
            <v>2003</v>
          </cell>
          <cell r="M2606" t="str">
            <v>No Trade</v>
          </cell>
          <cell r="N2606" t="str">
            <v/>
          </cell>
          <cell r="O2606" t="str">
            <v/>
          </cell>
          <cell r="P2606" t="str">
            <v/>
          </cell>
        </row>
        <row r="2607">
          <cell r="A2607" t="str">
            <v>ON</v>
          </cell>
          <cell r="B2607">
            <v>12</v>
          </cell>
          <cell r="C2607">
            <v>3</v>
          </cell>
          <cell r="D2607" t="str">
            <v>P</v>
          </cell>
          <cell r="E2607">
            <v>3.75</v>
          </cell>
          <cell r="F2607">
            <v>37949</v>
          </cell>
          <cell r="G2607">
            <v>0.29899999999999999</v>
          </cell>
          <cell r="H2607">
            <v>0.32</v>
          </cell>
          <cell r="I2607" t="str">
            <v>7         50</v>
          </cell>
          <cell r="J2607">
            <v>0</v>
          </cell>
          <cell r="K2607">
            <v>0</v>
          </cell>
          <cell r="L2607">
            <v>2003</v>
          </cell>
          <cell r="M2607">
            <v>1.5279019675769943</v>
          </cell>
          <cell r="N2607" t="str">
            <v>NG123</v>
          </cell>
          <cell r="O2607">
            <v>47</v>
          </cell>
          <cell r="P2607">
            <v>2</v>
          </cell>
        </row>
        <row r="2608">
          <cell r="A2608" t="str">
            <v>ON</v>
          </cell>
          <cell r="B2608">
            <v>12</v>
          </cell>
          <cell r="C2608">
            <v>3</v>
          </cell>
          <cell r="D2608" t="str">
            <v>C</v>
          </cell>
          <cell r="E2608">
            <v>3.8</v>
          </cell>
          <cell r="F2608">
            <v>37949</v>
          </cell>
          <cell r="G2608">
            <v>0.88300000000000001</v>
          </cell>
          <cell r="H2608">
            <v>0.81</v>
          </cell>
          <cell r="I2608" t="str">
            <v>7          0</v>
          </cell>
          <cell r="J2608">
            <v>0</v>
          </cell>
          <cell r="K2608">
            <v>0</v>
          </cell>
          <cell r="L2608">
            <v>2003</v>
          </cell>
          <cell r="M2608" t="str">
            <v>No Trade</v>
          </cell>
          <cell r="N2608" t="str">
            <v>NG123</v>
          </cell>
          <cell r="O2608">
            <v>47</v>
          </cell>
          <cell r="P2608">
            <v>1</v>
          </cell>
        </row>
        <row r="2609">
          <cell r="A2609" t="str">
            <v>ON</v>
          </cell>
          <cell r="B2609">
            <v>12</v>
          </cell>
          <cell r="C2609">
            <v>3</v>
          </cell>
          <cell r="D2609" t="str">
            <v>P</v>
          </cell>
          <cell r="E2609">
            <v>3.8</v>
          </cell>
          <cell r="F2609">
            <v>37949</v>
          </cell>
          <cell r="G2609">
            <v>0.31900000000000001</v>
          </cell>
          <cell r="H2609">
            <v>0.34</v>
          </cell>
          <cell r="I2609" t="str">
            <v>8          0</v>
          </cell>
          <cell r="J2609">
            <v>0</v>
          </cell>
          <cell r="K2609">
            <v>0</v>
          </cell>
          <cell r="L2609">
            <v>2003</v>
          </cell>
          <cell r="M2609">
            <v>1.5397759077596926</v>
          </cell>
          <cell r="N2609" t="str">
            <v>NG123</v>
          </cell>
          <cell r="O2609">
            <v>47</v>
          </cell>
          <cell r="P2609">
            <v>2</v>
          </cell>
        </row>
        <row r="2610">
          <cell r="A2610" t="str">
            <v>ON</v>
          </cell>
          <cell r="B2610">
            <v>12</v>
          </cell>
          <cell r="C2610">
            <v>3</v>
          </cell>
          <cell r="D2610" t="str">
            <v>C</v>
          </cell>
          <cell r="E2610">
            <v>3.9</v>
          </cell>
          <cell r="F2610">
            <v>37949</v>
          </cell>
          <cell r="G2610">
            <v>0.82799999999999996</v>
          </cell>
          <cell r="H2610">
            <v>0.76</v>
          </cell>
          <cell r="I2610" t="str">
            <v>6          0</v>
          </cell>
          <cell r="J2610">
            <v>0</v>
          </cell>
          <cell r="K2610">
            <v>0</v>
          </cell>
          <cell r="L2610">
            <v>2003</v>
          </cell>
          <cell r="M2610" t="str">
            <v>No Trade</v>
          </cell>
          <cell r="N2610" t="str">
            <v>NG123</v>
          </cell>
          <cell r="O2610">
            <v>47</v>
          </cell>
          <cell r="P2610">
            <v>1</v>
          </cell>
        </row>
        <row r="2611">
          <cell r="A2611" t="str">
            <v>ON</v>
          </cell>
          <cell r="B2611">
            <v>12</v>
          </cell>
          <cell r="C2611">
            <v>3</v>
          </cell>
          <cell r="D2611" t="str">
            <v>P</v>
          </cell>
          <cell r="E2611">
            <v>3.9</v>
          </cell>
          <cell r="F2611">
            <v>37949</v>
          </cell>
          <cell r="G2611">
            <v>0.36299999999999999</v>
          </cell>
          <cell r="H2611">
            <v>0.39</v>
          </cell>
          <cell r="I2611" t="str">
            <v>6          0</v>
          </cell>
          <cell r="J2611">
            <v>0</v>
          </cell>
          <cell r="K2611">
            <v>0</v>
          </cell>
          <cell r="L2611">
            <v>2003</v>
          </cell>
          <cell r="M2611">
            <v>1.5650690599619783</v>
          </cell>
          <cell r="N2611" t="str">
            <v>NG123</v>
          </cell>
          <cell r="O2611">
            <v>47</v>
          </cell>
          <cell r="P2611">
            <v>2</v>
          </cell>
        </row>
        <row r="2612">
          <cell r="A2612" t="str">
            <v>ON</v>
          </cell>
          <cell r="B2612">
            <v>12</v>
          </cell>
          <cell r="C2612">
            <v>3</v>
          </cell>
          <cell r="D2612" t="str">
            <v>C</v>
          </cell>
          <cell r="E2612">
            <v>3.95</v>
          </cell>
          <cell r="F2612">
            <v>37949</v>
          </cell>
          <cell r="G2612">
            <v>0.80200000000000005</v>
          </cell>
          <cell r="H2612">
            <v>0.74</v>
          </cell>
          <cell r="I2612" t="str">
            <v>2          0</v>
          </cell>
          <cell r="J2612">
            <v>0</v>
          </cell>
          <cell r="K2612">
            <v>0</v>
          </cell>
          <cell r="L2612">
            <v>2003</v>
          </cell>
          <cell r="M2612" t="str">
            <v>No Trade</v>
          </cell>
          <cell r="N2612" t="str">
            <v>NG123</v>
          </cell>
          <cell r="O2612">
            <v>47</v>
          </cell>
          <cell r="P2612">
            <v>1</v>
          </cell>
        </row>
        <row r="2613">
          <cell r="A2613" t="str">
            <v>ON</v>
          </cell>
          <cell r="B2613">
            <v>12</v>
          </cell>
          <cell r="C2613">
            <v>3</v>
          </cell>
          <cell r="D2613" t="str">
            <v>P</v>
          </cell>
          <cell r="E2613">
            <v>3.95</v>
          </cell>
          <cell r="F2613">
            <v>37949</v>
          </cell>
          <cell r="G2613">
            <v>0.38700000000000001</v>
          </cell>
          <cell r="H2613">
            <v>0.42</v>
          </cell>
          <cell r="I2613" t="str">
            <v>0          0</v>
          </cell>
          <cell r="J2613">
            <v>0</v>
          </cell>
          <cell r="K2613">
            <v>0</v>
          </cell>
          <cell r="L2613">
            <v>2003</v>
          </cell>
          <cell r="M2613">
            <v>1.5783723741007882</v>
          </cell>
          <cell r="N2613" t="str">
            <v>NG123</v>
          </cell>
          <cell r="O2613">
            <v>47</v>
          </cell>
          <cell r="P2613">
            <v>2</v>
          </cell>
        </row>
        <row r="2614">
          <cell r="A2614" t="str">
            <v>ON</v>
          </cell>
          <cell r="B2614">
            <v>12</v>
          </cell>
          <cell r="C2614">
            <v>3</v>
          </cell>
          <cell r="D2614" t="str">
            <v>C</v>
          </cell>
          <cell r="E2614">
            <v>4</v>
          </cell>
          <cell r="F2614">
            <v>37949</v>
          </cell>
          <cell r="G2614">
            <v>0.77700000000000002</v>
          </cell>
          <cell r="H2614">
            <v>0.71</v>
          </cell>
          <cell r="I2614" t="str">
            <v>8          0</v>
          </cell>
          <cell r="J2614">
            <v>0</v>
          </cell>
          <cell r="K2614">
            <v>0</v>
          </cell>
          <cell r="L2614">
            <v>2003</v>
          </cell>
          <cell r="M2614" t="str">
            <v>No Trade</v>
          </cell>
          <cell r="N2614" t="str">
            <v>NG123</v>
          </cell>
          <cell r="O2614">
            <v>47</v>
          </cell>
          <cell r="P2614">
            <v>1</v>
          </cell>
        </row>
        <row r="2615">
          <cell r="A2615" t="str">
            <v>ON</v>
          </cell>
          <cell r="B2615">
            <v>12</v>
          </cell>
          <cell r="C2615">
            <v>3</v>
          </cell>
          <cell r="D2615" t="str">
            <v>P</v>
          </cell>
          <cell r="E2615">
            <v>4</v>
          </cell>
          <cell r="F2615">
            <v>37949</v>
          </cell>
          <cell r="G2615">
            <v>0.41099999999999998</v>
          </cell>
          <cell r="H2615">
            <v>0.44</v>
          </cell>
          <cell r="I2615" t="str">
            <v>6          0</v>
          </cell>
          <cell r="J2615">
            <v>0</v>
          </cell>
          <cell r="K2615">
            <v>0</v>
          </cell>
          <cell r="L2615">
            <v>2003</v>
          </cell>
          <cell r="M2615">
            <v>1.5908617305710131</v>
          </cell>
          <cell r="N2615" t="str">
            <v>NG123</v>
          </cell>
          <cell r="O2615">
            <v>47</v>
          </cell>
          <cell r="P2615">
            <v>2</v>
          </cell>
        </row>
        <row r="2616">
          <cell r="A2616" t="str">
            <v>ON</v>
          </cell>
          <cell r="B2616">
            <v>12</v>
          </cell>
          <cell r="C2616">
            <v>3</v>
          </cell>
          <cell r="D2616" t="str">
            <v>C</v>
          </cell>
          <cell r="E2616">
            <v>4.05</v>
          </cell>
          <cell r="F2616">
            <v>37949</v>
          </cell>
          <cell r="G2616">
            <v>0.753</v>
          </cell>
          <cell r="H2616">
            <v>0.69</v>
          </cell>
          <cell r="I2616" t="str">
            <v>5          0</v>
          </cell>
          <cell r="J2616">
            <v>0</v>
          </cell>
          <cell r="K2616">
            <v>0</v>
          </cell>
          <cell r="L2616">
            <v>2003</v>
          </cell>
          <cell r="M2616" t="str">
            <v>No Trade</v>
          </cell>
          <cell r="N2616" t="str">
            <v>NG123</v>
          </cell>
          <cell r="O2616">
            <v>47</v>
          </cell>
          <cell r="P2616">
            <v>1</v>
          </cell>
        </row>
        <row r="2617">
          <cell r="A2617" t="str">
            <v>ON</v>
          </cell>
          <cell r="B2617">
            <v>12</v>
          </cell>
          <cell r="C2617">
            <v>3</v>
          </cell>
          <cell r="D2617" t="str">
            <v>P</v>
          </cell>
          <cell r="E2617">
            <v>4.05</v>
          </cell>
          <cell r="F2617">
            <v>37949</v>
          </cell>
          <cell r="G2617">
            <v>0.436</v>
          </cell>
          <cell r="H2617">
            <v>0.47</v>
          </cell>
          <cell r="I2617" t="str">
            <v>2          0</v>
          </cell>
          <cell r="J2617">
            <v>0</v>
          </cell>
          <cell r="K2617">
            <v>0</v>
          </cell>
          <cell r="L2617">
            <v>2003</v>
          </cell>
          <cell r="M2617">
            <v>1.6034783247433375</v>
          </cell>
          <cell r="N2617" t="str">
            <v>NG123</v>
          </cell>
          <cell r="O2617">
            <v>47</v>
          </cell>
          <cell r="P2617">
            <v>2</v>
          </cell>
        </row>
        <row r="2618">
          <cell r="A2618" t="str">
            <v>ON</v>
          </cell>
          <cell r="B2618">
            <v>12</v>
          </cell>
          <cell r="C2618">
            <v>3</v>
          </cell>
          <cell r="D2618" t="str">
            <v>C</v>
          </cell>
          <cell r="E2618">
            <v>4.0999999999999996</v>
          </cell>
          <cell r="F2618">
            <v>37949</v>
          </cell>
          <cell r="G2618">
            <v>0.73</v>
          </cell>
          <cell r="H2618">
            <v>0.67</v>
          </cell>
          <cell r="I2618" t="str">
            <v>3          0</v>
          </cell>
          <cell r="J2618">
            <v>0</v>
          </cell>
          <cell r="K2618">
            <v>0</v>
          </cell>
          <cell r="L2618">
            <v>2003</v>
          </cell>
          <cell r="M2618" t="str">
            <v>No Trade</v>
          </cell>
          <cell r="N2618" t="str">
            <v>NG123</v>
          </cell>
          <cell r="O2618">
            <v>47</v>
          </cell>
          <cell r="P2618">
            <v>1</v>
          </cell>
        </row>
        <row r="2619">
          <cell r="A2619" t="str">
            <v>ON</v>
          </cell>
          <cell r="B2619">
            <v>12</v>
          </cell>
          <cell r="C2619">
            <v>3</v>
          </cell>
          <cell r="D2619" t="str">
            <v>P</v>
          </cell>
          <cell r="E2619">
            <v>4.0999999999999996</v>
          </cell>
          <cell r="F2619">
            <v>37949</v>
          </cell>
          <cell r="G2619">
            <v>0.46200000000000002</v>
          </cell>
          <cell r="H2619">
            <v>0.49</v>
          </cell>
          <cell r="I2619" t="str">
            <v>9          0</v>
          </cell>
          <cell r="J2619">
            <v>0</v>
          </cell>
          <cell r="K2619">
            <v>0</v>
          </cell>
          <cell r="L2619">
            <v>2003</v>
          </cell>
          <cell r="M2619">
            <v>1.6162093195294722</v>
          </cell>
          <cell r="N2619" t="str">
            <v>NG123</v>
          </cell>
          <cell r="O2619">
            <v>47</v>
          </cell>
          <cell r="P2619">
            <v>2</v>
          </cell>
        </row>
        <row r="2620">
          <cell r="A2620" t="str">
            <v>ON</v>
          </cell>
          <cell r="B2620">
            <v>12</v>
          </cell>
          <cell r="C2620">
            <v>3</v>
          </cell>
          <cell r="D2620" t="str">
            <v>C</v>
          </cell>
          <cell r="E2620">
            <v>4.1500000000000004</v>
          </cell>
          <cell r="F2620">
            <v>37949</v>
          </cell>
          <cell r="G2620">
            <v>0.70699999999999996</v>
          </cell>
          <cell r="H2620">
            <v>0.65</v>
          </cell>
          <cell r="I2620" t="str">
            <v>1          0</v>
          </cell>
          <cell r="J2620">
            <v>0</v>
          </cell>
          <cell r="K2620">
            <v>0</v>
          </cell>
          <cell r="L2620">
            <v>2003</v>
          </cell>
          <cell r="M2620" t="str">
            <v>No Trade</v>
          </cell>
          <cell r="N2620" t="str">
            <v>NG123</v>
          </cell>
          <cell r="O2620">
            <v>47</v>
          </cell>
          <cell r="P2620">
            <v>1</v>
          </cell>
        </row>
        <row r="2621">
          <cell r="A2621" t="str">
            <v>ON</v>
          </cell>
          <cell r="B2621">
            <v>12</v>
          </cell>
          <cell r="C2621">
            <v>3</v>
          </cell>
          <cell r="D2621" t="str">
            <v>P</v>
          </cell>
          <cell r="E2621">
            <v>4.1500000000000004</v>
          </cell>
          <cell r="F2621">
            <v>37949</v>
          </cell>
          <cell r="G2621">
            <v>0.48799999999999999</v>
          </cell>
          <cell r="H2621">
            <v>0.52</v>
          </cell>
          <cell r="I2621" t="str">
            <v>7          0</v>
          </cell>
          <cell r="J2621">
            <v>0</v>
          </cell>
          <cell r="K2621">
            <v>0</v>
          </cell>
          <cell r="L2621">
            <v>2003</v>
          </cell>
          <cell r="M2621">
            <v>1.6282351495938501</v>
          </cell>
          <cell r="N2621" t="str">
            <v>NG123</v>
          </cell>
          <cell r="O2621">
            <v>47</v>
          </cell>
          <cell r="P2621">
            <v>2</v>
          </cell>
        </row>
        <row r="2622">
          <cell r="A2622" t="str">
            <v>ON</v>
          </cell>
          <cell r="B2622">
            <v>12</v>
          </cell>
          <cell r="C2622">
            <v>3</v>
          </cell>
          <cell r="D2622" t="str">
            <v>C</v>
          </cell>
          <cell r="E2622">
            <v>4.2</v>
          </cell>
          <cell r="F2622">
            <v>37949</v>
          </cell>
          <cell r="G2622">
            <v>0.68500000000000005</v>
          </cell>
          <cell r="H2622">
            <v>0.63</v>
          </cell>
          <cell r="I2622" t="str">
            <v>1          0</v>
          </cell>
          <cell r="J2622">
            <v>0</v>
          </cell>
          <cell r="K2622">
            <v>0</v>
          </cell>
          <cell r="L2622">
            <v>2003</v>
          </cell>
          <cell r="M2622" t="str">
            <v>No Trade</v>
          </cell>
          <cell r="N2622" t="str">
            <v>NG123</v>
          </cell>
          <cell r="O2622">
            <v>47</v>
          </cell>
          <cell r="P2622">
            <v>1</v>
          </cell>
        </row>
        <row r="2623">
          <cell r="A2623" t="str">
            <v>ON</v>
          </cell>
          <cell r="B2623">
            <v>12</v>
          </cell>
          <cell r="C2623">
            <v>3</v>
          </cell>
          <cell r="D2623" t="str">
            <v>P</v>
          </cell>
          <cell r="E2623">
            <v>4.2</v>
          </cell>
          <cell r="F2623">
            <v>37949</v>
          </cell>
          <cell r="G2623">
            <v>0.51500000000000001</v>
          </cell>
          <cell r="H2623">
            <v>0.55000000000000004</v>
          </cell>
          <cell r="I2623" t="str">
            <v>5          0</v>
          </cell>
          <cell r="J2623">
            <v>0</v>
          </cell>
          <cell r="K2623">
            <v>0</v>
          </cell>
          <cell r="L2623">
            <v>2003</v>
          </cell>
          <cell r="M2623">
            <v>1.6404031855315853</v>
          </cell>
          <cell r="N2623" t="str">
            <v>NG123</v>
          </cell>
          <cell r="O2623">
            <v>47</v>
          </cell>
          <cell r="P2623">
            <v>2</v>
          </cell>
        </row>
        <row r="2624">
          <cell r="A2624" t="str">
            <v>ON</v>
          </cell>
          <cell r="B2624">
            <v>12</v>
          </cell>
          <cell r="C2624">
            <v>3</v>
          </cell>
          <cell r="D2624" t="str">
            <v>C</v>
          </cell>
          <cell r="E2624">
            <v>4.25</v>
          </cell>
          <cell r="F2624">
            <v>37949</v>
          </cell>
          <cell r="G2624">
            <v>0.66400000000000003</v>
          </cell>
          <cell r="H2624">
            <v>0.61</v>
          </cell>
          <cell r="I2624" t="str">
            <v>0          0</v>
          </cell>
          <cell r="J2624">
            <v>0</v>
          </cell>
          <cell r="K2624">
            <v>0</v>
          </cell>
          <cell r="L2624">
            <v>2003</v>
          </cell>
          <cell r="M2624" t="str">
            <v>No Trade</v>
          </cell>
          <cell r="N2624" t="str">
            <v>NG123</v>
          </cell>
          <cell r="O2624">
            <v>47</v>
          </cell>
          <cell r="P2624">
            <v>1</v>
          </cell>
        </row>
        <row r="2625">
          <cell r="A2625" t="str">
            <v>ON</v>
          </cell>
          <cell r="B2625">
            <v>12</v>
          </cell>
          <cell r="C2625">
            <v>3</v>
          </cell>
          <cell r="D2625" t="str">
            <v>P</v>
          </cell>
          <cell r="E2625">
            <v>4.25</v>
          </cell>
          <cell r="F2625">
            <v>37949</v>
          </cell>
          <cell r="G2625">
            <v>0.54300000000000004</v>
          </cell>
          <cell r="H2625">
            <v>0.57999999999999996</v>
          </cell>
          <cell r="I2625" t="str">
            <v>5          0</v>
          </cell>
          <cell r="J2625">
            <v>0</v>
          </cell>
          <cell r="K2625">
            <v>0</v>
          </cell>
          <cell r="L2625">
            <v>2003</v>
          </cell>
          <cell r="M2625">
            <v>1.6527029099624446</v>
          </cell>
          <cell r="N2625" t="str">
            <v>NG123</v>
          </cell>
          <cell r="O2625">
            <v>47</v>
          </cell>
          <cell r="P2625">
            <v>2</v>
          </cell>
        </row>
        <row r="2626">
          <cell r="A2626" t="str">
            <v>ON</v>
          </cell>
          <cell r="B2626">
            <v>12</v>
          </cell>
          <cell r="C2626">
            <v>3</v>
          </cell>
          <cell r="D2626" t="str">
            <v>C</v>
          </cell>
          <cell r="E2626">
            <v>4.3</v>
          </cell>
          <cell r="F2626">
            <v>37949</v>
          </cell>
          <cell r="G2626">
            <v>0.64300000000000002</v>
          </cell>
          <cell r="H2626">
            <v>0.59</v>
          </cell>
          <cell r="I2626" t="str">
            <v>1          0</v>
          </cell>
          <cell r="J2626">
            <v>0</v>
          </cell>
          <cell r="K2626">
            <v>0</v>
          </cell>
          <cell r="L2626">
            <v>2003</v>
          </cell>
          <cell r="M2626" t="str">
            <v>No Trade</v>
          </cell>
          <cell r="N2626" t="str">
            <v>NG123</v>
          </cell>
          <cell r="O2626">
            <v>47</v>
          </cell>
          <cell r="P2626">
            <v>1</v>
          </cell>
        </row>
        <row r="2627">
          <cell r="A2627" t="str">
            <v>ON</v>
          </cell>
          <cell r="B2627">
            <v>12</v>
          </cell>
          <cell r="C2627">
            <v>3</v>
          </cell>
          <cell r="D2627" t="str">
            <v>P</v>
          </cell>
          <cell r="E2627">
            <v>4.3</v>
          </cell>
          <cell r="F2627">
            <v>37949</v>
          </cell>
          <cell r="G2627">
            <v>0.57099999999999995</v>
          </cell>
          <cell r="H2627">
            <v>0.61</v>
          </cell>
          <cell r="I2627" t="str">
            <v>4          0</v>
          </cell>
          <cell r="J2627">
            <v>0</v>
          </cell>
          <cell r="K2627">
            <v>0</v>
          </cell>
          <cell r="L2627">
            <v>2003</v>
          </cell>
          <cell r="M2627">
            <v>1.6643815962230761</v>
          </cell>
          <cell r="N2627" t="str">
            <v>NG123</v>
          </cell>
          <cell r="O2627">
            <v>47</v>
          </cell>
          <cell r="P2627">
            <v>2</v>
          </cell>
        </row>
        <row r="2628">
          <cell r="A2628" t="str">
            <v>ON</v>
          </cell>
          <cell r="B2628">
            <v>12</v>
          </cell>
          <cell r="C2628">
            <v>3</v>
          </cell>
          <cell r="D2628" t="str">
            <v>C</v>
          </cell>
          <cell r="E2628">
            <v>4.3499999999999996</v>
          </cell>
          <cell r="F2628">
            <v>37949</v>
          </cell>
          <cell r="G2628">
            <v>0.623</v>
          </cell>
          <cell r="H2628">
            <v>0.56999999999999995</v>
          </cell>
          <cell r="I2628" t="str">
            <v>2          0</v>
          </cell>
          <cell r="J2628">
            <v>0</v>
          </cell>
          <cell r="K2628">
            <v>0</v>
          </cell>
          <cell r="L2628">
            <v>2003</v>
          </cell>
          <cell r="M2628" t="str">
            <v>No Trade</v>
          </cell>
          <cell r="N2628" t="str">
            <v>NG123</v>
          </cell>
          <cell r="O2628">
            <v>47</v>
          </cell>
          <cell r="P2628">
            <v>1</v>
          </cell>
        </row>
        <row r="2629">
          <cell r="A2629" t="str">
            <v>ON</v>
          </cell>
          <cell r="B2629">
            <v>12</v>
          </cell>
          <cell r="C2629">
            <v>3</v>
          </cell>
          <cell r="D2629" t="str">
            <v>P</v>
          </cell>
          <cell r="E2629">
            <v>4.3499999999999996</v>
          </cell>
          <cell r="F2629">
            <v>37949</v>
          </cell>
          <cell r="G2629">
            <v>0.6</v>
          </cell>
          <cell r="H2629">
            <v>0.64</v>
          </cell>
          <cell r="I2629" t="str">
            <v>4          0</v>
          </cell>
          <cell r="J2629">
            <v>0</v>
          </cell>
          <cell r="K2629">
            <v>0</v>
          </cell>
          <cell r="L2629">
            <v>2003</v>
          </cell>
          <cell r="M2629">
            <v>1.6762137022019659</v>
          </cell>
          <cell r="N2629" t="str">
            <v>NG123</v>
          </cell>
          <cell r="O2629">
            <v>47</v>
          </cell>
          <cell r="P2629">
            <v>2</v>
          </cell>
        </row>
        <row r="2630">
          <cell r="A2630" t="str">
            <v>ON</v>
          </cell>
          <cell r="B2630">
            <v>12</v>
          </cell>
          <cell r="C2630">
            <v>3</v>
          </cell>
          <cell r="D2630" t="str">
            <v>C</v>
          </cell>
          <cell r="E2630">
            <v>4.45</v>
          </cell>
          <cell r="F2630">
            <v>37949</v>
          </cell>
          <cell r="G2630">
            <v>0.58499999999999996</v>
          </cell>
          <cell r="H2630">
            <v>0.53</v>
          </cell>
          <cell r="I2630" t="str">
            <v>6          0</v>
          </cell>
          <cell r="J2630">
            <v>0</v>
          </cell>
          <cell r="K2630">
            <v>0</v>
          </cell>
          <cell r="L2630">
            <v>2003</v>
          </cell>
          <cell r="M2630" t="str">
            <v>No Trade</v>
          </cell>
          <cell r="N2630" t="str">
            <v>NG123</v>
          </cell>
          <cell r="O2630">
            <v>47</v>
          </cell>
          <cell r="P2630">
            <v>1</v>
          </cell>
        </row>
        <row r="2631">
          <cell r="A2631" t="str">
            <v>ON</v>
          </cell>
          <cell r="B2631">
            <v>12</v>
          </cell>
          <cell r="C2631">
            <v>3</v>
          </cell>
          <cell r="D2631" t="str">
            <v>P</v>
          </cell>
          <cell r="E2631">
            <v>4.45</v>
          </cell>
          <cell r="F2631">
            <v>37949</v>
          </cell>
          <cell r="G2631">
            <v>0.73299999999999998</v>
          </cell>
          <cell r="H2631">
            <v>0.73</v>
          </cell>
          <cell r="I2631" t="str">
            <v>3          0</v>
          </cell>
          <cell r="J2631">
            <v>0</v>
          </cell>
          <cell r="K2631">
            <v>0</v>
          </cell>
          <cell r="L2631">
            <v>2003</v>
          </cell>
          <cell r="M2631">
            <v>1.7489813988332279</v>
          </cell>
          <cell r="N2631" t="str">
            <v>NG123</v>
          </cell>
          <cell r="O2631">
            <v>47</v>
          </cell>
          <cell r="P2631">
            <v>2</v>
          </cell>
        </row>
        <row r="2632">
          <cell r="A2632" t="str">
            <v>ON</v>
          </cell>
          <cell r="B2632">
            <v>12</v>
          </cell>
          <cell r="C2632">
            <v>3</v>
          </cell>
          <cell r="D2632" t="str">
            <v>C</v>
          </cell>
          <cell r="E2632">
            <v>4.5</v>
          </cell>
          <cell r="F2632">
            <v>37949</v>
          </cell>
          <cell r="G2632">
            <v>0.56699999999999995</v>
          </cell>
          <cell r="H2632">
            <v>0.51</v>
          </cell>
          <cell r="I2632" t="str">
            <v>9          0</v>
          </cell>
          <cell r="J2632">
            <v>0</v>
          </cell>
          <cell r="K2632">
            <v>0</v>
          </cell>
          <cell r="L2632">
            <v>2003</v>
          </cell>
          <cell r="M2632" t="str">
            <v>No Trade</v>
          </cell>
          <cell r="N2632" t="str">
            <v>NG123</v>
          </cell>
          <cell r="O2632">
            <v>47</v>
          </cell>
          <cell r="P2632">
            <v>1</v>
          </cell>
        </row>
        <row r="2633">
          <cell r="A2633" t="str">
            <v>ON</v>
          </cell>
          <cell r="B2633">
            <v>12</v>
          </cell>
          <cell r="C2633">
            <v>3</v>
          </cell>
          <cell r="D2633" t="str">
            <v>P</v>
          </cell>
          <cell r="E2633">
            <v>4.5</v>
          </cell>
          <cell r="F2633">
            <v>37949</v>
          </cell>
          <cell r="G2633">
            <v>0.69199999999999995</v>
          </cell>
          <cell r="H2633">
            <v>0.73</v>
          </cell>
          <cell r="I2633" t="str">
            <v>9          0</v>
          </cell>
          <cell r="J2633">
            <v>0</v>
          </cell>
          <cell r="K2633">
            <v>0</v>
          </cell>
          <cell r="L2633">
            <v>2003</v>
          </cell>
          <cell r="M2633">
            <v>1.711867532174687</v>
          </cell>
          <cell r="N2633" t="str">
            <v>NG123</v>
          </cell>
          <cell r="O2633">
            <v>47</v>
          </cell>
          <cell r="P2633">
            <v>2</v>
          </cell>
        </row>
        <row r="2634">
          <cell r="A2634" t="str">
            <v>ON</v>
          </cell>
          <cell r="B2634">
            <v>12</v>
          </cell>
          <cell r="C2634">
            <v>3</v>
          </cell>
          <cell r="D2634" t="str">
            <v>C</v>
          </cell>
          <cell r="E2634">
            <v>4.8499999999999996</v>
          </cell>
          <cell r="F2634">
            <v>37949</v>
          </cell>
          <cell r="G2634">
            <v>0.45600000000000002</v>
          </cell>
          <cell r="H2634">
            <v>0.41</v>
          </cell>
          <cell r="I2634" t="str">
            <v>6          0</v>
          </cell>
          <cell r="J2634">
            <v>0</v>
          </cell>
          <cell r="K2634">
            <v>0</v>
          </cell>
          <cell r="L2634">
            <v>2003</v>
          </cell>
          <cell r="M2634" t="str">
            <v>No Trade</v>
          </cell>
          <cell r="N2634" t="str">
            <v>NG123</v>
          </cell>
          <cell r="O2634">
            <v>47</v>
          </cell>
          <cell r="P2634">
            <v>1</v>
          </cell>
        </row>
        <row r="2635">
          <cell r="A2635" t="str">
            <v>ON</v>
          </cell>
          <cell r="B2635">
            <v>12</v>
          </cell>
          <cell r="C2635">
            <v>3</v>
          </cell>
          <cell r="D2635" t="str">
            <v>C</v>
          </cell>
          <cell r="E2635">
            <v>5</v>
          </cell>
          <cell r="F2635">
            <v>37949</v>
          </cell>
          <cell r="G2635">
            <v>0.41499999999999998</v>
          </cell>
          <cell r="H2635">
            <v>0.37</v>
          </cell>
          <cell r="I2635" t="str">
            <v>8          0</v>
          </cell>
          <cell r="J2635">
            <v>0</v>
          </cell>
          <cell r="K2635">
            <v>0</v>
          </cell>
          <cell r="L2635">
            <v>2003</v>
          </cell>
          <cell r="M2635" t="str">
            <v>No Trade</v>
          </cell>
          <cell r="N2635" t="str">
            <v>NG123</v>
          </cell>
          <cell r="O2635">
            <v>47</v>
          </cell>
          <cell r="P2635">
            <v>1</v>
          </cell>
        </row>
        <row r="2636">
          <cell r="A2636" t="str">
            <v>ON</v>
          </cell>
          <cell r="B2636">
            <v>12</v>
          </cell>
          <cell r="C2636">
            <v>3</v>
          </cell>
          <cell r="D2636" t="str">
            <v>C</v>
          </cell>
          <cell r="E2636">
            <v>5.05</v>
          </cell>
          <cell r="F2636">
            <v>37949</v>
          </cell>
          <cell r="G2636">
            <v>0.40300000000000002</v>
          </cell>
          <cell r="H2636">
            <v>0.36</v>
          </cell>
          <cell r="I2636" t="str">
            <v>7          0</v>
          </cell>
          <cell r="J2636">
            <v>0</v>
          </cell>
          <cell r="K2636">
            <v>0</v>
          </cell>
          <cell r="L2636">
            <v>2003</v>
          </cell>
          <cell r="M2636" t="str">
            <v>No Trade</v>
          </cell>
          <cell r="N2636" t="str">
            <v>NG123</v>
          </cell>
          <cell r="O2636">
            <v>47</v>
          </cell>
          <cell r="P2636">
            <v>1</v>
          </cell>
        </row>
        <row r="2637">
          <cell r="A2637" t="str">
            <v>ON</v>
          </cell>
          <cell r="B2637">
            <v>12</v>
          </cell>
          <cell r="C2637">
            <v>3</v>
          </cell>
          <cell r="D2637" t="str">
            <v>C</v>
          </cell>
          <cell r="E2637">
            <v>5.0999999999999996</v>
          </cell>
          <cell r="F2637">
            <v>37949</v>
          </cell>
          <cell r="G2637">
            <v>0.39100000000000001</v>
          </cell>
          <cell r="H2637">
            <v>0.35</v>
          </cell>
          <cell r="I2637" t="str">
            <v>6          0</v>
          </cell>
          <cell r="J2637">
            <v>0</v>
          </cell>
          <cell r="K2637">
            <v>0</v>
          </cell>
          <cell r="L2637">
            <v>2003</v>
          </cell>
          <cell r="M2637" t="str">
            <v>No Trade</v>
          </cell>
          <cell r="N2637" t="str">
            <v>NG123</v>
          </cell>
          <cell r="O2637">
            <v>47</v>
          </cell>
          <cell r="P2637">
            <v>1</v>
          </cell>
        </row>
        <row r="2638">
          <cell r="A2638" t="str">
            <v>ON</v>
          </cell>
          <cell r="B2638">
            <v>12</v>
          </cell>
          <cell r="C2638">
            <v>3</v>
          </cell>
          <cell r="D2638" t="str">
            <v>C</v>
          </cell>
          <cell r="E2638">
            <v>5.15</v>
          </cell>
          <cell r="F2638">
            <v>37949</v>
          </cell>
          <cell r="G2638">
            <v>0.38</v>
          </cell>
          <cell r="H2638">
            <v>0.34</v>
          </cell>
          <cell r="I2638" t="str">
            <v>5          0</v>
          </cell>
          <cell r="J2638">
            <v>0</v>
          </cell>
          <cell r="K2638">
            <v>0</v>
          </cell>
          <cell r="L2638">
            <v>2003</v>
          </cell>
          <cell r="M2638" t="str">
            <v>No Trade</v>
          </cell>
          <cell r="N2638" t="str">
            <v>NG123</v>
          </cell>
          <cell r="O2638">
            <v>47</v>
          </cell>
          <cell r="P2638">
            <v>1</v>
          </cell>
        </row>
        <row r="2639">
          <cell r="A2639" t="str">
            <v>ON</v>
          </cell>
          <cell r="B2639">
            <v>12</v>
          </cell>
          <cell r="C2639">
            <v>3</v>
          </cell>
          <cell r="D2639" t="str">
            <v>C</v>
          </cell>
          <cell r="E2639">
            <v>5.5</v>
          </cell>
          <cell r="F2639">
            <v>37949</v>
          </cell>
          <cell r="G2639">
            <v>0.311</v>
          </cell>
          <cell r="H2639">
            <v>0.28000000000000003</v>
          </cell>
          <cell r="I2639" t="str">
            <v>2          0</v>
          </cell>
          <cell r="J2639">
            <v>0</v>
          </cell>
          <cell r="K2639">
            <v>0</v>
          </cell>
          <cell r="L2639">
            <v>2003</v>
          </cell>
          <cell r="M2639" t="str">
            <v>No Trade</v>
          </cell>
          <cell r="N2639" t="str">
            <v>NG123</v>
          </cell>
          <cell r="O2639">
            <v>47</v>
          </cell>
          <cell r="P2639">
            <v>1</v>
          </cell>
        </row>
        <row r="2640">
          <cell r="A2640" t="str">
            <v>ON</v>
          </cell>
          <cell r="B2640">
            <v>12</v>
          </cell>
          <cell r="C2640">
            <v>3</v>
          </cell>
          <cell r="D2640" t="str">
            <v>C</v>
          </cell>
          <cell r="E2640">
            <v>6</v>
          </cell>
          <cell r="F2640">
            <v>37949</v>
          </cell>
          <cell r="G2640">
            <v>0.23699999999999999</v>
          </cell>
          <cell r="H2640">
            <v>0.21</v>
          </cell>
          <cell r="I2640" t="str">
            <v>5          0</v>
          </cell>
          <cell r="J2640">
            <v>0</v>
          </cell>
          <cell r="K2640">
            <v>0</v>
          </cell>
          <cell r="L2640">
            <v>2003</v>
          </cell>
          <cell r="M2640" t="str">
            <v>No Trade</v>
          </cell>
          <cell r="N2640" t="str">
            <v>NG123</v>
          </cell>
          <cell r="O2640">
            <v>47</v>
          </cell>
          <cell r="P2640">
            <v>1</v>
          </cell>
        </row>
        <row r="2641">
          <cell r="A2641" t="str">
            <v>ON</v>
          </cell>
          <cell r="B2641">
            <v>12</v>
          </cell>
          <cell r="C2641">
            <v>3</v>
          </cell>
          <cell r="D2641" t="str">
            <v>C</v>
          </cell>
          <cell r="E2641">
            <v>6.5</v>
          </cell>
          <cell r="F2641">
            <v>37949</v>
          </cell>
          <cell r="G2641">
            <v>0.185</v>
          </cell>
          <cell r="H2641">
            <v>0.16</v>
          </cell>
          <cell r="I2641" t="str">
            <v>7          0</v>
          </cell>
          <cell r="J2641">
            <v>0</v>
          </cell>
          <cell r="K2641">
            <v>0</v>
          </cell>
          <cell r="L2641">
            <v>2003</v>
          </cell>
          <cell r="M2641" t="str">
            <v>No Trade</v>
          </cell>
          <cell r="N2641" t="str">
            <v>NG123</v>
          </cell>
          <cell r="O2641">
            <v>47</v>
          </cell>
          <cell r="P2641">
            <v>1</v>
          </cell>
        </row>
        <row r="2642">
          <cell r="A2642" t="str">
            <v>ON</v>
          </cell>
          <cell r="B2642">
            <v>12</v>
          </cell>
          <cell r="C2642">
            <v>3</v>
          </cell>
          <cell r="D2642" t="str">
            <v>P</v>
          </cell>
          <cell r="E2642">
            <v>6.5</v>
          </cell>
          <cell r="F2642">
            <v>37949</v>
          </cell>
          <cell r="G2642">
            <v>0</v>
          </cell>
          <cell r="H2642">
            <v>0</v>
          </cell>
          <cell r="I2642" t="str">
            <v>0          0</v>
          </cell>
          <cell r="J2642">
            <v>0</v>
          </cell>
          <cell r="K2642">
            <v>0</v>
          </cell>
          <cell r="L2642">
            <v>2003</v>
          </cell>
          <cell r="M2642" t="str">
            <v>No Trade</v>
          </cell>
          <cell r="N2642" t="str">
            <v/>
          </cell>
          <cell r="O2642" t="str">
            <v/>
          </cell>
          <cell r="P2642" t="str">
            <v/>
          </cell>
        </row>
        <row r="2643">
          <cell r="A2643" t="str">
            <v>ON</v>
          </cell>
          <cell r="B2643">
            <v>12</v>
          </cell>
          <cell r="C2643">
            <v>3</v>
          </cell>
          <cell r="D2643" t="str">
            <v>P</v>
          </cell>
          <cell r="E2643">
            <v>6.75</v>
          </cell>
          <cell r="F2643">
            <v>37949</v>
          </cell>
          <cell r="G2643">
            <v>0.45300000000000001</v>
          </cell>
          <cell r="H2643">
            <v>0.45</v>
          </cell>
          <cell r="I2643" t="str">
            <v>3          0</v>
          </cell>
          <cell r="J2643">
            <v>0</v>
          </cell>
          <cell r="K2643">
            <v>0</v>
          </cell>
          <cell r="L2643">
            <v>2003</v>
          </cell>
          <cell r="M2643">
            <v>1.2518130223884858</v>
          </cell>
          <cell r="N2643" t="str">
            <v>NG123</v>
          </cell>
          <cell r="O2643">
            <v>47</v>
          </cell>
          <cell r="P2643">
            <v>2</v>
          </cell>
        </row>
        <row r="2644">
          <cell r="A2644" t="str">
            <v>ON</v>
          </cell>
          <cell r="B2644">
            <v>12</v>
          </cell>
          <cell r="C2644">
            <v>3</v>
          </cell>
          <cell r="D2644" t="str">
            <v>C</v>
          </cell>
          <cell r="E2644">
            <v>7</v>
          </cell>
          <cell r="F2644">
            <v>37949</v>
          </cell>
          <cell r="G2644">
            <v>0.14799999999999999</v>
          </cell>
          <cell r="H2644">
            <v>0.13</v>
          </cell>
          <cell r="I2644" t="str">
            <v>4          0</v>
          </cell>
          <cell r="J2644">
            <v>0</v>
          </cell>
          <cell r="K2644">
            <v>0</v>
          </cell>
          <cell r="L2644">
            <v>2003</v>
          </cell>
          <cell r="M2644" t="str">
            <v>No Trade</v>
          </cell>
          <cell r="N2644" t="str">
            <v>NG123</v>
          </cell>
          <cell r="O2644">
            <v>47</v>
          </cell>
          <cell r="P2644">
            <v>1</v>
          </cell>
        </row>
        <row r="2645">
          <cell r="A2645" t="str">
            <v>ON</v>
          </cell>
          <cell r="B2645">
            <v>1</v>
          </cell>
          <cell r="C2645">
            <v>4</v>
          </cell>
          <cell r="D2645" t="str">
            <v>P</v>
          </cell>
          <cell r="E2645">
            <v>2.5</v>
          </cell>
          <cell r="F2645">
            <v>37979</v>
          </cell>
          <cell r="G2645">
            <v>2.8000000000000001E-2</v>
          </cell>
          <cell r="H2645">
            <v>0.03</v>
          </cell>
          <cell r="I2645" t="str">
            <v>2          0</v>
          </cell>
          <cell r="J2645">
            <v>0</v>
          </cell>
          <cell r="K2645">
            <v>0</v>
          </cell>
          <cell r="L2645">
            <v>2004</v>
          </cell>
          <cell r="M2645">
            <v>1.1981757524572751</v>
          </cell>
          <cell r="N2645" t="str">
            <v>NG14</v>
          </cell>
          <cell r="O2645">
            <v>49.15</v>
          </cell>
          <cell r="P2645">
            <v>2</v>
          </cell>
        </row>
        <row r="2646">
          <cell r="A2646" t="str">
            <v>ON</v>
          </cell>
          <cell r="B2646">
            <v>1</v>
          </cell>
          <cell r="C2646">
            <v>4</v>
          </cell>
          <cell r="D2646" t="str">
            <v>C</v>
          </cell>
          <cell r="E2646">
            <v>3</v>
          </cell>
          <cell r="F2646">
            <v>37979</v>
          </cell>
          <cell r="G2646">
            <v>1.214</v>
          </cell>
          <cell r="H2646">
            <v>1.21</v>
          </cell>
          <cell r="I2646" t="str">
            <v>4          0</v>
          </cell>
          <cell r="J2646">
            <v>0</v>
          </cell>
          <cell r="K2646">
            <v>0</v>
          </cell>
          <cell r="L2646">
            <v>2004</v>
          </cell>
          <cell r="M2646" t="str">
            <v>No Trade</v>
          </cell>
          <cell r="N2646" t="str">
            <v>NG14</v>
          </cell>
          <cell r="O2646">
            <v>49.15</v>
          </cell>
          <cell r="P2646">
            <v>1</v>
          </cell>
        </row>
        <row r="2647">
          <cell r="A2647" t="str">
            <v>ON</v>
          </cell>
          <cell r="B2647">
            <v>1</v>
          </cell>
          <cell r="C2647">
            <v>4</v>
          </cell>
          <cell r="D2647" t="str">
            <v>P</v>
          </cell>
          <cell r="E2647">
            <v>3</v>
          </cell>
          <cell r="F2647">
            <v>37979</v>
          </cell>
          <cell r="G2647">
            <v>9.4E-2</v>
          </cell>
          <cell r="H2647">
            <v>0.1</v>
          </cell>
          <cell r="I2647" t="str">
            <v>5          0</v>
          </cell>
          <cell r="J2647">
            <v>0</v>
          </cell>
          <cell r="K2647">
            <v>0</v>
          </cell>
          <cell r="L2647">
            <v>2004</v>
          </cell>
          <cell r="M2647">
            <v>1.3214687791316264</v>
          </cell>
          <cell r="N2647" t="str">
            <v>NG14</v>
          </cell>
          <cell r="O2647">
            <v>49.15</v>
          </cell>
          <cell r="P2647">
            <v>2</v>
          </cell>
        </row>
        <row r="2648">
          <cell r="A2648" t="str">
            <v>ON</v>
          </cell>
          <cell r="B2648">
            <v>1</v>
          </cell>
          <cell r="C2648">
            <v>4</v>
          </cell>
          <cell r="D2648" t="str">
            <v>P</v>
          </cell>
          <cell r="E2648">
            <v>3.25</v>
          </cell>
          <cell r="F2648">
            <v>37979</v>
          </cell>
          <cell r="G2648">
            <v>0.151</v>
          </cell>
          <cell r="H2648">
            <v>0.16</v>
          </cell>
          <cell r="I2648" t="str">
            <v>6          0</v>
          </cell>
          <cell r="J2648">
            <v>0</v>
          </cell>
          <cell r="K2648">
            <v>0</v>
          </cell>
          <cell r="L2648">
            <v>2004</v>
          </cell>
          <cell r="M2648">
            <v>1.3836098761907516</v>
          </cell>
          <cell r="N2648" t="str">
            <v>NG14</v>
          </cell>
          <cell r="O2648">
            <v>49.15</v>
          </cell>
          <cell r="P2648">
            <v>2</v>
          </cell>
        </row>
        <row r="2649">
          <cell r="A2649" t="str">
            <v>ON</v>
          </cell>
          <cell r="B2649">
            <v>1</v>
          </cell>
          <cell r="C2649">
            <v>4</v>
          </cell>
          <cell r="D2649" t="str">
            <v>P</v>
          </cell>
          <cell r="E2649">
            <v>3.5</v>
          </cell>
          <cell r="F2649">
            <v>37979</v>
          </cell>
          <cell r="G2649">
            <v>0.22500000000000001</v>
          </cell>
          <cell r="H2649">
            <v>0.24</v>
          </cell>
          <cell r="I2649" t="str">
            <v>5          0</v>
          </cell>
          <cell r="J2649">
            <v>0</v>
          </cell>
          <cell r="K2649">
            <v>0</v>
          </cell>
          <cell r="L2649">
            <v>2004</v>
          </cell>
          <cell r="M2649">
            <v>1.4430909588425338</v>
          </cell>
          <cell r="N2649" t="str">
            <v>NG14</v>
          </cell>
          <cell r="O2649">
            <v>49.15</v>
          </cell>
          <cell r="P2649">
            <v>2</v>
          </cell>
        </row>
        <row r="2650">
          <cell r="A2650" t="str">
            <v>ON</v>
          </cell>
          <cell r="B2650">
            <v>1</v>
          </cell>
          <cell r="C2650">
            <v>4</v>
          </cell>
          <cell r="D2650" t="str">
            <v>P</v>
          </cell>
          <cell r="E2650">
            <v>3.65</v>
          </cell>
          <cell r="F2650">
            <v>37979</v>
          </cell>
          <cell r="G2650">
            <v>0.27800000000000002</v>
          </cell>
          <cell r="H2650">
            <v>0.3</v>
          </cell>
          <cell r="I2650" t="str">
            <v>2          0</v>
          </cell>
          <cell r="J2650">
            <v>0</v>
          </cell>
          <cell r="K2650">
            <v>0</v>
          </cell>
          <cell r="L2650">
            <v>2004</v>
          </cell>
          <cell r="M2650">
            <v>1.477923653537891</v>
          </cell>
          <cell r="N2650" t="str">
            <v>NG14</v>
          </cell>
          <cell r="O2650">
            <v>49.15</v>
          </cell>
          <cell r="P2650">
            <v>2</v>
          </cell>
        </row>
        <row r="2651">
          <cell r="A2651" t="str">
            <v>ON</v>
          </cell>
          <cell r="B2651">
            <v>1</v>
          </cell>
          <cell r="C2651">
            <v>4</v>
          </cell>
          <cell r="D2651" t="str">
            <v>P</v>
          </cell>
          <cell r="E2651">
            <v>3.7</v>
          </cell>
          <cell r="F2651">
            <v>37979</v>
          </cell>
          <cell r="G2651">
            <v>0.29699999999999999</v>
          </cell>
          <cell r="H2651">
            <v>0.32</v>
          </cell>
          <cell r="I2651" t="str">
            <v>2          0</v>
          </cell>
          <cell r="J2651">
            <v>0</v>
          </cell>
          <cell r="K2651">
            <v>0</v>
          </cell>
          <cell r="L2651">
            <v>2004</v>
          </cell>
          <cell r="M2651">
            <v>1.4892823173987484</v>
          </cell>
          <cell r="N2651" t="str">
            <v>NG14</v>
          </cell>
          <cell r="O2651">
            <v>49.15</v>
          </cell>
          <cell r="P2651">
            <v>2</v>
          </cell>
        </row>
        <row r="2652">
          <cell r="A2652" t="str">
            <v>ON</v>
          </cell>
          <cell r="B2652">
            <v>1</v>
          </cell>
          <cell r="C2652">
            <v>4</v>
          </cell>
          <cell r="D2652" t="str">
            <v>P</v>
          </cell>
          <cell r="E2652">
            <v>3.75</v>
          </cell>
          <cell r="F2652">
            <v>37979</v>
          </cell>
          <cell r="G2652">
            <v>0.316</v>
          </cell>
          <cell r="H2652">
            <v>0.34</v>
          </cell>
          <cell r="I2652" t="str">
            <v>3          0</v>
          </cell>
          <cell r="J2652">
            <v>0</v>
          </cell>
          <cell r="K2652">
            <v>0</v>
          </cell>
          <cell r="L2652">
            <v>2004</v>
          </cell>
          <cell r="M2652">
            <v>1.4998570963618276</v>
          </cell>
          <cell r="N2652" t="str">
            <v>NG14</v>
          </cell>
          <cell r="O2652">
            <v>49.15</v>
          </cell>
          <cell r="P2652">
            <v>2</v>
          </cell>
        </row>
        <row r="2653">
          <cell r="A2653" t="str">
            <v>ON</v>
          </cell>
          <cell r="B2653">
            <v>1</v>
          </cell>
          <cell r="C2653">
            <v>4</v>
          </cell>
          <cell r="D2653" t="str">
            <v>C</v>
          </cell>
          <cell r="E2653">
            <v>3.8</v>
          </cell>
          <cell r="F2653">
            <v>37979</v>
          </cell>
          <cell r="G2653">
            <v>0.96</v>
          </cell>
          <cell r="H2653">
            <v>0.89</v>
          </cell>
          <cell r="I2653" t="str">
            <v>8          0</v>
          </cell>
          <cell r="J2653">
            <v>0</v>
          </cell>
          <cell r="K2653">
            <v>0</v>
          </cell>
          <cell r="L2653">
            <v>2004</v>
          </cell>
          <cell r="M2653" t="str">
            <v>No Trade</v>
          </cell>
          <cell r="N2653" t="str">
            <v>NG14</v>
          </cell>
          <cell r="O2653">
            <v>49.15</v>
          </cell>
          <cell r="P2653">
            <v>1</v>
          </cell>
        </row>
        <row r="2654">
          <cell r="A2654" t="str">
            <v>ON</v>
          </cell>
          <cell r="B2654">
            <v>1</v>
          </cell>
          <cell r="C2654">
            <v>4</v>
          </cell>
          <cell r="D2654" t="str">
            <v>P</v>
          </cell>
          <cell r="E2654">
            <v>3.8</v>
          </cell>
          <cell r="F2654">
            <v>37979</v>
          </cell>
          <cell r="G2654">
            <v>0.33700000000000002</v>
          </cell>
          <cell r="H2654">
            <v>0.36</v>
          </cell>
          <cell r="I2654" t="str">
            <v>4          0</v>
          </cell>
          <cell r="J2654">
            <v>0</v>
          </cell>
          <cell r="K2654">
            <v>0</v>
          </cell>
          <cell r="L2654">
            <v>2004</v>
          </cell>
          <cell r="M2654">
            <v>1.5116687258555126</v>
          </cell>
          <cell r="N2654" t="str">
            <v>NG14</v>
          </cell>
          <cell r="O2654">
            <v>49.15</v>
          </cell>
          <cell r="P2654">
            <v>2</v>
          </cell>
        </row>
        <row r="2655">
          <cell r="A2655" t="str">
            <v>ON</v>
          </cell>
          <cell r="B2655">
            <v>1</v>
          </cell>
          <cell r="C2655">
            <v>4</v>
          </cell>
          <cell r="D2655" t="str">
            <v>P</v>
          </cell>
          <cell r="E2655">
            <v>3.9</v>
          </cell>
          <cell r="F2655">
            <v>37979</v>
          </cell>
          <cell r="G2655">
            <v>0.38</v>
          </cell>
          <cell r="H2655">
            <v>0.41</v>
          </cell>
          <cell r="I2655" t="str">
            <v>0          0</v>
          </cell>
          <cell r="J2655">
            <v>0</v>
          </cell>
          <cell r="K2655">
            <v>0</v>
          </cell>
          <cell r="L2655">
            <v>2004</v>
          </cell>
          <cell r="M2655">
            <v>1.5339635459554541</v>
          </cell>
          <cell r="N2655" t="str">
            <v>NG14</v>
          </cell>
          <cell r="O2655">
            <v>49.15</v>
          </cell>
          <cell r="P2655">
            <v>2</v>
          </cell>
        </row>
        <row r="2656">
          <cell r="A2656" t="str">
            <v>ON</v>
          </cell>
          <cell r="B2656">
            <v>1</v>
          </cell>
          <cell r="C2656">
            <v>4</v>
          </cell>
          <cell r="D2656" t="str">
            <v>C</v>
          </cell>
          <cell r="E2656">
            <v>4</v>
          </cell>
          <cell r="F2656">
            <v>37979</v>
          </cell>
          <cell r="G2656">
            <v>0</v>
          </cell>
          <cell r="H2656">
            <v>0</v>
          </cell>
          <cell r="I2656" t="str">
            <v>0          0</v>
          </cell>
          <cell r="J2656">
            <v>0</v>
          </cell>
          <cell r="K2656">
            <v>0</v>
          </cell>
          <cell r="L2656">
            <v>2004</v>
          </cell>
          <cell r="M2656" t="str">
            <v>No Trade</v>
          </cell>
          <cell r="N2656" t="str">
            <v/>
          </cell>
          <cell r="O2656" t="str">
            <v/>
          </cell>
          <cell r="P2656" t="str">
            <v/>
          </cell>
        </row>
        <row r="2657">
          <cell r="A2657" t="str">
            <v>ON</v>
          </cell>
          <cell r="B2657">
            <v>1</v>
          </cell>
          <cell r="C2657">
            <v>4</v>
          </cell>
          <cell r="D2657" t="str">
            <v>P</v>
          </cell>
          <cell r="E2657">
            <v>4</v>
          </cell>
          <cell r="F2657">
            <v>37979</v>
          </cell>
          <cell r="G2657">
            <v>0.42699999999999999</v>
          </cell>
          <cell r="H2657">
            <v>0.46</v>
          </cell>
          <cell r="I2657" t="str">
            <v>0          0</v>
          </cell>
          <cell r="J2657">
            <v>0</v>
          </cell>
          <cell r="K2657">
            <v>0</v>
          </cell>
          <cell r="L2657">
            <v>2004</v>
          </cell>
          <cell r="M2657">
            <v>1.5570078951974904</v>
          </cell>
          <cell r="N2657" t="str">
            <v>NG14</v>
          </cell>
          <cell r="O2657">
            <v>49.15</v>
          </cell>
          <cell r="P2657">
            <v>2</v>
          </cell>
        </row>
        <row r="2658">
          <cell r="A2658" t="str">
            <v>ON</v>
          </cell>
          <cell r="B2658">
            <v>1</v>
          </cell>
          <cell r="C2658">
            <v>4</v>
          </cell>
          <cell r="D2658" t="str">
            <v>C</v>
          </cell>
          <cell r="E2658">
            <v>4.05</v>
          </cell>
          <cell r="F2658">
            <v>37979</v>
          </cell>
          <cell r="G2658">
            <v>0</v>
          </cell>
          <cell r="H2658">
            <v>0</v>
          </cell>
          <cell r="I2658" t="str">
            <v>0          0</v>
          </cell>
          <cell r="J2658">
            <v>0</v>
          </cell>
          <cell r="K2658">
            <v>0</v>
          </cell>
          <cell r="L2658">
            <v>2004</v>
          </cell>
          <cell r="M2658" t="str">
            <v>No Trade</v>
          </cell>
          <cell r="N2658" t="str">
            <v/>
          </cell>
          <cell r="O2658" t="str">
            <v/>
          </cell>
          <cell r="P2658" t="str">
            <v/>
          </cell>
        </row>
        <row r="2659">
          <cell r="A2659" t="str">
            <v>ON</v>
          </cell>
          <cell r="B2659">
            <v>1</v>
          </cell>
          <cell r="C2659">
            <v>4</v>
          </cell>
          <cell r="D2659" t="str">
            <v>C</v>
          </cell>
          <cell r="E2659">
            <v>4.0999999999999996</v>
          </cell>
          <cell r="F2659">
            <v>37979</v>
          </cell>
          <cell r="G2659">
            <v>0</v>
          </cell>
          <cell r="H2659">
            <v>0</v>
          </cell>
          <cell r="I2659" t="str">
            <v>0          0</v>
          </cell>
          <cell r="J2659">
            <v>0</v>
          </cell>
          <cell r="K2659">
            <v>0</v>
          </cell>
          <cell r="L2659">
            <v>2004</v>
          </cell>
          <cell r="M2659" t="str">
            <v>No Trade</v>
          </cell>
          <cell r="N2659" t="str">
            <v/>
          </cell>
          <cell r="O2659" t="str">
            <v/>
          </cell>
          <cell r="P2659" t="str">
            <v/>
          </cell>
        </row>
        <row r="2660">
          <cell r="A2660" t="str">
            <v>ON</v>
          </cell>
          <cell r="B2660">
            <v>1</v>
          </cell>
          <cell r="C2660">
            <v>4</v>
          </cell>
          <cell r="D2660" t="str">
            <v>C</v>
          </cell>
          <cell r="E2660">
            <v>4.1500000000000004</v>
          </cell>
          <cell r="F2660">
            <v>37979</v>
          </cell>
          <cell r="G2660">
            <v>0</v>
          </cell>
          <cell r="H2660">
            <v>0</v>
          </cell>
          <cell r="I2660" t="str">
            <v>0          0</v>
          </cell>
          <cell r="J2660">
            <v>0</v>
          </cell>
          <cell r="K2660">
            <v>0</v>
          </cell>
          <cell r="L2660">
            <v>2004</v>
          </cell>
          <cell r="M2660" t="str">
            <v>No Trade</v>
          </cell>
          <cell r="N2660" t="str">
            <v/>
          </cell>
          <cell r="O2660" t="str">
            <v/>
          </cell>
          <cell r="P2660" t="str">
            <v/>
          </cell>
        </row>
        <row r="2661">
          <cell r="A2661" t="str">
            <v>ON</v>
          </cell>
          <cell r="B2661">
            <v>1</v>
          </cell>
          <cell r="C2661">
            <v>4</v>
          </cell>
          <cell r="D2661" t="str">
            <v>C</v>
          </cell>
          <cell r="E2661">
            <v>4.2</v>
          </cell>
          <cell r="F2661">
            <v>37979</v>
          </cell>
          <cell r="G2661">
            <v>0</v>
          </cell>
          <cell r="H2661">
            <v>0</v>
          </cell>
          <cell r="I2661" t="str">
            <v>0          0</v>
          </cell>
          <cell r="J2661">
            <v>0</v>
          </cell>
          <cell r="K2661">
            <v>0</v>
          </cell>
          <cell r="L2661">
            <v>2004</v>
          </cell>
          <cell r="M2661" t="str">
            <v>No Trade</v>
          </cell>
          <cell r="N2661" t="str">
            <v/>
          </cell>
          <cell r="O2661" t="str">
            <v/>
          </cell>
          <cell r="P2661" t="str">
            <v/>
          </cell>
        </row>
        <row r="2662">
          <cell r="A2662" t="str">
            <v>ON</v>
          </cell>
          <cell r="B2662">
            <v>1</v>
          </cell>
          <cell r="C2662">
            <v>4</v>
          </cell>
          <cell r="D2662" t="str">
            <v>C</v>
          </cell>
          <cell r="E2662">
            <v>4.25</v>
          </cell>
          <cell r="F2662">
            <v>37979</v>
          </cell>
          <cell r="G2662">
            <v>0</v>
          </cell>
          <cell r="H2662">
            <v>0</v>
          </cell>
          <cell r="I2662" t="str">
            <v>0          0</v>
          </cell>
          <cell r="J2662">
            <v>0</v>
          </cell>
          <cell r="K2662">
            <v>0</v>
          </cell>
          <cell r="L2662">
            <v>2004</v>
          </cell>
          <cell r="M2662" t="str">
            <v>No Trade</v>
          </cell>
          <cell r="N2662" t="str">
            <v/>
          </cell>
          <cell r="O2662" t="str">
            <v/>
          </cell>
          <cell r="P2662" t="str">
            <v/>
          </cell>
        </row>
        <row r="2663">
          <cell r="A2663" t="str">
            <v>ON</v>
          </cell>
          <cell r="B2663">
            <v>1</v>
          </cell>
          <cell r="C2663">
            <v>4</v>
          </cell>
          <cell r="D2663" t="str">
            <v>C</v>
          </cell>
          <cell r="E2663">
            <v>4.3</v>
          </cell>
          <cell r="F2663">
            <v>37979</v>
          </cell>
          <cell r="G2663">
            <v>0.71799999999999997</v>
          </cell>
          <cell r="H2663">
            <v>0.67</v>
          </cell>
          <cell r="I2663" t="str">
            <v>0          0</v>
          </cell>
          <cell r="J2663">
            <v>0</v>
          </cell>
          <cell r="K2663">
            <v>0</v>
          </cell>
          <cell r="L2663">
            <v>2004</v>
          </cell>
          <cell r="M2663" t="str">
            <v>No Trade</v>
          </cell>
          <cell r="N2663" t="str">
            <v>NG14</v>
          </cell>
          <cell r="O2663">
            <v>49.15</v>
          </cell>
          <cell r="P2663">
            <v>1</v>
          </cell>
        </row>
        <row r="2664">
          <cell r="A2664" t="str">
            <v>ON</v>
          </cell>
          <cell r="B2664">
            <v>1</v>
          </cell>
          <cell r="C2664">
            <v>4</v>
          </cell>
          <cell r="D2664" t="str">
            <v>P</v>
          </cell>
          <cell r="E2664">
            <v>4.3</v>
          </cell>
          <cell r="F2664">
            <v>37979</v>
          </cell>
          <cell r="G2664">
            <v>0.58499999999999996</v>
          </cell>
          <cell r="H2664">
            <v>0.62</v>
          </cell>
          <cell r="I2664" t="str">
            <v>6          0</v>
          </cell>
          <cell r="J2664">
            <v>0</v>
          </cell>
          <cell r="K2664">
            <v>0</v>
          </cell>
          <cell r="L2664">
            <v>2004</v>
          </cell>
          <cell r="M2664">
            <v>1.6244082654996272</v>
          </cell>
          <cell r="N2664" t="str">
            <v>NG14</v>
          </cell>
          <cell r="O2664">
            <v>49.15</v>
          </cell>
          <cell r="P2664">
            <v>2</v>
          </cell>
        </row>
        <row r="2665">
          <cell r="A2665" t="str">
            <v>ON</v>
          </cell>
          <cell r="B2665">
            <v>1</v>
          </cell>
          <cell r="C2665">
            <v>4</v>
          </cell>
          <cell r="D2665" t="str">
            <v>C</v>
          </cell>
          <cell r="E2665">
            <v>4.3499999999999996</v>
          </cell>
          <cell r="F2665">
            <v>37979</v>
          </cell>
          <cell r="G2665">
            <v>0.69799999999999995</v>
          </cell>
          <cell r="H2665">
            <v>0.65</v>
          </cell>
          <cell r="I2665" t="str">
            <v>0          0</v>
          </cell>
          <cell r="J2665">
            <v>0</v>
          </cell>
          <cell r="K2665">
            <v>0</v>
          </cell>
          <cell r="L2665">
            <v>2004</v>
          </cell>
          <cell r="M2665" t="str">
            <v>No Trade</v>
          </cell>
          <cell r="N2665" t="str">
            <v>NG14</v>
          </cell>
          <cell r="O2665">
            <v>49.15</v>
          </cell>
          <cell r="P2665">
            <v>1</v>
          </cell>
        </row>
        <row r="2666">
          <cell r="A2666" t="str">
            <v>ON</v>
          </cell>
          <cell r="B2666">
            <v>1</v>
          </cell>
          <cell r="C2666">
            <v>4</v>
          </cell>
          <cell r="D2666" t="str">
            <v>P</v>
          </cell>
          <cell r="E2666">
            <v>4.3499999999999996</v>
          </cell>
          <cell r="F2666">
            <v>37979</v>
          </cell>
          <cell r="G2666">
            <v>0</v>
          </cell>
          <cell r="I2666">
            <v>0</v>
          </cell>
          <cell r="J2666">
            <v>0</v>
          </cell>
          <cell r="K2666">
            <v>0</v>
          </cell>
          <cell r="L2666">
            <v>2004</v>
          </cell>
          <cell r="M2666" t="str">
            <v>No Trade</v>
          </cell>
          <cell r="N2666" t="str">
            <v/>
          </cell>
          <cell r="O2666" t="str">
            <v/>
          </cell>
          <cell r="P2666" t="str">
            <v/>
          </cell>
        </row>
        <row r="2667">
          <cell r="A2667" t="str">
            <v>ON</v>
          </cell>
          <cell r="B2667">
            <v>1</v>
          </cell>
          <cell r="C2667">
            <v>4</v>
          </cell>
          <cell r="D2667" t="str">
            <v>C</v>
          </cell>
          <cell r="E2667">
            <v>4.4000000000000004</v>
          </cell>
          <cell r="F2667">
            <v>37979</v>
          </cell>
          <cell r="G2667">
            <v>0.67800000000000005</v>
          </cell>
          <cell r="H2667">
            <v>0.63</v>
          </cell>
          <cell r="I2667" t="str">
            <v>1          0</v>
          </cell>
          <cell r="J2667">
            <v>0</v>
          </cell>
          <cell r="K2667">
            <v>0</v>
          </cell>
          <cell r="L2667">
            <v>2004</v>
          </cell>
          <cell r="M2667" t="str">
            <v>No Trade</v>
          </cell>
          <cell r="N2667" t="str">
            <v>NG14</v>
          </cell>
          <cell r="O2667">
            <v>49.15</v>
          </cell>
          <cell r="P2667">
            <v>1</v>
          </cell>
        </row>
        <row r="2668">
          <cell r="A2668" t="str">
            <v>ON</v>
          </cell>
          <cell r="B2668">
            <v>1</v>
          </cell>
          <cell r="C2668">
            <v>4</v>
          </cell>
          <cell r="D2668" t="str">
            <v>P</v>
          </cell>
          <cell r="E2668">
            <v>4.4000000000000004</v>
          </cell>
          <cell r="F2668">
            <v>37979</v>
          </cell>
          <cell r="G2668">
            <v>0.64300000000000002</v>
          </cell>
          <cell r="H2668">
            <v>0.68</v>
          </cell>
          <cell r="I2668" t="str">
            <v>7          0</v>
          </cell>
          <cell r="J2668">
            <v>0</v>
          </cell>
          <cell r="K2668">
            <v>0</v>
          </cell>
          <cell r="L2668">
            <v>2004</v>
          </cell>
          <cell r="M2668">
            <v>1.6462327667422831</v>
          </cell>
          <cell r="N2668" t="str">
            <v>NG14</v>
          </cell>
          <cell r="O2668">
            <v>49.15</v>
          </cell>
          <cell r="P2668">
            <v>2</v>
          </cell>
        </row>
        <row r="2669">
          <cell r="A2669" t="str">
            <v>ON</v>
          </cell>
          <cell r="B2669">
            <v>1</v>
          </cell>
          <cell r="C2669">
            <v>4</v>
          </cell>
          <cell r="D2669" t="str">
            <v>C</v>
          </cell>
          <cell r="E2669">
            <v>4.5</v>
          </cell>
          <cell r="F2669">
            <v>37979</v>
          </cell>
          <cell r="G2669">
            <v>0.64</v>
          </cell>
          <cell r="H2669">
            <v>0.59</v>
          </cell>
          <cell r="I2669" t="str">
            <v>5          0</v>
          </cell>
          <cell r="J2669">
            <v>0</v>
          </cell>
          <cell r="K2669">
            <v>0</v>
          </cell>
          <cell r="L2669">
            <v>2004</v>
          </cell>
          <cell r="M2669" t="str">
            <v>No Trade</v>
          </cell>
          <cell r="N2669" t="str">
            <v>NG14</v>
          </cell>
          <cell r="O2669">
            <v>49.15</v>
          </cell>
          <cell r="P2669">
            <v>1</v>
          </cell>
        </row>
        <row r="2670">
          <cell r="A2670" t="str">
            <v>ON</v>
          </cell>
          <cell r="B2670">
            <v>1</v>
          </cell>
          <cell r="C2670">
            <v>4</v>
          </cell>
          <cell r="D2670" t="str">
            <v>P</v>
          </cell>
          <cell r="E2670">
            <v>4.5</v>
          </cell>
          <cell r="F2670">
            <v>37979</v>
          </cell>
          <cell r="G2670">
            <v>0.87</v>
          </cell>
          <cell r="H2670">
            <v>0.87</v>
          </cell>
          <cell r="I2670" t="str">
            <v>0          0</v>
          </cell>
          <cell r="J2670">
            <v>0</v>
          </cell>
          <cell r="K2670">
            <v>0</v>
          </cell>
          <cell r="L2670">
            <v>2004</v>
          </cell>
          <cell r="M2670">
            <v>1.771141055424869</v>
          </cell>
          <cell r="N2670" t="str">
            <v>NG14</v>
          </cell>
          <cell r="O2670">
            <v>49.15</v>
          </cell>
          <cell r="P2670">
            <v>2</v>
          </cell>
        </row>
        <row r="2671">
          <cell r="A2671" t="str">
            <v>ON</v>
          </cell>
          <cell r="B2671">
            <v>1</v>
          </cell>
          <cell r="C2671">
            <v>4</v>
          </cell>
          <cell r="D2671" t="str">
            <v>C</v>
          </cell>
          <cell r="E2671">
            <v>4.75</v>
          </cell>
          <cell r="F2671">
            <v>37979</v>
          </cell>
          <cell r="G2671">
            <v>0.55500000000000005</v>
          </cell>
          <cell r="H2671">
            <v>0.51</v>
          </cell>
          <cell r="I2671" t="str">
            <v>5          0</v>
          </cell>
          <cell r="J2671">
            <v>0</v>
          </cell>
          <cell r="K2671">
            <v>0</v>
          </cell>
          <cell r="L2671">
            <v>2004</v>
          </cell>
          <cell r="M2671" t="str">
            <v>No Trade</v>
          </cell>
          <cell r="N2671" t="str">
            <v>NG14</v>
          </cell>
          <cell r="O2671">
            <v>49.15</v>
          </cell>
          <cell r="P2671">
            <v>1</v>
          </cell>
        </row>
        <row r="2672">
          <cell r="A2672" t="str">
            <v>ON</v>
          </cell>
          <cell r="B2672">
            <v>1</v>
          </cell>
          <cell r="C2672">
            <v>4</v>
          </cell>
          <cell r="D2672" t="str">
            <v>C</v>
          </cell>
          <cell r="E2672">
            <v>5</v>
          </cell>
          <cell r="F2672">
            <v>37979</v>
          </cell>
          <cell r="G2672">
            <v>0.48299999999999998</v>
          </cell>
          <cell r="H2672">
            <v>0.44</v>
          </cell>
          <cell r="I2672" t="str">
            <v>7          0</v>
          </cell>
          <cell r="J2672">
            <v>0</v>
          </cell>
          <cell r="K2672">
            <v>0</v>
          </cell>
          <cell r="L2672">
            <v>2004</v>
          </cell>
          <cell r="M2672" t="str">
            <v>No Trade</v>
          </cell>
          <cell r="N2672" t="str">
            <v>NG14</v>
          </cell>
          <cell r="O2672">
            <v>49.15</v>
          </cell>
          <cell r="P2672">
            <v>1</v>
          </cell>
        </row>
        <row r="2673">
          <cell r="A2673" t="str">
            <v>ON</v>
          </cell>
          <cell r="B2673">
            <v>1</v>
          </cell>
          <cell r="C2673">
            <v>4</v>
          </cell>
          <cell r="D2673" t="str">
            <v>C</v>
          </cell>
          <cell r="E2673">
            <v>5.25</v>
          </cell>
          <cell r="F2673">
            <v>37979</v>
          </cell>
          <cell r="G2673">
            <v>0.42199999999999999</v>
          </cell>
          <cell r="H2673">
            <v>0.39</v>
          </cell>
          <cell r="I2673" t="str">
            <v>1          0</v>
          </cell>
          <cell r="J2673">
            <v>0</v>
          </cell>
          <cell r="K2673">
            <v>0</v>
          </cell>
          <cell r="L2673">
            <v>2004</v>
          </cell>
          <cell r="M2673" t="str">
            <v>No Trade</v>
          </cell>
          <cell r="N2673" t="str">
            <v>NG14</v>
          </cell>
          <cell r="O2673">
            <v>49.15</v>
          </cell>
          <cell r="P2673">
            <v>1</v>
          </cell>
        </row>
        <row r="2674">
          <cell r="A2674" t="str">
            <v>ON</v>
          </cell>
          <cell r="B2674">
            <v>1</v>
          </cell>
          <cell r="C2674">
            <v>4</v>
          </cell>
          <cell r="D2674" t="str">
            <v>C</v>
          </cell>
          <cell r="E2674">
            <v>6</v>
          </cell>
          <cell r="F2674">
            <v>37979</v>
          </cell>
          <cell r="G2674">
            <v>0.29099999999999998</v>
          </cell>
          <cell r="H2674">
            <v>0.26</v>
          </cell>
          <cell r="I2674" t="str">
            <v>9          0</v>
          </cell>
          <cell r="J2674">
            <v>0</v>
          </cell>
          <cell r="K2674">
            <v>0</v>
          </cell>
          <cell r="L2674">
            <v>2004</v>
          </cell>
          <cell r="M2674" t="str">
            <v>No Trade</v>
          </cell>
          <cell r="N2674" t="str">
            <v>NG14</v>
          </cell>
          <cell r="O2674">
            <v>49.15</v>
          </cell>
          <cell r="P2674">
            <v>1</v>
          </cell>
        </row>
        <row r="2675">
          <cell r="A2675" t="str">
            <v>ON</v>
          </cell>
          <cell r="B2675">
            <v>1</v>
          </cell>
          <cell r="C2675">
            <v>4</v>
          </cell>
          <cell r="D2675" t="str">
            <v>C</v>
          </cell>
          <cell r="E2675">
            <v>6.25</v>
          </cell>
          <cell r="F2675">
            <v>37979</v>
          </cell>
          <cell r="G2675">
            <v>0.26</v>
          </cell>
          <cell r="H2675">
            <v>0.24</v>
          </cell>
          <cell r="I2675" t="str">
            <v>0          0</v>
          </cell>
          <cell r="J2675">
            <v>0</v>
          </cell>
          <cell r="K2675">
            <v>0</v>
          </cell>
          <cell r="L2675">
            <v>2004</v>
          </cell>
          <cell r="M2675" t="str">
            <v>No Trade</v>
          </cell>
          <cell r="N2675" t="str">
            <v>NG14</v>
          </cell>
          <cell r="O2675">
            <v>49.15</v>
          </cell>
          <cell r="P2675">
            <v>1</v>
          </cell>
        </row>
        <row r="2676">
          <cell r="A2676" t="str">
            <v>ON</v>
          </cell>
          <cell r="B2676">
            <v>1</v>
          </cell>
          <cell r="C2676">
            <v>4</v>
          </cell>
          <cell r="D2676" t="str">
            <v>C</v>
          </cell>
          <cell r="E2676">
            <v>6.5</v>
          </cell>
          <cell r="F2676">
            <v>37979</v>
          </cell>
          <cell r="G2676">
            <v>0.23300000000000001</v>
          </cell>
          <cell r="H2676">
            <v>0.21</v>
          </cell>
          <cell r="I2676" t="str">
            <v>5          0</v>
          </cell>
          <cell r="J2676">
            <v>0</v>
          </cell>
          <cell r="K2676">
            <v>0</v>
          </cell>
          <cell r="L2676">
            <v>2004</v>
          </cell>
          <cell r="M2676" t="str">
            <v>No Trade</v>
          </cell>
          <cell r="N2676" t="str">
            <v>NG14</v>
          </cell>
          <cell r="O2676">
            <v>49.15</v>
          </cell>
          <cell r="P2676">
            <v>1</v>
          </cell>
        </row>
        <row r="2677">
          <cell r="A2677" t="str">
            <v>ON</v>
          </cell>
          <cell r="B2677">
            <v>1</v>
          </cell>
          <cell r="C2677">
            <v>4</v>
          </cell>
          <cell r="D2677" t="str">
            <v>C</v>
          </cell>
          <cell r="E2677">
            <v>7</v>
          </cell>
          <cell r="F2677">
            <v>37979</v>
          </cell>
          <cell r="G2677">
            <v>0.191</v>
          </cell>
          <cell r="H2677">
            <v>0.17</v>
          </cell>
          <cell r="I2677" t="str">
            <v>6          0</v>
          </cell>
          <cell r="J2677">
            <v>0</v>
          </cell>
          <cell r="K2677">
            <v>0</v>
          </cell>
          <cell r="L2677">
            <v>2004</v>
          </cell>
          <cell r="M2677" t="str">
            <v>No Trade</v>
          </cell>
          <cell r="N2677" t="str">
            <v>NG14</v>
          </cell>
          <cell r="O2677">
            <v>49.15</v>
          </cell>
          <cell r="P2677">
            <v>1</v>
          </cell>
        </row>
        <row r="2678">
          <cell r="A2678" t="str">
            <v>ON</v>
          </cell>
          <cell r="B2678">
            <v>2</v>
          </cell>
          <cell r="C2678">
            <v>4</v>
          </cell>
          <cell r="D2678" t="str">
            <v>P</v>
          </cell>
          <cell r="E2678">
            <v>2.5</v>
          </cell>
          <cell r="F2678">
            <v>38013</v>
          </cell>
          <cell r="G2678">
            <v>2.9000000000000001E-2</v>
          </cell>
          <cell r="H2678">
            <v>0.03</v>
          </cell>
          <cell r="I2678" t="str">
            <v>4          0</v>
          </cell>
          <cell r="J2678">
            <v>0</v>
          </cell>
          <cell r="K2678">
            <v>0</v>
          </cell>
          <cell r="L2678">
            <v>2004</v>
          </cell>
          <cell r="M2678">
            <v>1.1860795736152234</v>
          </cell>
          <cell r="N2678" t="str">
            <v>NG24</v>
          </cell>
          <cell r="O2678">
            <v>55</v>
          </cell>
          <cell r="P2678">
            <v>2</v>
          </cell>
        </row>
        <row r="2679">
          <cell r="A2679" t="str">
            <v>ON</v>
          </cell>
          <cell r="B2679">
            <v>2</v>
          </cell>
          <cell r="C2679">
            <v>4</v>
          </cell>
          <cell r="D2679" t="str">
            <v>P</v>
          </cell>
          <cell r="E2679">
            <v>3.25</v>
          </cell>
          <cell r="F2679">
            <v>38013</v>
          </cell>
          <cell r="G2679">
            <v>0.161</v>
          </cell>
          <cell r="H2679">
            <v>0.17</v>
          </cell>
          <cell r="I2679" t="str">
            <v>7          0</v>
          </cell>
          <cell r="J2679">
            <v>0</v>
          </cell>
          <cell r="K2679">
            <v>0</v>
          </cell>
          <cell r="L2679">
            <v>2004</v>
          </cell>
          <cell r="M2679">
            <v>1.3783544171218745</v>
          </cell>
          <cell r="N2679" t="str">
            <v>NG24</v>
          </cell>
          <cell r="O2679">
            <v>55</v>
          </cell>
          <cell r="P2679">
            <v>2</v>
          </cell>
        </row>
        <row r="2680">
          <cell r="A2680" t="str">
            <v>ON</v>
          </cell>
          <cell r="B2680">
            <v>2</v>
          </cell>
          <cell r="C2680">
            <v>4</v>
          </cell>
          <cell r="D2680" t="str">
            <v>P</v>
          </cell>
          <cell r="E2680">
            <v>3.5</v>
          </cell>
          <cell r="F2680">
            <v>38013</v>
          </cell>
          <cell r="G2680">
            <v>0.24</v>
          </cell>
          <cell r="H2680">
            <v>0.26</v>
          </cell>
          <cell r="I2680" t="str">
            <v>2          0</v>
          </cell>
          <cell r="J2680">
            <v>0</v>
          </cell>
          <cell r="K2680">
            <v>0</v>
          </cell>
          <cell r="L2680">
            <v>2004</v>
          </cell>
          <cell r="M2680">
            <v>1.4390285227808444</v>
          </cell>
          <cell r="N2680" t="str">
            <v>NG24</v>
          </cell>
          <cell r="O2680">
            <v>55</v>
          </cell>
          <cell r="P2680">
            <v>2</v>
          </cell>
        </row>
        <row r="2681">
          <cell r="A2681" t="str">
            <v>ON</v>
          </cell>
          <cell r="B2681">
            <v>2</v>
          </cell>
          <cell r="C2681">
            <v>4</v>
          </cell>
          <cell r="D2681" t="str">
            <v>P</v>
          </cell>
          <cell r="E2681">
            <v>3.65</v>
          </cell>
          <cell r="F2681">
            <v>38013</v>
          </cell>
          <cell r="G2681">
            <v>0.29599999999999999</v>
          </cell>
          <cell r="H2681">
            <v>0.32</v>
          </cell>
          <cell r="I2681" t="str">
            <v>1          0</v>
          </cell>
          <cell r="J2681">
            <v>0</v>
          </cell>
          <cell r="K2681">
            <v>0</v>
          </cell>
          <cell r="L2681">
            <v>2004</v>
          </cell>
          <cell r="M2681">
            <v>1.4740257734216489</v>
          </cell>
          <cell r="N2681" t="str">
            <v>NG24</v>
          </cell>
          <cell r="O2681">
            <v>55</v>
          </cell>
          <cell r="P2681">
            <v>2</v>
          </cell>
        </row>
        <row r="2682">
          <cell r="A2682" t="str">
            <v>ON</v>
          </cell>
          <cell r="B2682">
            <v>2</v>
          </cell>
          <cell r="C2682">
            <v>4</v>
          </cell>
          <cell r="D2682" t="str">
            <v>P</v>
          </cell>
          <cell r="E2682">
            <v>3.7</v>
          </cell>
          <cell r="F2682">
            <v>38013</v>
          </cell>
          <cell r="G2682">
            <v>0.316</v>
          </cell>
          <cell r="H2682">
            <v>0.34</v>
          </cell>
          <cell r="I2682" t="str">
            <v>3          0</v>
          </cell>
          <cell r="J2682">
            <v>0</v>
          </cell>
          <cell r="K2682">
            <v>0</v>
          </cell>
          <cell r="L2682">
            <v>2004</v>
          </cell>
          <cell r="M2682">
            <v>1.485389358518038</v>
          </cell>
          <cell r="N2682" t="str">
            <v>NG24</v>
          </cell>
          <cell r="O2682">
            <v>55</v>
          </cell>
          <cell r="P2682">
            <v>2</v>
          </cell>
        </row>
        <row r="2683">
          <cell r="A2683" t="str">
            <v>ON</v>
          </cell>
          <cell r="B2683">
            <v>2</v>
          </cell>
          <cell r="C2683">
            <v>4</v>
          </cell>
          <cell r="D2683" t="str">
            <v>P</v>
          </cell>
          <cell r="E2683">
            <v>3.75</v>
          </cell>
          <cell r="F2683">
            <v>38013</v>
          </cell>
          <cell r="G2683">
            <v>0.33700000000000002</v>
          </cell>
          <cell r="H2683">
            <v>0.36</v>
          </cell>
          <cell r="I2683" t="str">
            <v>6          0</v>
          </cell>
          <cell r="J2683">
            <v>0</v>
          </cell>
          <cell r="K2683">
            <v>0</v>
          </cell>
          <cell r="L2683">
            <v>2004</v>
          </cell>
          <cell r="M2683">
            <v>1.4969355547211709</v>
          </cell>
          <cell r="N2683" t="str">
            <v>NG24</v>
          </cell>
          <cell r="O2683">
            <v>55</v>
          </cell>
          <cell r="P2683">
            <v>2</v>
          </cell>
        </row>
        <row r="2684">
          <cell r="A2684" t="str">
            <v>ON</v>
          </cell>
          <cell r="B2684">
            <v>2</v>
          </cell>
          <cell r="C2684">
            <v>4</v>
          </cell>
          <cell r="D2684" t="str">
            <v>C</v>
          </cell>
          <cell r="E2684">
            <v>3.8</v>
          </cell>
          <cell r="F2684">
            <v>38013</v>
          </cell>
          <cell r="G2684">
            <v>0.85399999999999998</v>
          </cell>
          <cell r="H2684">
            <v>0.79</v>
          </cell>
          <cell r="I2684" t="str">
            <v>9          0</v>
          </cell>
          <cell r="J2684">
            <v>0</v>
          </cell>
          <cell r="K2684">
            <v>0</v>
          </cell>
          <cell r="L2684">
            <v>2004</v>
          </cell>
          <cell r="M2684" t="str">
            <v>No Trade</v>
          </cell>
          <cell r="N2684" t="str">
            <v>NG24</v>
          </cell>
          <cell r="O2684">
            <v>55</v>
          </cell>
          <cell r="P2684">
            <v>1</v>
          </cell>
        </row>
        <row r="2685">
          <cell r="A2685" t="str">
            <v>ON</v>
          </cell>
          <cell r="B2685">
            <v>2</v>
          </cell>
          <cell r="C2685">
            <v>4</v>
          </cell>
          <cell r="D2685" t="str">
            <v>P</v>
          </cell>
          <cell r="E2685">
            <v>3.8</v>
          </cell>
          <cell r="F2685">
            <v>38013</v>
          </cell>
          <cell r="G2685">
            <v>0.35899999999999999</v>
          </cell>
          <cell r="H2685">
            <v>0.39</v>
          </cell>
          <cell r="I2685" t="str">
            <v>0          0</v>
          </cell>
          <cell r="J2685">
            <v>0</v>
          </cell>
          <cell r="K2685">
            <v>0</v>
          </cell>
          <cell r="L2685">
            <v>2004</v>
          </cell>
          <cell r="M2685">
            <v>1.5086400938273454</v>
          </cell>
          <cell r="N2685" t="str">
            <v>NG24</v>
          </cell>
          <cell r="O2685">
            <v>55</v>
          </cell>
          <cell r="P2685">
            <v>2</v>
          </cell>
        </row>
        <row r="2686">
          <cell r="A2686" t="str">
            <v>ON</v>
          </cell>
          <cell r="B2686">
            <v>2</v>
          </cell>
          <cell r="C2686">
            <v>4</v>
          </cell>
          <cell r="D2686" t="str">
            <v>C</v>
          </cell>
          <cell r="E2686">
            <v>4.1500000000000004</v>
          </cell>
          <cell r="F2686">
            <v>38013</v>
          </cell>
          <cell r="G2686">
            <v>0.68899999999999995</v>
          </cell>
          <cell r="H2686">
            <v>0.64</v>
          </cell>
          <cell r="I2686" t="str">
            <v>3          0</v>
          </cell>
          <cell r="J2686">
            <v>0</v>
          </cell>
          <cell r="K2686">
            <v>0</v>
          </cell>
          <cell r="L2686">
            <v>2004</v>
          </cell>
          <cell r="M2686" t="str">
            <v>No Trade</v>
          </cell>
          <cell r="N2686" t="str">
            <v>NG24</v>
          </cell>
          <cell r="O2686">
            <v>55</v>
          </cell>
          <cell r="P2686">
            <v>1</v>
          </cell>
        </row>
        <row r="2687">
          <cell r="A2687" t="str">
            <v>ON</v>
          </cell>
          <cell r="B2687">
            <v>2</v>
          </cell>
          <cell r="C2687">
            <v>4</v>
          </cell>
          <cell r="D2687" t="str">
            <v>P</v>
          </cell>
          <cell r="E2687">
            <v>4.1500000000000004</v>
          </cell>
          <cell r="F2687">
            <v>38013</v>
          </cell>
          <cell r="G2687">
            <v>0.53700000000000003</v>
          </cell>
          <cell r="H2687">
            <v>0.56999999999999995</v>
          </cell>
          <cell r="I2687" t="str">
            <v>6          0</v>
          </cell>
          <cell r="J2687">
            <v>0</v>
          </cell>
          <cell r="K2687">
            <v>0</v>
          </cell>
          <cell r="L2687">
            <v>2004</v>
          </cell>
          <cell r="M2687">
            <v>1.5907794309135415</v>
          </cell>
          <cell r="N2687" t="str">
            <v>NG24</v>
          </cell>
          <cell r="O2687">
            <v>55</v>
          </cell>
          <cell r="P2687">
            <v>2</v>
          </cell>
        </row>
        <row r="2688">
          <cell r="A2688" t="str">
            <v>ON</v>
          </cell>
          <cell r="B2688">
            <v>2</v>
          </cell>
          <cell r="C2688">
            <v>4</v>
          </cell>
          <cell r="D2688" t="str">
            <v>C</v>
          </cell>
          <cell r="E2688">
            <v>4.25</v>
          </cell>
          <cell r="F2688">
            <v>38013</v>
          </cell>
          <cell r="G2688">
            <v>0.64800000000000002</v>
          </cell>
          <cell r="H2688">
            <v>0.6</v>
          </cell>
          <cell r="I2688" t="str">
            <v>3          0</v>
          </cell>
          <cell r="J2688">
            <v>0</v>
          </cell>
          <cell r="K2688">
            <v>0</v>
          </cell>
          <cell r="L2688">
            <v>2004</v>
          </cell>
          <cell r="M2688" t="str">
            <v>No Trade</v>
          </cell>
          <cell r="N2688" t="str">
            <v>NG24</v>
          </cell>
          <cell r="O2688">
            <v>55</v>
          </cell>
          <cell r="P2688">
            <v>1</v>
          </cell>
        </row>
        <row r="2689">
          <cell r="A2689" t="str">
            <v>ON</v>
          </cell>
          <cell r="B2689">
            <v>2</v>
          </cell>
          <cell r="C2689">
            <v>4</v>
          </cell>
          <cell r="D2689" t="str">
            <v>C</v>
          </cell>
          <cell r="E2689">
            <v>4.75</v>
          </cell>
          <cell r="F2689">
            <v>38013</v>
          </cell>
          <cell r="G2689">
            <v>0.48</v>
          </cell>
          <cell r="H2689">
            <v>0.44</v>
          </cell>
          <cell r="I2689" t="str">
            <v>4          0</v>
          </cell>
          <cell r="J2689">
            <v>0</v>
          </cell>
          <cell r="K2689">
            <v>0</v>
          </cell>
          <cell r="L2689">
            <v>2004</v>
          </cell>
          <cell r="M2689" t="str">
            <v>No Trade</v>
          </cell>
          <cell r="N2689" t="str">
            <v>NG24</v>
          </cell>
          <cell r="O2689">
            <v>55</v>
          </cell>
          <cell r="P2689">
            <v>1</v>
          </cell>
        </row>
        <row r="2690">
          <cell r="A2690" t="str">
            <v>ON</v>
          </cell>
          <cell r="B2690">
            <v>2</v>
          </cell>
          <cell r="C2690">
            <v>4</v>
          </cell>
          <cell r="D2690" t="str">
            <v>C</v>
          </cell>
          <cell r="E2690">
            <v>6</v>
          </cell>
          <cell r="F2690">
            <v>38013</v>
          </cell>
          <cell r="G2690">
            <v>0.24</v>
          </cell>
          <cell r="H2690">
            <v>0.22</v>
          </cell>
          <cell r="I2690" t="str">
            <v>1          0</v>
          </cell>
          <cell r="J2690">
            <v>0</v>
          </cell>
          <cell r="K2690">
            <v>0</v>
          </cell>
          <cell r="L2690">
            <v>2004</v>
          </cell>
          <cell r="M2690" t="str">
            <v>No Trade</v>
          </cell>
          <cell r="N2690" t="str">
            <v>NG24</v>
          </cell>
          <cell r="O2690">
            <v>55</v>
          </cell>
          <cell r="P2690">
            <v>1</v>
          </cell>
        </row>
        <row r="2691">
          <cell r="A2691" t="str">
            <v>ON</v>
          </cell>
          <cell r="B2691">
            <v>3</v>
          </cell>
          <cell r="C2691">
            <v>4</v>
          </cell>
          <cell r="D2691" t="str">
            <v>P</v>
          </cell>
          <cell r="E2691">
            <v>2</v>
          </cell>
          <cell r="F2691">
            <v>38041</v>
          </cell>
          <cell r="G2691">
            <v>8.9999999999999993E-3</v>
          </cell>
          <cell r="H2691">
            <v>0.01</v>
          </cell>
          <cell r="I2691" t="str">
            <v>1          0</v>
          </cell>
          <cell r="J2691">
            <v>0</v>
          </cell>
          <cell r="K2691">
            <v>0</v>
          </cell>
          <cell r="L2691">
            <v>2004</v>
          </cell>
          <cell r="M2691">
            <v>1.1475310857827681</v>
          </cell>
          <cell r="N2691" t="str">
            <v>NG34</v>
          </cell>
          <cell r="O2691">
            <v>69.349999999999994</v>
          </cell>
          <cell r="P2691">
            <v>2</v>
          </cell>
        </row>
        <row r="2692">
          <cell r="A2692" t="str">
            <v>ON</v>
          </cell>
          <cell r="B2692">
            <v>3</v>
          </cell>
          <cell r="C2692">
            <v>4</v>
          </cell>
          <cell r="D2692" t="str">
            <v>P</v>
          </cell>
          <cell r="E2692">
            <v>2.4</v>
          </cell>
          <cell r="F2692">
            <v>38041</v>
          </cell>
          <cell r="G2692">
            <v>0</v>
          </cell>
          <cell r="H2692">
            <v>0</v>
          </cell>
          <cell r="I2692" t="str">
            <v>0          0</v>
          </cell>
          <cell r="J2692">
            <v>0</v>
          </cell>
          <cell r="K2692">
            <v>0</v>
          </cell>
          <cell r="L2692">
            <v>2004</v>
          </cell>
          <cell r="M2692" t="str">
            <v>No Trade</v>
          </cell>
          <cell r="N2692" t="str">
            <v/>
          </cell>
          <cell r="O2692" t="str">
            <v/>
          </cell>
          <cell r="P2692" t="str">
            <v/>
          </cell>
        </row>
        <row r="2693">
          <cell r="A2693" t="str">
            <v>ON</v>
          </cell>
          <cell r="B2693">
            <v>3</v>
          </cell>
          <cell r="C2693">
            <v>4</v>
          </cell>
          <cell r="D2693" t="str">
            <v>P</v>
          </cell>
          <cell r="E2693">
            <v>2.5</v>
          </cell>
          <cell r="F2693">
            <v>38041</v>
          </cell>
          <cell r="G2693">
            <v>4.4999999999999998E-2</v>
          </cell>
          <cell r="H2693">
            <v>0.05</v>
          </cell>
          <cell r="I2693" t="str">
            <v>0          0</v>
          </cell>
          <cell r="J2693">
            <v>0</v>
          </cell>
          <cell r="K2693">
            <v>0</v>
          </cell>
          <cell r="L2693">
            <v>2004</v>
          </cell>
          <cell r="M2693">
            <v>1.2789938912346188</v>
          </cell>
          <cell r="N2693" t="str">
            <v>NG34</v>
          </cell>
          <cell r="O2693">
            <v>69.349999999999994</v>
          </cell>
          <cell r="P2693">
            <v>2</v>
          </cell>
        </row>
        <row r="2694">
          <cell r="A2694" t="str">
            <v>ON</v>
          </cell>
          <cell r="B2694">
            <v>3</v>
          </cell>
          <cell r="C2694">
            <v>4</v>
          </cell>
          <cell r="D2694" t="str">
            <v>P</v>
          </cell>
          <cell r="E2694">
            <v>2.7</v>
          </cell>
          <cell r="F2694">
            <v>38041</v>
          </cell>
          <cell r="G2694">
            <v>0</v>
          </cell>
          <cell r="H2694">
            <v>0</v>
          </cell>
          <cell r="I2694" t="str">
            <v>0          0</v>
          </cell>
          <cell r="J2694">
            <v>0</v>
          </cell>
          <cell r="K2694">
            <v>0</v>
          </cell>
          <cell r="L2694">
            <v>2004</v>
          </cell>
          <cell r="M2694" t="str">
            <v>No Trade</v>
          </cell>
          <cell r="N2694" t="str">
            <v/>
          </cell>
          <cell r="O2694" t="str">
            <v/>
          </cell>
          <cell r="P2694" t="str">
            <v/>
          </cell>
        </row>
        <row r="2695">
          <cell r="A2695" t="str">
            <v>ON</v>
          </cell>
          <cell r="B2695">
            <v>3</v>
          </cell>
          <cell r="C2695">
            <v>4</v>
          </cell>
          <cell r="D2695" t="str">
            <v>P</v>
          </cell>
          <cell r="E2695">
            <v>2.75</v>
          </cell>
          <cell r="F2695">
            <v>38041</v>
          </cell>
          <cell r="G2695">
            <v>0</v>
          </cell>
          <cell r="H2695">
            <v>0</v>
          </cell>
          <cell r="I2695" t="str">
            <v>0          0</v>
          </cell>
          <cell r="J2695">
            <v>0</v>
          </cell>
          <cell r="K2695">
            <v>0</v>
          </cell>
          <cell r="L2695">
            <v>2004</v>
          </cell>
          <cell r="M2695" t="str">
            <v>No Trade</v>
          </cell>
          <cell r="N2695" t="str">
            <v/>
          </cell>
          <cell r="O2695" t="str">
            <v/>
          </cell>
          <cell r="P2695" t="str">
            <v/>
          </cell>
        </row>
        <row r="2696">
          <cell r="A2696" t="str">
            <v>ON</v>
          </cell>
          <cell r="B2696">
            <v>3</v>
          </cell>
          <cell r="C2696">
            <v>4</v>
          </cell>
          <cell r="D2696" t="str">
            <v>P</v>
          </cell>
          <cell r="E2696">
            <v>3</v>
          </cell>
          <cell r="F2696">
            <v>38041</v>
          </cell>
          <cell r="G2696">
            <v>0.13200000000000001</v>
          </cell>
          <cell r="H2696">
            <v>0.14000000000000001</v>
          </cell>
          <cell r="I2696" t="str">
            <v>5          0</v>
          </cell>
          <cell r="J2696">
            <v>0</v>
          </cell>
          <cell r="K2696">
            <v>0</v>
          </cell>
          <cell r="L2696">
            <v>2004</v>
          </cell>
          <cell r="M2696">
            <v>1.4012594223406185</v>
          </cell>
          <cell r="N2696" t="str">
            <v>NG34</v>
          </cell>
          <cell r="O2696">
            <v>69.349999999999994</v>
          </cell>
          <cell r="P2696">
            <v>2</v>
          </cell>
        </row>
        <row r="2697">
          <cell r="A2697" t="str">
            <v>ON</v>
          </cell>
          <cell r="B2697">
            <v>3</v>
          </cell>
          <cell r="C2697">
            <v>4</v>
          </cell>
          <cell r="D2697" t="str">
            <v>C</v>
          </cell>
          <cell r="E2697">
            <v>3.2</v>
          </cell>
          <cell r="F2697">
            <v>38041</v>
          </cell>
          <cell r="G2697">
            <v>0</v>
          </cell>
          <cell r="H2697">
            <v>0</v>
          </cell>
          <cell r="I2697" t="str">
            <v>0          0</v>
          </cell>
          <cell r="J2697">
            <v>0</v>
          </cell>
          <cell r="K2697">
            <v>0</v>
          </cell>
          <cell r="L2697">
            <v>2004</v>
          </cell>
          <cell r="M2697" t="str">
            <v>No Trade</v>
          </cell>
          <cell r="N2697" t="str">
            <v/>
          </cell>
          <cell r="O2697" t="str">
            <v/>
          </cell>
          <cell r="P2697" t="str">
            <v/>
          </cell>
        </row>
        <row r="2698">
          <cell r="A2698" t="str">
            <v>ON</v>
          </cell>
          <cell r="B2698">
            <v>3</v>
          </cell>
          <cell r="C2698">
            <v>4</v>
          </cell>
          <cell r="D2698" t="str">
            <v>P</v>
          </cell>
          <cell r="E2698">
            <v>3.2</v>
          </cell>
          <cell r="F2698">
            <v>38041</v>
          </cell>
          <cell r="G2698">
            <v>0</v>
          </cell>
          <cell r="H2698">
            <v>0</v>
          </cell>
          <cell r="I2698" t="str">
            <v>0          0</v>
          </cell>
          <cell r="J2698">
            <v>0</v>
          </cell>
          <cell r="K2698">
            <v>0</v>
          </cell>
          <cell r="L2698">
            <v>2004</v>
          </cell>
          <cell r="M2698" t="str">
            <v>No Trade</v>
          </cell>
          <cell r="N2698" t="str">
            <v/>
          </cell>
          <cell r="O2698" t="str">
            <v/>
          </cell>
          <cell r="P2698" t="str">
            <v/>
          </cell>
        </row>
        <row r="2699">
          <cell r="A2699" t="str">
            <v>ON</v>
          </cell>
          <cell r="B2699">
            <v>3</v>
          </cell>
          <cell r="C2699">
            <v>4</v>
          </cell>
          <cell r="D2699" t="str">
            <v>C</v>
          </cell>
          <cell r="E2699">
            <v>3.25</v>
          </cell>
          <cell r="F2699">
            <v>38041</v>
          </cell>
          <cell r="G2699">
            <v>0.89</v>
          </cell>
          <cell r="H2699">
            <v>0.89</v>
          </cell>
          <cell r="I2699" t="str">
            <v>0          0</v>
          </cell>
          <cell r="J2699">
            <v>0</v>
          </cell>
          <cell r="K2699">
            <v>0</v>
          </cell>
          <cell r="L2699">
            <v>2004</v>
          </cell>
          <cell r="M2699" t="str">
            <v>No Trade</v>
          </cell>
          <cell r="N2699" t="str">
            <v>NG34</v>
          </cell>
          <cell r="O2699">
            <v>69.349999999999994</v>
          </cell>
          <cell r="P2699">
            <v>1</v>
          </cell>
        </row>
        <row r="2700">
          <cell r="A2700" t="str">
            <v>ON</v>
          </cell>
          <cell r="B2700">
            <v>3</v>
          </cell>
          <cell r="C2700">
            <v>4</v>
          </cell>
          <cell r="D2700" t="str">
            <v>P</v>
          </cell>
          <cell r="E2700">
            <v>3.25</v>
          </cell>
          <cell r="F2700">
            <v>38041</v>
          </cell>
          <cell r="G2700">
            <v>0.20100000000000001</v>
          </cell>
          <cell r="H2700">
            <v>0.22</v>
          </cell>
          <cell r="I2700" t="str">
            <v>0          0</v>
          </cell>
          <cell r="J2700">
            <v>0</v>
          </cell>
          <cell r="K2700">
            <v>0</v>
          </cell>
          <cell r="L2700">
            <v>2004</v>
          </cell>
          <cell r="M2700">
            <v>1.4609644450372206</v>
          </cell>
          <cell r="N2700" t="str">
            <v>NG34</v>
          </cell>
          <cell r="O2700">
            <v>69.349999999999994</v>
          </cell>
          <cell r="P2700">
            <v>2</v>
          </cell>
        </row>
        <row r="2701">
          <cell r="A2701" t="str">
            <v>ON</v>
          </cell>
          <cell r="B2701">
            <v>3</v>
          </cell>
          <cell r="C2701">
            <v>4</v>
          </cell>
          <cell r="D2701" t="str">
            <v>C</v>
          </cell>
          <cell r="E2701">
            <v>3.3</v>
          </cell>
          <cell r="F2701">
            <v>38041</v>
          </cell>
          <cell r="G2701">
            <v>1.0089999999999999</v>
          </cell>
          <cell r="H2701">
            <v>0.95</v>
          </cell>
          <cell r="I2701" t="str">
            <v>6          0</v>
          </cell>
          <cell r="J2701">
            <v>0</v>
          </cell>
          <cell r="K2701">
            <v>0</v>
          </cell>
          <cell r="L2701">
            <v>2004</v>
          </cell>
          <cell r="M2701" t="str">
            <v>No Trade</v>
          </cell>
          <cell r="N2701" t="str">
            <v>NG34</v>
          </cell>
          <cell r="O2701">
            <v>69.349999999999994</v>
          </cell>
          <cell r="P2701">
            <v>1</v>
          </cell>
        </row>
        <row r="2702">
          <cell r="A2702" t="str">
            <v>ON</v>
          </cell>
          <cell r="B2702">
            <v>3</v>
          </cell>
          <cell r="C2702">
            <v>4</v>
          </cell>
          <cell r="D2702" t="str">
            <v>P</v>
          </cell>
          <cell r="E2702">
            <v>3.3</v>
          </cell>
          <cell r="F2702">
            <v>38041</v>
          </cell>
          <cell r="G2702">
            <v>0.217</v>
          </cell>
          <cell r="H2702">
            <v>0.23</v>
          </cell>
          <cell r="I2702" t="str">
            <v>7          0</v>
          </cell>
          <cell r="J2702">
            <v>0</v>
          </cell>
          <cell r="K2702">
            <v>0</v>
          </cell>
          <cell r="L2702">
            <v>2004</v>
          </cell>
          <cell r="M2702">
            <v>1.4727302814240377</v>
          </cell>
          <cell r="N2702" t="str">
            <v>NG34</v>
          </cell>
          <cell r="O2702">
            <v>69.349999999999994</v>
          </cell>
          <cell r="P2702">
            <v>2</v>
          </cell>
        </row>
        <row r="2703">
          <cell r="A2703" t="str">
            <v>ON</v>
          </cell>
          <cell r="B2703">
            <v>3</v>
          </cell>
          <cell r="C2703">
            <v>4</v>
          </cell>
          <cell r="D2703" t="str">
            <v>P</v>
          </cell>
          <cell r="E2703">
            <v>3.5</v>
          </cell>
          <cell r="F2703">
            <v>38041</v>
          </cell>
          <cell r="G2703">
            <v>0.28899999999999998</v>
          </cell>
          <cell r="H2703">
            <v>0.31</v>
          </cell>
          <cell r="I2703" t="str">
            <v>2          0</v>
          </cell>
          <cell r="J2703">
            <v>0</v>
          </cell>
          <cell r="K2703">
            <v>0</v>
          </cell>
          <cell r="L2703">
            <v>2004</v>
          </cell>
          <cell r="M2703">
            <v>1.5197317697918422</v>
          </cell>
          <cell r="N2703" t="str">
            <v>NG34</v>
          </cell>
          <cell r="O2703">
            <v>69.349999999999994</v>
          </cell>
          <cell r="P2703">
            <v>2</v>
          </cell>
        </row>
        <row r="2704">
          <cell r="A2704" t="str">
            <v>ON</v>
          </cell>
          <cell r="B2704">
            <v>3</v>
          </cell>
          <cell r="C2704">
            <v>4</v>
          </cell>
          <cell r="D2704" t="str">
            <v>P</v>
          </cell>
          <cell r="E2704">
            <v>3.65</v>
          </cell>
          <cell r="F2704">
            <v>38041</v>
          </cell>
          <cell r="G2704">
            <v>0.35199999999999998</v>
          </cell>
          <cell r="H2704">
            <v>0.38</v>
          </cell>
          <cell r="I2704" t="str">
            <v>0          0</v>
          </cell>
          <cell r="J2704">
            <v>0</v>
          </cell>
          <cell r="K2704">
            <v>0</v>
          </cell>
          <cell r="L2704">
            <v>2004</v>
          </cell>
          <cell r="M2704">
            <v>1.555272281519793</v>
          </cell>
          <cell r="N2704" t="str">
            <v>NG34</v>
          </cell>
          <cell r="O2704">
            <v>69.349999999999994</v>
          </cell>
          <cell r="P2704">
            <v>2</v>
          </cell>
        </row>
        <row r="2705">
          <cell r="A2705" t="str">
            <v>ON</v>
          </cell>
          <cell r="B2705">
            <v>3</v>
          </cell>
          <cell r="C2705">
            <v>4</v>
          </cell>
          <cell r="D2705" t="str">
            <v>C</v>
          </cell>
          <cell r="E2705">
            <v>3.7</v>
          </cell>
          <cell r="F2705">
            <v>38041</v>
          </cell>
          <cell r="G2705">
            <v>0.69499999999999995</v>
          </cell>
          <cell r="H2705">
            <v>0.69</v>
          </cell>
          <cell r="I2705" t="str">
            <v>5          0</v>
          </cell>
          <cell r="J2705">
            <v>0</v>
          </cell>
          <cell r="K2705">
            <v>0</v>
          </cell>
          <cell r="L2705">
            <v>2004</v>
          </cell>
          <cell r="M2705" t="str">
            <v>No Trade</v>
          </cell>
          <cell r="N2705" t="str">
            <v>NG34</v>
          </cell>
          <cell r="O2705">
            <v>69.349999999999994</v>
          </cell>
          <cell r="P2705">
            <v>1</v>
          </cell>
        </row>
        <row r="2706">
          <cell r="A2706" t="str">
            <v>ON</v>
          </cell>
          <cell r="B2706">
            <v>3</v>
          </cell>
          <cell r="C2706">
            <v>4</v>
          </cell>
          <cell r="D2706" t="str">
            <v>P</v>
          </cell>
          <cell r="E2706">
            <v>3.7</v>
          </cell>
          <cell r="F2706">
            <v>38041</v>
          </cell>
          <cell r="G2706">
            <v>0.375</v>
          </cell>
          <cell r="H2706">
            <v>0.4</v>
          </cell>
          <cell r="I2706" t="str">
            <v>5          0</v>
          </cell>
          <cell r="J2706">
            <v>0</v>
          </cell>
          <cell r="K2706">
            <v>0</v>
          </cell>
          <cell r="L2706">
            <v>2004</v>
          </cell>
          <cell r="M2706">
            <v>1.5673822734039247</v>
          </cell>
          <cell r="N2706" t="str">
            <v>NG34</v>
          </cell>
          <cell r="O2706">
            <v>69.349999999999994</v>
          </cell>
          <cell r="P2706">
            <v>2</v>
          </cell>
        </row>
        <row r="2707">
          <cell r="A2707" t="str">
            <v>ON</v>
          </cell>
          <cell r="B2707">
            <v>3</v>
          </cell>
          <cell r="C2707">
            <v>4</v>
          </cell>
          <cell r="D2707" t="str">
            <v>P</v>
          </cell>
          <cell r="E2707">
            <v>3.75</v>
          </cell>
          <cell r="F2707">
            <v>38041</v>
          </cell>
          <cell r="G2707">
            <v>0.4</v>
          </cell>
          <cell r="H2707">
            <v>0.43</v>
          </cell>
          <cell r="I2707" t="str">
            <v>0          0</v>
          </cell>
          <cell r="J2707">
            <v>0</v>
          </cell>
          <cell r="K2707">
            <v>0</v>
          </cell>
          <cell r="L2707">
            <v>2004</v>
          </cell>
          <cell r="M2707">
            <v>1.5804522540132073</v>
          </cell>
          <cell r="N2707" t="str">
            <v>NG34</v>
          </cell>
          <cell r="O2707">
            <v>69.349999999999994</v>
          </cell>
          <cell r="P2707">
            <v>2</v>
          </cell>
        </row>
        <row r="2708">
          <cell r="A2708" t="str">
            <v>ON</v>
          </cell>
          <cell r="B2708">
            <v>3</v>
          </cell>
          <cell r="C2708">
            <v>4</v>
          </cell>
          <cell r="D2708" t="str">
            <v>C</v>
          </cell>
          <cell r="E2708">
            <v>3.8</v>
          </cell>
          <cell r="F2708">
            <v>38041</v>
          </cell>
          <cell r="G2708">
            <v>0.74099999999999999</v>
          </cell>
          <cell r="H2708">
            <v>0.68</v>
          </cell>
          <cell r="I2708" t="str">
            <v>6          0</v>
          </cell>
          <cell r="J2708">
            <v>0</v>
          </cell>
          <cell r="K2708">
            <v>0</v>
          </cell>
          <cell r="L2708">
            <v>2004</v>
          </cell>
          <cell r="M2708" t="str">
            <v>No Trade</v>
          </cell>
          <cell r="N2708" t="str">
            <v>NG34</v>
          </cell>
          <cell r="O2708">
            <v>69.349999999999994</v>
          </cell>
          <cell r="P2708">
            <v>1</v>
          </cell>
        </row>
        <row r="2709">
          <cell r="A2709" t="str">
            <v>ON</v>
          </cell>
          <cell r="B2709">
            <v>3</v>
          </cell>
          <cell r="C2709">
            <v>4</v>
          </cell>
          <cell r="D2709" t="str">
            <v>P</v>
          </cell>
          <cell r="E2709">
            <v>3.8</v>
          </cell>
          <cell r="F2709">
            <v>38041</v>
          </cell>
          <cell r="G2709">
            <v>0.42499999999999999</v>
          </cell>
          <cell r="H2709">
            <v>0.45</v>
          </cell>
          <cell r="I2709" t="str">
            <v>7          0</v>
          </cell>
          <cell r="J2709">
            <v>0</v>
          </cell>
          <cell r="K2709">
            <v>0</v>
          </cell>
          <cell r="L2709">
            <v>2004</v>
          </cell>
          <cell r="M2709">
            <v>1.5927236341537936</v>
          </cell>
          <cell r="N2709" t="str">
            <v>NG34</v>
          </cell>
          <cell r="O2709">
            <v>69.349999999999994</v>
          </cell>
          <cell r="P2709">
            <v>2</v>
          </cell>
        </row>
        <row r="2710">
          <cell r="A2710" t="str">
            <v>ON</v>
          </cell>
          <cell r="B2710">
            <v>3</v>
          </cell>
          <cell r="C2710">
            <v>4</v>
          </cell>
          <cell r="D2710" t="str">
            <v>C</v>
          </cell>
          <cell r="E2710">
            <v>3.85</v>
          </cell>
          <cell r="F2710">
            <v>38041</v>
          </cell>
          <cell r="G2710">
            <v>0.71899999999999997</v>
          </cell>
          <cell r="H2710">
            <v>0.66</v>
          </cell>
          <cell r="I2710" t="str">
            <v>4          0</v>
          </cell>
          <cell r="J2710">
            <v>0</v>
          </cell>
          <cell r="K2710">
            <v>0</v>
          </cell>
          <cell r="L2710">
            <v>2004</v>
          </cell>
          <cell r="M2710" t="str">
            <v>No Trade</v>
          </cell>
          <cell r="N2710" t="str">
            <v>NG34</v>
          </cell>
          <cell r="O2710">
            <v>69.349999999999994</v>
          </cell>
          <cell r="P2710">
            <v>1</v>
          </cell>
        </row>
        <row r="2711">
          <cell r="A2711" t="str">
            <v>ON</v>
          </cell>
          <cell r="B2711">
            <v>3</v>
          </cell>
          <cell r="C2711">
            <v>4</v>
          </cell>
          <cell r="D2711" t="str">
            <v>P</v>
          </cell>
          <cell r="E2711">
            <v>3.85</v>
          </cell>
          <cell r="F2711">
            <v>38041</v>
          </cell>
          <cell r="G2711">
            <v>0.45</v>
          </cell>
          <cell r="H2711">
            <v>0.48</v>
          </cell>
          <cell r="I2711" t="str">
            <v>3          0</v>
          </cell>
          <cell r="J2711">
            <v>0</v>
          </cell>
          <cell r="K2711">
            <v>0</v>
          </cell>
          <cell r="L2711">
            <v>2004</v>
          </cell>
          <cell r="M2711">
            <v>1.6042744727905696</v>
          </cell>
          <cell r="N2711" t="str">
            <v>NG34</v>
          </cell>
          <cell r="O2711">
            <v>69.349999999999994</v>
          </cell>
          <cell r="P2711">
            <v>2</v>
          </cell>
        </row>
        <row r="2712">
          <cell r="A2712" t="str">
            <v>ON</v>
          </cell>
          <cell r="B2712">
            <v>3</v>
          </cell>
          <cell r="C2712">
            <v>4</v>
          </cell>
          <cell r="D2712" t="str">
            <v>C</v>
          </cell>
          <cell r="E2712">
            <v>3.95</v>
          </cell>
          <cell r="F2712">
            <v>38041</v>
          </cell>
          <cell r="G2712">
            <v>0.67400000000000004</v>
          </cell>
          <cell r="H2712">
            <v>0.62</v>
          </cell>
          <cell r="I2712" t="str">
            <v>2          0</v>
          </cell>
          <cell r="J2712">
            <v>0</v>
          </cell>
          <cell r="K2712">
            <v>0</v>
          </cell>
          <cell r="L2712">
            <v>2004</v>
          </cell>
          <cell r="M2712" t="str">
            <v>No Trade</v>
          </cell>
          <cell r="N2712" t="str">
            <v>NG34</v>
          </cell>
          <cell r="O2712">
            <v>69.349999999999994</v>
          </cell>
          <cell r="P2712">
            <v>1</v>
          </cell>
        </row>
        <row r="2713">
          <cell r="A2713" t="str">
            <v>ON</v>
          </cell>
          <cell r="B2713">
            <v>3</v>
          </cell>
          <cell r="C2713">
            <v>4</v>
          </cell>
          <cell r="D2713" t="str">
            <v>P</v>
          </cell>
          <cell r="E2713">
            <v>3.95</v>
          </cell>
          <cell r="F2713">
            <v>38041</v>
          </cell>
          <cell r="G2713">
            <v>0.504</v>
          </cell>
          <cell r="H2713">
            <v>0.53</v>
          </cell>
          <cell r="I2713" t="str">
            <v>9          0</v>
          </cell>
          <cell r="J2713">
            <v>0</v>
          </cell>
          <cell r="K2713">
            <v>0</v>
          </cell>
          <cell r="L2713">
            <v>2004</v>
          </cell>
          <cell r="M2713">
            <v>1.6284843426164046</v>
          </cell>
          <cell r="N2713" t="str">
            <v>NG34</v>
          </cell>
          <cell r="O2713">
            <v>69.349999999999994</v>
          </cell>
          <cell r="P2713">
            <v>2</v>
          </cell>
        </row>
        <row r="2714">
          <cell r="A2714" t="str">
            <v>ON</v>
          </cell>
          <cell r="B2714">
            <v>3</v>
          </cell>
          <cell r="C2714">
            <v>4</v>
          </cell>
          <cell r="D2714" t="str">
            <v>C</v>
          </cell>
          <cell r="E2714">
            <v>4</v>
          </cell>
          <cell r="F2714">
            <v>38041</v>
          </cell>
          <cell r="G2714">
            <v>0.65200000000000002</v>
          </cell>
          <cell r="H2714">
            <v>0.6</v>
          </cell>
          <cell r="I2714" t="str">
            <v>3          0</v>
          </cell>
          <cell r="J2714">
            <v>0</v>
          </cell>
          <cell r="K2714">
            <v>0</v>
          </cell>
          <cell r="L2714">
            <v>2004</v>
          </cell>
          <cell r="M2714" t="str">
            <v>No Trade</v>
          </cell>
          <cell r="N2714" t="str">
            <v>NG34</v>
          </cell>
          <cell r="O2714">
            <v>69.349999999999994</v>
          </cell>
          <cell r="P2714">
            <v>1</v>
          </cell>
        </row>
        <row r="2715">
          <cell r="A2715" t="str">
            <v>ON</v>
          </cell>
          <cell r="B2715">
            <v>3</v>
          </cell>
          <cell r="C2715">
            <v>4</v>
          </cell>
          <cell r="D2715" t="str">
            <v>P</v>
          </cell>
          <cell r="E2715">
            <v>4</v>
          </cell>
          <cell r="F2715">
            <v>38041</v>
          </cell>
          <cell r="G2715">
            <v>0.53200000000000003</v>
          </cell>
          <cell r="H2715">
            <v>0.56000000000000005</v>
          </cell>
          <cell r="I2715" t="str">
            <v>9          0</v>
          </cell>
          <cell r="J2715">
            <v>0</v>
          </cell>
          <cell r="K2715">
            <v>0</v>
          </cell>
          <cell r="L2715">
            <v>2004</v>
          </cell>
          <cell r="M2715">
            <v>1.6403473199822165</v>
          </cell>
          <cell r="N2715" t="str">
            <v>NG34</v>
          </cell>
          <cell r="O2715">
            <v>69.349999999999994</v>
          </cell>
          <cell r="P2715">
            <v>2</v>
          </cell>
        </row>
        <row r="2716">
          <cell r="A2716" t="str">
            <v>ON</v>
          </cell>
          <cell r="B2716">
            <v>3</v>
          </cell>
          <cell r="C2716">
            <v>4</v>
          </cell>
          <cell r="D2716" t="str">
            <v>C</v>
          </cell>
          <cell r="E2716">
            <v>4.05</v>
          </cell>
          <cell r="F2716">
            <v>38041</v>
          </cell>
          <cell r="G2716">
            <v>0.63100000000000001</v>
          </cell>
          <cell r="H2716">
            <v>0.57999999999999996</v>
          </cell>
          <cell r="I2716" t="str">
            <v>3          0</v>
          </cell>
          <cell r="J2716">
            <v>0</v>
          </cell>
          <cell r="K2716">
            <v>0</v>
          </cell>
          <cell r="L2716">
            <v>2004</v>
          </cell>
          <cell r="M2716" t="str">
            <v>No Trade</v>
          </cell>
          <cell r="N2716" t="str">
            <v>NG34</v>
          </cell>
          <cell r="O2716">
            <v>69.349999999999994</v>
          </cell>
          <cell r="P2716">
            <v>1</v>
          </cell>
        </row>
        <row r="2717">
          <cell r="A2717" t="str">
            <v>ON</v>
          </cell>
          <cell r="B2717">
            <v>3</v>
          </cell>
          <cell r="C2717">
            <v>4</v>
          </cell>
          <cell r="D2717" t="str">
            <v>P</v>
          </cell>
          <cell r="E2717">
            <v>4.05</v>
          </cell>
          <cell r="F2717">
            <v>38041</v>
          </cell>
          <cell r="G2717">
            <v>0.56100000000000005</v>
          </cell>
          <cell r="H2717">
            <v>0.59</v>
          </cell>
          <cell r="I2717" t="str">
            <v>9          0</v>
          </cell>
          <cell r="J2717">
            <v>0</v>
          </cell>
          <cell r="K2717">
            <v>0</v>
          </cell>
          <cell r="L2717">
            <v>2004</v>
          </cell>
          <cell r="M2717">
            <v>1.6523047034590392</v>
          </cell>
          <cell r="N2717" t="str">
            <v>NG34</v>
          </cell>
          <cell r="O2717">
            <v>69.349999999999994</v>
          </cell>
          <cell r="P2717">
            <v>2</v>
          </cell>
        </row>
        <row r="2718">
          <cell r="A2718" t="str">
            <v>ON</v>
          </cell>
          <cell r="B2718">
            <v>3</v>
          </cell>
          <cell r="C2718">
            <v>4</v>
          </cell>
          <cell r="D2718" t="str">
            <v>C</v>
          </cell>
          <cell r="E2718">
            <v>4.25</v>
          </cell>
          <cell r="F2718">
            <v>38041</v>
          </cell>
          <cell r="G2718">
            <v>0.55400000000000005</v>
          </cell>
          <cell r="H2718">
            <v>0.51</v>
          </cell>
          <cell r="I2718" t="str">
            <v>2          0</v>
          </cell>
          <cell r="J2718">
            <v>0</v>
          </cell>
          <cell r="K2718">
            <v>0</v>
          </cell>
          <cell r="L2718">
            <v>2004</v>
          </cell>
          <cell r="M2718" t="str">
            <v>No Trade</v>
          </cell>
          <cell r="N2718" t="str">
            <v>NG34</v>
          </cell>
          <cell r="O2718">
            <v>69.349999999999994</v>
          </cell>
          <cell r="P2718">
            <v>1</v>
          </cell>
        </row>
        <row r="2719">
          <cell r="A2719" t="str">
            <v>ON</v>
          </cell>
          <cell r="B2719">
            <v>3</v>
          </cell>
          <cell r="C2719">
            <v>4</v>
          </cell>
          <cell r="D2719" t="str">
            <v>C</v>
          </cell>
          <cell r="E2719">
            <v>4.45</v>
          </cell>
          <cell r="F2719">
            <v>38041</v>
          </cell>
          <cell r="G2719">
            <v>0</v>
          </cell>
          <cell r="H2719">
            <v>0</v>
          </cell>
          <cell r="I2719" t="str">
            <v>0          0</v>
          </cell>
          <cell r="J2719">
            <v>0</v>
          </cell>
          <cell r="K2719">
            <v>0</v>
          </cell>
          <cell r="L2719">
            <v>2004</v>
          </cell>
          <cell r="M2719" t="str">
            <v>No Trade</v>
          </cell>
          <cell r="N2719" t="str">
            <v/>
          </cell>
          <cell r="O2719" t="str">
            <v/>
          </cell>
          <cell r="P2719" t="str">
            <v/>
          </cell>
        </row>
        <row r="2720">
          <cell r="A2720" t="str">
            <v>ON</v>
          </cell>
          <cell r="B2720">
            <v>3</v>
          </cell>
          <cell r="C2720">
            <v>4</v>
          </cell>
          <cell r="D2720" t="str">
            <v>C</v>
          </cell>
          <cell r="E2720">
            <v>4.75</v>
          </cell>
          <cell r="F2720">
            <v>38041</v>
          </cell>
          <cell r="G2720">
            <v>0.40699999999999997</v>
          </cell>
          <cell r="H2720">
            <v>0.37</v>
          </cell>
          <cell r="I2720" t="str">
            <v>4          0</v>
          </cell>
          <cell r="J2720">
            <v>0</v>
          </cell>
          <cell r="K2720">
            <v>0</v>
          </cell>
          <cell r="L2720">
            <v>2004</v>
          </cell>
          <cell r="M2720" t="str">
            <v>No Trade</v>
          </cell>
          <cell r="N2720" t="str">
            <v>NG34</v>
          </cell>
          <cell r="O2720">
            <v>69.349999999999994</v>
          </cell>
          <cell r="P2720">
            <v>1</v>
          </cell>
        </row>
        <row r="2721">
          <cell r="A2721" t="str">
            <v>ON</v>
          </cell>
          <cell r="B2721">
            <v>3</v>
          </cell>
          <cell r="C2721">
            <v>4</v>
          </cell>
          <cell r="D2721" t="str">
            <v>C</v>
          </cell>
          <cell r="E2721">
            <v>6</v>
          </cell>
          <cell r="F2721">
            <v>38041</v>
          </cell>
          <cell r="G2721">
            <v>0.19900000000000001</v>
          </cell>
          <cell r="H2721">
            <v>0.18</v>
          </cell>
          <cell r="I2721" t="str">
            <v>1          0</v>
          </cell>
          <cell r="J2721">
            <v>0</v>
          </cell>
          <cell r="K2721">
            <v>0</v>
          </cell>
          <cell r="L2721">
            <v>2004</v>
          </cell>
          <cell r="M2721" t="str">
            <v>No Trade</v>
          </cell>
          <cell r="N2721" t="str">
            <v>NG34</v>
          </cell>
          <cell r="O2721">
            <v>69.349999999999994</v>
          </cell>
          <cell r="P2721">
            <v>1</v>
          </cell>
        </row>
        <row r="2722">
          <cell r="A2722" t="str">
            <v>ON</v>
          </cell>
          <cell r="B2722">
            <v>4</v>
          </cell>
          <cell r="C2722">
            <v>4</v>
          </cell>
          <cell r="D2722" t="str">
            <v>P</v>
          </cell>
          <cell r="E2722">
            <v>2</v>
          </cell>
          <cell r="F2722">
            <v>38072</v>
          </cell>
          <cell r="G2722">
            <v>0</v>
          </cell>
          <cell r="H2722">
            <v>0</v>
          </cell>
          <cell r="I2722" t="str">
            <v>0          0</v>
          </cell>
          <cell r="J2722">
            <v>0</v>
          </cell>
          <cell r="K2722">
            <v>0</v>
          </cell>
          <cell r="L2722">
            <v>2004</v>
          </cell>
          <cell r="M2722" t="str">
            <v>No Trade</v>
          </cell>
          <cell r="N2722" t="str">
            <v/>
          </cell>
          <cell r="O2722" t="str">
            <v/>
          </cell>
          <cell r="P2722" t="str">
            <v/>
          </cell>
        </row>
        <row r="2723">
          <cell r="A2723" t="str">
            <v>ON</v>
          </cell>
          <cell r="B2723">
            <v>4</v>
          </cell>
          <cell r="C2723">
            <v>4</v>
          </cell>
          <cell r="D2723" t="str">
            <v>P</v>
          </cell>
          <cell r="E2723">
            <v>3</v>
          </cell>
          <cell r="F2723">
            <v>38072</v>
          </cell>
          <cell r="G2723">
            <v>0.128</v>
          </cell>
          <cell r="H2723">
            <v>0.14000000000000001</v>
          </cell>
          <cell r="I2723" t="str">
            <v>2          0</v>
          </cell>
          <cell r="J2723">
            <v>0</v>
          </cell>
          <cell r="K2723">
            <v>0</v>
          </cell>
          <cell r="L2723">
            <v>2004</v>
          </cell>
          <cell r="M2723">
            <v>1.3466226605217171</v>
          </cell>
          <cell r="N2723" t="str">
            <v>NG44</v>
          </cell>
          <cell r="O2723">
            <v>69.349999999999994</v>
          </cell>
          <cell r="P2723">
            <v>2</v>
          </cell>
        </row>
        <row r="2724">
          <cell r="A2724" t="str">
            <v>ON</v>
          </cell>
          <cell r="B2724">
            <v>4</v>
          </cell>
          <cell r="C2724">
            <v>4</v>
          </cell>
          <cell r="D2724" t="str">
            <v>C</v>
          </cell>
          <cell r="E2724">
            <v>3.6</v>
          </cell>
          <cell r="F2724">
            <v>38072</v>
          </cell>
          <cell r="G2724">
            <v>0.61599999999999999</v>
          </cell>
          <cell r="H2724">
            <v>0.56999999999999995</v>
          </cell>
          <cell r="I2724" t="str">
            <v>1          0</v>
          </cell>
          <cell r="J2724">
            <v>0</v>
          </cell>
          <cell r="K2724">
            <v>0</v>
          </cell>
          <cell r="L2724">
            <v>2004</v>
          </cell>
          <cell r="M2724" t="str">
            <v>No Trade</v>
          </cell>
          <cell r="N2724" t="str">
            <v>NG44</v>
          </cell>
          <cell r="O2724">
            <v>69.349999999999994</v>
          </cell>
          <cell r="P2724">
            <v>1</v>
          </cell>
        </row>
        <row r="2725">
          <cell r="A2725" t="str">
            <v>ON</v>
          </cell>
          <cell r="B2725">
            <v>4</v>
          </cell>
          <cell r="C2725">
            <v>4</v>
          </cell>
          <cell r="D2725" t="str">
            <v>P</v>
          </cell>
          <cell r="E2725">
            <v>3.6</v>
          </cell>
          <cell r="F2725">
            <v>38072</v>
          </cell>
          <cell r="G2725">
            <v>0.35199999999999998</v>
          </cell>
          <cell r="H2725">
            <v>0.38</v>
          </cell>
          <cell r="I2725" t="str">
            <v>1          0</v>
          </cell>
          <cell r="J2725">
            <v>0</v>
          </cell>
          <cell r="K2725">
            <v>0</v>
          </cell>
          <cell r="L2725">
            <v>2004</v>
          </cell>
          <cell r="M2725">
            <v>1.5106950139680979</v>
          </cell>
          <cell r="N2725" t="str">
            <v>NG44</v>
          </cell>
          <cell r="O2725">
            <v>69.349999999999994</v>
          </cell>
          <cell r="P2725">
            <v>2</v>
          </cell>
        </row>
        <row r="2726">
          <cell r="A2726" t="str">
            <v>ON</v>
          </cell>
          <cell r="B2726">
            <v>4</v>
          </cell>
          <cell r="C2726">
            <v>4</v>
          </cell>
          <cell r="D2726" t="str">
            <v>C</v>
          </cell>
          <cell r="E2726">
            <v>3.65</v>
          </cell>
          <cell r="F2726">
            <v>38072</v>
          </cell>
          <cell r="G2726">
            <v>0.55500000000000005</v>
          </cell>
          <cell r="H2726">
            <v>0.55000000000000004</v>
          </cell>
          <cell r="I2726" t="str">
            <v>5          0</v>
          </cell>
          <cell r="J2726">
            <v>0</v>
          </cell>
          <cell r="K2726">
            <v>0</v>
          </cell>
          <cell r="L2726">
            <v>2004</v>
          </cell>
          <cell r="M2726" t="str">
            <v>No Trade</v>
          </cell>
          <cell r="N2726" t="str">
            <v>NG44</v>
          </cell>
          <cell r="O2726">
            <v>69.349999999999994</v>
          </cell>
          <cell r="P2726">
            <v>1</v>
          </cell>
        </row>
        <row r="2727">
          <cell r="A2727" t="str">
            <v>ON</v>
          </cell>
          <cell r="B2727">
            <v>4</v>
          </cell>
          <cell r="C2727">
            <v>4</v>
          </cell>
          <cell r="D2727" t="str">
            <v>P</v>
          </cell>
          <cell r="E2727">
            <v>3.65</v>
          </cell>
          <cell r="F2727">
            <v>38072</v>
          </cell>
          <cell r="G2727">
            <v>0.377</v>
          </cell>
          <cell r="H2727">
            <v>0.4</v>
          </cell>
          <cell r="I2727" t="str">
            <v>7          0</v>
          </cell>
          <cell r="J2727">
            <v>0</v>
          </cell>
          <cell r="K2727">
            <v>0</v>
          </cell>
          <cell r="L2727">
            <v>2004</v>
          </cell>
          <cell r="M2727">
            <v>1.5241450700494048</v>
          </cell>
          <cell r="N2727" t="str">
            <v>NG44</v>
          </cell>
          <cell r="O2727">
            <v>69.349999999999994</v>
          </cell>
          <cell r="P2727">
            <v>2</v>
          </cell>
        </row>
        <row r="2728">
          <cell r="A2728" t="str">
            <v>ON</v>
          </cell>
          <cell r="B2728">
            <v>4</v>
          </cell>
          <cell r="C2728">
            <v>4</v>
          </cell>
          <cell r="D2728" t="str">
            <v>C</v>
          </cell>
          <cell r="E2728">
            <v>3.7</v>
          </cell>
          <cell r="F2728">
            <v>38072</v>
          </cell>
          <cell r="G2728">
            <v>0.56999999999999995</v>
          </cell>
          <cell r="H2728">
            <v>0.52</v>
          </cell>
          <cell r="I2728" t="str">
            <v>7          0</v>
          </cell>
          <cell r="J2728">
            <v>0</v>
          </cell>
          <cell r="K2728">
            <v>0</v>
          </cell>
          <cell r="L2728">
            <v>2004</v>
          </cell>
          <cell r="M2728" t="str">
            <v>No Trade</v>
          </cell>
          <cell r="N2728" t="str">
            <v>NG44</v>
          </cell>
          <cell r="O2728">
            <v>69.349999999999994</v>
          </cell>
          <cell r="P2728">
            <v>1</v>
          </cell>
        </row>
        <row r="2729">
          <cell r="A2729" t="str">
            <v>ON</v>
          </cell>
          <cell r="B2729">
            <v>4</v>
          </cell>
          <cell r="C2729">
            <v>4</v>
          </cell>
          <cell r="D2729" t="str">
            <v>P</v>
          </cell>
          <cell r="E2729">
            <v>3.7</v>
          </cell>
          <cell r="F2729">
            <v>38072</v>
          </cell>
          <cell r="G2729">
            <v>0.40300000000000002</v>
          </cell>
          <cell r="H2729">
            <v>0.43</v>
          </cell>
          <cell r="I2729" t="str">
            <v>5          0</v>
          </cell>
          <cell r="J2729">
            <v>0</v>
          </cell>
          <cell r="K2729">
            <v>0</v>
          </cell>
          <cell r="L2729">
            <v>2004</v>
          </cell>
          <cell r="M2729">
            <v>1.5375688540729133</v>
          </cell>
          <cell r="N2729" t="str">
            <v>NG44</v>
          </cell>
          <cell r="O2729">
            <v>69.349999999999994</v>
          </cell>
          <cell r="P2729">
            <v>2</v>
          </cell>
        </row>
        <row r="2730">
          <cell r="A2730" t="str">
            <v>ON</v>
          </cell>
          <cell r="B2730">
            <v>4</v>
          </cell>
          <cell r="C2730">
            <v>4</v>
          </cell>
          <cell r="D2730" t="str">
            <v>C</v>
          </cell>
          <cell r="E2730">
            <v>3.75</v>
          </cell>
          <cell r="F2730">
            <v>38072</v>
          </cell>
          <cell r="G2730">
            <v>0.55000000000000004</v>
          </cell>
          <cell r="H2730">
            <v>0.5</v>
          </cell>
          <cell r="I2730" t="str">
            <v>7          0</v>
          </cell>
          <cell r="J2730">
            <v>0</v>
          </cell>
          <cell r="K2730">
            <v>0</v>
          </cell>
          <cell r="L2730">
            <v>2004</v>
          </cell>
          <cell r="M2730" t="str">
            <v>No Trade</v>
          </cell>
          <cell r="N2730" t="str">
            <v>NG44</v>
          </cell>
          <cell r="O2730">
            <v>69.349999999999994</v>
          </cell>
          <cell r="P2730">
            <v>1</v>
          </cell>
        </row>
        <row r="2731">
          <cell r="A2731" t="str">
            <v>ON</v>
          </cell>
          <cell r="B2731">
            <v>4</v>
          </cell>
          <cell r="C2731">
            <v>4</v>
          </cell>
          <cell r="D2731" t="str">
            <v>P</v>
          </cell>
          <cell r="E2731">
            <v>3.75</v>
          </cell>
          <cell r="F2731">
            <v>38072</v>
          </cell>
          <cell r="G2731">
            <v>0.43</v>
          </cell>
          <cell r="H2731">
            <v>0.46</v>
          </cell>
          <cell r="I2731" t="str">
            <v>3          0</v>
          </cell>
          <cell r="J2731">
            <v>0</v>
          </cell>
          <cell r="K2731">
            <v>0</v>
          </cell>
          <cell r="L2731">
            <v>2004</v>
          </cell>
          <cell r="M2731">
            <v>1.550967019961724</v>
          </cell>
          <cell r="N2731" t="str">
            <v>NG44</v>
          </cell>
          <cell r="O2731">
            <v>69.349999999999994</v>
          </cell>
          <cell r="P2731">
            <v>2</v>
          </cell>
        </row>
        <row r="2732">
          <cell r="A2732" t="str">
            <v>ON</v>
          </cell>
          <cell r="B2732">
            <v>4</v>
          </cell>
          <cell r="C2732">
            <v>4</v>
          </cell>
          <cell r="D2732" t="str">
            <v>C</v>
          </cell>
          <cell r="E2732">
            <v>4</v>
          </cell>
          <cell r="F2732">
            <v>38072</v>
          </cell>
          <cell r="G2732">
            <v>0.44900000000000001</v>
          </cell>
          <cell r="H2732">
            <v>0.41</v>
          </cell>
          <cell r="I2732" t="str">
            <v>3          0</v>
          </cell>
          <cell r="J2732">
            <v>0</v>
          </cell>
          <cell r="K2732">
            <v>0</v>
          </cell>
          <cell r="L2732">
            <v>2004</v>
          </cell>
          <cell r="M2732" t="str">
            <v>No Trade</v>
          </cell>
          <cell r="N2732" t="str">
            <v>NG44</v>
          </cell>
          <cell r="O2732">
            <v>69.349999999999994</v>
          </cell>
          <cell r="P2732">
            <v>1</v>
          </cell>
        </row>
        <row r="2733">
          <cell r="A2733" t="str">
            <v>ON</v>
          </cell>
          <cell r="B2733">
            <v>4</v>
          </cell>
          <cell r="C2733">
            <v>4</v>
          </cell>
          <cell r="D2733" t="str">
            <v>C</v>
          </cell>
          <cell r="E2733">
            <v>4.25</v>
          </cell>
          <cell r="F2733">
            <v>38072</v>
          </cell>
          <cell r="G2733">
            <v>0.36799999999999999</v>
          </cell>
          <cell r="H2733">
            <v>0.33</v>
          </cell>
          <cell r="I2733" t="str">
            <v>7          0</v>
          </cell>
          <cell r="J2733">
            <v>0</v>
          </cell>
          <cell r="K2733">
            <v>0</v>
          </cell>
          <cell r="L2733">
            <v>2004</v>
          </cell>
          <cell r="M2733" t="str">
            <v>No Trade</v>
          </cell>
          <cell r="N2733" t="str">
            <v>NG44</v>
          </cell>
          <cell r="O2733">
            <v>69.349999999999994</v>
          </cell>
          <cell r="P2733">
            <v>1</v>
          </cell>
        </row>
        <row r="2734">
          <cell r="A2734" t="str">
            <v>ON</v>
          </cell>
          <cell r="B2734">
            <v>4</v>
          </cell>
          <cell r="C2734">
            <v>4</v>
          </cell>
          <cell r="D2734" t="str">
            <v>C</v>
          </cell>
          <cell r="E2734">
            <v>4.75</v>
          </cell>
          <cell r="F2734">
            <v>38072</v>
          </cell>
          <cell r="G2734">
            <v>0.249</v>
          </cell>
          <cell r="H2734">
            <v>0.22</v>
          </cell>
          <cell r="I2734" t="str">
            <v>6          0</v>
          </cell>
          <cell r="J2734">
            <v>0</v>
          </cell>
          <cell r="K2734">
            <v>0</v>
          </cell>
          <cell r="L2734">
            <v>2004</v>
          </cell>
          <cell r="M2734" t="str">
            <v>No Trade</v>
          </cell>
          <cell r="N2734" t="str">
            <v>NG44</v>
          </cell>
          <cell r="O2734">
            <v>69.349999999999994</v>
          </cell>
          <cell r="P2734">
            <v>1</v>
          </cell>
        </row>
        <row r="2735">
          <cell r="A2735" t="str">
            <v>ON</v>
          </cell>
          <cell r="B2735">
            <v>4</v>
          </cell>
          <cell r="C2735">
            <v>4</v>
          </cell>
          <cell r="D2735" t="str">
            <v>C</v>
          </cell>
          <cell r="E2735">
            <v>6</v>
          </cell>
          <cell r="F2735">
            <v>38072</v>
          </cell>
          <cell r="G2735">
            <v>0.10100000000000001</v>
          </cell>
          <cell r="H2735">
            <v>0.09</v>
          </cell>
          <cell r="I2735" t="str">
            <v>1          0</v>
          </cell>
          <cell r="J2735">
            <v>0</v>
          </cell>
          <cell r="K2735">
            <v>0</v>
          </cell>
          <cell r="L2735">
            <v>2004</v>
          </cell>
          <cell r="M2735" t="str">
            <v>No Trade</v>
          </cell>
          <cell r="N2735" t="str">
            <v>NG44</v>
          </cell>
          <cell r="O2735">
            <v>69.349999999999994</v>
          </cell>
          <cell r="P2735">
            <v>1</v>
          </cell>
        </row>
        <row r="2736">
          <cell r="A2736" t="str">
            <v>ON</v>
          </cell>
          <cell r="B2736">
            <v>4</v>
          </cell>
          <cell r="C2736">
            <v>4</v>
          </cell>
          <cell r="D2736" t="str">
            <v>P</v>
          </cell>
          <cell r="E2736">
            <v>7</v>
          </cell>
          <cell r="F2736">
            <v>38072</v>
          </cell>
          <cell r="G2736">
            <v>0.46800000000000003</v>
          </cell>
          <cell r="H2736">
            <v>0.46</v>
          </cell>
          <cell r="I2736" t="str">
            <v>8          0</v>
          </cell>
          <cell r="J2736">
            <v>0</v>
          </cell>
          <cell r="K2736">
            <v>0</v>
          </cell>
          <cell r="L2736">
            <v>2004</v>
          </cell>
          <cell r="M2736">
            <v>1.1963055347053666</v>
          </cell>
          <cell r="N2736" t="str">
            <v>NG44</v>
          </cell>
          <cell r="O2736">
            <v>69.349999999999994</v>
          </cell>
          <cell r="P2736">
            <v>2</v>
          </cell>
        </row>
        <row r="2737">
          <cell r="A2737" t="str">
            <v>ON</v>
          </cell>
          <cell r="B2737">
            <v>5</v>
          </cell>
          <cell r="C2737">
            <v>4</v>
          </cell>
          <cell r="D2737" t="str">
            <v>P</v>
          </cell>
          <cell r="E2737">
            <v>2</v>
          </cell>
          <cell r="F2737">
            <v>38104</v>
          </cell>
          <cell r="G2737">
            <v>0</v>
          </cell>
          <cell r="H2737">
            <v>0</v>
          </cell>
          <cell r="I2737" t="str">
            <v>0          0</v>
          </cell>
          <cell r="J2737">
            <v>0</v>
          </cell>
          <cell r="K2737">
            <v>0</v>
          </cell>
          <cell r="L2737">
            <v>2004</v>
          </cell>
          <cell r="M2737" t="str">
            <v>No Trade</v>
          </cell>
          <cell r="N2737" t="str">
            <v/>
          </cell>
          <cell r="O2737" t="str">
            <v/>
          </cell>
          <cell r="P2737" t="str">
            <v/>
          </cell>
        </row>
        <row r="2738">
          <cell r="A2738" t="str">
            <v>ON</v>
          </cell>
          <cell r="B2738">
            <v>5</v>
          </cell>
          <cell r="C2738">
            <v>4</v>
          </cell>
          <cell r="D2738" t="str">
            <v>P</v>
          </cell>
          <cell r="E2738">
            <v>3</v>
          </cell>
          <cell r="F2738">
            <v>38104</v>
          </cell>
          <cell r="G2738">
            <v>0</v>
          </cell>
          <cell r="H2738">
            <v>0</v>
          </cell>
          <cell r="I2738" t="str">
            <v>0          0</v>
          </cell>
          <cell r="J2738">
            <v>0</v>
          </cell>
          <cell r="K2738">
            <v>0</v>
          </cell>
          <cell r="L2738">
            <v>2004</v>
          </cell>
          <cell r="M2738" t="str">
            <v>No Trade</v>
          </cell>
          <cell r="N2738" t="str">
            <v/>
          </cell>
          <cell r="O2738" t="str">
            <v/>
          </cell>
          <cell r="P2738" t="str">
            <v/>
          </cell>
        </row>
        <row r="2739">
          <cell r="A2739" t="str">
            <v>ON</v>
          </cell>
          <cell r="B2739">
            <v>5</v>
          </cell>
          <cell r="C2739">
            <v>4</v>
          </cell>
          <cell r="D2739" t="str">
            <v>P</v>
          </cell>
          <cell r="E2739">
            <v>3.3</v>
          </cell>
          <cell r="F2739">
            <v>38104</v>
          </cell>
          <cell r="G2739">
            <v>0</v>
          </cell>
          <cell r="H2739">
            <v>0</v>
          </cell>
          <cell r="I2739" t="str">
            <v>0          0</v>
          </cell>
          <cell r="J2739">
            <v>0</v>
          </cell>
          <cell r="K2739">
            <v>0</v>
          </cell>
          <cell r="L2739">
            <v>2004</v>
          </cell>
          <cell r="M2739" t="str">
            <v>No Trade</v>
          </cell>
          <cell r="N2739" t="str">
            <v/>
          </cell>
          <cell r="O2739" t="str">
            <v/>
          </cell>
          <cell r="P2739" t="str">
            <v/>
          </cell>
        </row>
        <row r="2740">
          <cell r="A2740" t="str">
            <v>ON</v>
          </cell>
          <cell r="B2740">
            <v>5</v>
          </cell>
          <cell r="C2740">
            <v>4</v>
          </cell>
          <cell r="D2740" t="str">
            <v>C</v>
          </cell>
          <cell r="E2740">
            <v>3.65</v>
          </cell>
          <cell r="F2740">
            <v>38104</v>
          </cell>
          <cell r="G2740">
            <v>0.55300000000000005</v>
          </cell>
          <cell r="H2740">
            <v>0.51</v>
          </cell>
          <cell r="I2740" t="str">
            <v>0          0</v>
          </cell>
          <cell r="J2740">
            <v>0</v>
          </cell>
          <cell r="K2740">
            <v>0</v>
          </cell>
          <cell r="L2740">
            <v>2004</v>
          </cell>
          <cell r="M2740" t="str">
            <v>No Trade</v>
          </cell>
          <cell r="N2740" t="str">
            <v>NG54</v>
          </cell>
          <cell r="O2740">
            <v>48.93</v>
          </cell>
          <cell r="P2740">
            <v>1</v>
          </cell>
        </row>
        <row r="2741">
          <cell r="A2741" t="str">
            <v>ON</v>
          </cell>
          <cell r="B2741">
            <v>5</v>
          </cell>
          <cell r="C2741">
            <v>4</v>
          </cell>
          <cell r="D2741" t="str">
            <v>P</v>
          </cell>
          <cell r="E2741">
            <v>3.65</v>
          </cell>
          <cell r="F2741">
            <v>38104</v>
          </cell>
          <cell r="G2741">
            <v>0.38700000000000001</v>
          </cell>
          <cell r="H2741">
            <v>0.41</v>
          </cell>
          <cell r="I2741" t="str">
            <v>8          0</v>
          </cell>
          <cell r="J2741">
            <v>0</v>
          </cell>
          <cell r="K2741">
            <v>0</v>
          </cell>
          <cell r="L2741">
            <v>2004</v>
          </cell>
          <cell r="M2741">
            <v>1.3803993907718124</v>
          </cell>
          <cell r="N2741" t="str">
            <v>NG54</v>
          </cell>
          <cell r="O2741">
            <v>48.93</v>
          </cell>
          <cell r="P2741">
            <v>2</v>
          </cell>
        </row>
        <row r="2742">
          <cell r="A2742" t="str">
            <v>ON</v>
          </cell>
          <cell r="B2742">
            <v>5</v>
          </cell>
          <cell r="C2742">
            <v>4</v>
          </cell>
          <cell r="D2742" t="str">
            <v>C</v>
          </cell>
          <cell r="E2742">
            <v>3.7</v>
          </cell>
          <cell r="F2742">
            <v>38104</v>
          </cell>
          <cell r="G2742">
            <v>0.53100000000000003</v>
          </cell>
          <cell r="H2742">
            <v>0.49</v>
          </cell>
          <cell r="I2742" t="str">
            <v>0          0</v>
          </cell>
          <cell r="J2742">
            <v>0</v>
          </cell>
          <cell r="K2742">
            <v>0</v>
          </cell>
          <cell r="L2742">
            <v>2004</v>
          </cell>
          <cell r="M2742" t="str">
            <v>No Trade</v>
          </cell>
          <cell r="N2742" t="str">
            <v>NG54</v>
          </cell>
          <cell r="O2742">
            <v>48.93</v>
          </cell>
          <cell r="P2742">
            <v>1</v>
          </cell>
        </row>
        <row r="2743">
          <cell r="A2743" t="str">
            <v>ON</v>
          </cell>
          <cell r="B2743">
            <v>5</v>
          </cell>
          <cell r="C2743">
            <v>4</v>
          </cell>
          <cell r="D2743" t="str">
            <v>P</v>
          </cell>
          <cell r="E2743">
            <v>3.7</v>
          </cell>
          <cell r="F2743">
            <v>38104</v>
          </cell>
          <cell r="G2743">
            <v>0.41399999999999998</v>
          </cell>
          <cell r="H2743">
            <v>0.44</v>
          </cell>
          <cell r="I2743" t="str">
            <v>6          0</v>
          </cell>
          <cell r="J2743">
            <v>0</v>
          </cell>
          <cell r="K2743">
            <v>0</v>
          </cell>
          <cell r="L2743">
            <v>2004</v>
          </cell>
          <cell r="M2743">
            <v>1.3933825273852329</v>
          </cell>
          <cell r="N2743" t="str">
            <v>NG54</v>
          </cell>
          <cell r="O2743">
            <v>48.93</v>
          </cell>
          <cell r="P2743">
            <v>2</v>
          </cell>
        </row>
        <row r="2744">
          <cell r="A2744" t="str">
            <v>ON</v>
          </cell>
          <cell r="B2744">
            <v>5</v>
          </cell>
          <cell r="C2744">
            <v>4</v>
          </cell>
          <cell r="D2744" t="str">
            <v>C</v>
          </cell>
          <cell r="E2744">
            <v>3.75</v>
          </cell>
          <cell r="F2744">
            <v>38104</v>
          </cell>
          <cell r="G2744">
            <v>0.46899999999999997</v>
          </cell>
          <cell r="H2744">
            <v>0.46</v>
          </cell>
          <cell r="I2744" t="str">
            <v>9          0</v>
          </cell>
          <cell r="J2744">
            <v>0</v>
          </cell>
          <cell r="K2744">
            <v>0</v>
          </cell>
          <cell r="L2744">
            <v>2004</v>
          </cell>
          <cell r="M2744" t="str">
            <v>No Trade</v>
          </cell>
          <cell r="N2744" t="str">
            <v>NG54</v>
          </cell>
          <cell r="O2744">
            <v>48.93</v>
          </cell>
          <cell r="P2744">
            <v>1</v>
          </cell>
        </row>
        <row r="2745">
          <cell r="A2745" t="str">
            <v>ON</v>
          </cell>
          <cell r="B2745">
            <v>5</v>
          </cell>
          <cell r="C2745">
            <v>4</v>
          </cell>
          <cell r="D2745" t="str">
            <v>P</v>
          </cell>
          <cell r="E2745">
            <v>3.75</v>
          </cell>
          <cell r="F2745">
            <v>38104</v>
          </cell>
          <cell r="G2745">
            <v>0.441</v>
          </cell>
          <cell r="H2745">
            <v>0.47</v>
          </cell>
          <cell r="I2745" t="str">
            <v>5          0</v>
          </cell>
          <cell r="J2745">
            <v>0</v>
          </cell>
          <cell r="K2745">
            <v>0</v>
          </cell>
          <cell r="L2745">
            <v>2004</v>
          </cell>
          <cell r="M2745">
            <v>1.4055662025913138</v>
          </cell>
          <cell r="N2745" t="str">
            <v>NG54</v>
          </cell>
          <cell r="O2745">
            <v>48.93</v>
          </cell>
          <cell r="P2745">
            <v>2</v>
          </cell>
        </row>
        <row r="2746">
          <cell r="A2746" t="str">
            <v>ON</v>
          </cell>
          <cell r="B2746">
            <v>5</v>
          </cell>
          <cell r="C2746">
            <v>4</v>
          </cell>
          <cell r="D2746" t="str">
            <v>P</v>
          </cell>
          <cell r="E2746">
            <v>3.85</v>
          </cell>
          <cell r="F2746">
            <v>38104</v>
          </cell>
          <cell r="G2746">
            <v>0</v>
          </cell>
          <cell r="H2746">
            <v>0</v>
          </cell>
          <cell r="I2746" t="str">
            <v>0          0</v>
          </cell>
          <cell r="J2746">
            <v>0</v>
          </cell>
          <cell r="K2746">
            <v>0</v>
          </cell>
          <cell r="L2746">
            <v>2004</v>
          </cell>
          <cell r="M2746" t="str">
            <v>No Trade</v>
          </cell>
          <cell r="N2746" t="str">
            <v/>
          </cell>
          <cell r="O2746" t="str">
            <v/>
          </cell>
          <cell r="P2746" t="str">
            <v/>
          </cell>
        </row>
        <row r="2747">
          <cell r="A2747" t="str">
            <v>ON</v>
          </cell>
          <cell r="B2747">
            <v>5</v>
          </cell>
          <cell r="C2747">
            <v>4</v>
          </cell>
          <cell r="D2747" t="str">
            <v>C</v>
          </cell>
          <cell r="E2747">
            <v>4.05</v>
          </cell>
          <cell r="F2747">
            <v>38104</v>
          </cell>
          <cell r="G2747">
            <v>0</v>
          </cell>
          <cell r="H2747">
            <v>0</v>
          </cell>
          <cell r="I2747" t="str">
            <v>0          0</v>
          </cell>
          <cell r="J2747">
            <v>0</v>
          </cell>
          <cell r="K2747">
            <v>0</v>
          </cell>
          <cell r="L2747">
            <v>2004</v>
          </cell>
          <cell r="M2747" t="str">
            <v>No Trade</v>
          </cell>
          <cell r="N2747" t="str">
            <v/>
          </cell>
          <cell r="O2747" t="str">
            <v/>
          </cell>
          <cell r="P2747" t="str">
            <v/>
          </cell>
        </row>
        <row r="2748">
          <cell r="A2748" t="str">
            <v>ON</v>
          </cell>
          <cell r="B2748">
            <v>5</v>
          </cell>
          <cell r="C2748">
            <v>4</v>
          </cell>
          <cell r="D2748" t="str">
            <v>C</v>
          </cell>
          <cell r="E2748">
            <v>4.75</v>
          </cell>
          <cell r="F2748">
            <v>38104</v>
          </cell>
          <cell r="G2748">
            <v>0.217</v>
          </cell>
          <cell r="H2748">
            <v>0.19</v>
          </cell>
          <cell r="I2748" t="str">
            <v>6          0</v>
          </cell>
          <cell r="J2748">
            <v>0</v>
          </cell>
          <cell r="K2748">
            <v>0</v>
          </cell>
          <cell r="L2748">
            <v>2004</v>
          </cell>
          <cell r="M2748" t="str">
            <v>No Trade</v>
          </cell>
          <cell r="N2748" t="str">
            <v>NG54</v>
          </cell>
          <cell r="O2748">
            <v>48.93</v>
          </cell>
          <cell r="P2748">
            <v>1</v>
          </cell>
        </row>
        <row r="2749">
          <cell r="A2749" t="str">
            <v>ON</v>
          </cell>
          <cell r="B2749">
            <v>6</v>
          </cell>
          <cell r="C2749">
            <v>4</v>
          </cell>
          <cell r="D2749" t="str">
            <v>C</v>
          </cell>
          <cell r="E2749">
            <v>2</v>
          </cell>
          <cell r="F2749">
            <v>38132</v>
          </cell>
          <cell r="G2749">
            <v>1.829</v>
          </cell>
          <cell r="H2749">
            <v>1.82</v>
          </cell>
          <cell r="I2749" t="str">
            <v>9          0</v>
          </cell>
          <cell r="J2749">
            <v>0</v>
          </cell>
          <cell r="K2749">
            <v>0</v>
          </cell>
          <cell r="L2749">
            <v>2004</v>
          </cell>
          <cell r="M2749" t="str">
            <v>No Trade</v>
          </cell>
          <cell r="N2749" t="str">
            <v>NG64</v>
          </cell>
          <cell r="O2749">
            <v>45.5</v>
          </cell>
          <cell r="P2749">
            <v>1</v>
          </cell>
        </row>
        <row r="2750">
          <cell r="A2750" t="str">
            <v>ON</v>
          </cell>
          <cell r="B2750">
            <v>6</v>
          </cell>
          <cell r="C2750">
            <v>4</v>
          </cell>
          <cell r="D2750" t="str">
            <v>P</v>
          </cell>
          <cell r="E2750">
            <v>2</v>
          </cell>
          <cell r="F2750">
            <v>38132</v>
          </cell>
          <cell r="G2750">
            <v>3.0000000000000001E-3</v>
          </cell>
          <cell r="H2750">
            <v>0</v>
          </cell>
          <cell r="I2750" t="str">
            <v>4          0</v>
          </cell>
          <cell r="J2750">
            <v>0</v>
          </cell>
          <cell r="K2750">
            <v>0</v>
          </cell>
          <cell r="L2750">
            <v>2004</v>
          </cell>
          <cell r="M2750">
            <v>0.85659332235528851</v>
          </cell>
          <cell r="N2750" t="str">
            <v>NG64</v>
          </cell>
          <cell r="O2750">
            <v>45.5</v>
          </cell>
          <cell r="P2750">
            <v>2</v>
          </cell>
        </row>
        <row r="2751">
          <cell r="A2751" t="str">
            <v>ON</v>
          </cell>
          <cell r="B2751">
            <v>6</v>
          </cell>
          <cell r="C2751">
            <v>4</v>
          </cell>
          <cell r="D2751" t="str">
            <v>P</v>
          </cell>
          <cell r="E2751">
            <v>3.6</v>
          </cell>
          <cell r="F2751">
            <v>38132</v>
          </cell>
          <cell r="G2751">
            <v>0.36699999999999999</v>
          </cell>
          <cell r="H2751">
            <v>0.39</v>
          </cell>
          <cell r="I2751" t="str">
            <v>8          0</v>
          </cell>
          <cell r="J2751">
            <v>0</v>
          </cell>
          <cell r="K2751">
            <v>0</v>
          </cell>
          <cell r="L2751">
            <v>2004</v>
          </cell>
          <cell r="M2751">
            <v>1.3144584515085549</v>
          </cell>
          <cell r="N2751" t="str">
            <v>NG64</v>
          </cell>
          <cell r="O2751">
            <v>45.5</v>
          </cell>
          <cell r="P2751">
            <v>2</v>
          </cell>
        </row>
        <row r="2752">
          <cell r="A2752" t="str">
            <v>ON</v>
          </cell>
          <cell r="B2752">
            <v>6</v>
          </cell>
          <cell r="C2752">
            <v>4</v>
          </cell>
          <cell r="D2752" t="str">
            <v>C</v>
          </cell>
          <cell r="E2752">
            <v>3.65</v>
          </cell>
          <cell r="F2752">
            <v>38132</v>
          </cell>
          <cell r="G2752">
            <v>0.57099999999999995</v>
          </cell>
          <cell r="H2752">
            <v>0.52</v>
          </cell>
          <cell r="I2752" t="str">
            <v>9          0</v>
          </cell>
          <cell r="J2752">
            <v>0</v>
          </cell>
          <cell r="K2752">
            <v>0</v>
          </cell>
          <cell r="L2752">
            <v>2004</v>
          </cell>
          <cell r="M2752" t="str">
            <v>No Trade</v>
          </cell>
          <cell r="N2752" t="str">
            <v>NG64</v>
          </cell>
          <cell r="O2752">
            <v>45.5</v>
          </cell>
          <cell r="P2752">
            <v>1</v>
          </cell>
        </row>
        <row r="2753">
          <cell r="A2753" t="str">
            <v>ON</v>
          </cell>
          <cell r="B2753">
            <v>6</v>
          </cell>
          <cell r="C2753">
            <v>4</v>
          </cell>
          <cell r="D2753" t="str">
            <v>P</v>
          </cell>
          <cell r="E2753">
            <v>3.65</v>
          </cell>
          <cell r="F2753">
            <v>38132</v>
          </cell>
          <cell r="G2753">
            <v>0.39300000000000002</v>
          </cell>
          <cell r="H2753">
            <v>0.42</v>
          </cell>
          <cell r="I2753" t="str">
            <v>5          0</v>
          </cell>
          <cell r="J2753">
            <v>0</v>
          </cell>
          <cell r="K2753">
            <v>0</v>
          </cell>
          <cell r="L2753">
            <v>2004</v>
          </cell>
          <cell r="M2753">
            <v>1.3268499292417395</v>
          </cell>
          <cell r="N2753" t="str">
            <v>NG64</v>
          </cell>
          <cell r="O2753">
            <v>45.5</v>
          </cell>
          <cell r="P2753">
            <v>2</v>
          </cell>
        </row>
        <row r="2754">
          <cell r="A2754" t="str">
            <v>ON</v>
          </cell>
          <cell r="B2754">
            <v>6</v>
          </cell>
          <cell r="C2754">
            <v>4</v>
          </cell>
          <cell r="D2754" t="str">
            <v>C</v>
          </cell>
          <cell r="E2754">
            <v>3.7</v>
          </cell>
          <cell r="F2754">
            <v>38132</v>
          </cell>
          <cell r="G2754">
            <v>0.54900000000000004</v>
          </cell>
          <cell r="H2754">
            <v>0.5</v>
          </cell>
          <cell r="I2754" t="str">
            <v>9          0</v>
          </cell>
          <cell r="J2754">
            <v>0</v>
          </cell>
          <cell r="K2754">
            <v>0</v>
          </cell>
          <cell r="L2754">
            <v>2004</v>
          </cell>
          <cell r="M2754" t="str">
            <v>No Trade</v>
          </cell>
          <cell r="N2754" t="str">
            <v>NG64</v>
          </cell>
          <cell r="O2754">
            <v>45.5</v>
          </cell>
          <cell r="P2754">
            <v>1</v>
          </cell>
        </row>
        <row r="2755">
          <cell r="A2755" t="str">
            <v>ON</v>
          </cell>
          <cell r="B2755">
            <v>6</v>
          </cell>
          <cell r="C2755">
            <v>4</v>
          </cell>
          <cell r="D2755" t="str">
            <v>P</v>
          </cell>
          <cell r="E2755">
            <v>3.7</v>
          </cell>
          <cell r="F2755">
            <v>38132</v>
          </cell>
          <cell r="G2755">
            <v>0.41899999999999998</v>
          </cell>
          <cell r="H2755">
            <v>0.45</v>
          </cell>
          <cell r="I2755" t="str">
            <v>3          0</v>
          </cell>
          <cell r="J2755">
            <v>0</v>
          </cell>
          <cell r="K2755">
            <v>0</v>
          </cell>
          <cell r="L2755">
            <v>2004</v>
          </cell>
          <cell r="M2755">
            <v>1.3384566378404856</v>
          </cell>
          <cell r="N2755" t="str">
            <v>NG64</v>
          </cell>
          <cell r="O2755">
            <v>45.5</v>
          </cell>
          <cell r="P2755">
            <v>2</v>
          </cell>
        </row>
        <row r="2756">
          <cell r="A2756" t="str">
            <v>ON</v>
          </cell>
          <cell r="B2756">
            <v>6</v>
          </cell>
          <cell r="C2756">
            <v>4</v>
          </cell>
          <cell r="D2756" t="str">
            <v>C</v>
          </cell>
          <cell r="E2756">
            <v>3.75</v>
          </cell>
          <cell r="F2756">
            <v>38132</v>
          </cell>
          <cell r="G2756">
            <v>0.52800000000000002</v>
          </cell>
          <cell r="H2756">
            <v>0.48</v>
          </cell>
          <cell r="I2756" t="str">
            <v>9          0</v>
          </cell>
          <cell r="J2756">
            <v>0</v>
          </cell>
          <cell r="K2756">
            <v>0</v>
          </cell>
          <cell r="L2756">
            <v>2004</v>
          </cell>
          <cell r="M2756" t="str">
            <v>No Trade</v>
          </cell>
          <cell r="N2756" t="str">
            <v>NG64</v>
          </cell>
          <cell r="O2756">
            <v>45.5</v>
          </cell>
          <cell r="P2756">
            <v>1</v>
          </cell>
        </row>
        <row r="2757">
          <cell r="A2757" t="str">
            <v>ON</v>
          </cell>
          <cell r="B2757">
            <v>6</v>
          </cell>
          <cell r="C2757">
            <v>4</v>
          </cell>
          <cell r="D2757" t="str">
            <v>P</v>
          </cell>
          <cell r="E2757">
            <v>3.75</v>
          </cell>
          <cell r="F2757">
            <v>38132</v>
          </cell>
          <cell r="G2757">
            <v>0.44700000000000001</v>
          </cell>
          <cell r="H2757">
            <v>0.48</v>
          </cell>
          <cell r="I2757" t="str">
            <v>2          0</v>
          </cell>
          <cell r="J2757">
            <v>0</v>
          </cell>
          <cell r="K2757">
            <v>0</v>
          </cell>
          <cell r="L2757">
            <v>2004</v>
          </cell>
          <cell r="M2757">
            <v>1.3508165629075044</v>
          </cell>
          <cell r="N2757" t="str">
            <v>NG64</v>
          </cell>
          <cell r="O2757">
            <v>45.5</v>
          </cell>
          <cell r="P2757">
            <v>2</v>
          </cell>
        </row>
        <row r="2758">
          <cell r="A2758" t="str">
            <v>ON</v>
          </cell>
          <cell r="B2758">
            <v>6</v>
          </cell>
          <cell r="C2758">
            <v>4</v>
          </cell>
          <cell r="D2758" t="str">
            <v>C</v>
          </cell>
          <cell r="E2758">
            <v>3.9</v>
          </cell>
          <cell r="F2758">
            <v>38132</v>
          </cell>
          <cell r="G2758">
            <v>0.46899999999999997</v>
          </cell>
          <cell r="H2758">
            <v>0.43</v>
          </cell>
          <cell r="I2758" t="str">
            <v>1          0</v>
          </cell>
          <cell r="J2758">
            <v>0</v>
          </cell>
          <cell r="K2758">
            <v>0</v>
          </cell>
          <cell r="L2758">
            <v>2004</v>
          </cell>
          <cell r="M2758" t="str">
            <v>No Trade</v>
          </cell>
          <cell r="N2758" t="str">
            <v>NG64</v>
          </cell>
          <cell r="O2758">
            <v>45.5</v>
          </cell>
          <cell r="P2758">
            <v>1</v>
          </cell>
        </row>
        <row r="2759">
          <cell r="A2759" t="str">
            <v>ON</v>
          </cell>
          <cell r="B2759">
            <v>6</v>
          </cell>
          <cell r="C2759">
            <v>4</v>
          </cell>
          <cell r="D2759" t="str">
            <v>C</v>
          </cell>
          <cell r="E2759">
            <v>4.75</v>
          </cell>
          <cell r="F2759">
            <v>38132</v>
          </cell>
          <cell r="G2759">
            <v>0.23200000000000001</v>
          </cell>
          <cell r="H2759">
            <v>0.21</v>
          </cell>
          <cell r="I2759" t="str">
            <v>0          0</v>
          </cell>
          <cell r="J2759">
            <v>0</v>
          </cell>
          <cell r="K2759">
            <v>0</v>
          </cell>
          <cell r="L2759">
            <v>2004</v>
          </cell>
          <cell r="M2759" t="str">
            <v>No Trade</v>
          </cell>
          <cell r="N2759" t="str">
            <v>NG64</v>
          </cell>
          <cell r="O2759">
            <v>45.5</v>
          </cell>
          <cell r="P2759">
            <v>1</v>
          </cell>
        </row>
        <row r="2760">
          <cell r="A2760" t="str">
            <v>ON</v>
          </cell>
          <cell r="B2760">
            <v>6</v>
          </cell>
          <cell r="C2760">
            <v>4</v>
          </cell>
          <cell r="D2760" t="str">
            <v>C</v>
          </cell>
          <cell r="E2760">
            <v>4.95</v>
          </cell>
          <cell r="F2760">
            <v>38132</v>
          </cell>
          <cell r="G2760">
            <v>0.254</v>
          </cell>
          <cell r="H2760">
            <v>0.25</v>
          </cell>
          <cell r="I2760" t="str">
            <v>4          0</v>
          </cell>
          <cell r="J2760">
            <v>0</v>
          </cell>
          <cell r="K2760">
            <v>0</v>
          </cell>
          <cell r="L2760">
            <v>2004</v>
          </cell>
          <cell r="M2760" t="str">
            <v>No Trade</v>
          </cell>
          <cell r="N2760" t="str">
            <v>NG64</v>
          </cell>
          <cell r="O2760">
            <v>45.5</v>
          </cell>
          <cell r="P2760">
            <v>1</v>
          </cell>
        </row>
        <row r="2761">
          <cell r="A2761" t="str">
            <v>ON</v>
          </cell>
          <cell r="B2761">
            <v>7</v>
          </cell>
          <cell r="C2761">
            <v>4</v>
          </cell>
          <cell r="D2761" t="str">
            <v>P</v>
          </cell>
          <cell r="E2761">
            <v>2</v>
          </cell>
          <cell r="F2761">
            <v>38163</v>
          </cell>
          <cell r="G2761">
            <v>0</v>
          </cell>
          <cell r="H2761">
            <v>0</v>
          </cell>
          <cell r="I2761" t="str">
            <v>0          0</v>
          </cell>
          <cell r="J2761">
            <v>0</v>
          </cell>
          <cell r="K2761">
            <v>0</v>
          </cell>
          <cell r="L2761">
            <v>2004</v>
          </cell>
          <cell r="M2761" t="str">
            <v>No Trade</v>
          </cell>
          <cell r="N2761" t="str">
            <v/>
          </cell>
          <cell r="O2761" t="str">
            <v/>
          </cell>
          <cell r="P2761" t="str">
            <v/>
          </cell>
        </row>
        <row r="2762">
          <cell r="A2762" t="str">
            <v>ON</v>
          </cell>
          <cell r="B2762">
            <v>7</v>
          </cell>
          <cell r="C2762">
            <v>4</v>
          </cell>
          <cell r="D2762" t="str">
            <v>P</v>
          </cell>
          <cell r="E2762">
            <v>3.6</v>
          </cell>
          <cell r="F2762">
            <v>38163</v>
          </cell>
          <cell r="G2762">
            <v>0</v>
          </cell>
          <cell r="H2762">
            <v>0</v>
          </cell>
          <cell r="I2762" t="str">
            <v>0          0</v>
          </cell>
          <cell r="J2762">
            <v>0</v>
          </cell>
          <cell r="K2762">
            <v>0</v>
          </cell>
          <cell r="L2762">
            <v>2004</v>
          </cell>
          <cell r="M2762" t="str">
            <v>No Trade</v>
          </cell>
          <cell r="N2762" t="str">
            <v/>
          </cell>
          <cell r="O2762" t="str">
            <v/>
          </cell>
          <cell r="P2762" t="str">
            <v/>
          </cell>
        </row>
        <row r="2763">
          <cell r="A2763" t="str">
            <v>ON</v>
          </cell>
          <cell r="B2763">
            <v>7</v>
          </cell>
          <cell r="C2763">
            <v>4</v>
          </cell>
          <cell r="D2763" t="str">
            <v>P</v>
          </cell>
          <cell r="E2763">
            <v>3.65</v>
          </cell>
          <cell r="F2763">
            <v>38163</v>
          </cell>
          <cell r="G2763">
            <v>0</v>
          </cell>
          <cell r="H2763">
            <v>0</v>
          </cell>
          <cell r="I2763" t="str">
            <v>0          0</v>
          </cell>
          <cell r="J2763">
            <v>0</v>
          </cell>
          <cell r="K2763">
            <v>0</v>
          </cell>
          <cell r="L2763">
            <v>2004</v>
          </cell>
          <cell r="M2763" t="str">
            <v>No Trade</v>
          </cell>
          <cell r="N2763" t="str">
            <v/>
          </cell>
          <cell r="O2763" t="str">
            <v/>
          </cell>
          <cell r="P2763" t="str">
            <v/>
          </cell>
        </row>
        <row r="2764">
          <cell r="A2764" t="str">
            <v>ON</v>
          </cell>
          <cell r="B2764">
            <v>7</v>
          </cell>
          <cell r="C2764">
            <v>4</v>
          </cell>
          <cell r="D2764" t="str">
            <v>C</v>
          </cell>
          <cell r="E2764">
            <v>3.7</v>
          </cell>
          <cell r="F2764">
            <v>38163</v>
          </cell>
          <cell r="G2764">
            <v>0.56699999999999995</v>
          </cell>
          <cell r="H2764">
            <v>0.52</v>
          </cell>
          <cell r="I2764" t="str">
            <v>9          0</v>
          </cell>
          <cell r="J2764">
            <v>0</v>
          </cell>
          <cell r="K2764">
            <v>0</v>
          </cell>
          <cell r="L2764">
            <v>2004</v>
          </cell>
          <cell r="M2764" t="str">
            <v>No Trade</v>
          </cell>
          <cell r="N2764" t="str">
            <v>NG74</v>
          </cell>
          <cell r="O2764">
            <v>45.5</v>
          </cell>
          <cell r="P2764">
            <v>1</v>
          </cell>
        </row>
        <row r="2765">
          <cell r="A2765" t="str">
            <v>ON</v>
          </cell>
          <cell r="B2765">
            <v>7</v>
          </cell>
          <cell r="C2765">
            <v>4</v>
          </cell>
          <cell r="D2765" t="str">
            <v>P</v>
          </cell>
          <cell r="E2765">
            <v>3.7</v>
          </cell>
          <cell r="F2765">
            <v>38163</v>
          </cell>
          <cell r="G2765">
            <v>0.42799999999999999</v>
          </cell>
          <cell r="H2765">
            <v>0.46</v>
          </cell>
          <cell r="I2765" t="str">
            <v>2          0</v>
          </cell>
          <cell r="J2765">
            <v>0</v>
          </cell>
          <cell r="K2765">
            <v>0</v>
          </cell>
          <cell r="L2765">
            <v>2004</v>
          </cell>
          <cell r="M2765">
            <v>1.3093597497556655</v>
          </cell>
          <cell r="N2765" t="str">
            <v>NG74</v>
          </cell>
          <cell r="O2765">
            <v>45.5</v>
          </cell>
          <cell r="P2765">
            <v>2</v>
          </cell>
        </row>
        <row r="2766">
          <cell r="A2766" t="str">
            <v>ON</v>
          </cell>
          <cell r="B2766">
            <v>7</v>
          </cell>
          <cell r="C2766">
            <v>4</v>
          </cell>
          <cell r="D2766" t="str">
            <v>C</v>
          </cell>
          <cell r="E2766">
            <v>3.75</v>
          </cell>
          <cell r="F2766">
            <v>38163</v>
          </cell>
          <cell r="G2766">
            <v>0.56699999999999995</v>
          </cell>
          <cell r="H2766">
            <v>0.56000000000000005</v>
          </cell>
          <cell r="I2766" t="str">
            <v>7          0</v>
          </cell>
          <cell r="J2766">
            <v>0</v>
          </cell>
          <cell r="K2766">
            <v>0</v>
          </cell>
          <cell r="L2766">
            <v>2004</v>
          </cell>
          <cell r="M2766" t="str">
            <v>No Trade</v>
          </cell>
          <cell r="N2766" t="str">
            <v>NG74</v>
          </cell>
          <cell r="O2766">
            <v>45.5</v>
          </cell>
          <cell r="P2766">
            <v>1</v>
          </cell>
        </row>
        <row r="2767">
          <cell r="A2767" t="str">
            <v>ON</v>
          </cell>
          <cell r="B2767">
            <v>7</v>
          </cell>
          <cell r="C2767">
            <v>4</v>
          </cell>
          <cell r="D2767" t="str">
            <v>P</v>
          </cell>
          <cell r="E2767">
            <v>3.75</v>
          </cell>
          <cell r="F2767">
            <v>38163</v>
          </cell>
          <cell r="G2767">
            <v>0.45600000000000002</v>
          </cell>
          <cell r="H2767">
            <v>0.49</v>
          </cell>
          <cell r="I2767" t="str">
            <v>0          0</v>
          </cell>
          <cell r="J2767">
            <v>0</v>
          </cell>
          <cell r="K2767">
            <v>0</v>
          </cell>
          <cell r="L2767">
            <v>2004</v>
          </cell>
          <cell r="M2767">
            <v>1.321169674221941</v>
          </cell>
          <cell r="N2767" t="str">
            <v>NG74</v>
          </cell>
          <cell r="O2767">
            <v>45.5</v>
          </cell>
          <cell r="P2767">
            <v>2</v>
          </cell>
        </row>
        <row r="2768">
          <cell r="A2768" t="str">
            <v>ON</v>
          </cell>
          <cell r="B2768">
            <v>7</v>
          </cell>
          <cell r="C2768">
            <v>4</v>
          </cell>
          <cell r="D2768" t="str">
            <v>C</v>
          </cell>
          <cell r="E2768">
            <v>3.9</v>
          </cell>
          <cell r="F2768">
            <v>38163</v>
          </cell>
          <cell r="G2768">
            <v>0</v>
          </cell>
          <cell r="H2768">
            <v>0</v>
          </cell>
          <cell r="I2768" t="str">
            <v>0          0</v>
          </cell>
          <cell r="J2768">
            <v>0</v>
          </cell>
          <cell r="K2768">
            <v>0</v>
          </cell>
          <cell r="L2768">
            <v>2004</v>
          </cell>
          <cell r="M2768" t="str">
            <v>No Trade</v>
          </cell>
          <cell r="N2768" t="str">
            <v/>
          </cell>
          <cell r="O2768" t="str">
            <v/>
          </cell>
          <cell r="P2768" t="str">
            <v/>
          </cell>
        </row>
        <row r="2769">
          <cell r="A2769" t="str">
            <v>ON</v>
          </cell>
          <cell r="B2769">
            <v>7</v>
          </cell>
          <cell r="C2769">
            <v>4</v>
          </cell>
          <cell r="D2769" t="str">
            <v>C</v>
          </cell>
          <cell r="E2769">
            <v>4.75</v>
          </cell>
          <cell r="F2769">
            <v>38163</v>
          </cell>
          <cell r="G2769">
            <v>0.247</v>
          </cell>
          <cell r="H2769">
            <v>0.22</v>
          </cell>
          <cell r="I2769" t="str">
            <v>5          0</v>
          </cell>
          <cell r="J2769">
            <v>0</v>
          </cell>
          <cell r="K2769">
            <v>0</v>
          </cell>
          <cell r="L2769">
            <v>2004</v>
          </cell>
          <cell r="M2769" t="str">
            <v>No Trade</v>
          </cell>
          <cell r="N2769" t="str">
            <v>NG74</v>
          </cell>
          <cell r="O2769">
            <v>45.5</v>
          </cell>
          <cell r="P2769">
            <v>1</v>
          </cell>
        </row>
        <row r="2770">
          <cell r="A2770" t="str">
            <v>ON</v>
          </cell>
          <cell r="B2770">
            <v>8</v>
          </cell>
          <cell r="C2770">
            <v>4</v>
          </cell>
          <cell r="D2770" t="str">
            <v>C</v>
          </cell>
          <cell r="E2770">
            <v>3.7</v>
          </cell>
          <cell r="F2770">
            <v>38195</v>
          </cell>
          <cell r="G2770">
            <v>0.58399999999999996</v>
          </cell>
          <cell r="H2770">
            <v>0.54</v>
          </cell>
          <cell r="I2770" t="str">
            <v>4          0</v>
          </cell>
          <cell r="J2770">
            <v>0</v>
          </cell>
          <cell r="K2770">
            <v>0</v>
          </cell>
          <cell r="L2770">
            <v>2004</v>
          </cell>
          <cell r="M2770" t="str">
            <v>No Trade</v>
          </cell>
          <cell r="N2770" t="str">
            <v>NG84</v>
          </cell>
          <cell r="O2770">
            <v>45.5</v>
          </cell>
          <cell r="P2770">
            <v>1</v>
          </cell>
        </row>
        <row r="2771">
          <cell r="A2771" t="str">
            <v>ON</v>
          </cell>
          <cell r="B2771">
            <v>8</v>
          </cell>
          <cell r="C2771">
            <v>4</v>
          </cell>
          <cell r="D2771" t="str">
            <v>P</v>
          </cell>
          <cell r="E2771">
            <v>3.7</v>
          </cell>
          <cell r="F2771">
            <v>38195</v>
          </cell>
          <cell r="G2771">
            <v>0.438</v>
          </cell>
          <cell r="H2771">
            <v>0.47</v>
          </cell>
          <cell r="I2771" t="str">
            <v>2          0</v>
          </cell>
          <cell r="J2771">
            <v>0</v>
          </cell>
          <cell r="K2771">
            <v>0</v>
          </cell>
          <cell r="L2771">
            <v>2004</v>
          </cell>
          <cell r="M2771">
            <v>1.2812368594407855</v>
          </cell>
          <cell r="N2771" t="str">
            <v>NG84</v>
          </cell>
          <cell r="O2771">
            <v>45.5</v>
          </cell>
          <cell r="P2771">
            <v>2</v>
          </cell>
        </row>
        <row r="2772">
          <cell r="A2772" t="str">
            <v>ON</v>
          </cell>
          <cell r="B2772">
            <v>8</v>
          </cell>
          <cell r="C2772">
            <v>4</v>
          </cell>
          <cell r="D2772" t="str">
            <v>C</v>
          </cell>
          <cell r="E2772">
            <v>3.75</v>
          </cell>
          <cell r="F2772">
            <v>38195</v>
          </cell>
          <cell r="G2772">
            <v>0.58699999999999997</v>
          </cell>
          <cell r="H2772">
            <v>0.57999999999999996</v>
          </cell>
          <cell r="I2772" t="str">
            <v>7          0</v>
          </cell>
          <cell r="J2772">
            <v>0</v>
          </cell>
          <cell r="K2772">
            <v>0</v>
          </cell>
          <cell r="L2772">
            <v>2004</v>
          </cell>
          <cell r="M2772" t="str">
            <v>No Trade</v>
          </cell>
          <cell r="N2772" t="str">
            <v>NG84</v>
          </cell>
          <cell r="O2772">
            <v>45.5</v>
          </cell>
          <cell r="P2772">
            <v>1</v>
          </cell>
        </row>
        <row r="2773">
          <cell r="A2773" t="str">
            <v>ON</v>
          </cell>
          <cell r="B2773">
            <v>8</v>
          </cell>
          <cell r="C2773">
            <v>4</v>
          </cell>
          <cell r="D2773" t="str">
            <v>P</v>
          </cell>
          <cell r="E2773">
            <v>3.75</v>
          </cell>
          <cell r="F2773">
            <v>38195</v>
          </cell>
          <cell r="G2773">
            <v>0.46600000000000003</v>
          </cell>
          <cell r="H2773">
            <v>0.5</v>
          </cell>
          <cell r="I2773" t="str">
            <v>0          0</v>
          </cell>
          <cell r="J2773">
            <v>0</v>
          </cell>
          <cell r="K2773">
            <v>0</v>
          </cell>
          <cell r="L2773">
            <v>2004</v>
          </cell>
          <cell r="M2773">
            <v>1.2924985001744687</v>
          </cell>
          <cell r="N2773" t="str">
            <v>NG84</v>
          </cell>
          <cell r="O2773">
            <v>45.5</v>
          </cell>
          <cell r="P2773">
            <v>2</v>
          </cell>
        </row>
        <row r="2774">
          <cell r="A2774" t="str">
            <v>ON</v>
          </cell>
          <cell r="B2774">
            <v>8</v>
          </cell>
          <cell r="C2774">
            <v>4</v>
          </cell>
          <cell r="D2774" t="str">
            <v>C</v>
          </cell>
          <cell r="E2774">
            <v>4.1500000000000004</v>
          </cell>
          <cell r="F2774">
            <v>38195</v>
          </cell>
          <cell r="G2774">
            <v>0</v>
          </cell>
          <cell r="H2774">
            <v>0</v>
          </cell>
          <cell r="I2774" t="str">
            <v>0          0</v>
          </cell>
          <cell r="J2774">
            <v>0</v>
          </cell>
          <cell r="K2774">
            <v>0</v>
          </cell>
          <cell r="L2774">
            <v>2004</v>
          </cell>
          <cell r="M2774" t="str">
            <v>No Trade</v>
          </cell>
          <cell r="N2774" t="str">
            <v/>
          </cell>
          <cell r="O2774" t="str">
            <v/>
          </cell>
          <cell r="P2774" t="str">
            <v/>
          </cell>
        </row>
        <row r="2775">
          <cell r="A2775" t="str">
            <v>ON</v>
          </cell>
          <cell r="B2775">
            <v>8</v>
          </cell>
          <cell r="C2775">
            <v>4</v>
          </cell>
          <cell r="D2775" t="str">
            <v>C</v>
          </cell>
          <cell r="E2775">
            <v>4.75</v>
          </cell>
          <cell r="F2775">
            <v>38195</v>
          </cell>
          <cell r="G2775">
            <v>0.26300000000000001</v>
          </cell>
          <cell r="H2775">
            <v>0.24</v>
          </cell>
          <cell r="I2775" t="str">
            <v>0          0</v>
          </cell>
          <cell r="J2775">
            <v>0</v>
          </cell>
          <cell r="K2775">
            <v>0</v>
          </cell>
          <cell r="L2775">
            <v>2004</v>
          </cell>
          <cell r="M2775" t="str">
            <v>No Trade</v>
          </cell>
          <cell r="N2775" t="str">
            <v>NG84</v>
          </cell>
          <cell r="O2775">
            <v>45.5</v>
          </cell>
          <cell r="P2775">
            <v>1</v>
          </cell>
        </row>
        <row r="2776">
          <cell r="A2776" t="str">
            <v>ON</v>
          </cell>
          <cell r="B2776">
            <v>9</v>
          </cell>
          <cell r="C2776">
            <v>4</v>
          </cell>
          <cell r="D2776" t="str">
            <v>P</v>
          </cell>
          <cell r="E2776">
            <v>2</v>
          </cell>
          <cell r="F2776">
            <v>38225</v>
          </cell>
          <cell r="G2776">
            <v>6.0000000000000001E-3</v>
          </cell>
          <cell r="H2776">
            <v>0</v>
          </cell>
          <cell r="I2776" t="str">
            <v>7          0</v>
          </cell>
          <cell r="J2776">
            <v>0</v>
          </cell>
          <cell r="K2776">
            <v>0</v>
          </cell>
          <cell r="L2776">
            <v>2004</v>
          </cell>
          <cell r="M2776">
            <v>0.86949111109641186</v>
          </cell>
          <cell r="N2776" t="str">
            <v>NG94</v>
          </cell>
          <cell r="O2776">
            <v>51.5</v>
          </cell>
          <cell r="P2776">
            <v>2</v>
          </cell>
        </row>
        <row r="2777">
          <cell r="A2777" t="str">
            <v>ON</v>
          </cell>
          <cell r="B2777">
            <v>9</v>
          </cell>
          <cell r="C2777">
            <v>4</v>
          </cell>
          <cell r="D2777" t="str">
            <v>C</v>
          </cell>
          <cell r="E2777">
            <v>2.9</v>
          </cell>
          <cell r="F2777">
            <v>38225</v>
          </cell>
          <cell r="G2777">
            <v>0</v>
          </cell>
          <cell r="H2777">
            <v>0</v>
          </cell>
          <cell r="I2777" t="str">
            <v>0          0</v>
          </cell>
          <cell r="J2777">
            <v>0</v>
          </cell>
          <cell r="K2777">
            <v>0</v>
          </cell>
          <cell r="L2777">
            <v>2004</v>
          </cell>
          <cell r="M2777" t="str">
            <v>No Trade</v>
          </cell>
          <cell r="N2777" t="str">
            <v/>
          </cell>
          <cell r="O2777" t="str">
            <v/>
          </cell>
          <cell r="P2777" t="str">
            <v/>
          </cell>
        </row>
        <row r="2778">
          <cell r="A2778" t="str">
            <v>ON</v>
          </cell>
          <cell r="B2778">
            <v>9</v>
          </cell>
          <cell r="C2778">
            <v>4</v>
          </cell>
          <cell r="D2778" t="str">
            <v>P</v>
          </cell>
          <cell r="E2778">
            <v>2.9</v>
          </cell>
          <cell r="F2778">
            <v>38225</v>
          </cell>
          <cell r="G2778">
            <v>0.38100000000000001</v>
          </cell>
          <cell r="H2778">
            <v>0.38</v>
          </cell>
          <cell r="I2778" t="str">
            <v>1          0</v>
          </cell>
          <cell r="J2778">
            <v>0</v>
          </cell>
          <cell r="K2778">
            <v>0</v>
          </cell>
          <cell r="L2778">
            <v>2004</v>
          </cell>
          <cell r="M2778">
            <v>1.3855492619616445</v>
          </cell>
          <cell r="N2778" t="str">
            <v>NG94</v>
          </cell>
          <cell r="O2778">
            <v>51.5</v>
          </cell>
          <cell r="P2778">
            <v>2</v>
          </cell>
        </row>
        <row r="2779">
          <cell r="A2779" t="str">
            <v>ON</v>
          </cell>
          <cell r="B2779">
            <v>9</v>
          </cell>
          <cell r="C2779">
            <v>4</v>
          </cell>
          <cell r="D2779" t="str">
            <v>P</v>
          </cell>
          <cell r="E2779">
            <v>3</v>
          </cell>
          <cell r="F2779">
            <v>38225</v>
          </cell>
          <cell r="G2779">
            <v>0</v>
          </cell>
          <cell r="H2779">
            <v>0</v>
          </cell>
          <cell r="I2779" t="str">
            <v>0          0</v>
          </cell>
          <cell r="J2779">
            <v>0</v>
          </cell>
          <cell r="K2779">
            <v>0</v>
          </cell>
          <cell r="L2779">
            <v>2004</v>
          </cell>
          <cell r="M2779" t="str">
            <v>No Trade</v>
          </cell>
          <cell r="N2779" t="str">
            <v/>
          </cell>
          <cell r="O2779" t="str">
            <v/>
          </cell>
          <cell r="P2779" t="str">
            <v/>
          </cell>
        </row>
        <row r="2780">
          <cell r="A2780" t="str">
            <v>ON</v>
          </cell>
          <cell r="B2780">
            <v>9</v>
          </cell>
          <cell r="C2780">
            <v>4</v>
          </cell>
          <cell r="D2780" t="str">
            <v>C</v>
          </cell>
          <cell r="E2780">
            <v>3.1</v>
          </cell>
          <cell r="F2780">
            <v>38225</v>
          </cell>
          <cell r="G2780">
            <v>0</v>
          </cell>
          <cell r="H2780">
            <v>0</v>
          </cell>
          <cell r="I2780" t="str">
            <v>0          0</v>
          </cell>
          <cell r="J2780">
            <v>0</v>
          </cell>
          <cell r="K2780">
            <v>0</v>
          </cell>
          <cell r="L2780">
            <v>2004</v>
          </cell>
          <cell r="M2780" t="str">
            <v>No Trade</v>
          </cell>
          <cell r="N2780" t="str">
            <v/>
          </cell>
          <cell r="O2780" t="str">
            <v/>
          </cell>
          <cell r="P2780" t="str">
            <v/>
          </cell>
        </row>
        <row r="2781">
          <cell r="A2781" t="str">
            <v>ON</v>
          </cell>
          <cell r="B2781">
            <v>9</v>
          </cell>
          <cell r="C2781">
            <v>4</v>
          </cell>
          <cell r="D2781" t="str">
            <v>C</v>
          </cell>
          <cell r="E2781">
            <v>3.15</v>
          </cell>
          <cell r="F2781">
            <v>38225</v>
          </cell>
          <cell r="G2781">
            <v>0</v>
          </cell>
          <cell r="H2781">
            <v>0</v>
          </cell>
          <cell r="I2781" t="str">
            <v>0          0</v>
          </cell>
          <cell r="J2781">
            <v>0</v>
          </cell>
          <cell r="K2781">
            <v>0</v>
          </cell>
          <cell r="L2781">
            <v>2004</v>
          </cell>
          <cell r="M2781" t="str">
            <v>No Trade</v>
          </cell>
          <cell r="N2781" t="str">
            <v/>
          </cell>
          <cell r="O2781" t="str">
            <v/>
          </cell>
          <cell r="P2781" t="str">
            <v/>
          </cell>
        </row>
        <row r="2782">
          <cell r="A2782" t="str">
            <v>ON</v>
          </cell>
          <cell r="B2782">
            <v>9</v>
          </cell>
          <cell r="C2782">
            <v>4</v>
          </cell>
          <cell r="D2782" t="str">
            <v>C</v>
          </cell>
          <cell r="E2782">
            <v>3.2</v>
          </cell>
          <cell r="F2782">
            <v>38225</v>
          </cell>
          <cell r="G2782">
            <v>0</v>
          </cell>
          <cell r="H2782">
            <v>0</v>
          </cell>
          <cell r="I2782" t="str">
            <v>0          0</v>
          </cell>
          <cell r="J2782">
            <v>0</v>
          </cell>
          <cell r="K2782">
            <v>0</v>
          </cell>
          <cell r="L2782">
            <v>2004</v>
          </cell>
          <cell r="M2782" t="str">
            <v>No Trade</v>
          </cell>
          <cell r="N2782" t="str">
            <v/>
          </cell>
          <cell r="O2782" t="str">
            <v/>
          </cell>
          <cell r="P2782" t="str">
            <v/>
          </cell>
        </row>
        <row r="2783">
          <cell r="A2783" t="str">
            <v>ON</v>
          </cell>
          <cell r="B2783">
            <v>9</v>
          </cell>
          <cell r="C2783">
            <v>4</v>
          </cell>
          <cell r="D2783" t="str">
            <v>C</v>
          </cell>
          <cell r="E2783">
            <v>3.3</v>
          </cell>
          <cell r="F2783">
            <v>38225</v>
          </cell>
          <cell r="G2783">
            <v>0.78400000000000003</v>
          </cell>
          <cell r="H2783">
            <v>0.73</v>
          </cell>
          <cell r="I2783" t="str">
            <v>5          0</v>
          </cell>
          <cell r="J2783">
            <v>0</v>
          </cell>
          <cell r="K2783">
            <v>0</v>
          </cell>
          <cell r="L2783">
            <v>2004</v>
          </cell>
          <cell r="M2783" t="str">
            <v>No Trade</v>
          </cell>
          <cell r="N2783" t="str">
            <v>NG94</v>
          </cell>
          <cell r="O2783">
            <v>51.5</v>
          </cell>
          <cell r="P2783">
            <v>1</v>
          </cell>
        </row>
        <row r="2784">
          <cell r="A2784" t="str">
            <v>ON</v>
          </cell>
          <cell r="B2784">
            <v>9</v>
          </cell>
          <cell r="C2784">
            <v>4</v>
          </cell>
          <cell r="D2784" t="str">
            <v>P</v>
          </cell>
          <cell r="E2784">
            <v>3.3</v>
          </cell>
          <cell r="F2784">
            <v>38225</v>
          </cell>
          <cell r="G2784">
            <v>0.25900000000000001</v>
          </cell>
          <cell r="H2784">
            <v>0.28000000000000003</v>
          </cell>
          <cell r="I2784" t="str">
            <v>4          0</v>
          </cell>
          <cell r="J2784">
            <v>0</v>
          </cell>
          <cell r="K2784">
            <v>0</v>
          </cell>
          <cell r="L2784">
            <v>2004</v>
          </cell>
          <cell r="M2784">
            <v>1.2057661302763847</v>
          </cell>
          <cell r="N2784" t="str">
            <v>NG94</v>
          </cell>
          <cell r="O2784">
            <v>51.5</v>
          </cell>
          <cell r="P2784">
            <v>2</v>
          </cell>
        </row>
        <row r="2785">
          <cell r="A2785" t="str">
            <v>ON</v>
          </cell>
          <cell r="B2785">
            <v>9</v>
          </cell>
          <cell r="C2785">
            <v>4</v>
          </cell>
          <cell r="D2785" t="str">
            <v>P</v>
          </cell>
          <cell r="E2785">
            <v>3.45</v>
          </cell>
          <cell r="F2785">
            <v>38225</v>
          </cell>
          <cell r="G2785">
            <v>0</v>
          </cell>
          <cell r="H2785">
            <v>0</v>
          </cell>
          <cell r="I2785" t="str">
            <v>0          0</v>
          </cell>
          <cell r="J2785">
            <v>0</v>
          </cell>
          <cell r="K2785">
            <v>0</v>
          </cell>
          <cell r="L2785">
            <v>2004</v>
          </cell>
          <cell r="M2785" t="str">
            <v>No Trade</v>
          </cell>
          <cell r="N2785" t="str">
            <v/>
          </cell>
          <cell r="O2785" t="str">
            <v/>
          </cell>
          <cell r="P2785" t="str">
            <v/>
          </cell>
        </row>
        <row r="2786">
          <cell r="A2786" t="str">
            <v>ON</v>
          </cell>
          <cell r="B2786">
            <v>9</v>
          </cell>
          <cell r="C2786">
            <v>4</v>
          </cell>
          <cell r="D2786" t="str">
            <v>P</v>
          </cell>
          <cell r="E2786">
            <v>3.5</v>
          </cell>
          <cell r="F2786">
            <v>38225</v>
          </cell>
          <cell r="G2786">
            <v>0</v>
          </cell>
          <cell r="H2786">
            <v>0</v>
          </cell>
          <cell r="I2786" t="str">
            <v>0          0</v>
          </cell>
          <cell r="J2786">
            <v>0</v>
          </cell>
          <cell r="K2786">
            <v>0</v>
          </cell>
          <cell r="L2786">
            <v>2004</v>
          </cell>
          <cell r="M2786" t="str">
            <v>No Trade</v>
          </cell>
          <cell r="N2786" t="str">
            <v/>
          </cell>
          <cell r="O2786" t="str">
            <v/>
          </cell>
          <cell r="P2786" t="str">
            <v/>
          </cell>
        </row>
        <row r="2787">
          <cell r="A2787" t="str">
            <v>ON</v>
          </cell>
          <cell r="B2787">
            <v>9</v>
          </cell>
          <cell r="C2787">
            <v>4</v>
          </cell>
          <cell r="D2787" t="str">
            <v>C</v>
          </cell>
          <cell r="E2787">
            <v>3.55</v>
          </cell>
          <cell r="F2787">
            <v>38225</v>
          </cell>
          <cell r="G2787">
            <v>0</v>
          </cell>
          <cell r="H2787">
            <v>0</v>
          </cell>
          <cell r="I2787" t="str">
            <v>0          0</v>
          </cell>
          <cell r="J2787">
            <v>0</v>
          </cell>
          <cell r="K2787">
            <v>0</v>
          </cell>
          <cell r="L2787">
            <v>2004</v>
          </cell>
          <cell r="M2787" t="str">
            <v>No Trade</v>
          </cell>
          <cell r="N2787" t="str">
            <v/>
          </cell>
          <cell r="O2787" t="str">
            <v/>
          </cell>
          <cell r="P2787" t="str">
            <v/>
          </cell>
        </row>
        <row r="2788">
          <cell r="A2788" t="str">
            <v>ON</v>
          </cell>
          <cell r="B2788">
            <v>9</v>
          </cell>
          <cell r="C2788">
            <v>4</v>
          </cell>
          <cell r="D2788" t="str">
            <v>C</v>
          </cell>
          <cell r="E2788">
            <v>3.6</v>
          </cell>
          <cell r="F2788">
            <v>38225</v>
          </cell>
          <cell r="G2788">
            <v>0</v>
          </cell>
          <cell r="H2788">
            <v>0</v>
          </cell>
          <cell r="I2788" t="str">
            <v>0          0</v>
          </cell>
          <cell r="J2788">
            <v>0</v>
          </cell>
          <cell r="K2788">
            <v>0</v>
          </cell>
          <cell r="L2788">
            <v>2004</v>
          </cell>
          <cell r="M2788" t="str">
            <v>No Trade</v>
          </cell>
          <cell r="N2788" t="str">
            <v/>
          </cell>
          <cell r="O2788" t="str">
            <v/>
          </cell>
          <cell r="P2788" t="str">
            <v/>
          </cell>
        </row>
        <row r="2789">
          <cell r="A2789" t="str">
            <v>ON</v>
          </cell>
          <cell r="B2789">
            <v>9</v>
          </cell>
          <cell r="C2789">
            <v>4</v>
          </cell>
          <cell r="D2789" t="str">
            <v>C</v>
          </cell>
          <cell r="E2789">
            <v>3.7</v>
          </cell>
          <cell r="F2789">
            <v>38225</v>
          </cell>
          <cell r="G2789">
            <v>0.59</v>
          </cell>
          <cell r="H2789">
            <v>0.54</v>
          </cell>
          <cell r="I2789" t="str">
            <v>9          0</v>
          </cell>
          <cell r="J2789">
            <v>0</v>
          </cell>
          <cell r="K2789">
            <v>0</v>
          </cell>
          <cell r="L2789">
            <v>2004</v>
          </cell>
          <cell r="M2789" t="str">
            <v>No Trade</v>
          </cell>
          <cell r="N2789" t="str">
            <v>NG94</v>
          </cell>
          <cell r="O2789">
            <v>51.5</v>
          </cell>
          <cell r="P2789">
            <v>1</v>
          </cell>
        </row>
        <row r="2790">
          <cell r="A2790" t="str">
            <v>ON</v>
          </cell>
          <cell r="B2790">
            <v>9</v>
          </cell>
          <cell r="C2790">
            <v>4</v>
          </cell>
          <cell r="D2790" t="str">
            <v>P</v>
          </cell>
          <cell r="E2790">
            <v>3.7</v>
          </cell>
          <cell r="F2790">
            <v>38225</v>
          </cell>
          <cell r="G2790">
            <v>0.45400000000000001</v>
          </cell>
          <cell r="H2790">
            <v>0.48</v>
          </cell>
          <cell r="I2790" t="str">
            <v>7          0</v>
          </cell>
          <cell r="J2790">
            <v>0</v>
          </cell>
          <cell r="K2790">
            <v>0</v>
          </cell>
          <cell r="L2790">
            <v>2004</v>
          </cell>
          <cell r="M2790">
            <v>1.2972153379432589</v>
          </cell>
          <cell r="N2790" t="str">
            <v>NG94</v>
          </cell>
          <cell r="O2790">
            <v>51.5</v>
          </cell>
          <cell r="P2790">
            <v>2</v>
          </cell>
        </row>
        <row r="2791">
          <cell r="A2791" t="str">
            <v>ON</v>
          </cell>
          <cell r="B2791">
            <v>9</v>
          </cell>
          <cell r="C2791">
            <v>4</v>
          </cell>
          <cell r="D2791" t="str">
            <v>C</v>
          </cell>
          <cell r="E2791">
            <v>3.75</v>
          </cell>
          <cell r="F2791">
            <v>38225</v>
          </cell>
          <cell r="G2791">
            <v>0.52100000000000002</v>
          </cell>
          <cell r="H2791">
            <v>0.52</v>
          </cell>
          <cell r="I2791" t="str">
            <v>1          0</v>
          </cell>
          <cell r="J2791">
            <v>0</v>
          </cell>
          <cell r="K2791">
            <v>0</v>
          </cell>
          <cell r="L2791">
            <v>2004</v>
          </cell>
          <cell r="M2791" t="str">
            <v>No Trade</v>
          </cell>
          <cell r="N2791" t="str">
            <v>NG94</v>
          </cell>
          <cell r="O2791">
            <v>51.5</v>
          </cell>
          <cell r="P2791">
            <v>1</v>
          </cell>
        </row>
        <row r="2792">
          <cell r="A2792" t="str">
            <v>ON</v>
          </cell>
          <cell r="B2792">
            <v>9</v>
          </cell>
          <cell r="C2792">
            <v>4</v>
          </cell>
          <cell r="D2792" t="str">
            <v>P</v>
          </cell>
          <cell r="E2792">
            <v>3.75</v>
          </cell>
          <cell r="F2792">
            <v>38225</v>
          </cell>
          <cell r="G2792">
            <v>0.48199999999999998</v>
          </cell>
          <cell r="H2792">
            <v>0.51</v>
          </cell>
          <cell r="I2792" t="str">
            <v>6          0</v>
          </cell>
          <cell r="J2792">
            <v>0</v>
          </cell>
          <cell r="K2792">
            <v>0</v>
          </cell>
          <cell r="L2792">
            <v>2004</v>
          </cell>
          <cell r="M2792">
            <v>1.3080260336041394</v>
          </cell>
          <cell r="N2792" t="str">
            <v>NG94</v>
          </cell>
          <cell r="O2792">
            <v>51.5</v>
          </cell>
          <cell r="P2792">
            <v>2</v>
          </cell>
        </row>
        <row r="2793">
          <cell r="A2793" t="str">
            <v>ON</v>
          </cell>
          <cell r="B2793">
            <v>9</v>
          </cell>
          <cell r="C2793">
            <v>4</v>
          </cell>
          <cell r="D2793" t="str">
            <v>C</v>
          </cell>
          <cell r="E2793">
            <v>3.8</v>
          </cell>
          <cell r="F2793">
            <v>38225</v>
          </cell>
          <cell r="G2793">
            <v>0.54900000000000004</v>
          </cell>
          <cell r="H2793">
            <v>0.51</v>
          </cell>
          <cell r="I2793" t="str">
            <v>0          0</v>
          </cell>
          <cell r="J2793">
            <v>0</v>
          </cell>
          <cell r="K2793">
            <v>0</v>
          </cell>
          <cell r="L2793">
            <v>2004</v>
          </cell>
          <cell r="M2793" t="str">
            <v>No Trade</v>
          </cell>
          <cell r="N2793" t="str">
            <v>NG94</v>
          </cell>
          <cell r="O2793">
            <v>51.5</v>
          </cell>
          <cell r="P2793">
            <v>1</v>
          </cell>
        </row>
        <row r="2794">
          <cell r="A2794" t="str">
            <v>ON</v>
          </cell>
          <cell r="B2794">
            <v>9</v>
          </cell>
          <cell r="C2794">
            <v>4</v>
          </cell>
          <cell r="D2794" t="str">
            <v>P</v>
          </cell>
          <cell r="E2794">
            <v>3.8</v>
          </cell>
          <cell r="F2794">
            <v>38225</v>
          </cell>
          <cell r="G2794">
            <v>0.51</v>
          </cell>
          <cell r="H2794">
            <v>0.54</v>
          </cell>
          <cell r="I2794" t="str">
            <v>5          0</v>
          </cell>
          <cell r="J2794">
            <v>0</v>
          </cell>
          <cell r="K2794">
            <v>0</v>
          </cell>
          <cell r="L2794">
            <v>2004</v>
          </cell>
          <cell r="M2794">
            <v>1.3182280498889312</v>
          </cell>
          <cell r="N2794" t="str">
            <v>NG94</v>
          </cell>
          <cell r="O2794">
            <v>51.5</v>
          </cell>
          <cell r="P2794">
            <v>2</v>
          </cell>
        </row>
        <row r="2795">
          <cell r="A2795" t="str">
            <v>ON</v>
          </cell>
          <cell r="B2795">
            <v>9</v>
          </cell>
          <cell r="C2795">
            <v>4</v>
          </cell>
          <cell r="D2795" t="str">
            <v>C</v>
          </cell>
          <cell r="E2795">
            <v>3.85</v>
          </cell>
          <cell r="F2795">
            <v>38225</v>
          </cell>
          <cell r="G2795">
            <v>0</v>
          </cell>
          <cell r="H2795">
            <v>0</v>
          </cell>
          <cell r="I2795" t="str">
            <v>0          0</v>
          </cell>
          <cell r="J2795">
            <v>0</v>
          </cell>
          <cell r="K2795">
            <v>0</v>
          </cell>
          <cell r="L2795">
            <v>2004</v>
          </cell>
          <cell r="M2795" t="str">
            <v>No Trade</v>
          </cell>
          <cell r="N2795" t="str">
            <v/>
          </cell>
          <cell r="O2795" t="str">
            <v/>
          </cell>
          <cell r="P2795" t="str">
            <v/>
          </cell>
        </row>
        <row r="2796">
          <cell r="A2796" t="str">
            <v>ON</v>
          </cell>
          <cell r="B2796">
            <v>9</v>
          </cell>
          <cell r="C2796">
            <v>4</v>
          </cell>
          <cell r="D2796" t="str">
            <v>C</v>
          </cell>
          <cell r="E2796">
            <v>4</v>
          </cell>
          <cell r="F2796">
            <v>38225</v>
          </cell>
          <cell r="G2796">
            <v>0.47399999999999998</v>
          </cell>
          <cell r="H2796">
            <v>0.43</v>
          </cell>
          <cell r="I2796" t="str">
            <v>8          0</v>
          </cell>
          <cell r="J2796">
            <v>0</v>
          </cell>
          <cell r="K2796">
            <v>0</v>
          </cell>
          <cell r="L2796">
            <v>2004</v>
          </cell>
          <cell r="M2796" t="str">
            <v>No Trade</v>
          </cell>
          <cell r="N2796" t="str">
            <v>NG94</v>
          </cell>
          <cell r="O2796">
            <v>51.5</v>
          </cell>
          <cell r="P2796">
            <v>1</v>
          </cell>
        </row>
        <row r="2797">
          <cell r="A2797" t="str">
            <v>ON</v>
          </cell>
          <cell r="B2797">
            <v>9</v>
          </cell>
          <cell r="C2797">
            <v>4</v>
          </cell>
          <cell r="D2797" t="str">
            <v>P</v>
          </cell>
          <cell r="E2797">
            <v>4</v>
          </cell>
          <cell r="F2797">
            <v>38225</v>
          </cell>
          <cell r="G2797">
            <v>0</v>
          </cell>
          <cell r="H2797">
            <v>0</v>
          </cell>
          <cell r="I2797" t="str">
            <v>0          0</v>
          </cell>
          <cell r="J2797">
            <v>0</v>
          </cell>
          <cell r="K2797">
            <v>0</v>
          </cell>
          <cell r="L2797">
            <v>2004</v>
          </cell>
          <cell r="M2797" t="str">
            <v>No Trade</v>
          </cell>
          <cell r="N2797" t="str">
            <v/>
          </cell>
          <cell r="O2797" t="str">
            <v/>
          </cell>
          <cell r="P2797" t="str">
            <v/>
          </cell>
        </row>
        <row r="2798">
          <cell r="A2798" t="str">
            <v>ON</v>
          </cell>
          <cell r="B2798">
            <v>9</v>
          </cell>
          <cell r="C2798">
            <v>4</v>
          </cell>
          <cell r="D2798" t="str">
            <v>C</v>
          </cell>
          <cell r="E2798">
            <v>4.75</v>
          </cell>
          <cell r="F2798">
            <v>38225</v>
          </cell>
          <cell r="G2798">
            <v>0.27200000000000002</v>
          </cell>
          <cell r="H2798">
            <v>0.24</v>
          </cell>
          <cell r="I2798" t="str">
            <v>9          0</v>
          </cell>
          <cell r="J2798">
            <v>0</v>
          </cell>
          <cell r="K2798">
            <v>0</v>
          </cell>
          <cell r="L2798">
            <v>2004</v>
          </cell>
          <cell r="M2798" t="str">
            <v>No Trade</v>
          </cell>
          <cell r="N2798" t="str">
            <v>NG94</v>
          </cell>
          <cell r="O2798">
            <v>51.5</v>
          </cell>
          <cell r="P2798">
            <v>1</v>
          </cell>
        </row>
        <row r="2799">
          <cell r="A2799" t="str">
            <v>ON</v>
          </cell>
          <cell r="B2799">
            <v>10</v>
          </cell>
          <cell r="C2799">
            <v>4</v>
          </cell>
          <cell r="D2799" t="str">
            <v>P</v>
          </cell>
          <cell r="E2799">
            <v>2.75</v>
          </cell>
          <cell r="F2799">
            <v>38257</v>
          </cell>
          <cell r="G2799">
            <v>0</v>
          </cell>
          <cell r="H2799">
            <v>0</v>
          </cell>
          <cell r="I2799" t="str">
            <v>0          0</v>
          </cell>
          <cell r="J2799">
            <v>0</v>
          </cell>
          <cell r="K2799">
            <v>0</v>
          </cell>
          <cell r="L2799">
            <v>2004</v>
          </cell>
          <cell r="M2799" t="str">
            <v>No Trade</v>
          </cell>
          <cell r="N2799" t="str">
            <v/>
          </cell>
          <cell r="O2799" t="str">
            <v/>
          </cell>
          <cell r="P2799" t="str">
            <v/>
          </cell>
        </row>
        <row r="2800">
          <cell r="A2800" t="str">
            <v>ON</v>
          </cell>
          <cell r="B2800">
            <v>10</v>
          </cell>
          <cell r="C2800">
            <v>4</v>
          </cell>
          <cell r="D2800" t="str">
            <v>P</v>
          </cell>
          <cell r="E2800">
            <v>3.25</v>
          </cell>
          <cell r="F2800">
            <v>38257</v>
          </cell>
          <cell r="G2800">
            <v>0.24399999999999999</v>
          </cell>
          <cell r="H2800">
            <v>0.26</v>
          </cell>
          <cell r="I2800" t="str">
            <v>5          0</v>
          </cell>
          <cell r="J2800">
            <v>0</v>
          </cell>
          <cell r="K2800">
            <v>0</v>
          </cell>
          <cell r="L2800">
            <v>2004</v>
          </cell>
          <cell r="M2800">
            <v>1.170822138815637</v>
          </cell>
          <cell r="N2800" t="str">
            <v>NG104</v>
          </cell>
          <cell r="O2800">
            <v>51.5</v>
          </cell>
          <cell r="P2800">
            <v>2</v>
          </cell>
        </row>
        <row r="2801">
          <cell r="A2801" t="str">
            <v>ON</v>
          </cell>
          <cell r="B2801">
            <v>10</v>
          </cell>
          <cell r="C2801">
            <v>4</v>
          </cell>
          <cell r="D2801" t="str">
            <v>P</v>
          </cell>
          <cell r="E2801">
            <v>3.45</v>
          </cell>
          <cell r="F2801">
            <v>38257</v>
          </cell>
          <cell r="G2801">
            <v>0</v>
          </cell>
          <cell r="H2801">
            <v>0</v>
          </cell>
          <cell r="I2801" t="str">
            <v>0          0</v>
          </cell>
          <cell r="J2801">
            <v>0</v>
          </cell>
          <cell r="K2801">
            <v>0</v>
          </cell>
          <cell r="L2801">
            <v>2004</v>
          </cell>
          <cell r="M2801" t="str">
            <v>No Trade</v>
          </cell>
          <cell r="N2801" t="str">
            <v/>
          </cell>
          <cell r="O2801" t="str">
            <v/>
          </cell>
          <cell r="P2801" t="str">
            <v/>
          </cell>
        </row>
        <row r="2802">
          <cell r="A2802" t="str">
            <v>ON</v>
          </cell>
          <cell r="B2802">
            <v>10</v>
          </cell>
          <cell r="C2802">
            <v>4</v>
          </cell>
          <cell r="D2802" t="str">
            <v>C</v>
          </cell>
          <cell r="E2802">
            <v>3.7</v>
          </cell>
          <cell r="F2802">
            <v>38257</v>
          </cell>
          <cell r="G2802">
            <v>0.61499999999999999</v>
          </cell>
          <cell r="H2802">
            <v>0.56999999999999995</v>
          </cell>
          <cell r="I2802" t="str">
            <v>2          0</v>
          </cell>
          <cell r="J2802">
            <v>0</v>
          </cell>
          <cell r="K2802">
            <v>0</v>
          </cell>
          <cell r="L2802">
            <v>2004</v>
          </cell>
          <cell r="M2802" t="str">
            <v>No Trade</v>
          </cell>
          <cell r="N2802" t="str">
            <v>NG104</v>
          </cell>
          <cell r="O2802">
            <v>51.5</v>
          </cell>
          <cell r="P2802">
            <v>1</v>
          </cell>
        </row>
        <row r="2803">
          <cell r="A2803" t="str">
            <v>ON</v>
          </cell>
          <cell r="B2803">
            <v>10</v>
          </cell>
          <cell r="C2803">
            <v>4</v>
          </cell>
          <cell r="D2803" t="str">
            <v>P</v>
          </cell>
          <cell r="E2803">
            <v>3.7</v>
          </cell>
          <cell r="F2803">
            <v>38257</v>
          </cell>
          <cell r="G2803">
            <v>0.45800000000000002</v>
          </cell>
          <cell r="H2803">
            <v>0.48</v>
          </cell>
          <cell r="I2803" t="str">
            <v>9          0</v>
          </cell>
          <cell r="J2803">
            <v>0</v>
          </cell>
          <cell r="K2803">
            <v>0</v>
          </cell>
          <cell r="L2803">
            <v>2004</v>
          </cell>
          <cell r="M2803">
            <v>1.2693185311721971</v>
          </cell>
          <cell r="N2803" t="str">
            <v>NG104</v>
          </cell>
          <cell r="O2803">
            <v>51.5</v>
          </cell>
          <cell r="P2803">
            <v>2</v>
          </cell>
        </row>
        <row r="2804">
          <cell r="A2804" t="str">
            <v>ON</v>
          </cell>
          <cell r="B2804">
            <v>10</v>
          </cell>
          <cell r="C2804">
            <v>4</v>
          </cell>
          <cell r="D2804" t="str">
            <v>C</v>
          </cell>
          <cell r="E2804">
            <v>3.75</v>
          </cell>
          <cell r="F2804">
            <v>38257</v>
          </cell>
          <cell r="G2804">
            <v>0</v>
          </cell>
          <cell r="H2804">
            <v>0</v>
          </cell>
          <cell r="I2804" t="str">
            <v>0          0</v>
          </cell>
          <cell r="J2804">
            <v>0</v>
          </cell>
          <cell r="K2804">
            <v>0</v>
          </cell>
          <cell r="L2804">
            <v>2004</v>
          </cell>
          <cell r="M2804" t="str">
            <v>No Trade</v>
          </cell>
          <cell r="N2804" t="str">
            <v/>
          </cell>
          <cell r="O2804" t="str">
            <v/>
          </cell>
          <cell r="P2804" t="str">
            <v/>
          </cell>
        </row>
        <row r="2805">
          <cell r="A2805" t="str">
            <v>ON</v>
          </cell>
          <cell r="B2805">
            <v>10</v>
          </cell>
          <cell r="C2805">
            <v>4</v>
          </cell>
          <cell r="D2805" t="str">
            <v>P</v>
          </cell>
          <cell r="E2805">
            <v>3.75</v>
          </cell>
          <cell r="F2805">
            <v>38257</v>
          </cell>
          <cell r="G2805">
            <v>0.48499999999999999</v>
          </cell>
          <cell r="H2805">
            <v>0.51</v>
          </cell>
          <cell r="I2805" t="str">
            <v>8          0</v>
          </cell>
          <cell r="J2805">
            <v>0</v>
          </cell>
          <cell r="K2805">
            <v>0</v>
          </cell>
          <cell r="L2805">
            <v>2004</v>
          </cell>
          <cell r="M2805">
            <v>1.2791534295055953</v>
          </cell>
          <cell r="N2805" t="str">
            <v>NG104</v>
          </cell>
          <cell r="O2805">
            <v>51.5</v>
          </cell>
          <cell r="P2805">
            <v>2</v>
          </cell>
        </row>
        <row r="2806">
          <cell r="A2806" t="str">
            <v>ON</v>
          </cell>
          <cell r="B2806">
            <v>10</v>
          </cell>
          <cell r="C2806">
            <v>4</v>
          </cell>
          <cell r="D2806" t="str">
            <v>C</v>
          </cell>
          <cell r="E2806">
            <v>4.75</v>
          </cell>
          <cell r="F2806">
            <v>38257</v>
          </cell>
          <cell r="G2806">
            <v>0.29199999999999998</v>
          </cell>
          <cell r="H2806">
            <v>0.26</v>
          </cell>
          <cell r="I2806" t="str">
            <v>7          0</v>
          </cell>
          <cell r="J2806">
            <v>0</v>
          </cell>
          <cell r="K2806">
            <v>0</v>
          </cell>
          <cell r="L2806">
            <v>2004</v>
          </cell>
          <cell r="M2806" t="str">
            <v>No Trade</v>
          </cell>
          <cell r="N2806" t="str">
            <v>NG104</v>
          </cell>
          <cell r="O2806">
            <v>51.5</v>
          </cell>
          <cell r="P2806">
            <v>1</v>
          </cell>
        </row>
        <row r="2807">
          <cell r="A2807" t="str">
            <v>ON</v>
          </cell>
          <cell r="B2807">
            <v>11</v>
          </cell>
          <cell r="C2807">
            <v>4</v>
          </cell>
          <cell r="D2807" t="str">
            <v>P</v>
          </cell>
          <cell r="E2807">
            <v>3.25</v>
          </cell>
          <cell r="F2807">
            <v>38286</v>
          </cell>
          <cell r="G2807">
            <v>0.219</v>
          </cell>
          <cell r="H2807">
            <v>0.23</v>
          </cell>
          <cell r="I2807" t="str">
            <v>7          0</v>
          </cell>
          <cell r="J2807">
            <v>0</v>
          </cell>
          <cell r="K2807">
            <v>0</v>
          </cell>
          <cell r="L2807">
            <v>2004</v>
          </cell>
          <cell r="M2807">
            <v>1.122115935617521</v>
          </cell>
          <cell r="N2807" t="str">
            <v>NG114</v>
          </cell>
          <cell r="O2807">
            <v>51.5</v>
          </cell>
          <cell r="P2807">
            <v>2</v>
          </cell>
        </row>
        <row r="2808">
          <cell r="A2808" t="str">
            <v>ON</v>
          </cell>
          <cell r="B2808">
            <v>11</v>
          </cell>
          <cell r="C2808">
            <v>4</v>
          </cell>
          <cell r="D2808" t="str">
            <v>P</v>
          </cell>
          <cell r="E2808">
            <v>3.7</v>
          </cell>
          <cell r="F2808">
            <v>38286</v>
          </cell>
          <cell r="G2808">
            <v>0.40699999999999997</v>
          </cell>
          <cell r="H2808">
            <v>0.43</v>
          </cell>
          <cell r="I2808" t="str">
            <v>5          0</v>
          </cell>
          <cell r="J2808">
            <v>0</v>
          </cell>
          <cell r="K2808">
            <v>0</v>
          </cell>
          <cell r="L2808">
            <v>2004</v>
          </cell>
          <cell r="M2808">
            <v>1.2087079945641301</v>
          </cell>
          <cell r="N2808" t="str">
            <v>NG114</v>
          </cell>
          <cell r="O2808">
            <v>51.5</v>
          </cell>
          <cell r="P2808">
            <v>2</v>
          </cell>
        </row>
        <row r="2809">
          <cell r="A2809" t="str">
            <v>ON</v>
          </cell>
          <cell r="B2809">
            <v>11</v>
          </cell>
          <cell r="C2809">
            <v>4</v>
          </cell>
          <cell r="D2809" t="str">
            <v>C</v>
          </cell>
          <cell r="E2809">
            <v>3.75</v>
          </cell>
          <cell r="F2809">
            <v>38286</v>
          </cell>
          <cell r="G2809">
            <v>0</v>
          </cell>
          <cell r="H2809">
            <v>0</v>
          </cell>
          <cell r="I2809" t="str">
            <v>0          0</v>
          </cell>
          <cell r="J2809">
            <v>0</v>
          </cell>
          <cell r="K2809">
            <v>0</v>
          </cell>
          <cell r="L2809">
            <v>2004</v>
          </cell>
          <cell r="M2809" t="str">
            <v>No Trade</v>
          </cell>
          <cell r="N2809" t="str">
            <v/>
          </cell>
          <cell r="O2809" t="str">
            <v/>
          </cell>
          <cell r="P2809" t="str">
            <v/>
          </cell>
        </row>
        <row r="2810">
          <cell r="A2810" t="str">
            <v>ON</v>
          </cell>
          <cell r="B2810">
            <v>11</v>
          </cell>
          <cell r="C2810">
            <v>4</v>
          </cell>
          <cell r="D2810" t="str">
            <v>C</v>
          </cell>
          <cell r="E2810">
            <v>4.75</v>
          </cell>
          <cell r="F2810">
            <v>38286</v>
          </cell>
          <cell r="G2810">
            <v>0.35899999999999999</v>
          </cell>
          <cell r="H2810">
            <v>0.33</v>
          </cell>
          <cell r="I2810" t="str">
            <v>1          0</v>
          </cell>
          <cell r="J2810">
            <v>0</v>
          </cell>
          <cell r="K2810">
            <v>0</v>
          </cell>
          <cell r="L2810">
            <v>2004</v>
          </cell>
          <cell r="M2810" t="str">
            <v>No Trade</v>
          </cell>
          <cell r="N2810" t="str">
            <v>NG114</v>
          </cell>
          <cell r="O2810">
            <v>51.5</v>
          </cell>
          <cell r="P2810">
            <v>1</v>
          </cell>
        </row>
        <row r="2811">
          <cell r="A2811" t="str">
            <v>ON</v>
          </cell>
          <cell r="B2811">
            <v>12</v>
          </cell>
          <cell r="C2811">
            <v>4</v>
          </cell>
          <cell r="D2811" t="str">
            <v>C</v>
          </cell>
          <cell r="E2811">
            <v>3.45</v>
          </cell>
          <cell r="F2811">
            <v>38314</v>
          </cell>
          <cell r="G2811">
            <v>0.999</v>
          </cell>
          <cell r="H2811">
            <v>0.94</v>
          </cell>
          <cell r="I2811" t="str">
            <v>4          0</v>
          </cell>
          <cell r="J2811">
            <v>0</v>
          </cell>
          <cell r="K2811">
            <v>0</v>
          </cell>
          <cell r="L2811">
            <v>2004</v>
          </cell>
          <cell r="M2811" t="str">
            <v>No Trade</v>
          </cell>
          <cell r="N2811" t="str">
            <v>NG124</v>
          </cell>
          <cell r="O2811">
            <v>51.5</v>
          </cell>
          <cell r="P2811">
            <v>1</v>
          </cell>
        </row>
        <row r="2812">
          <cell r="A2812" t="str">
            <v>ON</v>
          </cell>
          <cell r="B2812">
            <v>12</v>
          </cell>
          <cell r="C2812">
            <v>4</v>
          </cell>
          <cell r="D2812" t="str">
            <v>P</v>
          </cell>
          <cell r="E2812">
            <v>3.45</v>
          </cell>
          <cell r="F2812">
            <v>38314</v>
          </cell>
          <cell r="G2812">
            <v>0.27800000000000002</v>
          </cell>
          <cell r="H2812">
            <v>0.28999999999999998</v>
          </cell>
          <cell r="I2812" t="str">
            <v>6          0</v>
          </cell>
          <cell r="J2812">
            <v>0</v>
          </cell>
          <cell r="K2812">
            <v>0</v>
          </cell>
          <cell r="L2812">
            <v>2004</v>
          </cell>
          <cell r="M2812">
            <v>1.1257429551528979</v>
          </cell>
          <cell r="N2812" t="str">
            <v>NG124</v>
          </cell>
          <cell r="O2812">
            <v>51.5</v>
          </cell>
          <cell r="P2812">
            <v>2</v>
          </cell>
        </row>
        <row r="2813">
          <cell r="A2813" t="str">
            <v>ON</v>
          </cell>
          <cell r="B2813">
            <v>12</v>
          </cell>
          <cell r="C2813">
            <v>4</v>
          </cell>
          <cell r="D2813" t="str">
            <v>C</v>
          </cell>
          <cell r="E2813">
            <v>3.5</v>
          </cell>
          <cell r="F2813">
            <v>38314</v>
          </cell>
          <cell r="G2813">
            <v>0.96899999999999997</v>
          </cell>
          <cell r="H2813">
            <v>0.91</v>
          </cell>
          <cell r="I2813" t="str">
            <v>5          0</v>
          </cell>
          <cell r="J2813">
            <v>0</v>
          </cell>
          <cell r="K2813">
            <v>0</v>
          </cell>
          <cell r="L2813">
            <v>2004</v>
          </cell>
          <cell r="M2813" t="str">
            <v>No Trade</v>
          </cell>
          <cell r="N2813" t="str">
            <v>NG124</v>
          </cell>
          <cell r="O2813">
            <v>51.5</v>
          </cell>
          <cell r="P2813">
            <v>1</v>
          </cell>
        </row>
        <row r="2814">
          <cell r="A2814" t="str">
            <v>ON</v>
          </cell>
          <cell r="B2814">
            <v>12</v>
          </cell>
          <cell r="C2814">
            <v>4</v>
          </cell>
          <cell r="D2814" t="str">
            <v>P</v>
          </cell>
          <cell r="E2814">
            <v>3.5</v>
          </cell>
          <cell r="F2814">
            <v>38314</v>
          </cell>
          <cell r="G2814">
            <v>0.29599999999999999</v>
          </cell>
          <cell r="H2814">
            <v>0.31</v>
          </cell>
          <cell r="I2814" t="str">
            <v>6          0</v>
          </cell>
          <cell r="J2814">
            <v>0</v>
          </cell>
          <cell r="K2814">
            <v>0</v>
          </cell>
          <cell r="L2814">
            <v>2004</v>
          </cell>
          <cell r="M2814">
            <v>1.1334330793137777</v>
          </cell>
          <cell r="N2814" t="str">
            <v>NG124</v>
          </cell>
          <cell r="O2814">
            <v>51.5</v>
          </cell>
          <cell r="P2814">
            <v>2</v>
          </cell>
        </row>
        <row r="2815">
          <cell r="A2815" t="str">
            <v>ON</v>
          </cell>
          <cell r="B2815">
            <v>12</v>
          </cell>
          <cell r="C2815">
            <v>4</v>
          </cell>
          <cell r="D2815" t="str">
            <v>C</v>
          </cell>
          <cell r="E2815">
            <v>3.7</v>
          </cell>
          <cell r="F2815">
            <v>38314</v>
          </cell>
          <cell r="G2815">
            <v>0</v>
          </cell>
          <cell r="H2815">
            <v>0</v>
          </cell>
          <cell r="I2815" t="str">
            <v>0          0</v>
          </cell>
          <cell r="J2815">
            <v>0</v>
          </cell>
          <cell r="K2815">
            <v>0</v>
          </cell>
          <cell r="L2815">
            <v>2004</v>
          </cell>
          <cell r="M2815" t="str">
            <v>No Trade</v>
          </cell>
          <cell r="N2815" t="str">
            <v/>
          </cell>
          <cell r="O2815" t="str">
            <v/>
          </cell>
          <cell r="P2815" t="str">
            <v/>
          </cell>
        </row>
        <row r="2816">
          <cell r="A2816" t="str">
            <v>ON</v>
          </cell>
          <cell r="B2816">
            <v>12</v>
          </cell>
          <cell r="C2816">
            <v>4</v>
          </cell>
          <cell r="D2816" t="str">
            <v>P</v>
          </cell>
          <cell r="E2816">
            <v>3.7</v>
          </cell>
          <cell r="F2816">
            <v>38314</v>
          </cell>
          <cell r="G2816">
            <v>0.378</v>
          </cell>
          <cell r="H2816">
            <v>0.4</v>
          </cell>
          <cell r="I2816" t="str">
            <v>1          0</v>
          </cell>
          <cell r="J2816">
            <v>0</v>
          </cell>
          <cell r="K2816">
            <v>0</v>
          </cell>
          <cell r="L2816">
            <v>2004</v>
          </cell>
          <cell r="M2816">
            <v>1.1662614145981849</v>
          </cell>
          <cell r="N2816" t="str">
            <v>NG124</v>
          </cell>
          <cell r="O2816">
            <v>51.5</v>
          </cell>
          <cell r="P2816">
            <v>2</v>
          </cell>
        </row>
        <row r="2817">
          <cell r="A2817" t="str">
            <v>ON</v>
          </cell>
          <cell r="B2817">
            <v>12</v>
          </cell>
          <cell r="C2817">
            <v>4</v>
          </cell>
          <cell r="D2817" t="str">
            <v>C</v>
          </cell>
          <cell r="E2817">
            <v>3.75</v>
          </cell>
          <cell r="F2817">
            <v>38314</v>
          </cell>
          <cell r="G2817">
            <v>0</v>
          </cell>
          <cell r="H2817">
            <v>0</v>
          </cell>
          <cell r="I2817" t="str">
            <v>0          0</v>
          </cell>
          <cell r="J2817">
            <v>0</v>
          </cell>
          <cell r="K2817">
            <v>0</v>
          </cell>
          <cell r="L2817">
            <v>2004</v>
          </cell>
          <cell r="M2817" t="str">
            <v>No Trade</v>
          </cell>
          <cell r="N2817" t="str">
            <v/>
          </cell>
          <cell r="O2817" t="str">
            <v/>
          </cell>
          <cell r="P2817" t="str">
            <v/>
          </cell>
        </row>
        <row r="2818">
          <cell r="A2818" t="str">
            <v>ON</v>
          </cell>
          <cell r="B2818">
            <v>12</v>
          </cell>
          <cell r="C2818">
            <v>4</v>
          </cell>
          <cell r="D2818" t="str">
            <v>C</v>
          </cell>
          <cell r="E2818">
            <v>4</v>
          </cell>
          <cell r="F2818">
            <v>38314</v>
          </cell>
          <cell r="G2818">
            <v>0.70699999999999996</v>
          </cell>
          <cell r="H2818">
            <v>0.66</v>
          </cell>
          <cell r="I2818" t="str">
            <v>2          0</v>
          </cell>
          <cell r="J2818">
            <v>0</v>
          </cell>
          <cell r="K2818">
            <v>0</v>
          </cell>
          <cell r="L2818">
            <v>2004</v>
          </cell>
          <cell r="M2818" t="str">
            <v>No Trade</v>
          </cell>
          <cell r="N2818" t="str">
            <v>NG124</v>
          </cell>
          <cell r="O2818">
            <v>51.5</v>
          </cell>
          <cell r="P2818">
            <v>1</v>
          </cell>
        </row>
        <row r="2819">
          <cell r="A2819" t="str">
            <v>ON</v>
          </cell>
          <cell r="B2819">
            <v>12</v>
          </cell>
          <cell r="C2819">
            <v>4</v>
          </cell>
          <cell r="D2819" t="str">
            <v>P</v>
          </cell>
          <cell r="E2819">
            <v>4</v>
          </cell>
          <cell r="F2819">
            <v>38314</v>
          </cell>
          <cell r="G2819">
            <v>0.51900000000000002</v>
          </cell>
          <cell r="H2819">
            <v>0.54</v>
          </cell>
          <cell r="I2819" t="str">
            <v>8          0</v>
          </cell>
          <cell r="J2819">
            <v>0</v>
          </cell>
          <cell r="K2819">
            <v>0</v>
          </cell>
          <cell r="L2819">
            <v>2004</v>
          </cell>
          <cell r="M2819">
            <v>1.2127204315002813</v>
          </cell>
          <cell r="N2819" t="str">
            <v>NG124</v>
          </cell>
          <cell r="O2819">
            <v>51.5</v>
          </cell>
          <cell r="P2819">
            <v>2</v>
          </cell>
        </row>
        <row r="2820">
          <cell r="A2820" t="str">
            <v>ON</v>
          </cell>
          <cell r="B2820">
            <v>12</v>
          </cell>
          <cell r="C2820">
            <v>4</v>
          </cell>
          <cell r="D2820" t="str">
            <v>C</v>
          </cell>
          <cell r="E2820">
            <v>4.75</v>
          </cell>
          <cell r="F2820">
            <v>38314</v>
          </cell>
          <cell r="G2820">
            <v>0.442</v>
          </cell>
          <cell r="H2820">
            <v>0.41</v>
          </cell>
          <cell r="I2820" t="str">
            <v>2          0</v>
          </cell>
          <cell r="J2820">
            <v>0</v>
          </cell>
          <cell r="K2820">
            <v>0</v>
          </cell>
          <cell r="L2820">
            <v>2004</v>
          </cell>
          <cell r="M2820" t="str">
            <v>No Trade</v>
          </cell>
          <cell r="N2820" t="str">
            <v>NG124</v>
          </cell>
          <cell r="O2820">
            <v>51.5</v>
          </cell>
          <cell r="P2820">
            <v>1</v>
          </cell>
        </row>
        <row r="2821">
          <cell r="A2821" t="str">
            <v>ON</v>
          </cell>
          <cell r="B2821">
            <v>12</v>
          </cell>
          <cell r="C2821">
            <v>4</v>
          </cell>
          <cell r="D2821" t="str">
            <v>P</v>
          </cell>
          <cell r="E2821">
            <v>4.75</v>
          </cell>
          <cell r="F2821">
            <v>38314</v>
          </cell>
          <cell r="G2821">
            <v>1.069</v>
          </cell>
          <cell r="H2821">
            <v>1.06</v>
          </cell>
          <cell r="I2821" t="str">
            <v>9          0</v>
          </cell>
          <cell r="J2821">
            <v>0</v>
          </cell>
          <cell r="K2821">
            <v>0</v>
          </cell>
          <cell r="L2821">
            <v>2004</v>
          </cell>
          <cell r="M2821">
            <v>1.3639663984036972</v>
          </cell>
          <cell r="N2821" t="str">
            <v>NG124</v>
          </cell>
          <cell r="O2821">
            <v>51.5</v>
          </cell>
          <cell r="P2821">
            <v>2</v>
          </cell>
        </row>
        <row r="2822">
          <cell r="A2822" t="str">
            <v>ON</v>
          </cell>
          <cell r="B2822">
            <v>1</v>
          </cell>
          <cell r="C2822">
            <v>5</v>
          </cell>
          <cell r="D2822" t="str">
            <v>C</v>
          </cell>
          <cell r="E2822">
            <v>3.7</v>
          </cell>
          <cell r="F2822">
            <v>38348</v>
          </cell>
          <cell r="G2822">
            <v>0.40200000000000002</v>
          </cell>
          <cell r="H2822">
            <v>0.4</v>
          </cell>
          <cell r="I2822" t="str">
            <v>2          0</v>
          </cell>
          <cell r="J2822">
            <v>0</v>
          </cell>
          <cell r="K2822">
            <v>0</v>
          </cell>
          <cell r="L2822">
            <v>2005</v>
          </cell>
          <cell r="M2822" t="str">
            <v>No Trade</v>
          </cell>
          <cell r="N2822" t="str">
            <v>NG15</v>
          </cell>
          <cell r="O2822">
            <v>51.5</v>
          </cell>
          <cell r="P2822">
            <v>1</v>
          </cell>
        </row>
        <row r="2823">
          <cell r="A2823" t="str">
            <v>ON</v>
          </cell>
          <cell r="B2823">
            <v>1</v>
          </cell>
          <cell r="C2823">
            <v>5</v>
          </cell>
          <cell r="D2823" t="str">
            <v>P</v>
          </cell>
          <cell r="E2823">
            <v>3.7</v>
          </cell>
          <cell r="F2823">
            <v>38348</v>
          </cell>
          <cell r="G2823">
            <v>0.37</v>
          </cell>
          <cell r="H2823">
            <v>0.39</v>
          </cell>
          <cell r="I2823" t="str">
            <v>2          0</v>
          </cell>
          <cell r="J2823">
            <v>0</v>
          </cell>
          <cell r="K2823">
            <v>0</v>
          </cell>
          <cell r="L2823">
            <v>2005</v>
          </cell>
          <cell r="M2823">
            <v>1.1344493284828137</v>
          </cell>
          <cell r="N2823" t="str">
            <v>NG15</v>
          </cell>
          <cell r="O2823">
            <v>51.5</v>
          </cell>
          <cell r="P2823">
            <v>2</v>
          </cell>
        </row>
        <row r="2824">
          <cell r="A2824" t="str">
            <v>ON</v>
          </cell>
          <cell r="B2824">
            <v>2</v>
          </cell>
          <cell r="C2824">
            <v>5</v>
          </cell>
          <cell r="D2824" t="str">
            <v>P</v>
          </cell>
          <cell r="E2824">
            <v>3.7</v>
          </cell>
          <cell r="F2824">
            <v>38378</v>
          </cell>
          <cell r="G2824">
            <v>0.41299999999999998</v>
          </cell>
          <cell r="H2824">
            <v>0.43</v>
          </cell>
          <cell r="I2824" t="str">
            <v>5          0</v>
          </cell>
          <cell r="J2824">
            <v>0</v>
          </cell>
          <cell r="K2824">
            <v>0</v>
          </cell>
          <cell r="L2824">
            <v>2005</v>
          </cell>
          <cell r="M2824">
            <v>1.1415475085995526</v>
          </cell>
          <cell r="N2824" t="str">
            <v>NG25</v>
          </cell>
          <cell r="O2824">
            <v>51.5</v>
          </cell>
          <cell r="P2824">
            <v>2</v>
          </cell>
        </row>
        <row r="2825">
          <cell r="A2825" t="str">
            <v>ON</v>
          </cell>
          <cell r="B2825">
            <v>2</v>
          </cell>
          <cell r="C2825">
            <v>5</v>
          </cell>
          <cell r="D2825" t="str">
            <v>C</v>
          </cell>
          <cell r="E2825">
            <v>5</v>
          </cell>
          <cell r="F2825">
            <v>38378</v>
          </cell>
          <cell r="G2825">
            <v>0.38400000000000001</v>
          </cell>
          <cell r="H2825">
            <v>0.36</v>
          </cell>
          <cell r="I2825" t="str">
            <v>0          0</v>
          </cell>
          <cell r="J2825">
            <v>0</v>
          </cell>
          <cell r="K2825">
            <v>0</v>
          </cell>
          <cell r="L2825">
            <v>2005</v>
          </cell>
          <cell r="M2825" t="str">
            <v>No Trade</v>
          </cell>
          <cell r="N2825" t="str">
            <v>NG25</v>
          </cell>
          <cell r="O2825">
            <v>51.5</v>
          </cell>
          <cell r="P2825">
            <v>1</v>
          </cell>
        </row>
        <row r="2826">
          <cell r="A2826" t="str">
            <v>ON</v>
          </cell>
          <cell r="B2826">
            <v>3</v>
          </cell>
          <cell r="C2826">
            <v>5</v>
          </cell>
          <cell r="D2826" t="str">
            <v>P</v>
          </cell>
          <cell r="E2826">
            <v>3.7</v>
          </cell>
          <cell r="F2826">
            <v>38406</v>
          </cell>
          <cell r="G2826">
            <v>0.47599999999999998</v>
          </cell>
          <cell r="H2826">
            <v>0.49</v>
          </cell>
          <cell r="I2826" t="str">
            <v>9          0</v>
          </cell>
          <cell r="J2826">
            <v>0</v>
          </cell>
          <cell r="K2826">
            <v>0</v>
          </cell>
          <cell r="L2826">
            <v>2005</v>
          </cell>
          <cell r="M2826">
            <v>1.1609546883175503</v>
          </cell>
          <cell r="N2826" t="str">
            <v>NG35</v>
          </cell>
          <cell r="O2826">
            <v>51.5</v>
          </cell>
          <cell r="P2826">
            <v>2</v>
          </cell>
        </row>
        <row r="2827">
          <cell r="A2827" t="str">
            <v>ON</v>
          </cell>
          <cell r="B2827">
            <v>4</v>
          </cell>
          <cell r="C2827">
            <v>5</v>
          </cell>
          <cell r="D2827" t="str">
            <v>C</v>
          </cell>
          <cell r="E2827">
            <v>3.7</v>
          </cell>
          <cell r="F2827">
            <v>38439</v>
          </cell>
          <cell r="G2827">
            <v>0</v>
          </cell>
          <cell r="H2827">
            <v>0</v>
          </cell>
          <cell r="I2827" t="str">
            <v>0          0</v>
          </cell>
          <cell r="J2827">
            <v>0</v>
          </cell>
          <cell r="K2827">
            <v>0</v>
          </cell>
          <cell r="L2827">
            <v>2005</v>
          </cell>
          <cell r="M2827" t="str">
            <v>No Trade</v>
          </cell>
          <cell r="N2827" t="str">
            <v/>
          </cell>
          <cell r="O2827" t="str">
            <v/>
          </cell>
          <cell r="P2827" t="str">
            <v/>
          </cell>
        </row>
        <row r="2828">
          <cell r="A2828" t="str">
            <v>ON</v>
          </cell>
          <cell r="B2828">
            <v>4</v>
          </cell>
          <cell r="C2828">
            <v>5</v>
          </cell>
          <cell r="D2828" t="str">
            <v>P</v>
          </cell>
          <cell r="E2828">
            <v>3.7</v>
          </cell>
          <cell r="F2828">
            <v>38439</v>
          </cell>
          <cell r="G2828">
            <v>0.55700000000000005</v>
          </cell>
          <cell r="H2828">
            <v>0.57999999999999996</v>
          </cell>
          <cell r="I2828" t="str">
            <v>3          0</v>
          </cell>
          <cell r="J2828">
            <v>0</v>
          </cell>
          <cell r="K2828">
            <v>0</v>
          </cell>
          <cell r="L2828">
            <v>2005</v>
          </cell>
          <cell r="M2828">
            <v>1.1825445021827512</v>
          </cell>
          <cell r="N2828" t="str">
            <v>NG45</v>
          </cell>
          <cell r="O2828">
            <v>51.5</v>
          </cell>
          <cell r="P2828">
            <v>2</v>
          </cell>
        </row>
        <row r="2829">
          <cell r="A2829" t="str">
            <v>ON</v>
          </cell>
          <cell r="B2829">
            <v>5</v>
          </cell>
          <cell r="C2829">
            <v>5</v>
          </cell>
          <cell r="D2829" t="str">
            <v>C</v>
          </cell>
          <cell r="E2829">
            <v>3.7</v>
          </cell>
          <cell r="F2829">
            <v>38468</v>
          </cell>
          <cell r="G2829">
            <v>0.58299999999999996</v>
          </cell>
          <cell r="H2829">
            <v>0.57999999999999996</v>
          </cell>
          <cell r="I2829" t="str">
            <v>3          0</v>
          </cell>
          <cell r="J2829">
            <v>0</v>
          </cell>
          <cell r="K2829">
            <v>0</v>
          </cell>
          <cell r="L2829">
            <v>2005</v>
          </cell>
          <cell r="M2829" t="str">
            <v>No Trade</v>
          </cell>
          <cell r="N2829" t="str">
            <v>NG55</v>
          </cell>
          <cell r="O2829">
            <v>51.5</v>
          </cell>
          <cell r="P2829">
            <v>1</v>
          </cell>
        </row>
        <row r="2830">
          <cell r="A2830" t="str">
            <v>ON</v>
          </cell>
          <cell r="B2830">
            <v>5</v>
          </cell>
          <cell r="C2830">
            <v>5</v>
          </cell>
          <cell r="D2830" t="str">
            <v>P</v>
          </cell>
          <cell r="E2830">
            <v>3.7</v>
          </cell>
          <cell r="F2830">
            <v>38468</v>
          </cell>
          <cell r="G2830">
            <v>0.59299999999999997</v>
          </cell>
          <cell r="H2830">
            <v>0.62</v>
          </cell>
          <cell r="I2830" t="str">
            <v>0          0</v>
          </cell>
          <cell r="J2830">
            <v>0</v>
          </cell>
          <cell r="K2830">
            <v>0</v>
          </cell>
          <cell r="L2830">
            <v>2005</v>
          </cell>
          <cell r="M2830">
            <v>1.1828880706381513</v>
          </cell>
          <cell r="N2830" t="str">
            <v>NG55</v>
          </cell>
          <cell r="O2830">
            <v>51.5</v>
          </cell>
          <cell r="P2830">
            <v>2</v>
          </cell>
        </row>
        <row r="2831">
          <cell r="A2831" t="str">
            <v>ON</v>
          </cell>
          <cell r="B2831">
            <v>5</v>
          </cell>
          <cell r="C2831">
            <v>5</v>
          </cell>
          <cell r="D2831" t="str">
            <v>P</v>
          </cell>
          <cell r="E2831">
            <v>3.75</v>
          </cell>
          <cell r="F2831">
            <v>38468</v>
          </cell>
          <cell r="G2831">
            <v>0.69899999999999995</v>
          </cell>
          <cell r="H2831">
            <v>0.69</v>
          </cell>
          <cell r="I2831" t="str">
            <v>9          0</v>
          </cell>
          <cell r="J2831">
            <v>0</v>
          </cell>
          <cell r="K2831">
            <v>0</v>
          </cell>
          <cell r="L2831">
            <v>2005</v>
          </cell>
          <cell r="M2831">
            <v>1.2292712142815758</v>
          </cell>
          <cell r="N2831" t="str">
            <v>NG55</v>
          </cell>
          <cell r="O2831">
            <v>51.5</v>
          </cell>
          <cell r="P2831">
            <v>2</v>
          </cell>
        </row>
        <row r="2832">
          <cell r="A2832" t="str">
            <v>ON</v>
          </cell>
          <cell r="B2832">
            <v>6</v>
          </cell>
          <cell r="C2832">
            <v>5</v>
          </cell>
          <cell r="D2832" t="str">
            <v>P</v>
          </cell>
          <cell r="E2832">
            <v>3.7</v>
          </cell>
          <cell r="F2832">
            <v>38497</v>
          </cell>
          <cell r="G2832">
            <v>0</v>
          </cell>
          <cell r="H2832">
            <v>0</v>
          </cell>
          <cell r="I2832" t="str">
            <v>0          0</v>
          </cell>
          <cell r="J2832">
            <v>0</v>
          </cell>
          <cell r="K2832">
            <v>0</v>
          </cell>
          <cell r="L2832">
            <v>2005</v>
          </cell>
          <cell r="M2832" t="str">
            <v>No Trade</v>
          </cell>
          <cell r="N2832" t="str">
            <v/>
          </cell>
          <cell r="O2832" t="str">
            <v/>
          </cell>
          <cell r="P2832" t="str">
            <v/>
          </cell>
        </row>
        <row r="2833">
          <cell r="A2833" t="str">
            <v>ON</v>
          </cell>
          <cell r="B2833">
            <v>6</v>
          </cell>
          <cell r="C2833">
            <v>5</v>
          </cell>
          <cell r="D2833" t="str">
            <v>P</v>
          </cell>
          <cell r="E2833">
            <v>3.75</v>
          </cell>
          <cell r="F2833">
            <v>38497</v>
          </cell>
          <cell r="G2833">
            <v>0.23499999999999999</v>
          </cell>
          <cell r="H2833">
            <v>0.23</v>
          </cell>
          <cell r="I2833" t="str">
            <v>5          0</v>
          </cell>
          <cell r="J2833">
            <v>0</v>
          </cell>
          <cell r="K2833">
            <v>0</v>
          </cell>
          <cell r="L2833">
            <v>2005</v>
          </cell>
          <cell r="M2833">
            <v>0.93966456054775127</v>
          </cell>
          <cell r="N2833" t="str">
            <v>NG65</v>
          </cell>
          <cell r="O2833">
            <v>51.5</v>
          </cell>
          <cell r="P2833">
            <v>2</v>
          </cell>
        </row>
        <row r="2834">
          <cell r="A2834" t="str">
            <v>ON</v>
          </cell>
          <cell r="B2834">
            <v>11</v>
          </cell>
          <cell r="C2834">
            <v>5</v>
          </cell>
          <cell r="D2834" t="str">
            <v>P</v>
          </cell>
          <cell r="E2834">
            <v>3.7</v>
          </cell>
          <cell r="F2834">
            <v>38651</v>
          </cell>
          <cell r="G2834">
            <v>0.438</v>
          </cell>
          <cell r="H2834">
            <v>0.43</v>
          </cell>
          <cell r="I2834" t="str">
            <v>8          0</v>
          </cell>
          <cell r="J2834">
            <v>0</v>
          </cell>
          <cell r="K2834">
            <v>0</v>
          </cell>
          <cell r="L2834">
            <v>2005</v>
          </cell>
          <cell r="M2834">
            <v>1.0285496274919357</v>
          </cell>
          <cell r="N2834" t="str">
            <v>NG115</v>
          </cell>
          <cell r="O2834">
            <v>58.75</v>
          </cell>
          <cell r="P2834">
            <v>2</v>
          </cell>
        </row>
        <row r="2835">
          <cell r="A2835" t="str">
            <v>ON</v>
          </cell>
          <cell r="B2835">
            <v>11</v>
          </cell>
          <cell r="C2835">
            <v>5</v>
          </cell>
          <cell r="D2835" t="str">
            <v>C</v>
          </cell>
          <cell r="E2835">
            <v>4.75</v>
          </cell>
          <cell r="F2835">
            <v>38651</v>
          </cell>
          <cell r="G2835">
            <v>0.371</v>
          </cell>
          <cell r="H2835">
            <v>0.37</v>
          </cell>
          <cell r="I2835" t="str">
            <v>1          0</v>
          </cell>
          <cell r="J2835">
            <v>0</v>
          </cell>
          <cell r="K2835">
            <v>0</v>
          </cell>
          <cell r="L2835">
            <v>2005</v>
          </cell>
          <cell r="M2835" t="str">
            <v>No Trade</v>
          </cell>
          <cell r="N2835" t="str">
            <v>NG115</v>
          </cell>
          <cell r="O2835">
            <v>58.75</v>
          </cell>
          <cell r="P2835">
            <v>1</v>
          </cell>
        </row>
        <row r="2836">
          <cell r="A2836" t="str">
            <v>PO</v>
          </cell>
          <cell r="B2836">
            <v>1</v>
          </cell>
          <cell r="C2836">
            <v>3</v>
          </cell>
          <cell r="D2836" t="str">
            <v>P</v>
          </cell>
          <cell r="E2836">
            <v>530</v>
          </cell>
          <cell r="F2836">
            <v>37608</v>
          </cell>
          <cell r="G2836">
            <v>0.3</v>
          </cell>
          <cell r="H2836">
            <v>0.5</v>
          </cell>
          <cell r="I2836" t="str">
            <v>0          0</v>
          </cell>
          <cell r="J2836">
            <v>0</v>
          </cell>
          <cell r="K2836">
            <v>0</v>
          </cell>
          <cell r="L2836">
            <v>2003</v>
          </cell>
          <cell r="M2836" t="str">
            <v>No Trade</v>
          </cell>
          <cell r="N2836" t="str">
            <v/>
          </cell>
          <cell r="O2836" t="str">
            <v/>
          </cell>
          <cell r="P2836" t="str">
            <v/>
          </cell>
        </row>
        <row r="2837">
          <cell r="A2837" t="str">
            <v>PO</v>
          </cell>
          <cell r="B2837">
            <v>1</v>
          </cell>
          <cell r="C2837">
            <v>3</v>
          </cell>
          <cell r="D2837" t="str">
            <v>P</v>
          </cell>
          <cell r="E2837">
            <v>550</v>
          </cell>
          <cell r="F2837">
            <v>37608</v>
          </cell>
          <cell r="G2837">
            <v>0.6</v>
          </cell>
          <cell r="H2837">
            <v>0.8</v>
          </cell>
          <cell r="I2837" t="str">
            <v>0          0</v>
          </cell>
          <cell r="J2837">
            <v>0</v>
          </cell>
          <cell r="K2837">
            <v>0</v>
          </cell>
          <cell r="L2837">
            <v>2003</v>
          </cell>
          <cell r="M2837" t="str">
            <v>No Trade</v>
          </cell>
          <cell r="N2837" t="str">
            <v/>
          </cell>
          <cell r="O2837" t="str">
            <v/>
          </cell>
          <cell r="P2837" t="str">
            <v/>
          </cell>
        </row>
        <row r="2838">
          <cell r="A2838" t="str">
            <v>PO</v>
          </cell>
          <cell r="B2838">
            <v>1</v>
          </cell>
          <cell r="C2838">
            <v>3</v>
          </cell>
          <cell r="D2838" t="str">
            <v>P</v>
          </cell>
          <cell r="E2838">
            <v>560</v>
          </cell>
          <cell r="F2838">
            <v>37608</v>
          </cell>
          <cell r="G2838">
            <v>1.1000000000000001</v>
          </cell>
          <cell r="H2838">
            <v>1.6</v>
          </cell>
          <cell r="I2838" t="str">
            <v>0          1</v>
          </cell>
          <cell r="J2838">
            <v>0.1</v>
          </cell>
          <cell r="K2838">
            <v>0.1</v>
          </cell>
          <cell r="L2838">
            <v>2003</v>
          </cell>
          <cell r="M2838" t="str">
            <v>No Trade</v>
          </cell>
          <cell r="N2838" t="str">
            <v/>
          </cell>
          <cell r="O2838" t="str">
            <v/>
          </cell>
          <cell r="P2838" t="str">
            <v/>
          </cell>
        </row>
        <row r="2839">
          <cell r="A2839" t="str">
            <v>PO</v>
          </cell>
          <cell r="B2839">
            <v>1</v>
          </cell>
          <cell r="C2839">
            <v>3</v>
          </cell>
          <cell r="D2839" t="str">
            <v>C</v>
          </cell>
          <cell r="E2839">
            <v>570</v>
          </cell>
          <cell r="F2839">
            <v>37608</v>
          </cell>
          <cell r="G2839">
            <v>26.6</v>
          </cell>
          <cell r="H2839">
            <v>25</v>
          </cell>
          <cell r="I2839" t="str">
            <v>0          0</v>
          </cell>
          <cell r="J2839">
            <v>0</v>
          </cell>
          <cell r="K2839">
            <v>0</v>
          </cell>
          <cell r="L2839">
            <v>2003</v>
          </cell>
          <cell r="M2839" t="str">
            <v>No Trade</v>
          </cell>
          <cell r="N2839" t="str">
            <v/>
          </cell>
          <cell r="O2839" t="str">
            <v/>
          </cell>
          <cell r="P2839" t="str">
            <v/>
          </cell>
        </row>
        <row r="2840">
          <cell r="A2840" t="str">
            <v>PO</v>
          </cell>
          <cell r="B2840">
            <v>1</v>
          </cell>
          <cell r="C2840">
            <v>3</v>
          </cell>
          <cell r="D2840" t="str">
            <v>P</v>
          </cell>
          <cell r="E2840">
            <v>570</v>
          </cell>
          <cell r="F2840">
            <v>37608</v>
          </cell>
          <cell r="G2840">
            <v>1.9</v>
          </cell>
          <cell r="H2840">
            <v>2.5</v>
          </cell>
          <cell r="I2840" t="str">
            <v>0          0</v>
          </cell>
          <cell r="J2840">
            <v>0</v>
          </cell>
          <cell r="K2840">
            <v>0</v>
          </cell>
          <cell r="L2840">
            <v>2003</v>
          </cell>
          <cell r="M2840" t="str">
            <v>No Trade</v>
          </cell>
          <cell r="N2840" t="str">
            <v/>
          </cell>
          <cell r="O2840" t="str">
            <v/>
          </cell>
          <cell r="P2840" t="str">
            <v/>
          </cell>
        </row>
        <row r="2841">
          <cell r="A2841" t="str">
            <v>PO</v>
          </cell>
          <cell r="B2841">
            <v>1</v>
          </cell>
          <cell r="C2841">
            <v>3</v>
          </cell>
          <cell r="D2841" t="str">
            <v>P</v>
          </cell>
          <cell r="E2841">
            <v>580</v>
          </cell>
          <cell r="F2841">
            <v>37608</v>
          </cell>
          <cell r="G2841">
            <v>2.9</v>
          </cell>
          <cell r="H2841">
            <v>3.5</v>
          </cell>
          <cell r="I2841" t="str">
            <v>0          0</v>
          </cell>
          <cell r="J2841">
            <v>0</v>
          </cell>
          <cell r="K2841">
            <v>0</v>
          </cell>
          <cell r="L2841">
            <v>2003</v>
          </cell>
          <cell r="M2841" t="str">
            <v>No Trade</v>
          </cell>
          <cell r="N2841" t="str">
            <v/>
          </cell>
          <cell r="O2841" t="str">
            <v/>
          </cell>
          <cell r="P2841" t="str">
            <v/>
          </cell>
        </row>
        <row r="2842">
          <cell r="A2842" t="str">
            <v>PO</v>
          </cell>
          <cell r="B2842">
            <v>1</v>
          </cell>
          <cell r="C2842">
            <v>3</v>
          </cell>
          <cell r="D2842" t="str">
            <v>C</v>
          </cell>
          <cell r="E2842">
            <v>630</v>
          </cell>
          <cell r="F2842">
            <v>37608</v>
          </cell>
          <cell r="G2842">
            <v>1</v>
          </cell>
          <cell r="H2842">
            <v>1</v>
          </cell>
          <cell r="I2842" t="str">
            <v>0          0</v>
          </cell>
          <cell r="J2842">
            <v>0</v>
          </cell>
          <cell r="K2842">
            <v>0</v>
          </cell>
          <cell r="L2842">
            <v>2003</v>
          </cell>
          <cell r="M2842" t="str">
            <v>No Trade</v>
          </cell>
          <cell r="N2842" t="str">
            <v/>
          </cell>
          <cell r="O2842" t="str">
            <v/>
          </cell>
          <cell r="P2842" t="str">
            <v/>
          </cell>
        </row>
        <row r="2843">
          <cell r="A2843" t="str">
            <v>PO</v>
          </cell>
          <cell r="B2843">
            <v>1</v>
          </cell>
          <cell r="C2843">
            <v>3</v>
          </cell>
          <cell r="D2843" t="str">
            <v>C</v>
          </cell>
          <cell r="E2843">
            <v>700</v>
          </cell>
          <cell r="F2843">
            <v>37608</v>
          </cell>
          <cell r="G2843">
            <v>0.5</v>
          </cell>
          <cell r="H2843">
            <v>0.5</v>
          </cell>
          <cell r="I2843" t="str">
            <v>0          0</v>
          </cell>
          <cell r="J2843">
            <v>0</v>
          </cell>
          <cell r="K2843">
            <v>0</v>
          </cell>
          <cell r="L2843">
            <v>2003</v>
          </cell>
          <cell r="M2843" t="str">
            <v>No Trade</v>
          </cell>
          <cell r="N2843" t="str">
            <v/>
          </cell>
          <cell r="O2843" t="str">
            <v/>
          </cell>
          <cell r="P2843" t="str">
            <v/>
          </cell>
        </row>
        <row r="2844">
          <cell r="A2844" t="str">
            <v>WA</v>
          </cell>
          <cell r="B2844">
            <v>1</v>
          </cell>
          <cell r="C2844">
            <v>3</v>
          </cell>
          <cell r="D2844" t="str">
            <v>P</v>
          </cell>
          <cell r="E2844">
            <v>0</v>
          </cell>
          <cell r="F2844">
            <v>37608</v>
          </cell>
          <cell r="G2844">
            <v>0.04</v>
          </cell>
          <cell r="H2844">
            <v>0</v>
          </cell>
          <cell r="I2844" t="str">
            <v>4          0</v>
          </cell>
          <cell r="J2844">
            <v>0</v>
          </cell>
          <cell r="K2844">
            <v>0</v>
          </cell>
          <cell r="L2844">
            <v>2003</v>
          </cell>
          <cell r="M2844" t="str">
            <v>No Trade</v>
          </cell>
          <cell r="N2844" t="str">
            <v/>
          </cell>
          <cell r="O2844" t="str">
            <v/>
          </cell>
          <cell r="P2844" t="str">
            <v/>
          </cell>
        </row>
        <row r="2845">
          <cell r="A2845" t="str">
            <v>WA</v>
          </cell>
          <cell r="B2845">
            <v>1</v>
          </cell>
          <cell r="C2845">
            <v>3</v>
          </cell>
          <cell r="D2845" t="str">
            <v>C</v>
          </cell>
          <cell r="E2845">
            <v>0.1</v>
          </cell>
          <cell r="F2845">
            <v>37608</v>
          </cell>
          <cell r="G2845">
            <v>0.18</v>
          </cell>
          <cell r="H2845">
            <v>0.1</v>
          </cell>
          <cell r="I2845" t="str">
            <v>7          0</v>
          </cell>
          <cell r="J2845">
            <v>0</v>
          </cell>
          <cell r="K2845">
            <v>0</v>
          </cell>
          <cell r="L2845">
            <v>2003</v>
          </cell>
          <cell r="M2845" t="str">
            <v>No Trade</v>
          </cell>
          <cell r="N2845" t="str">
            <v/>
          </cell>
          <cell r="O2845" t="str">
            <v/>
          </cell>
          <cell r="P2845" t="str">
            <v/>
          </cell>
        </row>
        <row r="2846">
          <cell r="A2846" t="str">
            <v>WA</v>
          </cell>
          <cell r="B2846">
            <v>1</v>
          </cell>
          <cell r="C2846">
            <v>3</v>
          </cell>
          <cell r="D2846" t="str">
            <v>P</v>
          </cell>
          <cell r="E2846">
            <v>0.1</v>
          </cell>
          <cell r="F2846">
            <v>37608</v>
          </cell>
          <cell r="G2846">
            <v>0.17</v>
          </cell>
          <cell r="H2846">
            <v>0.1</v>
          </cell>
          <cell r="I2846" t="str">
            <v>9          0</v>
          </cell>
          <cell r="J2846">
            <v>0</v>
          </cell>
          <cell r="K2846">
            <v>0</v>
          </cell>
          <cell r="L2846">
            <v>2003</v>
          </cell>
          <cell r="M2846" t="str">
            <v>No Trade</v>
          </cell>
          <cell r="N2846" t="str">
            <v/>
          </cell>
          <cell r="O2846" t="str">
            <v/>
          </cell>
          <cell r="P2846" t="str">
            <v/>
          </cell>
        </row>
        <row r="2847">
          <cell r="A2847" t="str">
            <v>WA</v>
          </cell>
          <cell r="B2847">
            <v>1</v>
          </cell>
          <cell r="C2847">
            <v>3</v>
          </cell>
          <cell r="D2847" t="str">
            <v>C</v>
          </cell>
          <cell r="E2847">
            <v>0.15</v>
          </cell>
          <cell r="F2847">
            <v>37608</v>
          </cell>
          <cell r="G2847">
            <v>0.16</v>
          </cell>
          <cell r="H2847">
            <v>0.1</v>
          </cell>
          <cell r="I2847" t="str">
            <v>5          0</v>
          </cell>
          <cell r="J2847">
            <v>0</v>
          </cell>
          <cell r="K2847">
            <v>0</v>
          </cell>
          <cell r="L2847">
            <v>2003</v>
          </cell>
          <cell r="M2847" t="str">
            <v>No Trade</v>
          </cell>
          <cell r="N2847" t="str">
            <v/>
          </cell>
          <cell r="O2847" t="str">
            <v/>
          </cell>
          <cell r="P2847" t="str">
            <v/>
          </cell>
        </row>
        <row r="2848">
          <cell r="A2848" t="str">
            <v>WA</v>
          </cell>
          <cell r="B2848">
            <v>1</v>
          </cell>
          <cell r="C2848">
            <v>3</v>
          </cell>
          <cell r="D2848" t="str">
            <v>P</v>
          </cell>
          <cell r="E2848">
            <v>0.15</v>
          </cell>
          <cell r="F2848">
            <v>37608</v>
          </cell>
          <cell r="G2848">
            <v>0.19</v>
          </cell>
          <cell r="H2848">
            <v>0.2</v>
          </cell>
          <cell r="I2848" t="str">
            <v>1          0</v>
          </cell>
          <cell r="J2848">
            <v>0</v>
          </cell>
          <cell r="K2848">
            <v>0</v>
          </cell>
          <cell r="L2848">
            <v>2003</v>
          </cell>
          <cell r="M2848" t="str">
            <v>No Trade</v>
          </cell>
          <cell r="N2848" t="str">
            <v/>
          </cell>
          <cell r="O2848" t="str">
            <v/>
          </cell>
          <cell r="P2848" t="str">
            <v/>
          </cell>
        </row>
        <row r="2849">
          <cell r="A2849" t="str">
            <v>WA</v>
          </cell>
          <cell r="B2849">
            <v>1</v>
          </cell>
          <cell r="C2849">
            <v>3</v>
          </cell>
          <cell r="D2849" t="str">
            <v>C</v>
          </cell>
          <cell r="E2849">
            <v>0.2</v>
          </cell>
          <cell r="F2849">
            <v>37608</v>
          </cell>
          <cell r="G2849">
            <v>0.13</v>
          </cell>
          <cell r="H2849">
            <v>0.1</v>
          </cell>
          <cell r="I2849" t="str">
            <v>3          0</v>
          </cell>
          <cell r="J2849">
            <v>0</v>
          </cell>
          <cell r="K2849">
            <v>0</v>
          </cell>
          <cell r="L2849">
            <v>2003</v>
          </cell>
          <cell r="M2849" t="str">
            <v>No Trade</v>
          </cell>
          <cell r="N2849" t="str">
            <v/>
          </cell>
          <cell r="O2849" t="str">
            <v/>
          </cell>
          <cell r="P2849" t="str">
            <v/>
          </cell>
        </row>
        <row r="2850">
          <cell r="A2850" t="str">
            <v>WA</v>
          </cell>
          <cell r="B2850">
            <v>1</v>
          </cell>
          <cell r="C2850">
            <v>3</v>
          </cell>
          <cell r="D2850" t="str">
            <v>P</v>
          </cell>
          <cell r="E2850">
            <v>0.2</v>
          </cell>
          <cell r="F2850">
            <v>37608</v>
          </cell>
          <cell r="G2850">
            <v>0.23</v>
          </cell>
          <cell r="H2850">
            <v>0.2</v>
          </cell>
          <cell r="I2850" t="str">
            <v>5          0</v>
          </cell>
          <cell r="J2850">
            <v>0</v>
          </cell>
          <cell r="K2850">
            <v>0</v>
          </cell>
          <cell r="L2850">
            <v>2003</v>
          </cell>
          <cell r="M2850" t="str">
            <v>No Trade</v>
          </cell>
          <cell r="N2850" t="str">
            <v/>
          </cell>
          <cell r="O2850" t="str">
            <v/>
          </cell>
          <cell r="P2850" t="str">
            <v/>
          </cell>
        </row>
        <row r="2851">
          <cell r="A2851" t="str">
            <v>WA</v>
          </cell>
          <cell r="B2851">
            <v>1</v>
          </cell>
          <cell r="C2851">
            <v>3</v>
          </cell>
          <cell r="D2851" t="str">
            <v>C</v>
          </cell>
          <cell r="E2851">
            <v>0.25</v>
          </cell>
          <cell r="F2851">
            <v>37608</v>
          </cell>
          <cell r="G2851">
            <v>0.11</v>
          </cell>
          <cell r="H2851">
            <v>0</v>
          </cell>
          <cell r="I2851" t="str">
            <v>9          0</v>
          </cell>
          <cell r="J2851">
            <v>0</v>
          </cell>
          <cell r="K2851">
            <v>0</v>
          </cell>
          <cell r="L2851">
            <v>2003</v>
          </cell>
          <cell r="M2851" t="str">
            <v>No Trade</v>
          </cell>
          <cell r="N2851" t="str">
            <v/>
          </cell>
          <cell r="O2851" t="str">
            <v/>
          </cell>
          <cell r="P2851" t="str">
            <v/>
          </cell>
        </row>
        <row r="2852">
          <cell r="A2852" t="str">
            <v>WA</v>
          </cell>
          <cell r="B2852">
            <v>1</v>
          </cell>
          <cell r="C2852">
            <v>3</v>
          </cell>
          <cell r="D2852" t="str">
            <v>P</v>
          </cell>
          <cell r="E2852">
            <v>0.25</v>
          </cell>
          <cell r="F2852">
            <v>37608</v>
          </cell>
          <cell r="G2852">
            <v>0.25</v>
          </cell>
          <cell r="H2852">
            <v>0.2</v>
          </cell>
          <cell r="I2852" t="str">
            <v>7          0</v>
          </cell>
          <cell r="J2852">
            <v>0</v>
          </cell>
          <cell r="K2852">
            <v>0</v>
          </cell>
          <cell r="L2852">
            <v>2003</v>
          </cell>
          <cell r="M2852" t="str">
            <v>No Trade</v>
          </cell>
          <cell r="N2852" t="str">
            <v/>
          </cell>
          <cell r="O2852" t="str">
            <v/>
          </cell>
          <cell r="P2852" t="str">
            <v/>
          </cell>
        </row>
        <row r="2853">
          <cell r="A2853" t="str">
            <v>WA</v>
          </cell>
          <cell r="B2853">
            <v>1</v>
          </cell>
          <cell r="C2853">
            <v>3</v>
          </cell>
          <cell r="D2853" t="str">
            <v>C</v>
          </cell>
          <cell r="E2853">
            <v>0.3</v>
          </cell>
          <cell r="F2853">
            <v>37608</v>
          </cell>
          <cell r="G2853">
            <v>0.09</v>
          </cell>
          <cell r="H2853">
            <v>0</v>
          </cell>
          <cell r="I2853" t="str">
            <v>8          0</v>
          </cell>
          <cell r="J2853">
            <v>0</v>
          </cell>
          <cell r="K2853">
            <v>0</v>
          </cell>
          <cell r="L2853">
            <v>2003</v>
          </cell>
          <cell r="M2853" t="str">
            <v>No Trade</v>
          </cell>
          <cell r="N2853" t="str">
            <v/>
          </cell>
          <cell r="O2853" t="str">
            <v/>
          </cell>
          <cell r="P2853" t="str">
            <v/>
          </cell>
        </row>
        <row r="2854">
          <cell r="A2854" t="str">
            <v>WA</v>
          </cell>
          <cell r="B2854">
            <v>1</v>
          </cell>
          <cell r="C2854">
            <v>3</v>
          </cell>
          <cell r="D2854" t="str">
            <v>P</v>
          </cell>
          <cell r="E2854">
            <v>0.3</v>
          </cell>
          <cell r="F2854">
            <v>37608</v>
          </cell>
          <cell r="G2854">
            <v>0</v>
          </cell>
          <cell r="H2854">
            <v>0</v>
          </cell>
          <cell r="I2854" t="str">
            <v>0          0</v>
          </cell>
          <cell r="J2854">
            <v>0</v>
          </cell>
          <cell r="K2854">
            <v>0</v>
          </cell>
          <cell r="L2854">
            <v>2003</v>
          </cell>
          <cell r="M2854" t="str">
            <v>No Trade</v>
          </cell>
          <cell r="N2854" t="str">
            <v/>
          </cell>
          <cell r="O2854" t="str">
            <v/>
          </cell>
          <cell r="P2854" t="str">
            <v/>
          </cell>
        </row>
        <row r="2855">
          <cell r="A2855" t="str">
            <v>WA</v>
          </cell>
          <cell r="B2855">
            <v>1</v>
          </cell>
          <cell r="C2855">
            <v>3</v>
          </cell>
          <cell r="D2855" t="str">
            <v>C</v>
          </cell>
          <cell r="E2855">
            <v>0.35</v>
          </cell>
          <cell r="F2855">
            <v>37608</v>
          </cell>
          <cell r="G2855">
            <v>0.08</v>
          </cell>
          <cell r="H2855">
            <v>0</v>
          </cell>
          <cell r="I2855" t="str">
            <v>7          0</v>
          </cell>
          <cell r="J2855">
            <v>0</v>
          </cell>
          <cell r="K2855">
            <v>0</v>
          </cell>
          <cell r="L2855">
            <v>2003</v>
          </cell>
          <cell r="M2855" t="str">
            <v>No Trade</v>
          </cell>
          <cell r="N2855" t="str">
            <v/>
          </cell>
          <cell r="O2855" t="str">
            <v/>
          </cell>
          <cell r="P2855" t="str">
            <v/>
          </cell>
        </row>
        <row r="2856">
          <cell r="A2856" t="str">
            <v>WA</v>
          </cell>
          <cell r="B2856">
            <v>1</v>
          </cell>
          <cell r="C2856">
            <v>3</v>
          </cell>
          <cell r="D2856" t="str">
            <v>C</v>
          </cell>
          <cell r="E2856">
            <v>0.45</v>
          </cell>
          <cell r="F2856">
            <v>37608</v>
          </cell>
          <cell r="G2856">
            <v>7.0000000000000007E-2</v>
          </cell>
          <cell r="H2856">
            <v>0</v>
          </cell>
          <cell r="I2856" t="str">
            <v>6          0</v>
          </cell>
          <cell r="J2856">
            <v>0</v>
          </cell>
          <cell r="K2856">
            <v>0</v>
          </cell>
          <cell r="L2856">
            <v>2003</v>
          </cell>
          <cell r="M2856" t="str">
            <v>No Trade</v>
          </cell>
          <cell r="N2856" t="str">
            <v/>
          </cell>
          <cell r="O2856" t="str">
            <v/>
          </cell>
          <cell r="P2856" t="str">
            <v/>
          </cell>
        </row>
        <row r="2857">
          <cell r="A2857" t="str">
            <v>WA</v>
          </cell>
          <cell r="B2857">
            <v>1</v>
          </cell>
          <cell r="C2857">
            <v>3</v>
          </cell>
          <cell r="D2857" t="str">
            <v>P</v>
          </cell>
          <cell r="E2857">
            <v>0.45</v>
          </cell>
          <cell r="F2857">
            <v>37608</v>
          </cell>
          <cell r="G2857">
            <v>0.41</v>
          </cell>
          <cell r="H2857">
            <v>0.4</v>
          </cell>
          <cell r="I2857" t="str">
            <v>5          0</v>
          </cell>
          <cell r="J2857">
            <v>0</v>
          </cell>
          <cell r="K2857">
            <v>0</v>
          </cell>
          <cell r="L2857">
            <v>2003</v>
          </cell>
          <cell r="M2857" t="str">
            <v>No Trade</v>
          </cell>
          <cell r="N2857" t="str">
            <v/>
          </cell>
          <cell r="O2857" t="str">
            <v/>
          </cell>
          <cell r="P2857" t="str">
            <v/>
          </cell>
        </row>
        <row r="2858">
          <cell r="A2858" t="str">
            <v>WA</v>
          </cell>
          <cell r="B2858">
            <v>1</v>
          </cell>
          <cell r="C2858">
            <v>3</v>
          </cell>
          <cell r="D2858" t="str">
            <v>C</v>
          </cell>
          <cell r="E2858">
            <v>0.55000000000000004</v>
          </cell>
          <cell r="F2858">
            <v>37608</v>
          </cell>
          <cell r="G2858">
            <v>0</v>
          </cell>
          <cell r="H2858">
            <v>0</v>
          </cell>
          <cell r="I2858" t="str">
            <v>0          0</v>
          </cell>
          <cell r="J2858">
            <v>0</v>
          </cell>
          <cell r="K2858">
            <v>0</v>
          </cell>
          <cell r="L2858">
            <v>2003</v>
          </cell>
          <cell r="M2858" t="str">
            <v>No Trade</v>
          </cell>
          <cell r="N2858" t="str">
            <v/>
          </cell>
          <cell r="O2858" t="str">
            <v/>
          </cell>
          <cell r="P2858" t="str">
            <v/>
          </cell>
        </row>
        <row r="2859">
          <cell r="A2859" t="str">
            <v>WA</v>
          </cell>
          <cell r="B2859">
            <v>1</v>
          </cell>
          <cell r="C2859">
            <v>3</v>
          </cell>
          <cell r="D2859" t="str">
            <v>P</v>
          </cell>
          <cell r="E2859">
            <v>0.55000000000000004</v>
          </cell>
          <cell r="F2859">
            <v>37608</v>
          </cell>
          <cell r="G2859">
            <v>0.45</v>
          </cell>
          <cell r="H2859">
            <v>0.4</v>
          </cell>
          <cell r="I2859" t="str">
            <v>7          0</v>
          </cell>
          <cell r="J2859">
            <v>0</v>
          </cell>
          <cell r="K2859">
            <v>0</v>
          </cell>
          <cell r="L2859">
            <v>2003</v>
          </cell>
          <cell r="M2859" t="str">
            <v>No Trade</v>
          </cell>
          <cell r="N2859" t="str">
            <v/>
          </cell>
          <cell r="O2859" t="str">
            <v/>
          </cell>
          <cell r="P2859" t="str">
            <v/>
          </cell>
        </row>
        <row r="2860">
          <cell r="A2860" t="str">
            <v>WA</v>
          </cell>
          <cell r="B2860">
            <v>1</v>
          </cell>
          <cell r="C2860">
            <v>3</v>
          </cell>
          <cell r="D2860" t="str">
            <v>C</v>
          </cell>
          <cell r="E2860">
            <v>0.6</v>
          </cell>
          <cell r="F2860">
            <v>37608</v>
          </cell>
          <cell r="G2860">
            <v>0.06</v>
          </cell>
          <cell r="H2860">
            <v>0</v>
          </cell>
          <cell r="I2860" t="str">
            <v>5          0</v>
          </cell>
          <cell r="J2860">
            <v>0</v>
          </cell>
          <cell r="K2860">
            <v>0</v>
          </cell>
          <cell r="L2860">
            <v>2003</v>
          </cell>
          <cell r="M2860" t="str">
            <v>No Trade</v>
          </cell>
          <cell r="N2860" t="str">
            <v/>
          </cell>
          <cell r="O2860" t="str">
            <v/>
          </cell>
          <cell r="P2860" t="str">
            <v/>
          </cell>
        </row>
        <row r="2861">
          <cell r="A2861" t="str">
            <v>WA</v>
          </cell>
          <cell r="B2861">
            <v>1</v>
          </cell>
          <cell r="C2861">
            <v>3</v>
          </cell>
          <cell r="D2861" t="str">
            <v>C</v>
          </cell>
          <cell r="E2861">
            <v>0.8</v>
          </cell>
          <cell r="F2861">
            <v>37608</v>
          </cell>
          <cell r="G2861">
            <v>0.01</v>
          </cell>
          <cell r="H2861">
            <v>0</v>
          </cell>
          <cell r="I2861" t="str">
            <v>1          0</v>
          </cell>
          <cell r="J2861">
            <v>0</v>
          </cell>
          <cell r="K2861">
            <v>0</v>
          </cell>
          <cell r="L2861">
            <v>2003</v>
          </cell>
          <cell r="M2861" t="str">
            <v>No Trade</v>
          </cell>
          <cell r="N2861" t="str">
            <v/>
          </cell>
          <cell r="O2861" t="str">
            <v/>
          </cell>
          <cell r="P2861" t="str">
            <v/>
          </cell>
        </row>
        <row r="2862">
          <cell r="A2862" t="str">
            <v>WA</v>
          </cell>
          <cell r="B2862">
            <v>1</v>
          </cell>
          <cell r="C2862">
            <v>3</v>
          </cell>
          <cell r="D2862" t="str">
            <v>C</v>
          </cell>
          <cell r="E2862">
            <v>0.9</v>
          </cell>
          <cell r="F2862">
            <v>37608</v>
          </cell>
          <cell r="G2862">
            <v>0.01</v>
          </cell>
          <cell r="H2862">
            <v>0</v>
          </cell>
          <cell r="I2862" t="str">
            <v>1          0</v>
          </cell>
          <cell r="J2862">
            <v>0</v>
          </cell>
          <cell r="K2862">
            <v>0</v>
          </cell>
          <cell r="L2862">
            <v>2003</v>
          </cell>
          <cell r="M2862" t="str">
            <v>No Trade</v>
          </cell>
          <cell r="N2862" t="str">
            <v/>
          </cell>
          <cell r="O2862" t="str">
            <v/>
          </cell>
          <cell r="P2862" t="str">
            <v/>
          </cell>
        </row>
        <row r="2863">
          <cell r="A2863" t="str">
            <v>WA</v>
          </cell>
          <cell r="B2863">
            <v>2</v>
          </cell>
          <cell r="C2863">
            <v>3</v>
          </cell>
          <cell r="D2863" t="str">
            <v>P</v>
          </cell>
          <cell r="E2863">
            <v>-0.3</v>
          </cell>
          <cell r="F2863">
            <v>37638</v>
          </cell>
          <cell r="G2863">
            <v>0.12</v>
          </cell>
          <cell r="H2863">
            <v>0</v>
          </cell>
          <cell r="I2863" t="str">
            <v>9          0</v>
          </cell>
          <cell r="J2863">
            <v>0</v>
          </cell>
          <cell r="K2863">
            <v>0</v>
          </cell>
          <cell r="L2863">
            <v>2003</v>
          </cell>
          <cell r="M2863" t="str">
            <v>No Trade</v>
          </cell>
          <cell r="N2863" t="str">
            <v/>
          </cell>
          <cell r="O2863" t="str">
            <v/>
          </cell>
          <cell r="P2863" t="str">
            <v/>
          </cell>
        </row>
        <row r="2864">
          <cell r="A2864" t="str">
            <v>WA</v>
          </cell>
          <cell r="B2864">
            <v>2</v>
          </cell>
          <cell r="C2864">
            <v>3</v>
          </cell>
          <cell r="D2864" t="str">
            <v>C</v>
          </cell>
          <cell r="E2864">
            <v>0.1</v>
          </cell>
          <cell r="F2864">
            <v>37638</v>
          </cell>
          <cell r="G2864">
            <v>0.42</v>
          </cell>
          <cell r="H2864">
            <v>0.3</v>
          </cell>
          <cell r="I2864" t="str">
            <v>9          0</v>
          </cell>
          <cell r="J2864">
            <v>0</v>
          </cell>
          <cell r="K2864">
            <v>0</v>
          </cell>
          <cell r="L2864">
            <v>2003</v>
          </cell>
          <cell r="M2864" t="str">
            <v>No Trade</v>
          </cell>
          <cell r="N2864" t="str">
            <v/>
          </cell>
          <cell r="O2864" t="str">
            <v/>
          </cell>
          <cell r="P2864" t="str">
            <v/>
          </cell>
        </row>
        <row r="2865">
          <cell r="A2865" t="str">
            <v>WA</v>
          </cell>
          <cell r="B2865">
            <v>2</v>
          </cell>
          <cell r="C2865">
            <v>3</v>
          </cell>
          <cell r="D2865" t="str">
            <v>P</v>
          </cell>
          <cell r="E2865">
            <v>0.1</v>
          </cell>
          <cell r="F2865">
            <v>37638</v>
          </cell>
          <cell r="G2865">
            <v>0.16</v>
          </cell>
          <cell r="H2865">
            <v>0.1</v>
          </cell>
          <cell r="I2865" t="str">
            <v>8          0</v>
          </cell>
          <cell r="J2865">
            <v>0</v>
          </cell>
          <cell r="K2865">
            <v>0</v>
          </cell>
          <cell r="L2865">
            <v>2003</v>
          </cell>
          <cell r="M2865" t="str">
            <v>No Trade</v>
          </cell>
          <cell r="N2865" t="str">
            <v/>
          </cell>
          <cell r="O2865" t="str">
            <v/>
          </cell>
          <cell r="P2865" t="str">
            <v/>
          </cell>
        </row>
        <row r="2866">
          <cell r="A2866" t="str">
            <v>WA</v>
          </cell>
          <cell r="B2866">
            <v>2</v>
          </cell>
          <cell r="C2866">
            <v>3</v>
          </cell>
          <cell r="D2866" t="str">
            <v>P</v>
          </cell>
          <cell r="E2866">
            <v>0.2</v>
          </cell>
          <cell r="F2866">
            <v>37638</v>
          </cell>
          <cell r="G2866">
            <v>0.2</v>
          </cell>
          <cell r="H2866">
            <v>0.2</v>
          </cell>
          <cell r="I2866" t="str">
            <v>2          0</v>
          </cell>
          <cell r="J2866">
            <v>0</v>
          </cell>
          <cell r="K2866">
            <v>0</v>
          </cell>
          <cell r="L2866">
            <v>2003</v>
          </cell>
          <cell r="M2866" t="str">
            <v>No Trade</v>
          </cell>
          <cell r="N2866" t="str">
            <v/>
          </cell>
          <cell r="O2866" t="str">
            <v/>
          </cell>
          <cell r="P2866" t="str">
            <v/>
          </cell>
        </row>
        <row r="2867">
          <cell r="A2867" t="str">
            <v>WA</v>
          </cell>
          <cell r="B2867">
            <v>2</v>
          </cell>
          <cell r="C2867">
            <v>3</v>
          </cell>
          <cell r="D2867" t="str">
            <v>C</v>
          </cell>
          <cell r="E2867">
            <v>0.25</v>
          </cell>
          <cell r="F2867">
            <v>37638</v>
          </cell>
          <cell r="G2867">
            <v>0.31</v>
          </cell>
          <cell r="H2867">
            <v>0.3</v>
          </cell>
          <cell r="I2867" t="str">
            <v>0          0</v>
          </cell>
          <cell r="J2867">
            <v>0</v>
          </cell>
          <cell r="K2867">
            <v>0</v>
          </cell>
          <cell r="L2867">
            <v>2003</v>
          </cell>
          <cell r="M2867" t="str">
            <v>No Trade</v>
          </cell>
          <cell r="N2867" t="str">
            <v/>
          </cell>
          <cell r="O2867" t="str">
            <v/>
          </cell>
          <cell r="P2867" t="str">
            <v/>
          </cell>
        </row>
        <row r="2868">
          <cell r="A2868" t="str">
            <v>WA</v>
          </cell>
          <cell r="B2868">
            <v>2</v>
          </cell>
          <cell r="C2868">
            <v>3</v>
          </cell>
          <cell r="D2868" t="str">
            <v>P</v>
          </cell>
          <cell r="E2868">
            <v>0.25</v>
          </cell>
          <cell r="F2868">
            <v>37638</v>
          </cell>
          <cell r="G2868">
            <v>0.21</v>
          </cell>
          <cell r="H2868">
            <v>0.2</v>
          </cell>
          <cell r="I2868" t="str">
            <v>5          0</v>
          </cell>
          <cell r="J2868">
            <v>0</v>
          </cell>
          <cell r="K2868">
            <v>0</v>
          </cell>
          <cell r="L2868">
            <v>2003</v>
          </cell>
          <cell r="M2868" t="str">
            <v>No Trade</v>
          </cell>
          <cell r="N2868" t="str">
            <v/>
          </cell>
          <cell r="O2868" t="str">
            <v/>
          </cell>
          <cell r="P2868" t="str">
            <v/>
          </cell>
        </row>
        <row r="2869">
          <cell r="A2869" t="str">
            <v>WA</v>
          </cell>
          <cell r="B2869">
            <v>2</v>
          </cell>
          <cell r="C2869">
            <v>3</v>
          </cell>
          <cell r="D2869" t="str">
            <v>C</v>
          </cell>
          <cell r="E2869">
            <v>0.35</v>
          </cell>
          <cell r="F2869">
            <v>37638</v>
          </cell>
          <cell r="G2869">
            <v>0.26</v>
          </cell>
          <cell r="H2869">
            <v>0.2</v>
          </cell>
          <cell r="I2869" t="str">
            <v>5        100</v>
          </cell>
          <cell r="J2869">
            <v>0.19</v>
          </cell>
          <cell r="K2869">
            <v>0.19</v>
          </cell>
          <cell r="L2869">
            <v>2003</v>
          </cell>
          <cell r="M2869" t="str">
            <v>No Trade</v>
          </cell>
          <cell r="N2869" t="str">
            <v/>
          </cell>
          <cell r="O2869" t="str">
            <v/>
          </cell>
          <cell r="P2869" t="str">
            <v/>
          </cell>
        </row>
        <row r="2870">
          <cell r="A2870" t="str">
            <v>WA</v>
          </cell>
          <cell r="B2870">
            <v>2</v>
          </cell>
          <cell r="C2870">
            <v>3</v>
          </cell>
          <cell r="D2870" t="str">
            <v>P</v>
          </cell>
          <cell r="E2870">
            <v>0.35</v>
          </cell>
          <cell r="F2870">
            <v>37638</v>
          </cell>
          <cell r="G2870">
            <v>0.22</v>
          </cell>
          <cell r="H2870">
            <v>0.2</v>
          </cell>
          <cell r="I2870" t="str">
            <v>6        100</v>
          </cell>
          <cell r="J2870">
            <v>0.19</v>
          </cell>
          <cell r="K2870">
            <v>0.19</v>
          </cell>
          <cell r="L2870">
            <v>2003</v>
          </cell>
          <cell r="M2870" t="str">
            <v>No Trade</v>
          </cell>
          <cell r="N2870" t="str">
            <v/>
          </cell>
          <cell r="O2870" t="str">
            <v/>
          </cell>
          <cell r="P2870" t="str">
            <v/>
          </cell>
        </row>
        <row r="2871">
          <cell r="A2871" t="str">
            <v>WA</v>
          </cell>
          <cell r="B2871">
            <v>2</v>
          </cell>
          <cell r="C2871">
            <v>3</v>
          </cell>
          <cell r="D2871" t="str">
            <v>P</v>
          </cell>
          <cell r="E2871">
            <v>0.4</v>
          </cell>
          <cell r="F2871">
            <v>37638</v>
          </cell>
          <cell r="G2871">
            <v>0.23</v>
          </cell>
          <cell r="H2871">
            <v>0.2</v>
          </cell>
          <cell r="I2871" t="str">
            <v>7          0</v>
          </cell>
          <cell r="J2871">
            <v>0</v>
          </cell>
          <cell r="K2871">
            <v>0</v>
          </cell>
          <cell r="L2871">
            <v>2003</v>
          </cell>
          <cell r="M2871" t="str">
            <v>No Trade</v>
          </cell>
          <cell r="N2871" t="str">
            <v/>
          </cell>
          <cell r="O2871" t="str">
            <v/>
          </cell>
          <cell r="P2871" t="str">
            <v/>
          </cell>
        </row>
        <row r="2872">
          <cell r="A2872" t="str">
            <v>WA</v>
          </cell>
          <cell r="B2872">
            <v>2</v>
          </cell>
          <cell r="C2872">
            <v>3</v>
          </cell>
          <cell r="D2872" t="str">
            <v>C</v>
          </cell>
          <cell r="E2872">
            <v>0.45</v>
          </cell>
          <cell r="F2872">
            <v>37638</v>
          </cell>
          <cell r="G2872">
            <v>0.18</v>
          </cell>
          <cell r="H2872">
            <v>0.2</v>
          </cell>
          <cell r="I2872" t="str">
            <v>0          0</v>
          </cell>
          <cell r="J2872">
            <v>0</v>
          </cell>
          <cell r="K2872">
            <v>0</v>
          </cell>
          <cell r="L2872">
            <v>2003</v>
          </cell>
          <cell r="M2872" t="str">
            <v>No Trade</v>
          </cell>
          <cell r="N2872" t="str">
            <v/>
          </cell>
          <cell r="O2872" t="str">
            <v/>
          </cell>
          <cell r="P2872" t="str">
            <v/>
          </cell>
        </row>
        <row r="2873">
          <cell r="A2873" t="str">
            <v>WA</v>
          </cell>
          <cell r="B2873">
            <v>2</v>
          </cell>
          <cell r="C2873">
            <v>3</v>
          </cell>
          <cell r="D2873" t="str">
            <v>P</v>
          </cell>
          <cell r="E2873">
            <v>0.45</v>
          </cell>
          <cell r="F2873">
            <v>37638</v>
          </cell>
          <cell r="G2873">
            <v>0.3</v>
          </cell>
          <cell r="H2873">
            <v>0.2</v>
          </cell>
          <cell r="I2873" t="str">
            <v>9          0</v>
          </cell>
          <cell r="J2873">
            <v>0</v>
          </cell>
          <cell r="K2873">
            <v>0</v>
          </cell>
          <cell r="L2873">
            <v>2003</v>
          </cell>
          <cell r="M2873" t="str">
            <v>No Trade</v>
          </cell>
          <cell r="N2873" t="str">
            <v/>
          </cell>
          <cell r="O2873" t="str">
            <v/>
          </cell>
          <cell r="P2873" t="str">
            <v/>
          </cell>
        </row>
        <row r="2874">
          <cell r="A2874" t="str">
            <v>WA</v>
          </cell>
          <cell r="B2874">
            <v>2</v>
          </cell>
          <cell r="C2874">
            <v>3</v>
          </cell>
          <cell r="D2874" t="str">
            <v>C</v>
          </cell>
          <cell r="E2874">
            <v>0.6</v>
          </cell>
          <cell r="F2874">
            <v>37638</v>
          </cell>
          <cell r="G2874">
            <v>0.16</v>
          </cell>
          <cell r="H2874">
            <v>0.1</v>
          </cell>
          <cell r="I2874" t="str">
            <v>5          0</v>
          </cell>
          <cell r="J2874">
            <v>0</v>
          </cell>
          <cell r="K2874">
            <v>0</v>
          </cell>
          <cell r="L2874">
            <v>2003</v>
          </cell>
          <cell r="M2874" t="str">
            <v>No Trade</v>
          </cell>
          <cell r="N2874" t="str">
            <v/>
          </cell>
          <cell r="O2874" t="str">
            <v/>
          </cell>
          <cell r="P2874" t="str">
            <v/>
          </cell>
        </row>
        <row r="2875">
          <cell r="A2875" t="str">
            <v>WA</v>
          </cell>
          <cell r="B2875">
            <v>2</v>
          </cell>
          <cell r="C2875">
            <v>3</v>
          </cell>
          <cell r="D2875" t="str">
            <v>C</v>
          </cell>
          <cell r="E2875">
            <v>0.8</v>
          </cell>
          <cell r="F2875">
            <v>37638</v>
          </cell>
          <cell r="G2875">
            <v>0.12</v>
          </cell>
          <cell r="H2875">
            <v>0.1</v>
          </cell>
          <cell r="I2875" t="str">
            <v>2          0</v>
          </cell>
          <cell r="J2875">
            <v>0</v>
          </cell>
          <cell r="K2875">
            <v>0</v>
          </cell>
          <cell r="L2875">
            <v>2003</v>
          </cell>
          <cell r="M2875" t="str">
            <v>No Trade</v>
          </cell>
          <cell r="N2875" t="str">
            <v/>
          </cell>
          <cell r="O2875" t="str">
            <v/>
          </cell>
          <cell r="P2875" t="str">
            <v/>
          </cell>
        </row>
        <row r="2876">
          <cell r="A2876" t="str">
            <v>WA</v>
          </cell>
          <cell r="B2876">
            <v>2</v>
          </cell>
          <cell r="C2876">
            <v>3</v>
          </cell>
          <cell r="D2876" t="str">
            <v>C</v>
          </cell>
          <cell r="E2876">
            <v>1</v>
          </cell>
          <cell r="F2876">
            <v>37638</v>
          </cell>
          <cell r="G2876">
            <v>0.03</v>
          </cell>
          <cell r="H2876">
            <v>0</v>
          </cell>
          <cell r="I2876" t="str">
            <v>3          0</v>
          </cell>
          <cell r="J2876">
            <v>0</v>
          </cell>
          <cell r="K2876">
            <v>0</v>
          </cell>
          <cell r="L2876">
            <v>2003</v>
          </cell>
          <cell r="M2876" t="str">
            <v>No Trade</v>
          </cell>
          <cell r="N2876" t="str">
            <v/>
          </cell>
          <cell r="O2876" t="str">
            <v/>
          </cell>
          <cell r="P2876" t="str">
            <v/>
          </cell>
        </row>
        <row r="2877">
          <cell r="A2877" t="str">
            <v>WA</v>
          </cell>
          <cell r="B2877">
            <v>3</v>
          </cell>
          <cell r="C2877">
            <v>3</v>
          </cell>
          <cell r="D2877" t="str">
            <v>C</v>
          </cell>
          <cell r="E2877">
            <v>0.1</v>
          </cell>
          <cell r="F2877">
            <v>37671</v>
          </cell>
          <cell r="G2877">
            <v>0.41</v>
          </cell>
          <cell r="H2877">
            <v>0.3</v>
          </cell>
          <cell r="I2877" t="str">
            <v>9          0</v>
          </cell>
          <cell r="J2877">
            <v>0</v>
          </cell>
          <cell r="K2877">
            <v>0</v>
          </cell>
          <cell r="L2877">
            <v>2003</v>
          </cell>
          <cell r="M2877" t="str">
            <v>No Trade</v>
          </cell>
          <cell r="N2877" t="str">
            <v/>
          </cell>
          <cell r="O2877" t="str">
            <v/>
          </cell>
          <cell r="P2877" t="str">
            <v/>
          </cell>
        </row>
        <row r="2878">
          <cell r="A2878" t="str">
            <v>WA</v>
          </cell>
          <cell r="B2878">
            <v>3</v>
          </cell>
          <cell r="C2878">
            <v>3</v>
          </cell>
          <cell r="D2878" t="str">
            <v>P</v>
          </cell>
          <cell r="E2878">
            <v>0.15</v>
          </cell>
          <cell r="F2878">
            <v>37671</v>
          </cell>
          <cell r="G2878">
            <v>0.18</v>
          </cell>
          <cell r="H2878">
            <v>0.2</v>
          </cell>
          <cell r="I2878" t="str">
            <v>5          0</v>
          </cell>
          <cell r="J2878">
            <v>0</v>
          </cell>
          <cell r="K2878">
            <v>0</v>
          </cell>
          <cell r="L2878">
            <v>2003</v>
          </cell>
          <cell r="M2878" t="str">
            <v>No Trade</v>
          </cell>
          <cell r="N2878" t="str">
            <v/>
          </cell>
          <cell r="O2878" t="str">
            <v/>
          </cell>
          <cell r="P2878" t="str">
            <v/>
          </cell>
        </row>
        <row r="2879">
          <cell r="A2879" t="str">
            <v>WA</v>
          </cell>
          <cell r="B2879">
            <v>3</v>
          </cell>
          <cell r="C2879">
            <v>3</v>
          </cell>
          <cell r="D2879" t="str">
            <v>P</v>
          </cell>
          <cell r="E2879">
            <v>0.2</v>
          </cell>
          <cell r="F2879">
            <v>37671</v>
          </cell>
          <cell r="G2879">
            <v>0.22</v>
          </cell>
          <cell r="H2879">
            <v>0.2</v>
          </cell>
          <cell r="I2879" t="str">
            <v>7          0</v>
          </cell>
          <cell r="J2879">
            <v>0</v>
          </cell>
          <cell r="K2879">
            <v>0</v>
          </cell>
          <cell r="L2879">
            <v>2003</v>
          </cell>
          <cell r="M2879" t="str">
            <v>No Trade</v>
          </cell>
          <cell r="N2879" t="str">
            <v/>
          </cell>
          <cell r="O2879" t="str">
            <v/>
          </cell>
          <cell r="P2879" t="str">
            <v/>
          </cell>
        </row>
        <row r="2880">
          <cell r="A2880" t="str">
            <v>WA</v>
          </cell>
          <cell r="B2880">
            <v>3</v>
          </cell>
          <cell r="C2880">
            <v>3</v>
          </cell>
          <cell r="D2880" t="str">
            <v>C</v>
          </cell>
          <cell r="E2880">
            <v>0.25</v>
          </cell>
          <cell r="F2880">
            <v>37671</v>
          </cell>
          <cell r="G2880">
            <v>0.37</v>
          </cell>
          <cell r="H2880">
            <v>0.3</v>
          </cell>
          <cell r="I2880" t="str">
            <v>5          0</v>
          </cell>
          <cell r="J2880">
            <v>0</v>
          </cell>
          <cell r="K2880">
            <v>0</v>
          </cell>
          <cell r="L2880">
            <v>2003</v>
          </cell>
          <cell r="M2880" t="str">
            <v>No Trade</v>
          </cell>
          <cell r="N2880" t="str">
            <v/>
          </cell>
          <cell r="O2880" t="str">
            <v/>
          </cell>
          <cell r="P2880" t="str">
            <v/>
          </cell>
        </row>
        <row r="2881">
          <cell r="A2881" t="str">
            <v>WA</v>
          </cell>
          <cell r="B2881">
            <v>3</v>
          </cell>
          <cell r="C2881">
            <v>3</v>
          </cell>
          <cell r="D2881" t="str">
            <v>P</v>
          </cell>
          <cell r="E2881">
            <v>0.25</v>
          </cell>
          <cell r="F2881">
            <v>37671</v>
          </cell>
          <cell r="G2881">
            <v>0.28999999999999998</v>
          </cell>
          <cell r="H2881">
            <v>0.3</v>
          </cell>
          <cell r="I2881" t="str">
            <v>0          0</v>
          </cell>
          <cell r="J2881">
            <v>0</v>
          </cell>
          <cell r="K2881">
            <v>0</v>
          </cell>
          <cell r="L2881">
            <v>2003</v>
          </cell>
          <cell r="M2881" t="str">
            <v>No Trade</v>
          </cell>
          <cell r="N2881" t="str">
            <v/>
          </cell>
          <cell r="O2881" t="str">
            <v/>
          </cell>
          <cell r="P2881" t="str">
            <v/>
          </cell>
        </row>
        <row r="2882">
          <cell r="A2882" t="str">
            <v>WA</v>
          </cell>
          <cell r="B2882">
            <v>3</v>
          </cell>
          <cell r="C2882">
            <v>3</v>
          </cell>
          <cell r="D2882" t="str">
            <v>C</v>
          </cell>
          <cell r="E2882">
            <v>0.6</v>
          </cell>
          <cell r="F2882">
            <v>37671</v>
          </cell>
          <cell r="G2882">
            <v>0.17</v>
          </cell>
          <cell r="H2882">
            <v>0.1</v>
          </cell>
          <cell r="I2882" t="str">
            <v>6          0</v>
          </cell>
          <cell r="J2882">
            <v>0</v>
          </cell>
          <cell r="K2882">
            <v>0</v>
          </cell>
          <cell r="L2882">
            <v>2003</v>
          </cell>
          <cell r="M2882" t="str">
            <v>No Trade</v>
          </cell>
          <cell r="N2882" t="str">
            <v/>
          </cell>
          <cell r="O2882" t="str">
            <v/>
          </cell>
          <cell r="P2882" t="str">
            <v/>
          </cell>
        </row>
        <row r="2883">
          <cell r="A2883" t="str">
            <v>WA</v>
          </cell>
          <cell r="B2883">
            <v>3</v>
          </cell>
          <cell r="C2883">
            <v>3</v>
          </cell>
          <cell r="D2883" t="str">
            <v>C</v>
          </cell>
          <cell r="E2883">
            <v>1</v>
          </cell>
          <cell r="F2883">
            <v>37671</v>
          </cell>
          <cell r="G2883">
            <v>0.08</v>
          </cell>
          <cell r="H2883">
            <v>0</v>
          </cell>
          <cell r="I2883" t="str">
            <v>8          0</v>
          </cell>
          <cell r="J2883">
            <v>0</v>
          </cell>
          <cell r="K2883">
            <v>0</v>
          </cell>
          <cell r="L2883">
            <v>2003</v>
          </cell>
          <cell r="M2883" t="str">
            <v>No Trade</v>
          </cell>
          <cell r="N2883" t="str">
            <v/>
          </cell>
          <cell r="O2883" t="str">
            <v/>
          </cell>
          <cell r="P2883" t="str">
            <v/>
          </cell>
        </row>
        <row r="2884">
          <cell r="A2884" t="str">
            <v>WA</v>
          </cell>
          <cell r="B2884">
            <v>4</v>
          </cell>
          <cell r="C2884">
            <v>3</v>
          </cell>
          <cell r="D2884" t="str">
            <v>C</v>
          </cell>
          <cell r="E2884">
            <v>0.25</v>
          </cell>
          <cell r="F2884">
            <v>37699</v>
          </cell>
          <cell r="G2884">
            <v>0.35</v>
          </cell>
          <cell r="H2884">
            <v>0.3</v>
          </cell>
          <cell r="I2884" t="str">
            <v>4          0</v>
          </cell>
          <cell r="J2884">
            <v>0</v>
          </cell>
          <cell r="K2884">
            <v>0</v>
          </cell>
          <cell r="L2884">
            <v>2003</v>
          </cell>
          <cell r="M2884" t="str">
            <v>No Trade</v>
          </cell>
          <cell r="N2884" t="str">
            <v/>
          </cell>
          <cell r="O2884" t="str">
            <v/>
          </cell>
          <cell r="P2884" t="str">
            <v/>
          </cell>
        </row>
        <row r="2885">
          <cell r="A2885" t="str">
            <v>WA</v>
          </cell>
          <cell r="B2885">
            <v>4</v>
          </cell>
          <cell r="C2885">
            <v>3</v>
          </cell>
          <cell r="D2885" t="str">
            <v>P</v>
          </cell>
          <cell r="E2885">
            <v>0.25</v>
          </cell>
          <cell r="F2885">
            <v>37699</v>
          </cell>
          <cell r="G2885">
            <v>0.25</v>
          </cell>
          <cell r="H2885">
            <v>0.2</v>
          </cell>
          <cell r="I2885" t="str">
            <v>7          0</v>
          </cell>
          <cell r="J2885">
            <v>0</v>
          </cell>
          <cell r="K2885">
            <v>0</v>
          </cell>
          <cell r="L2885">
            <v>2003</v>
          </cell>
          <cell r="M2885" t="str">
            <v>No Trade</v>
          </cell>
          <cell r="N2885" t="str">
            <v/>
          </cell>
          <cell r="O2885" t="str">
            <v/>
          </cell>
          <cell r="P2885" t="str">
            <v/>
          </cell>
        </row>
        <row r="2886">
          <cell r="A2886" t="str">
            <v>WA</v>
          </cell>
          <cell r="B2886">
            <v>4</v>
          </cell>
          <cell r="C2886">
            <v>3</v>
          </cell>
          <cell r="D2886" t="str">
            <v>C</v>
          </cell>
          <cell r="E2886">
            <v>0.7</v>
          </cell>
          <cell r="F2886">
            <v>37699</v>
          </cell>
          <cell r="G2886">
            <v>0.16</v>
          </cell>
          <cell r="H2886">
            <v>0.1</v>
          </cell>
          <cell r="I2886" t="str">
            <v>5          0</v>
          </cell>
          <cell r="J2886">
            <v>0</v>
          </cell>
          <cell r="K2886">
            <v>0</v>
          </cell>
          <cell r="L2886">
            <v>2003</v>
          </cell>
          <cell r="M2886" t="str">
            <v>No Trade</v>
          </cell>
          <cell r="N2886" t="str">
            <v/>
          </cell>
          <cell r="O2886" t="str">
            <v/>
          </cell>
          <cell r="P2886" t="str">
            <v/>
          </cell>
        </row>
        <row r="2887">
          <cell r="A2887" t="str">
            <v>WA</v>
          </cell>
          <cell r="B2887">
            <v>4</v>
          </cell>
          <cell r="C2887">
            <v>3</v>
          </cell>
          <cell r="D2887" t="str">
            <v>P</v>
          </cell>
          <cell r="E2887">
            <v>0.7</v>
          </cell>
          <cell r="F2887">
            <v>37699</v>
          </cell>
          <cell r="G2887">
            <v>0.51</v>
          </cell>
          <cell r="H2887">
            <v>0.5</v>
          </cell>
          <cell r="I2887" t="str">
            <v>2          0</v>
          </cell>
          <cell r="J2887">
            <v>0</v>
          </cell>
          <cell r="K2887">
            <v>0</v>
          </cell>
          <cell r="L2887">
            <v>2003</v>
          </cell>
          <cell r="M2887" t="str">
            <v>No Trade</v>
          </cell>
          <cell r="N2887" t="str">
            <v/>
          </cell>
          <cell r="O2887" t="str">
            <v/>
          </cell>
          <cell r="P2887" t="str">
            <v/>
          </cell>
        </row>
        <row r="2888">
          <cell r="A2888" t="str">
            <v>WA</v>
          </cell>
          <cell r="B2888">
            <v>4</v>
          </cell>
          <cell r="C2888">
            <v>3</v>
          </cell>
          <cell r="D2888" t="str">
            <v>C</v>
          </cell>
          <cell r="E2888">
            <v>1</v>
          </cell>
          <cell r="F2888">
            <v>37699</v>
          </cell>
          <cell r="G2888">
            <v>0.1</v>
          </cell>
          <cell r="H2888">
            <v>0</v>
          </cell>
          <cell r="I2888" t="str">
            <v>9          0</v>
          </cell>
          <cell r="J2888">
            <v>0</v>
          </cell>
          <cell r="K2888">
            <v>0</v>
          </cell>
          <cell r="L2888">
            <v>2003</v>
          </cell>
          <cell r="M2888" t="str">
            <v>No Trade</v>
          </cell>
          <cell r="N2888" t="str">
            <v/>
          </cell>
          <cell r="O2888" t="str">
            <v/>
          </cell>
          <cell r="P2888" t="str">
            <v/>
          </cell>
        </row>
        <row r="2889">
          <cell r="A2889" t="str">
            <v>WA</v>
          </cell>
          <cell r="B2889">
            <v>4</v>
          </cell>
          <cell r="C2889">
            <v>3</v>
          </cell>
          <cell r="D2889" t="str">
            <v>P</v>
          </cell>
          <cell r="E2889">
            <v>1</v>
          </cell>
          <cell r="F2889">
            <v>37699</v>
          </cell>
          <cell r="G2889">
            <v>0.74</v>
          </cell>
          <cell r="H2889">
            <v>0.7</v>
          </cell>
          <cell r="I2889" t="str">
            <v>6          0</v>
          </cell>
          <cell r="J2889">
            <v>0</v>
          </cell>
          <cell r="K2889">
            <v>0</v>
          </cell>
          <cell r="L2889">
            <v>2003</v>
          </cell>
          <cell r="M2889" t="str">
            <v>No Trade</v>
          </cell>
          <cell r="N2889" t="str">
            <v/>
          </cell>
          <cell r="O2889" t="str">
            <v/>
          </cell>
          <cell r="P2889" t="str">
            <v/>
          </cell>
        </row>
        <row r="2890">
          <cell r="A2890" t="str">
            <v>WA</v>
          </cell>
          <cell r="B2890">
            <v>5</v>
          </cell>
          <cell r="C2890">
            <v>3</v>
          </cell>
          <cell r="D2890" t="str">
            <v>C</v>
          </cell>
          <cell r="E2890">
            <v>0.25</v>
          </cell>
          <cell r="F2890">
            <v>37732</v>
          </cell>
          <cell r="G2890">
            <v>0.35</v>
          </cell>
          <cell r="H2890">
            <v>0.3</v>
          </cell>
          <cell r="I2890" t="str">
            <v>5          0</v>
          </cell>
          <cell r="J2890">
            <v>0</v>
          </cell>
          <cell r="K2890">
            <v>0</v>
          </cell>
          <cell r="L2890">
            <v>2003</v>
          </cell>
          <cell r="M2890" t="str">
            <v>No Trade</v>
          </cell>
          <cell r="N2890" t="str">
            <v/>
          </cell>
          <cell r="O2890" t="str">
            <v/>
          </cell>
          <cell r="P2890" t="str">
            <v/>
          </cell>
        </row>
        <row r="2891">
          <cell r="A2891" t="str">
            <v>WA</v>
          </cell>
          <cell r="B2891">
            <v>5</v>
          </cell>
          <cell r="C2891">
            <v>3</v>
          </cell>
          <cell r="D2891" t="str">
            <v>P</v>
          </cell>
          <cell r="E2891">
            <v>0.25</v>
          </cell>
          <cell r="F2891">
            <v>37732</v>
          </cell>
          <cell r="G2891">
            <v>0.35</v>
          </cell>
          <cell r="H2891">
            <v>0.3</v>
          </cell>
          <cell r="I2891" t="str">
            <v>5          0</v>
          </cell>
          <cell r="J2891">
            <v>0</v>
          </cell>
          <cell r="K2891">
            <v>0</v>
          </cell>
          <cell r="L2891">
            <v>2003</v>
          </cell>
          <cell r="M2891" t="str">
            <v>No Trade</v>
          </cell>
          <cell r="N2891" t="str">
            <v/>
          </cell>
          <cell r="O2891" t="str">
            <v/>
          </cell>
          <cell r="P2891" t="str">
            <v/>
          </cell>
        </row>
        <row r="2892">
          <cell r="A2892" t="str">
            <v>WA</v>
          </cell>
          <cell r="B2892">
            <v>6</v>
          </cell>
          <cell r="C2892">
            <v>3</v>
          </cell>
          <cell r="D2892" t="str">
            <v>C</v>
          </cell>
          <cell r="E2892">
            <v>0.25</v>
          </cell>
          <cell r="F2892">
            <v>37760</v>
          </cell>
          <cell r="G2892">
            <v>0.35</v>
          </cell>
          <cell r="H2892">
            <v>0.3</v>
          </cell>
          <cell r="I2892" t="str">
            <v>5          0</v>
          </cell>
          <cell r="J2892">
            <v>0</v>
          </cell>
          <cell r="K2892">
            <v>0</v>
          </cell>
          <cell r="L2892">
            <v>2003</v>
          </cell>
          <cell r="M2892" t="str">
            <v>No Trade</v>
          </cell>
          <cell r="N2892" t="str">
            <v/>
          </cell>
          <cell r="O2892" t="str">
            <v/>
          </cell>
          <cell r="P2892" t="str">
            <v/>
          </cell>
        </row>
        <row r="2893">
          <cell r="A2893" t="str">
            <v>WA</v>
          </cell>
          <cell r="B2893">
            <v>6</v>
          </cell>
          <cell r="C2893">
            <v>3</v>
          </cell>
          <cell r="D2893" t="str">
            <v>P</v>
          </cell>
          <cell r="E2893">
            <v>0.25</v>
          </cell>
          <cell r="F2893">
            <v>37760</v>
          </cell>
          <cell r="G2893">
            <v>0.35</v>
          </cell>
          <cell r="H2893">
            <v>0.3</v>
          </cell>
          <cell r="I2893" t="str">
            <v>5          0</v>
          </cell>
          <cell r="J2893">
            <v>0</v>
          </cell>
          <cell r="K2893">
            <v>0</v>
          </cell>
          <cell r="L2893">
            <v>2003</v>
          </cell>
          <cell r="M2893" t="str">
            <v>No Trade</v>
          </cell>
          <cell r="N2893" t="str">
            <v/>
          </cell>
          <cell r="O2893" t="str">
            <v/>
          </cell>
          <cell r="P2893" t="str">
            <v/>
          </cell>
        </row>
        <row r="2894">
          <cell r="A2894" t="str">
            <v>WA</v>
          </cell>
          <cell r="B2894">
            <v>7</v>
          </cell>
          <cell r="C2894">
            <v>3</v>
          </cell>
          <cell r="D2894" t="str">
            <v>C</v>
          </cell>
          <cell r="E2894">
            <v>0.25</v>
          </cell>
          <cell r="F2894">
            <v>37791</v>
          </cell>
          <cell r="G2894">
            <v>0.35</v>
          </cell>
          <cell r="H2894">
            <v>0.3</v>
          </cell>
          <cell r="I2894" t="str">
            <v>5          0</v>
          </cell>
          <cell r="J2894">
            <v>0</v>
          </cell>
          <cell r="K2894">
            <v>0</v>
          </cell>
          <cell r="L2894">
            <v>2003</v>
          </cell>
          <cell r="M2894" t="str">
            <v>No Trade</v>
          </cell>
          <cell r="N2894" t="str">
            <v/>
          </cell>
          <cell r="O2894" t="str">
            <v/>
          </cell>
          <cell r="P2894" t="str">
            <v/>
          </cell>
        </row>
        <row r="2895">
          <cell r="A2895" t="str">
            <v>WA</v>
          </cell>
          <cell r="B2895">
            <v>7</v>
          </cell>
          <cell r="C2895">
            <v>3</v>
          </cell>
          <cell r="D2895" t="str">
            <v>P</v>
          </cell>
          <cell r="E2895">
            <v>0.25</v>
          </cell>
          <cell r="F2895">
            <v>37791</v>
          </cell>
          <cell r="G2895">
            <v>0.35</v>
          </cell>
          <cell r="H2895">
            <v>0.3</v>
          </cell>
          <cell r="I2895" t="str">
            <v>5          0</v>
          </cell>
          <cell r="J2895">
            <v>0</v>
          </cell>
          <cell r="K2895">
            <v>0</v>
          </cell>
          <cell r="L2895">
            <v>2003</v>
          </cell>
          <cell r="M2895" t="str">
            <v>No Trade</v>
          </cell>
          <cell r="N2895" t="str">
            <v/>
          </cell>
          <cell r="O2895" t="str">
            <v/>
          </cell>
          <cell r="P2895" t="str">
            <v/>
          </cell>
        </row>
        <row r="2896">
          <cell r="A2896" t="str">
            <v>WA</v>
          </cell>
          <cell r="B2896">
            <v>8</v>
          </cell>
          <cell r="C2896">
            <v>3</v>
          </cell>
          <cell r="D2896" t="str">
            <v>C</v>
          </cell>
          <cell r="E2896">
            <v>0.25</v>
          </cell>
          <cell r="F2896">
            <v>37823</v>
          </cell>
          <cell r="G2896">
            <v>0.35</v>
          </cell>
          <cell r="H2896">
            <v>0.3</v>
          </cell>
          <cell r="I2896" t="str">
            <v>5          0</v>
          </cell>
          <cell r="J2896">
            <v>0</v>
          </cell>
          <cell r="K2896">
            <v>0</v>
          </cell>
          <cell r="L2896">
            <v>2003</v>
          </cell>
          <cell r="M2896" t="str">
            <v>No Trade</v>
          </cell>
          <cell r="N2896" t="str">
            <v/>
          </cell>
          <cell r="O2896" t="str">
            <v/>
          </cell>
          <cell r="P2896" t="str">
            <v/>
          </cell>
        </row>
        <row r="2897">
          <cell r="A2897" t="str">
            <v>WA</v>
          </cell>
          <cell r="B2897">
            <v>8</v>
          </cell>
          <cell r="C2897">
            <v>3</v>
          </cell>
          <cell r="D2897" t="str">
            <v>P</v>
          </cell>
          <cell r="E2897">
            <v>0.25</v>
          </cell>
          <cell r="F2897">
            <v>37823</v>
          </cell>
          <cell r="G2897">
            <v>0.35</v>
          </cell>
          <cell r="H2897">
            <v>0.3</v>
          </cell>
          <cell r="I2897" t="str">
            <v>5          0</v>
          </cell>
          <cell r="J2897">
            <v>0</v>
          </cell>
          <cell r="K2897">
            <v>0</v>
          </cell>
          <cell r="L2897">
            <v>2003</v>
          </cell>
          <cell r="M2897" t="str">
            <v>No Trade</v>
          </cell>
          <cell r="N2897" t="str">
            <v/>
          </cell>
          <cell r="O2897" t="str">
            <v/>
          </cell>
          <cell r="P2897" t="str">
            <v/>
          </cell>
        </row>
        <row r="2898">
          <cell r="A2898" t="str">
            <v>WA</v>
          </cell>
          <cell r="B2898">
            <v>9</v>
          </cell>
          <cell r="C2898">
            <v>3</v>
          </cell>
          <cell r="D2898" t="str">
            <v>C</v>
          </cell>
          <cell r="E2898">
            <v>0.25</v>
          </cell>
          <cell r="F2898">
            <v>37852</v>
          </cell>
          <cell r="G2898">
            <v>0.35</v>
          </cell>
          <cell r="H2898">
            <v>0.3</v>
          </cell>
          <cell r="I2898" t="str">
            <v>5          0</v>
          </cell>
          <cell r="J2898">
            <v>0</v>
          </cell>
          <cell r="K2898">
            <v>0</v>
          </cell>
          <cell r="L2898">
            <v>2003</v>
          </cell>
          <cell r="M2898" t="str">
            <v>No Trade</v>
          </cell>
          <cell r="N2898" t="str">
            <v/>
          </cell>
          <cell r="O2898" t="str">
            <v/>
          </cell>
          <cell r="P2898" t="str">
            <v/>
          </cell>
        </row>
        <row r="2899">
          <cell r="A2899" t="str">
            <v>WA</v>
          </cell>
          <cell r="B2899">
            <v>9</v>
          </cell>
          <cell r="C2899">
            <v>3</v>
          </cell>
          <cell r="D2899" t="str">
            <v>P</v>
          </cell>
          <cell r="E2899">
            <v>0.25</v>
          </cell>
          <cell r="F2899">
            <v>37852</v>
          </cell>
          <cell r="G2899">
            <v>0.35</v>
          </cell>
          <cell r="H2899">
            <v>0.3</v>
          </cell>
          <cell r="I2899" t="str">
            <v>5          0</v>
          </cell>
          <cell r="J2899">
            <v>0</v>
          </cell>
          <cell r="K2899">
            <v>0</v>
          </cell>
          <cell r="L2899">
            <v>2003</v>
          </cell>
          <cell r="M2899" t="str">
            <v>No Trade</v>
          </cell>
          <cell r="N2899" t="str">
            <v/>
          </cell>
          <cell r="O2899" t="str">
            <v/>
          </cell>
          <cell r="P2899" t="str">
            <v/>
          </cell>
        </row>
        <row r="2900">
          <cell r="A2900" t="str">
            <v>WA</v>
          </cell>
          <cell r="B2900">
            <v>10</v>
          </cell>
          <cell r="C2900">
            <v>3</v>
          </cell>
          <cell r="D2900" t="str">
            <v>C</v>
          </cell>
          <cell r="E2900">
            <v>0.25</v>
          </cell>
          <cell r="F2900">
            <v>37883</v>
          </cell>
          <cell r="G2900">
            <v>0.35</v>
          </cell>
          <cell r="H2900">
            <v>0.3</v>
          </cell>
          <cell r="I2900" t="str">
            <v>5          0</v>
          </cell>
          <cell r="J2900">
            <v>0</v>
          </cell>
          <cell r="K2900">
            <v>0</v>
          </cell>
          <cell r="L2900">
            <v>2003</v>
          </cell>
          <cell r="M2900" t="str">
            <v>No Trade</v>
          </cell>
          <cell r="N2900" t="str">
            <v/>
          </cell>
          <cell r="O2900" t="str">
            <v/>
          </cell>
          <cell r="P2900" t="str">
            <v/>
          </cell>
        </row>
        <row r="2901">
          <cell r="A2901" t="str">
            <v>WA</v>
          </cell>
          <cell r="B2901">
            <v>10</v>
          </cell>
          <cell r="C2901">
            <v>3</v>
          </cell>
          <cell r="D2901" t="str">
            <v>P</v>
          </cell>
          <cell r="E2901">
            <v>0.25</v>
          </cell>
          <cell r="F2901">
            <v>37883</v>
          </cell>
          <cell r="G2901">
            <v>0.35</v>
          </cell>
          <cell r="H2901">
            <v>0.3</v>
          </cell>
          <cell r="I2901" t="str">
            <v>5          0</v>
          </cell>
          <cell r="J2901">
            <v>0</v>
          </cell>
          <cell r="K2901">
            <v>0</v>
          </cell>
          <cell r="L2901">
            <v>2003</v>
          </cell>
          <cell r="M2901" t="str">
            <v>No Trade</v>
          </cell>
          <cell r="N2901" t="str">
            <v/>
          </cell>
          <cell r="O2901" t="str">
            <v/>
          </cell>
          <cell r="P2901" t="str">
            <v/>
          </cell>
        </row>
        <row r="2902">
          <cell r="A2902" t="str">
            <v>WA</v>
          </cell>
          <cell r="B2902">
            <v>11</v>
          </cell>
          <cell r="C2902">
            <v>3</v>
          </cell>
          <cell r="D2902" t="str">
            <v>C</v>
          </cell>
          <cell r="E2902">
            <v>0.25</v>
          </cell>
          <cell r="F2902">
            <v>37914</v>
          </cell>
          <cell r="G2902">
            <v>0.35</v>
          </cell>
          <cell r="H2902">
            <v>0.3</v>
          </cell>
          <cell r="I2902" t="str">
            <v>5          0</v>
          </cell>
          <cell r="J2902">
            <v>0</v>
          </cell>
          <cell r="K2902">
            <v>0</v>
          </cell>
          <cell r="L2902">
            <v>2003</v>
          </cell>
          <cell r="M2902" t="str">
            <v>No Trade</v>
          </cell>
          <cell r="N2902" t="str">
            <v/>
          </cell>
          <cell r="O2902" t="str">
            <v/>
          </cell>
          <cell r="P2902" t="str">
            <v/>
          </cell>
        </row>
        <row r="2903">
          <cell r="A2903" t="str">
            <v>WA</v>
          </cell>
          <cell r="B2903">
            <v>11</v>
          </cell>
          <cell r="C2903">
            <v>3</v>
          </cell>
          <cell r="D2903" t="str">
            <v>P</v>
          </cell>
          <cell r="E2903">
            <v>0.25</v>
          </cell>
          <cell r="F2903">
            <v>37914</v>
          </cell>
          <cell r="G2903">
            <v>0.35</v>
          </cell>
          <cell r="H2903">
            <v>0.3</v>
          </cell>
          <cell r="I2903" t="str">
            <v>5          0</v>
          </cell>
          <cell r="J2903">
            <v>0</v>
          </cell>
          <cell r="K2903">
            <v>0</v>
          </cell>
          <cell r="L2903">
            <v>2003</v>
          </cell>
          <cell r="M2903" t="str">
            <v>No Trade</v>
          </cell>
          <cell r="N2903" t="str">
            <v/>
          </cell>
          <cell r="O2903" t="str">
            <v/>
          </cell>
          <cell r="P2903" t="str">
            <v/>
          </cell>
        </row>
        <row r="2904">
          <cell r="L2904" t="str">
            <v/>
          </cell>
          <cell r="M2904" t="str">
            <v>No Trade</v>
          </cell>
          <cell r="N2904" t="str">
            <v/>
          </cell>
          <cell r="O2904" t="str">
            <v/>
          </cell>
          <cell r="P2904" t="str">
            <v/>
          </cell>
        </row>
        <row r="2905">
          <cell r="L2905" t="str">
            <v/>
          </cell>
          <cell r="M2905" t="str">
            <v>No Trade</v>
          </cell>
          <cell r="N2905" t="str">
            <v/>
          </cell>
          <cell r="O2905" t="str">
            <v/>
          </cell>
          <cell r="P2905" t="str">
            <v/>
          </cell>
        </row>
        <row r="2906">
          <cell r="L2906" t="str">
            <v/>
          </cell>
          <cell r="M2906" t="str">
            <v>No Trade</v>
          </cell>
          <cell r="N2906" t="str">
            <v/>
          </cell>
          <cell r="O2906" t="str">
            <v/>
          </cell>
          <cell r="P2906" t="str">
            <v/>
          </cell>
        </row>
        <row r="2907">
          <cell r="L2907" t="str">
            <v/>
          </cell>
          <cell r="M2907" t="str">
            <v>No Trade</v>
          </cell>
          <cell r="N2907" t="str">
            <v/>
          </cell>
          <cell r="O2907" t="str">
            <v/>
          </cell>
          <cell r="P2907" t="str">
            <v/>
          </cell>
        </row>
        <row r="2908">
          <cell r="L2908" t="str">
            <v/>
          </cell>
          <cell r="M2908" t="str">
            <v>No Trade</v>
          </cell>
          <cell r="N2908" t="str">
            <v/>
          </cell>
          <cell r="O2908" t="str">
            <v/>
          </cell>
          <cell r="P2908" t="str">
            <v/>
          </cell>
        </row>
        <row r="2909">
          <cell r="L2909" t="str">
            <v/>
          </cell>
          <cell r="M2909" t="str">
            <v>No Trade</v>
          </cell>
          <cell r="N2909" t="str">
            <v/>
          </cell>
          <cell r="O2909" t="str">
            <v/>
          </cell>
          <cell r="P2909" t="str">
            <v/>
          </cell>
        </row>
        <row r="2910">
          <cell r="L2910" t="str">
            <v/>
          </cell>
          <cell r="M2910" t="str">
            <v>No Trade</v>
          </cell>
          <cell r="N2910" t="str">
            <v/>
          </cell>
          <cell r="O2910" t="str">
            <v/>
          </cell>
          <cell r="P2910" t="str">
            <v/>
          </cell>
        </row>
        <row r="2911">
          <cell r="L2911" t="str">
            <v/>
          </cell>
          <cell r="M2911" t="str">
            <v>No Trade</v>
          </cell>
          <cell r="N2911" t="str">
            <v/>
          </cell>
          <cell r="O2911" t="str">
            <v/>
          </cell>
          <cell r="P2911" t="str">
            <v/>
          </cell>
        </row>
        <row r="2912">
          <cell r="L2912" t="str">
            <v/>
          </cell>
          <cell r="M2912" t="str">
            <v>No Trade</v>
          </cell>
          <cell r="N2912" t="str">
            <v/>
          </cell>
          <cell r="O2912" t="str">
            <v/>
          </cell>
          <cell r="P2912" t="str">
            <v/>
          </cell>
        </row>
        <row r="2913">
          <cell r="L2913" t="str">
            <v/>
          </cell>
          <cell r="M2913" t="str">
            <v>No Trade</v>
          </cell>
          <cell r="N2913" t="str">
            <v/>
          </cell>
          <cell r="O2913" t="str">
            <v/>
          </cell>
          <cell r="P2913" t="str">
            <v/>
          </cell>
        </row>
        <row r="2914">
          <cell r="L2914" t="str">
            <v/>
          </cell>
          <cell r="M2914" t="str">
            <v>No Trade</v>
          </cell>
          <cell r="N2914" t="str">
            <v/>
          </cell>
          <cell r="O2914" t="str">
            <v/>
          </cell>
          <cell r="P2914" t="str">
            <v/>
          </cell>
        </row>
        <row r="2915">
          <cell r="L2915" t="str">
            <v/>
          </cell>
          <cell r="M2915" t="str">
            <v>No Trade</v>
          </cell>
          <cell r="N2915" t="str">
            <v/>
          </cell>
          <cell r="O2915" t="str">
            <v/>
          </cell>
          <cell r="P2915" t="str">
            <v/>
          </cell>
        </row>
        <row r="2916">
          <cell r="L2916" t="str">
            <v/>
          </cell>
          <cell r="M2916" t="str">
            <v>No Trade</v>
          </cell>
          <cell r="N2916" t="str">
            <v/>
          </cell>
          <cell r="O2916" t="str">
            <v/>
          </cell>
          <cell r="P2916" t="str">
            <v/>
          </cell>
        </row>
        <row r="2917">
          <cell r="L2917" t="str">
            <v/>
          </cell>
          <cell r="M2917" t="str">
            <v>No Trade</v>
          </cell>
          <cell r="N2917" t="str">
            <v/>
          </cell>
          <cell r="O2917" t="str">
            <v/>
          </cell>
          <cell r="P2917" t="str">
            <v/>
          </cell>
        </row>
        <row r="2918">
          <cell r="L2918" t="str">
            <v/>
          </cell>
          <cell r="M2918" t="str">
            <v>No Trade</v>
          </cell>
          <cell r="N2918" t="str">
            <v/>
          </cell>
          <cell r="O2918" t="str">
            <v/>
          </cell>
          <cell r="P2918" t="str">
            <v/>
          </cell>
        </row>
        <row r="2919">
          <cell r="L2919" t="str">
            <v/>
          </cell>
          <cell r="M2919" t="str">
            <v>No Trade</v>
          </cell>
          <cell r="N2919" t="str">
            <v/>
          </cell>
          <cell r="O2919" t="str">
            <v/>
          </cell>
          <cell r="P2919" t="str">
            <v/>
          </cell>
        </row>
        <row r="2920">
          <cell r="L2920" t="str">
            <v/>
          </cell>
          <cell r="M2920" t="str">
            <v>No Trade</v>
          </cell>
          <cell r="N2920" t="str">
            <v/>
          </cell>
          <cell r="O2920" t="str">
            <v/>
          </cell>
          <cell r="P2920" t="str">
            <v/>
          </cell>
        </row>
        <row r="2921">
          <cell r="L2921" t="str">
            <v/>
          </cell>
          <cell r="M2921" t="str">
            <v>No Trade</v>
          </cell>
          <cell r="N2921" t="str">
            <v/>
          </cell>
          <cell r="O2921" t="str">
            <v/>
          </cell>
          <cell r="P2921" t="str">
            <v/>
          </cell>
        </row>
        <row r="2922">
          <cell r="L2922" t="str">
            <v/>
          </cell>
          <cell r="M2922" t="str">
            <v>No Trade</v>
          </cell>
          <cell r="N2922" t="str">
            <v/>
          </cell>
          <cell r="O2922" t="str">
            <v/>
          </cell>
          <cell r="P2922" t="str">
            <v/>
          </cell>
        </row>
        <row r="2923">
          <cell r="L2923" t="str">
            <v/>
          </cell>
          <cell r="M2923" t="str">
            <v>No Trade</v>
          </cell>
          <cell r="N2923" t="str">
            <v/>
          </cell>
          <cell r="O2923" t="str">
            <v/>
          </cell>
          <cell r="P2923" t="str">
            <v/>
          </cell>
        </row>
        <row r="2924">
          <cell r="L2924" t="str">
            <v/>
          </cell>
          <cell r="M2924" t="str">
            <v>No Trade</v>
          </cell>
          <cell r="N2924" t="str">
            <v/>
          </cell>
          <cell r="O2924" t="str">
            <v/>
          </cell>
          <cell r="P2924" t="str">
            <v/>
          </cell>
        </row>
        <row r="2925">
          <cell r="L2925" t="str">
            <v/>
          </cell>
          <cell r="M2925" t="str">
            <v>No Trade</v>
          </cell>
          <cell r="N2925" t="str">
            <v/>
          </cell>
          <cell r="O2925" t="str">
            <v/>
          </cell>
          <cell r="P2925" t="str">
            <v/>
          </cell>
        </row>
        <row r="2926">
          <cell r="L2926" t="str">
            <v/>
          </cell>
          <cell r="M2926" t="str">
            <v>No Trade</v>
          </cell>
          <cell r="N2926" t="str">
            <v/>
          </cell>
          <cell r="O2926" t="str">
            <v/>
          </cell>
          <cell r="P2926" t="str">
            <v/>
          </cell>
        </row>
        <row r="2927">
          <cell r="L2927" t="str">
            <v/>
          </cell>
          <cell r="M2927" t="str">
            <v>No Trade</v>
          </cell>
          <cell r="N2927" t="str">
            <v/>
          </cell>
          <cell r="O2927" t="str">
            <v/>
          </cell>
          <cell r="P2927" t="str">
            <v/>
          </cell>
        </row>
        <row r="2928">
          <cell r="L2928" t="str">
            <v/>
          </cell>
          <cell r="M2928" t="str">
            <v>No Trade</v>
          </cell>
          <cell r="N2928" t="str">
            <v/>
          </cell>
          <cell r="O2928" t="str">
            <v/>
          </cell>
          <cell r="P2928" t="str">
            <v/>
          </cell>
        </row>
        <row r="2929">
          <cell r="L2929" t="str">
            <v/>
          </cell>
          <cell r="M2929" t="str">
            <v>No Trade</v>
          </cell>
          <cell r="N2929" t="str">
            <v/>
          </cell>
          <cell r="O2929" t="str">
            <v/>
          </cell>
          <cell r="P2929" t="str">
            <v/>
          </cell>
        </row>
        <row r="2930">
          <cell r="L2930" t="str">
            <v/>
          </cell>
          <cell r="M2930" t="str">
            <v>No Trade</v>
          </cell>
          <cell r="N2930" t="str">
            <v/>
          </cell>
          <cell r="O2930" t="str">
            <v/>
          </cell>
          <cell r="P2930" t="str">
            <v/>
          </cell>
        </row>
        <row r="2931">
          <cell r="L2931" t="str">
            <v/>
          </cell>
          <cell r="M2931" t="str">
            <v>No Trade</v>
          </cell>
          <cell r="N2931" t="str">
            <v/>
          </cell>
          <cell r="O2931" t="str">
            <v/>
          </cell>
          <cell r="P2931" t="str">
            <v/>
          </cell>
        </row>
        <row r="2932">
          <cell r="L2932" t="str">
            <v/>
          </cell>
          <cell r="M2932" t="str">
            <v>No Trade</v>
          </cell>
          <cell r="N2932" t="str">
            <v/>
          </cell>
          <cell r="O2932" t="str">
            <v/>
          </cell>
          <cell r="P2932" t="str">
            <v/>
          </cell>
        </row>
        <row r="2933">
          <cell r="L2933" t="str">
            <v/>
          </cell>
          <cell r="M2933" t="str">
            <v>No Trade</v>
          </cell>
          <cell r="N2933" t="str">
            <v/>
          </cell>
          <cell r="O2933" t="str">
            <v/>
          </cell>
          <cell r="P2933" t="str">
            <v/>
          </cell>
        </row>
        <row r="2934">
          <cell r="L2934" t="str">
            <v/>
          </cell>
          <cell r="M2934" t="str">
            <v>No Trade</v>
          </cell>
          <cell r="N2934" t="str">
            <v/>
          </cell>
          <cell r="O2934" t="str">
            <v/>
          </cell>
          <cell r="P2934" t="str">
            <v/>
          </cell>
        </row>
        <row r="2935">
          <cell r="L2935" t="str">
            <v/>
          </cell>
          <cell r="M2935" t="str">
            <v>No Trade</v>
          </cell>
          <cell r="N2935" t="str">
            <v/>
          </cell>
          <cell r="O2935" t="str">
            <v/>
          </cell>
          <cell r="P2935" t="str">
            <v/>
          </cell>
        </row>
        <row r="2936">
          <cell r="L2936" t="str">
            <v/>
          </cell>
          <cell r="M2936" t="str">
            <v>No Trade</v>
          </cell>
          <cell r="N2936" t="str">
            <v/>
          </cell>
          <cell r="O2936" t="str">
            <v/>
          </cell>
          <cell r="P2936" t="str">
            <v/>
          </cell>
        </row>
        <row r="2937">
          <cell r="L2937" t="str">
            <v/>
          </cell>
          <cell r="M2937" t="str">
            <v>No Trade</v>
          </cell>
          <cell r="N2937" t="str">
            <v/>
          </cell>
          <cell r="O2937" t="str">
            <v/>
          </cell>
          <cell r="P2937" t="str">
            <v/>
          </cell>
        </row>
        <row r="2938">
          <cell r="L2938" t="str">
            <v/>
          </cell>
          <cell r="M2938" t="str">
            <v>No Trade</v>
          </cell>
          <cell r="N2938" t="str">
            <v/>
          </cell>
          <cell r="O2938" t="str">
            <v/>
          </cell>
          <cell r="P2938" t="str">
            <v/>
          </cell>
        </row>
        <row r="2939">
          <cell r="L2939" t="str">
            <v/>
          </cell>
          <cell r="M2939" t="str">
            <v>No Trade</v>
          </cell>
          <cell r="N2939" t="str">
            <v/>
          </cell>
          <cell r="O2939" t="str">
            <v/>
          </cell>
          <cell r="P2939" t="str">
            <v/>
          </cell>
        </row>
        <row r="2940">
          <cell r="L2940" t="str">
            <v/>
          </cell>
          <cell r="M2940" t="str">
            <v>No Trade</v>
          </cell>
          <cell r="N2940" t="str">
            <v/>
          </cell>
          <cell r="O2940" t="str">
            <v/>
          </cell>
          <cell r="P2940" t="str">
            <v/>
          </cell>
        </row>
        <row r="2941">
          <cell r="L2941" t="str">
            <v/>
          </cell>
          <cell r="M2941" t="str">
            <v>No Trade</v>
          </cell>
          <cell r="N2941" t="str">
            <v/>
          </cell>
          <cell r="O2941" t="str">
            <v/>
          </cell>
          <cell r="P2941" t="str">
            <v/>
          </cell>
        </row>
        <row r="2942">
          <cell r="L2942" t="str">
            <v/>
          </cell>
          <cell r="M2942" t="str">
            <v>No Trade</v>
          </cell>
          <cell r="N2942" t="str">
            <v/>
          </cell>
          <cell r="O2942" t="str">
            <v/>
          </cell>
          <cell r="P2942" t="str">
            <v/>
          </cell>
        </row>
        <row r="2943">
          <cell r="L2943" t="str">
            <v/>
          </cell>
          <cell r="M2943" t="str">
            <v>No Trade</v>
          </cell>
          <cell r="N2943" t="str">
            <v/>
          </cell>
          <cell r="O2943" t="str">
            <v/>
          </cell>
          <cell r="P2943" t="str">
            <v/>
          </cell>
        </row>
        <row r="2944">
          <cell r="L2944" t="str">
            <v/>
          </cell>
          <cell r="M2944" t="str">
            <v>No Trade</v>
          </cell>
          <cell r="N2944" t="str">
            <v/>
          </cell>
          <cell r="O2944" t="str">
            <v/>
          </cell>
          <cell r="P2944" t="str">
            <v/>
          </cell>
        </row>
        <row r="2945">
          <cell r="L2945" t="str">
            <v/>
          </cell>
          <cell r="M2945" t="str">
            <v>No Trade</v>
          </cell>
          <cell r="N2945" t="str">
            <v/>
          </cell>
          <cell r="O2945" t="str">
            <v/>
          </cell>
          <cell r="P2945" t="str">
            <v/>
          </cell>
        </row>
        <row r="2946">
          <cell r="L2946" t="str">
            <v/>
          </cell>
          <cell r="M2946" t="str">
            <v>No Trade</v>
          </cell>
          <cell r="N2946" t="str">
            <v/>
          </cell>
          <cell r="O2946" t="str">
            <v/>
          </cell>
          <cell r="P2946" t="str">
            <v/>
          </cell>
        </row>
        <row r="2947">
          <cell r="L2947" t="str">
            <v/>
          </cell>
          <cell r="M2947" t="str">
            <v>No Trade</v>
          </cell>
          <cell r="N2947" t="str">
            <v/>
          </cell>
          <cell r="O2947" t="str">
            <v/>
          </cell>
          <cell r="P2947" t="str">
            <v/>
          </cell>
        </row>
        <row r="2948">
          <cell r="L2948" t="str">
            <v/>
          </cell>
          <cell r="M2948" t="str">
            <v>No Trade</v>
          </cell>
          <cell r="N2948" t="str">
            <v/>
          </cell>
          <cell r="O2948" t="str">
            <v/>
          </cell>
          <cell r="P2948" t="str">
            <v/>
          </cell>
        </row>
        <row r="2949">
          <cell r="L2949" t="str">
            <v/>
          </cell>
          <cell r="M2949" t="str">
            <v>No Trade</v>
          </cell>
          <cell r="N2949" t="str">
            <v/>
          </cell>
          <cell r="O2949" t="str">
            <v/>
          </cell>
          <cell r="P2949" t="str">
            <v/>
          </cell>
        </row>
        <row r="2950">
          <cell r="L2950" t="str">
            <v/>
          </cell>
          <cell r="M2950" t="str">
            <v>No Trade</v>
          </cell>
          <cell r="N2950" t="str">
            <v/>
          </cell>
          <cell r="O2950" t="str">
            <v/>
          </cell>
          <cell r="P2950" t="str">
            <v/>
          </cell>
        </row>
        <row r="2951">
          <cell r="L2951" t="str">
            <v/>
          </cell>
          <cell r="M2951" t="str">
            <v>No Trade</v>
          </cell>
          <cell r="N2951" t="str">
            <v/>
          </cell>
          <cell r="O2951" t="str">
            <v/>
          </cell>
          <cell r="P2951" t="str">
            <v/>
          </cell>
        </row>
        <row r="2952">
          <cell r="L2952" t="str">
            <v/>
          </cell>
          <cell r="M2952" t="str">
            <v>No Trade</v>
          </cell>
          <cell r="N2952" t="str">
            <v/>
          </cell>
          <cell r="O2952" t="str">
            <v/>
          </cell>
          <cell r="P2952" t="str">
            <v/>
          </cell>
        </row>
        <row r="2953">
          <cell r="L2953" t="str">
            <v/>
          </cell>
          <cell r="M2953" t="str">
            <v>No Trade</v>
          </cell>
          <cell r="N2953" t="str">
            <v/>
          </cell>
          <cell r="O2953" t="str">
            <v/>
          </cell>
          <cell r="P2953" t="str">
            <v/>
          </cell>
        </row>
        <row r="2954">
          <cell r="L2954" t="str">
            <v/>
          </cell>
          <cell r="M2954" t="str">
            <v>No Trade</v>
          </cell>
          <cell r="N2954" t="str">
            <v/>
          </cell>
          <cell r="O2954" t="str">
            <v/>
          </cell>
          <cell r="P2954" t="str">
            <v/>
          </cell>
        </row>
        <row r="2955">
          <cell r="L2955" t="str">
            <v/>
          </cell>
          <cell r="M2955" t="str">
            <v>No Trade</v>
          </cell>
          <cell r="N2955" t="str">
            <v/>
          </cell>
          <cell r="O2955" t="str">
            <v/>
          </cell>
          <cell r="P2955" t="str">
            <v/>
          </cell>
        </row>
        <row r="2956">
          <cell r="L2956" t="str">
            <v/>
          </cell>
          <cell r="M2956" t="str">
            <v>No Trade</v>
          </cell>
          <cell r="N2956" t="str">
            <v/>
          </cell>
          <cell r="O2956" t="str">
            <v/>
          </cell>
          <cell r="P2956" t="str">
            <v/>
          </cell>
        </row>
        <row r="2957">
          <cell r="L2957" t="str">
            <v/>
          </cell>
          <cell r="M2957" t="str">
            <v>No Trade</v>
          </cell>
          <cell r="N2957" t="str">
            <v/>
          </cell>
          <cell r="O2957" t="str">
            <v/>
          </cell>
          <cell r="P2957" t="str">
            <v/>
          </cell>
        </row>
        <row r="2958">
          <cell r="L2958" t="str">
            <v/>
          </cell>
          <cell r="M2958" t="str">
            <v>No Trade</v>
          </cell>
          <cell r="N2958" t="str">
            <v/>
          </cell>
          <cell r="O2958" t="str">
            <v/>
          </cell>
          <cell r="P2958" t="str">
            <v/>
          </cell>
        </row>
        <row r="2959">
          <cell r="L2959" t="str">
            <v/>
          </cell>
          <cell r="M2959" t="str">
            <v>No Trade</v>
          </cell>
          <cell r="N2959" t="str">
            <v/>
          </cell>
          <cell r="O2959" t="str">
            <v/>
          </cell>
          <cell r="P2959" t="str">
            <v/>
          </cell>
        </row>
        <row r="2960">
          <cell r="L2960" t="str">
            <v/>
          </cell>
          <cell r="M2960" t="str">
            <v>No Trade</v>
          </cell>
          <cell r="N2960" t="str">
            <v/>
          </cell>
          <cell r="O2960" t="str">
            <v/>
          </cell>
          <cell r="P2960" t="str">
            <v/>
          </cell>
        </row>
        <row r="2961">
          <cell r="L2961" t="str">
            <v/>
          </cell>
          <cell r="M2961" t="str">
            <v>No Trade</v>
          </cell>
          <cell r="N2961" t="str">
            <v/>
          </cell>
          <cell r="O2961" t="str">
            <v/>
          </cell>
          <cell r="P2961" t="str">
            <v/>
          </cell>
        </row>
        <row r="2962">
          <cell r="L2962" t="str">
            <v/>
          </cell>
          <cell r="M2962" t="str">
            <v>No Trade</v>
          </cell>
          <cell r="N2962" t="str">
            <v/>
          </cell>
          <cell r="O2962" t="str">
            <v/>
          </cell>
          <cell r="P2962" t="str">
            <v/>
          </cell>
        </row>
        <row r="2963">
          <cell r="L2963" t="str">
            <v/>
          </cell>
          <cell r="M2963" t="str">
            <v>No Trade</v>
          </cell>
          <cell r="N2963" t="str">
            <v/>
          </cell>
          <cell r="O2963" t="str">
            <v/>
          </cell>
          <cell r="P2963" t="str">
            <v/>
          </cell>
        </row>
        <row r="2964">
          <cell r="L2964" t="str">
            <v/>
          </cell>
          <cell r="M2964" t="str">
            <v>No Trade</v>
          </cell>
          <cell r="N2964" t="str">
            <v/>
          </cell>
          <cell r="O2964" t="str">
            <v/>
          </cell>
          <cell r="P2964" t="str">
            <v/>
          </cell>
        </row>
        <row r="2965">
          <cell r="L2965" t="str">
            <v/>
          </cell>
          <cell r="M2965" t="str">
            <v>No Trade</v>
          </cell>
          <cell r="N2965" t="str">
            <v/>
          </cell>
          <cell r="O2965" t="str">
            <v/>
          </cell>
          <cell r="P2965" t="str">
            <v/>
          </cell>
        </row>
        <row r="2966">
          <cell r="L2966" t="str">
            <v/>
          </cell>
          <cell r="M2966" t="str">
            <v>No Trade</v>
          </cell>
          <cell r="N2966" t="str">
            <v/>
          </cell>
          <cell r="O2966" t="str">
            <v/>
          </cell>
          <cell r="P2966" t="str">
            <v/>
          </cell>
        </row>
        <row r="2967">
          <cell r="L2967" t="str">
            <v/>
          </cell>
          <cell r="M2967" t="str">
            <v>No Trade</v>
          </cell>
          <cell r="N2967" t="str">
            <v/>
          </cell>
          <cell r="O2967" t="str">
            <v/>
          </cell>
          <cell r="P2967" t="str">
            <v/>
          </cell>
        </row>
        <row r="2968">
          <cell r="L2968" t="str">
            <v/>
          </cell>
          <cell r="M2968" t="str">
            <v>No Trade</v>
          </cell>
          <cell r="N2968" t="str">
            <v/>
          </cell>
          <cell r="O2968" t="str">
            <v/>
          </cell>
          <cell r="P2968" t="str">
            <v/>
          </cell>
        </row>
        <row r="2969">
          <cell r="L2969" t="str">
            <v/>
          </cell>
          <cell r="M2969" t="str">
            <v>No Trade</v>
          </cell>
          <cell r="N2969" t="str">
            <v/>
          </cell>
          <cell r="O2969" t="str">
            <v/>
          </cell>
          <cell r="P2969" t="str">
            <v/>
          </cell>
        </row>
        <row r="2970">
          <cell r="L2970" t="str">
            <v/>
          </cell>
          <cell r="M2970" t="str">
            <v>No Trade</v>
          </cell>
          <cell r="N2970" t="str">
            <v/>
          </cell>
          <cell r="O2970" t="str">
            <v/>
          </cell>
          <cell r="P2970" t="str">
            <v/>
          </cell>
        </row>
        <row r="2971">
          <cell r="L2971" t="str">
            <v/>
          </cell>
          <cell r="M2971" t="str">
            <v>No Trade</v>
          </cell>
          <cell r="N2971" t="str">
            <v/>
          </cell>
          <cell r="O2971" t="str">
            <v/>
          </cell>
          <cell r="P2971" t="str">
            <v/>
          </cell>
        </row>
        <row r="2972">
          <cell r="L2972" t="str">
            <v/>
          </cell>
          <cell r="M2972" t="str">
            <v>No Trade</v>
          </cell>
          <cell r="N2972" t="str">
            <v/>
          </cell>
          <cell r="O2972" t="str">
            <v/>
          </cell>
          <cell r="P2972" t="str">
            <v/>
          </cell>
        </row>
        <row r="2973">
          <cell r="L2973" t="str">
            <v/>
          </cell>
          <cell r="M2973" t="str">
            <v>No Trade</v>
          </cell>
          <cell r="N2973" t="str">
            <v/>
          </cell>
          <cell r="O2973" t="str">
            <v/>
          </cell>
          <cell r="P2973" t="str">
            <v/>
          </cell>
        </row>
        <row r="2974">
          <cell r="L2974" t="str">
            <v/>
          </cell>
          <cell r="M2974" t="str">
            <v>No Trade</v>
          </cell>
          <cell r="N2974" t="str">
            <v/>
          </cell>
          <cell r="O2974" t="str">
            <v/>
          </cell>
          <cell r="P2974" t="str">
            <v/>
          </cell>
        </row>
        <row r="2975">
          <cell r="L2975" t="str">
            <v/>
          </cell>
          <cell r="M2975" t="str">
            <v>No Trade</v>
          </cell>
          <cell r="N2975" t="str">
            <v/>
          </cell>
          <cell r="O2975" t="str">
            <v/>
          </cell>
          <cell r="P2975" t="str">
            <v/>
          </cell>
        </row>
        <row r="2976">
          <cell r="L2976" t="str">
            <v/>
          </cell>
          <cell r="M2976" t="str">
            <v>No Trade</v>
          </cell>
          <cell r="N2976" t="str">
            <v/>
          </cell>
          <cell r="O2976" t="str">
            <v/>
          </cell>
          <cell r="P2976" t="str">
            <v/>
          </cell>
        </row>
        <row r="2977">
          <cell r="L2977" t="str">
            <v/>
          </cell>
          <cell r="M2977" t="str">
            <v>No Trade</v>
          </cell>
          <cell r="N2977" t="str">
            <v/>
          </cell>
          <cell r="O2977" t="str">
            <v/>
          </cell>
          <cell r="P2977" t="str">
            <v/>
          </cell>
        </row>
        <row r="2978">
          <cell r="L2978" t="str">
            <v/>
          </cell>
          <cell r="M2978" t="str">
            <v>No Trade</v>
          </cell>
          <cell r="N2978" t="str">
            <v/>
          </cell>
          <cell r="O2978" t="str">
            <v/>
          </cell>
          <cell r="P2978" t="str">
            <v/>
          </cell>
        </row>
        <row r="2979">
          <cell r="L2979" t="str">
            <v/>
          </cell>
          <cell r="M2979" t="str">
            <v>No Trade</v>
          </cell>
          <cell r="N2979" t="str">
            <v/>
          </cell>
          <cell r="O2979" t="str">
            <v/>
          </cell>
          <cell r="P2979" t="str">
            <v/>
          </cell>
        </row>
        <row r="2980">
          <cell r="L2980" t="str">
            <v/>
          </cell>
          <cell r="M2980" t="str">
            <v>No Trade</v>
          </cell>
          <cell r="N2980" t="str">
            <v/>
          </cell>
          <cell r="O2980" t="str">
            <v/>
          </cell>
          <cell r="P2980" t="str">
            <v/>
          </cell>
        </row>
        <row r="2981">
          <cell r="L2981" t="str">
            <v/>
          </cell>
          <cell r="M2981" t="str">
            <v>No Trade</v>
          </cell>
          <cell r="N2981" t="str">
            <v/>
          </cell>
          <cell r="O2981" t="str">
            <v/>
          </cell>
          <cell r="P2981" t="str">
            <v/>
          </cell>
        </row>
        <row r="2982">
          <cell r="L2982" t="str">
            <v/>
          </cell>
          <cell r="M2982" t="str">
            <v>No Trade</v>
          </cell>
          <cell r="N2982" t="str">
            <v/>
          </cell>
          <cell r="O2982" t="str">
            <v/>
          </cell>
          <cell r="P2982" t="str">
            <v/>
          </cell>
        </row>
        <row r="2983">
          <cell r="L2983" t="str">
            <v/>
          </cell>
          <cell r="M2983" t="str">
            <v>No Trade</v>
          </cell>
          <cell r="N2983" t="str">
            <v/>
          </cell>
          <cell r="O2983" t="str">
            <v/>
          </cell>
          <cell r="P2983" t="str">
            <v/>
          </cell>
        </row>
        <row r="2984">
          <cell r="L2984" t="str">
            <v/>
          </cell>
          <cell r="M2984" t="str">
            <v>No Trade</v>
          </cell>
          <cell r="N2984" t="str">
            <v/>
          </cell>
          <cell r="O2984" t="str">
            <v/>
          </cell>
          <cell r="P2984" t="str">
            <v/>
          </cell>
        </row>
        <row r="2985">
          <cell r="L2985" t="str">
            <v/>
          </cell>
          <cell r="M2985" t="str">
            <v>No Trade</v>
          </cell>
          <cell r="N2985" t="str">
            <v/>
          </cell>
          <cell r="O2985" t="str">
            <v/>
          </cell>
          <cell r="P2985" t="str">
            <v/>
          </cell>
        </row>
        <row r="2986">
          <cell r="L2986" t="str">
            <v/>
          </cell>
          <cell r="M2986" t="str">
            <v>No Trade</v>
          </cell>
          <cell r="N2986" t="str">
            <v/>
          </cell>
          <cell r="O2986" t="str">
            <v/>
          </cell>
          <cell r="P2986" t="str">
            <v/>
          </cell>
        </row>
        <row r="2987">
          <cell r="L2987" t="str">
            <v/>
          </cell>
          <cell r="M2987" t="str">
            <v>No Trade</v>
          </cell>
          <cell r="N2987" t="str">
            <v/>
          </cell>
          <cell r="O2987" t="str">
            <v/>
          </cell>
          <cell r="P2987" t="str">
            <v/>
          </cell>
        </row>
        <row r="2988">
          <cell r="L2988" t="str">
            <v/>
          </cell>
          <cell r="M2988" t="str">
            <v>No Trade</v>
          </cell>
          <cell r="N2988" t="str">
            <v/>
          </cell>
          <cell r="O2988" t="str">
            <v/>
          </cell>
          <cell r="P2988" t="str">
            <v/>
          </cell>
        </row>
        <row r="2989">
          <cell r="L2989" t="str">
            <v/>
          </cell>
          <cell r="M2989" t="str">
            <v>No Trade</v>
          </cell>
          <cell r="N2989" t="str">
            <v/>
          </cell>
          <cell r="O2989" t="str">
            <v/>
          </cell>
          <cell r="P2989" t="str">
            <v/>
          </cell>
        </row>
        <row r="2990">
          <cell r="L2990" t="str">
            <v/>
          </cell>
          <cell r="M2990" t="str">
            <v>No Trade</v>
          </cell>
          <cell r="N2990" t="str">
            <v/>
          </cell>
          <cell r="O2990" t="str">
            <v/>
          </cell>
          <cell r="P2990" t="str">
            <v/>
          </cell>
        </row>
        <row r="2991">
          <cell r="L2991" t="str">
            <v/>
          </cell>
          <cell r="M2991" t="str">
            <v>No Trade</v>
          </cell>
          <cell r="N2991" t="str">
            <v/>
          </cell>
          <cell r="O2991" t="str">
            <v/>
          </cell>
          <cell r="P2991" t="str">
            <v/>
          </cell>
        </row>
        <row r="2992">
          <cell r="L2992" t="str">
            <v/>
          </cell>
          <cell r="M2992" t="str">
            <v>No Trade</v>
          </cell>
          <cell r="N2992" t="str">
            <v/>
          </cell>
          <cell r="O2992" t="str">
            <v/>
          </cell>
          <cell r="P2992" t="str">
            <v/>
          </cell>
        </row>
        <row r="2993">
          <cell r="L2993" t="str">
            <v/>
          </cell>
          <cell r="M2993" t="str">
            <v>No Trade</v>
          </cell>
          <cell r="N2993" t="str">
            <v/>
          </cell>
          <cell r="O2993" t="str">
            <v/>
          </cell>
          <cell r="P2993" t="str">
            <v/>
          </cell>
        </row>
        <row r="2994">
          <cell r="L2994" t="str">
            <v/>
          </cell>
          <cell r="M2994" t="str">
            <v>No Trade</v>
          </cell>
          <cell r="N2994" t="str">
            <v/>
          </cell>
          <cell r="O2994" t="str">
            <v/>
          </cell>
          <cell r="P2994" t="str">
            <v/>
          </cell>
        </row>
        <row r="2995">
          <cell r="L2995" t="str">
            <v/>
          </cell>
          <cell r="M2995" t="str">
            <v>No Trade</v>
          </cell>
          <cell r="N2995" t="str">
            <v/>
          </cell>
          <cell r="O2995" t="str">
            <v/>
          </cell>
          <cell r="P2995" t="str">
            <v/>
          </cell>
        </row>
        <row r="2996">
          <cell r="L2996" t="str">
            <v/>
          </cell>
          <cell r="M2996" t="str">
            <v>No Trade</v>
          </cell>
          <cell r="N2996" t="str">
            <v/>
          </cell>
          <cell r="O2996" t="str">
            <v/>
          </cell>
          <cell r="P2996" t="str">
            <v/>
          </cell>
        </row>
        <row r="2997">
          <cell r="L2997" t="str">
            <v/>
          </cell>
          <cell r="M2997" t="str">
            <v>No Trade</v>
          </cell>
          <cell r="N2997" t="str">
            <v/>
          </cell>
          <cell r="O2997" t="str">
            <v/>
          </cell>
          <cell r="P2997" t="str">
            <v/>
          </cell>
        </row>
        <row r="2998">
          <cell r="L2998" t="str">
            <v/>
          </cell>
          <cell r="M2998" t="str">
            <v>No Trade</v>
          </cell>
          <cell r="N2998" t="str">
            <v/>
          </cell>
          <cell r="O2998" t="str">
            <v/>
          </cell>
          <cell r="P2998" t="str">
            <v/>
          </cell>
        </row>
        <row r="2999">
          <cell r="L2999" t="str">
            <v/>
          </cell>
          <cell r="M2999" t="str">
            <v>No Trade</v>
          </cell>
          <cell r="N2999" t="str">
            <v/>
          </cell>
          <cell r="O2999" t="str">
            <v/>
          </cell>
          <cell r="P2999" t="str">
            <v/>
          </cell>
        </row>
        <row r="3000">
          <cell r="L3000" t="str">
            <v/>
          </cell>
          <cell r="M3000" t="str">
            <v>No Trade</v>
          </cell>
          <cell r="N3000" t="str">
            <v/>
          </cell>
          <cell r="O3000" t="str">
            <v/>
          </cell>
          <cell r="P3000" t="str">
            <v/>
          </cell>
        </row>
      </sheetData>
      <sheetData sheetId="9" refreshError="1">
        <row r="4">
          <cell r="B4">
            <v>37596.582250115738</v>
          </cell>
        </row>
        <row r="6">
          <cell r="B6" t="str">
            <v>Month</v>
          </cell>
          <cell r="C6" t="str">
            <v>US$/mmBTU</v>
          </cell>
        </row>
        <row r="7">
          <cell r="B7" t="str">
            <v>Contract</v>
          </cell>
          <cell r="C7" t="str">
            <v>Henry Hub</v>
          </cell>
          <cell r="D7" t="str">
            <v>AECO ($US)</v>
          </cell>
          <cell r="E7" t="str">
            <v>Malin</v>
          </cell>
          <cell r="F7" t="str">
            <v>Sumas</v>
          </cell>
          <cell r="G7" t="str">
            <v>Rockies/Opal</v>
          </cell>
          <cell r="H7" t="str">
            <v>Stanfield</v>
          </cell>
          <cell r="I7" t="str">
            <v>SO CAL Bdr</v>
          </cell>
          <cell r="J7" t="str">
            <v>San Juan</v>
          </cell>
          <cell r="L7" t="str">
            <v>Contract</v>
          </cell>
          <cell r="M7" t="str">
            <v>Henry Hub</v>
          </cell>
          <cell r="N7" t="str">
            <v>AECO ($US)</v>
          </cell>
          <cell r="O7" t="str">
            <v>Malin</v>
          </cell>
          <cell r="P7" t="str">
            <v>Sumas</v>
          </cell>
          <cell r="Q7" t="str">
            <v>Rockies/Opal</v>
          </cell>
          <cell r="R7" t="str">
            <v>Stanfield</v>
          </cell>
          <cell r="S7" t="str">
            <v>SO CAL Bdr</v>
          </cell>
          <cell r="T7" t="str">
            <v>San Juan</v>
          </cell>
        </row>
        <row r="8">
          <cell r="B8">
            <v>37652</v>
          </cell>
          <cell r="C8">
            <v>4.383</v>
          </cell>
          <cell r="D8">
            <v>3.8089246266505761</v>
          </cell>
          <cell r="E8">
            <v>4.1396309010193955</v>
          </cell>
          <cell r="F8">
            <v>4.0395088696986852</v>
          </cell>
          <cell r="G8">
            <v>3.3784711736665405</v>
          </cell>
          <cell r="H8">
            <v>3.708990021682613</v>
          </cell>
          <cell r="I8">
            <v>4.2008378235389783</v>
          </cell>
          <cell r="J8">
            <v>3.8298089393100239</v>
          </cell>
          <cell r="L8">
            <v>37652</v>
          </cell>
          <cell r="M8">
            <v>2.61</v>
          </cell>
          <cell r="N8">
            <v>2.3063585263157895</v>
          </cell>
          <cell r="P8">
            <v>2.42</v>
          </cell>
          <cell r="Q8">
            <v>2.4300000000000002</v>
          </cell>
        </row>
        <row r="9">
          <cell r="B9">
            <v>37680</v>
          </cell>
          <cell r="C9">
            <v>4.351</v>
          </cell>
          <cell r="D9">
            <v>3.779748765783669</v>
          </cell>
          <cell r="E9">
            <v>4.1078184517712373</v>
          </cell>
          <cell r="F9">
            <v>4.0092257415907637</v>
          </cell>
          <cell r="G9">
            <v>3.34593632925248</v>
          </cell>
          <cell r="H9">
            <v>3.6775810354216212</v>
          </cell>
          <cell r="I9">
            <v>4.1679831630279311</v>
          </cell>
          <cell r="J9">
            <v>3.7984342365686232</v>
          </cell>
          <cell r="L9">
            <v>37680</v>
          </cell>
          <cell r="M9">
            <v>2.6589999999999998</v>
          </cell>
          <cell r="N9">
            <v>2.3175425075742266</v>
          </cell>
          <cell r="P9">
            <v>2.3702381349802479</v>
          </cell>
          <cell r="Q9">
            <v>2.3752381349802478</v>
          </cell>
        </row>
        <row r="10">
          <cell r="B10">
            <v>37711</v>
          </cell>
          <cell r="C10">
            <v>4.2759999999999998</v>
          </cell>
          <cell r="D10">
            <v>3.7113678418768554</v>
          </cell>
          <cell r="E10">
            <v>4.0355484239318384</v>
          </cell>
          <cell r="F10">
            <v>3.9382496600878194</v>
          </cell>
          <cell r="G10">
            <v>3.2823081609658913</v>
          </cell>
          <cell r="H10">
            <v>3.6102789105268549</v>
          </cell>
          <cell r="I10">
            <v>4.0925442885662795</v>
          </cell>
          <cell r="J10">
            <v>3.7297690028495096</v>
          </cell>
          <cell r="L10">
            <v>37711</v>
          </cell>
          <cell r="M10">
            <v>2.569</v>
          </cell>
          <cell r="N10">
            <v>2.2639639994143255</v>
          </cell>
          <cell r="P10">
            <v>2.2612574417181324</v>
          </cell>
          <cell r="Q10">
            <v>2.2612574417181324</v>
          </cell>
        </row>
        <row r="11">
          <cell r="B11">
            <v>37741</v>
          </cell>
          <cell r="C11">
            <v>4.1310000000000002</v>
          </cell>
          <cell r="D11">
            <v>3.5716118660149787</v>
          </cell>
          <cell r="E11">
            <v>3.8992772045888699</v>
          </cell>
          <cell r="F11">
            <v>3.7207635853638039</v>
          </cell>
          <cell r="G11">
            <v>3.23345710544928</v>
          </cell>
          <cell r="H11">
            <v>3.4771103454065422</v>
          </cell>
          <cell r="I11">
            <v>3.9731806064875546</v>
          </cell>
          <cell r="J11">
            <v>3.5958595081182168</v>
          </cell>
          <cell r="L11">
            <v>37741</v>
          </cell>
          <cell r="M11">
            <v>2.5449999999999999</v>
          </cell>
          <cell r="N11">
            <v>2.2428136934641727</v>
          </cell>
          <cell r="P11">
            <v>2.2401324208535023</v>
          </cell>
          <cell r="Q11">
            <v>2.2401324208535023</v>
          </cell>
        </row>
        <row r="12">
          <cell r="B12">
            <v>37772</v>
          </cell>
          <cell r="C12">
            <v>4.0659999999999998</v>
          </cell>
          <cell r="D12">
            <v>3.515413664298451</v>
          </cell>
          <cell r="E12">
            <v>3.8379232906943459</v>
          </cell>
          <cell r="F12">
            <v>3.662218527738859</v>
          </cell>
          <cell r="G12">
            <v>3.1825796637029216</v>
          </cell>
          <cell r="H12">
            <v>3.4223990957208903</v>
          </cell>
          <cell r="I12">
            <v>3.9106638455527465</v>
          </cell>
          <cell r="J12">
            <v>3.5392797772957314</v>
          </cell>
          <cell r="L12">
            <v>37772</v>
          </cell>
          <cell r="M12">
            <v>2.54</v>
          </cell>
          <cell r="N12">
            <v>2.2384073797245572</v>
          </cell>
          <cell r="P12">
            <v>2.2357313748400376</v>
          </cell>
          <cell r="Q12">
            <v>2.2357313748400376</v>
          </cell>
        </row>
        <row r="13">
          <cell r="B13">
            <v>37802</v>
          </cell>
          <cell r="C13">
            <v>4.0659999999999998</v>
          </cell>
          <cell r="D13">
            <v>3.515413664298451</v>
          </cell>
          <cell r="E13">
            <v>3.8379232906943459</v>
          </cell>
          <cell r="F13">
            <v>3.662218527738859</v>
          </cell>
          <cell r="G13">
            <v>3.1825796637029216</v>
          </cell>
          <cell r="H13">
            <v>3.4223990957208903</v>
          </cell>
          <cell r="I13">
            <v>3.9106638455527465</v>
          </cell>
          <cell r="J13">
            <v>3.5392797772957314</v>
          </cell>
          <cell r="L13">
            <v>37802</v>
          </cell>
          <cell r="M13">
            <v>2.5470000000000002</v>
          </cell>
          <cell r="N13">
            <v>2.2445762189600185</v>
          </cell>
          <cell r="P13">
            <v>2.2418928392588882</v>
          </cell>
          <cell r="Q13">
            <v>2.2418928392588882</v>
          </cell>
        </row>
        <row r="14">
          <cell r="B14">
            <v>37833</v>
          </cell>
          <cell r="C14">
            <v>4.0860000000000003</v>
          </cell>
          <cell r="D14">
            <v>3.5327054186727675</v>
          </cell>
          <cell r="E14">
            <v>3.8568014180465076</v>
          </cell>
          <cell r="F14">
            <v>3.6802323916234574</v>
          </cell>
          <cell r="G14">
            <v>3.1982342611633401</v>
          </cell>
          <cell r="H14">
            <v>3.4392333263933987</v>
          </cell>
          <cell r="I14">
            <v>3.9298997719942257</v>
          </cell>
          <cell r="J14">
            <v>3.5566889252411116</v>
          </cell>
          <cell r="L14">
            <v>37833</v>
          </cell>
          <cell r="M14">
            <v>2.5550000000000002</v>
          </cell>
          <cell r="N14">
            <v>2.2516263209434033</v>
          </cell>
          <cell r="P14">
            <v>2.2489345128804317</v>
          </cell>
          <cell r="Q14">
            <v>2.2489345128804317</v>
          </cell>
        </row>
        <row r="15">
          <cell r="B15">
            <v>37864</v>
          </cell>
          <cell r="C15">
            <v>4.0960000000000001</v>
          </cell>
          <cell r="D15">
            <v>3.5413512958599247</v>
          </cell>
          <cell r="E15">
            <v>3.8662404817225875</v>
          </cell>
          <cell r="F15">
            <v>3.6892393235657561</v>
          </cell>
          <cell r="G15">
            <v>3.2060615598935485</v>
          </cell>
          <cell r="H15">
            <v>3.4476504417296523</v>
          </cell>
          <cell r="I15">
            <v>3.9395177352149653</v>
          </cell>
          <cell r="J15">
            <v>3.5653934992138012</v>
          </cell>
          <cell r="L15">
            <v>37864</v>
          </cell>
          <cell r="M15">
            <v>2.5579999999999998</v>
          </cell>
          <cell r="N15">
            <v>2.2542701091871722</v>
          </cell>
          <cell r="P15">
            <v>2.25157514048851</v>
          </cell>
          <cell r="Q15">
            <v>2.25157514048851</v>
          </cell>
        </row>
        <row r="16">
          <cell r="B16">
            <v>37894</v>
          </cell>
          <cell r="C16">
            <v>4.0759999999999996</v>
          </cell>
          <cell r="D16">
            <v>3.5240595414856086</v>
          </cell>
          <cell r="E16">
            <v>3.8473623543704258</v>
          </cell>
          <cell r="F16">
            <v>3.6712254596811578</v>
          </cell>
          <cell r="G16">
            <v>3.1904069624331308</v>
          </cell>
          <cell r="H16">
            <v>3.4308162110571443</v>
          </cell>
          <cell r="I16">
            <v>3.9202818087734856</v>
          </cell>
          <cell r="J16">
            <v>3.5479843512684215</v>
          </cell>
          <cell r="L16">
            <v>37894</v>
          </cell>
          <cell r="M16">
            <v>2.5779999999999998</v>
          </cell>
          <cell r="N16">
            <v>2.3085488449980858</v>
          </cell>
          <cell r="P16">
            <v>2.6141817914615326</v>
          </cell>
          <cell r="Q16">
            <v>2.3584466162098616</v>
          </cell>
        </row>
        <row r="17">
          <cell r="B17">
            <v>37925</v>
          </cell>
          <cell r="C17">
            <v>4.0759999999999996</v>
          </cell>
          <cell r="D17">
            <v>3.5240595414856086</v>
          </cell>
          <cell r="E17">
            <v>3.8473623543704258</v>
          </cell>
          <cell r="F17">
            <v>3.6712254596811578</v>
          </cell>
          <cell r="G17">
            <v>3.1904069624331308</v>
          </cell>
          <cell r="H17">
            <v>3.4308162110571443</v>
          </cell>
          <cell r="I17">
            <v>3.9202818087734856</v>
          </cell>
          <cell r="J17">
            <v>3.5479843512684215</v>
          </cell>
          <cell r="L17">
            <v>37925</v>
          </cell>
          <cell r="M17">
            <v>2.6920000000000002</v>
          </cell>
          <cell r="N17">
            <v>2.410633627127559</v>
          </cell>
          <cell r="P17">
            <v>2.7297817620692193</v>
          </cell>
          <cell r="Q17">
            <v>2.4627378940407092</v>
          </cell>
        </row>
        <row r="18">
          <cell r="B18">
            <v>37955</v>
          </cell>
          <cell r="C18">
            <v>4.2329999999999997</v>
          </cell>
          <cell r="D18">
            <v>3.7042838042517348</v>
          </cell>
          <cell r="E18">
            <v>4.1235816188890109</v>
          </cell>
          <cell r="F18">
            <v>4.029971154058674</v>
          </cell>
          <cell r="G18">
            <v>3.4449447963561157</v>
          </cell>
          <cell r="H18">
            <v>3.7374579752073949</v>
          </cell>
          <cell r="I18">
            <v>4.1387961650285945</v>
          </cell>
          <cell r="J18">
            <v>3.7952292032474881</v>
          </cell>
          <cell r="L18">
            <v>37955</v>
          </cell>
          <cell r="M18">
            <v>2.8069999999999999</v>
          </cell>
          <cell r="N18">
            <v>2.5136138898020275</v>
          </cell>
          <cell r="P18">
            <v>2.846395767506797</v>
          </cell>
          <cell r="Q18">
            <v>2.5679440076420024</v>
          </cell>
        </row>
        <row r="19">
          <cell r="B19">
            <v>37986</v>
          </cell>
          <cell r="C19">
            <v>4.3659999999999997</v>
          </cell>
          <cell r="D19">
            <v>3.8206716487982693</v>
          </cell>
          <cell r="E19">
            <v>4.2531437155845548</v>
          </cell>
          <cell r="F19">
            <v>4.1565920289676761</v>
          </cell>
          <cell r="G19">
            <v>3.5531842619633358</v>
          </cell>
          <cell r="H19">
            <v>3.8548881454655062</v>
          </cell>
          <cell r="I19">
            <v>4.2688362996727722</v>
          </cell>
          <cell r="J19">
            <v>3.9144745337534923</v>
          </cell>
          <cell r="L19">
            <v>37986</v>
          </cell>
          <cell r="M19">
            <v>2.835</v>
          </cell>
          <cell r="N19">
            <v>2.5386873450618985</v>
          </cell>
          <cell r="P19">
            <v>2.8747887427437728</v>
          </cell>
          <cell r="Q19">
            <v>2.5935594092144911</v>
          </cell>
        </row>
        <row r="20">
          <cell r="B20">
            <v>38017</v>
          </cell>
          <cell r="C20">
            <v>4.4279999999999999</v>
          </cell>
          <cell r="D20">
            <v>3.8869204129772905</v>
          </cell>
          <cell r="E20">
            <v>4.4076865515592267</v>
          </cell>
          <cell r="F20">
            <v>4.2739512088882554</v>
          </cell>
          <cell r="G20">
            <v>3.6988647835544914</v>
          </cell>
          <cell r="H20">
            <v>3.9864079962213737</v>
          </cell>
          <cell r="I20">
            <v>4.3834463182550882</v>
          </cell>
          <cell r="J20">
            <v>4.0458185649523006</v>
          </cell>
          <cell r="L20">
            <v>38017</v>
          </cell>
          <cell r="M20">
            <v>2.6970000000000001</v>
          </cell>
          <cell r="N20">
            <v>2.415111029852536</v>
          </cell>
          <cell r="P20">
            <v>2.7348519362186794</v>
          </cell>
          <cell r="Q20">
            <v>2.4673120728929394</v>
          </cell>
        </row>
        <row r="21">
          <cell r="B21">
            <v>38046</v>
          </cell>
          <cell r="C21">
            <v>4.298</v>
          </cell>
          <cell r="D21">
            <v>3.7728057667065027</v>
          </cell>
          <cell r="E21">
            <v>4.2782829265134499</v>
          </cell>
          <cell r="F21">
            <v>4.1484738698739214</v>
          </cell>
          <cell r="G21">
            <v>3.5902711923480588</v>
          </cell>
          <cell r="H21">
            <v>3.8693725311109901</v>
          </cell>
          <cell r="I21">
            <v>4.2547543531753327</v>
          </cell>
          <cell r="J21">
            <v>3.9270388871194646</v>
          </cell>
          <cell r="L21">
            <v>38046</v>
          </cell>
          <cell r="M21">
            <v>2.577</v>
          </cell>
          <cell r="N21">
            <v>2.2425834967931286</v>
          </cell>
          <cell r="P21">
            <v>2.2805178086936442</v>
          </cell>
          <cell r="Q21">
            <v>2.2909311320210124</v>
          </cell>
        </row>
        <row r="22">
          <cell r="B22">
            <v>38077</v>
          </cell>
          <cell r="C22">
            <v>4.1130000000000004</v>
          </cell>
          <cell r="D22">
            <v>3.610411847013459</v>
          </cell>
          <cell r="E22">
            <v>4.0941316139483064</v>
          </cell>
          <cell r="F22">
            <v>3.9699099643535223</v>
          </cell>
          <cell r="G22">
            <v>3.4357341587081356</v>
          </cell>
          <cell r="H22">
            <v>3.7028220615308287</v>
          </cell>
          <cell r="I22">
            <v>4.0716157874849097</v>
          </cell>
          <cell r="J22">
            <v>3.7580062686650439</v>
          </cell>
          <cell r="L22">
            <v>38077</v>
          </cell>
          <cell r="M22">
            <v>2.472</v>
          </cell>
          <cell r="N22">
            <v>2.1512093147352016</v>
          </cell>
          <cell r="P22">
            <v>2.1875979911100849</v>
          </cell>
          <cell r="Q22">
            <v>2.1975870230329622</v>
          </cell>
        </row>
        <row r="23">
          <cell r="B23">
            <v>38107</v>
          </cell>
          <cell r="C23">
            <v>3.8530000000000002</v>
          </cell>
          <cell r="D23">
            <v>3.3504676656286989</v>
          </cell>
          <cell r="E23">
            <v>3.8070265940173966</v>
          </cell>
          <cell r="F23">
            <v>3.5408949096449787</v>
          </cell>
          <cell r="G23">
            <v>3.152937454069928</v>
          </cell>
          <cell r="H23">
            <v>3.3469161818574533</v>
          </cell>
          <cell r="I23">
            <v>3.7965461693999689</v>
          </cell>
          <cell r="J23">
            <v>3.479600801424489</v>
          </cell>
          <cell r="L23">
            <v>38107</v>
          </cell>
          <cell r="M23">
            <v>2.44</v>
          </cell>
          <cell r="N23">
            <v>2.1233619449651666</v>
          </cell>
          <cell r="P23">
            <v>2.1592795705131906</v>
          </cell>
          <cell r="Q23">
            <v>2.1691392945794612</v>
          </cell>
        </row>
        <row r="24">
          <cell r="B24">
            <v>38138</v>
          </cell>
          <cell r="C24">
            <v>3.7930000000000001</v>
          </cell>
          <cell r="D24">
            <v>3.2982932405215819</v>
          </cell>
          <cell r="E24">
            <v>3.7477425048294792</v>
          </cell>
          <cell r="F24">
            <v>3.4857550979193883</v>
          </cell>
          <cell r="G24">
            <v>3.1038390249901986</v>
          </cell>
          <cell r="H24">
            <v>3.2947970614547937</v>
          </cell>
          <cell r="I24">
            <v>3.7374252843327493</v>
          </cell>
          <cell r="J24">
            <v>3.4254154787965443</v>
          </cell>
          <cell r="L24">
            <v>38138</v>
          </cell>
          <cell r="M24">
            <v>2.4420000000000002</v>
          </cell>
          <cell r="N24">
            <v>2.1251024055757939</v>
          </cell>
          <cell r="P24">
            <v>2.1610494718004967</v>
          </cell>
          <cell r="Q24">
            <v>2.170917277607805</v>
          </cell>
        </row>
        <row r="25">
          <cell r="B25">
            <v>38168</v>
          </cell>
          <cell r="C25">
            <v>3.7930000000000001</v>
          </cell>
          <cell r="D25">
            <v>3.2982932405215823</v>
          </cell>
          <cell r="E25">
            <v>3.7477425048294801</v>
          </cell>
          <cell r="F25">
            <v>3.4857550979193883</v>
          </cell>
          <cell r="G25">
            <v>3.103839024990199</v>
          </cell>
          <cell r="H25">
            <v>3.2947970614547941</v>
          </cell>
          <cell r="I25">
            <v>3.7374252843327493</v>
          </cell>
          <cell r="J25">
            <v>3.4254154787965447</v>
          </cell>
          <cell r="L25">
            <v>38168</v>
          </cell>
          <cell r="M25">
            <v>2.452</v>
          </cell>
          <cell r="N25">
            <v>2.1338047086289293</v>
          </cell>
          <cell r="P25">
            <v>2.1698989782370259</v>
          </cell>
          <cell r="Q25">
            <v>2.1798071927495237</v>
          </cell>
        </row>
        <row r="26">
          <cell r="B26">
            <v>38199</v>
          </cell>
          <cell r="C26">
            <v>3.8029999999999999</v>
          </cell>
          <cell r="D26">
            <v>3.3069889780394344</v>
          </cell>
          <cell r="E26">
            <v>3.7576231863607985</v>
          </cell>
          <cell r="F26">
            <v>3.4949450665403194</v>
          </cell>
          <cell r="G26">
            <v>3.1120220965034866</v>
          </cell>
          <cell r="H26">
            <v>3.3034835815219035</v>
          </cell>
          <cell r="I26">
            <v>3.7472787651772856</v>
          </cell>
          <cell r="J26">
            <v>3.4344463659012012</v>
          </cell>
          <cell r="L26">
            <v>38199</v>
          </cell>
          <cell r="M26">
            <v>2.4649999999999999</v>
          </cell>
          <cell r="N26">
            <v>2.1451177025980064</v>
          </cell>
          <cell r="P26">
            <v>2.181403336604514</v>
          </cell>
          <cell r="Q26">
            <v>2.1913640824337586</v>
          </cell>
        </row>
        <row r="27">
          <cell r="B27">
            <v>38230</v>
          </cell>
          <cell r="C27">
            <v>3.8130000000000002</v>
          </cell>
          <cell r="D27">
            <v>3.3156847155572877</v>
          </cell>
          <cell r="E27">
            <v>3.7675038678921187</v>
          </cell>
          <cell r="F27">
            <v>3.5041350351612515</v>
          </cell>
          <cell r="G27">
            <v>3.1202051680167751</v>
          </cell>
          <cell r="H27">
            <v>3.3121701015890137</v>
          </cell>
          <cell r="I27">
            <v>3.7571322460218224</v>
          </cell>
          <cell r="J27">
            <v>3.4434772530058591</v>
          </cell>
          <cell r="L27">
            <v>38230</v>
          </cell>
          <cell r="M27">
            <v>2.4750000000000001</v>
          </cell>
          <cell r="N27">
            <v>2.1538200056511423</v>
          </cell>
          <cell r="P27">
            <v>2.1902528430410437</v>
          </cell>
          <cell r="Q27">
            <v>2.2002539975754778</v>
          </cell>
        </row>
        <row r="28">
          <cell r="B28">
            <v>38260</v>
          </cell>
          <cell r="C28">
            <v>3.798</v>
          </cell>
          <cell r="D28">
            <v>3.3026411092805086</v>
          </cell>
          <cell r="E28">
            <v>3.7526828455951393</v>
          </cell>
          <cell r="F28">
            <v>3.4903500822298543</v>
          </cell>
          <cell r="G28">
            <v>3.1079305607468428</v>
          </cell>
          <cell r="H28">
            <v>3.2991403214883488</v>
          </cell>
          <cell r="I28">
            <v>3.7423520247550175</v>
          </cell>
          <cell r="J28">
            <v>3.429930922348873</v>
          </cell>
          <cell r="L28">
            <v>38260</v>
          </cell>
          <cell r="M28">
            <v>2.5030000000000001</v>
          </cell>
          <cell r="N28">
            <v>2.233548844998086</v>
          </cell>
          <cell r="P28">
            <v>2.5391817914615329</v>
          </cell>
          <cell r="Q28">
            <v>2.2834466162098619</v>
          </cell>
        </row>
        <row r="29">
          <cell r="B29">
            <v>38291</v>
          </cell>
          <cell r="C29">
            <v>3.823</v>
          </cell>
          <cell r="D29">
            <v>3.3243804530751406</v>
          </cell>
          <cell r="E29">
            <v>3.7773845494234379</v>
          </cell>
          <cell r="F29">
            <v>3.5133250037821835</v>
          </cell>
          <cell r="G29">
            <v>3.1283882395300635</v>
          </cell>
          <cell r="H29">
            <v>3.3208566216561231</v>
          </cell>
          <cell r="I29">
            <v>3.7669857268663591</v>
          </cell>
          <cell r="J29">
            <v>3.4525081401105164</v>
          </cell>
          <cell r="L29">
            <v>38291</v>
          </cell>
          <cell r="M29">
            <v>2.6280000000000001</v>
          </cell>
          <cell r="N29">
            <v>2.346633627127559</v>
          </cell>
          <cell r="P29">
            <v>2.6657817620692192</v>
          </cell>
          <cell r="Q29">
            <v>2.3987378940407091</v>
          </cell>
        </row>
        <row r="30">
          <cell r="B30">
            <v>38321</v>
          </cell>
          <cell r="C30">
            <v>3.9809999999999999</v>
          </cell>
          <cell r="D30">
            <v>3.4745765434482694</v>
          </cell>
          <cell r="E30">
            <v>3.9491167851224294</v>
          </cell>
          <cell r="F30">
            <v>3.7434652966875621</v>
          </cell>
          <cell r="G30">
            <v>3.2924383437156295</v>
          </cell>
          <cell r="H30">
            <v>3.517951820201596</v>
          </cell>
          <cell r="I30">
            <v>3.9334492324830372</v>
          </cell>
          <cell r="J30">
            <v>3.6181298060935538</v>
          </cell>
          <cell r="L30">
            <v>38321</v>
          </cell>
          <cell r="M30">
            <v>2.7589999999999999</v>
          </cell>
          <cell r="N30">
            <v>2.4656138898020274</v>
          </cell>
          <cell r="P30">
            <v>2.798395767506797</v>
          </cell>
          <cell r="Q30">
            <v>2.5199440076420023</v>
          </cell>
        </row>
        <row r="31">
          <cell r="B31">
            <v>38352</v>
          </cell>
          <cell r="C31">
            <v>4.1550000000000002</v>
          </cell>
          <cell r="D31">
            <v>3.6264419839305599</v>
          </cell>
          <cell r="E31">
            <v>4.1217232459642537</v>
          </cell>
          <cell r="F31">
            <v>3.9070832222398448</v>
          </cell>
          <cell r="G31">
            <v>3.4363429585879026</v>
          </cell>
          <cell r="H31">
            <v>3.6717130904138742</v>
          </cell>
          <cell r="I31">
            <v>4.1053709020263804</v>
          </cell>
          <cell r="J31">
            <v>3.776269616759286</v>
          </cell>
          <cell r="L31">
            <v>38352</v>
          </cell>
          <cell r="M31">
            <v>2.78</v>
          </cell>
          <cell r="N31">
            <v>2.4836873450618984</v>
          </cell>
          <cell r="P31">
            <v>2.8197887427437727</v>
          </cell>
          <cell r="Q31">
            <v>2.538559409214491</v>
          </cell>
        </row>
        <row r="32">
          <cell r="B32">
            <v>38383</v>
          </cell>
          <cell r="C32">
            <v>4.2149999999999999</v>
          </cell>
          <cell r="D32">
            <v>3.6659796069176598</v>
          </cell>
          <cell r="E32">
            <v>4.2238607177416085</v>
          </cell>
          <cell r="F32">
            <v>4.0186634316636241</v>
          </cell>
          <cell r="G32">
            <v>3.5460708248132584</v>
          </cell>
          <cell r="H32">
            <v>3.782367128238441</v>
          </cell>
          <cell r="I32">
            <v>4.1970448485739533</v>
          </cell>
          <cell r="J32">
            <v>3.9326497423949425</v>
          </cell>
          <cell r="L32">
            <v>38383</v>
          </cell>
          <cell r="M32">
            <v>2.6709999999999998</v>
          </cell>
          <cell r="N32">
            <v>2.3673585263157895</v>
          </cell>
          <cell r="P32">
            <v>2.4809999999999999</v>
          </cell>
          <cell r="Q32">
            <v>2.4910000000000001</v>
          </cell>
        </row>
        <row r="33">
          <cell r="B33">
            <v>38411</v>
          </cell>
          <cell r="C33">
            <v>4.1050000000000004</v>
          </cell>
          <cell r="D33">
            <v>3.5703075412567009</v>
          </cell>
          <cell r="E33">
            <v>4.1136294771837019</v>
          </cell>
          <cell r="F33">
            <v>3.9137872804221061</v>
          </cell>
          <cell r="G33">
            <v>3.4535280512119639</v>
          </cell>
          <cell r="H33">
            <v>3.683657665817035</v>
          </cell>
          <cell r="I33">
            <v>4.087513429038216</v>
          </cell>
          <cell r="J33">
            <v>3.8300183137677912</v>
          </cell>
          <cell r="L33">
            <v>38411</v>
          </cell>
          <cell r="M33">
            <v>2.5619999999999998</v>
          </cell>
          <cell r="N33">
            <v>2.2205425075742267</v>
          </cell>
          <cell r="P33">
            <v>2.273238134980248</v>
          </cell>
          <cell r="Q33">
            <v>2.2782381349802479</v>
          </cell>
        </row>
        <row r="34">
          <cell r="B34">
            <v>38442</v>
          </cell>
          <cell r="C34">
            <v>3.9350000000000001</v>
          </cell>
          <cell r="D34">
            <v>3.4224507125079455</v>
          </cell>
          <cell r="E34">
            <v>3.9432721054123911</v>
          </cell>
          <cell r="F34">
            <v>3.751705955776123</v>
          </cell>
          <cell r="G34">
            <v>3.310507401100871</v>
          </cell>
          <cell r="H34">
            <v>3.5311066784384972</v>
          </cell>
          <cell r="I34">
            <v>3.9182375988466207</v>
          </cell>
          <cell r="J34">
            <v>3.6714061058894658</v>
          </cell>
          <cell r="L34">
            <v>38442</v>
          </cell>
          <cell r="M34">
            <v>2.468</v>
          </cell>
          <cell r="N34">
            <v>2.1629639994143255</v>
          </cell>
          <cell r="P34">
            <v>2.1602574417181324</v>
          </cell>
          <cell r="Q34">
            <v>2.1602574417181324</v>
          </cell>
        </row>
        <row r="35">
          <cell r="B35">
            <v>38472</v>
          </cell>
          <cell r="C35">
            <v>3.6749999999999998</v>
          </cell>
          <cell r="D35">
            <v>3.1963167391274969</v>
          </cell>
          <cell r="E35">
            <v>3.6827255368209753</v>
          </cell>
          <cell r="F35">
            <v>3.5038168710234441</v>
          </cell>
          <cell r="G35">
            <v>3.091769936225083</v>
          </cell>
          <cell r="H35">
            <v>3.2977934036242633</v>
          </cell>
          <cell r="I35">
            <v>3.6593451526712402</v>
          </cell>
          <cell r="J35">
            <v>3.4288227291343802</v>
          </cell>
          <cell r="L35">
            <v>38472</v>
          </cell>
          <cell r="M35">
            <v>2.4489999999999998</v>
          </cell>
          <cell r="N35">
            <v>2.1468136934641726</v>
          </cell>
          <cell r="P35">
            <v>2.1441324208535022</v>
          </cell>
          <cell r="Q35">
            <v>2.1441324208535022</v>
          </cell>
        </row>
        <row r="36">
          <cell r="B36">
            <v>38503</v>
          </cell>
          <cell r="C36">
            <v>3.61</v>
          </cell>
          <cell r="D36">
            <v>3.1397832457823847</v>
          </cell>
          <cell r="E36">
            <v>3.6175888946731214</v>
          </cell>
          <cell r="F36">
            <v>3.441844599835274</v>
          </cell>
          <cell r="G36">
            <v>3.0370855700061359</v>
          </cell>
          <cell r="H36">
            <v>3.2394650849207052</v>
          </cell>
          <cell r="I36">
            <v>3.594622041127395</v>
          </cell>
          <cell r="J36">
            <v>3.3681768849456089</v>
          </cell>
          <cell r="L36">
            <v>38503</v>
          </cell>
          <cell r="M36">
            <v>2.4569999999999999</v>
          </cell>
          <cell r="N36">
            <v>2.155407379724557</v>
          </cell>
          <cell r="P36">
            <v>2.1527313748400374</v>
          </cell>
          <cell r="Q36">
            <v>2.1527313748400374</v>
          </cell>
        </row>
        <row r="37">
          <cell r="B37">
            <v>38533</v>
          </cell>
          <cell r="C37">
            <v>3.625</v>
          </cell>
          <cell r="D37">
            <v>3.1528294365543337</v>
          </cell>
          <cell r="E37">
            <v>3.6326204274764726</v>
          </cell>
          <cell r="F37">
            <v>3.4561458931863909</v>
          </cell>
          <cell r="G37">
            <v>3.0497050391335856</v>
          </cell>
          <cell r="H37">
            <v>3.2529254661599882</v>
          </cell>
          <cell r="I37">
            <v>3.60955814379136</v>
          </cell>
          <cell r="J37">
            <v>3.3821720797584027</v>
          </cell>
          <cell r="L37">
            <v>38533</v>
          </cell>
          <cell r="M37">
            <v>2.4630000000000001</v>
          </cell>
          <cell r="N37">
            <v>2.1605762189600184</v>
          </cell>
          <cell r="P37">
            <v>2.1578928392588881</v>
          </cell>
          <cell r="Q37">
            <v>2.1578928392588881</v>
          </cell>
        </row>
        <row r="38">
          <cell r="B38">
            <v>38564</v>
          </cell>
          <cell r="C38">
            <v>3.66</v>
          </cell>
          <cell r="D38">
            <v>3.1832705483555483</v>
          </cell>
          <cell r="E38">
            <v>3.6676940040176249</v>
          </cell>
          <cell r="F38">
            <v>3.4895155776723286</v>
          </cell>
          <cell r="G38">
            <v>3.0791504670976337</v>
          </cell>
          <cell r="H38">
            <v>3.2843330223849811</v>
          </cell>
          <cell r="I38">
            <v>3.6444090500072766</v>
          </cell>
          <cell r="J38">
            <v>3.4148275343215873</v>
          </cell>
          <cell r="L38">
            <v>38564</v>
          </cell>
          <cell r="M38">
            <v>2.4710000000000001</v>
          </cell>
          <cell r="N38">
            <v>2.1676263209434032</v>
          </cell>
          <cell r="P38">
            <v>2.1649345128804316</v>
          </cell>
          <cell r="Q38">
            <v>2.1649345128804316</v>
          </cell>
        </row>
        <row r="39">
          <cell r="B39">
            <v>38595</v>
          </cell>
          <cell r="C39">
            <v>3.67</v>
          </cell>
          <cell r="D39">
            <v>3.1919680088701807</v>
          </cell>
          <cell r="E39">
            <v>3.6777150258865254</v>
          </cell>
          <cell r="F39">
            <v>3.4990497732397392</v>
          </cell>
          <cell r="G39">
            <v>3.0875634465159334</v>
          </cell>
          <cell r="H39">
            <v>3.2933066098778361</v>
          </cell>
          <cell r="I39">
            <v>3.6543664517832526</v>
          </cell>
          <cell r="J39">
            <v>3.4241576641967826</v>
          </cell>
          <cell r="L39">
            <v>38595</v>
          </cell>
          <cell r="M39">
            <v>2.5121249999999997</v>
          </cell>
          <cell r="N39">
            <v>2.2083951091871721</v>
          </cell>
          <cell r="P39">
            <v>2.2057001404885099</v>
          </cell>
          <cell r="Q39">
            <v>2.2057001404885099</v>
          </cell>
        </row>
        <row r="40">
          <cell r="B40">
            <v>38625</v>
          </cell>
          <cell r="C40">
            <v>3.65</v>
          </cell>
          <cell r="D40">
            <v>3.1745730878409155</v>
          </cell>
          <cell r="E40">
            <v>3.6576729821487239</v>
          </cell>
          <cell r="F40">
            <v>3.4799813821049175</v>
          </cell>
          <cell r="G40">
            <v>3.0707374876793341</v>
          </cell>
          <cell r="H40">
            <v>3.2753594348921258</v>
          </cell>
          <cell r="I40">
            <v>3.6344516482313001</v>
          </cell>
          <cell r="J40">
            <v>3.4054974044463915</v>
          </cell>
          <cell r="L40">
            <v>38625</v>
          </cell>
          <cell r="M40">
            <v>2.5405449999999998</v>
          </cell>
          <cell r="N40">
            <v>2.2710938449980858</v>
          </cell>
          <cell r="P40">
            <v>2.5767267914615326</v>
          </cell>
          <cell r="Q40">
            <v>2.3209916162098616</v>
          </cell>
        </row>
        <row r="41">
          <cell r="B41">
            <v>38656</v>
          </cell>
          <cell r="C41">
            <v>3.6720000000000002</v>
          </cell>
          <cell r="D41">
            <v>3.1937075009731073</v>
          </cell>
          <cell r="E41">
            <v>3.6797192302603055</v>
          </cell>
          <cell r="F41">
            <v>3.500956612353221</v>
          </cell>
          <cell r="G41">
            <v>3.0892460423995933</v>
          </cell>
          <cell r="H41">
            <v>3.2951013273764072</v>
          </cell>
          <cell r="I41">
            <v>3.6563579321384476</v>
          </cell>
          <cell r="J41">
            <v>3.4260236901718217</v>
          </cell>
          <cell r="L41">
            <v>38656</v>
          </cell>
          <cell r="M41">
            <v>2.6674199999999999</v>
          </cell>
          <cell r="N41">
            <v>2.3860536271275588</v>
          </cell>
          <cell r="P41">
            <v>2.705201762069219</v>
          </cell>
          <cell r="Q41">
            <v>2.4381578940407089</v>
          </cell>
        </row>
        <row r="42">
          <cell r="B42">
            <v>38686</v>
          </cell>
          <cell r="C42">
            <v>3.8340000000000001</v>
          </cell>
          <cell r="D42">
            <v>3.3346063613101555</v>
          </cell>
          <cell r="E42">
            <v>3.8420597845364948</v>
          </cell>
          <cell r="F42">
            <v>3.6554105805452743</v>
          </cell>
          <cell r="G42">
            <v>3.2255363089760456</v>
          </cell>
          <cell r="H42">
            <v>3.4404734447606602</v>
          </cell>
          <cell r="I42">
            <v>3.817667840909261</v>
          </cell>
          <cell r="J42">
            <v>3.5771717941499901</v>
          </cell>
          <cell r="L42">
            <v>38686</v>
          </cell>
          <cell r="M42">
            <v>2.8003849999999995</v>
          </cell>
          <cell r="N42">
            <v>2.506998889802027</v>
          </cell>
          <cell r="P42">
            <v>2.8397807675067965</v>
          </cell>
          <cell r="Q42">
            <v>2.5613290076420019</v>
          </cell>
        </row>
        <row r="43">
          <cell r="B43">
            <v>38717</v>
          </cell>
          <cell r="C43">
            <v>4.0039999999999996</v>
          </cell>
          <cell r="D43">
            <v>3.4824631900589105</v>
          </cell>
          <cell r="E43">
            <v>4.012417156307805</v>
          </cell>
          <cell r="F43">
            <v>3.8174919051912566</v>
          </cell>
          <cell r="G43">
            <v>3.3685569590871376</v>
          </cell>
          <cell r="H43">
            <v>3.5930244321391971</v>
          </cell>
          <cell r="I43">
            <v>3.9869436711008555</v>
          </cell>
          <cell r="J43">
            <v>3.7357840020283146</v>
          </cell>
          <cell r="L43">
            <v>38717</v>
          </cell>
          <cell r="M43">
            <v>2.8216999999999994</v>
          </cell>
          <cell r="N43">
            <v>2.525387345061898</v>
          </cell>
          <cell r="P43">
            <v>2.8614887427437723</v>
          </cell>
          <cell r="Q43">
            <v>2.5802594092144906</v>
          </cell>
        </row>
        <row r="44">
          <cell r="B44">
            <v>38748</v>
          </cell>
          <cell r="C44">
            <v>4.0590000000000002</v>
          </cell>
          <cell r="D44">
            <v>3.4387923799389073</v>
          </cell>
          <cell r="E44">
            <v>3.9882215258888332</v>
          </cell>
          <cell r="F44">
            <v>3.789366225034847</v>
          </cell>
          <cell r="G44">
            <v>3.2933368260533586</v>
          </cell>
          <cell r="H44">
            <v>3.5413515255441026</v>
          </cell>
          <cell r="I44">
            <v>3.9518096158568894</v>
          </cell>
          <cell r="J44">
            <v>3.722780403213136</v>
          </cell>
          <cell r="L44">
            <v>38748</v>
          </cell>
          <cell r="M44">
            <v>2.7110649999999996</v>
          </cell>
          <cell r="N44">
            <v>2.4074235263157893</v>
          </cell>
          <cell r="P44">
            <v>2.5210649999999997</v>
          </cell>
          <cell r="Q44">
            <v>2.5310649999999999</v>
          </cell>
        </row>
        <row r="45">
          <cell r="B45">
            <v>38776</v>
          </cell>
          <cell r="C45">
            <v>3.9590000000000001</v>
          </cell>
          <cell r="D45">
            <v>3.5595411276496427</v>
          </cell>
          <cell r="E45">
            <v>4.0862243319472418</v>
          </cell>
          <cell r="F45">
            <v>3.902395227141779</v>
          </cell>
          <cell r="G45">
            <v>3.4591198199123681</v>
          </cell>
          <cell r="H45">
            <v>3.6807575235270735</v>
          </cell>
          <cell r="I45">
            <v>4.0967311648972045</v>
          </cell>
          <cell r="J45">
            <v>3.8022246416693841</v>
          </cell>
          <cell r="L45">
            <v>38776</v>
          </cell>
          <cell r="M45">
            <v>2.6004299999999998</v>
          </cell>
          <cell r="N45">
            <v>2.2589725075742266</v>
          </cell>
          <cell r="P45">
            <v>2.3116681349802479</v>
          </cell>
          <cell r="Q45">
            <v>2.3166681349802478</v>
          </cell>
        </row>
        <row r="46">
          <cell r="B46">
            <v>38807</v>
          </cell>
          <cell r="C46">
            <v>3.8330000000000002</v>
          </cell>
          <cell r="D46">
            <v>3.3354507125079458</v>
          </cell>
          <cell r="E46">
            <v>3.8562721054123914</v>
          </cell>
          <cell r="F46">
            <v>3.6647059557761232</v>
          </cell>
          <cell r="G46">
            <v>3.2235074011008713</v>
          </cell>
          <cell r="H46">
            <v>3.444106678438497</v>
          </cell>
          <cell r="I46">
            <v>3.8362375988466209</v>
          </cell>
          <cell r="J46">
            <v>3.5844061058894661</v>
          </cell>
          <cell r="L46">
            <v>38807</v>
          </cell>
          <cell r="M46">
            <v>2.5050199999999996</v>
          </cell>
          <cell r="N46">
            <v>2.1999839994143251</v>
          </cell>
          <cell r="P46">
            <v>2.197277441718132</v>
          </cell>
          <cell r="Q46">
            <v>2.197277441718132</v>
          </cell>
        </row>
        <row r="47">
          <cell r="B47">
            <v>38837</v>
          </cell>
          <cell r="C47">
            <v>3.6379999999999999</v>
          </cell>
          <cell r="D47">
            <v>3.1743167391274971</v>
          </cell>
          <cell r="E47">
            <v>3.6607255368209755</v>
          </cell>
          <cell r="F47">
            <v>3.4818168710234443</v>
          </cell>
          <cell r="G47">
            <v>3.0697699362250832</v>
          </cell>
          <cell r="H47">
            <v>3.2757934036242635</v>
          </cell>
          <cell r="I47">
            <v>3.6423451526712403</v>
          </cell>
          <cell r="J47">
            <v>3.4068227291343804</v>
          </cell>
          <cell r="L47">
            <v>38837</v>
          </cell>
          <cell r="M47">
            <v>2.4857349999999996</v>
          </cell>
          <cell r="N47">
            <v>2.1835486934641724</v>
          </cell>
          <cell r="P47">
            <v>2.1808674208535019</v>
          </cell>
          <cell r="Q47">
            <v>2.1808674208535019</v>
          </cell>
        </row>
        <row r="48">
          <cell r="B48">
            <v>38868</v>
          </cell>
          <cell r="C48">
            <v>3.6230000000000002</v>
          </cell>
          <cell r="D48">
            <v>3.1677832457823851</v>
          </cell>
          <cell r="E48">
            <v>3.6455888946731219</v>
          </cell>
          <cell r="F48">
            <v>3.4698445998352745</v>
          </cell>
          <cell r="G48">
            <v>3.0650855700061364</v>
          </cell>
          <cell r="H48">
            <v>3.2674650849207052</v>
          </cell>
          <cell r="I48">
            <v>3.6276220411273954</v>
          </cell>
          <cell r="J48">
            <v>3.3961768849456093</v>
          </cell>
          <cell r="L48">
            <v>38868</v>
          </cell>
          <cell r="M48">
            <v>2.4938549999999995</v>
          </cell>
          <cell r="N48">
            <v>2.1922623797245566</v>
          </cell>
          <cell r="P48">
            <v>2.189586374840037</v>
          </cell>
          <cell r="Q48">
            <v>2.189586374840037</v>
          </cell>
        </row>
        <row r="49">
          <cell r="B49">
            <v>38898</v>
          </cell>
          <cell r="C49">
            <v>3.6549999999999998</v>
          </cell>
          <cell r="D49">
            <v>3.1978294365543336</v>
          </cell>
          <cell r="E49">
            <v>3.6776204274764726</v>
          </cell>
          <cell r="F49">
            <v>3.5011458931863908</v>
          </cell>
          <cell r="G49">
            <v>3.0947050391335855</v>
          </cell>
          <cell r="H49">
            <v>3.2979254661599882</v>
          </cell>
          <cell r="I49">
            <v>3.6595581437913598</v>
          </cell>
          <cell r="J49">
            <v>3.4271720797584027</v>
          </cell>
          <cell r="L49">
            <v>38898</v>
          </cell>
          <cell r="M49">
            <v>2.4999449999999999</v>
          </cell>
          <cell r="N49">
            <v>2.1975212189600182</v>
          </cell>
          <cell r="P49">
            <v>2.1948378392588879</v>
          </cell>
          <cell r="Q49">
            <v>2.1948378392588879</v>
          </cell>
        </row>
        <row r="50">
          <cell r="B50">
            <v>38929</v>
          </cell>
          <cell r="C50">
            <v>3.6869999999999998</v>
          </cell>
          <cell r="D50">
            <v>3.2252705483555482</v>
          </cell>
          <cell r="E50">
            <v>3.7096940040176247</v>
          </cell>
          <cell r="F50">
            <v>3.5315155776723284</v>
          </cell>
          <cell r="G50">
            <v>3.1211504670976336</v>
          </cell>
          <cell r="H50">
            <v>3.326333022384981</v>
          </cell>
          <cell r="I50">
            <v>3.6914090500072763</v>
          </cell>
          <cell r="J50">
            <v>3.4568275343215871</v>
          </cell>
          <cell r="L50">
            <v>38929</v>
          </cell>
          <cell r="M50">
            <v>2.5080649999999998</v>
          </cell>
          <cell r="N50">
            <v>2.2046913209434029</v>
          </cell>
          <cell r="P50">
            <v>2.2019995128804313</v>
          </cell>
          <cell r="Q50">
            <v>2.2019995128804313</v>
          </cell>
        </row>
        <row r="51">
          <cell r="B51">
            <v>38960</v>
          </cell>
          <cell r="C51">
            <v>3.722</v>
          </cell>
          <cell r="D51">
            <v>3.2589680088701809</v>
          </cell>
          <cell r="E51">
            <v>3.7447150258865256</v>
          </cell>
          <cell r="F51">
            <v>3.5660497732397394</v>
          </cell>
          <cell r="G51">
            <v>3.1545634465159336</v>
          </cell>
          <cell r="H51">
            <v>3.3603066098778362</v>
          </cell>
          <cell r="I51">
            <v>3.7263664517832527</v>
          </cell>
          <cell r="J51">
            <v>3.4911576641967828</v>
          </cell>
          <cell r="L51">
            <v>38960</v>
          </cell>
          <cell r="M51">
            <v>2.5498068749999994</v>
          </cell>
          <cell r="N51">
            <v>2.2460769841871717</v>
          </cell>
          <cell r="P51">
            <v>2.2433820154885096</v>
          </cell>
          <cell r="Q51">
            <v>2.2433820154885096</v>
          </cell>
        </row>
        <row r="52">
          <cell r="B52">
            <v>38990</v>
          </cell>
          <cell r="C52">
            <v>3.7269999999999999</v>
          </cell>
          <cell r="D52">
            <v>3.2665730878409156</v>
          </cell>
          <cell r="E52">
            <v>3.749672982148724</v>
          </cell>
          <cell r="F52">
            <v>3.5719813821049176</v>
          </cell>
          <cell r="G52">
            <v>3.1627374876793342</v>
          </cell>
          <cell r="H52">
            <v>3.3673594348921259</v>
          </cell>
          <cell r="I52">
            <v>3.7314516482313</v>
          </cell>
          <cell r="J52">
            <v>3.4974974044463916</v>
          </cell>
          <cell r="L52">
            <v>38990</v>
          </cell>
          <cell r="M52">
            <v>2.5786531749999995</v>
          </cell>
          <cell r="N52">
            <v>2.3092020199980854</v>
          </cell>
          <cell r="P52">
            <v>2.6148349664615322</v>
          </cell>
          <cell r="Q52">
            <v>2.3590997912098612</v>
          </cell>
        </row>
        <row r="53">
          <cell r="B53">
            <v>39021</v>
          </cell>
          <cell r="C53">
            <v>3.7519999999999998</v>
          </cell>
          <cell r="D53">
            <v>3.288707500973107</v>
          </cell>
          <cell r="E53">
            <v>3.7747192302603052</v>
          </cell>
          <cell r="F53">
            <v>3.5959566123532207</v>
          </cell>
          <cell r="G53">
            <v>3.1842460423995931</v>
          </cell>
          <cell r="H53">
            <v>3.3901013273764069</v>
          </cell>
          <cell r="I53">
            <v>3.7563579321384473</v>
          </cell>
          <cell r="J53">
            <v>3.5210236901718215</v>
          </cell>
          <cell r="L53">
            <v>39021</v>
          </cell>
          <cell r="M53">
            <v>2.7074312999999997</v>
          </cell>
          <cell r="N53">
            <v>2.4260649271275585</v>
          </cell>
          <cell r="P53">
            <v>2.7452130620692188</v>
          </cell>
          <cell r="Q53">
            <v>2.4781691940407087</v>
          </cell>
        </row>
        <row r="54">
          <cell r="B54">
            <v>39051</v>
          </cell>
          <cell r="C54">
            <v>3.9369999999999998</v>
          </cell>
          <cell r="D54">
            <v>3.4526063613101554</v>
          </cell>
          <cell r="E54">
            <v>3.9600597845364947</v>
          </cell>
          <cell r="F54">
            <v>3.7734105805452742</v>
          </cell>
          <cell r="G54">
            <v>3.3435363089760455</v>
          </cell>
          <cell r="H54">
            <v>3.5584734447606596</v>
          </cell>
          <cell r="I54">
            <v>3.9406678409092608</v>
          </cell>
          <cell r="J54">
            <v>3.69517179414999</v>
          </cell>
          <cell r="L54">
            <v>39051</v>
          </cell>
          <cell r="M54">
            <v>2.8423907749999993</v>
          </cell>
          <cell r="N54">
            <v>2.5490046648020268</v>
          </cell>
          <cell r="P54">
            <v>2.8817865425067963</v>
          </cell>
          <cell r="Q54">
            <v>2.6033347826420017</v>
          </cell>
        </row>
        <row r="55">
          <cell r="B55">
            <v>39082</v>
          </cell>
          <cell r="C55">
            <v>4.1020000000000003</v>
          </cell>
          <cell r="D55">
            <v>3.5954631900589114</v>
          </cell>
          <cell r="E55">
            <v>4.1254171563078055</v>
          </cell>
          <cell r="F55">
            <v>3.9304919051912575</v>
          </cell>
          <cell r="G55">
            <v>3.4815569590871385</v>
          </cell>
          <cell r="H55">
            <v>3.706024432139198</v>
          </cell>
          <cell r="I55">
            <v>4.1049436711008562</v>
          </cell>
          <cell r="J55">
            <v>3.8487840020283155</v>
          </cell>
          <cell r="L55">
            <v>39082</v>
          </cell>
          <cell r="M55">
            <v>2.864025499999999</v>
          </cell>
          <cell r="N55">
            <v>2.5677128450618976</v>
          </cell>
          <cell r="P55">
            <v>2.9038142427437719</v>
          </cell>
          <cell r="Q55">
            <v>2.6225849092144902</v>
          </cell>
        </row>
        <row r="56">
          <cell r="B56">
            <v>39113</v>
          </cell>
          <cell r="C56">
            <v>4.1719999999999997</v>
          </cell>
          <cell r="D56">
            <v>3.566792379938907</v>
          </cell>
          <cell r="E56">
            <v>4.1162215258888324</v>
          </cell>
          <cell r="F56">
            <v>3.9173662250348467</v>
          </cell>
          <cell r="G56">
            <v>3.4213368260533583</v>
          </cell>
          <cell r="H56">
            <v>3.6693515255441023</v>
          </cell>
          <cell r="I56">
            <v>4.084809615856889</v>
          </cell>
          <cell r="J56">
            <v>3.8507804032131356</v>
          </cell>
          <cell r="L56">
            <v>39113</v>
          </cell>
          <cell r="M56">
            <v>2.7517309749999992</v>
          </cell>
          <cell r="N56">
            <v>2.4480895013157888</v>
          </cell>
          <cell r="P56">
            <v>2.5617309749999992</v>
          </cell>
          <cell r="Q56">
            <v>2.5717309749999995</v>
          </cell>
        </row>
        <row r="57">
          <cell r="B57">
            <v>39141</v>
          </cell>
          <cell r="C57">
            <v>4.0620000000000003</v>
          </cell>
          <cell r="D57">
            <v>3.677541127649643</v>
          </cell>
          <cell r="E57">
            <v>4.2042243319472421</v>
          </cell>
          <cell r="F57">
            <v>4.0203952271417789</v>
          </cell>
          <cell r="G57">
            <v>3.5771198199123684</v>
          </cell>
          <cell r="H57">
            <v>3.7987575235270739</v>
          </cell>
          <cell r="I57">
            <v>4.2197311648972047</v>
          </cell>
          <cell r="J57">
            <v>3.9202246416693844</v>
          </cell>
          <cell r="L57">
            <v>39141</v>
          </cell>
          <cell r="M57">
            <v>2.6394364499999994</v>
          </cell>
          <cell r="N57">
            <v>2.2979789575742262</v>
          </cell>
          <cell r="P57">
            <v>2.3506745849802475</v>
          </cell>
          <cell r="Q57">
            <v>2.3556745849802474</v>
          </cell>
        </row>
        <row r="58">
          <cell r="B58">
            <v>39172</v>
          </cell>
          <cell r="C58">
            <v>3.9169999999999998</v>
          </cell>
          <cell r="D58">
            <v>3.4194507125079454</v>
          </cell>
          <cell r="E58">
            <v>3.940272105412391</v>
          </cell>
          <cell r="F58">
            <v>3.7487059557761229</v>
          </cell>
          <cell r="G58">
            <v>3.3075074011008709</v>
          </cell>
          <cell r="H58">
            <v>3.5281066784384967</v>
          </cell>
          <cell r="I58">
            <v>3.9202375988466205</v>
          </cell>
          <cell r="J58">
            <v>3.6684061058894657</v>
          </cell>
          <cell r="L58">
            <v>39172</v>
          </cell>
          <cell r="M58">
            <v>2.5425952999999994</v>
          </cell>
          <cell r="N58">
            <v>2.237559299414325</v>
          </cell>
          <cell r="P58">
            <v>2.2348527417181319</v>
          </cell>
          <cell r="Q58">
            <v>2.2348527417181319</v>
          </cell>
        </row>
        <row r="59">
          <cell r="B59">
            <v>39202</v>
          </cell>
          <cell r="C59">
            <v>3.7370000000000001</v>
          </cell>
          <cell r="D59">
            <v>3.2733167391274973</v>
          </cell>
          <cell r="E59">
            <v>3.7597255368209757</v>
          </cell>
          <cell r="F59">
            <v>3.5808168710234445</v>
          </cell>
          <cell r="G59">
            <v>3.1687699362250834</v>
          </cell>
          <cell r="H59">
            <v>3.3747934036242637</v>
          </cell>
          <cell r="I59">
            <v>3.7413451526712405</v>
          </cell>
          <cell r="J59">
            <v>3.5058227291343806</v>
          </cell>
          <cell r="L59">
            <v>39202</v>
          </cell>
          <cell r="M59">
            <v>2.5230210249999994</v>
          </cell>
          <cell r="N59">
            <v>2.2208347184641721</v>
          </cell>
          <cell r="P59">
            <v>2.2181534458535017</v>
          </cell>
          <cell r="Q59">
            <v>2.2181534458535017</v>
          </cell>
        </row>
        <row r="60">
          <cell r="B60">
            <v>39233</v>
          </cell>
          <cell r="C60">
            <v>3.7269999999999999</v>
          </cell>
          <cell r="D60">
            <v>3.2717832457823848</v>
          </cell>
          <cell r="E60">
            <v>3.7495888946731215</v>
          </cell>
          <cell r="F60">
            <v>3.5738445998352741</v>
          </cell>
          <cell r="G60">
            <v>3.169085570006136</v>
          </cell>
          <cell r="H60">
            <v>3.3714650849207048</v>
          </cell>
          <cell r="I60">
            <v>3.731622041127395</v>
          </cell>
          <cell r="J60">
            <v>3.500176884945609</v>
          </cell>
          <cell r="L60">
            <v>39233</v>
          </cell>
          <cell r="M60">
            <v>2.5312628249999993</v>
          </cell>
          <cell r="N60">
            <v>2.2296702047245565</v>
          </cell>
          <cell r="P60">
            <v>2.2269941998400369</v>
          </cell>
          <cell r="Q60">
            <v>2.2269941998400369</v>
          </cell>
        </row>
        <row r="61">
          <cell r="B61">
            <v>39263</v>
          </cell>
          <cell r="C61">
            <v>3.7570000000000001</v>
          </cell>
          <cell r="D61">
            <v>3.2998294365543339</v>
          </cell>
          <cell r="E61">
            <v>3.7796204274764729</v>
          </cell>
          <cell r="F61">
            <v>3.6031458931863911</v>
          </cell>
          <cell r="G61">
            <v>3.1967050391335858</v>
          </cell>
          <cell r="H61">
            <v>3.3999254661599885</v>
          </cell>
          <cell r="I61">
            <v>3.7615581437913601</v>
          </cell>
          <cell r="J61">
            <v>3.529172079758403</v>
          </cell>
          <cell r="L61">
            <v>39263</v>
          </cell>
          <cell r="M61">
            <v>2.5374441749999996</v>
          </cell>
          <cell r="N61">
            <v>2.2350203939600179</v>
          </cell>
          <cell r="P61">
            <v>2.2323370142588876</v>
          </cell>
          <cell r="Q61">
            <v>2.2323370142588876</v>
          </cell>
        </row>
        <row r="62">
          <cell r="B62">
            <v>39294</v>
          </cell>
          <cell r="C62">
            <v>3.7869999999999999</v>
          </cell>
          <cell r="D62">
            <v>3.3252705483555483</v>
          </cell>
          <cell r="E62">
            <v>3.8096940040176248</v>
          </cell>
          <cell r="F62">
            <v>3.6315155776723285</v>
          </cell>
          <cell r="G62">
            <v>3.2211504670976336</v>
          </cell>
          <cell r="H62">
            <v>3.4263330223849811</v>
          </cell>
          <cell r="I62">
            <v>3.7914090500072763</v>
          </cell>
          <cell r="J62">
            <v>3.5568275343215872</v>
          </cell>
          <cell r="L62">
            <v>39294</v>
          </cell>
          <cell r="M62">
            <v>2.5456859749999996</v>
          </cell>
          <cell r="N62">
            <v>2.2423122959434028</v>
          </cell>
          <cell r="P62">
            <v>2.2396204878804311</v>
          </cell>
          <cell r="Q62">
            <v>2.2396204878804311</v>
          </cell>
        </row>
        <row r="63">
          <cell r="B63">
            <v>39325</v>
          </cell>
          <cell r="C63">
            <v>3.8220000000000001</v>
          </cell>
          <cell r="D63">
            <v>3.358968008870181</v>
          </cell>
          <cell r="E63">
            <v>3.8447150258865257</v>
          </cell>
          <cell r="F63">
            <v>3.6660497732397395</v>
          </cell>
          <cell r="G63">
            <v>3.2545634465159337</v>
          </cell>
          <cell r="H63">
            <v>3.4603066098778363</v>
          </cell>
          <cell r="I63">
            <v>3.8263664517832527</v>
          </cell>
          <cell r="J63">
            <v>3.5911576641967828</v>
          </cell>
          <cell r="L63">
            <v>39325</v>
          </cell>
          <cell r="M63">
            <v>2.5880539781249992</v>
          </cell>
          <cell r="N63">
            <v>2.2843240873121715</v>
          </cell>
          <cell r="P63">
            <v>2.2816291186135094</v>
          </cell>
          <cell r="Q63">
            <v>2.2816291186135094</v>
          </cell>
        </row>
        <row r="64">
          <cell r="B64">
            <v>39355</v>
          </cell>
          <cell r="C64">
            <v>3.8220000000000001</v>
          </cell>
          <cell r="D64">
            <v>3.3615730878409158</v>
          </cell>
          <cell r="E64">
            <v>3.8446729821487242</v>
          </cell>
          <cell r="F64">
            <v>3.6669813821049178</v>
          </cell>
          <cell r="G64">
            <v>3.2577374876793344</v>
          </cell>
          <cell r="H64">
            <v>3.4623594348921261</v>
          </cell>
          <cell r="I64">
            <v>3.8264516482313002</v>
          </cell>
          <cell r="J64">
            <v>3.5924974044463918</v>
          </cell>
          <cell r="L64">
            <v>39355</v>
          </cell>
          <cell r="M64">
            <v>2.6173329726249994</v>
          </cell>
          <cell r="N64">
            <v>2.3478818176230853</v>
          </cell>
          <cell r="P64">
            <v>2.6535147640865322</v>
          </cell>
          <cell r="Q64">
            <v>2.3977795888348612</v>
          </cell>
        </row>
        <row r="65">
          <cell r="B65">
            <v>39386</v>
          </cell>
          <cell r="C65">
            <v>3.847</v>
          </cell>
          <cell r="D65">
            <v>3.3837075009731072</v>
          </cell>
          <cell r="E65">
            <v>3.8697192302603054</v>
          </cell>
          <cell r="F65">
            <v>3.6909566123532209</v>
          </cell>
          <cell r="G65">
            <v>3.2792460423995933</v>
          </cell>
          <cell r="H65">
            <v>3.4851013273764071</v>
          </cell>
          <cell r="I65">
            <v>3.8513579321384475</v>
          </cell>
          <cell r="J65">
            <v>3.6160236901718217</v>
          </cell>
          <cell r="L65">
            <v>39386</v>
          </cell>
          <cell r="M65">
            <v>2.7480427694999996</v>
          </cell>
          <cell r="N65">
            <v>2.4666763966275584</v>
          </cell>
          <cell r="P65">
            <v>2.7858245315692187</v>
          </cell>
          <cell r="Q65">
            <v>2.5187806635407086</v>
          </cell>
        </row>
        <row r="66">
          <cell r="B66">
            <v>39416</v>
          </cell>
          <cell r="C66">
            <v>3.9969999999999999</v>
          </cell>
          <cell r="D66">
            <v>3.5126063613101555</v>
          </cell>
          <cell r="E66">
            <v>4.0200597845364943</v>
          </cell>
          <cell r="F66">
            <v>3.8334105805452743</v>
          </cell>
          <cell r="G66">
            <v>3.4035363089760455</v>
          </cell>
          <cell r="H66">
            <v>3.6184734447606597</v>
          </cell>
          <cell r="I66">
            <v>4.0006678409092604</v>
          </cell>
          <cell r="J66">
            <v>3.75517179414999</v>
          </cell>
          <cell r="L66">
            <v>39416</v>
          </cell>
          <cell r="M66">
            <v>2.8850266366249988</v>
          </cell>
          <cell r="N66">
            <v>2.5916405264270264</v>
          </cell>
          <cell r="P66">
            <v>2.9244224041317959</v>
          </cell>
          <cell r="Q66">
            <v>2.6459706442670012</v>
          </cell>
        </row>
        <row r="67">
          <cell r="B67">
            <v>39447</v>
          </cell>
          <cell r="C67">
            <v>4.1470000000000002</v>
          </cell>
          <cell r="D67">
            <v>3.6404631900589113</v>
          </cell>
          <cell r="E67">
            <v>4.1704171563078054</v>
          </cell>
          <cell r="F67">
            <v>3.9754919051912574</v>
          </cell>
          <cell r="G67">
            <v>3.5265569590871384</v>
          </cell>
          <cell r="H67">
            <v>3.7510244321391979</v>
          </cell>
          <cell r="I67">
            <v>4.1499436711008562</v>
          </cell>
          <cell r="J67">
            <v>3.8937840020283154</v>
          </cell>
          <cell r="L67">
            <v>39447</v>
          </cell>
          <cell r="M67">
            <v>2.9069858824999986</v>
          </cell>
          <cell r="N67">
            <v>2.6106732275618971</v>
          </cell>
          <cell r="P67">
            <v>2.9467746252437714</v>
          </cell>
          <cell r="Q67">
            <v>2.6655452917144897</v>
          </cell>
        </row>
        <row r="68">
          <cell r="B68">
            <v>39478</v>
          </cell>
          <cell r="C68">
            <v>4.1970000000000001</v>
          </cell>
          <cell r="D68">
            <v>3.5917923799389073</v>
          </cell>
          <cell r="E68">
            <v>4.1412215258888327</v>
          </cell>
          <cell r="F68">
            <v>3.942366225034847</v>
          </cell>
          <cell r="G68">
            <v>3.4463368260533587</v>
          </cell>
          <cell r="H68">
            <v>3.6943515255441026</v>
          </cell>
          <cell r="I68">
            <v>4.1098096158568893</v>
          </cell>
          <cell r="J68">
            <v>3.875780403213136</v>
          </cell>
          <cell r="L68">
            <v>39478</v>
          </cell>
          <cell r="M68">
            <v>2.7930069396249988</v>
          </cell>
          <cell r="N68">
            <v>2.4893654659407884</v>
          </cell>
          <cell r="P68">
            <v>2.6030069396249989</v>
          </cell>
          <cell r="Q68">
            <v>2.6130069396249991</v>
          </cell>
        </row>
        <row r="69">
          <cell r="B69">
            <v>39507</v>
          </cell>
          <cell r="C69">
            <v>4.0970000000000004</v>
          </cell>
          <cell r="D69">
            <v>3.7125411276496432</v>
          </cell>
          <cell r="E69">
            <v>4.2392243319472422</v>
          </cell>
          <cell r="F69">
            <v>4.055395227141779</v>
          </cell>
          <cell r="G69">
            <v>3.6121198199123685</v>
          </cell>
          <cell r="H69">
            <v>3.833757523527074</v>
          </cell>
          <cell r="I69">
            <v>4.2547311648972048</v>
          </cell>
          <cell r="J69">
            <v>3.9552246416693846</v>
          </cell>
          <cell r="L69">
            <v>39507</v>
          </cell>
          <cell r="M69">
            <v>2.679027996749999</v>
          </cell>
          <cell r="N69">
            <v>2.3375705043242259</v>
          </cell>
          <cell r="P69">
            <v>2.3902661317302472</v>
          </cell>
          <cell r="Q69">
            <v>2.3952661317302471</v>
          </cell>
        </row>
        <row r="70">
          <cell r="B70">
            <v>39538</v>
          </cell>
          <cell r="C70">
            <v>3.9470000000000001</v>
          </cell>
          <cell r="D70">
            <v>3.4494507125079457</v>
          </cell>
          <cell r="E70">
            <v>3.9702721054123913</v>
          </cell>
          <cell r="F70">
            <v>3.7787059557761231</v>
          </cell>
          <cell r="G70">
            <v>3.3375074011008712</v>
          </cell>
          <cell r="H70">
            <v>3.5581066784384969</v>
          </cell>
          <cell r="I70">
            <v>3.9502375988466207</v>
          </cell>
          <cell r="J70">
            <v>3.6984061058894659</v>
          </cell>
          <cell r="L70">
            <v>39538</v>
          </cell>
          <cell r="M70">
            <v>2.5807342294999991</v>
          </cell>
          <cell r="N70">
            <v>2.2756982289143246</v>
          </cell>
          <cell r="P70">
            <v>2.2729916712181315</v>
          </cell>
          <cell r="Q70">
            <v>2.2729916712181315</v>
          </cell>
        </row>
        <row r="71">
          <cell r="B71">
            <v>39568</v>
          </cell>
          <cell r="C71">
            <v>3.7970000000000002</v>
          </cell>
          <cell r="D71">
            <v>3.3333167391274974</v>
          </cell>
          <cell r="E71">
            <v>3.8197255368209757</v>
          </cell>
          <cell r="F71">
            <v>3.6408168710234445</v>
          </cell>
          <cell r="G71">
            <v>3.2287699362250835</v>
          </cell>
          <cell r="H71">
            <v>3.4347934036242638</v>
          </cell>
          <cell r="I71">
            <v>3.8013451526712405</v>
          </cell>
          <cell r="J71">
            <v>3.5658227291343807</v>
          </cell>
          <cell r="L71">
            <v>39568</v>
          </cell>
          <cell r="M71">
            <v>2.5608663403749992</v>
          </cell>
          <cell r="N71">
            <v>2.2586800338391719</v>
          </cell>
          <cell r="P71">
            <v>2.2559987612285015</v>
          </cell>
          <cell r="Q71">
            <v>2.2559987612285015</v>
          </cell>
        </row>
        <row r="72">
          <cell r="B72">
            <v>39599</v>
          </cell>
          <cell r="C72">
            <v>3.7669999999999999</v>
          </cell>
          <cell r="D72">
            <v>3.3117832457823848</v>
          </cell>
          <cell r="E72">
            <v>3.7895888946731215</v>
          </cell>
          <cell r="F72">
            <v>3.6138445998352742</v>
          </cell>
          <cell r="G72">
            <v>3.209085570006136</v>
          </cell>
          <cell r="H72">
            <v>3.4114650849207049</v>
          </cell>
          <cell r="I72">
            <v>3.7716220411273951</v>
          </cell>
          <cell r="J72">
            <v>3.540176884945609</v>
          </cell>
          <cell r="L72">
            <v>39599</v>
          </cell>
          <cell r="M72">
            <v>2.5692317673749989</v>
          </cell>
          <cell r="N72">
            <v>2.2676391470995561</v>
          </cell>
          <cell r="P72">
            <v>2.2649631422150365</v>
          </cell>
          <cell r="Q72">
            <v>2.2649631422150365</v>
          </cell>
        </row>
        <row r="73">
          <cell r="B73">
            <v>39629</v>
          </cell>
          <cell r="C73">
            <v>3.7970000000000002</v>
          </cell>
          <cell r="D73">
            <v>3.339829436554334</v>
          </cell>
          <cell r="E73">
            <v>3.8196204274764729</v>
          </cell>
          <cell r="F73">
            <v>3.6431458931863911</v>
          </cell>
          <cell r="G73">
            <v>3.2367050391335859</v>
          </cell>
          <cell r="H73">
            <v>3.4399254661599885</v>
          </cell>
          <cell r="I73">
            <v>3.8015581437913601</v>
          </cell>
          <cell r="J73">
            <v>3.569172079758403</v>
          </cell>
          <cell r="L73">
            <v>39629</v>
          </cell>
          <cell r="M73">
            <v>2.5755058376249993</v>
          </cell>
          <cell r="N73">
            <v>2.2730820565850176</v>
          </cell>
          <cell r="P73">
            <v>2.2703986768838873</v>
          </cell>
          <cell r="Q73">
            <v>2.2703986768838873</v>
          </cell>
        </row>
        <row r="74">
          <cell r="B74">
            <v>39660</v>
          </cell>
          <cell r="C74">
            <v>3.827</v>
          </cell>
          <cell r="D74">
            <v>3.3652705483555483</v>
          </cell>
          <cell r="E74">
            <v>3.8496940040176248</v>
          </cell>
          <cell r="F74">
            <v>3.6715155776723285</v>
          </cell>
          <cell r="G74">
            <v>3.2611504670976337</v>
          </cell>
          <cell r="H74">
            <v>3.4663330223849811</v>
          </cell>
          <cell r="I74">
            <v>3.8314090500072764</v>
          </cell>
          <cell r="J74">
            <v>3.5968275343215872</v>
          </cell>
          <cell r="L74">
            <v>39660</v>
          </cell>
          <cell r="M74">
            <v>2.5838712646249995</v>
          </cell>
          <cell r="N74">
            <v>2.2804975855684027</v>
          </cell>
          <cell r="P74">
            <v>2.277805777505431</v>
          </cell>
          <cell r="Q74">
            <v>2.277805777505431</v>
          </cell>
        </row>
        <row r="75">
          <cell r="B75">
            <v>39691</v>
          </cell>
          <cell r="C75">
            <v>3.8570000000000002</v>
          </cell>
          <cell r="D75">
            <v>3.3939680088701811</v>
          </cell>
          <cell r="E75">
            <v>3.8797150258865258</v>
          </cell>
          <cell r="F75">
            <v>3.7010497732397396</v>
          </cell>
          <cell r="G75">
            <v>3.2895634465159338</v>
          </cell>
          <cell r="H75">
            <v>3.4953066098778365</v>
          </cell>
          <cell r="I75">
            <v>3.8613664517832529</v>
          </cell>
          <cell r="J75">
            <v>3.626157664196783</v>
          </cell>
          <cell r="L75">
            <v>39691</v>
          </cell>
          <cell r="M75">
            <v>2.6268747877968739</v>
          </cell>
          <cell r="N75">
            <v>2.3231448969840462</v>
          </cell>
          <cell r="P75">
            <v>2.3204499282853841</v>
          </cell>
          <cell r="Q75">
            <v>2.3204499282853841</v>
          </cell>
        </row>
        <row r="76">
          <cell r="B76">
            <v>39721</v>
          </cell>
          <cell r="C76">
            <v>3.8570000000000002</v>
          </cell>
          <cell r="D76">
            <v>3.3965730878409159</v>
          </cell>
          <cell r="E76">
            <v>3.8796729821487244</v>
          </cell>
          <cell r="F76">
            <v>3.7019813821049179</v>
          </cell>
          <cell r="G76">
            <v>3.2927374876793345</v>
          </cell>
          <cell r="H76">
            <v>3.4973594348921262</v>
          </cell>
          <cell r="I76">
            <v>3.8614516482313004</v>
          </cell>
          <cell r="J76">
            <v>3.6274974044463919</v>
          </cell>
          <cell r="L76">
            <v>39721</v>
          </cell>
          <cell r="M76">
            <v>2.6565929672143742</v>
          </cell>
          <cell r="N76">
            <v>2.3871418122124601</v>
          </cell>
          <cell r="P76">
            <v>2.692774758675907</v>
          </cell>
          <cell r="Q76">
            <v>2.437039583424236</v>
          </cell>
        </row>
        <row r="77">
          <cell r="B77">
            <v>39752</v>
          </cell>
          <cell r="C77">
            <v>3.8820000000000001</v>
          </cell>
          <cell r="D77">
            <v>3.4187075009731074</v>
          </cell>
          <cell r="E77">
            <v>3.9047192302603055</v>
          </cell>
          <cell r="F77">
            <v>3.7259566123532211</v>
          </cell>
          <cell r="G77">
            <v>3.3142460423995934</v>
          </cell>
          <cell r="H77">
            <v>3.5201013273764072</v>
          </cell>
          <cell r="I77">
            <v>3.8863579321384476</v>
          </cell>
          <cell r="J77">
            <v>3.6510236901718218</v>
          </cell>
          <cell r="L77">
            <v>39752</v>
          </cell>
          <cell r="M77">
            <v>2.7892634110424992</v>
          </cell>
          <cell r="N77">
            <v>2.507897038170058</v>
          </cell>
          <cell r="P77">
            <v>2.8270451731117183</v>
          </cell>
          <cell r="Q77">
            <v>2.5600013050832082</v>
          </cell>
        </row>
        <row r="78">
          <cell r="B78">
            <v>39782</v>
          </cell>
          <cell r="C78">
            <v>4.032</v>
          </cell>
          <cell r="D78">
            <v>3.5476063613101556</v>
          </cell>
          <cell r="E78">
            <v>4.0550597845364944</v>
          </cell>
          <cell r="F78">
            <v>3.8684105805452744</v>
          </cell>
          <cell r="G78">
            <v>3.4385363089760457</v>
          </cell>
          <cell r="H78">
            <v>3.6534734447606598</v>
          </cell>
          <cell r="I78">
            <v>4.0356678409092606</v>
          </cell>
          <cell r="J78">
            <v>3.7901717941499902</v>
          </cell>
          <cell r="L78">
            <v>39782</v>
          </cell>
          <cell r="M78">
            <v>2.9283020361743737</v>
          </cell>
          <cell r="N78">
            <v>2.6349159259764012</v>
          </cell>
          <cell r="P78">
            <v>2.9676978036811708</v>
          </cell>
          <cell r="Q78">
            <v>2.6892460438163761</v>
          </cell>
        </row>
        <row r="79">
          <cell r="B79">
            <v>39813</v>
          </cell>
          <cell r="C79">
            <v>4.1820000000000004</v>
          </cell>
          <cell r="D79">
            <v>3.6754631900589114</v>
          </cell>
          <cell r="E79">
            <v>4.2054171563078055</v>
          </cell>
          <cell r="F79">
            <v>4.0104919051912571</v>
          </cell>
          <cell r="G79">
            <v>3.5615569590871385</v>
          </cell>
          <cell r="H79">
            <v>3.786024432139198</v>
          </cell>
          <cell r="I79">
            <v>4.1849436711008563</v>
          </cell>
          <cell r="J79">
            <v>3.9287840020283156</v>
          </cell>
          <cell r="L79">
            <v>39813</v>
          </cell>
          <cell r="M79">
            <v>2.9505906707374985</v>
          </cell>
          <cell r="N79">
            <v>2.654278015799397</v>
          </cell>
          <cell r="P79">
            <v>2.9903794134812713</v>
          </cell>
          <cell r="Q79">
            <v>2.7091500799519896</v>
          </cell>
        </row>
        <row r="80">
          <cell r="B80">
            <v>39844</v>
          </cell>
          <cell r="C80">
            <v>4.2809400000000002</v>
          </cell>
          <cell r="D80">
            <v>3.6757323799389074</v>
          </cell>
          <cell r="E80">
            <v>4.2251615258888329</v>
          </cell>
          <cell r="F80">
            <v>4.0263062250348467</v>
          </cell>
          <cell r="G80">
            <v>3.5302768260533588</v>
          </cell>
          <cell r="H80">
            <v>3.7782915255441027</v>
          </cell>
          <cell r="I80">
            <v>4.1937496158568894</v>
          </cell>
          <cell r="J80">
            <v>3.9597204032131361</v>
          </cell>
          <cell r="L80">
            <v>39844</v>
          </cell>
          <cell r="M80">
            <v>2.8349020437193735</v>
          </cell>
          <cell r="N80">
            <v>2.5312605700351631</v>
          </cell>
          <cell r="P80">
            <v>2.6449020437193735</v>
          </cell>
          <cell r="Q80">
            <v>2.6549020437193738</v>
          </cell>
        </row>
        <row r="81">
          <cell r="B81">
            <v>39872</v>
          </cell>
          <cell r="C81">
            <v>4.1789400000000008</v>
          </cell>
          <cell r="D81">
            <v>3.7944811276496435</v>
          </cell>
          <cell r="E81">
            <v>4.3211643319472426</v>
          </cell>
          <cell r="F81">
            <v>4.1373352271417794</v>
          </cell>
          <cell r="G81">
            <v>3.6940598199123689</v>
          </cell>
          <cell r="H81">
            <v>3.9156975235270743</v>
          </cell>
          <cell r="I81">
            <v>4.3366711648972052</v>
          </cell>
          <cell r="J81">
            <v>4.0371646416693849</v>
          </cell>
          <cell r="L81">
            <v>39872</v>
          </cell>
          <cell r="M81">
            <v>2.7192134167012489</v>
          </cell>
          <cell r="N81">
            <v>2.3777559242754758</v>
          </cell>
          <cell r="P81">
            <v>2.4304515516814971</v>
          </cell>
          <cell r="Q81">
            <v>2.435451551681497</v>
          </cell>
        </row>
        <row r="82">
          <cell r="B82">
            <v>39903</v>
          </cell>
          <cell r="C82">
            <v>4.0259400000000003</v>
          </cell>
          <cell r="D82">
            <v>3.5283907125079459</v>
          </cell>
          <cell r="E82">
            <v>4.0492121054123915</v>
          </cell>
          <cell r="F82">
            <v>3.8576459557761233</v>
          </cell>
          <cell r="G82">
            <v>3.4164474011008714</v>
          </cell>
          <cell r="H82">
            <v>3.6370466784384972</v>
          </cell>
          <cell r="I82">
            <v>4.029177598846621</v>
          </cell>
          <cell r="J82">
            <v>3.7773461058894662</v>
          </cell>
          <cell r="L82">
            <v>39903</v>
          </cell>
          <cell r="M82">
            <v>2.6194452429424988</v>
          </cell>
          <cell r="N82">
            <v>2.3144092423568243</v>
          </cell>
          <cell r="P82">
            <v>2.3117026846606312</v>
          </cell>
          <cell r="Q82">
            <v>2.3117026846606312</v>
          </cell>
        </row>
        <row r="83">
          <cell r="B83">
            <v>39933</v>
          </cell>
          <cell r="C83">
            <v>3.8729400000000003</v>
          </cell>
          <cell r="D83">
            <v>3.4092567391274975</v>
          </cell>
          <cell r="E83">
            <v>3.8956655368209758</v>
          </cell>
          <cell r="F83">
            <v>3.7167568710234447</v>
          </cell>
          <cell r="G83">
            <v>3.3047099362250836</v>
          </cell>
          <cell r="H83">
            <v>3.5107334036242639</v>
          </cell>
          <cell r="I83">
            <v>3.8772851526712406</v>
          </cell>
          <cell r="J83">
            <v>3.6417627291343808</v>
          </cell>
          <cell r="L83">
            <v>39933</v>
          </cell>
          <cell r="M83">
            <v>2.5992793354806238</v>
          </cell>
          <cell r="N83">
            <v>2.2970930289447966</v>
          </cell>
          <cell r="P83">
            <v>2.2944117563341262</v>
          </cell>
          <cell r="Q83">
            <v>2.2944117563341262</v>
          </cell>
        </row>
        <row r="84">
          <cell r="B84">
            <v>39964</v>
          </cell>
          <cell r="C84">
            <v>3.8423400000000001</v>
          </cell>
          <cell r="D84">
            <v>3.387123245782385</v>
          </cell>
          <cell r="E84">
            <v>3.8649288946731217</v>
          </cell>
          <cell r="F84">
            <v>3.6891845998352744</v>
          </cell>
          <cell r="G84">
            <v>3.2844255700061362</v>
          </cell>
          <cell r="H84">
            <v>3.4868050849207051</v>
          </cell>
          <cell r="I84">
            <v>3.8469620411273953</v>
          </cell>
          <cell r="J84">
            <v>3.6155168849456092</v>
          </cell>
          <cell r="L84">
            <v>39964</v>
          </cell>
          <cell r="M84">
            <v>2.6077702438856236</v>
          </cell>
          <cell r="N84">
            <v>2.3061776236101807</v>
          </cell>
          <cell r="P84">
            <v>2.3035016187256612</v>
          </cell>
          <cell r="Q84">
            <v>2.3035016187256612</v>
          </cell>
        </row>
        <row r="85">
          <cell r="B85">
            <v>39994</v>
          </cell>
          <cell r="C85">
            <v>3.8729400000000003</v>
          </cell>
          <cell r="D85">
            <v>3.4157694365543341</v>
          </cell>
          <cell r="E85">
            <v>3.895560427476473</v>
          </cell>
          <cell r="F85">
            <v>3.7190858931863913</v>
          </cell>
          <cell r="G85">
            <v>3.312645039133586</v>
          </cell>
          <cell r="H85">
            <v>3.5158654661599886</v>
          </cell>
          <cell r="I85">
            <v>3.8774981437913603</v>
          </cell>
          <cell r="J85">
            <v>3.6451120797584031</v>
          </cell>
          <cell r="L85">
            <v>39994</v>
          </cell>
          <cell r="M85">
            <v>2.614138425189374</v>
          </cell>
          <cell r="N85">
            <v>2.3117146441493923</v>
          </cell>
          <cell r="P85">
            <v>2.309031264448262</v>
          </cell>
          <cell r="Q85">
            <v>2.309031264448262</v>
          </cell>
        </row>
        <row r="86">
          <cell r="B86">
            <v>40025</v>
          </cell>
          <cell r="C86">
            <v>3.90354</v>
          </cell>
          <cell r="D86">
            <v>3.4418105483555483</v>
          </cell>
          <cell r="E86">
            <v>3.9262340040176249</v>
          </cell>
          <cell r="F86">
            <v>3.7480555776723286</v>
          </cell>
          <cell r="G86">
            <v>3.3376904670976337</v>
          </cell>
          <cell r="H86">
            <v>3.5428730223849811</v>
          </cell>
          <cell r="I86">
            <v>3.9079490500072764</v>
          </cell>
          <cell r="J86">
            <v>3.6733675343215872</v>
          </cell>
          <cell r="L86">
            <v>40025</v>
          </cell>
          <cell r="M86">
            <v>2.6226293335943742</v>
          </cell>
          <cell r="N86">
            <v>2.3192556545377774</v>
          </cell>
          <cell r="P86">
            <v>2.3165638464748057</v>
          </cell>
          <cell r="Q86">
            <v>2.3165638464748057</v>
          </cell>
        </row>
        <row r="87">
          <cell r="B87">
            <v>40056</v>
          </cell>
          <cell r="C87">
            <v>3.9341400000000002</v>
          </cell>
          <cell r="D87">
            <v>3.4711080088701811</v>
          </cell>
          <cell r="E87">
            <v>3.9568550258865258</v>
          </cell>
          <cell r="F87">
            <v>3.7781897732397396</v>
          </cell>
          <cell r="G87">
            <v>3.3667034465159338</v>
          </cell>
          <cell r="H87">
            <v>3.5724466098778365</v>
          </cell>
          <cell r="I87">
            <v>3.9385064517832529</v>
          </cell>
          <cell r="J87">
            <v>3.703297664196783</v>
          </cell>
          <cell r="L87">
            <v>40056</v>
          </cell>
          <cell r="M87">
            <v>2.6662779096138269</v>
          </cell>
          <cell r="N87">
            <v>2.3625480188009993</v>
          </cell>
          <cell r="P87">
            <v>2.3598530501023371</v>
          </cell>
          <cell r="Q87">
            <v>2.3598530501023371</v>
          </cell>
        </row>
        <row r="88">
          <cell r="B88">
            <v>40086</v>
          </cell>
          <cell r="C88">
            <v>3.9341400000000002</v>
          </cell>
          <cell r="D88">
            <v>3.4737130878409159</v>
          </cell>
          <cell r="E88">
            <v>3.9568129821487243</v>
          </cell>
          <cell r="F88">
            <v>3.7791213821049179</v>
          </cell>
          <cell r="G88">
            <v>3.3698774876793345</v>
          </cell>
          <cell r="H88">
            <v>3.5744994348921262</v>
          </cell>
          <cell r="I88">
            <v>3.9385916482313004</v>
          </cell>
          <cell r="J88">
            <v>3.7046374044463919</v>
          </cell>
          <cell r="L88">
            <v>40086</v>
          </cell>
          <cell r="M88">
            <v>2.6964418617225894</v>
          </cell>
          <cell r="N88">
            <v>2.4269907067206753</v>
          </cell>
          <cell r="P88">
            <v>2.7326236531841221</v>
          </cell>
          <cell r="Q88">
            <v>2.4768884779324511</v>
          </cell>
        </row>
        <row r="89">
          <cell r="B89">
            <v>40117</v>
          </cell>
          <cell r="C89">
            <v>3.9596400000000003</v>
          </cell>
          <cell r="D89">
            <v>3.4963475009731075</v>
          </cell>
          <cell r="E89">
            <v>3.9823592302603057</v>
          </cell>
          <cell r="F89">
            <v>3.8035966123532212</v>
          </cell>
          <cell r="G89">
            <v>3.3918860423995936</v>
          </cell>
          <cell r="H89">
            <v>3.5977413273764074</v>
          </cell>
          <cell r="I89">
            <v>3.9639979321384478</v>
          </cell>
          <cell r="J89">
            <v>3.728663690171822</v>
          </cell>
          <cell r="L89">
            <v>40117</v>
          </cell>
          <cell r="M89">
            <v>2.8311023622081364</v>
          </cell>
          <cell r="N89">
            <v>2.5497359893356952</v>
          </cell>
          <cell r="P89">
            <v>2.8688841242773555</v>
          </cell>
          <cell r="Q89">
            <v>2.6018402562488454</v>
          </cell>
        </row>
        <row r="90">
          <cell r="B90">
            <v>40147</v>
          </cell>
          <cell r="C90">
            <v>4.1126399999999999</v>
          </cell>
          <cell r="D90">
            <v>3.6282463613101554</v>
          </cell>
          <cell r="E90">
            <v>4.1356997845364942</v>
          </cell>
          <cell r="F90">
            <v>3.9490505805452742</v>
          </cell>
          <cell r="G90">
            <v>3.5191763089760455</v>
          </cell>
          <cell r="H90">
            <v>3.7341134447606597</v>
          </cell>
          <cell r="I90">
            <v>4.1163078409092604</v>
          </cell>
          <cell r="J90">
            <v>3.87081179414999</v>
          </cell>
          <cell r="L90">
            <v>40147</v>
          </cell>
          <cell r="M90">
            <v>2.9722265667169889</v>
          </cell>
          <cell r="N90">
            <v>2.6788404565190165</v>
          </cell>
          <cell r="P90">
            <v>3.011622334223786</v>
          </cell>
          <cell r="Q90">
            <v>2.7331705743589914</v>
          </cell>
        </row>
        <row r="91">
          <cell r="B91">
            <v>40178</v>
          </cell>
          <cell r="C91">
            <v>4.2656400000000003</v>
          </cell>
          <cell r="D91">
            <v>3.7591031900589114</v>
          </cell>
          <cell r="E91">
            <v>4.2890571563078055</v>
          </cell>
          <cell r="F91">
            <v>4.094131905191257</v>
          </cell>
          <cell r="G91">
            <v>3.6451969590871385</v>
          </cell>
          <cell r="H91">
            <v>3.869664432139198</v>
          </cell>
          <cell r="I91">
            <v>4.2685836711008562</v>
          </cell>
          <cell r="J91">
            <v>4.0124240020283155</v>
          </cell>
          <cell r="L91">
            <v>40178</v>
          </cell>
          <cell r="M91">
            <v>2.9948495307985605</v>
          </cell>
          <cell r="N91">
            <v>2.6985368758604591</v>
          </cell>
          <cell r="P91">
            <v>3.0346382735423334</v>
          </cell>
          <cell r="Q91">
            <v>2.7534089400130517</v>
          </cell>
        </row>
        <row r="92">
          <cell r="B92">
            <v>40209</v>
          </cell>
          <cell r="C92">
            <v>4.3665588</v>
          </cell>
          <cell r="D92">
            <v>3.7613511799389072</v>
          </cell>
          <cell r="E92">
            <v>4.3107803258888326</v>
          </cell>
          <cell r="F92">
            <v>4.1119250250348465</v>
          </cell>
          <cell r="G92">
            <v>3.6158956260533586</v>
          </cell>
          <cell r="H92">
            <v>3.8639103255441025</v>
          </cell>
          <cell r="I92">
            <v>4.2793684158568892</v>
          </cell>
          <cell r="J92">
            <v>4.0453392032131354</v>
          </cell>
          <cell r="L92">
            <v>40209</v>
          </cell>
          <cell r="M92">
            <v>2.877425574375164</v>
          </cell>
          <cell r="N92">
            <v>2.5737841006909536</v>
          </cell>
          <cell r="P92">
            <v>2.6874255743751641</v>
          </cell>
          <cell r="Q92">
            <v>2.6974255743751643</v>
          </cell>
        </row>
        <row r="93">
          <cell r="B93">
            <v>40237</v>
          </cell>
          <cell r="C93">
            <v>4.2625188000000005</v>
          </cell>
          <cell r="D93">
            <v>3.8780599276496432</v>
          </cell>
          <cell r="E93">
            <v>4.4047431319472423</v>
          </cell>
          <cell r="F93">
            <v>4.2209140271417791</v>
          </cell>
          <cell r="G93">
            <v>3.7776386199123686</v>
          </cell>
          <cell r="H93">
            <v>3.9992763235270741</v>
          </cell>
          <cell r="I93">
            <v>4.4202499648972049</v>
          </cell>
          <cell r="J93">
            <v>4.1207434416693847</v>
          </cell>
          <cell r="L93">
            <v>40237</v>
          </cell>
          <cell r="M93">
            <v>2.7600016179517675</v>
          </cell>
          <cell r="N93">
            <v>2.4185441255259943</v>
          </cell>
          <cell r="P93">
            <v>2.4712397529320156</v>
          </cell>
          <cell r="Q93">
            <v>2.4762397529320155</v>
          </cell>
        </row>
        <row r="94">
          <cell r="B94">
            <v>40268</v>
          </cell>
          <cell r="C94">
            <v>4.1064588000000004</v>
          </cell>
          <cell r="D94">
            <v>3.608909512507946</v>
          </cell>
          <cell r="E94">
            <v>4.1297309054123916</v>
          </cell>
          <cell r="F94">
            <v>3.9381647557761235</v>
          </cell>
          <cell r="G94">
            <v>3.4969662011008715</v>
          </cell>
          <cell r="H94">
            <v>3.7175654784384973</v>
          </cell>
          <cell r="I94">
            <v>4.1096963988466211</v>
          </cell>
          <cell r="J94">
            <v>3.8578649058894663</v>
          </cell>
          <cell r="L94">
            <v>40268</v>
          </cell>
          <cell r="M94">
            <v>2.6587369215866361</v>
          </cell>
          <cell r="N94">
            <v>2.3537009210009616</v>
          </cell>
          <cell r="P94">
            <v>2.3509943633047685</v>
          </cell>
          <cell r="Q94">
            <v>2.3509943633047685</v>
          </cell>
        </row>
        <row r="95">
          <cell r="B95">
            <v>40298</v>
          </cell>
          <cell r="C95">
            <v>3.9503988000000003</v>
          </cell>
          <cell r="D95">
            <v>3.4867155391274975</v>
          </cell>
          <cell r="E95">
            <v>3.9731243368209759</v>
          </cell>
          <cell r="F95">
            <v>3.7942156710234447</v>
          </cell>
          <cell r="G95">
            <v>3.3821687362250836</v>
          </cell>
          <cell r="H95">
            <v>3.5881922036242639</v>
          </cell>
          <cell r="I95">
            <v>3.9547439526712407</v>
          </cell>
          <cell r="J95">
            <v>3.7192215291343809</v>
          </cell>
          <cell r="L95">
            <v>40298</v>
          </cell>
          <cell r="M95">
            <v>2.6382685255128329</v>
          </cell>
          <cell r="N95">
            <v>2.3360822189770056</v>
          </cell>
          <cell r="P95">
            <v>2.3334009463663352</v>
          </cell>
          <cell r="Q95">
            <v>2.3334009463663352</v>
          </cell>
        </row>
        <row r="96">
          <cell r="B96">
            <v>40329</v>
          </cell>
          <cell r="C96">
            <v>3.9191868000000003</v>
          </cell>
          <cell r="D96">
            <v>3.4639700457823852</v>
          </cell>
          <cell r="E96">
            <v>3.9417756946731219</v>
          </cell>
          <cell r="F96">
            <v>3.7660313998352746</v>
          </cell>
          <cell r="G96">
            <v>3.3612723700061364</v>
          </cell>
          <cell r="H96">
            <v>3.5636518849207053</v>
          </cell>
          <cell r="I96">
            <v>3.9238088411273955</v>
          </cell>
          <cell r="J96">
            <v>3.6923636849456094</v>
          </cell>
          <cell r="L96">
            <v>40329</v>
          </cell>
          <cell r="M96">
            <v>2.6468867975439077</v>
          </cell>
          <cell r="N96">
            <v>2.3452941772684648</v>
          </cell>
          <cell r="P96">
            <v>2.3426181723839452</v>
          </cell>
          <cell r="Q96">
            <v>2.3426181723839452</v>
          </cell>
        </row>
        <row r="97">
          <cell r="B97">
            <v>40359</v>
          </cell>
          <cell r="C97">
            <v>3.9503988000000003</v>
          </cell>
          <cell r="D97">
            <v>3.4932282365543341</v>
          </cell>
          <cell r="E97">
            <v>3.9730192274764731</v>
          </cell>
          <cell r="F97">
            <v>3.7965446931863913</v>
          </cell>
          <cell r="G97">
            <v>3.390103839133586</v>
          </cell>
          <cell r="H97">
            <v>3.5933242661599887</v>
          </cell>
          <cell r="I97">
            <v>3.9549569437913603</v>
          </cell>
          <cell r="J97">
            <v>3.7225708797584032</v>
          </cell>
          <cell r="L97">
            <v>40359</v>
          </cell>
          <cell r="M97">
            <v>2.6533505015672145</v>
          </cell>
          <cell r="N97">
            <v>2.3509267205272328</v>
          </cell>
          <cell r="P97">
            <v>2.3482433408261025</v>
          </cell>
          <cell r="Q97">
            <v>2.3482433408261025</v>
          </cell>
        </row>
        <row r="98">
          <cell r="B98">
            <v>40390</v>
          </cell>
          <cell r="C98">
            <v>3.9816107999999999</v>
          </cell>
          <cell r="D98">
            <v>3.5198813483555482</v>
          </cell>
          <cell r="E98">
            <v>4.0043048040176243</v>
          </cell>
          <cell r="F98">
            <v>3.8261263776723284</v>
          </cell>
          <cell r="G98">
            <v>3.4157612670976336</v>
          </cell>
          <cell r="H98">
            <v>3.620943822384981</v>
          </cell>
          <cell r="I98">
            <v>3.9860198500072763</v>
          </cell>
          <cell r="J98">
            <v>3.7514383343215871</v>
          </cell>
          <cell r="L98">
            <v>40390</v>
          </cell>
          <cell r="M98">
            <v>2.6619687735982898</v>
          </cell>
          <cell r="N98">
            <v>2.3585950945416929</v>
          </cell>
          <cell r="P98">
            <v>2.3559032864787213</v>
          </cell>
          <cell r="Q98">
            <v>2.3559032864787213</v>
          </cell>
        </row>
        <row r="99">
          <cell r="B99">
            <v>40421</v>
          </cell>
          <cell r="C99">
            <v>4.0128228000000004</v>
          </cell>
          <cell r="D99">
            <v>3.5497908088701813</v>
          </cell>
          <cell r="E99">
            <v>4.035537825886526</v>
          </cell>
          <cell r="F99">
            <v>3.8568725732397398</v>
          </cell>
          <cell r="G99">
            <v>3.4453862465159339</v>
          </cell>
          <cell r="H99">
            <v>3.6511294098778366</v>
          </cell>
          <cell r="I99">
            <v>4.017189251783253</v>
          </cell>
          <cell r="J99">
            <v>3.7819804641967831</v>
          </cell>
          <cell r="L99">
            <v>40421</v>
          </cell>
          <cell r="M99">
            <v>2.7062720782580341</v>
          </cell>
          <cell r="N99">
            <v>2.4025421874452064</v>
          </cell>
          <cell r="P99">
            <v>2.3998472187465443</v>
          </cell>
          <cell r="Q99">
            <v>2.3998472187465443</v>
          </cell>
        </row>
        <row r="100">
          <cell r="B100">
            <v>40451</v>
          </cell>
          <cell r="C100">
            <v>4.0128228000000004</v>
          </cell>
          <cell r="D100">
            <v>3.5523958878409161</v>
          </cell>
          <cell r="E100">
            <v>4.0354957821487245</v>
          </cell>
          <cell r="F100">
            <v>3.857804182104918</v>
          </cell>
          <cell r="G100">
            <v>3.4485602876793346</v>
          </cell>
          <cell r="H100">
            <v>3.6531822348921263</v>
          </cell>
          <cell r="I100">
            <v>4.0172744482313005</v>
          </cell>
          <cell r="J100">
            <v>3.7833202044463921</v>
          </cell>
          <cell r="L100">
            <v>40451</v>
          </cell>
          <cell r="M100">
            <v>2.736888489648428</v>
          </cell>
          <cell r="N100">
            <v>2.4674373346465139</v>
          </cell>
          <cell r="P100">
            <v>2.7730702811099608</v>
          </cell>
          <cell r="Q100">
            <v>2.5173351058582898</v>
          </cell>
        </row>
        <row r="101">
          <cell r="B101">
            <v>40482</v>
          </cell>
          <cell r="C101">
            <v>4.0388328000000007</v>
          </cell>
          <cell r="D101">
            <v>3.5755403009731079</v>
          </cell>
          <cell r="E101">
            <v>4.0615520302603061</v>
          </cell>
          <cell r="F101">
            <v>3.8827894123532216</v>
          </cell>
          <cell r="G101">
            <v>3.471078842399594</v>
          </cell>
          <cell r="H101">
            <v>3.6769341273764078</v>
          </cell>
          <cell r="I101">
            <v>4.0431907321384477</v>
          </cell>
          <cell r="J101">
            <v>3.8078564901718224</v>
          </cell>
          <cell r="L101">
            <v>40482</v>
          </cell>
          <cell r="M101">
            <v>2.8735688976412583</v>
          </cell>
          <cell r="N101">
            <v>2.5922025247688172</v>
          </cell>
          <cell r="P101">
            <v>2.9113506597104775</v>
          </cell>
          <cell r="Q101">
            <v>2.6443067916819674</v>
          </cell>
        </row>
        <row r="102">
          <cell r="B102">
            <v>40512</v>
          </cell>
          <cell r="C102">
            <v>4.1948927999999999</v>
          </cell>
          <cell r="D102">
            <v>3.7104991613101554</v>
          </cell>
          <cell r="E102">
            <v>4.2179525845364942</v>
          </cell>
          <cell r="F102">
            <v>4.0313033805452738</v>
          </cell>
          <cell r="G102">
            <v>3.6014291089760455</v>
          </cell>
          <cell r="H102">
            <v>3.8163662447606597</v>
          </cell>
          <cell r="I102">
            <v>4.1985606409092604</v>
          </cell>
          <cell r="J102">
            <v>3.95306459414999</v>
          </cell>
          <cell r="L102">
            <v>40512</v>
          </cell>
          <cell r="M102">
            <v>3.0168099652177434</v>
          </cell>
          <cell r="N102">
            <v>2.7234238550197709</v>
          </cell>
          <cell r="P102">
            <v>3.0562057327245404</v>
          </cell>
          <cell r="Q102">
            <v>2.7777539728597458</v>
          </cell>
        </row>
        <row r="103">
          <cell r="B103">
            <v>40543</v>
          </cell>
          <cell r="C103">
            <v>4.3509528000000008</v>
          </cell>
          <cell r="D103">
            <v>3.8444159900589119</v>
          </cell>
          <cell r="E103">
            <v>4.374369956307806</v>
          </cell>
          <cell r="F103">
            <v>4.1794447051912575</v>
          </cell>
          <cell r="G103">
            <v>3.730509759087139</v>
          </cell>
          <cell r="H103">
            <v>3.9549772321391985</v>
          </cell>
          <cell r="I103">
            <v>4.3538964711008568</v>
          </cell>
          <cell r="J103">
            <v>4.097736802028316</v>
          </cell>
          <cell r="L103">
            <v>40543</v>
          </cell>
          <cell r="M103">
            <v>3.0397722737605388</v>
          </cell>
          <cell r="N103">
            <v>2.7434596188224374</v>
          </cell>
          <cell r="P103">
            <v>3.0795610165043117</v>
          </cell>
          <cell r="Q103">
            <v>2.79833168297503</v>
          </cell>
        </row>
        <row r="104">
          <cell r="B104">
            <v>40574</v>
          </cell>
          <cell r="C104">
            <v>4.4538899760000001</v>
          </cell>
          <cell r="D104">
            <v>3.8486823559389074</v>
          </cell>
          <cell r="E104">
            <v>4.3981115018888328</v>
          </cell>
          <cell r="F104">
            <v>4.1992562010348466</v>
          </cell>
          <cell r="G104">
            <v>3.7032268020533587</v>
          </cell>
          <cell r="H104">
            <v>3.9512415015441027</v>
          </cell>
          <cell r="I104">
            <v>4.3666995918568894</v>
          </cell>
          <cell r="J104">
            <v>4.1326703792131356</v>
          </cell>
          <cell r="L104">
            <v>40574</v>
          </cell>
          <cell r="M104">
            <v>2.9205869579907913</v>
          </cell>
          <cell r="N104">
            <v>2.6169454843065809</v>
          </cell>
          <cell r="P104">
            <v>2.7305869579907913</v>
          </cell>
          <cell r="Q104">
            <v>2.7405869579907916</v>
          </cell>
        </row>
        <row r="105">
          <cell r="B105">
            <v>40602</v>
          </cell>
          <cell r="C105">
            <v>4.3477691760000008</v>
          </cell>
          <cell r="D105">
            <v>3.9633103036496435</v>
          </cell>
          <cell r="E105">
            <v>4.4899935079472426</v>
          </cell>
          <cell r="F105">
            <v>4.3061644031417794</v>
          </cell>
          <cell r="G105">
            <v>3.8628889959123689</v>
          </cell>
          <cell r="H105">
            <v>4.0845266995270739</v>
          </cell>
          <cell r="I105">
            <v>4.5055003408972052</v>
          </cell>
          <cell r="J105">
            <v>4.205993817669385</v>
          </cell>
          <cell r="L105">
            <v>40602</v>
          </cell>
          <cell r="M105">
            <v>2.8014016422210437</v>
          </cell>
          <cell r="N105">
            <v>2.4599441497952705</v>
          </cell>
          <cell r="P105">
            <v>2.5126397772012918</v>
          </cell>
          <cell r="Q105">
            <v>2.5176397772012917</v>
          </cell>
        </row>
        <row r="106">
          <cell r="B106">
            <v>40633</v>
          </cell>
          <cell r="C106">
            <v>4.1885879760000009</v>
          </cell>
          <cell r="D106">
            <v>3.6910386885079465</v>
          </cell>
          <cell r="E106">
            <v>4.2118600814123921</v>
          </cell>
          <cell r="F106">
            <v>4.0202939317761235</v>
          </cell>
          <cell r="G106">
            <v>3.579095377100872</v>
          </cell>
          <cell r="H106">
            <v>3.7996946544384977</v>
          </cell>
          <cell r="I106">
            <v>4.1918255748466215</v>
          </cell>
          <cell r="J106">
            <v>3.9399940818894668</v>
          </cell>
          <cell r="L106">
            <v>40633</v>
          </cell>
          <cell r="M106">
            <v>2.6986179754104356</v>
          </cell>
          <cell r="N106">
            <v>2.3935819748247611</v>
          </cell>
          <cell r="P106">
            <v>2.390875417128568</v>
          </cell>
          <cell r="Q106">
            <v>2.390875417128568</v>
          </cell>
        </row>
        <row r="107">
          <cell r="B107">
            <v>40663</v>
          </cell>
          <cell r="C107">
            <v>4.0294067760000001</v>
          </cell>
          <cell r="D107">
            <v>3.5657235151274973</v>
          </cell>
          <cell r="E107">
            <v>4.0521323128209756</v>
          </cell>
          <cell r="F107">
            <v>3.8732236470234445</v>
          </cell>
          <cell r="G107">
            <v>3.4611767122250834</v>
          </cell>
          <cell r="H107">
            <v>3.6672001796242637</v>
          </cell>
          <cell r="I107">
            <v>4.03375192867124</v>
          </cell>
          <cell r="J107">
            <v>3.7982295051343806</v>
          </cell>
          <cell r="L107">
            <v>40663</v>
          </cell>
          <cell r="M107">
            <v>2.677842553395525</v>
          </cell>
          <cell r="N107">
            <v>2.3756562468596978</v>
          </cell>
          <cell r="P107">
            <v>2.3729749742490274</v>
          </cell>
          <cell r="Q107">
            <v>2.3729749742490274</v>
          </cell>
        </row>
        <row r="108">
          <cell r="B108">
            <v>40694</v>
          </cell>
          <cell r="C108">
            <v>3.9975705360000005</v>
          </cell>
          <cell r="D108">
            <v>3.5423537817823854</v>
          </cell>
          <cell r="E108">
            <v>4.0201594306731216</v>
          </cell>
          <cell r="F108">
            <v>3.8444151358352747</v>
          </cell>
          <cell r="G108">
            <v>3.4396561060061366</v>
          </cell>
          <cell r="H108">
            <v>3.6420356209207054</v>
          </cell>
          <cell r="I108">
            <v>4.0021925771273956</v>
          </cell>
          <cell r="J108">
            <v>3.7707474209456096</v>
          </cell>
          <cell r="L108">
            <v>40694</v>
          </cell>
          <cell r="M108">
            <v>2.686590099507066</v>
          </cell>
          <cell r="N108">
            <v>2.3849974792316231</v>
          </cell>
          <cell r="P108">
            <v>2.3823214743471035</v>
          </cell>
          <cell r="Q108">
            <v>2.3823214743471035</v>
          </cell>
        </row>
        <row r="109">
          <cell r="B109">
            <v>40724</v>
          </cell>
          <cell r="C109">
            <v>4.0294067760000001</v>
          </cell>
          <cell r="D109">
            <v>3.5722362125543339</v>
          </cell>
          <cell r="E109">
            <v>4.0520272034764728</v>
          </cell>
          <cell r="F109">
            <v>3.8755526691863911</v>
          </cell>
          <cell r="G109">
            <v>3.4691118151335858</v>
          </cell>
          <cell r="H109">
            <v>3.6723322421599884</v>
          </cell>
          <cell r="I109">
            <v>4.0339649197913596</v>
          </cell>
          <cell r="J109">
            <v>3.8015788557584029</v>
          </cell>
          <cell r="L109">
            <v>40724</v>
          </cell>
          <cell r="M109">
            <v>2.6931507590907224</v>
          </cell>
          <cell r="N109">
            <v>2.3907269780507407</v>
          </cell>
          <cell r="P109">
            <v>2.3880435983496104</v>
          </cell>
          <cell r="Q109">
            <v>2.3880435983496104</v>
          </cell>
        </row>
        <row r="110">
          <cell r="B110">
            <v>40755</v>
          </cell>
          <cell r="C110">
            <v>4.0612430159999997</v>
          </cell>
          <cell r="D110">
            <v>3.599513564355548</v>
          </cell>
          <cell r="E110">
            <v>4.0839370200176246</v>
          </cell>
          <cell r="F110">
            <v>3.9057585936723282</v>
          </cell>
          <cell r="G110">
            <v>3.4953934830976334</v>
          </cell>
          <cell r="H110">
            <v>3.7005760383849808</v>
          </cell>
          <cell r="I110">
            <v>4.0656520660072761</v>
          </cell>
          <cell r="J110">
            <v>3.8310705503215869</v>
          </cell>
          <cell r="L110">
            <v>40755</v>
          </cell>
          <cell r="M110">
            <v>2.7018983052022638</v>
          </cell>
          <cell r="N110">
            <v>2.398524626145667</v>
          </cell>
          <cell r="P110">
            <v>2.3958328180826953</v>
          </cell>
          <cell r="Q110">
            <v>2.3958328180826953</v>
          </cell>
        </row>
        <row r="111">
          <cell r="B111">
            <v>40786</v>
          </cell>
          <cell r="C111">
            <v>4.0930792560000002</v>
          </cell>
          <cell r="D111">
            <v>3.6300472648701811</v>
          </cell>
          <cell r="E111">
            <v>4.1157942818865259</v>
          </cell>
          <cell r="F111">
            <v>3.9371290292397396</v>
          </cell>
          <cell r="G111">
            <v>3.5256427025159338</v>
          </cell>
          <cell r="H111">
            <v>3.7313858658778365</v>
          </cell>
          <cell r="I111">
            <v>4.0974457077832529</v>
          </cell>
          <cell r="J111">
            <v>3.862236920196783</v>
          </cell>
          <cell r="L111">
            <v>40786</v>
          </cell>
          <cell r="M111">
            <v>2.7468661594319044</v>
          </cell>
          <cell r="N111">
            <v>2.4431362686190767</v>
          </cell>
          <cell r="P111">
            <v>2.4404412999204146</v>
          </cell>
          <cell r="Q111">
            <v>2.4404412999204146</v>
          </cell>
        </row>
        <row r="112">
          <cell r="B112">
            <v>40816</v>
          </cell>
          <cell r="C112">
            <v>4.0930792560000002</v>
          </cell>
          <cell r="D112">
            <v>3.632652343840916</v>
          </cell>
          <cell r="E112">
            <v>4.1157522381487244</v>
          </cell>
          <cell r="F112">
            <v>3.9380606381049179</v>
          </cell>
          <cell r="G112">
            <v>3.5288167436793345</v>
          </cell>
          <cell r="H112">
            <v>3.7334386908921262</v>
          </cell>
          <cell r="I112">
            <v>4.0975309042313004</v>
          </cell>
          <cell r="J112">
            <v>3.8635766604463919</v>
          </cell>
          <cell r="L112">
            <v>40816</v>
          </cell>
          <cell r="M112">
            <v>2.7779418169931542</v>
          </cell>
          <cell r="N112">
            <v>2.5084906619912402</v>
          </cell>
          <cell r="P112">
            <v>2.814123608454687</v>
          </cell>
          <cell r="Q112">
            <v>2.558388433203016</v>
          </cell>
        </row>
        <row r="113">
          <cell r="B113">
            <v>40847</v>
          </cell>
          <cell r="C113">
            <v>4.1196094560000009</v>
          </cell>
          <cell r="D113">
            <v>3.6563169569731082</v>
          </cell>
          <cell r="E113">
            <v>4.1423286862603064</v>
          </cell>
          <cell r="F113">
            <v>3.9635660683532219</v>
          </cell>
          <cell r="G113">
            <v>3.5518554983995942</v>
          </cell>
          <cell r="H113">
            <v>3.7577107833764081</v>
          </cell>
          <cell r="I113">
            <v>4.123967388138448</v>
          </cell>
          <cell r="J113">
            <v>3.8886331461718227</v>
          </cell>
          <cell r="L113">
            <v>40847</v>
          </cell>
          <cell r="M113">
            <v>2.9166724311058769</v>
          </cell>
          <cell r="N113">
            <v>2.6353060582334358</v>
          </cell>
          <cell r="P113">
            <v>2.9544541931750961</v>
          </cell>
          <cell r="Q113">
            <v>2.687410325146586</v>
          </cell>
        </row>
        <row r="114">
          <cell r="B114">
            <v>40877</v>
          </cell>
          <cell r="C114">
            <v>4.278790656</v>
          </cell>
          <cell r="D114">
            <v>3.7943970173101556</v>
          </cell>
          <cell r="E114">
            <v>4.3018504405364943</v>
          </cell>
          <cell r="F114">
            <v>4.1152012365452739</v>
          </cell>
          <cell r="G114">
            <v>3.6853269649760456</v>
          </cell>
          <cell r="H114">
            <v>3.9002641007606598</v>
          </cell>
          <cell r="I114">
            <v>4.2824584969092605</v>
          </cell>
          <cell r="J114">
            <v>4.0369624501499901</v>
          </cell>
          <cell r="L114">
            <v>40877</v>
          </cell>
          <cell r="M114">
            <v>3.0620621146960092</v>
          </cell>
          <cell r="N114">
            <v>2.7686760044980367</v>
          </cell>
          <cell r="P114">
            <v>3.1014578822028063</v>
          </cell>
          <cell r="Q114">
            <v>2.8230061223380116</v>
          </cell>
        </row>
        <row r="115">
          <cell r="B115">
            <v>40908</v>
          </cell>
          <cell r="C115">
            <v>4.4379718560000008</v>
          </cell>
          <cell r="D115">
            <v>3.9314350460589118</v>
          </cell>
          <cell r="E115">
            <v>4.4613890123078059</v>
          </cell>
          <cell r="F115">
            <v>4.2664637611912575</v>
          </cell>
          <cell r="G115">
            <v>3.8175288150871389</v>
          </cell>
          <cell r="H115">
            <v>4.041996288139198</v>
          </cell>
          <cell r="I115">
            <v>4.4409155271008567</v>
          </cell>
          <cell r="J115">
            <v>4.184755858028316</v>
          </cell>
          <cell r="L115">
            <v>40908</v>
          </cell>
          <cell r="M115">
            <v>3.0853688578669467</v>
          </cell>
          <cell r="N115">
            <v>2.7890562029288453</v>
          </cell>
          <cell r="P115">
            <v>3.1251576006107196</v>
          </cell>
          <cell r="Q115">
            <v>2.8439282670814379</v>
          </cell>
        </row>
        <row r="116">
          <cell r="B116">
            <v>40939</v>
          </cell>
          <cell r="C116">
            <v>4.5429677755200002</v>
          </cell>
          <cell r="D116">
            <v>3.9377601554589075</v>
          </cell>
          <cell r="E116">
            <v>4.4871893014088329</v>
          </cell>
          <cell r="F116">
            <v>4.2883340005548467</v>
          </cell>
          <cell r="G116">
            <v>3.7923046015733588</v>
          </cell>
          <cell r="H116">
            <v>4.0403193010641028</v>
          </cell>
          <cell r="I116">
            <v>4.4557773913768894</v>
          </cell>
          <cell r="J116">
            <v>4.2217481787331357</v>
          </cell>
          <cell r="L116">
            <v>40939</v>
          </cell>
          <cell r="M116">
            <v>2.9643957623606529</v>
          </cell>
          <cell r="N116">
            <v>2.6607542886764426</v>
          </cell>
          <cell r="P116">
            <v>2.774395762360653</v>
          </cell>
          <cell r="Q116">
            <v>2.7843957623606532</v>
          </cell>
        </row>
        <row r="117">
          <cell r="B117">
            <v>40968</v>
          </cell>
          <cell r="C117">
            <v>4.4347245595200011</v>
          </cell>
          <cell r="D117">
            <v>4.0502656871696434</v>
          </cell>
          <cell r="E117">
            <v>4.5769488914672429</v>
          </cell>
          <cell r="F117">
            <v>4.3931197866617797</v>
          </cell>
          <cell r="G117">
            <v>3.9498443794323692</v>
          </cell>
          <cell r="H117">
            <v>4.1714820830470742</v>
          </cell>
          <cell r="I117">
            <v>4.5924557244172055</v>
          </cell>
          <cell r="J117">
            <v>4.2929492011893853</v>
          </cell>
          <cell r="L117">
            <v>40968</v>
          </cell>
          <cell r="M117">
            <v>2.8434226668543592</v>
          </cell>
          <cell r="N117">
            <v>2.501965174428586</v>
          </cell>
          <cell r="P117">
            <v>2.5546608018346073</v>
          </cell>
          <cell r="Q117">
            <v>2.5596608018346072</v>
          </cell>
        </row>
        <row r="118">
          <cell r="B118">
            <v>40999</v>
          </cell>
          <cell r="C118">
            <v>4.2723597355200011</v>
          </cell>
          <cell r="D118">
            <v>3.7748104480279467</v>
          </cell>
          <cell r="E118">
            <v>4.2956318409323924</v>
          </cell>
          <cell r="F118">
            <v>4.1040656912961238</v>
          </cell>
          <cell r="G118">
            <v>3.6628671366208723</v>
          </cell>
          <cell r="H118">
            <v>3.883466413958498</v>
          </cell>
          <cell r="I118">
            <v>4.2755973343666218</v>
          </cell>
          <cell r="J118">
            <v>4.0237658414094666</v>
          </cell>
          <cell r="L118">
            <v>40999</v>
          </cell>
          <cell r="M118">
            <v>2.739097245041592</v>
          </cell>
          <cell r="N118">
            <v>2.4340612444559175</v>
          </cell>
          <cell r="P118">
            <v>2.4313546867597244</v>
          </cell>
          <cell r="Q118">
            <v>2.4313546867597244</v>
          </cell>
        </row>
        <row r="119">
          <cell r="B119">
            <v>41029</v>
          </cell>
          <cell r="C119">
            <v>4.1099949115200003</v>
          </cell>
          <cell r="D119">
            <v>3.6463116506474975</v>
          </cell>
          <cell r="E119">
            <v>4.1327204483409758</v>
          </cell>
          <cell r="F119">
            <v>3.9538117825434447</v>
          </cell>
          <cell r="G119">
            <v>3.5417648477450836</v>
          </cell>
          <cell r="H119">
            <v>3.7477883151442639</v>
          </cell>
          <cell r="I119">
            <v>4.1143400641912402</v>
          </cell>
          <cell r="J119">
            <v>3.8788176406543808</v>
          </cell>
          <cell r="L119">
            <v>41029</v>
          </cell>
          <cell r="M119">
            <v>2.7180101916964574</v>
          </cell>
          <cell r="N119">
            <v>2.4158238851606302</v>
          </cell>
          <cell r="P119">
            <v>2.4131426125499598</v>
          </cell>
          <cell r="Q119">
            <v>2.4131426125499598</v>
          </cell>
        </row>
        <row r="120">
          <cell r="B120">
            <v>41060</v>
          </cell>
          <cell r="C120">
            <v>4.0775219467200001</v>
          </cell>
          <cell r="D120">
            <v>3.622305192502385</v>
          </cell>
          <cell r="E120">
            <v>4.1001108413931213</v>
          </cell>
          <cell r="F120">
            <v>3.9243665465552744</v>
          </cell>
          <cell r="G120">
            <v>3.5196075167261363</v>
          </cell>
          <cell r="H120">
            <v>3.7219870316407051</v>
          </cell>
          <cell r="I120">
            <v>4.0821439878473953</v>
          </cell>
          <cell r="J120">
            <v>3.8506988316656092</v>
          </cell>
          <cell r="L120">
            <v>41060</v>
          </cell>
          <cell r="M120">
            <v>2.7268889509996717</v>
          </cell>
          <cell r="N120">
            <v>2.4252963307242288</v>
          </cell>
          <cell r="P120">
            <v>2.4226203258397092</v>
          </cell>
          <cell r="Q120">
            <v>2.4226203258397092</v>
          </cell>
        </row>
        <row r="121">
          <cell r="B121">
            <v>41090</v>
          </cell>
          <cell r="C121">
            <v>4.1099949115200003</v>
          </cell>
          <cell r="D121">
            <v>3.6528243480743341</v>
          </cell>
          <cell r="E121">
            <v>4.132615338996473</v>
          </cell>
          <cell r="F121">
            <v>3.9561408047063913</v>
          </cell>
          <cell r="G121">
            <v>3.549699950653586</v>
          </cell>
          <cell r="H121">
            <v>3.7529203776799887</v>
          </cell>
          <cell r="I121">
            <v>4.1145530553113598</v>
          </cell>
          <cell r="J121">
            <v>3.8821669912784031</v>
          </cell>
          <cell r="L121">
            <v>41090</v>
          </cell>
          <cell r="M121">
            <v>2.733548020477083</v>
          </cell>
          <cell r="N121">
            <v>2.4311242394371013</v>
          </cell>
          <cell r="P121">
            <v>2.428440859735971</v>
          </cell>
          <cell r="Q121">
            <v>2.428440859735971</v>
          </cell>
        </row>
        <row r="122">
          <cell r="B122">
            <v>41121</v>
          </cell>
          <cell r="C122">
            <v>4.1424678763199996</v>
          </cell>
          <cell r="D122">
            <v>3.6807384246755479</v>
          </cell>
          <cell r="E122">
            <v>4.1651618803376245</v>
          </cell>
          <cell r="F122">
            <v>3.9869834539923281</v>
          </cell>
          <cell r="G122">
            <v>3.5766183434176333</v>
          </cell>
          <cell r="H122">
            <v>3.7818008987049807</v>
          </cell>
          <cell r="I122">
            <v>4.146876926327276</v>
          </cell>
          <cell r="J122">
            <v>3.9122954106415868</v>
          </cell>
          <cell r="L122">
            <v>41121</v>
          </cell>
          <cell r="M122">
            <v>2.7424267797802977</v>
          </cell>
          <cell r="N122">
            <v>2.4390531007237009</v>
          </cell>
          <cell r="P122">
            <v>2.4363612926607292</v>
          </cell>
          <cell r="Q122">
            <v>2.4363612926607292</v>
          </cell>
        </row>
        <row r="123">
          <cell r="B123">
            <v>41152</v>
          </cell>
          <cell r="C123">
            <v>4.1749408411200006</v>
          </cell>
          <cell r="D123">
            <v>3.7119088499901816</v>
          </cell>
          <cell r="E123">
            <v>4.1976558670065263</v>
          </cell>
          <cell r="F123">
            <v>4.0189906143597396</v>
          </cell>
          <cell r="G123">
            <v>3.6075042876359342</v>
          </cell>
          <cell r="H123">
            <v>3.8132474509978369</v>
          </cell>
          <cell r="I123">
            <v>4.1793072929032533</v>
          </cell>
          <cell r="J123">
            <v>3.9440985053167834</v>
          </cell>
          <cell r="L123">
            <v>41152</v>
          </cell>
          <cell r="M123">
            <v>2.7880691518233829</v>
          </cell>
          <cell r="N123">
            <v>2.4843392610105552</v>
          </cell>
          <cell r="P123">
            <v>2.4816442923118931</v>
          </cell>
          <cell r="Q123">
            <v>2.4816442923118931</v>
          </cell>
        </row>
        <row r="124">
          <cell r="B124">
            <v>41182</v>
          </cell>
          <cell r="C124">
            <v>4.1749408411200006</v>
          </cell>
          <cell r="D124">
            <v>3.7145139289609164</v>
          </cell>
          <cell r="E124">
            <v>4.1976138232687248</v>
          </cell>
          <cell r="F124">
            <v>4.0199222232249179</v>
          </cell>
          <cell r="G124">
            <v>3.6106783287993349</v>
          </cell>
          <cell r="H124">
            <v>3.8153002760121266</v>
          </cell>
          <cell r="I124">
            <v>4.1793924893513008</v>
          </cell>
          <cell r="J124">
            <v>3.9454382455663923</v>
          </cell>
          <cell r="L124">
            <v>41182</v>
          </cell>
          <cell r="M124">
            <v>2.8196109442480513</v>
          </cell>
          <cell r="N124">
            <v>2.5501597892461372</v>
          </cell>
          <cell r="P124">
            <v>2.855792735709584</v>
          </cell>
          <cell r="Q124">
            <v>2.600057560457913</v>
          </cell>
        </row>
        <row r="125">
          <cell r="B125">
            <v>41213</v>
          </cell>
          <cell r="C125">
            <v>4.2020016451200011</v>
          </cell>
          <cell r="D125">
            <v>3.7387091460931083</v>
          </cell>
          <cell r="E125">
            <v>4.2247208753803065</v>
          </cell>
          <cell r="F125">
            <v>4.045958257473222</v>
          </cell>
          <cell r="G125">
            <v>3.6342476875195944</v>
          </cell>
          <cell r="H125">
            <v>3.8401029724964082</v>
          </cell>
          <cell r="I125">
            <v>4.2063595772584481</v>
          </cell>
          <cell r="J125">
            <v>3.9710253352918228</v>
          </cell>
          <cell r="L125">
            <v>41213</v>
          </cell>
          <cell r="M125">
            <v>2.9604225175724648</v>
          </cell>
          <cell r="N125">
            <v>2.6790561447000236</v>
          </cell>
          <cell r="P125">
            <v>2.9982042796416839</v>
          </cell>
          <cell r="Q125">
            <v>2.7311604116131738</v>
          </cell>
        </row>
        <row r="126">
          <cell r="B126">
            <v>41243</v>
          </cell>
          <cell r="C126">
            <v>4.3643664691200001</v>
          </cell>
          <cell r="D126">
            <v>3.8799728304301557</v>
          </cell>
          <cell r="E126">
            <v>4.3874262536564945</v>
          </cell>
          <cell r="F126">
            <v>4.2007770496652741</v>
          </cell>
          <cell r="G126">
            <v>3.7709027780960458</v>
          </cell>
          <cell r="H126">
            <v>3.9858399138806599</v>
          </cell>
          <cell r="I126">
            <v>4.3680343100292607</v>
          </cell>
          <cell r="J126">
            <v>4.1225382632699903</v>
          </cell>
          <cell r="L126">
            <v>41243</v>
          </cell>
          <cell r="M126">
            <v>3.1079930464164489</v>
          </cell>
          <cell r="N126">
            <v>2.8146069362184765</v>
          </cell>
          <cell r="P126">
            <v>3.147388813923246</v>
          </cell>
          <cell r="Q126">
            <v>2.8689370540584513</v>
          </cell>
        </row>
        <row r="127">
          <cell r="B127">
            <v>41274</v>
          </cell>
          <cell r="C127">
            <v>4.526731293120001</v>
          </cell>
          <cell r="D127">
            <v>4.020194483178912</v>
          </cell>
          <cell r="E127">
            <v>4.5501484494278062</v>
          </cell>
          <cell r="F127">
            <v>4.3552231983112577</v>
          </cell>
          <cell r="G127">
            <v>3.9062882522071392</v>
          </cell>
          <cell r="H127">
            <v>4.1307557252591982</v>
          </cell>
          <cell r="I127">
            <v>4.5296749642208569</v>
          </cell>
          <cell r="J127">
            <v>4.2735152951483162</v>
          </cell>
          <cell r="L127">
            <v>41274</v>
          </cell>
          <cell r="M127">
            <v>3.1316493907349505</v>
          </cell>
          <cell r="N127">
            <v>2.8353367357968491</v>
          </cell>
          <cell r="P127">
            <v>3.1714381334787234</v>
          </cell>
          <cell r="Q127">
            <v>2.8902087999494417</v>
          </cell>
        </row>
        <row r="128">
          <cell r="B128">
            <v>41305</v>
          </cell>
          <cell r="C128">
            <v>4.6338271310304</v>
          </cell>
          <cell r="D128">
            <v>4.0286195109693068</v>
          </cell>
          <cell r="E128">
            <v>4.5780486569192327</v>
          </cell>
          <cell r="F128">
            <v>4.3791933560652465</v>
          </cell>
          <cell r="G128">
            <v>3.8831639570837586</v>
          </cell>
          <cell r="H128">
            <v>4.1311786565745026</v>
          </cell>
          <cell r="I128">
            <v>4.5466367468872892</v>
          </cell>
          <cell r="J128">
            <v>4.3126075342435355</v>
          </cell>
          <cell r="L128">
            <v>41305</v>
          </cell>
          <cell r="M128">
            <v>3.0088616987960624</v>
          </cell>
          <cell r="N128">
            <v>2.705220225111852</v>
          </cell>
          <cell r="P128">
            <v>2.8188616987960624</v>
          </cell>
          <cell r="Q128">
            <v>2.8288616987960626</v>
          </cell>
        </row>
      </sheetData>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1 Cap and HR"/>
      <sheetName val="Heat Rate Curve"/>
      <sheetName val="Regressions"/>
      <sheetName val="Temp-MW Chart"/>
      <sheetName val="TemperatureSummary"/>
      <sheetName val="Pivot"/>
      <sheetName val="DailyCalculation"/>
      <sheetName val="HourlyData"/>
    </sheetNames>
    <sheetDataSet>
      <sheetData sheetId="0" refreshError="1"/>
      <sheetData sheetId="1" refreshError="1">
        <row r="2">
          <cell r="D2">
            <v>10</v>
          </cell>
          <cell r="F2">
            <v>11</v>
          </cell>
          <cell r="H2">
            <v>12</v>
          </cell>
          <cell r="J2">
            <v>13</v>
          </cell>
          <cell r="L2">
            <v>14</v>
          </cell>
          <cell r="N2">
            <v>15</v>
          </cell>
          <cell r="P2">
            <v>16</v>
          </cell>
          <cell r="R2">
            <v>17</v>
          </cell>
          <cell r="T2">
            <v>18</v>
          </cell>
          <cell r="V2">
            <v>19</v>
          </cell>
          <cell r="X2">
            <v>20</v>
          </cell>
          <cell r="Z2">
            <v>21</v>
          </cell>
          <cell r="AB2">
            <v>22</v>
          </cell>
          <cell r="AD2">
            <v>23</v>
          </cell>
          <cell r="AF2">
            <v>24</v>
          </cell>
          <cell r="AH2">
            <v>25</v>
          </cell>
          <cell r="AJ2">
            <v>26</v>
          </cell>
          <cell r="AL2">
            <v>27</v>
          </cell>
          <cell r="AN2">
            <v>28</v>
          </cell>
          <cell r="AP2">
            <v>29</v>
          </cell>
          <cell r="AR2">
            <v>30</v>
          </cell>
          <cell r="AT2">
            <v>31</v>
          </cell>
          <cell r="AV2">
            <v>32</v>
          </cell>
          <cell r="AX2">
            <v>33</v>
          </cell>
          <cell r="AZ2">
            <v>34</v>
          </cell>
          <cell r="BB2">
            <v>35</v>
          </cell>
          <cell r="BD2">
            <v>36</v>
          </cell>
          <cell r="BF2">
            <v>37</v>
          </cell>
          <cell r="BH2">
            <v>38</v>
          </cell>
          <cell r="BJ2">
            <v>39</v>
          </cell>
          <cell r="BL2">
            <v>40</v>
          </cell>
          <cell r="BN2">
            <v>41</v>
          </cell>
          <cell r="BP2">
            <v>42</v>
          </cell>
          <cell r="BR2">
            <v>43</v>
          </cell>
          <cell r="BT2">
            <v>44</v>
          </cell>
          <cell r="BV2">
            <v>45</v>
          </cell>
          <cell r="BX2">
            <v>46</v>
          </cell>
          <cell r="BZ2">
            <v>47</v>
          </cell>
          <cell r="CB2">
            <v>48</v>
          </cell>
          <cell r="CD2">
            <v>49</v>
          </cell>
          <cell r="CF2">
            <v>50</v>
          </cell>
          <cell r="CH2">
            <v>51</v>
          </cell>
          <cell r="CJ2">
            <v>52</v>
          </cell>
          <cell r="CL2">
            <v>53</v>
          </cell>
          <cell r="CN2">
            <v>54</v>
          </cell>
          <cell r="CP2">
            <v>55</v>
          </cell>
          <cell r="CR2">
            <v>56</v>
          </cell>
          <cell r="CT2">
            <v>57</v>
          </cell>
          <cell r="CV2">
            <v>58</v>
          </cell>
          <cell r="CX2">
            <v>59</v>
          </cell>
          <cell r="CZ2">
            <v>60</v>
          </cell>
          <cell r="DB2">
            <v>61</v>
          </cell>
          <cell r="DD2">
            <v>62</v>
          </cell>
          <cell r="DF2">
            <v>63</v>
          </cell>
          <cell r="DH2">
            <v>64</v>
          </cell>
          <cell r="DJ2">
            <v>65</v>
          </cell>
          <cell r="DL2">
            <v>66</v>
          </cell>
          <cell r="DN2">
            <v>67</v>
          </cell>
          <cell r="DP2">
            <v>68</v>
          </cell>
          <cell r="DR2">
            <v>69</v>
          </cell>
          <cell r="DT2">
            <v>70</v>
          </cell>
          <cell r="DV2">
            <v>71</v>
          </cell>
          <cell r="DX2">
            <v>72</v>
          </cell>
          <cell r="DZ2">
            <v>73</v>
          </cell>
          <cell r="EB2">
            <v>74</v>
          </cell>
          <cell r="ED2">
            <v>75</v>
          </cell>
          <cell r="EF2">
            <v>76</v>
          </cell>
          <cell r="EH2">
            <v>77</v>
          </cell>
          <cell r="EJ2">
            <v>78</v>
          </cell>
          <cell r="EL2">
            <v>79</v>
          </cell>
          <cell r="EN2">
            <v>80</v>
          </cell>
          <cell r="EP2">
            <v>81</v>
          </cell>
          <cell r="ER2">
            <v>82</v>
          </cell>
          <cell r="ET2">
            <v>83</v>
          </cell>
          <cell r="EV2">
            <v>84</v>
          </cell>
          <cell r="EX2">
            <v>85</v>
          </cell>
          <cell r="EZ2">
            <v>86</v>
          </cell>
          <cell r="FB2">
            <v>87</v>
          </cell>
          <cell r="FD2">
            <v>88</v>
          </cell>
          <cell r="FF2">
            <v>89</v>
          </cell>
          <cell r="FH2">
            <v>90</v>
          </cell>
          <cell r="FJ2">
            <v>91</v>
          </cell>
          <cell r="FL2">
            <v>92</v>
          </cell>
          <cell r="FN2">
            <v>93</v>
          </cell>
          <cell r="FP2">
            <v>94</v>
          </cell>
          <cell r="FR2">
            <v>95</v>
          </cell>
          <cell r="FT2">
            <v>96</v>
          </cell>
          <cell r="FV2">
            <v>97</v>
          </cell>
          <cell r="FX2">
            <v>98</v>
          </cell>
          <cell r="FZ2">
            <v>99</v>
          </cell>
          <cell r="GB2">
            <v>100</v>
          </cell>
          <cell r="GD2">
            <v>101</v>
          </cell>
          <cell r="GF2">
            <v>102</v>
          </cell>
          <cell r="GH2">
            <v>103</v>
          </cell>
          <cell r="GJ2">
            <v>104</v>
          </cell>
          <cell r="GL2">
            <v>105</v>
          </cell>
          <cell r="GN2">
            <v>106</v>
          </cell>
          <cell r="GP2">
            <v>107</v>
          </cell>
          <cell r="GR2">
            <v>108</v>
          </cell>
          <cell r="GT2">
            <v>109</v>
          </cell>
          <cell r="GV2">
            <v>110</v>
          </cell>
        </row>
        <row r="3">
          <cell r="D3" t="str">
            <v>Cap</v>
          </cell>
          <cell r="E3" t="str">
            <v>HR</v>
          </cell>
          <cell r="F3" t="str">
            <v>Cap</v>
          </cell>
          <cell r="G3" t="str">
            <v>HR</v>
          </cell>
          <cell r="H3" t="str">
            <v>Cap</v>
          </cell>
          <cell r="I3" t="str">
            <v>HR</v>
          </cell>
          <cell r="J3" t="str">
            <v>Cap</v>
          </cell>
          <cell r="K3" t="str">
            <v>HR</v>
          </cell>
          <cell r="L3" t="str">
            <v>Cap</v>
          </cell>
          <cell r="M3" t="str">
            <v>HR</v>
          </cell>
          <cell r="N3" t="str">
            <v>Cap</v>
          </cell>
          <cell r="O3" t="str">
            <v>HR</v>
          </cell>
          <cell r="P3" t="str">
            <v>Cap</v>
          </cell>
          <cell r="Q3" t="str">
            <v>HR</v>
          </cell>
          <cell r="R3" t="str">
            <v>Cap</v>
          </cell>
          <cell r="S3" t="str">
            <v>HR</v>
          </cell>
          <cell r="T3" t="str">
            <v>Cap</v>
          </cell>
          <cell r="U3" t="str">
            <v>HR</v>
          </cell>
          <cell r="V3" t="str">
            <v>Cap</v>
          </cell>
          <cell r="W3" t="str">
            <v>HR</v>
          </cell>
          <cell r="X3" t="str">
            <v>Cap</v>
          </cell>
          <cell r="Y3" t="str">
            <v>HR</v>
          </cell>
          <cell r="Z3" t="str">
            <v>Cap</v>
          </cell>
          <cell r="AA3" t="str">
            <v>HR</v>
          </cell>
          <cell r="AB3" t="str">
            <v>Cap</v>
          </cell>
          <cell r="AC3" t="str">
            <v>HR</v>
          </cell>
          <cell r="AD3" t="str">
            <v>Cap</v>
          </cell>
          <cell r="AE3" t="str">
            <v>HR</v>
          </cell>
          <cell r="AF3" t="str">
            <v>Cap</v>
          </cell>
          <cell r="AG3" t="str">
            <v>HR</v>
          </cell>
          <cell r="AH3" t="str">
            <v>Cap</v>
          </cell>
          <cell r="AI3" t="str">
            <v>HR</v>
          </cell>
          <cell r="AJ3" t="str">
            <v>Cap</v>
          </cell>
          <cell r="AK3" t="str">
            <v>HR</v>
          </cell>
          <cell r="AL3" t="str">
            <v>Cap</v>
          </cell>
          <cell r="AM3" t="str">
            <v>HR</v>
          </cell>
          <cell r="AN3" t="str">
            <v>Cap</v>
          </cell>
          <cell r="AO3" t="str">
            <v>HR</v>
          </cell>
          <cell r="AP3" t="str">
            <v>Cap</v>
          </cell>
          <cell r="AQ3" t="str">
            <v>HR</v>
          </cell>
          <cell r="AR3" t="str">
            <v>Cap</v>
          </cell>
          <cell r="AS3" t="str">
            <v>HR</v>
          </cell>
          <cell r="AT3" t="str">
            <v>Cap</v>
          </cell>
          <cell r="AU3" t="str">
            <v>HR</v>
          </cell>
          <cell r="AV3" t="str">
            <v>Cap</v>
          </cell>
          <cell r="AW3" t="str">
            <v>HR</v>
          </cell>
          <cell r="AX3" t="str">
            <v>Cap</v>
          </cell>
          <cell r="AY3" t="str">
            <v>HR</v>
          </cell>
          <cell r="AZ3" t="str">
            <v>Cap</v>
          </cell>
          <cell r="BA3" t="str">
            <v>HR</v>
          </cell>
          <cell r="BB3" t="str">
            <v>Cap</v>
          </cell>
          <cell r="BC3" t="str">
            <v>HR</v>
          </cell>
          <cell r="BD3" t="str">
            <v>Cap</v>
          </cell>
          <cell r="BE3" t="str">
            <v>HR</v>
          </cell>
          <cell r="BF3" t="str">
            <v>Cap</v>
          </cell>
          <cell r="BG3" t="str">
            <v>HR</v>
          </cell>
          <cell r="BH3" t="str">
            <v>Cap</v>
          </cell>
          <cell r="BI3" t="str">
            <v>HR</v>
          </cell>
          <cell r="BJ3" t="str">
            <v>Cap</v>
          </cell>
          <cell r="BK3" t="str">
            <v>HR</v>
          </cell>
          <cell r="BL3" t="str">
            <v>Cap</v>
          </cell>
          <cell r="BM3" t="str">
            <v>HR</v>
          </cell>
          <cell r="BN3" t="str">
            <v>Cap</v>
          </cell>
          <cell r="BO3" t="str">
            <v>HR</v>
          </cell>
          <cell r="BP3" t="str">
            <v>Cap</v>
          </cell>
          <cell r="BQ3" t="str">
            <v>HR</v>
          </cell>
          <cell r="BR3" t="str">
            <v>Cap</v>
          </cell>
          <cell r="BS3" t="str">
            <v>HR</v>
          </cell>
          <cell r="BT3" t="str">
            <v>Cap</v>
          </cell>
          <cell r="BU3" t="str">
            <v>HR</v>
          </cell>
          <cell r="BV3" t="str">
            <v>Cap</v>
          </cell>
          <cell r="BW3" t="str">
            <v>HR</v>
          </cell>
          <cell r="BX3" t="str">
            <v>Cap</v>
          </cell>
          <cell r="BY3" t="str">
            <v>HR</v>
          </cell>
          <cell r="BZ3" t="str">
            <v>Cap</v>
          </cell>
          <cell r="CA3" t="str">
            <v>HR</v>
          </cell>
          <cell r="CB3" t="str">
            <v>Cap</v>
          </cell>
          <cell r="CC3" t="str">
            <v>HR</v>
          </cell>
          <cell r="CD3" t="str">
            <v>Cap</v>
          </cell>
          <cell r="CE3" t="str">
            <v>HR</v>
          </cell>
          <cell r="CF3" t="str">
            <v>Cap</v>
          </cell>
          <cell r="CG3" t="str">
            <v>HR</v>
          </cell>
          <cell r="CH3" t="str">
            <v>Cap</v>
          </cell>
          <cell r="CI3" t="str">
            <v>HR</v>
          </cell>
          <cell r="CJ3" t="str">
            <v>Cap</v>
          </cell>
          <cell r="CK3" t="str">
            <v>HR</v>
          </cell>
          <cell r="CL3" t="str">
            <v>Cap</v>
          </cell>
          <cell r="CM3" t="str">
            <v>HR</v>
          </cell>
          <cell r="CN3" t="str">
            <v>Cap</v>
          </cell>
          <cell r="CO3" t="str">
            <v>HR</v>
          </cell>
          <cell r="CP3" t="str">
            <v>Cap</v>
          </cell>
          <cell r="CQ3" t="str">
            <v>HR</v>
          </cell>
          <cell r="CR3" t="str">
            <v>Cap</v>
          </cell>
          <cell r="CS3" t="str">
            <v>HR</v>
          </cell>
          <cell r="CT3" t="str">
            <v>Cap</v>
          </cell>
          <cell r="CU3" t="str">
            <v>HR</v>
          </cell>
          <cell r="CV3" t="str">
            <v>Cap</v>
          </cell>
          <cell r="CW3" t="str">
            <v>HR</v>
          </cell>
          <cell r="CX3" t="str">
            <v>Cap</v>
          </cell>
          <cell r="CY3" t="str">
            <v>HR</v>
          </cell>
          <cell r="CZ3" t="str">
            <v>Cap</v>
          </cell>
          <cell r="DA3" t="str">
            <v>HR</v>
          </cell>
          <cell r="DB3" t="str">
            <v>Cap</v>
          </cell>
          <cell r="DC3" t="str">
            <v>HR</v>
          </cell>
          <cell r="DD3" t="str">
            <v>Cap</v>
          </cell>
          <cell r="DE3" t="str">
            <v>HR</v>
          </cell>
          <cell r="DF3" t="str">
            <v>Cap</v>
          </cell>
          <cell r="DG3" t="str">
            <v>HR</v>
          </cell>
          <cell r="DH3" t="str">
            <v>Cap</v>
          </cell>
          <cell r="DI3" t="str">
            <v>HR</v>
          </cell>
          <cell r="DJ3" t="str">
            <v>Cap</v>
          </cell>
          <cell r="DK3" t="str">
            <v>HR</v>
          </cell>
          <cell r="DL3" t="str">
            <v>Cap</v>
          </cell>
          <cell r="DM3" t="str">
            <v>HR</v>
          </cell>
          <cell r="DN3" t="str">
            <v>Cap</v>
          </cell>
          <cell r="DO3" t="str">
            <v>HR</v>
          </cell>
          <cell r="DP3" t="str">
            <v>Cap</v>
          </cell>
          <cell r="DQ3" t="str">
            <v>HR</v>
          </cell>
          <cell r="DR3" t="str">
            <v>Cap</v>
          </cell>
          <cell r="DS3" t="str">
            <v>HR</v>
          </cell>
          <cell r="DT3" t="str">
            <v>Cap</v>
          </cell>
          <cell r="DU3" t="str">
            <v>HR</v>
          </cell>
          <cell r="DV3" t="str">
            <v>Cap</v>
          </cell>
          <cell r="DW3" t="str">
            <v>HR</v>
          </cell>
          <cell r="DX3" t="str">
            <v>Cap</v>
          </cell>
          <cell r="DY3" t="str">
            <v>HR</v>
          </cell>
          <cell r="DZ3" t="str">
            <v>Cap</v>
          </cell>
          <cell r="EA3" t="str">
            <v>HR</v>
          </cell>
          <cell r="EB3" t="str">
            <v>Cap</v>
          </cell>
          <cell r="EC3" t="str">
            <v>HR</v>
          </cell>
          <cell r="ED3" t="str">
            <v>Cap</v>
          </cell>
          <cell r="EE3" t="str">
            <v>HR</v>
          </cell>
          <cell r="EF3" t="str">
            <v>Cap</v>
          </cell>
          <cell r="EG3" t="str">
            <v>HR</v>
          </cell>
          <cell r="EH3" t="str">
            <v>Cap</v>
          </cell>
          <cell r="EI3" t="str">
            <v>HR</v>
          </cell>
          <cell r="EJ3" t="str">
            <v>Cap</v>
          </cell>
          <cell r="EK3" t="str">
            <v>HR</v>
          </cell>
          <cell r="EL3" t="str">
            <v>Cap</v>
          </cell>
          <cell r="EM3" t="str">
            <v>HR</v>
          </cell>
          <cell r="EN3" t="str">
            <v>Cap</v>
          </cell>
          <cell r="EO3" t="str">
            <v>HR</v>
          </cell>
          <cell r="EP3" t="str">
            <v>Cap</v>
          </cell>
          <cell r="EQ3" t="str">
            <v>HR</v>
          </cell>
          <cell r="ER3" t="str">
            <v>Cap</v>
          </cell>
          <cell r="ES3" t="str">
            <v>HR</v>
          </cell>
          <cell r="ET3" t="str">
            <v>Cap</v>
          </cell>
          <cell r="EU3" t="str">
            <v>HR</v>
          </cell>
          <cell r="EV3" t="str">
            <v>Cap</v>
          </cell>
          <cell r="EW3" t="str">
            <v>HR</v>
          </cell>
          <cell r="EX3" t="str">
            <v>Cap</v>
          </cell>
          <cell r="EY3" t="str">
            <v>HR</v>
          </cell>
          <cell r="EZ3" t="str">
            <v>Cap</v>
          </cell>
          <cell r="FA3" t="str">
            <v>HR</v>
          </cell>
          <cell r="FB3" t="str">
            <v>Cap</v>
          </cell>
          <cell r="FC3" t="str">
            <v>HR</v>
          </cell>
          <cell r="FD3" t="str">
            <v>Cap</v>
          </cell>
          <cell r="FE3" t="str">
            <v>HR</v>
          </cell>
          <cell r="FF3" t="str">
            <v>Cap</v>
          </cell>
          <cell r="FG3" t="str">
            <v>HR</v>
          </cell>
          <cell r="FH3" t="str">
            <v>Cap</v>
          </cell>
          <cell r="FI3" t="str">
            <v>HR</v>
          </cell>
          <cell r="FJ3" t="str">
            <v>Cap</v>
          </cell>
          <cell r="FK3" t="str">
            <v>HR</v>
          </cell>
          <cell r="FL3" t="str">
            <v>Cap</v>
          </cell>
          <cell r="FM3" t="str">
            <v>HR</v>
          </cell>
          <cell r="FN3" t="str">
            <v>Cap</v>
          </cell>
          <cell r="FO3" t="str">
            <v>HR</v>
          </cell>
          <cell r="FP3" t="str">
            <v>Cap</v>
          </cell>
          <cell r="FQ3" t="str">
            <v>HR</v>
          </cell>
          <cell r="FR3" t="str">
            <v>Cap</v>
          </cell>
          <cell r="FS3" t="str">
            <v>HR</v>
          </cell>
          <cell r="FT3" t="str">
            <v>Cap</v>
          </cell>
          <cell r="FU3" t="str">
            <v>HR</v>
          </cell>
          <cell r="FV3" t="str">
            <v>Cap</v>
          </cell>
          <cell r="FW3" t="str">
            <v>HR</v>
          </cell>
          <cell r="FX3" t="str">
            <v>Cap</v>
          </cell>
          <cell r="FY3" t="str">
            <v>HR</v>
          </cell>
          <cell r="FZ3" t="str">
            <v>Cap</v>
          </cell>
          <cell r="GA3" t="str">
            <v>HR</v>
          </cell>
          <cell r="GB3" t="str">
            <v>Cap</v>
          </cell>
          <cell r="GC3" t="str">
            <v>HR</v>
          </cell>
          <cell r="GD3" t="str">
            <v>Cap</v>
          </cell>
          <cell r="GE3" t="str">
            <v>HR</v>
          </cell>
          <cell r="GF3" t="str">
            <v>Cap</v>
          </cell>
          <cell r="GG3" t="str">
            <v>HR</v>
          </cell>
          <cell r="GH3" t="str">
            <v>Cap</v>
          </cell>
          <cell r="GI3" t="str">
            <v>HR</v>
          </cell>
          <cell r="GJ3" t="str">
            <v>Cap</v>
          </cell>
          <cell r="GK3" t="str">
            <v>HR</v>
          </cell>
          <cell r="GL3" t="str">
            <v>Cap</v>
          </cell>
          <cell r="GM3" t="str">
            <v>HR</v>
          </cell>
          <cell r="GN3" t="str">
            <v>Cap</v>
          </cell>
          <cell r="GO3" t="str">
            <v>HR</v>
          </cell>
          <cell r="GP3" t="str">
            <v>Cap</v>
          </cell>
          <cell r="GQ3" t="str">
            <v>HR</v>
          </cell>
          <cell r="GR3" t="str">
            <v>Cap</v>
          </cell>
          <cell r="GS3" t="str">
            <v>HR</v>
          </cell>
          <cell r="GT3" t="str">
            <v>Cap</v>
          </cell>
          <cell r="GU3" t="str">
            <v>HR</v>
          </cell>
          <cell r="GV3" t="str">
            <v>Cap</v>
          </cell>
          <cell r="GW3" t="str">
            <v>HR</v>
          </cell>
        </row>
        <row r="4">
          <cell r="D4">
            <v>526.877518826906</v>
          </cell>
          <cell r="E4">
            <v>7.0161376455764106</v>
          </cell>
          <cell r="F4">
            <v>526.70969607799577</v>
          </cell>
          <cell r="G4">
            <v>7.0177113005122003</v>
          </cell>
          <cell r="H4">
            <v>526.51707578503499</v>
          </cell>
          <cell r="I4">
            <v>7.019305592901091</v>
          </cell>
          <cell r="J4">
            <v>526.29965794802331</v>
          </cell>
          <cell r="K4">
            <v>7.020920522743082</v>
          </cell>
          <cell r="L4">
            <v>526.05744256696084</v>
          </cell>
          <cell r="M4">
            <v>7.0225560900381749</v>
          </cell>
          <cell r="N4">
            <v>525.79042964184794</v>
          </cell>
          <cell r="O4">
            <v>7.0242122947863699</v>
          </cell>
          <cell r="P4">
            <v>525.49861917268413</v>
          </cell>
          <cell r="Q4">
            <v>7.0258891369876668</v>
          </cell>
          <cell r="R4">
            <v>525.18201115946965</v>
          </cell>
          <cell r="S4">
            <v>7.0275866166420657</v>
          </cell>
          <cell r="T4">
            <v>524.84060560220439</v>
          </cell>
          <cell r="U4">
            <v>7.0293047337495649</v>
          </cell>
          <cell r="V4">
            <v>524.47440250088846</v>
          </cell>
          <cell r="W4">
            <v>7.0310434883101669</v>
          </cell>
          <cell r="X4">
            <v>524.08340185552186</v>
          </cell>
          <cell r="Y4">
            <v>7.0328028803238691</v>
          </cell>
          <cell r="Z4">
            <v>523.66760366610447</v>
          </cell>
          <cell r="AA4">
            <v>7.0345829097906742</v>
          </cell>
          <cell r="AB4">
            <v>523.22700793263641</v>
          </cell>
          <cell r="AC4">
            <v>7.0363835767105805</v>
          </cell>
          <cell r="AD4">
            <v>522.76161465511757</v>
          </cell>
          <cell r="AE4">
            <v>7.0382048810835878</v>
          </cell>
          <cell r="AF4">
            <v>522.27142383354817</v>
          </cell>
          <cell r="AG4">
            <v>7.040046822909698</v>
          </cell>
          <cell r="AH4">
            <v>521.75643546792799</v>
          </cell>
          <cell r="AI4">
            <v>7.0419094021889084</v>
          </cell>
          <cell r="AJ4">
            <v>521.21664955825702</v>
          </cell>
          <cell r="AK4">
            <v>7.0437926189212208</v>
          </cell>
          <cell r="AL4">
            <v>520.65206610453527</v>
          </cell>
          <cell r="AM4">
            <v>7.0456964731066352</v>
          </cell>
          <cell r="AN4">
            <v>520.06268510676296</v>
          </cell>
          <cell r="AO4">
            <v>7.0476209647451507</v>
          </cell>
          <cell r="AP4">
            <v>519.44850656493986</v>
          </cell>
          <cell r="AQ4">
            <v>7.0495660938367681</v>
          </cell>
          <cell r="AR4">
            <v>518.80953047906598</v>
          </cell>
          <cell r="AS4">
            <v>7.0515318603814858</v>
          </cell>
          <cell r="AT4">
            <v>518.14575684914155</v>
          </cell>
          <cell r="AU4">
            <v>7.0535182643793064</v>
          </cell>
          <cell r="AV4">
            <v>517.45718567516622</v>
          </cell>
          <cell r="AW4">
            <v>7.055525305830229</v>
          </cell>
          <cell r="AX4">
            <v>516.74381695714033</v>
          </cell>
          <cell r="AY4">
            <v>7.0575529847342526</v>
          </cell>
          <cell r="AZ4">
            <v>516.00565069506365</v>
          </cell>
          <cell r="BA4">
            <v>7.0596013010913783</v>
          </cell>
          <cell r="BB4">
            <v>515.24268688893608</v>
          </cell>
          <cell r="BC4">
            <v>7.0616702549016042</v>
          </cell>
          <cell r="BD4">
            <v>514.45492553875818</v>
          </cell>
          <cell r="BE4">
            <v>7.063759846164932</v>
          </cell>
          <cell r="BF4">
            <v>513.64236664452926</v>
          </cell>
          <cell r="BG4">
            <v>7.0658700748813619</v>
          </cell>
          <cell r="BH4">
            <v>512.80501020624968</v>
          </cell>
          <cell r="BI4">
            <v>7.0680009410508946</v>
          </cell>
          <cell r="BJ4">
            <v>511.94285622391931</v>
          </cell>
          <cell r="BK4">
            <v>7.0701524446735275</v>
          </cell>
          <cell r="BL4">
            <v>511.05590469753838</v>
          </cell>
          <cell r="BM4">
            <v>7.0723245857492616</v>
          </cell>
          <cell r="BN4">
            <v>510.14415562710667</v>
          </cell>
          <cell r="BO4">
            <v>7.0745173642780976</v>
          </cell>
          <cell r="BP4">
            <v>509.20760901262418</v>
          </cell>
          <cell r="BQ4">
            <v>7.0767307802600348</v>
          </cell>
          <cell r="BR4">
            <v>508.24626485409112</v>
          </cell>
          <cell r="BS4">
            <v>7.0789648336950739</v>
          </cell>
          <cell r="BT4">
            <v>507.26012315150717</v>
          </cell>
          <cell r="BU4">
            <v>7.0812195245832159</v>
          </cell>
          <cell r="BV4">
            <v>506.24918390487261</v>
          </cell>
          <cell r="BW4">
            <v>7.083494852924459</v>
          </cell>
          <cell r="BX4">
            <v>505.21344711418732</v>
          </cell>
          <cell r="BY4">
            <v>7.0857908187188032</v>
          </cell>
          <cell r="BZ4">
            <v>504.1529127794513</v>
          </cell>
          <cell r="CA4">
            <v>7.0881074219662485</v>
          </cell>
          <cell r="CB4">
            <v>503.06758090066455</v>
          </cell>
          <cell r="CC4">
            <v>7.0904446626667958</v>
          </cell>
          <cell r="CD4">
            <v>501.95745147782708</v>
          </cell>
          <cell r="CE4">
            <v>7.0928025408204443</v>
          </cell>
          <cell r="CF4">
            <v>500.82252451093893</v>
          </cell>
          <cell r="CG4">
            <v>7.0951810564271947</v>
          </cell>
          <cell r="CH4">
            <v>499.6628</v>
          </cell>
          <cell r="CI4">
            <v>7.0975802094870479</v>
          </cell>
          <cell r="CJ4">
            <v>498.4782779450104</v>
          </cell>
          <cell r="CK4">
            <v>7.1</v>
          </cell>
          <cell r="CL4">
            <v>497.26895834597008</v>
          </cell>
          <cell r="CM4">
            <v>7.1024404279660569</v>
          </cell>
          <cell r="CN4">
            <v>496.03484120287902</v>
          </cell>
          <cell r="CO4">
            <v>7.1049014933852126</v>
          </cell>
          <cell r="CP4">
            <v>494.77592651573724</v>
          </cell>
          <cell r="CQ4">
            <v>7.1073831962574712</v>
          </cell>
          <cell r="CR4">
            <v>493.49221428454479</v>
          </cell>
          <cell r="CS4">
            <v>7.1098855365828317</v>
          </cell>
          <cell r="CT4">
            <v>492.18370450930155</v>
          </cell>
          <cell r="CU4">
            <v>7.1124085143612925</v>
          </cell>
          <cell r="CV4">
            <v>490.85039719000758</v>
          </cell>
          <cell r="CW4">
            <v>7.1149521295928562</v>
          </cell>
          <cell r="CX4">
            <v>489.49229232666301</v>
          </cell>
          <cell r="CY4">
            <v>7.1175163822775209</v>
          </cell>
          <cell r="CZ4">
            <v>488.10938991926764</v>
          </cell>
          <cell r="DA4">
            <v>7.1201012724152868</v>
          </cell>
          <cell r="DB4">
            <v>486.70168996782155</v>
          </cell>
          <cell r="DC4">
            <v>7.1227068000061537</v>
          </cell>
          <cell r="DD4">
            <v>485.26919247232479</v>
          </cell>
          <cell r="DE4">
            <v>7.1253329650501227</v>
          </cell>
          <cell r="DF4">
            <v>483.8118974327773</v>
          </cell>
          <cell r="DG4">
            <v>7.1279797675471954</v>
          </cell>
          <cell r="DH4">
            <v>482.32980484917903</v>
          </cell>
          <cell r="DI4">
            <v>7.1306472074973684</v>
          </cell>
          <cell r="DJ4">
            <v>480.82291472153008</v>
          </cell>
          <cell r="DK4">
            <v>7.1333352849006415</v>
          </cell>
          <cell r="DL4">
            <v>479.29122704983041</v>
          </cell>
          <cell r="DM4">
            <v>7.1360439997570166</v>
          </cell>
          <cell r="DN4">
            <v>477.73474183408001</v>
          </cell>
          <cell r="DO4">
            <v>7.1387733520664947</v>
          </cell>
          <cell r="DP4">
            <v>476.15345907427894</v>
          </cell>
          <cell r="DQ4">
            <v>7.1415233418290729</v>
          </cell>
          <cell r="DR4">
            <v>474.54737877042709</v>
          </cell>
          <cell r="DS4">
            <v>7.1442939690447549</v>
          </cell>
          <cell r="DT4">
            <v>472.91650092252456</v>
          </cell>
          <cell r="DU4">
            <v>7.1470852337135362</v>
          </cell>
          <cell r="DV4">
            <v>471.26082553057131</v>
          </cell>
          <cell r="DW4">
            <v>7.1498971358354204</v>
          </cell>
          <cell r="DX4">
            <v>469.80235259456737</v>
          </cell>
          <cell r="DY4">
            <v>7.1527296754104057</v>
          </cell>
          <cell r="DZ4">
            <v>468.56268211451265</v>
          </cell>
          <cell r="EA4">
            <v>7.1555828524384921</v>
          </cell>
          <cell r="EB4">
            <v>467.32361409040726</v>
          </cell>
          <cell r="EC4">
            <v>7.1584566669196805</v>
          </cell>
          <cell r="ED4">
            <v>466.08514852225119</v>
          </cell>
          <cell r="EE4">
            <v>7.1613511188539709</v>
          </cell>
          <cell r="EF4">
            <v>464.84728541004426</v>
          </cell>
          <cell r="EG4">
            <v>7.1642662082413615</v>
          </cell>
          <cell r="EH4">
            <v>463.61002475378672</v>
          </cell>
          <cell r="EI4">
            <v>7.1672019350818559</v>
          </cell>
          <cell r="EJ4">
            <v>462.37336655347843</v>
          </cell>
          <cell r="EK4">
            <v>7.1701582993754487</v>
          </cell>
          <cell r="EL4">
            <v>461.13731080911941</v>
          </cell>
          <cell r="EM4">
            <v>7.173135301122147</v>
          </cell>
          <cell r="EN4">
            <v>459.90185752070971</v>
          </cell>
          <cell r="EO4">
            <v>7.1761329403219438</v>
          </cell>
          <cell r="EP4">
            <v>458.66700668824927</v>
          </cell>
          <cell r="EQ4">
            <v>7.1791512169748435</v>
          </cell>
          <cell r="ER4">
            <v>457.4327583117381</v>
          </cell>
          <cell r="ES4">
            <v>7.1821901310808443</v>
          </cell>
          <cell r="ET4">
            <v>456.19911239117624</v>
          </cell>
          <cell r="EU4">
            <v>7.1852496826399479</v>
          </cell>
          <cell r="EV4">
            <v>454.96606892656371</v>
          </cell>
          <cell r="EW4">
            <v>7.1883298716521526</v>
          </cell>
          <cell r="EX4">
            <v>453.73362791790038</v>
          </cell>
          <cell r="EY4">
            <v>7.1914306981174567</v>
          </cell>
          <cell r="EZ4">
            <v>452.50178936518631</v>
          </cell>
          <cell r="FA4">
            <v>7.1945521620358646</v>
          </cell>
          <cell r="FB4">
            <v>451.27055326842157</v>
          </cell>
          <cell r="FC4">
            <v>7.1976942634073744</v>
          </cell>
          <cell r="FD4">
            <v>450.03991962760608</v>
          </cell>
          <cell r="FE4">
            <v>7.2008570022319844</v>
          </cell>
          <cell r="FF4">
            <v>448.80988844273992</v>
          </cell>
          <cell r="FG4">
            <v>7.2040403785096965</v>
          </cell>
          <cell r="FH4">
            <v>447.58045971382302</v>
          </cell>
          <cell r="FI4">
            <v>7.2072443922405105</v>
          </cell>
          <cell r="FJ4">
            <v>446.35163344085538</v>
          </cell>
          <cell r="FK4">
            <v>7.2104690434244265</v>
          </cell>
          <cell r="FL4">
            <v>445.12340962383706</v>
          </cell>
          <cell r="FM4">
            <v>7.2137143320614427</v>
          </cell>
          <cell r="FN4">
            <v>443.89578826276806</v>
          </cell>
          <cell r="FO4">
            <v>7.2169802581515619</v>
          </cell>
          <cell r="FP4">
            <v>442.66876935764827</v>
          </cell>
          <cell r="FQ4">
            <v>7.2202668216947803</v>
          </cell>
          <cell r="FR4">
            <v>441.44235290847774</v>
          </cell>
          <cell r="FS4">
            <v>7.2235740226911034</v>
          </cell>
          <cell r="FT4">
            <v>440.21653891525659</v>
          </cell>
          <cell r="FU4">
            <v>7.2269018611405258</v>
          </cell>
          <cell r="FV4">
            <v>438.99132737798459</v>
          </cell>
          <cell r="FW4">
            <v>7.2302503370430511</v>
          </cell>
          <cell r="FX4">
            <v>437.76671829666202</v>
          </cell>
          <cell r="FY4">
            <v>7.2336194503986775</v>
          </cell>
          <cell r="FZ4">
            <v>436.54271167128866</v>
          </cell>
          <cell r="GA4">
            <v>7.2370092012074059</v>
          </cell>
          <cell r="GB4">
            <v>435.3193075018645</v>
          </cell>
          <cell r="GC4">
            <v>7.2404195894692345</v>
          </cell>
          <cell r="GD4">
            <v>434.09650578838972</v>
          </cell>
          <cell r="GE4">
            <v>7.2438506151841651</v>
          </cell>
          <cell r="GF4">
            <v>432.87430653086426</v>
          </cell>
          <cell r="GG4">
            <v>7.2473022783521994</v>
          </cell>
          <cell r="GH4">
            <v>431.65270972928801</v>
          </cell>
          <cell r="GI4">
            <v>7.250774578973334</v>
          </cell>
          <cell r="GJ4">
            <v>430.43171538366107</v>
          </cell>
          <cell r="GK4">
            <v>7.2542675170475679</v>
          </cell>
          <cell r="GL4">
            <v>429.2113234939834</v>
          </cell>
          <cell r="GM4">
            <v>7.2577810925749064</v>
          </cell>
          <cell r="GN4">
            <v>427.99153406025499</v>
          </cell>
          <cell r="GO4">
            <v>7.2613153055553461</v>
          </cell>
          <cell r="GP4">
            <v>426.77234708247585</v>
          </cell>
          <cell r="GQ4">
            <v>7.2648701559888869</v>
          </cell>
          <cell r="GR4">
            <v>425.55376256064608</v>
          </cell>
          <cell r="GS4">
            <v>7.2684456438755287</v>
          </cell>
          <cell r="GT4">
            <v>424.33578049476552</v>
          </cell>
          <cell r="GU4">
            <v>7.2720417692152717</v>
          </cell>
          <cell r="GV4">
            <v>423.11840088483427</v>
          </cell>
          <cell r="GW4">
            <v>7.2756585320081175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s"/>
      <sheetName val="Trial Balance{C}"/>
      <sheetName val="Fines and Penalties"/>
      <sheetName val="Nondeductible Club Dues"/>
      <sheetName val="Political Contributions"/>
      <sheetName val="Travel and Entertainment"/>
      <sheetName val="Book Depletion"/>
      <sheetName val="Trust Income Loss"/>
      <sheetName val="Nondeductible Executive Comp"/>
      <sheetName val="Merger Costs"/>
      <sheetName val="Tax Depletion"/>
      <sheetName val="Tax Exempt Income"/>
      <sheetName val="Officers Life Insurance"/>
      <sheetName val="Preferred Dividends"/>
      <sheetName val="Dividends Received"/>
      <sheetName val="Contribution in Aid of Constr"/>
      <sheetName val="Book Depreciation"/>
      <sheetName val="Book Depreciation Con't"/>
      <sheetName val="Capitalized Depreciation"/>
      <sheetName val="Avoided Costs - 263A"/>
      <sheetName val="Amortization - Acquisition Adj"/>
      <sheetName val="Gain Loss - Book"/>
      <sheetName val="Gain Loss - Tax"/>
      <sheetName val="AFUDC"/>
      <sheetName val="Tax Depreciation"/>
      <sheetName val="Coal Mine Development"/>
      <sheetName val="Amortization - Mine Development"/>
      <sheetName val="Asset Removal Costs"/>
      <sheetName val="ADR Repair Allowance"/>
      <sheetName val="Nuclear Plant Decom Cost"/>
      <sheetName val="Nuclear Plant Decom Cost Con't"/>
      <sheetName val="Pension and Retirement"/>
      <sheetName val="Pension and Retirement Con't"/>
      <sheetName val="Federal Income Tax Interest"/>
      <sheetName val="Supplemental Retirement"/>
      <sheetName val="Misc Accrued Liabilities"/>
      <sheetName val="Accrued Vacation"/>
      <sheetName val="Supplies Reserves"/>
      <sheetName val="Other Revenue - NW Power Act"/>
      <sheetName val="Deferred Compensation"/>
      <sheetName val="Deferred Compensation Con't"/>
      <sheetName val="Reclaimation Res - Site Rest"/>
      <sheetName val="R&amp;E Expenses"/>
      <sheetName val="Accrued Severance"/>
      <sheetName val="Amortization - Other"/>
      <sheetName val="Amortization - Def Power Costs"/>
      <sheetName val="Amort - Disallowed Colstrip"/>
      <sheetName val="Amortization - Cholla Plant"/>
      <sheetName val="Merger Credits and Give Backs"/>
      <sheetName val="Misc Deferred Tax Debits"/>
      <sheetName val="Misc Deferred Tax Debits Con't"/>
      <sheetName val="Misc Contracts and Deposits"/>
      <sheetName val="Coal Pile Inventory"/>
      <sheetName val="Post Mrgr-Reacquired Debt"/>
      <sheetName val="Post Mrgr-Reacquired Debt Con't"/>
      <sheetName val="Weatherization"/>
      <sheetName val="Environmental Cleanup"/>
      <sheetName val="Debt Discount"/>
      <sheetName val="Accrd Post Employment Benefits"/>
      <sheetName val="Misc Deferrals"/>
      <sheetName val="Prepaid Taxes and Fees"/>
      <sheetName val="Deferred Revenue"/>
      <sheetName val="Bad Debt"/>
      <sheetName val="Injuries Damages Res"/>
      <sheetName val="Injuries Damages Res Con't"/>
      <sheetName val="Accrued Bonuses"/>
      <sheetName val="Amort Of Pollution Control"/>
      <sheetName val="Utility Asset Write-Down"/>
      <sheetName val="Software Write-Down"/>
      <sheetName val="FAS 133 - Derivatives"/>
      <sheetName val="Capitalized Lease Adj - Cholla"/>
      <sheetName val="Capitalized Lease Adj - Malin"/>
      <sheetName val="Other Book Tax - Klamath"/>
      <sheetName val="Equity Pickup of Subsidiaries"/>
      <sheetName val="Federal Income Tax"/>
      <sheetName val="Gain Loss on Sale of Assets"/>
      <sheetName val="Other Book Tax Dif - Midway"/>
      <sheetName val="Other Book Tax Dif - Bridger"/>
      <sheetName val="State Taxes"/>
      <sheetName val="WY - Joint Water Board"/>
      <sheetName val="Amort of ITC Benefits"/>
      <sheetName val="Amort of BETC Credits"/>
      <sheetName val="Other Book Tax Difference5"/>
      <sheetName val="Other Book Tax Difference6"/>
      <sheetName val="Other Book Tax Difference7"/>
      <sheetName val="Other Book Tax Difference8"/>
      <sheetName val="Other Book Tax Difference9"/>
      <sheetName val="Other Book Tax Difference10"/>
      <sheetName val="Other Book Tax Difference11"/>
      <sheetName val="Other Book Tax Difference12"/>
      <sheetName val="Other Book Tax Difference13"/>
      <sheetName val="Other Book Tax Difference14"/>
      <sheetName val="Other Book Tax Difference15"/>
      <sheetName val="Other Book Tax Difference16"/>
      <sheetName val="Other Book Tax Difference17"/>
      <sheetName val="Other Book Tax Difference18"/>
      <sheetName val="Other Book Tax Difference19"/>
      <sheetName val="Other Book Tax Difference20"/>
      <sheetName val="Other Book Tax Difference21"/>
      <sheetName val="FAS 87-88  "/>
      <sheetName val="Input Manual"/>
      <sheetName val="Other Book Tax Difference23"/>
      <sheetName val="Other Book Tax Difference24"/>
      <sheetName val="Other Book Tax Difference25"/>
      <sheetName val="Other Book Tax Difference26"/>
      <sheetName val="Other Book Tax Difference27"/>
      <sheetName val="Other Book Tax Difference28"/>
      <sheetName val="Other Book Tax Difference29"/>
      <sheetName val="Other Book Tax Difference30"/>
      <sheetName val="Other Book Tax Difference31"/>
      <sheetName val="Other Book Tax Difference32"/>
      <sheetName val="Other Book Tax Difference33"/>
      <sheetName val="Other Book Tax Difference34"/>
      <sheetName val="Other Book Tax Difference35"/>
      <sheetName val="Other Book Tax Difference36"/>
      <sheetName val="M1 Import"/>
      <sheetName val="Summary Schedule M-1"/>
      <sheetName val="Debt Discount Con't"/>
      <sheetName val="Sheet1"/>
      <sheetName val="Sheet2"/>
    </sheetNames>
    <sheetDataSet>
      <sheetData sheetId="0" refreshError="1">
        <row r="3">
          <cell r="E3" t="str">
            <v>PacifiCorp,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OTC Gas Quotes"/>
      <sheetName val="Futures"/>
      <sheetName val="MarketData"/>
      <sheetName val="GasCurveSummary"/>
      <sheetName val="GasVolsSummary"/>
      <sheetName val="YieldCurveSummary"/>
      <sheetName val="GAS CURVE Engine"/>
      <sheetName val="Options"/>
      <sheetName val="Calcoutput (futures)"/>
      <sheetName val="Shaped Gas Quotes"/>
      <sheetName val="Henry Contract Specific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sheetNames>
    <sheetDataSet>
      <sheetData sheetId="0" refreshError="1">
        <row r="2">
          <cell r="A2">
            <v>10001</v>
          </cell>
          <cell r="B2">
            <v>10190</v>
          </cell>
          <cell r="C2">
            <v>1200</v>
          </cell>
          <cell r="E2">
            <v>1000</v>
          </cell>
        </row>
        <row r="3">
          <cell r="A3">
            <v>10011</v>
          </cell>
          <cell r="B3">
            <v>11832</v>
          </cell>
          <cell r="C3">
            <v>1200</v>
          </cell>
          <cell r="E3">
            <v>1000</v>
          </cell>
        </row>
        <row r="4">
          <cell r="A4">
            <v>10025</v>
          </cell>
          <cell r="B4">
            <v>11655</v>
          </cell>
          <cell r="C4">
            <v>1200</v>
          </cell>
          <cell r="E4">
            <v>1000</v>
          </cell>
        </row>
        <row r="5">
          <cell r="A5">
            <v>10026</v>
          </cell>
          <cell r="B5">
            <v>11683</v>
          </cell>
          <cell r="C5">
            <v>1200</v>
          </cell>
          <cell r="E5">
            <v>1000</v>
          </cell>
        </row>
        <row r="6">
          <cell r="A6">
            <v>10100</v>
          </cell>
          <cell r="B6">
            <v>10190</v>
          </cell>
          <cell r="C6">
            <v>1200</v>
          </cell>
          <cell r="E6">
            <v>1000</v>
          </cell>
        </row>
        <row r="7">
          <cell r="A7">
            <v>10175</v>
          </cell>
          <cell r="B7">
            <v>11676</v>
          </cell>
          <cell r="C7">
            <v>1200</v>
          </cell>
          <cell r="E7">
            <v>1000</v>
          </cell>
        </row>
        <row r="8">
          <cell r="A8">
            <v>10200</v>
          </cell>
          <cell r="B8">
            <v>11676</v>
          </cell>
          <cell r="C8">
            <v>1200</v>
          </cell>
          <cell r="E8">
            <v>1000</v>
          </cell>
        </row>
        <row r="9">
          <cell r="A9">
            <v>10265</v>
          </cell>
          <cell r="B9">
            <v>11676</v>
          </cell>
          <cell r="C9">
            <v>1200</v>
          </cell>
          <cell r="E9">
            <v>1000</v>
          </cell>
        </row>
        <row r="10">
          <cell r="A10">
            <v>10210</v>
          </cell>
          <cell r="B10">
            <v>11845</v>
          </cell>
          <cell r="C10">
            <v>1200</v>
          </cell>
          <cell r="E10">
            <v>1000</v>
          </cell>
        </row>
        <row r="11">
          <cell r="A11">
            <v>10305</v>
          </cell>
          <cell r="B11">
            <v>11622</v>
          </cell>
          <cell r="C11">
            <v>1200</v>
          </cell>
          <cell r="E11">
            <v>1000</v>
          </cell>
        </row>
        <row r="12">
          <cell r="A12">
            <v>10306</v>
          </cell>
          <cell r="B12">
            <v>11638</v>
          </cell>
          <cell r="C12">
            <v>1200</v>
          </cell>
          <cell r="E12">
            <v>1000</v>
          </cell>
        </row>
        <row r="13">
          <cell r="A13">
            <v>10310</v>
          </cell>
          <cell r="B13">
            <v>11625</v>
          </cell>
          <cell r="C13">
            <v>1200</v>
          </cell>
          <cell r="E13">
            <v>1000</v>
          </cell>
        </row>
        <row r="14">
          <cell r="A14">
            <v>10346</v>
          </cell>
          <cell r="B14">
            <v>11629</v>
          </cell>
          <cell r="C14">
            <v>1200</v>
          </cell>
          <cell r="E14">
            <v>1000</v>
          </cell>
        </row>
        <row r="15">
          <cell r="A15">
            <v>10355</v>
          </cell>
          <cell r="B15">
            <v>11629</v>
          </cell>
          <cell r="C15">
            <v>1200</v>
          </cell>
          <cell r="E15">
            <v>1000</v>
          </cell>
        </row>
        <row r="16">
          <cell r="A16">
            <v>10360</v>
          </cell>
          <cell r="B16">
            <v>11629</v>
          </cell>
          <cell r="C16">
            <v>1200</v>
          </cell>
          <cell r="E16">
            <v>1000</v>
          </cell>
        </row>
        <row r="17">
          <cell r="A17">
            <v>10365</v>
          </cell>
          <cell r="B17">
            <v>11629</v>
          </cell>
          <cell r="C17">
            <v>1200</v>
          </cell>
          <cell r="E17">
            <v>1000</v>
          </cell>
        </row>
        <row r="18">
          <cell r="A18">
            <v>10370</v>
          </cell>
          <cell r="B18">
            <v>11629</v>
          </cell>
          <cell r="C18">
            <v>1200</v>
          </cell>
          <cell r="E18">
            <v>1000</v>
          </cell>
        </row>
        <row r="19">
          <cell r="A19">
            <v>10375</v>
          </cell>
          <cell r="B19">
            <v>11629</v>
          </cell>
          <cell r="C19">
            <v>1200</v>
          </cell>
          <cell r="E19">
            <v>1000</v>
          </cell>
        </row>
        <row r="20">
          <cell r="A20">
            <v>10380</v>
          </cell>
          <cell r="B20">
            <v>11629</v>
          </cell>
          <cell r="C20">
            <v>1200</v>
          </cell>
          <cell r="E20">
            <v>1000</v>
          </cell>
        </row>
        <row r="21">
          <cell r="A21">
            <v>10385</v>
          </cell>
          <cell r="B21">
            <v>11629</v>
          </cell>
          <cell r="C21">
            <v>1200</v>
          </cell>
          <cell r="E21">
            <v>1000</v>
          </cell>
        </row>
        <row r="22">
          <cell r="A22">
            <v>10390</v>
          </cell>
          <cell r="B22">
            <v>11629</v>
          </cell>
          <cell r="C22">
            <v>1200</v>
          </cell>
          <cell r="E22">
            <v>1000</v>
          </cell>
        </row>
        <row r="23">
          <cell r="A23">
            <v>10395</v>
          </cell>
          <cell r="B23">
            <v>11629</v>
          </cell>
          <cell r="C23">
            <v>1200</v>
          </cell>
          <cell r="E23">
            <v>1000</v>
          </cell>
        </row>
        <row r="24">
          <cell r="A24">
            <v>10410</v>
          </cell>
          <cell r="B24">
            <v>11678</v>
          </cell>
          <cell r="C24">
            <v>1200</v>
          </cell>
          <cell r="E24">
            <v>1000</v>
          </cell>
        </row>
        <row r="25">
          <cell r="A25">
            <v>10412</v>
          </cell>
          <cell r="B25">
            <v>11682</v>
          </cell>
          <cell r="C25">
            <v>1200</v>
          </cell>
          <cell r="E25">
            <v>1000</v>
          </cell>
        </row>
        <row r="26">
          <cell r="A26">
            <v>10420</v>
          </cell>
          <cell r="B26">
            <v>11681</v>
          </cell>
          <cell r="C26">
            <v>1200</v>
          </cell>
          <cell r="E26">
            <v>1000</v>
          </cell>
        </row>
        <row r="27">
          <cell r="A27">
            <v>10440</v>
          </cell>
          <cell r="B27">
            <v>11683</v>
          </cell>
          <cell r="C27">
            <v>1200</v>
          </cell>
          <cell r="E27">
            <v>1000</v>
          </cell>
        </row>
        <row r="28">
          <cell r="A28">
            <v>10610</v>
          </cell>
          <cell r="B28">
            <v>11636</v>
          </cell>
          <cell r="C28">
            <v>1200</v>
          </cell>
          <cell r="E28">
            <v>1000</v>
          </cell>
        </row>
        <row r="29">
          <cell r="A29">
            <v>10625</v>
          </cell>
          <cell r="B29">
            <v>11636</v>
          </cell>
          <cell r="C29">
            <v>1200</v>
          </cell>
          <cell r="E29">
            <v>1000</v>
          </cell>
        </row>
        <row r="30">
          <cell r="A30">
            <v>10656</v>
          </cell>
          <cell r="B30">
            <v>11636</v>
          </cell>
          <cell r="C30">
            <v>1200</v>
          </cell>
          <cell r="E30">
            <v>1000</v>
          </cell>
        </row>
        <row r="31">
          <cell r="A31">
            <v>10700</v>
          </cell>
          <cell r="B31">
            <v>11758</v>
          </cell>
          <cell r="C31">
            <v>1201</v>
          </cell>
          <cell r="E31">
            <v>1000</v>
          </cell>
        </row>
        <row r="32">
          <cell r="A32">
            <v>10701</v>
          </cell>
          <cell r="B32">
            <v>11759</v>
          </cell>
          <cell r="C32">
            <v>1201</v>
          </cell>
          <cell r="E32">
            <v>1000</v>
          </cell>
        </row>
        <row r="33">
          <cell r="A33">
            <v>10810</v>
          </cell>
          <cell r="B33">
            <v>11625</v>
          </cell>
          <cell r="C33">
            <v>1200</v>
          </cell>
          <cell r="E33">
            <v>1000</v>
          </cell>
        </row>
        <row r="34">
          <cell r="A34">
            <v>10901</v>
          </cell>
          <cell r="B34">
            <v>11622</v>
          </cell>
          <cell r="C34">
            <v>1200</v>
          </cell>
          <cell r="E34">
            <v>1000</v>
          </cell>
        </row>
        <row r="35">
          <cell r="A35">
            <v>10910</v>
          </cell>
          <cell r="B35">
            <v>11622</v>
          </cell>
          <cell r="C35">
            <v>1200</v>
          </cell>
          <cell r="E35">
            <v>1000</v>
          </cell>
        </row>
        <row r="36">
          <cell r="A36">
            <v>11100</v>
          </cell>
          <cell r="B36">
            <v>11845</v>
          </cell>
          <cell r="C36">
            <v>1200</v>
          </cell>
          <cell r="E36">
            <v>1000</v>
          </cell>
        </row>
        <row r="37">
          <cell r="A37">
            <v>11334</v>
          </cell>
          <cell r="B37">
            <v>11845</v>
          </cell>
          <cell r="C37">
            <v>1200</v>
          </cell>
          <cell r="E37">
            <v>1000</v>
          </cell>
        </row>
        <row r="38">
          <cell r="A38">
            <v>17500</v>
          </cell>
          <cell r="B38">
            <v>10765</v>
          </cell>
          <cell r="C38">
            <v>1192</v>
          </cell>
          <cell r="E38">
            <v>1000</v>
          </cell>
        </row>
        <row r="39">
          <cell r="A39">
            <v>20030</v>
          </cell>
          <cell r="B39">
            <v>12248</v>
          </cell>
          <cell r="C39">
            <v>1201</v>
          </cell>
          <cell r="E39">
            <v>1000</v>
          </cell>
        </row>
        <row r="40">
          <cell r="A40">
            <v>20035</v>
          </cell>
          <cell r="B40">
            <v>12289</v>
          </cell>
          <cell r="C40">
            <v>1201</v>
          </cell>
          <cell r="E40">
            <v>1000</v>
          </cell>
        </row>
        <row r="41">
          <cell r="A41">
            <v>20041</v>
          </cell>
          <cell r="B41">
            <v>10113</v>
          </cell>
          <cell r="C41">
            <v>1033</v>
          </cell>
          <cell r="E41">
            <v>1000</v>
          </cell>
        </row>
        <row r="42">
          <cell r="A42">
            <v>20043</v>
          </cell>
          <cell r="B42">
            <v>11600</v>
          </cell>
          <cell r="C42">
            <v>1040</v>
          </cell>
          <cell r="E42">
            <v>1000</v>
          </cell>
        </row>
        <row r="43">
          <cell r="A43">
            <v>20044</v>
          </cell>
          <cell r="B43">
            <v>12249</v>
          </cell>
          <cell r="C43">
            <v>1201</v>
          </cell>
          <cell r="E43">
            <v>1000</v>
          </cell>
        </row>
        <row r="44">
          <cell r="A44">
            <v>20047</v>
          </cell>
          <cell r="B44">
            <v>10113</v>
          </cell>
          <cell r="C44">
            <v>1033</v>
          </cell>
          <cell r="E44">
            <v>1000</v>
          </cell>
        </row>
        <row r="45">
          <cell r="A45">
            <v>20049</v>
          </cell>
          <cell r="B45">
            <v>11887</v>
          </cell>
          <cell r="C45">
            <v>1200</v>
          </cell>
          <cell r="E45">
            <v>1000</v>
          </cell>
        </row>
        <row r="46">
          <cell r="A46">
            <v>20050</v>
          </cell>
          <cell r="B46">
            <v>11600</v>
          </cell>
          <cell r="C46">
            <v>1040</v>
          </cell>
          <cell r="E46">
            <v>1000</v>
          </cell>
        </row>
        <row r="47">
          <cell r="A47">
            <v>20055</v>
          </cell>
          <cell r="B47">
            <v>10764</v>
          </cell>
          <cell r="C47">
            <v>1192</v>
          </cell>
          <cell r="E47">
            <v>1000</v>
          </cell>
        </row>
        <row r="48">
          <cell r="A48">
            <v>20071</v>
          </cell>
          <cell r="B48">
            <v>11627</v>
          </cell>
          <cell r="C48">
            <v>1200</v>
          </cell>
          <cell r="E48">
            <v>1000</v>
          </cell>
        </row>
        <row r="49">
          <cell r="A49">
            <v>20072</v>
          </cell>
          <cell r="B49">
            <v>11634</v>
          </cell>
          <cell r="C49">
            <v>1200</v>
          </cell>
          <cell r="E49">
            <v>1000</v>
          </cell>
        </row>
        <row r="50">
          <cell r="A50">
            <v>20073</v>
          </cell>
          <cell r="B50">
            <v>11627</v>
          </cell>
          <cell r="C50">
            <v>1200</v>
          </cell>
          <cell r="E50">
            <v>1000</v>
          </cell>
        </row>
        <row r="51">
          <cell r="A51">
            <v>20100</v>
          </cell>
          <cell r="B51">
            <v>11636</v>
          </cell>
          <cell r="C51">
            <v>1200</v>
          </cell>
          <cell r="E51">
            <v>1000</v>
          </cell>
        </row>
        <row r="52">
          <cell r="A52">
            <v>20150</v>
          </cell>
          <cell r="B52">
            <v>11636</v>
          </cell>
          <cell r="C52">
            <v>1200</v>
          </cell>
          <cell r="E52">
            <v>1000</v>
          </cell>
        </row>
        <row r="53">
          <cell r="A53">
            <v>20203</v>
          </cell>
          <cell r="B53">
            <v>11676</v>
          </cell>
          <cell r="C53">
            <v>1200</v>
          </cell>
          <cell r="E53">
            <v>1000</v>
          </cell>
        </row>
        <row r="54">
          <cell r="A54">
            <v>20205</v>
          </cell>
          <cell r="B54">
            <v>11676</v>
          </cell>
          <cell r="C54">
            <v>1200</v>
          </cell>
          <cell r="E54">
            <v>1000</v>
          </cell>
        </row>
        <row r="55">
          <cell r="A55">
            <v>20209</v>
          </cell>
          <cell r="B55">
            <v>11676</v>
          </cell>
          <cell r="C55">
            <v>1200</v>
          </cell>
          <cell r="E55">
            <v>1000</v>
          </cell>
        </row>
        <row r="56">
          <cell r="A56">
            <v>20211</v>
          </cell>
          <cell r="B56">
            <v>11676</v>
          </cell>
          <cell r="C56">
            <v>1200</v>
          </cell>
          <cell r="E56">
            <v>1000</v>
          </cell>
        </row>
        <row r="57">
          <cell r="A57">
            <v>20232</v>
          </cell>
          <cell r="B57">
            <v>11676</v>
          </cell>
          <cell r="C57">
            <v>1200</v>
          </cell>
          <cell r="E57">
            <v>1000</v>
          </cell>
        </row>
        <row r="58">
          <cell r="A58">
            <v>20301</v>
          </cell>
          <cell r="B58">
            <v>12249</v>
          </cell>
          <cell r="C58">
            <v>1201</v>
          </cell>
          <cell r="E58">
            <v>1000</v>
          </cell>
        </row>
        <row r="59">
          <cell r="A59">
            <v>20310</v>
          </cell>
          <cell r="B59">
            <v>12293</v>
          </cell>
          <cell r="C59">
            <v>1201</v>
          </cell>
          <cell r="E59">
            <v>1000</v>
          </cell>
        </row>
        <row r="60">
          <cell r="A60">
            <v>20315</v>
          </cell>
          <cell r="B60">
            <v>12249</v>
          </cell>
          <cell r="C60">
            <v>1201</v>
          </cell>
          <cell r="E60">
            <v>1000</v>
          </cell>
        </row>
        <row r="61">
          <cell r="A61">
            <v>21010</v>
          </cell>
          <cell r="B61">
            <v>12249</v>
          </cell>
          <cell r="C61">
            <v>1201</v>
          </cell>
          <cell r="E61">
            <v>1000</v>
          </cell>
        </row>
        <row r="62">
          <cell r="A62">
            <v>21101</v>
          </cell>
          <cell r="B62">
            <v>11127</v>
          </cell>
          <cell r="C62">
            <v>1167</v>
          </cell>
          <cell r="E62">
            <v>1000</v>
          </cell>
        </row>
        <row r="63">
          <cell r="A63">
            <v>21102</v>
          </cell>
          <cell r="B63">
            <v>11127</v>
          </cell>
          <cell r="C63">
            <v>1167</v>
          </cell>
          <cell r="E63">
            <v>1000</v>
          </cell>
        </row>
        <row r="64">
          <cell r="A64">
            <v>21103</v>
          </cell>
          <cell r="B64">
            <v>11127</v>
          </cell>
          <cell r="C64">
            <v>1167</v>
          </cell>
          <cell r="E64">
            <v>1000</v>
          </cell>
        </row>
        <row r="65">
          <cell r="A65">
            <v>21104</v>
          </cell>
          <cell r="B65">
            <v>11127</v>
          </cell>
          <cell r="C65">
            <v>1167</v>
          </cell>
          <cell r="E65">
            <v>1000</v>
          </cell>
        </row>
        <row r="66">
          <cell r="A66">
            <v>21105</v>
          </cell>
          <cell r="B66">
            <v>11127</v>
          </cell>
          <cell r="C66">
            <v>1167</v>
          </cell>
          <cell r="E66">
            <v>1000</v>
          </cell>
        </row>
        <row r="67">
          <cell r="A67">
            <v>21106</v>
          </cell>
          <cell r="B67">
            <v>11127</v>
          </cell>
          <cell r="C67">
            <v>1167</v>
          </cell>
          <cell r="E67">
            <v>1000</v>
          </cell>
        </row>
        <row r="68">
          <cell r="A68">
            <v>21107</v>
          </cell>
          <cell r="B68">
            <v>11127</v>
          </cell>
          <cell r="C68">
            <v>1167</v>
          </cell>
          <cell r="E68">
            <v>1000</v>
          </cell>
        </row>
        <row r="69">
          <cell r="A69">
            <v>21201</v>
          </cell>
          <cell r="B69">
            <v>11127</v>
          </cell>
          <cell r="C69">
            <v>1167</v>
          </cell>
          <cell r="E69">
            <v>1000</v>
          </cell>
        </row>
        <row r="70">
          <cell r="A70">
            <v>21202</v>
          </cell>
          <cell r="B70">
            <v>11127</v>
          </cell>
          <cell r="C70">
            <v>1167</v>
          </cell>
          <cell r="E70">
            <v>1000</v>
          </cell>
        </row>
        <row r="71">
          <cell r="A71">
            <v>21203</v>
          </cell>
          <cell r="B71">
            <v>11127</v>
          </cell>
          <cell r="C71">
            <v>1167</v>
          </cell>
          <cell r="E71">
            <v>1000</v>
          </cell>
        </row>
        <row r="72">
          <cell r="A72">
            <v>21204</v>
          </cell>
          <cell r="B72">
            <v>11127</v>
          </cell>
          <cell r="C72">
            <v>1167</v>
          </cell>
          <cell r="E72">
            <v>1000</v>
          </cell>
        </row>
        <row r="73">
          <cell r="A73">
            <v>21205</v>
          </cell>
          <cell r="B73">
            <v>11127</v>
          </cell>
          <cell r="C73">
            <v>1167</v>
          </cell>
          <cell r="E73">
            <v>1000</v>
          </cell>
        </row>
        <row r="74">
          <cell r="A74">
            <v>21206</v>
          </cell>
          <cell r="B74">
            <v>11127</v>
          </cell>
          <cell r="C74">
            <v>1167</v>
          </cell>
          <cell r="E74">
            <v>1000</v>
          </cell>
        </row>
        <row r="75">
          <cell r="A75">
            <v>21207</v>
          </cell>
          <cell r="B75">
            <v>11127</v>
          </cell>
          <cell r="C75">
            <v>1167</v>
          </cell>
          <cell r="E75">
            <v>1000</v>
          </cell>
        </row>
        <row r="76">
          <cell r="A76">
            <v>21301</v>
          </cell>
          <cell r="B76">
            <v>11127</v>
          </cell>
          <cell r="C76">
            <v>1167</v>
          </cell>
          <cell r="E76">
            <v>1000</v>
          </cell>
        </row>
        <row r="77">
          <cell r="A77">
            <v>21302</v>
          </cell>
          <cell r="B77">
            <v>11127</v>
          </cell>
          <cell r="C77">
            <v>1167</v>
          </cell>
          <cell r="E77">
            <v>1000</v>
          </cell>
        </row>
        <row r="78">
          <cell r="A78">
            <v>21303</v>
          </cell>
          <cell r="B78">
            <v>11127</v>
          </cell>
          <cell r="C78">
            <v>1167</v>
          </cell>
          <cell r="E78">
            <v>1000</v>
          </cell>
        </row>
        <row r="79">
          <cell r="A79">
            <v>21401</v>
          </cell>
          <cell r="B79">
            <v>11127</v>
          </cell>
          <cell r="C79">
            <v>1167</v>
          </cell>
          <cell r="E79">
            <v>1000</v>
          </cell>
        </row>
        <row r="80">
          <cell r="A80">
            <v>21501</v>
          </cell>
          <cell r="B80">
            <v>11127</v>
          </cell>
          <cell r="C80">
            <v>1167</v>
          </cell>
          <cell r="E80">
            <v>1000</v>
          </cell>
        </row>
        <row r="81">
          <cell r="A81">
            <v>21601</v>
          </cell>
          <cell r="B81">
            <v>11127</v>
          </cell>
          <cell r="C81">
            <v>1167</v>
          </cell>
          <cell r="E81">
            <v>1000</v>
          </cell>
        </row>
        <row r="82">
          <cell r="A82">
            <v>21602</v>
          </cell>
          <cell r="B82">
            <v>11127</v>
          </cell>
          <cell r="C82">
            <v>1167</v>
          </cell>
          <cell r="E82">
            <v>1000</v>
          </cell>
        </row>
        <row r="83">
          <cell r="A83">
            <v>21603</v>
          </cell>
          <cell r="B83">
            <v>11127</v>
          </cell>
          <cell r="C83">
            <v>1167</v>
          </cell>
          <cell r="E83">
            <v>1000</v>
          </cell>
        </row>
        <row r="84">
          <cell r="A84">
            <v>21701</v>
          </cell>
          <cell r="B84">
            <v>11127</v>
          </cell>
          <cell r="C84">
            <v>1167</v>
          </cell>
          <cell r="E84">
            <v>1000</v>
          </cell>
        </row>
        <row r="85">
          <cell r="A85">
            <v>21702</v>
          </cell>
          <cell r="B85">
            <v>11127</v>
          </cell>
          <cell r="C85">
            <v>1167</v>
          </cell>
          <cell r="E85">
            <v>1000</v>
          </cell>
        </row>
        <row r="86">
          <cell r="A86">
            <v>21703</v>
          </cell>
          <cell r="B86">
            <v>11127</v>
          </cell>
          <cell r="C86">
            <v>1167</v>
          </cell>
          <cell r="E86">
            <v>1000</v>
          </cell>
        </row>
        <row r="87">
          <cell r="A87">
            <v>21704</v>
          </cell>
          <cell r="B87">
            <v>11127</v>
          </cell>
          <cell r="C87">
            <v>1167</v>
          </cell>
          <cell r="E87">
            <v>1000</v>
          </cell>
        </row>
        <row r="88">
          <cell r="A88">
            <v>21705</v>
          </cell>
          <cell r="B88">
            <v>11127</v>
          </cell>
          <cell r="C88">
            <v>1167</v>
          </cell>
          <cell r="E88">
            <v>1000</v>
          </cell>
        </row>
        <row r="89">
          <cell r="A89">
            <v>21801</v>
          </cell>
          <cell r="B89">
            <v>11127</v>
          </cell>
          <cell r="C89">
            <v>1167</v>
          </cell>
          <cell r="E89">
            <v>1000</v>
          </cell>
        </row>
        <row r="90">
          <cell r="A90">
            <v>21802</v>
          </cell>
          <cell r="B90">
            <v>11127</v>
          </cell>
          <cell r="C90">
            <v>1167</v>
          </cell>
          <cell r="E90">
            <v>1000</v>
          </cell>
        </row>
        <row r="91">
          <cell r="A91">
            <v>22052</v>
          </cell>
          <cell r="B91">
            <v>10817</v>
          </cell>
          <cell r="C91">
            <v>1167</v>
          </cell>
          <cell r="E91">
            <v>1000</v>
          </cell>
        </row>
        <row r="92">
          <cell r="A92">
            <v>22056</v>
          </cell>
          <cell r="B92">
            <v>10814</v>
          </cell>
          <cell r="C92">
            <v>1167</v>
          </cell>
          <cell r="E92">
            <v>1000</v>
          </cell>
        </row>
        <row r="93">
          <cell r="A93">
            <v>22058</v>
          </cell>
          <cell r="B93">
            <v>11126</v>
          </cell>
          <cell r="C93">
            <v>1167</v>
          </cell>
          <cell r="E93">
            <v>1000</v>
          </cell>
        </row>
        <row r="94">
          <cell r="A94">
            <v>22059</v>
          </cell>
          <cell r="B94">
            <v>11126</v>
          </cell>
          <cell r="C94">
            <v>1167</v>
          </cell>
          <cell r="E94">
            <v>1000</v>
          </cell>
        </row>
        <row r="95">
          <cell r="A95">
            <v>22114</v>
          </cell>
          <cell r="B95">
            <v>11871</v>
          </cell>
          <cell r="C95">
            <v>1030</v>
          </cell>
          <cell r="E95">
            <v>1000</v>
          </cell>
        </row>
        <row r="96">
          <cell r="A96">
            <v>22205</v>
          </cell>
          <cell r="B96">
            <v>11648</v>
          </cell>
          <cell r="C96">
            <v>1206</v>
          </cell>
          <cell r="E96">
            <v>1000</v>
          </cell>
        </row>
        <row r="97">
          <cell r="A97">
            <v>22215</v>
          </cell>
          <cell r="B97">
            <v>11651</v>
          </cell>
          <cell r="C97">
            <v>1200</v>
          </cell>
          <cell r="E97">
            <v>1000</v>
          </cell>
        </row>
        <row r="98">
          <cell r="A98">
            <v>22315</v>
          </cell>
          <cell r="B98">
            <v>11652</v>
          </cell>
          <cell r="C98">
            <v>1200</v>
          </cell>
          <cell r="E98">
            <v>1000</v>
          </cell>
        </row>
        <row r="99">
          <cell r="A99">
            <v>22335</v>
          </cell>
          <cell r="B99">
            <v>11650</v>
          </cell>
          <cell r="C99">
            <v>1200</v>
          </cell>
          <cell r="E99">
            <v>1000</v>
          </cell>
        </row>
        <row r="100">
          <cell r="A100">
            <v>22355</v>
          </cell>
          <cell r="B100">
            <v>11648</v>
          </cell>
          <cell r="C100">
            <v>1200</v>
          </cell>
          <cell r="E100">
            <v>1000</v>
          </cell>
        </row>
        <row r="101">
          <cell r="A101">
            <v>22415</v>
          </cell>
          <cell r="B101">
            <v>11655</v>
          </cell>
          <cell r="C101">
            <v>1200</v>
          </cell>
          <cell r="E101">
            <v>1000</v>
          </cell>
        </row>
        <row r="102">
          <cell r="A102">
            <v>22425</v>
          </cell>
          <cell r="B102">
            <v>11653</v>
          </cell>
          <cell r="C102">
            <v>1200</v>
          </cell>
          <cell r="E102">
            <v>1000</v>
          </cell>
        </row>
        <row r="103">
          <cell r="A103">
            <v>22435</v>
          </cell>
          <cell r="B103">
            <v>11648</v>
          </cell>
          <cell r="C103">
            <v>1200</v>
          </cell>
          <cell r="E103">
            <v>1000</v>
          </cell>
        </row>
        <row r="104">
          <cell r="A104">
            <v>22460</v>
          </cell>
          <cell r="B104">
            <v>11654</v>
          </cell>
          <cell r="C104">
            <v>1200</v>
          </cell>
          <cell r="E104">
            <v>1000</v>
          </cell>
        </row>
        <row r="105">
          <cell r="A105">
            <v>22510</v>
          </cell>
          <cell r="B105">
            <v>11648</v>
          </cell>
          <cell r="C105">
            <v>1200</v>
          </cell>
          <cell r="E105">
            <v>1000</v>
          </cell>
        </row>
        <row r="106">
          <cell r="A106">
            <v>22540</v>
          </cell>
          <cell r="B106">
            <v>11682</v>
          </cell>
          <cell r="C106">
            <v>1200</v>
          </cell>
          <cell r="E106">
            <v>1000</v>
          </cell>
        </row>
        <row r="107">
          <cell r="A107">
            <v>22725</v>
          </cell>
          <cell r="B107">
            <v>11655</v>
          </cell>
          <cell r="C107">
            <v>1200</v>
          </cell>
          <cell r="E107">
            <v>1000</v>
          </cell>
        </row>
        <row r="108">
          <cell r="A108">
            <v>22760</v>
          </cell>
          <cell r="B108">
            <v>11898</v>
          </cell>
          <cell r="C108">
            <v>1200</v>
          </cell>
          <cell r="E108">
            <v>1000</v>
          </cell>
        </row>
        <row r="109">
          <cell r="A109">
            <v>22761</v>
          </cell>
          <cell r="B109">
            <v>11898</v>
          </cell>
          <cell r="C109">
            <v>1200</v>
          </cell>
          <cell r="E109">
            <v>1000</v>
          </cell>
        </row>
        <row r="110">
          <cell r="A110">
            <v>22762</v>
          </cell>
          <cell r="B110">
            <v>11898</v>
          </cell>
          <cell r="C110">
            <v>1200</v>
          </cell>
          <cell r="E110">
            <v>1000</v>
          </cell>
        </row>
        <row r="111">
          <cell r="A111">
            <v>22801</v>
          </cell>
          <cell r="B111">
            <v>11679</v>
          </cell>
          <cell r="C111">
            <v>1200</v>
          </cell>
          <cell r="E111">
            <v>1000</v>
          </cell>
        </row>
        <row r="112">
          <cell r="A112">
            <v>22803</v>
          </cell>
          <cell r="B112">
            <v>11679</v>
          </cell>
          <cell r="C112">
            <v>1200</v>
          </cell>
          <cell r="E112">
            <v>1000</v>
          </cell>
        </row>
        <row r="113">
          <cell r="A113">
            <v>22810</v>
          </cell>
          <cell r="B113">
            <v>11679</v>
          </cell>
          <cell r="C113">
            <v>1200</v>
          </cell>
          <cell r="E113">
            <v>1000</v>
          </cell>
        </row>
        <row r="114">
          <cell r="A114">
            <v>22811</v>
          </cell>
          <cell r="B114">
            <v>11680</v>
          </cell>
          <cell r="C114">
            <v>1200</v>
          </cell>
          <cell r="E114">
            <v>1000</v>
          </cell>
        </row>
        <row r="115">
          <cell r="A115">
            <v>22812</v>
          </cell>
          <cell r="B115">
            <v>11680</v>
          </cell>
          <cell r="C115">
            <v>1200</v>
          </cell>
          <cell r="E115">
            <v>1000</v>
          </cell>
        </row>
        <row r="116">
          <cell r="A116">
            <v>22815</v>
          </cell>
          <cell r="B116">
            <v>11679</v>
          </cell>
          <cell r="C116">
            <v>1200</v>
          </cell>
          <cell r="E116">
            <v>1000</v>
          </cell>
        </row>
        <row r="117">
          <cell r="A117">
            <v>22820</v>
          </cell>
          <cell r="B117">
            <v>11679</v>
          </cell>
          <cell r="C117">
            <v>1200</v>
          </cell>
          <cell r="E117">
            <v>1000</v>
          </cell>
        </row>
        <row r="118">
          <cell r="A118">
            <v>22830</v>
          </cell>
          <cell r="B118">
            <v>11679</v>
          </cell>
          <cell r="C118">
            <v>1200</v>
          </cell>
          <cell r="E118">
            <v>1000</v>
          </cell>
        </row>
        <row r="119">
          <cell r="A119">
            <v>22850</v>
          </cell>
          <cell r="B119">
            <v>11679</v>
          </cell>
          <cell r="C119">
            <v>1200</v>
          </cell>
          <cell r="E119">
            <v>1000</v>
          </cell>
        </row>
        <row r="120">
          <cell r="A120">
            <v>22860</v>
          </cell>
          <cell r="B120">
            <v>11679</v>
          </cell>
          <cell r="C120">
            <v>1200</v>
          </cell>
          <cell r="E120">
            <v>1000</v>
          </cell>
        </row>
        <row r="121">
          <cell r="A121">
            <v>22870</v>
          </cell>
          <cell r="B121">
            <v>11679</v>
          </cell>
          <cell r="C121">
            <v>1200</v>
          </cell>
          <cell r="E121">
            <v>1000</v>
          </cell>
        </row>
        <row r="122">
          <cell r="A122">
            <v>22880</v>
          </cell>
          <cell r="B122">
            <v>11679</v>
          </cell>
          <cell r="C122">
            <v>1200</v>
          </cell>
          <cell r="E122">
            <v>1000</v>
          </cell>
        </row>
        <row r="123">
          <cell r="A123">
            <v>22885</v>
          </cell>
          <cell r="B123">
            <v>11679</v>
          </cell>
          <cell r="C123">
            <v>1200</v>
          </cell>
          <cell r="E123">
            <v>1000</v>
          </cell>
        </row>
        <row r="124">
          <cell r="A124">
            <v>22890</v>
          </cell>
          <cell r="B124">
            <v>11679</v>
          </cell>
          <cell r="C124">
            <v>1200</v>
          </cell>
          <cell r="E124">
            <v>1000</v>
          </cell>
        </row>
        <row r="125">
          <cell r="A125">
            <v>22896</v>
          </cell>
          <cell r="B125">
            <v>11679</v>
          </cell>
          <cell r="C125">
            <v>1200</v>
          </cell>
          <cell r="E125">
            <v>1000</v>
          </cell>
        </row>
        <row r="126">
          <cell r="A126">
            <v>22905</v>
          </cell>
          <cell r="B126">
            <v>11656</v>
          </cell>
          <cell r="C126">
            <v>1200</v>
          </cell>
          <cell r="E126">
            <v>1000</v>
          </cell>
        </row>
        <row r="127">
          <cell r="A127">
            <v>23120</v>
          </cell>
          <cell r="B127">
            <v>11633</v>
          </cell>
          <cell r="C127">
            <v>1200</v>
          </cell>
          <cell r="E127">
            <v>1000</v>
          </cell>
        </row>
        <row r="128">
          <cell r="A128">
            <v>23126</v>
          </cell>
          <cell r="B128">
            <v>11883</v>
          </cell>
          <cell r="C128">
            <v>1167</v>
          </cell>
          <cell r="E128">
            <v>1000</v>
          </cell>
        </row>
        <row r="129">
          <cell r="A129">
            <v>23128</v>
          </cell>
          <cell r="B129">
            <v>11680</v>
          </cell>
          <cell r="C129">
            <v>1200</v>
          </cell>
          <cell r="E129">
            <v>1000</v>
          </cell>
        </row>
        <row r="130">
          <cell r="A130">
            <v>23129</v>
          </cell>
          <cell r="B130">
            <v>11680</v>
          </cell>
          <cell r="C130">
            <v>1200</v>
          </cell>
          <cell r="E130">
            <v>1000</v>
          </cell>
        </row>
        <row r="131">
          <cell r="A131">
            <v>23201</v>
          </cell>
          <cell r="B131">
            <v>12289</v>
          </cell>
          <cell r="C131">
            <v>1201</v>
          </cell>
          <cell r="E131">
            <v>1000</v>
          </cell>
        </row>
        <row r="132">
          <cell r="A132">
            <v>23220</v>
          </cell>
          <cell r="B132">
            <v>11647</v>
          </cell>
          <cell r="C132">
            <v>1200</v>
          </cell>
          <cell r="E132">
            <v>1000</v>
          </cell>
        </row>
        <row r="133">
          <cell r="A133">
            <v>23225</v>
          </cell>
          <cell r="B133">
            <v>11647</v>
          </cell>
          <cell r="C133">
            <v>1200</v>
          </cell>
          <cell r="E133">
            <v>1000</v>
          </cell>
        </row>
        <row r="134">
          <cell r="A134">
            <v>23240</v>
          </cell>
          <cell r="B134">
            <v>12293</v>
          </cell>
          <cell r="C134">
            <v>1201</v>
          </cell>
          <cell r="E134">
            <v>1000</v>
          </cell>
        </row>
        <row r="135">
          <cell r="A135">
            <v>23241</v>
          </cell>
          <cell r="B135">
            <v>12291</v>
          </cell>
          <cell r="C135">
            <v>1201</v>
          </cell>
          <cell r="E135">
            <v>1000</v>
          </cell>
        </row>
        <row r="136">
          <cell r="A136">
            <v>23300</v>
          </cell>
          <cell r="B136">
            <v>12290</v>
          </cell>
          <cell r="C136">
            <v>1201</v>
          </cell>
          <cell r="E136">
            <v>1000</v>
          </cell>
        </row>
        <row r="137">
          <cell r="A137">
            <v>23315</v>
          </cell>
          <cell r="B137">
            <v>11887</v>
          </cell>
          <cell r="C137">
            <v>1200</v>
          </cell>
          <cell r="E137">
            <v>1000</v>
          </cell>
        </row>
        <row r="138">
          <cell r="A138">
            <v>23316</v>
          </cell>
          <cell r="B138">
            <v>11829</v>
          </cell>
          <cell r="C138">
            <v>1200</v>
          </cell>
          <cell r="E138">
            <v>1000</v>
          </cell>
        </row>
        <row r="139">
          <cell r="A139">
            <v>23320</v>
          </cell>
          <cell r="B139">
            <v>11909</v>
          </cell>
          <cell r="C139">
            <v>1167</v>
          </cell>
          <cell r="E139">
            <v>1000</v>
          </cell>
        </row>
        <row r="140">
          <cell r="A140">
            <v>23330</v>
          </cell>
          <cell r="B140">
            <v>12293</v>
          </cell>
          <cell r="C140">
            <v>1201</v>
          </cell>
          <cell r="E140">
            <v>1000</v>
          </cell>
        </row>
        <row r="141">
          <cell r="A141">
            <v>23405</v>
          </cell>
          <cell r="B141">
            <v>11640</v>
          </cell>
          <cell r="C141">
            <v>1200</v>
          </cell>
          <cell r="E141">
            <v>1000</v>
          </cell>
        </row>
        <row r="142">
          <cell r="A142">
            <v>23420</v>
          </cell>
          <cell r="B142">
            <v>11640</v>
          </cell>
          <cell r="C142">
            <v>1200</v>
          </cell>
          <cell r="E142">
            <v>1000</v>
          </cell>
        </row>
        <row r="143">
          <cell r="A143">
            <v>23430</v>
          </cell>
          <cell r="B143">
            <v>11640</v>
          </cell>
          <cell r="C143">
            <v>1200</v>
          </cell>
          <cell r="E143">
            <v>1000</v>
          </cell>
        </row>
        <row r="144">
          <cell r="A144">
            <v>23440</v>
          </cell>
          <cell r="B144">
            <v>11640</v>
          </cell>
          <cell r="C144">
            <v>1200</v>
          </cell>
          <cell r="E144">
            <v>1000</v>
          </cell>
        </row>
        <row r="145">
          <cell r="A145">
            <v>23450</v>
          </cell>
          <cell r="B145">
            <v>11640</v>
          </cell>
          <cell r="C145">
            <v>1200</v>
          </cell>
          <cell r="E145">
            <v>1000</v>
          </cell>
        </row>
        <row r="146">
          <cell r="A146">
            <v>23550</v>
          </cell>
          <cell r="B146">
            <v>11530</v>
          </cell>
          <cell r="C146">
            <v>1200</v>
          </cell>
          <cell r="E146">
            <v>1000</v>
          </cell>
        </row>
        <row r="147">
          <cell r="A147">
            <v>23551</v>
          </cell>
          <cell r="B147">
            <v>12290</v>
          </cell>
          <cell r="C147">
            <v>1201</v>
          </cell>
          <cell r="E147">
            <v>1000</v>
          </cell>
        </row>
        <row r="148">
          <cell r="A148">
            <v>23555</v>
          </cell>
          <cell r="B148">
            <v>12290</v>
          </cell>
          <cell r="C148">
            <v>1201</v>
          </cell>
          <cell r="E148">
            <v>1000</v>
          </cell>
        </row>
        <row r="149">
          <cell r="A149">
            <v>23560</v>
          </cell>
          <cell r="B149">
            <v>12202</v>
          </cell>
          <cell r="C149">
            <v>1201</v>
          </cell>
          <cell r="E149">
            <v>1000</v>
          </cell>
        </row>
        <row r="150">
          <cell r="A150">
            <v>23561</v>
          </cell>
          <cell r="B150">
            <v>11838</v>
          </cell>
          <cell r="C150">
            <v>1200</v>
          </cell>
          <cell r="E150">
            <v>1000</v>
          </cell>
        </row>
        <row r="151">
          <cell r="A151">
            <v>23635</v>
          </cell>
          <cell r="B151">
            <v>11647</v>
          </cell>
          <cell r="C151">
            <v>1200</v>
          </cell>
          <cell r="E151">
            <v>1000</v>
          </cell>
        </row>
        <row r="152">
          <cell r="A152">
            <v>23700</v>
          </cell>
          <cell r="B152">
            <v>11647</v>
          </cell>
          <cell r="C152">
            <v>1200</v>
          </cell>
          <cell r="E152">
            <v>1000</v>
          </cell>
        </row>
        <row r="153">
          <cell r="A153">
            <v>23710</v>
          </cell>
          <cell r="B153">
            <v>11647</v>
          </cell>
          <cell r="C153">
            <v>1200</v>
          </cell>
          <cell r="E153">
            <v>1000</v>
          </cell>
        </row>
        <row r="154">
          <cell r="A154">
            <v>23720</v>
          </cell>
          <cell r="B154">
            <v>11647</v>
          </cell>
          <cell r="C154">
            <v>1200</v>
          </cell>
          <cell r="E154">
            <v>1000</v>
          </cell>
        </row>
        <row r="155">
          <cell r="A155">
            <v>24001</v>
          </cell>
          <cell r="B155">
            <v>10193</v>
          </cell>
          <cell r="C155">
            <v>1028</v>
          </cell>
          <cell r="E155">
            <v>1000</v>
          </cell>
        </row>
        <row r="156">
          <cell r="A156">
            <v>24002</v>
          </cell>
          <cell r="B156">
            <v>10193</v>
          </cell>
          <cell r="C156">
            <v>1028</v>
          </cell>
          <cell r="E156">
            <v>1000</v>
          </cell>
        </row>
        <row r="157">
          <cell r="A157">
            <v>25001</v>
          </cell>
          <cell r="B157">
            <v>11645</v>
          </cell>
          <cell r="C157">
            <v>1200</v>
          </cell>
          <cell r="E157">
            <v>1000</v>
          </cell>
        </row>
        <row r="158">
          <cell r="A158">
            <v>25002</v>
          </cell>
          <cell r="B158">
            <v>11886</v>
          </cell>
          <cell r="C158">
            <v>1200</v>
          </cell>
          <cell r="E158">
            <v>1000</v>
          </cell>
        </row>
        <row r="159">
          <cell r="A159">
            <v>25005</v>
          </cell>
          <cell r="B159">
            <v>11640</v>
          </cell>
          <cell r="C159">
            <v>1200</v>
          </cell>
          <cell r="E159">
            <v>1000</v>
          </cell>
        </row>
        <row r="160">
          <cell r="A160">
            <v>25012</v>
          </cell>
          <cell r="B160">
            <v>12304</v>
          </cell>
          <cell r="C160">
            <v>1200</v>
          </cell>
          <cell r="E160">
            <v>1000</v>
          </cell>
        </row>
        <row r="161">
          <cell r="A161">
            <v>25014</v>
          </cell>
          <cell r="B161">
            <v>12304</v>
          </cell>
          <cell r="C161">
            <v>1200</v>
          </cell>
          <cell r="E161">
            <v>1000</v>
          </cell>
        </row>
        <row r="162">
          <cell r="A162">
            <v>25022</v>
          </cell>
          <cell r="B162">
            <v>12303</v>
          </cell>
          <cell r="C162">
            <v>1200</v>
          </cell>
          <cell r="E162">
            <v>1000</v>
          </cell>
        </row>
        <row r="163">
          <cell r="A163">
            <v>25024</v>
          </cell>
          <cell r="B163">
            <v>11657</v>
          </cell>
          <cell r="C163">
            <v>1200</v>
          </cell>
          <cell r="E163">
            <v>1000</v>
          </cell>
        </row>
        <row r="164">
          <cell r="A164">
            <v>25026</v>
          </cell>
          <cell r="B164">
            <v>11657</v>
          </cell>
          <cell r="C164">
            <v>1200</v>
          </cell>
          <cell r="E164">
            <v>1000</v>
          </cell>
        </row>
        <row r="165">
          <cell r="A165">
            <v>25027</v>
          </cell>
          <cell r="B165">
            <v>11657</v>
          </cell>
          <cell r="C165">
            <v>1200</v>
          </cell>
          <cell r="E165">
            <v>1000</v>
          </cell>
        </row>
        <row r="166">
          <cell r="A166">
            <v>25028</v>
          </cell>
          <cell r="B166">
            <v>12303</v>
          </cell>
          <cell r="C166">
            <v>1200</v>
          </cell>
          <cell r="E166">
            <v>1000</v>
          </cell>
        </row>
        <row r="167">
          <cell r="A167">
            <v>25030</v>
          </cell>
          <cell r="B167">
            <v>11643</v>
          </cell>
          <cell r="C167">
            <v>1200</v>
          </cell>
          <cell r="E167">
            <v>1000</v>
          </cell>
        </row>
        <row r="168">
          <cell r="A168">
            <v>25050</v>
          </cell>
          <cell r="B168">
            <v>11641</v>
          </cell>
          <cell r="C168">
            <v>1200</v>
          </cell>
          <cell r="E168">
            <v>1000</v>
          </cell>
        </row>
        <row r="169">
          <cell r="A169">
            <v>25060</v>
          </cell>
          <cell r="B169">
            <v>11641</v>
          </cell>
          <cell r="C169">
            <v>1200</v>
          </cell>
          <cell r="E169">
            <v>1000</v>
          </cell>
        </row>
        <row r="170">
          <cell r="A170">
            <v>25070</v>
          </cell>
          <cell r="B170">
            <v>11643</v>
          </cell>
          <cell r="C170">
            <v>1200</v>
          </cell>
          <cell r="E170">
            <v>1000</v>
          </cell>
        </row>
        <row r="171">
          <cell r="A171">
            <v>25080</v>
          </cell>
          <cell r="B171">
            <v>11643</v>
          </cell>
          <cell r="C171">
            <v>1200</v>
          </cell>
          <cell r="E171">
            <v>1000</v>
          </cell>
        </row>
        <row r="172">
          <cell r="A172">
            <v>25090</v>
          </cell>
          <cell r="B172">
            <v>11643</v>
          </cell>
          <cell r="C172">
            <v>1200</v>
          </cell>
          <cell r="E172">
            <v>1000</v>
          </cell>
        </row>
        <row r="173">
          <cell r="A173">
            <v>25110</v>
          </cell>
          <cell r="B173">
            <v>11126</v>
          </cell>
          <cell r="C173">
            <v>1167</v>
          </cell>
          <cell r="E173">
            <v>1000</v>
          </cell>
        </row>
        <row r="174">
          <cell r="A174">
            <v>25112</v>
          </cell>
          <cell r="B174">
            <v>11686</v>
          </cell>
          <cell r="C174">
            <v>1201</v>
          </cell>
          <cell r="E174">
            <v>1000</v>
          </cell>
        </row>
        <row r="175">
          <cell r="A175">
            <v>25113</v>
          </cell>
          <cell r="B175">
            <v>11126</v>
          </cell>
          <cell r="C175">
            <v>1167</v>
          </cell>
          <cell r="E175">
            <v>1000</v>
          </cell>
        </row>
        <row r="176">
          <cell r="A176">
            <v>25132</v>
          </cell>
          <cell r="B176">
            <v>11686</v>
          </cell>
          <cell r="C176">
            <v>1201</v>
          </cell>
          <cell r="E176">
            <v>1000</v>
          </cell>
        </row>
        <row r="177">
          <cell r="A177">
            <v>25142</v>
          </cell>
          <cell r="B177">
            <v>11686</v>
          </cell>
          <cell r="C177">
            <v>1201</v>
          </cell>
          <cell r="E177">
            <v>1000</v>
          </cell>
        </row>
        <row r="178">
          <cell r="A178">
            <v>25160</v>
          </cell>
          <cell r="B178">
            <v>11744</v>
          </cell>
          <cell r="C178">
            <v>1201</v>
          </cell>
          <cell r="E178">
            <v>1000</v>
          </cell>
        </row>
        <row r="179">
          <cell r="A179">
            <v>25172</v>
          </cell>
          <cell r="B179">
            <v>11745</v>
          </cell>
          <cell r="C179">
            <v>1201</v>
          </cell>
          <cell r="E179">
            <v>1000</v>
          </cell>
        </row>
        <row r="180">
          <cell r="A180">
            <v>25173</v>
          </cell>
          <cell r="B180">
            <v>11744</v>
          </cell>
          <cell r="C180">
            <v>1201</v>
          </cell>
          <cell r="E180">
            <v>1000</v>
          </cell>
        </row>
        <row r="181">
          <cell r="A181">
            <v>25174</v>
          </cell>
          <cell r="B181">
            <v>11746</v>
          </cell>
          <cell r="C181">
            <v>1201</v>
          </cell>
          <cell r="E181">
            <v>1000</v>
          </cell>
        </row>
        <row r="182">
          <cell r="A182">
            <v>25176</v>
          </cell>
          <cell r="B182">
            <v>11747</v>
          </cell>
          <cell r="C182">
            <v>1201</v>
          </cell>
          <cell r="E182">
            <v>1000</v>
          </cell>
        </row>
        <row r="183">
          <cell r="A183">
            <v>25177</v>
          </cell>
          <cell r="B183">
            <v>11744</v>
          </cell>
          <cell r="C183">
            <v>1201</v>
          </cell>
          <cell r="E183">
            <v>1000</v>
          </cell>
        </row>
        <row r="184">
          <cell r="A184">
            <v>25178</v>
          </cell>
          <cell r="B184">
            <v>11744</v>
          </cell>
          <cell r="C184">
            <v>1201</v>
          </cell>
          <cell r="E184">
            <v>1000</v>
          </cell>
        </row>
        <row r="185">
          <cell r="A185">
            <v>25182</v>
          </cell>
          <cell r="B185">
            <v>11744</v>
          </cell>
          <cell r="C185">
            <v>1201</v>
          </cell>
          <cell r="E185">
            <v>1000</v>
          </cell>
        </row>
        <row r="186">
          <cell r="A186">
            <v>27001</v>
          </cell>
          <cell r="B186">
            <v>11674</v>
          </cell>
          <cell r="C186">
            <v>1200</v>
          </cell>
          <cell r="E186">
            <v>1000</v>
          </cell>
        </row>
        <row r="187">
          <cell r="A187">
            <v>27005</v>
          </cell>
          <cell r="B187">
            <v>11858</v>
          </cell>
          <cell r="C187">
            <v>1200</v>
          </cell>
          <cell r="E187">
            <v>1000</v>
          </cell>
        </row>
        <row r="188">
          <cell r="A188">
            <v>27010</v>
          </cell>
          <cell r="B188">
            <v>11674</v>
          </cell>
          <cell r="C188">
            <v>1200</v>
          </cell>
          <cell r="E188">
            <v>1000</v>
          </cell>
        </row>
        <row r="189">
          <cell r="A189">
            <v>27020</v>
          </cell>
          <cell r="B189">
            <v>11674</v>
          </cell>
          <cell r="C189">
            <v>1200</v>
          </cell>
          <cell r="E189">
            <v>1000</v>
          </cell>
        </row>
        <row r="190">
          <cell r="A190">
            <v>27030</v>
          </cell>
          <cell r="B190">
            <v>11674</v>
          </cell>
          <cell r="C190">
            <v>1200</v>
          </cell>
          <cell r="E190">
            <v>1000</v>
          </cell>
        </row>
        <row r="191">
          <cell r="A191">
            <v>27105</v>
          </cell>
          <cell r="B191">
            <v>11624</v>
          </cell>
          <cell r="C191">
            <v>1200</v>
          </cell>
          <cell r="E191">
            <v>1000</v>
          </cell>
        </row>
        <row r="192">
          <cell r="A192">
            <v>27110</v>
          </cell>
          <cell r="B192">
            <v>11626</v>
          </cell>
          <cell r="C192">
            <v>1200</v>
          </cell>
          <cell r="E192">
            <v>1000</v>
          </cell>
        </row>
        <row r="193">
          <cell r="A193">
            <v>27251</v>
          </cell>
          <cell r="B193">
            <v>11626</v>
          </cell>
          <cell r="C193">
            <v>1200</v>
          </cell>
          <cell r="E193">
            <v>1000</v>
          </cell>
        </row>
        <row r="194">
          <cell r="A194">
            <v>27311</v>
          </cell>
          <cell r="B194">
            <v>11632</v>
          </cell>
          <cell r="C194">
            <v>1200</v>
          </cell>
          <cell r="E194">
            <v>1000</v>
          </cell>
        </row>
        <row r="195">
          <cell r="A195">
            <v>27331</v>
          </cell>
          <cell r="B195">
            <v>11640</v>
          </cell>
          <cell r="C195">
            <v>1200</v>
          </cell>
          <cell r="E195">
            <v>1000</v>
          </cell>
        </row>
        <row r="196">
          <cell r="A196">
            <v>27335</v>
          </cell>
          <cell r="B196">
            <v>11640</v>
          </cell>
          <cell r="C196">
            <v>1200</v>
          </cell>
          <cell r="E196">
            <v>1000</v>
          </cell>
        </row>
        <row r="197">
          <cell r="A197">
            <v>27336</v>
          </cell>
          <cell r="B197">
            <v>11640</v>
          </cell>
          <cell r="C197">
            <v>1200</v>
          </cell>
          <cell r="E197">
            <v>1000</v>
          </cell>
        </row>
        <row r="198">
          <cell r="A198">
            <v>27361</v>
          </cell>
          <cell r="B198">
            <v>11640</v>
          </cell>
          <cell r="C198">
            <v>1200</v>
          </cell>
          <cell r="E198">
            <v>1000</v>
          </cell>
        </row>
        <row r="199">
          <cell r="A199">
            <v>27431</v>
          </cell>
          <cell r="B199">
            <v>11635</v>
          </cell>
          <cell r="C199">
            <v>1200</v>
          </cell>
          <cell r="E199">
            <v>1000</v>
          </cell>
        </row>
        <row r="200">
          <cell r="A200">
            <v>27441</v>
          </cell>
          <cell r="B200">
            <v>11635</v>
          </cell>
          <cell r="C200">
            <v>1200</v>
          </cell>
          <cell r="E200">
            <v>1000</v>
          </cell>
        </row>
        <row r="201">
          <cell r="A201">
            <v>27451</v>
          </cell>
          <cell r="B201">
            <v>11635</v>
          </cell>
          <cell r="C201">
            <v>1200</v>
          </cell>
          <cell r="E201">
            <v>1000</v>
          </cell>
        </row>
        <row r="202">
          <cell r="A202">
            <v>27601</v>
          </cell>
          <cell r="B202">
            <v>11624</v>
          </cell>
          <cell r="C202">
            <v>1200</v>
          </cell>
          <cell r="E202">
            <v>1000</v>
          </cell>
        </row>
        <row r="203">
          <cell r="A203">
            <v>27615</v>
          </cell>
          <cell r="B203">
            <v>11624</v>
          </cell>
          <cell r="C203">
            <v>1200</v>
          </cell>
          <cell r="E203">
            <v>1000</v>
          </cell>
        </row>
        <row r="204">
          <cell r="A204">
            <v>27620</v>
          </cell>
          <cell r="B204">
            <v>11624</v>
          </cell>
          <cell r="C204">
            <v>1200</v>
          </cell>
          <cell r="E204">
            <v>1000</v>
          </cell>
        </row>
        <row r="205">
          <cell r="A205">
            <v>27641</v>
          </cell>
          <cell r="B205">
            <v>11624</v>
          </cell>
          <cell r="C205">
            <v>1200</v>
          </cell>
          <cell r="E205">
            <v>1000</v>
          </cell>
        </row>
        <row r="206">
          <cell r="A206">
            <v>27645</v>
          </cell>
          <cell r="B206">
            <v>11624</v>
          </cell>
          <cell r="C206">
            <v>1200</v>
          </cell>
          <cell r="E206">
            <v>1000</v>
          </cell>
        </row>
        <row r="207">
          <cell r="A207">
            <v>27660</v>
          </cell>
          <cell r="B207">
            <v>11624</v>
          </cell>
          <cell r="C207">
            <v>1200</v>
          </cell>
          <cell r="E207">
            <v>1000</v>
          </cell>
        </row>
        <row r="208">
          <cell r="A208">
            <v>27680</v>
          </cell>
          <cell r="B208">
            <v>11629</v>
          </cell>
          <cell r="C208">
            <v>1200</v>
          </cell>
          <cell r="E208">
            <v>1000</v>
          </cell>
        </row>
        <row r="209">
          <cell r="A209">
            <v>27722</v>
          </cell>
          <cell r="B209">
            <v>11623</v>
          </cell>
          <cell r="C209">
            <v>1200</v>
          </cell>
          <cell r="E209">
            <v>1000</v>
          </cell>
        </row>
        <row r="210">
          <cell r="A210">
            <v>27724</v>
          </cell>
          <cell r="B210">
            <v>11623</v>
          </cell>
          <cell r="C210">
            <v>1200</v>
          </cell>
          <cell r="E210">
            <v>1000</v>
          </cell>
        </row>
        <row r="211">
          <cell r="A211">
            <v>27731</v>
          </cell>
          <cell r="B211">
            <v>11623</v>
          </cell>
          <cell r="C211">
            <v>1200</v>
          </cell>
          <cell r="E211">
            <v>1000</v>
          </cell>
        </row>
        <row r="212">
          <cell r="A212">
            <v>27733</v>
          </cell>
          <cell r="B212">
            <v>11623</v>
          </cell>
          <cell r="C212">
            <v>1200</v>
          </cell>
          <cell r="E212">
            <v>1000</v>
          </cell>
        </row>
        <row r="213">
          <cell r="A213">
            <v>27740</v>
          </cell>
          <cell r="B213">
            <v>11623</v>
          </cell>
          <cell r="C213">
            <v>1200</v>
          </cell>
          <cell r="E213">
            <v>1000</v>
          </cell>
        </row>
        <row r="214">
          <cell r="A214">
            <v>27750</v>
          </cell>
          <cell r="B214">
            <v>11623</v>
          </cell>
          <cell r="C214">
            <v>1200</v>
          </cell>
          <cell r="E214">
            <v>1000</v>
          </cell>
        </row>
        <row r="215">
          <cell r="A215">
            <v>27800</v>
          </cell>
          <cell r="B215">
            <v>11626</v>
          </cell>
          <cell r="C215">
            <v>1200</v>
          </cell>
          <cell r="E215">
            <v>1000</v>
          </cell>
        </row>
        <row r="216">
          <cell r="A216">
            <v>27801</v>
          </cell>
          <cell r="B216">
            <v>11626</v>
          </cell>
          <cell r="C216">
            <v>1200</v>
          </cell>
          <cell r="E216">
            <v>1000</v>
          </cell>
        </row>
        <row r="217">
          <cell r="A217">
            <v>27802</v>
          </cell>
          <cell r="B217">
            <v>11626</v>
          </cell>
          <cell r="C217">
            <v>1200</v>
          </cell>
          <cell r="E217">
            <v>1000</v>
          </cell>
        </row>
        <row r="218">
          <cell r="A218">
            <v>27851</v>
          </cell>
          <cell r="B218">
            <v>11630</v>
          </cell>
          <cell r="C218">
            <v>1200</v>
          </cell>
          <cell r="E218">
            <v>1000</v>
          </cell>
        </row>
        <row r="219">
          <cell r="A219">
            <v>27871</v>
          </cell>
          <cell r="B219">
            <v>11630</v>
          </cell>
          <cell r="C219">
            <v>1200</v>
          </cell>
          <cell r="E219">
            <v>1000</v>
          </cell>
        </row>
        <row r="220">
          <cell r="A220">
            <v>27872</v>
          </cell>
          <cell r="B220">
            <v>11883</v>
          </cell>
          <cell r="C220">
            <v>1167</v>
          </cell>
          <cell r="E220">
            <v>1000</v>
          </cell>
        </row>
        <row r="221">
          <cell r="A221">
            <v>27873</v>
          </cell>
          <cell r="B221">
            <v>11883</v>
          </cell>
          <cell r="C221">
            <v>1167</v>
          </cell>
          <cell r="E221">
            <v>1000</v>
          </cell>
        </row>
        <row r="222">
          <cell r="A222">
            <v>27874</v>
          </cell>
          <cell r="B222">
            <v>11624</v>
          </cell>
          <cell r="C222">
            <v>1200</v>
          </cell>
          <cell r="E222">
            <v>1000</v>
          </cell>
        </row>
        <row r="223">
          <cell r="A223">
            <v>27877</v>
          </cell>
          <cell r="B223">
            <v>11625</v>
          </cell>
          <cell r="C223">
            <v>1200</v>
          </cell>
          <cell r="E223">
            <v>1000</v>
          </cell>
        </row>
        <row r="224">
          <cell r="A224">
            <v>28002</v>
          </cell>
          <cell r="B224">
            <v>11630</v>
          </cell>
          <cell r="C224">
            <v>1200</v>
          </cell>
          <cell r="E224">
            <v>1000</v>
          </cell>
        </row>
        <row r="225">
          <cell r="A225">
            <v>28110</v>
          </cell>
          <cell r="B225">
            <v>11623</v>
          </cell>
          <cell r="C225">
            <v>1200</v>
          </cell>
          <cell r="E225">
            <v>1000</v>
          </cell>
        </row>
        <row r="226">
          <cell r="A226">
            <v>28111</v>
          </cell>
          <cell r="B226">
            <v>11624</v>
          </cell>
          <cell r="C226">
            <v>1200</v>
          </cell>
          <cell r="E226">
            <v>1000</v>
          </cell>
        </row>
        <row r="227">
          <cell r="A227">
            <v>28115</v>
          </cell>
          <cell r="B227">
            <v>11623</v>
          </cell>
          <cell r="C227">
            <v>1200</v>
          </cell>
          <cell r="E227">
            <v>1000</v>
          </cell>
        </row>
        <row r="228">
          <cell r="A228">
            <v>28400</v>
          </cell>
          <cell r="B228">
            <v>11622</v>
          </cell>
          <cell r="C228">
            <v>1200</v>
          </cell>
          <cell r="E228">
            <v>1000</v>
          </cell>
        </row>
        <row r="229">
          <cell r="A229">
            <v>28610</v>
          </cell>
          <cell r="B229">
            <v>11629</v>
          </cell>
          <cell r="C229">
            <v>1200</v>
          </cell>
          <cell r="E229">
            <v>1000</v>
          </cell>
        </row>
        <row r="230">
          <cell r="A230">
            <v>28620</v>
          </cell>
          <cell r="B230">
            <v>11629</v>
          </cell>
          <cell r="C230">
            <v>1200</v>
          </cell>
          <cell r="E230">
            <v>1000</v>
          </cell>
        </row>
        <row r="231">
          <cell r="A231">
            <v>28630</v>
          </cell>
          <cell r="B231">
            <v>11629</v>
          </cell>
          <cell r="C231">
            <v>1200</v>
          </cell>
          <cell r="E231">
            <v>1000</v>
          </cell>
        </row>
        <row r="232">
          <cell r="A232">
            <v>29001</v>
          </cell>
          <cell r="B232">
            <v>11833</v>
          </cell>
          <cell r="C232">
            <v>1200</v>
          </cell>
          <cell r="E232">
            <v>1000</v>
          </cell>
        </row>
        <row r="233">
          <cell r="A233">
            <v>29002</v>
          </cell>
          <cell r="B233">
            <v>11834</v>
          </cell>
          <cell r="C233">
            <v>1200</v>
          </cell>
          <cell r="E233">
            <v>1000</v>
          </cell>
        </row>
        <row r="234">
          <cell r="A234">
            <v>29003</v>
          </cell>
          <cell r="B234">
            <v>11767</v>
          </cell>
          <cell r="C234">
            <v>1201</v>
          </cell>
          <cell r="E234">
            <v>1000</v>
          </cell>
        </row>
        <row r="235">
          <cell r="A235">
            <v>29010</v>
          </cell>
          <cell r="B235">
            <v>11626</v>
          </cell>
          <cell r="C235">
            <v>1200</v>
          </cell>
          <cell r="E235">
            <v>1000</v>
          </cell>
        </row>
        <row r="236">
          <cell r="A236">
            <v>29015</v>
          </cell>
          <cell r="B236">
            <v>11833</v>
          </cell>
          <cell r="C236">
            <v>1200</v>
          </cell>
          <cell r="E236">
            <v>1000</v>
          </cell>
        </row>
        <row r="237">
          <cell r="A237">
            <v>29020</v>
          </cell>
          <cell r="B237">
            <v>11835</v>
          </cell>
          <cell r="C237">
            <v>1200</v>
          </cell>
          <cell r="E237">
            <v>1000</v>
          </cell>
        </row>
        <row r="238">
          <cell r="A238">
            <v>29021</v>
          </cell>
          <cell r="B238">
            <v>11766</v>
          </cell>
          <cell r="C238">
            <v>1201</v>
          </cell>
          <cell r="E238">
            <v>1000</v>
          </cell>
        </row>
        <row r="239">
          <cell r="A239">
            <v>29025</v>
          </cell>
          <cell r="B239">
            <v>11839</v>
          </cell>
          <cell r="C239">
            <v>1200</v>
          </cell>
          <cell r="E239">
            <v>1000</v>
          </cell>
        </row>
        <row r="240">
          <cell r="A240">
            <v>29035</v>
          </cell>
          <cell r="B240">
            <v>11768</v>
          </cell>
          <cell r="C240">
            <v>1201</v>
          </cell>
          <cell r="E240">
            <v>1000</v>
          </cell>
        </row>
        <row r="241">
          <cell r="A241">
            <v>29045</v>
          </cell>
          <cell r="B241">
            <v>11841</v>
          </cell>
          <cell r="C241">
            <v>1201</v>
          </cell>
          <cell r="E241">
            <v>1000</v>
          </cell>
        </row>
        <row r="242">
          <cell r="A242">
            <v>29055</v>
          </cell>
          <cell r="B242">
            <v>11835</v>
          </cell>
          <cell r="C242">
            <v>1200</v>
          </cell>
          <cell r="E242">
            <v>1000</v>
          </cell>
        </row>
        <row r="243">
          <cell r="A243">
            <v>29080</v>
          </cell>
          <cell r="B243">
            <v>10193</v>
          </cell>
          <cell r="C243">
            <v>1028</v>
          </cell>
          <cell r="E243">
            <v>1000</v>
          </cell>
        </row>
        <row r="244">
          <cell r="A244">
            <v>29090</v>
          </cell>
          <cell r="B244">
            <v>11906</v>
          </cell>
          <cell r="C244">
            <v>1167</v>
          </cell>
          <cell r="E244">
            <v>1000</v>
          </cell>
        </row>
        <row r="245">
          <cell r="A245">
            <v>29101</v>
          </cell>
          <cell r="B245">
            <v>11837</v>
          </cell>
          <cell r="C245">
            <v>1200</v>
          </cell>
          <cell r="E245">
            <v>1000</v>
          </cell>
        </row>
        <row r="246">
          <cell r="A246">
            <v>29102</v>
          </cell>
          <cell r="B246">
            <v>11837</v>
          </cell>
          <cell r="C246">
            <v>1200</v>
          </cell>
          <cell r="E246">
            <v>1000</v>
          </cell>
        </row>
        <row r="247">
          <cell r="A247">
            <v>29121</v>
          </cell>
          <cell r="B247">
            <v>11837</v>
          </cell>
          <cell r="C247">
            <v>1200</v>
          </cell>
          <cell r="E247">
            <v>1000</v>
          </cell>
        </row>
        <row r="248">
          <cell r="A248">
            <v>29131</v>
          </cell>
          <cell r="B248">
            <v>11838</v>
          </cell>
          <cell r="C248">
            <v>1200</v>
          </cell>
          <cell r="E248">
            <v>1000</v>
          </cell>
        </row>
        <row r="249">
          <cell r="A249">
            <v>29161</v>
          </cell>
          <cell r="B249">
            <v>11837</v>
          </cell>
          <cell r="C249">
            <v>1200</v>
          </cell>
          <cell r="E249">
            <v>1000</v>
          </cell>
        </row>
        <row r="250">
          <cell r="A250">
            <v>29171</v>
          </cell>
          <cell r="B250">
            <v>11838</v>
          </cell>
          <cell r="C250">
            <v>1200</v>
          </cell>
          <cell r="E250">
            <v>1000</v>
          </cell>
        </row>
        <row r="251">
          <cell r="A251">
            <v>29181</v>
          </cell>
          <cell r="B251">
            <v>11836</v>
          </cell>
          <cell r="C251">
            <v>1200</v>
          </cell>
          <cell r="E251">
            <v>1000</v>
          </cell>
        </row>
        <row r="252">
          <cell r="A252">
            <v>29202</v>
          </cell>
          <cell r="B252">
            <v>11837</v>
          </cell>
          <cell r="C252">
            <v>1290</v>
          </cell>
          <cell r="E252">
            <v>1000</v>
          </cell>
        </row>
        <row r="253">
          <cell r="A253">
            <v>29203</v>
          </cell>
          <cell r="B253">
            <v>11837</v>
          </cell>
          <cell r="C253">
            <v>1200</v>
          </cell>
          <cell r="E253">
            <v>1000</v>
          </cell>
        </row>
        <row r="254">
          <cell r="A254">
            <v>29204</v>
          </cell>
          <cell r="B254">
            <v>11837</v>
          </cell>
          <cell r="C254">
            <v>1200</v>
          </cell>
          <cell r="E254">
            <v>1000</v>
          </cell>
        </row>
        <row r="255">
          <cell r="A255">
            <v>29251</v>
          </cell>
          <cell r="B255">
            <v>11837</v>
          </cell>
          <cell r="C255">
            <v>1200</v>
          </cell>
          <cell r="E255">
            <v>1000</v>
          </cell>
        </row>
        <row r="256">
          <cell r="A256">
            <v>29252</v>
          </cell>
          <cell r="B256">
            <v>11837</v>
          </cell>
          <cell r="C256">
            <v>1200</v>
          </cell>
          <cell r="E256">
            <v>1000</v>
          </cell>
        </row>
        <row r="257">
          <cell r="A257">
            <v>29350</v>
          </cell>
          <cell r="B257">
            <v>11838</v>
          </cell>
          <cell r="C257">
            <v>1200</v>
          </cell>
          <cell r="E257">
            <v>1000</v>
          </cell>
        </row>
        <row r="258">
          <cell r="A258">
            <v>29360</v>
          </cell>
          <cell r="B258">
            <v>11838</v>
          </cell>
          <cell r="C258">
            <v>1200</v>
          </cell>
          <cell r="E258">
            <v>1000</v>
          </cell>
        </row>
        <row r="259">
          <cell r="A259">
            <v>29411</v>
          </cell>
          <cell r="B259">
            <v>11768</v>
          </cell>
          <cell r="C259">
            <v>1201</v>
          </cell>
          <cell r="E259">
            <v>1000</v>
          </cell>
        </row>
        <row r="260">
          <cell r="A260">
            <v>29452</v>
          </cell>
          <cell r="B260">
            <v>11837</v>
          </cell>
          <cell r="C260">
            <v>1200</v>
          </cell>
          <cell r="E260">
            <v>1000</v>
          </cell>
        </row>
        <row r="261">
          <cell r="A261">
            <v>29501</v>
          </cell>
          <cell r="B261">
            <v>11768</v>
          </cell>
          <cell r="C261">
            <v>1201</v>
          </cell>
          <cell r="E261">
            <v>1000</v>
          </cell>
        </row>
        <row r="262">
          <cell r="A262">
            <v>29531</v>
          </cell>
          <cell r="B262">
            <v>11768</v>
          </cell>
          <cell r="C262">
            <v>1201</v>
          </cell>
          <cell r="E262">
            <v>1000</v>
          </cell>
        </row>
        <row r="263">
          <cell r="A263">
            <v>29561</v>
          </cell>
          <cell r="B263">
            <v>1.1768000000000001</v>
          </cell>
          <cell r="C263">
            <v>1201</v>
          </cell>
          <cell r="E263">
            <v>1000</v>
          </cell>
        </row>
        <row r="264">
          <cell r="A264">
            <v>29591</v>
          </cell>
          <cell r="B264">
            <v>11768</v>
          </cell>
          <cell r="C264">
            <v>1201</v>
          </cell>
          <cell r="E264">
            <v>1000</v>
          </cell>
        </row>
        <row r="265">
          <cell r="A265">
            <v>29604</v>
          </cell>
          <cell r="B265">
            <v>11840</v>
          </cell>
          <cell r="C265">
            <v>1201</v>
          </cell>
          <cell r="E265">
            <v>1000</v>
          </cell>
        </row>
        <row r="266">
          <cell r="A266">
            <v>29701</v>
          </cell>
          <cell r="B266">
            <v>11841</v>
          </cell>
          <cell r="C266">
            <v>1201</v>
          </cell>
          <cell r="E266">
            <v>1000</v>
          </cell>
        </row>
        <row r="267">
          <cell r="A267">
            <v>29702</v>
          </cell>
          <cell r="B267">
            <v>11841</v>
          </cell>
          <cell r="C267">
            <v>1201</v>
          </cell>
          <cell r="E267">
            <v>1000</v>
          </cell>
        </row>
        <row r="268">
          <cell r="A268">
            <v>30015</v>
          </cell>
          <cell r="B268">
            <v>11628</v>
          </cell>
          <cell r="C268">
            <v>1200</v>
          </cell>
          <cell r="E268">
            <v>1000</v>
          </cell>
        </row>
        <row r="269">
          <cell r="A269">
            <v>30020</v>
          </cell>
          <cell r="B269">
            <v>11628</v>
          </cell>
          <cell r="C269">
            <v>1200</v>
          </cell>
          <cell r="E269">
            <v>1000</v>
          </cell>
        </row>
        <row r="270">
          <cell r="A270">
            <v>30055</v>
          </cell>
          <cell r="B270">
            <v>11628</v>
          </cell>
          <cell r="C270">
            <v>1200</v>
          </cell>
          <cell r="E270">
            <v>1000</v>
          </cell>
        </row>
        <row r="271">
          <cell r="A271">
            <v>30060</v>
          </cell>
          <cell r="B271">
            <v>11628</v>
          </cell>
          <cell r="C271">
            <v>1200</v>
          </cell>
          <cell r="E271">
            <v>1000</v>
          </cell>
        </row>
        <row r="272">
          <cell r="A272">
            <v>30065</v>
          </cell>
          <cell r="B272">
            <v>11628</v>
          </cell>
          <cell r="C272">
            <v>1200</v>
          </cell>
          <cell r="E272">
            <v>1000</v>
          </cell>
        </row>
        <row r="273">
          <cell r="A273">
            <v>40510</v>
          </cell>
          <cell r="B273">
            <v>11127</v>
          </cell>
          <cell r="C273">
            <v>1167</v>
          </cell>
          <cell r="E273">
            <v>1000</v>
          </cell>
        </row>
        <row r="274">
          <cell r="A274">
            <v>40610</v>
          </cell>
          <cell r="B274">
            <v>10903</v>
          </cell>
          <cell r="C274">
            <v>1122</v>
          </cell>
          <cell r="E274">
            <v>1000</v>
          </cell>
        </row>
        <row r="275">
          <cell r="A275">
            <v>40614</v>
          </cell>
          <cell r="B275">
            <v>10903</v>
          </cell>
          <cell r="C275">
            <v>1122</v>
          </cell>
          <cell r="E275">
            <v>1000</v>
          </cell>
        </row>
        <row r="276">
          <cell r="A276">
            <v>40616</v>
          </cell>
          <cell r="B276">
            <v>10903</v>
          </cell>
          <cell r="C276">
            <v>1122</v>
          </cell>
          <cell r="E276">
            <v>1000</v>
          </cell>
        </row>
        <row r="277">
          <cell r="A277">
            <v>40617</v>
          </cell>
          <cell r="B277">
            <v>10903</v>
          </cell>
          <cell r="C277">
            <v>1122</v>
          </cell>
          <cell r="E277">
            <v>1000</v>
          </cell>
        </row>
        <row r="278">
          <cell r="A278">
            <v>40618</v>
          </cell>
          <cell r="B278">
            <v>10903</v>
          </cell>
          <cell r="C278">
            <v>1122</v>
          </cell>
          <cell r="E278">
            <v>1000</v>
          </cell>
        </row>
        <row r="279">
          <cell r="A279">
            <v>40620</v>
          </cell>
          <cell r="B279">
            <v>10903</v>
          </cell>
          <cell r="C279">
            <v>1122</v>
          </cell>
          <cell r="E279">
            <v>1000</v>
          </cell>
        </row>
        <row r="280">
          <cell r="A280">
            <v>40710</v>
          </cell>
          <cell r="B280">
            <v>10823</v>
          </cell>
          <cell r="C280">
            <v>1106</v>
          </cell>
          <cell r="E280">
            <v>1000</v>
          </cell>
        </row>
        <row r="281">
          <cell r="A281">
            <v>40716</v>
          </cell>
          <cell r="B281">
            <v>10823</v>
          </cell>
          <cell r="C281">
            <v>1106</v>
          </cell>
          <cell r="E281">
            <v>1000</v>
          </cell>
        </row>
        <row r="282">
          <cell r="A282">
            <v>40717</v>
          </cell>
          <cell r="B282">
            <v>10823</v>
          </cell>
          <cell r="C282">
            <v>1106</v>
          </cell>
          <cell r="E282">
            <v>1000</v>
          </cell>
        </row>
        <row r="283">
          <cell r="A283">
            <v>40718</v>
          </cell>
          <cell r="B283">
            <v>10823</v>
          </cell>
          <cell r="C283">
            <v>1106</v>
          </cell>
          <cell r="E283">
            <v>1000</v>
          </cell>
        </row>
        <row r="284">
          <cell r="A284">
            <v>40726</v>
          </cell>
          <cell r="B284">
            <v>10855</v>
          </cell>
          <cell r="C284">
            <v>1110</v>
          </cell>
          <cell r="E284">
            <v>1000</v>
          </cell>
        </row>
        <row r="285">
          <cell r="A285">
            <v>40726</v>
          </cell>
          <cell r="B285">
            <v>10855</v>
          </cell>
          <cell r="C285">
            <v>1110</v>
          </cell>
          <cell r="E285">
            <v>1000</v>
          </cell>
        </row>
        <row r="286">
          <cell r="A286">
            <v>40727</v>
          </cell>
          <cell r="B286">
            <v>10855</v>
          </cell>
          <cell r="C286">
            <v>1110</v>
          </cell>
          <cell r="E286">
            <v>1000</v>
          </cell>
        </row>
        <row r="287">
          <cell r="A287">
            <v>40730</v>
          </cell>
          <cell r="B287">
            <v>10875</v>
          </cell>
          <cell r="C287">
            <v>1115</v>
          </cell>
          <cell r="E287">
            <v>1000</v>
          </cell>
        </row>
        <row r="288">
          <cell r="A288">
            <v>40733</v>
          </cell>
          <cell r="B288">
            <v>10875</v>
          </cell>
          <cell r="C288">
            <v>1115</v>
          </cell>
          <cell r="E288">
            <v>1000</v>
          </cell>
        </row>
        <row r="289">
          <cell r="A289">
            <v>40736</v>
          </cell>
          <cell r="B289">
            <v>10875</v>
          </cell>
          <cell r="C289">
            <v>1115</v>
          </cell>
          <cell r="E289">
            <v>1000</v>
          </cell>
        </row>
        <row r="290">
          <cell r="A290">
            <v>40737</v>
          </cell>
          <cell r="B290">
            <v>10875</v>
          </cell>
          <cell r="C290">
            <v>1115</v>
          </cell>
          <cell r="E290">
            <v>1000</v>
          </cell>
        </row>
        <row r="291">
          <cell r="A291">
            <v>40738</v>
          </cell>
          <cell r="B291">
            <v>10875</v>
          </cell>
          <cell r="C291">
            <v>1115</v>
          </cell>
          <cell r="E291">
            <v>1000</v>
          </cell>
        </row>
        <row r="292">
          <cell r="A292">
            <v>40740</v>
          </cell>
          <cell r="B292">
            <v>10867</v>
          </cell>
          <cell r="C292">
            <v>1113</v>
          </cell>
          <cell r="E292">
            <v>1000</v>
          </cell>
        </row>
        <row r="293">
          <cell r="A293">
            <v>40743</v>
          </cell>
          <cell r="B293">
            <v>10867</v>
          </cell>
          <cell r="C293">
            <v>1113</v>
          </cell>
          <cell r="E293">
            <v>1000</v>
          </cell>
        </row>
        <row r="294">
          <cell r="A294">
            <v>40746</v>
          </cell>
          <cell r="B294">
            <v>10867</v>
          </cell>
          <cell r="C294">
            <v>1113</v>
          </cell>
          <cell r="E294">
            <v>1000</v>
          </cell>
        </row>
        <row r="295">
          <cell r="A295">
            <v>40748</v>
          </cell>
          <cell r="B295">
            <v>10867</v>
          </cell>
          <cell r="C295">
            <v>1113</v>
          </cell>
          <cell r="E295">
            <v>1000</v>
          </cell>
        </row>
        <row r="296">
          <cell r="A296">
            <v>40749</v>
          </cell>
          <cell r="B296">
            <v>10867</v>
          </cell>
          <cell r="C296">
            <v>1113</v>
          </cell>
          <cell r="E296">
            <v>1000</v>
          </cell>
        </row>
        <row r="297">
          <cell r="A297">
            <v>40750</v>
          </cell>
          <cell r="B297">
            <v>10859</v>
          </cell>
          <cell r="C297">
            <v>1111</v>
          </cell>
          <cell r="E297">
            <v>1000</v>
          </cell>
        </row>
        <row r="298">
          <cell r="A298">
            <v>40751</v>
          </cell>
          <cell r="B298">
            <v>10765</v>
          </cell>
          <cell r="C298">
            <v>1192</v>
          </cell>
          <cell r="E298">
            <v>1000</v>
          </cell>
        </row>
        <row r="299">
          <cell r="A299">
            <v>40756</v>
          </cell>
          <cell r="B299">
            <v>10859</v>
          </cell>
          <cell r="C299">
            <v>1111</v>
          </cell>
          <cell r="E299">
            <v>1000</v>
          </cell>
        </row>
        <row r="300">
          <cell r="A300">
            <v>40757</v>
          </cell>
          <cell r="B300">
            <v>10859</v>
          </cell>
          <cell r="C300">
            <v>1111</v>
          </cell>
          <cell r="E300">
            <v>1000</v>
          </cell>
        </row>
        <row r="301">
          <cell r="A301">
            <v>40758</v>
          </cell>
          <cell r="B301">
            <v>10859</v>
          </cell>
          <cell r="C301">
            <v>1111</v>
          </cell>
          <cell r="E301">
            <v>1000</v>
          </cell>
        </row>
        <row r="302">
          <cell r="A302">
            <v>40775</v>
          </cell>
          <cell r="B302">
            <v>10871</v>
          </cell>
          <cell r="C302">
            <v>1114</v>
          </cell>
          <cell r="E302">
            <v>1000</v>
          </cell>
        </row>
        <row r="303">
          <cell r="A303">
            <v>40776</v>
          </cell>
          <cell r="B303">
            <v>10871</v>
          </cell>
          <cell r="C303">
            <v>1114</v>
          </cell>
          <cell r="E303">
            <v>1000</v>
          </cell>
        </row>
        <row r="304">
          <cell r="A304">
            <v>40777</v>
          </cell>
          <cell r="B304">
            <v>10871</v>
          </cell>
          <cell r="C304">
            <v>1114</v>
          </cell>
          <cell r="E304">
            <v>1000</v>
          </cell>
        </row>
        <row r="305">
          <cell r="A305">
            <v>40910</v>
          </cell>
          <cell r="B305">
            <v>10879</v>
          </cell>
          <cell r="C305">
            <v>1116</v>
          </cell>
          <cell r="E305">
            <v>1000</v>
          </cell>
        </row>
        <row r="306">
          <cell r="A306">
            <v>40915</v>
          </cell>
          <cell r="B306">
            <v>10879</v>
          </cell>
          <cell r="C306">
            <v>1116</v>
          </cell>
          <cell r="E306">
            <v>1000</v>
          </cell>
        </row>
        <row r="307">
          <cell r="A307">
            <v>40916</v>
          </cell>
          <cell r="B307">
            <v>10879</v>
          </cell>
          <cell r="C307">
            <v>1116</v>
          </cell>
          <cell r="E307">
            <v>1000</v>
          </cell>
        </row>
        <row r="308">
          <cell r="A308">
            <v>40917</v>
          </cell>
          <cell r="B308">
            <v>10879</v>
          </cell>
          <cell r="C308">
            <v>1116</v>
          </cell>
          <cell r="E308">
            <v>1000</v>
          </cell>
        </row>
        <row r="309">
          <cell r="A309">
            <v>40918</v>
          </cell>
          <cell r="B309">
            <v>10879</v>
          </cell>
          <cell r="C309">
            <v>1116</v>
          </cell>
          <cell r="E309">
            <v>1000</v>
          </cell>
        </row>
        <row r="310">
          <cell r="A310">
            <v>40920</v>
          </cell>
          <cell r="B310">
            <v>10911</v>
          </cell>
          <cell r="C310">
            <v>1124</v>
          </cell>
          <cell r="E310">
            <v>1000</v>
          </cell>
        </row>
        <row r="311">
          <cell r="A311">
            <v>40926</v>
          </cell>
          <cell r="B311">
            <v>10911</v>
          </cell>
          <cell r="C311">
            <v>1124</v>
          </cell>
          <cell r="E311">
            <v>1000</v>
          </cell>
        </row>
        <row r="312">
          <cell r="A312">
            <v>40927</v>
          </cell>
          <cell r="B312">
            <v>10911</v>
          </cell>
          <cell r="C312">
            <v>1124</v>
          </cell>
          <cell r="E312">
            <v>1000</v>
          </cell>
        </row>
        <row r="313">
          <cell r="A313">
            <v>40928</v>
          </cell>
          <cell r="B313">
            <v>10911</v>
          </cell>
          <cell r="C313">
            <v>1124</v>
          </cell>
          <cell r="E313">
            <v>1000</v>
          </cell>
        </row>
        <row r="314">
          <cell r="A314">
            <v>40930</v>
          </cell>
          <cell r="B314">
            <v>10879</v>
          </cell>
          <cell r="C314">
            <v>1116</v>
          </cell>
          <cell r="E314">
            <v>1000</v>
          </cell>
        </row>
        <row r="315">
          <cell r="A315">
            <v>40960</v>
          </cell>
          <cell r="B315">
            <v>11059</v>
          </cell>
          <cell r="C315">
            <v>1156</v>
          </cell>
          <cell r="E315">
            <v>1000</v>
          </cell>
        </row>
        <row r="316">
          <cell r="A316">
            <v>41020</v>
          </cell>
          <cell r="B316">
            <v>11883</v>
          </cell>
          <cell r="C316">
            <v>1167</v>
          </cell>
          <cell r="E316">
            <v>1000</v>
          </cell>
        </row>
        <row r="317">
          <cell r="A317">
            <v>41030</v>
          </cell>
          <cell r="B317">
            <v>10831</v>
          </cell>
          <cell r="C317">
            <v>1108</v>
          </cell>
          <cell r="E317">
            <v>1000</v>
          </cell>
        </row>
        <row r="318">
          <cell r="A318">
            <v>41050</v>
          </cell>
          <cell r="B318">
            <v>10871</v>
          </cell>
          <cell r="C318">
            <v>1114</v>
          </cell>
          <cell r="E318">
            <v>1000</v>
          </cell>
        </row>
        <row r="319">
          <cell r="A319">
            <v>41051</v>
          </cell>
          <cell r="B319">
            <v>10871</v>
          </cell>
          <cell r="C319">
            <v>1114</v>
          </cell>
          <cell r="E319">
            <v>1000</v>
          </cell>
        </row>
        <row r="320">
          <cell r="A320">
            <v>41110</v>
          </cell>
          <cell r="B320">
            <v>10835</v>
          </cell>
          <cell r="C320">
            <v>1109</v>
          </cell>
          <cell r="E320">
            <v>1000</v>
          </cell>
        </row>
        <row r="321">
          <cell r="A321">
            <v>41145</v>
          </cell>
          <cell r="B321">
            <v>10827</v>
          </cell>
          <cell r="C321">
            <v>1107</v>
          </cell>
          <cell r="E321">
            <v>1000</v>
          </cell>
        </row>
        <row r="322">
          <cell r="A322">
            <v>41187</v>
          </cell>
          <cell r="B322">
            <v>11122</v>
          </cell>
          <cell r="C322">
            <v>1167</v>
          </cell>
          <cell r="E322">
            <v>1000</v>
          </cell>
        </row>
        <row r="323">
          <cell r="A323">
            <v>41190</v>
          </cell>
          <cell r="B323">
            <v>10879</v>
          </cell>
          <cell r="C323">
            <v>1116</v>
          </cell>
          <cell r="E323">
            <v>1000</v>
          </cell>
        </row>
        <row r="324">
          <cell r="A324">
            <v>41191</v>
          </cell>
          <cell r="B324">
            <v>10879</v>
          </cell>
          <cell r="C324">
            <v>1116</v>
          </cell>
          <cell r="E324">
            <v>1000</v>
          </cell>
        </row>
        <row r="325">
          <cell r="A325">
            <v>41200</v>
          </cell>
          <cell r="B325">
            <v>10887</v>
          </cell>
          <cell r="C325">
            <v>1118</v>
          </cell>
          <cell r="E325">
            <v>1000</v>
          </cell>
        </row>
        <row r="326">
          <cell r="A326">
            <v>41210</v>
          </cell>
          <cell r="B326">
            <v>10879</v>
          </cell>
          <cell r="C326">
            <v>1116</v>
          </cell>
          <cell r="E326">
            <v>1000</v>
          </cell>
        </row>
        <row r="327">
          <cell r="A327">
            <v>41220</v>
          </cell>
          <cell r="B327">
            <v>11883</v>
          </cell>
          <cell r="C327">
            <v>1167</v>
          </cell>
          <cell r="E327">
            <v>1000</v>
          </cell>
        </row>
        <row r="328">
          <cell r="A328">
            <v>41239</v>
          </cell>
          <cell r="B328">
            <v>10883</v>
          </cell>
          <cell r="C328">
            <v>1117</v>
          </cell>
          <cell r="E328">
            <v>1000</v>
          </cell>
        </row>
        <row r="329">
          <cell r="A329">
            <v>41240</v>
          </cell>
          <cell r="B329">
            <v>10883</v>
          </cell>
          <cell r="C329">
            <v>1117</v>
          </cell>
          <cell r="E329">
            <v>1000</v>
          </cell>
        </row>
        <row r="330">
          <cell r="A330">
            <v>41245</v>
          </cell>
          <cell r="B330">
            <v>10883</v>
          </cell>
          <cell r="C330">
            <v>1117</v>
          </cell>
          <cell r="E330">
            <v>1000</v>
          </cell>
        </row>
        <row r="331">
          <cell r="A331">
            <v>41260</v>
          </cell>
          <cell r="B331">
            <v>10899</v>
          </cell>
          <cell r="C331">
            <v>1121</v>
          </cell>
          <cell r="E331">
            <v>1000</v>
          </cell>
        </row>
        <row r="332">
          <cell r="A332">
            <v>41270</v>
          </cell>
          <cell r="B332">
            <v>11625</v>
          </cell>
          <cell r="C332">
            <v>1200</v>
          </cell>
          <cell r="E332">
            <v>1000</v>
          </cell>
        </row>
        <row r="333">
          <cell r="A333">
            <v>41289</v>
          </cell>
          <cell r="B333">
            <v>10919</v>
          </cell>
          <cell r="C333">
            <v>1126</v>
          </cell>
          <cell r="E333">
            <v>1000</v>
          </cell>
        </row>
        <row r="334">
          <cell r="A334">
            <v>41290</v>
          </cell>
          <cell r="B334">
            <v>10915</v>
          </cell>
          <cell r="C334">
            <v>1125</v>
          </cell>
          <cell r="E334">
            <v>1000</v>
          </cell>
        </row>
        <row r="335">
          <cell r="A335">
            <v>41300</v>
          </cell>
          <cell r="B335">
            <v>10867</v>
          </cell>
          <cell r="C335">
            <v>1113</v>
          </cell>
          <cell r="E335">
            <v>1000</v>
          </cell>
        </row>
        <row r="336">
          <cell r="A336">
            <v>41310</v>
          </cell>
          <cell r="B336">
            <v>10907</v>
          </cell>
          <cell r="C336">
            <v>1123</v>
          </cell>
          <cell r="E336">
            <v>1000</v>
          </cell>
        </row>
        <row r="337">
          <cell r="A337">
            <v>41320</v>
          </cell>
          <cell r="B337">
            <v>11883</v>
          </cell>
          <cell r="C337">
            <v>1167</v>
          </cell>
          <cell r="E337">
            <v>1000</v>
          </cell>
        </row>
        <row r="338">
          <cell r="A338">
            <v>41330</v>
          </cell>
          <cell r="B338">
            <v>10867</v>
          </cell>
          <cell r="C338">
            <v>1113</v>
          </cell>
          <cell r="E338">
            <v>1000</v>
          </cell>
        </row>
        <row r="339">
          <cell r="A339">
            <v>41335</v>
          </cell>
          <cell r="B339">
            <v>10867</v>
          </cell>
          <cell r="C339">
            <v>1113</v>
          </cell>
          <cell r="E339">
            <v>1000</v>
          </cell>
        </row>
        <row r="340">
          <cell r="A340">
            <v>41340</v>
          </cell>
          <cell r="B340">
            <v>10875</v>
          </cell>
          <cell r="C340">
            <v>1115</v>
          </cell>
          <cell r="E340">
            <v>1000</v>
          </cell>
        </row>
        <row r="341">
          <cell r="A341">
            <v>41342</v>
          </cell>
          <cell r="B341">
            <v>10875</v>
          </cell>
          <cell r="C341">
            <v>1115</v>
          </cell>
          <cell r="E341">
            <v>1000</v>
          </cell>
        </row>
        <row r="342">
          <cell r="A342">
            <v>41360</v>
          </cell>
          <cell r="B342">
            <v>10859</v>
          </cell>
          <cell r="C342">
            <v>1111</v>
          </cell>
          <cell r="E342">
            <v>1000</v>
          </cell>
        </row>
        <row r="343">
          <cell r="A343">
            <v>41366</v>
          </cell>
          <cell r="B343">
            <v>10859</v>
          </cell>
          <cell r="C343">
            <v>1111</v>
          </cell>
          <cell r="E343">
            <v>1000</v>
          </cell>
        </row>
        <row r="344">
          <cell r="A344">
            <v>41370</v>
          </cell>
          <cell r="B344">
            <v>10863</v>
          </cell>
          <cell r="C344">
            <v>1112</v>
          </cell>
          <cell r="E344">
            <v>1000</v>
          </cell>
        </row>
        <row r="345">
          <cell r="A345">
            <v>41375</v>
          </cell>
          <cell r="B345">
            <v>10863</v>
          </cell>
          <cell r="C345">
            <v>1112</v>
          </cell>
          <cell r="E345">
            <v>1000</v>
          </cell>
        </row>
        <row r="346">
          <cell r="A346">
            <v>41410</v>
          </cell>
          <cell r="B346">
            <v>10923</v>
          </cell>
          <cell r="C346">
            <v>1124</v>
          </cell>
          <cell r="E346">
            <v>1000</v>
          </cell>
        </row>
        <row r="347">
          <cell r="A347">
            <v>41420</v>
          </cell>
          <cell r="B347">
            <v>11883</v>
          </cell>
          <cell r="C347">
            <v>1167</v>
          </cell>
          <cell r="E347">
            <v>1000</v>
          </cell>
        </row>
        <row r="348">
          <cell r="A348">
            <v>41430</v>
          </cell>
          <cell r="B348">
            <v>10903</v>
          </cell>
          <cell r="C348">
            <v>1122</v>
          </cell>
          <cell r="E348">
            <v>1000</v>
          </cell>
        </row>
        <row r="349">
          <cell r="A349">
            <v>41435</v>
          </cell>
          <cell r="B349">
            <v>10903</v>
          </cell>
          <cell r="C349">
            <v>1122</v>
          </cell>
          <cell r="E349">
            <v>1000</v>
          </cell>
        </row>
        <row r="350">
          <cell r="A350">
            <v>41440</v>
          </cell>
          <cell r="B350">
            <v>10823</v>
          </cell>
          <cell r="C350">
            <v>1106</v>
          </cell>
          <cell r="E350">
            <v>1000</v>
          </cell>
        </row>
        <row r="351">
          <cell r="A351">
            <v>41441</v>
          </cell>
          <cell r="B351">
            <v>10823</v>
          </cell>
          <cell r="C351">
            <v>1106</v>
          </cell>
          <cell r="E351">
            <v>1000</v>
          </cell>
        </row>
        <row r="352">
          <cell r="A352">
            <v>41460</v>
          </cell>
          <cell r="B352">
            <v>10835</v>
          </cell>
          <cell r="C352">
            <v>1109</v>
          </cell>
          <cell r="E352">
            <v>1000</v>
          </cell>
        </row>
        <row r="353">
          <cell r="A353">
            <v>41470</v>
          </cell>
          <cell r="B353">
            <v>10895</v>
          </cell>
          <cell r="C353">
            <v>1120</v>
          </cell>
          <cell r="E353">
            <v>1000</v>
          </cell>
        </row>
        <row r="354">
          <cell r="A354">
            <v>41480</v>
          </cell>
          <cell r="B354">
            <v>10823</v>
          </cell>
          <cell r="C354">
            <v>1106</v>
          </cell>
          <cell r="E354">
            <v>1000</v>
          </cell>
        </row>
        <row r="355">
          <cell r="A355">
            <v>41490</v>
          </cell>
          <cell r="B355">
            <v>10831</v>
          </cell>
          <cell r="C355">
            <v>1108</v>
          </cell>
          <cell r="E355">
            <v>1000</v>
          </cell>
        </row>
        <row r="356">
          <cell r="A356">
            <v>41510</v>
          </cell>
          <cell r="B356">
            <v>10839</v>
          </cell>
          <cell r="C356">
            <v>1178</v>
          </cell>
          <cell r="E356">
            <v>1000</v>
          </cell>
        </row>
        <row r="357">
          <cell r="A357">
            <v>41540</v>
          </cell>
          <cell r="B357">
            <v>10839</v>
          </cell>
          <cell r="C357">
            <v>1178</v>
          </cell>
          <cell r="E357">
            <v>1000</v>
          </cell>
        </row>
        <row r="358">
          <cell r="A358">
            <v>41600</v>
          </cell>
          <cell r="B358">
            <v>10903</v>
          </cell>
          <cell r="C358">
            <v>1122</v>
          </cell>
          <cell r="E358">
            <v>1000</v>
          </cell>
        </row>
        <row r="359">
          <cell r="A359">
            <v>41610</v>
          </cell>
          <cell r="B359">
            <v>10815</v>
          </cell>
          <cell r="C359">
            <v>1167</v>
          </cell>
          <cell r="E359">
            <v>1000</v>
          </cell>
        </row>
        <row r="360">
          <cell r="A360">
            <v>41620</v>
          </cell>
          <cell r="B360">
            <v>11689</v>
          </cell>
          <cell r="C360">
            <v>1201</v>
          </cell>
          <cell r="E360">
            <v>1000</v>
          </cell>
        </row>
        <row r="361">
          <cell r="A361">
            <v>41800</v>
          </cell>
          <cell r="B361">
            <v>10823</v>
          </cell>
          <cell r="C361">
            <v>1106</v>
          </cell>
          <cell r="E361">
            <v>1000</v>
          </cell>
        </row>
        <row r="362">
          <cell r="A362">
            <v>42400</v>
          </cell>
          <cell r="B362">
            <v>10923</v>
          </cell>
          <cell r="C362">
            <v>1124</v>
          </cell>
          <cell r="E362">
            <v>1000</v>
          </cell>
        </row>
        <row r="363">
          <cell r="A363">
            <v>42440</v>
          </cell>
          <cell r="B363">
            <v>10927</v>
          </cell>
          <cell r="C363">
            <v>1127</v>
          </cell>
          <cell r="E363">
            <v>1000</v>
          </cell>
        </row>
        <row r="364">
          <cell r="A364">
            <v>42460</v>
          </cell>
          <cell r="B364">
            <v>10931</v>
          </cell>
          <cell r="C364">
            <v>1129</v>
          </cell>
          <cell r="E364">
            <v>1000</v>
          </cell>
        </row>
        <row r="365">
          <cell r="A365">
            <v>42461</v>
          </cell>
          <cell r="B365">
            <v>10931</v>
          </cell>
          <cell r="C365">
            <v>1129</v>
          </cell>
          <cell r="E365">
            <v>1000</v>
          </cell>
        </row>
        <row r="366">
          <cell r="A366">
            <v>42462</v>
          </cell>
          <cell r="B366">
            <v>10931</v>
          </cell>
          <cell r="C366">
            <v>1129</v>
          </cell>
          <cell r="E366">
            <v>1000</v>
          </cell>
        </row>
        <row r="367">
          <cell r="A367">
            <v>42463</v>
          </cell>
          <cell r="B367">
            <v>10931</v>
          </cell>
          <cell r="C367">
            <v>1129</v>
          </cell>
          <cell r="E367">
            <v>1000</v>
          </cell>
        </row>
        <row r="368">
          <cell r="A368">
            <v>42470</v>
          </cell>
          <cell r="B368">
            <v>11883</v>
          </cell>
          <cell r="C368">
            <v>1167</v>
          </cell>
          <cell r="E368">
            <v>1000</v>
          </cell>
        </row>
        <row r="369">
          <cell r="A369">
            <v>42950</v>
          </cell>
          <cell r="B369">
            <v>10931</v>
          </cell>
          <cell r="C369">
            <v>1129</v>
          </cell>
          <cell r="E369">
            <v>1000</v>
          </cell>
        </row>
        <row r="370">
          <cell r="A370">
            <v>42953</v>
          </cell>
          <cell r="B370">
            <v>10765</v>
          </cell>
          <cell r="C370">
            <v>1192</v>
          </cell>
          <cell r="E370">
            <v>1000</v>
          </cell>
        </row>
        <row r="371">
          <cell r="A371">
            <v>42956</v>
          </cell>
          <cell r="B371">
            <v>10931</v>
          </cell>
          <cell r="C371">
            <v>1129</v>
          </cell>
          <cell r="E371">
            <v>1000</v>
          </cell>
        </row>
        <row r="372">
          <cell r="A372">
            <v>42957</v>
          </cell>
          <cell r="B372">
            <v>10931</v>
          </cell>
          <cell r="C372">
            <v>1129</v>
          </cell>
          <cell r="E372">
            <v>1000</v>
          </cell>
        </row>
        <row r="373">
          <cell r="A373">
            <v>42958</v>
          </cell>
          <cell r="B373">
            <v>10931</v>
          </cell>
          <cell r="C373">
            <v>1129</v>
          </cell>
          <cell r="E373">
            <v>1000</v>
          </cell>
        </row>
        <row r="374">
          <cell r="A374">
            <v>42960</v>
          </cell>
          <cell r="B374">
            <v>10923</v>
          </cell>
          <cell r="C374">
            <v>1124</v>
          </cell>
          <cell r="E374">
            <v>1000</v>
          </cell>
        </row>
        <row r="375">
          <cell r="A375">
            <v>43530</v>
          </cell>
          <cell r="B375">
            <v>11883</v>
          </cell>
          <cell r="C375">
            <v>1167</v>
          </cell>
          <cell r="E375">
            <v>1000</v>
          </cell>
        </row>
        <row r="376">
          <cell r="A376">
            <v>44570</v>
          </cell>
          <cell r="B376">
            <v>11091</v>
          </cell>
          <cell r="C376">
            <v>1161</v>
          </cell>
          <cell r="E376">
            <v>1000</v>
          </cell>
        </row>
        <row r="377">
          <cell r="A377">
            <v>44600</v>
          </cell>
          <cell r="B377">
            <v>11095</v>
          </cell>
          <cell r="C377">
            <v>1162</v>
          </cell>
          <cell r="E377">
            <v>1000</v>
          </cell>
        </row>
        <row r="378">
          <cell r="A378">
            <v>44680</v>
          </cell>
          <cell r="B378">
            <v>11083</v>
          </cell>
          <cell r="C378">
            <v>1157</v>
          </cell>
          <cell r="E378">
            <v>1000</v>
          </cell>
        </row>
        <row r="379">
          <cell r="A379">
            <v>44970</v>
          </cell>
          <cell r="B379">
            <v>11091</v>
          </cell>
          <cell r="C379">
            <v>1161</v>
          </cell>
          <cell r="E379">
            <v>1000</v>
          </cell>
        </row>
        <row r="380">
          <cell r="A380">
            <v>44976</v>
          </cell>
          <cell r="B380">
            <v>11091</v>
          </cell>
          <cell r="C380">
            <v>1161</v>
          </cell>
          <cell r="E380">
            <v>1000</v>
          </cell>
        </row>
        <row r="381">
          <cell r="A381">
            <v>44977</v>
          </cell>
          <cell r="B381">
            <v>11091</v>
          </cell>
          <cell r="C381">
            <v>1161</v>
          </cell>
          <cell r="E381">
            <v>1000</v>
          </cell>
        </row>
        <row r="382">
          <cell r="A382">
            <v>45111</v>
          </cell>
          <cell r="B382">
            <v>11031</v>
          </cell>
          <cell r="C382">
            <v>1149</v>
          </cell>
          <cell r="E382">
            <v>1000</v>
          </cell>
        </row>
        <row r="383">
          <cell r="A383">
            <v>45333</v>
          </cell>
          <cell r="B383">
            <v>11059</v>
          </cell>
          <cell r="C383">
            <v>1156</v>
          </cell>
          <cell r="E383">
            <v>1000</v>
          </cell>
        </row>
        <row r="384">
          <cell r="A384">
            <v>45400</v>
          </cell>
          <cell r="B384">
            <v>11031</v>
          </cell>
          <cell r="C384">
            <v>1149</v>
          </cell>
          <cell r="E384">
            <v>1000</v>
          </cell>
        </row>
        <row r="385">
          <cell r="A385">
            <v>45402</v>
          </cell>
          <cell r="B385">
            <v>11031</v>
          </cell>
          <cell r="C385">
            <v>1149</v>
          </cell>
          <cell r="E385">
            <v>1000</v>
          </cell>
        </row>
        <row r="386">
          <cell r="A386">
            <v>45406</v>
          </cell>
          <cell r="B386">
            <v>11031</v>
          </cell>
          <cell r="C386">
            <v>1149</v>
          </cell>
          <cell r="E386">
            <v>1000</v>
          </cell>
        </row>
        <row r="387">
          <cell r="A387">
            <v>45407</v>
          </cell>
          <cell r="B387">
            <v>11031</v>
          </cell>
          <cell r="C387">
            <v>1149</v>
          </cell>
          <cell r="E387">
            <v>1000</v>
          </cell>
        </row>
        <row r="388">
          <cell r="A388">
            <v>45408</v>
          </cell>
          <cell r="B388">
            <v>11031</v>
          </cell>
          <cell r="C388">
            <v>1149</v>
          </cell>
          <cell r="E388">
            <v>1000</v>
          </cell>
        </row>
        <row r="389">
          <cell r="A389">
            <v>45410</v>
          </cell>
          <cell r="B389">
            <v>11059</v>
          </cell>
          <cell r="C389">
            <v>1156</v>
          </cell>
          <cell r="E389">
            <v>1000</v>
          </cell>
        </row>
        <row r="390">
          <cell r="A390">
            <v>45420</v>
          </cell>
          <cell r="B390">
            <v>11031</v>
          </cell>
          <cell r="C390">
            <v>1149</v>
          </cell>
          <cell r="E390">
            <v>1000</v>
          </cell>
        </row>
        <row r="391">
          <cell r="A391">
            <v>45430</v>
          </cell>
          <cell r="B391">
            <v>11031</v>
          </cell>
          <cell r="C391">
            <v>1149</v>
          </cell>
          <cell r="E391">
            <v>1000</v>
          </cell>
        </row>
        <row r="392">
          <cell r="A392">
            <v>45450</v>
          </cell>
          <cell r="B392">
            <v>11063</v>
          </cell>
          <cell r="C392">
            <v>1157</v>
          </cell>
          <cell r="E392">
            <v>1000</v>
          </cell>
        </row>
        <row r="393">
          <cell r="A393">
            <v>45456</v>
          </cell>
          <cell r="B393">
            <v>11063</v>
          </cell>
          <cell r="C393">
            <v>1157</v>
          </cell>
          <cell r="E393">
            <v>1000</v>
          </cell>
        </row>
        <row r="394">
          <cell r="A394">
            <v>45457</v>
          </cell>
          <cell r="B394">
            <v>11063</v>
          </cell>
          <cell r="C394">
            <v>1157</v>
          </cell>
          <cell r="E394">
            <v>1000</v>
          </cell>
        </row>
        <row r="395">
          <cell r="A395">
            <v>45470</v>
          </cell>
          <cell r="B395">
            <v>11685</v>
          </cell>
          <cell r="C395">
            <v>1201</v>
          </cell>
          <cell r="E395">
            <v>1000</v>
          </cell>
        </row>
        <row r="396">
          <cell r="A396">
            <v>45475</v>
          </cell>
          <cell r="B396">
            <v>11685</v>
          </cell>
          <cell r="C396">
            <v>1201</v>
          </cell>
          <cell r="E396">
            <v>1000</v>
          </cell>
        </row>
        <row r="397">
          <cell r="A397">
            <v>45480</v>
          </cell>
          <cell r="B397">
            <v>11059</v>
          </cell>
          <cell r="C397">
            <v>1156</v>
          </cell>
          <cell r="E397">
            <v>1000</v>
          </cell>
        </row>
        <row r="398">
          <cell r="A398">
            <v>45500</v>
          </cell>
          <cell r="B398">
            <v>11059</v>
          </cell>
          <cell r="C398">
            <v>1156</v>
          </cell>
          <cell r="E398">
            <v>1000</v>
          </cell>
        </row>
        <row r="399">
          <cell r="A399">
            <v>45506</v>
          </cell>
          <cell r="B399">
            <v>11059</v>
          </cell>
          <cell r="C399">
            <v>1156</v>
          </cell>
          <cell r="E399">
            <v>1000</v>
          </cell>
        </row>
        <row r="400">
          <cell r="A400">
            <v>45507</v>
          </cell>
          <cell r="B400">
            <v>11059</v>
          </cell>
          <cell r="C400">
            <v>1156</v>
          </cell>
          <cell r="E400">
            <v>1000</v>
          </cell>
        </row>
        <row r="401">
          <cell r="A401">
            <v>45508</v>
          </cell>
          <cell r="B401">
            <v>11059</v>
          </cell>
          <cell r="C401">
            <v>1156</v>
          </cell>
          <cell r="E401">
            <v>1000</v>
          </cell>
        </row>
        <row r="402">
          <cell r="A402">
            <v>45555</v>
          </cell>
          <cell r="B402">
            <v>11126</v>
          </cell>
          <cell r="C402">
            <v>1167</v>
          </cell>
          <cell r="E402">
            <v>1000</v>
          </cell>
        </row>
        <row r="403">
          <cell r="A403">
            <v>45630</v>
          </cell>
          <cell r="B403">
            <v>11031</v>
          </cell>
          <cell r="C403">
            <v>1149</v>
          </cell>
          <cell r="E403">
            <v>1000</v>
          </cell>
        </row>
        <row r="404">
          <cell r="A404">
            <v>45640</v>
          </cell>
          <cell r="B404">
            <v>11031</v>
          </cell>
          <cell r="C404">
            <v>1149</v>
          </cell>
          <cell r="E404">
            <v>1000</v>
          </cell>
        </row>
        <row r="405">
          <cell r="A405">
            <v>45650</v>
          </cell>
          <cell r="B405">
            <v>11035</v>
          </cell>
          <cell r="C405">
            <v>1150</v>
          </cell>
          <cell r="E405">
            <v>1000</v>
          </cell>
        </row>
        <row r="406">
          <cell r="A406">
            <v>45670</v>
          </cell>
          <cell r="B406">
            <v>11075</v>
          </cell>
          <cell r="C406">
            <v>1160</v>
          </cell>
          <cell r="E406">
            <v>1000</v>
          </cell>
        </row>
        <row r="407">
          <cell r="A407">
            <v>45680</v>
          </cell>
          <cell r="B407">
            <v>11063</v>
          </cell>
          <cell r="C407">
            <v>1157</v>
          </cell>
          <cell r="E407">
            <v>1000</v>
          </cell>
        </row>
        <row r="408">
          <cell r="A408">
            <v>45700</v>
          </cell>
          <cell r="B408">
            <v>11063</v>
          </cell>
          <cell r="C408">
            <v>1157</v>
          </cell>
          <cell r="E408">
            <v>1000</v>
          </cell>
        </row>
        <row r="409">
          <cell r="A409">
            <v>45720</v>
          </cell>
          <cell r="B409">
            <v>11071</v>
          </cell>
          <cell r="C409">
            <v>1159</v>
          </cell>
          <cell r="E409">
            <v>1000</v>
          </cell>
        </row>
        <row r="410">
          <cell r="A410">
            <v>45750</v>
          </cell>
          <cell r="B410">
            <v>11039</v>
          </cell>
          <cell r="C410">
            <v>1151</v>
          </cell>
          <cell r="E410">
            <v>1000</v>
          </cell>
        </row>
        <row r="411">
          <cell r="A411">
            <v>45760</v>
          </cell>
          <cell r="B411">
            <v>11055</v>
          </cell>
          <cell r="C411">
            <v>1155</v>
          </cell>
          <cell r="E411">
            <v>1000</v>
          </cell>
        </row>
        <row r="412">
          <cell r="A412">
            <v>45780</v>
          </cell>
          <cell r="B412">
            <v>11059</v>
          </cell>
          <cell r="C412">
            <v>1156</v>
          </cell>
          <cell r="E412">
            <v>1000</v>
          </cell>
        </row>
        <row r="413">
          <cell r="A413">
            <v>45790</v>
          </cell>
          <cell r="B413">
            <v>11883</v>
          </cell>
          <cell r="C413">
            <v>1167</v>
          </cell>
          <cell r="E413">
            <v>1000</v>
          </cell>
        </row>
        <row r="414">
          <cell r="A414">
            <v>46500</v>
          </cell>
          <cell r="B414">
            <v>11015</v>
          </cell>
          <cell r="C414">
            <v>1111</v>
          </cell>
          <cell r="E414">
            <v>1000</v>
          </cell>
        </row>
        <row r="415">
          <cell r="A415">
            <v>46510</v>
          </cell>
          <cell r="B415">
            <v>11011</v>
          </cell>
          <cell r="C415">
            <v>1145</v>
          </cell>
          <cell r="E415">
            <v>1000</v>
          </cell>
        </row>
        <row r="416">
          <cell r="A416">
            <v>46540</v>
          </cell>
          <cell r="B416">
            <v>11007</v>
          </cell>
          <cell r="C416">
            <v>1144</v>
          </cell>
          <cell r="E416">
            <v>1000</v>
          </cell>
        </row>
        <row r="417">
          <cell r="A417">
            <v>46541</v>
          </cell>
          <cell r="B417">
            <v>11007</v>
          </cell>
          <cell r="C417">
            <v>1144</v>
          </cell>
          <cell r="E417">
            <v>1000</v>
          </cell>
        </row>
        <row r="418">
          <cell r="A418">
            <v>46550</v>
          </cell>
          <cell r="B418">
            <v>11023</v>
          </cell>
          <cell r="C418">
            <v>1147</v>
          </cell>
          <cell r="E418">
            <v>1000</v>
          </cell>
        </row>
        <row r="419">
          <cell r="A419">
            <v>46560</v>
          </cell>
          <cell r="B419">
            <v>11019</v>
          </cell>
          <cell r="C419">
            <v>1146</v>
          </cell>
          <cell r="E419">
            <v>1000</v>
          </cell>
        </row>
        <row r="420">
          <cell r="A420">
            <v>46565</v>
          </cell>
          <cell r="B420">
            <v>11023</v>
          </cell>
          <cell r="C420">
            <v>1147</v>
          </cell>
          <cell r="E420">
            <v>1000</v>
          </cell>
        </row>
        <row r="421">
          <cell r="A421">
            <v>46746</v>
          </cell>
          <cell r="B421">
            <v>11007</v>
          </cell>
          <cell r="C421">
            <v>1144</v>
          </cell>
          <cell r="E421">
            <v>1000</v>
          </cell>
        </row>
        <row r="422">
          <cell r="A422">
            <v>46748</v>
          </cell>
          <cell r="B422">
            <v>11007</v>
          </cell>
          <cell r="C422">
            <v>1144</v>
          </cell>
          <cell r="E422">
            <v>1000</v>
          </cell>
        </row>
        <row r="423">
          <cell r="A423">
            <v>46749</v>
          </cell>
          <cell r="B423">
            <v>11007</v>
          </cell>
          <cell r="C423">
            <v>1144</v>
          </cell>
          <cell r="E423">
            <v>1000</v>
          </cell>
        </row>
        <row r="424">
          <cell r="A424">
            <v>46756</v>
          </cell>
          <cell r="B424">
            <v>11015</v>
          </cell>
          <cell r="C424">
            <v>1111</v>
          </cell>
          <cell r="E424">
            <v>1000</v>
          </cell>
        </row>
        <row r="425">
          <cell r="A425">
            <v>46757</v>
          </cell>
          <cell r="B425">
            <v>11015</v>
          </cell>
          <cell r="C425">
            <v>1111</v>
          </cell>
          <cell r="E425">
            <v>1000</v>
          </cell>
        </row>
        <row r="426">
          <cell r="A426">
            <v>46758</v>
          </cell>
          <cell r="B426">
            <v>11015</v>
          </cell>
          <cell r="C426">
            <v>1111</v>
          </cell>
          <cell r="E426">
            <v>1000</v>
          </cell>
        </row>
        <row r="427">
          <cell r="A427">
            <v>46760</v>
          </cell>
          <cell r="B427">
            <v>11007</v>
          </cell>
          <cell r="C427">
            <v>1144</v>
          </cell>
          <cell r="E427">
            <v>1000</v>
          </cell>
        </row>
        <row r="428">
          <cell r="A428">
            <v>46770</v>
          </cell>
          <cell r="B428">
            <v>11023</v>
          </cell>
          <cell r="C428">
            <v>1147</v>
          </cell>
          <cell r="E428">
            <v>1000</v>
          </cell>
        </row>
        <row r="429">
          <cell r="A429">
            <v>46776</v>
          </cell>
          <cell r="B429">
            <v>11023</v>
          </cell>
          <cell r="C429">
            <v>1147</v>
          </cell>
          <cell r="E429">
            <v>1000</v>
          </cell>
        </row>
        <row r="430">
          <cell r="A430">
            <v>46777</v>
          </cell>
          <cell r="B430">
            <v>11023</v>
          </cell>
          <cell r="C430">
            <v>1147</v>
          </cell>
          <cell r="E430">
            <v>1000</v>
          </cell>
        </row>
        <row r="431">
          <cell r="A431">
            <v>46779</v>
          </cell>
          <cell r="B431">
            <v>11023</v>
          </cell>
          <cell r="C431">
            <v>1147</v>
          </cell>
          <cell r="E431">
            <v>1000</v>
          </cell>
        </row>
        <row r="432">
          <cell r="A432">
            <v>46780</v>
          </cell>
          <cell r="B432">
            <v>11015</v>
          </cell>
          <cell r="C432">
            <v>1111</v>
          </cell>
          <cell r="E432">
            <v>1000</v>
          </cell>
        </row>
        <row r="433">
          <cell r="A433">
            <v>47500</v>
          </cell>
          <cell r="B433">
            <v>10765</v>
          </cell>
          <cell r="C433">
            <v>1192</v>
          </cell>
          <cell r="E433">
            <v>1000</v>
          </cell>
        </row>
        <row r="434">
          <cell r="A434">
            <v>47770</v>
          </cell>
          <cell r="B434">
            <v>10819</v>
          </cell>
          <cell r="C434">
            <v>1167</v>
          </cell>
          <cell r="E434">
            <v>1000</v>
          </cell>
        </row>
        <row r="435">
          <cell r="A435">
            <v>47950</v>
          </cell>
          <cell r="B435">
            <v>11934</v>
          </cell>
          <cell r="C435">
            <v>1167</v>
          </cell>
          <cell r="E435">
            <v>1000</v>
          </cell>
        </row>
        <row r="436">
          <cell r="A436">
            <v>47970</v>
          </cell>
          <cell r="B436">
            <v>11933</v>
          </cell>
          <cell r="C436">
            <v>1167</v>
          </cell>
          <cell r="E436">
            <v>1000</v>
          </cell>
        </row>
        <row r="437">
          <cell r="A437">
            <v>47975</v>
          </cell>
          <cell r="B437">
            <v>10816</v>
          </cell>
          <cell r="C437">
            <v>1167</v>
          </cell>
          <cell r="E437">
            <v>1000</v>
          </cell>
        </row>
        <row r="438">
          <cell r="A438">
            <v>48080</v>
          </cell>
          <cell r="B438">
            <v>10823</v>
          </cell>
          <cell r="C438">
            <v>1106</v>
          </cell>
          <cell r="E438">
            <v>1000</v>
          </cell>
        </row>
        <row r="439">
          <cell r="A439">
            <v>48340</v>
          </cell>
          <cell r="B439">
            <v>10855</v>
          </cell>
          <cell r="C439">
            <v>1110</v>
          </cell>
          <cell r="E439">
            <v>1000</v>
          </cell>
        </row>
        <row r="440">
          <cell r="A440">
            <v>48341</v>
          </cell>
          <cell r="B440">
            <v>10855</v>
          </cell>
          <cell r="C440">
            <v>1110</v>
          </cell>
          <cell r="E440">
            <v>1000</v>
          </cell>
        </row>
        <row r="441">
          <cell r="A441">
            <v>49500</v>
          </cell>
          <cell r="B441">
            <v>10819</v>
          </cell>
          <cell r="C441">
            <v>1167</v>
          </cell>
          <cell r="E441">
            <v>1000</v>
          </cell>
        </row>
        <row r="442">
          <cell r="A442">
            <v>49509</v>
          </cell>
          <cell r="B442">
            <v>11685</v>
          </cell>
          <cell r="C442">
            <v>1201</v>
          </cell>
          <cell r="E442">
            <v>1000</v>
          </cell>
        </row>
        <row r="443">
          <cell r="A443">
            <v>49570</v>
          </cell>
          <cell r="B443">
            <v>11123</v>
          </cell>
          <cell r="C443">
            <v>1167</v>
          </cell>
          <cell r="E443">
            <v>1000</v>
          </cell>
        </row>
        <row r="444">
          <cell r="A444">
            <v>49580</v>
          </cell>
          <cell r="B444">
            <v>11125</v>
          </cell>
          <cell r="C444">
            <v>1167</v>
          </cell>
          <cell r="E444">
            <v>1000</v>
          </cell>
        </row>
        <row r="445">
          <cell r="A445">
            <v>49610</v>
          </cell>
          <cell r="B445">
            <v>11031</v>
          </cell>
          <cell r="C445">
            <v>1149</v>
          </cell>
          <cell r="E445">
            <v>1000</v>
          </cell>
        </row>
        <row r="446">
          <cell r="A446">
            <v>49630</v>
          </cell>
          <cell r="B446">
            <v>10867</v>
          </cell>
          <cell r="C446">
            <v>1113</v>
          </cell>
          <cell r="E446">
            <v>1000</v>
          </cell>
        </row>
        <row r="447">
          <cell r="A447">
            <v>49650</v>
          </cell>
          <cell r="B447">
            <v>10903</v>
          </cell>
          <cell r="C447">
            <v>1122</v>
          </cell>
          <cell r="E447">
            <v>1000</v>
          </cell>
        </row>
        <row r="448">
          <cell r="A448">
            <v>49680</v>
          </cell>
          <cell r="B448">
            <v>10820</v>
          </cell>
          <cell r="C448">
            <v>1167</v>
          </cell>
          <cell r="E448">
            <v>1000</v>
          </cell>
        </row>
        <row r="449">
          <cell r="A449">
            <v>49690</v>
          </cell>
          <cell r="B449">
            <v>10818</v>
          </cell>
          <cell r="C449">
            <v>1167</v>
          </cell>
          <cell r="E449">
            <v>1000</v>
          </cell>
        </row>
        <row r="450">
          <cell r="A450">
            <v>52002</v>
          </cell>
          <cell r="B450">
            <v>11911</v>
          </cell>
          <cell r="C450">
            <v>1167</v>
          </cell>
          <cell r="E450">
            <v>1000</v>
          </cell>
        </row>
        <row r="451">
          <cell r="A451">
            <v>52010</v>
          </cell>
          <cell r="B451">
            <v>11910</v>
          </cell>
          <cell r="C451">
            <v>1167</v>
          </cell>
          <cell r="E451">
            <v>1000</v>
          </cell>
        </row>
        <row r="452">
          <cell r="A452">
            <v>52101</v>
          </cell>
          <cell r="B452">
            <v>11910</v>
          </cell>
          <cell r="C452">
            <v>1167</v>
          </cell>
          <cell r="E452">
            <v>1000</v>
          </cell>
        </row>
        <row r="453">
          <cell r="A453">
            <v>52104</v>
          </cell>
          <cell r="B453">
            <v>12293</v>
          </cell>
          <cell r="C453">
            <v>1201</v>
          </cell>
          <cell r="E453">
            <v>1000</v>
          </cell>
        </row>
        <row r="454">
          <cell r="A454">
            <v>52105</v>
          </cell>
          <cell r="B454">
            <v>12293</v>
          </cell>
          <cell r="C454">
            <v>1201</v>
          </cell>
          <cell r="E454">
            <v>1000</v>
          </cell>
        </row>
        <row r="455">
          <cell r="A455">
            <v>52106</v>
          </cell>
          <cell r="B455">
            <v>12293</v>
          </cell>
          <cell r="C455">
            <v>1201</v>
          </cell>
          <cell r="E455">
            <v>1000</v>
          </cell>
        </row>
        <row r="456">
          <cell r="A456">
            <v>52108</v>
          </cell>
          <cell r="B456">
            <v>11131</v>
          </cell>
          <cell r="C456">
            <v>1167</v>
          </cell>
          <cell r="E456">
            <v>1000</v>
          </cell>
        </row>
        <row r="457">
          <cell r="A457">
            <v>52109</v>
          </cell>
          <cell r="B457">
            <v>11131</v>
          </cell>
          <cell r="C457">
            <v>1167</v>
          </cell>
          <cell r="E457">
            <v>1000</v>
          </cell>
        </row>
        <row r="458">
          <cell r="A458">
            <v>52113</v>
          </cell>
          <cell r="B458">
            <v>11255</v>
          </cell>
          <cell r="C458">
            <v>1106</v>
          </cell>
          <cell r="E458">
            <v>1000</v>
          </cell>
        </row>
        <row r="459">
          <cell r="A459">
            <v>52114</v>
          </cell>
          <cell r="B459">
            <v>11145</v>
          </cell>
          <cell r="C459">
            <v>1113</v>
          </cell>
          <cell r="E459">
            <v>1000</v>
          </cell>
        </row>
        <row r="460">
          <cell r="A460">
            <v>52116</v>
          </cell>
          <cell r="B460">
            <v>11131</v>
          </cell>
          <cell r="C460">
            <v>1167</v>
          </cell>
          <cell r="E460">
            <v>1000</v>
          </cell>
        </row>
        <row r="461">
          <cell r="A461">
            <v>52117</v>
          </cell>
          <cell r="B461">
            <v>11135</v>
          </cell>
          <cell r="C461">
            <v>1167</v>
          </cell>
          <cell r="E461">
            <v>1000</v>
          </cell>
        </row>
        <row r="462">
          <cell r="A462">
            <v>52120</v>
          </cell>
          <cell r="B462">
            <v>11907</v>
          </cell>
          <cell r="C462">
            <v>1167</v>
          </cell>
          <cell r="E462">
            <v>1000</v>
          </cell>
        </row>
        <row r="463">
          <cell r="A463">
            <v>52125</v>
          </cell>
          <cell r="B463">
            <v>12301</v>
          </cell>
          <cell r="C463">
            <v>1167</v>
          </cell>
          <cell r="E463">
            <v>1000</v>
          </cell>
        </row>
        <row r="464">
          <cell r="A464">
            <v>52126</v>
          </cell>
          <cell r="B464">
            <v>12301</v>
          </cell>
          <cell r="C464">
            <v>1167</v>
          </cell>
          <cell r="E464">
            <v>1000</v>
          </cell>
        </row>
        <row r="465">
          <cell r="A465">
            <v>52129</v>
          </cell>
          <cell r="B465">
            <v>12299</v>
          </cell>
          <cell r="C465">
            <v>1167</v>
          </cell>
          <cell r="E465">
            <v>1000</v>
          </cell>
        </row>
        <row r="466">
          <cell r="A466">
            <v>52131</v>
          </cell>
          <cell r="B466">
            <v>11315</v>
          </cell>
          <cell r="C466">
            <v>1157</v>
          </cell>
          <cell r="E466">
            <v>1000</v>
          </cell>
        </row>
        <row r="467">
          <cell r="A467">
            <v>52132</v>
          </cell>
          <cell r="B467">
            <v>11320</v>
          </cell>
          <cell r="C467">
            <v>1157</v>
          </cell>
          <cell r="E467">
            <v>1000</v>
          </cell>
        </row>
        <row r="468">
          <cell r="A468">
            <v>52133</v>
          </cell>
          <cell r="B468">
            <v>11305</v>
          </cell>
          <cell r="C468">
            <v>1148</v>
          </cell>
          <cell r="E468">
            <v>1000</v>
          </cell>
        </row>
        <row r="469">
          <cell r="A469">
            <v>52134</v>
          </cell>
          <cell r="B469">
            <v>11335</v>
          </cell>
          <cell r="C469">
            <v>1160</v>
          </cell>
          <cell r="E469">
            <v>1000</v>
          </cell>
        </row>
        <row r="470">
          <cell r="A470">
            <v>52135</v>
          </cell>
          <cell r="B470">
            <v>11340</v>
          </cell>
          <cell r="C470">
            <v>1160</v>
          </cell>
          <cell r="E470">
            <v>1000</v>
          </cell>
        </row>
        <row r="471">
          <cell r="A471">
            <v>52136</v>
          </cell>
          <cell r="B471">
            <v>11345</v>
          </cell>
          <cell r="C471">
            <v>1159</v>
          </cell>
          <cell r="E471">
            <v>1000</v>
          </cell>
        </row>
        <row r="472">
          <cell r="A472">
            <v>52137</v>
          </cell>
          <cell r="B472">
            <v>11280</v>
          </cell>
          <cell r="C472">
            <v>1154</v>
          </cell>
          <cell r="E472">
            <v>1000</v>
          </cell>
        </row>
        <row r="473">
          <cell r="A473">
            <v>52138</v>
          </cell>
          <cell r="B473">
            <v>11350</v>
          </cell>
          <cell r="C473">
            <v>1159</v>
          </cell>
          <cell r="E473">
            <v>1000</v>
          </cell>
        </row>
        <row r="474">
          <cell r="A474">
            <v>52139</v>
          </cell>
          <cell r="B474">
            <v>11285</v>
          </cell>
          <cell r="C474">
            <v>1153</v>
          </cell>
          <cell r="E474">
            <v>1000</v>
          </cell>
        </row>
        <row r="475">
          <cell r="A475">
            <v>52141</v>
          </cell>
          <cell r="B475">
            <v>11300</v>
          </cell>
          <cell r="C475">
            <v>1156</v>
          </cell>
          <cell r="E475">
            <v>1000</v>
          </cell>
        </row>
        <row r="476">
          <cell r="A476">
            <v>52142</v>
          </cell>
          <cell r="B476">
            <v>11290</v>
          </cell>
          <cell r="C476">
            <v>1152</v>
          </cell>
          <cell r="E476">
            <v>1000</v>
          </cell>
        </row>
        <row r="477">
          <cell r="A477">
            <v>52143</v>
          </cell>
          <cell r="B477">
            <v>11295</v>
          </cell>
          <cell r="C477">
            <v>1155</v>
          </cell>
          <cell r="E477">
            <v>1000</v>
          </cell>
        </row>
        <row r="478">
          <cell r="A478">
            <v>52144</v>
          </cell>
          <cell r="B478">
            <v>11310</v>
          </cell>
          <cell r="C478">
            <v>1151</v>
          </cell>
          <cell r="E478">
            <v>1000</v>
          </cell>
        </row>
        <row r="479">
          <cell r="A479">
            <v>52145</v>
          </cell>
          <cell r="B479">
            <v>11325</v>
          </cell>
          <cell r="C479">
            <v>1150</v>
          </cell>
          <cell r="E479">
            <v>1000</v>
          </cell>
        </row>
        <row r="480">
          <cell r="A480">
            <v>52146</v>
          </cell>
          <cell r="B480">
            <v>11330</v>
          </cell>
          <cell r="C480">
            <v>1149</v>
          </cell>
          <cell r="E480">
            <v>1000</v>
          </cell>
        </row>
        <row r="481">
          <cell r="A481">
            <v>52149</v>
          </cell>
          <cell r="B481">
            <v>11135</v>
          </cell>
          <cell r="C481">
            <v>1167</v>
          </cell>
          <cell r="E481">
            <v>1000</v>
          </cell>
        </row>
        <row r="482">
          <cell r="A482">
            <v>52151</v>
          </cell>
          <cell r="B482">
            <v>11320</v>
          </cell>
          <cell r="C482">
            <v>1157</v>
          </cell>
          <cell r="E482">
            <v>1000</v>
          </cell>
        </row>
        <row r="483">
          <cell r="A483">
            <v>52152</v>
          </cell>
          <cell r="B483">
            <v>11315</v>
          </cell>
          <cell r="C483">
            <v>1157</v>
          </cell>
          <cell r="E483">
            <v>1000</v>
          </cell>
        </row>
        <row r="484">
          <cell r="A484">
            <v>52156</v>
          </cell>
          <cell r="B484">
            <v>11355</v>
          </cell>
          <cell r="C484">
            <v>1132</v>
          </cell>
          <cell r="E484">
            <v>1000</v>
          </cell>
        </row>
        <row r="485">
          <cell r="A485">
            <v>52157</v>
          </cell>
          <cell r="B485">
            <v>11360</v>
          </cell>
          <cell r="C485">
            <v>1140</v>
          </cell>
          <cell r="E485">
            <v>1000</v>
          </cell>
        </row>
        <row r="486">
          <cell r="A486">
            <v>52158</v>
          </cell>
          <cell r="B486">
            <v>11365</v>
          </cell>
          <cell r="C486">
            <v>1140</v>
          </cell>
          <cell r="E486">
            <v>1000</v>
          </cell>
        </row>
        <row r="487">
          <cell r="A487">
            <v>52159</v>
          </cell>
          <cell r="B487">
            <v>11370</v>
          </cell>
          <cell r="C487">
            <v>1140</v>
          </cell>
          <cell r="E487">
            <v>1000</v>
          </cell>
        </row>
        <row r="488">
          <cell r="A488">
            <v>52160</v>
          </cell>
          <cell r="B488">
            <v>11375</v>
          </cell>
          <cell r="C488">
            <v>1140</v>
          </cell>
          <cell r="E488">
            <v>1000</v>
          </cell>
        </row>
        <row r="489">
          <cell r="A489">
            <v>52163</v>
          </cell>
          <cell r="B489">
            <v>11380</v>
          </cell>
          <cell r="C489">
            <v>1134</v>
          </cell>
          <cell r="E489">
            <v>1000</v>
          </cell>
        </row>
        <row r="490">
          <cell r="A490">
            <v>52164</v>
          </cell>
          <cell r="B490">
            <v>11385</v>
          </cell>
          <cell r="C490">
            <v>1140</v>
          </cell>
          <cell r="E490">
            <v>1000</v>
          </cell>
        </row>
        <row r="491">
          <cell r="A491">
            <v>52165</v>
          </cell>
          <cell r="B491">
            <v>11390</v>
          </cell>
          <cell r="C491">
            <v>1139</v>
          </cell>
          <cell r="E491">
            <v>1000</v>
          </cell>
        </row>
        <row r="492">
          <cell r="A492">
            <v>52167</v>
          </cell>
          <cell r="B492">
            <v>11395</v>
          </cell>
          <cell r="C492">
            <v>1139</v>
          </cell>
          <cell r="E492">
            <v>1000</v>
          </cell>
        </row>
        <row r="493">
          <cell r="A493">
            <v>52168</v>
          </cell>
          <cell r="B493">
            <v>11400</v>
          </cell>
          <cell r="C493">
            <v>1139</v>
          </cell>
          <cell r="E493">
            <v>1000</v>
          </cell>
        </row>
        <row r="494">
          <cell r="A494">
            <v>52169</v>
          </cell>
          <cell r="B494">
            <v>11405</v>
          </cell>
          <cell r="C494">
            <v>1134</v>
          </cell>
          <cell r="E494">
            <v>1000</v>
          </cell>
        </row>
        <row r="495">
          <cell r="A495">
            <v>52170</v>
          </cell>
          <cell r="B495">
            <v>11410</v>
          </cell>
          <cell r="C495">
            <v>1133</v>
          </cell>
          <cell r="E495">
            <v>1000</v>
          </cell>
        </row>
        <row r="496">
          <cell r="A496">
            <v>52171</v>
          </cell>
          <cell r="B496">
            <v>11142</v>
          </cell>
          <cell r="C496">
            <v>1167</v>
          </cell>
          <cell r="E496">
            <v>1000</v>
          </cell>
        </row>
        <row r="497">
          <cell r="A497">
            <v>52181</v>
          </cell>
          <cell r="B497">
            <v>11145</v>
          </cell>
          <cell r="C497">
            <v>1113</v>
          </cell>
          <cell r="E497">
            <v>1000</v>
          </cell>
        </row>
        <row r="498">
          <cell r="A498">
            <v>52182</v>
          </cell>
          <cell r="B498">
            <v>11175</v>
          </cell>
          <cell r="C498">
            <v>1111</v>
          </cell>
          <cell r="E498">
            <v>1000</v>
          </cell>
        </row>
        <row r="499">
          <cell r="A499">
            <v>52183</v>
          </cell>
          <cell r="B499">
            <v>11570</v>
          </cell>
          <cell r="C499">
            <v>1147</v>
          </cell>
          <cell r="E499">
            <v>1000</v>
          </cell>
        </row>
        <row r="500">
          <cell r="A500">
            <v>52184</v>
          </cell>
          <cell r="B500">
            <v>11155</v>
          </cell>
          <cell r="C500">
            <v>1115</v>
          </cell>
          <cell r="E500">
            <v>1000</v>
          </cell>
        </row>
        <row r="501">
          <cell r="A501">
            <v>52186</v>
          </cell>
          <cell r="B501">
            <v>11160</v>
          </cell>
          <cell r="C501">
            <v>1114</v>
          </cell>
          <cell r="E501">
            <v>1000</v>
          </cell>
        </row>
        <row r="502">
          <cell r="A502">
            <v>52187</v>
          </cell>
          <cell r="B502">
            <v>11150</v>
          </cell>
          <cell r="C502">
            <v>1110</v>
          </cell>
          <cell r="E502">
            <v>1000</v>
          </cell>
        </row>
        <row r="503">
          <cell r="A503">
            <v>52188</v>
          </cell>
          <cell r="B503">
            <v>11575</v>
          </cell>
          <cell r="C503">
            <v>1145</v>
          </cell>
          <cell r="E503">
            <v>1000</v>
          </cell>
        </row>
        <row r="504">
          <cell r="A504">
            <v>52189</v>
          </cell>
          <cell r="B504">
            <v>11180</v>
          </cell>
          <cell r="C504">
            <v>1112</v>
          </cell>
          <cell r="E504">
            <v>1000</v>
          </cell>
        </row>
        <row r="505">
          <cell r="A505">
            <v>52190</v>
          </cell>
          <cell r="B505">
            <v>11165</v>
          </cell>
          <cell r="C505">
            <v>1115</v>
          </cell>
          <cell r="E505">
            <v>1000</v>
          </cell>
        </row>
        <row r="506">
          <cell r="A506">
            <v>52191</v>
          </cell>
          <cell r="B506">
            <v>11580</v>
          </cell>
          <cell r="C506">
            <v>1146</v>
          </cell>
          <cell r="E506">
            <v>1000</v>
          </cell>
        </row>
        <row r="507">
          <cell r="A507">
            <v>52192</v>
          </cell>
          <cell r="B507">
            <v>11170</v>
          </cell>
          <cell r="C507">
            <v>1114</v>
          </cell>
          <cell r="E507">
            <v>1000</v>
          </cell>
        </row>
        <row r="508">
          <cell r="A508">
            <v>52193</v>
          </cell>
          <cell r="B508">
            <v>11585</v>
          </cell>
          <cell r="C508">
            <v>1144</v>
          </cell>
          <cell r="E508">
            <v>1000</v>
          </cell>
        </row>
        <row r="509">
          <cell r="A509">
            <v>52195</v>
          </cell>
          <cell r="B509">
            <v>11240</v>
          </cell>
          <cell r="C509">
            <v>1178</v>
          </cell>
          <cell r="E509">
            <v>1000</v>
          </cell>
        </row>
        <row r="510">
          <cell r="A510">
            <v>52196</v>
          </cell>
          <cell r="B510">
            <v>11175</v>
          </cell>
          <cell r="C510">
            <v>1111</v>
          </cell>
          <cell r="E510">
            <v>1000</v>
          </cell>
        </row>
        <row r="511">
          <cell r="A511">
            <v>52197</v>
          </cell>
          <cell r="B511">
            <v>11590</v>
          </cell>
          <cell r="C511">
            <v>1111</v>
          </cell>
          <cell r="E511">
            <v>1000</v>
          </cell>
        </row>
        <row r="512">
          <cell r="A512">
            <v>52199</v>
          </cell>
          <cell r="B512">
            <v>11145</v>
          </cell>
          <cell r="C512">
            <v>1113</v>
          </cell>
          <cell r="E512">
            <v>1000</v>
          </cell>
        </row>
        <row r="513">
          <cell r="A513">
            <v>52201</v>
          </cell>
          <cell r="B513">
            <v>11465</v>
          </cell>
          <cell r="C513">
            <v>1165</v>
          </cell>
          <cell r="E513">
            <v>1000</v>
          </cell>
        </row>
        <row r="514">
          <cell r="A514">
            <v>52202</v>
          </cell>
          <cell r="B514">
            <v>11470</v>
          </cell>
          <cell r="C514">
            <v>1165</v>
          </cell>
          <cell r="E514">
            <v>1000</v>
          </cell>
        </row>
        <row r="515">
          <cell r="A515">
            <v>52203</v>
          </cell>
          <cell r="B515">
            <v>11475</v>
          </cell>
          <cell r="C515">
            <v>1165</v>
          </cell>
          <cell r="E515">
            <v>1000</v>
          </cell>
        </row>
        <row r="516">
          <cell r="A516">
            <v>52204</v>
          </cell>
          <cell r="B516">
            <v>11480</v>
          </cell>
          <cell r="C516">
            <v>1166</v>
          </cell>
          <cell r="E516">
            <v>1000</v>
          </cell>
        </row>
        <row r="517">
          <cell r="A517">
            <v>52206</v>
          </cell>
          <cell r="B517">
            <v>11485</v>
          </cell>
          <cell r="C517">
            <v>1163</v>
          </cell>
          <cell r="E517">
            <v>1000</v>
          </cell>
        </row>
        <row r="518">
          <cell r="A518">
            <v>52206</v>
          </cell>
          <cell r="B518">
            <v>11490</v>
          </cell>
          <cell r="C518">
            <v>1164</v>
          </cell>
          <cell r="E518">
            <v>1000</v>
          </cell>
        </row>
        <row r="519">
          <cell r="A519">
            <v>52207</v>
          </cell>
          <cell r="B519">
            <v>11495</v>
          </cell>
          <cell r="C519">
            <v>1164</v>
          </cell>
          <cell r="E519">
            <v>1000</v>
          </cell>
        </row>
        <row r="520">
          <cell r="A520">
            <v>52208</v>
          </cell>
          <cell r="B520">
            <v>11500</v>
          </cell>
          <cell r="C520">
            <v>1163</v>
          </cell>
          <cell r="E520">
            <v>1000</v>
          </cell>
        </row>
        <row r="521">
          <cell r="A521">
            <v>52209</v>
          </cell>
          <cell r="B521">
            <v>11505</v>
          </cell>
          <cell r="C521">
            <v>1138</v>
          </cell>
          <cell r="E521">
            <v>1000</v>
          </cell>
        </row>
        <row r="522">
          <cell r="A522">
            <v>52210</v>
          </cell>
          <cell r="B522">
            <v>11520</v>
          </cell>
          <cell r="C522">
            <v>1166</v>
          </cell>
          <cell r="E522">
            <v>1000</v>
          </cell>
        </row>
        <row r="523">
          <cell r="A523">
            <v>52211</v>
          </cell>
          <cell r="B523">
            <v>11525</v>
          </cell>
          <cell r="C523">
            <v>1137</v>
          </cell>
          <cell r="E523">
            <v>1000</v>
          </cell>
        </row>
        <row r="524">
          <cell r="A524">
            <v>52212</v>
          </cell>
          <cell r="B524">
            <v>11510</v>
          </cell>
          <cell r="C524">
            <v>1165</v>
          </cell>
          <cell r="E524">
            <v>1000</v>
          </cell>
        </row>
        <row r="525">
          <cell r="A525">
            <v>52213</v>
          </cell>
          <cell r="B525">
            <v>11515</v>
          </cell>
          <cell r="C525">
            <v>1177</v>
          </cell>
          <cell r="E525">
            <v>1000</v>
          </cell>
        </row>
        <row r="526">
          <cell r="A526">
            <v>52214</v>
          </cell>
          <cell r="B526">
            <v>11142</v>
          </cell>
          <cell r="C526">
            <v>1167</v>
          </cell>
          <cell r="E526">
            <v>1000</v>
          </cell>
        </row>
        <row r="527">
          <cell r="A527">
            <v>52226</v>
          </cell>
          <cell r="B527">
            <v>11555</v>
          </cell>
          <cell r="C527">
            <v>1162</v>
          </cell>
          <cell r="E527">
            <v>1000</v>
          </cell>
        </row>
        <row r="528">
          <cell r="A528">
            <v>52227</v>
          </cell>
          <cell r="B528">
            <v>11560</v>
          </cell>
          <cell r="C528">
            <v>1161</v>
          </cell>
          <cell r="E528">
            <v>1000</v>
          </cell>
        </row>
        <row r="529">
          <cell r="A529">
            <v>52228</v>
          </cell>
          <cell r="B529">
            <v>11565</v>
          </cell>
          <cell r="C529">
            <v>1161</v>
          </cell>
          <cell r="E529">
            <v>1000</v>
          </cell>
        </row>
        <row r="530">
          <cell r="A530">
            <v>52230</v>
          </cell>
          <cell r="B530">
            <v>11565</v>
          </cell>
          <cell r="C530">
            <v>1161</v>
          </cell>
          <cell r="E530">
            <v>1000</v>
          </cell>
        </row>
        <row r="531">
          <cell r="A531">
            <v>52251</v>
          </cell>
          <cell r="B531">
            <v>11530</v>
          </cell>
          <cell r="C531">
            <v>1129</v>
          </cell>
          <cell r="E531">
            <v>1000</v>
          </cell>
        </row>
        <row r="532">
          <cell r="A532">
            <v>52252</v>
          </cell>
          <cell r="B532">
            <v>11535</v>
          </cell>
          <cell r="C532">
            <v>1127</v>
          </cell>
          <cell r="E532">
            <v>1000</v>
          </cell>
        </row>
        <row r="533">
          <cell r="A533">
            <v>52253</v>
          </cell>
          <cell r="B533">
            <v>11540</v>
          </cell>
          <cell r="C533">
            <v>1127</v>
          </cell>
          <cell r="E533">
            <v>1000</v>
          </cell>
        </row>
        <row r="534">
          <cell r="A534">
            <v>52254</v>
          </cell>
          <cell r="B534">
            <v>11545</v>
          </cell>
          <cell r="C534">
            <v>1124</v>
          </cell>
          <cell r="E534">
            <v>1000</v>
          </cell>
        </row>
        <row r="535">
          <cell r="A535">
            <v>52255</v>
          </cell>
          <cell r="B535">
            <v>11185</v>
          </cell>
          <cell r="C535">
            <v>1126</v>
          </cell>
          <cell r="E535">
            <v>1000</v>
          </cell>
        </row>
        <row r="536">
          <cell r="A536">
            <v>52256</v>
          </cell>
          <cell r="B536">
            <v>11190</v>
          </cell>
          <cell r="C536">
            <v>1123</v>
          </cell>
          <cell r="E536">
            <v>1000</v>
          </cell>
        </row>
        <row r="537">
          <cell r="A537">
            <v>52257</v>
          </cell>
          <cell r="B537">
            <v>11550</v>
          </cell>
          <cell r="C537">
            <v>1124</v>
          </cell>
          <cell r="E537">
            <v>1000</v>
          </cell>
        </row>
        <row r="538">
          <cell r="A538">
            <v>52258</v>
          </cell>
          <cell r="B538">
            <v>11195</v>
          </cell>
          <cell r="C538">
            <v>1125</v>
          </cell>
          <cell r="E538">
            <v>1000</v>
          </cell>
        </row>
        <row r="539">
          <cell r="A539">
            <v>52259</v>
          </cell>
          <cell r="B539">
            <v>11545</v>
          </cell>
          <cell r="C539">
            <v>1124</v>
          </cell>
          <cell r="E539">
            <v>1000</v>
          </cell>
        </row>
        <row r="540">
          <cell r="A540">
            <v>52260</v>
          </cell>
          <cell r="B540">
            <v>11545</v>
          </cell>
          <cell r="C540">
            <v>1124</v>
          </cell>
          <cell r="E540">
            <v>1000</v>
          </cell>
        </row>
        <row r="541">
          <cell r="A541">
            <v>52261</v>
          </cell>
          <cell r="B541">
            <v>11142</v>
          </cell>
          <cell r="C541">
            <v>1167</v>
          </cell>
          <cell r="E541">
            <v>1000</v>
          </cell>
        </row>
        <row r="542">
          <cell r="A542">
            <v>52276</v>
          </cell>
          <cell r="B542">
            <v>11200</v>
          </cell>
          <cell r="C542">
            <v>1120</v>
          </cell>
          <cell r="E542">
            <v>1000</v>
          </cell>
        </row>
        <row r="543">
          <cell r="A543">
            <v>52278</v>
          </cell>
          <cell r="B543">
            <v>11210</v>
          </cell>
          <cell r="C543">
            <v>1121</v>
          </cell>
          <cell r="E543">
            <v>1000</v>
          </cell>
        </row>
        <row r="544">
          <cell r="A544">
            <v>52279</v>
          </cell>
          <cell r="B544">
            <v>11235</v>
          </cell>
          <cell r="C544">
            <v>1108</v>
          </cell>
          <cell r="E544">
            <v>1000</v>
          </cell>
        </row>
        <row r="545">
          <cell r="A545">
            <v>52280</v>
          </cell>
          <cell r="B545">
            <v>11245</v>
          </cell>
          <cell r="C545">
            <v>1107</v>
          </cell>
          <cell r="E545">
            <v>1000</v>
          </cell>
        </row>
        <row r="546">
          <cell r="A546">
            <v>52281</v>
          </cell>
          <cell r="B546">
            <v>11250</v>
          </cell>
          <cell r="C546">
            <v>1109</v>
          </cell>
          <cell r="E546">
            <v>1000</v>
          </cell>
        </row>
        <row r="547">
          <cell r="A547">
            <v>52283</v>
          </cell>
          <cell r="B547">
            <v>11255</v>
          </cell>
          <cell r="C547">
            <v>1106</v>
          </cell>
          <cell r="E547">
            <v>1000</v>
          </cell>
        </row>
        <row r="548">
          <cell r="A548">
            <v>52284</v>
          </cell>
          <cell r="B548">
            <v>11260</v>
          </cell>
          <cell r="C548">
            <v>1106</v>
          </cell>
          <cell r="E548">
            <v>1000</v>
          </cell>
        </row>
        <row r="549">
          <cell r="A549">
            <v>52285</v>
          </cell>
          <cell r="B549">
            <v>11205</v>
          </cell>
          <cell r="C549">
            <v>1122</v>
          </cell>
          <cell r="E549">
            <v>1000</v>
          </cell>
        </row>
        <row r="550">
          <cell r="A550">
            <v>52286</v>
          </cell>
          <cell r="B550">
            <v>11265</v>
          </cell>
          <cell r="C550">
            <v>1106</v>
          </cell>
          <cell r="E550">
            <v>1000</v>
          </cell>
        </row>
        <row r="551">
          <cell r="A551">
            <v>52289</v>
          </cell>
          <cell r="B551">
            <v>11270</v>
          </cell>
          <cell r="C551">
            <v>1106</v>
          </cell>
          <cell r="E551">
            <v>1000</v>
          </cell>
        </row>
        <row r="552">
          <cell r="A552">
            <v>52290</v>
          </cell>
          <cell r="B552">
            <v>11275</v>
          </cell>
          <cell r="C552">
            <v>1106</v>
          </cell>
          <cell r="E552">
            <v>1000</v>
          </cell>
        </row>
        <row r="553">
          <cell r="A553">
            <v>52291</v>
          </cell>
          <cell r="B553">
            <v>11220</v>
          </cell>
          <cell r="C553">
            <v>1116</v>
          </cell>
          <cell r="E553">
            <v>1000</v>
          </cell>
        </row>
        <row r="554">
          <cell r="A554">
            <v>52292</v>
          </cell>
          <cell r="B554">
            <v>11215</v>
          </cell>
          <cell r="C554">
            <v>1116</v>
          </cell>
          <cell r="E554">
            <v>1000</v>
          </cell>
        </row>
        <row r="555">
          <cell r="A555">
            <v>52293</v>
          </cell>
          <cell r="B555">
            <v>11225</v>
          </cell>
          <cell r="C555">
            <v>1117</v>
          </cell>
          <cell r="E555">
            <v>1000</v>
          </cell>
        </row>
        <row r="556">
          <cell r="A556">
            <v>52294</v>
          </cell>
          <cell r="B556">
            <v>11230</v>
          </cell>
          <cell r="C556">
            <v>1118</v>
          </cell>
          <cell r="E556">
            <v>1000</v>
          </cell>
        </row>
        <row r="557">
          <cell r="A557">
            <v>52301</v>
          </cell>
          <cell r="B557">
            <v>11415</v>
          </cell>
          <cell r="C557">
            <v>1175</v>
          </cell>
          <cell r="E557">
            <v>1000</v>
          </cell>
        </row>
        <row r="558">
          <cell r="A558">
            <v>52302</v>
          </cell>
          <cell r="B558">
            <v>11440</v>
          </cell>
          <cell r="C558">
            <v>1135</v>
          </cell>
          <cell r="E558">
            <v>1000</v>
          </cell>
        </row>
        <row r="559">
          <cell r="A559">
            <v>52303</v>
          </cell>
          <cell r="B559">
            <v>11455</v>
          </cell>
          <cell r="C559">
            <v>1176</v>
          </cell>
          <cell r="E559">
            <v>1000</v>
          </cell>
        </row>
        <row r="560">
          <cell r="A560">
            <v>52304</v>
          </cell>
          <cell r="B560">
            <v>11445</v>
          </cell>
          <cell r="C560">
            <v>1136</v>
          </cell>
          <cell r="E560">
            <v>1000</v>
          </cell>
        </row>
        <row r="561">
          <cell r="A561">
            <v>52305</v>
          </cell>
          <cell r="B561">
            <v>11460</v>
          </cell>
          <cell r="C561">
            <v>1174</v>
          </cell>
          <cell r="E561">
            <v>1000</v>
          </cell>
        </row>
        <row r="562">
          <cell r="A562">
            <v>52306</v>
          </cell>
          <cell r="B562">
            <v>11450</v>
          </cell>
          <cell r="C562">
            <v>1142</v>
          </cell>
          <cell r="E562">
            <v>1000</v>
          </cell>
        </row>
        <row r="563">
          <cell r="A563">
            <v>52307</v>
          </cell>
          <cell r="B563">
            <v>11420</v>
          </cell>
          <cell r="C563">
            <v>1130</v>
          </cell>
          <cell r="E563">
            <v>1000</v>
          </cell>
        </row>
        <row r="564">
          <cell r="A564">
            <v>52308</v>
          </cell>
          <cell r="B564">
            <v>11142</v>
          </cell>
          <cell r="C564">
            <v>1167</v>
          </cell>
          <cell r="E564">
            <v>1000</v>
          </cell>
        </row>
        <row r="565">
          <cell r="A565">
            <v>52309</v>
          </cell>
          <cell r="B565">
            <v>11425</v>
          </cell>
          <cell r="C565">
            <v>1130</v>
          </cell>
          <cell r="E565">
            <v>1000</v>
          </cell>
        </row>
        <row r="566">
          <cell r="A566">
            <v>52310</v>
          </cell>
          <cell r="B566">
            <v>11430</v>
          </cell>
          <cell r="C566">
            <v>1141</v>
          </cell>
          <cell r="E566">
            <v>1000</v>
          </cell>
        </row>
        <row r="567">
          <cell r="A567">
            <v>52311</v>
          </cell>
          <cell r="B567">
            <v>11435</v>
          </cell>
          <cell r="C567">
            <v>1141</v>
          </cell>
          <cell r="E567">
            <v>1000</v>
          </cell>
        </row>
        <row r="568">
          <cell r="A568">
            <v>52332</v>
          </cell>
          <cell r="B568">
            <v>11131</v>
          </cell>
          <cell r="C568">
            <v>1167</v>
          </cell>
          <cell r="E568">
            <v>1000</v>
          </cell>
        </row>
        <row r="569">
          <cell r="A569">
            <v>52350</v>
          </cell>
          <cell r="B569">
            <v>12297</v>
          </cell>
          <cell r="C569">
            <v>1167</v>
          </cell>
          <cell r="E569">
            <v>1000</v>
          </cell>
        </row>
        <row r="570">
          <cell r="A570">
            <v>52355</v>
          </cell>
          <cell r="B570">
            <v>11142</v>
          </cell>
          <cell r="C570">
            <v>1167</v>
          </cell>
          <cell r="E570">
            <v>1000</v>
          </cell>
        </row>
        <row r="571">
          <cell r="A571">
            <v>52360</v>
          </cell>
          <cell r="B571">
            <v>12298</v>
          </cell>
          <cell r="C571">
            <v>1167</v>
          </cell>
          <cell r="E571">
            <v>1000</v>
          </cell>
        </row>
        <row r="572">
          <cell r="A572">
            <v>52370</v>
          </cell>
          <cell r="B572">
            <v>12299</v>
          </cell>
          <cell r="C572">
            <v>1167</v>
          </cell>
          <cell r="E572">
            <v>1000</v>
          </cell>
        </row>
        <row r="573">
          <cell r="A573">
            <v>52371</v>
          </cell>
          <cell r="B573">
            <v>12300</v>
          </cell>
          <cell r="C573">
            <v>1167</v>
          </cell>
          <cell r="E573">
            <v>1000</v>
          </cell>
        </row>
        <row r="574">
          <cell r="A574">
            <v>52375</v>
          </cell>
          <cell r="B574">
            <v>12296</v>
          </cell>
          <cell r="C574">
            <v>1167</v>
          </cell>
          <cell r="E574">
            <v>1000</v>
          </cell>
        </row>
        <row r="575">
          <cell r="A575">
            <v>52380</v>
          </cell>
          <cell r="B575">
            <v>11910</v>
          </cell>
          <cell r="C575">
            <v>1167</v>
          </cell>
          <cell r="E575">
            <v>1000</v>
          </cell>
        </row>
        <row r="576">
          <cell r="A576">
            <v>52381</v>
          </cell>
          <cell r="B576">
            <v>12294</v>
          </cell>
          <cell r="C576">
            <v>1167</v>
          </cell>
          <cell r="E576">
            <v>1000</v>
          </cell>
        </row>
        <row r="577">
          <cell r="A577">
            <v>52390</v>
          </cell>
          <cell r="B577">
            <v>11908</v>
          </cell>
          <cell r="C577">
            <v>1167</v>
          </cell>
          <cell r="E577">
            <v>1000</v>
          </cell>
        </row>
        <row r="578">
          <cell r="A578">
            <v>52395</v>
          </cell>
          <cell r="B578">
            <v>11908</v>
          </cell>
          <cell r="C578">
            <v>1167</v>
          </cell>
          <cell r="E578">
            <v>1000</v>
          </cell>
        </row>
        <row r="579">
          <cell r="A579">
            <v>52401</v>
          </cell>
          <cell r="B579">
            <v>11135</v>
          </cell>
          <cell r="C579">
            <v>1167</v>
          </cell>
          <cell r="E579">
            <v>1000</v>
          </cell>
        </row>
        <row r="580">
          <cell r="A580">
            <v>52402</v>
          </cell>
          <cell r="B580">
            <v>11136</v>
          </cell>
          <cell r="C580">
            <v>1167</v>
          </cell>
          <cell r="E580">
            <v>1000</v>
          </cell>
        </row>
        <row r="581">
          <cell r="A581">
            <v>52403</v>
          </cell>
          <cell r="B581">
            <v>11138</v>
          </cell>
          <cell r="C581">
            <v>1167</v>
          </cell>
          <cell r="E581">
            <v>1000</v>
          </cell>
        </row>
        <row r="582">
          <cell r="A582">
            <v>52404</v>
          </cell>
          <cell r="B582">
            <v>11137</v>
          </cell>
          <cell r="C582">
            <v>1167</v>
          </cell>
          <cell r="E582">
            <v>1000</v>
          </cell>
        </row>
        <row r="583">
          <cell r="A583">
            <v>52405</v>
          </cell>
          <cell r="B583">
            <v>11135</v>
          </cell>
          <cell r="C583">
            <v>1167</v>
          </cell>
          <cell r="E583">
            <v>1000</v>
          </cell>
        </row>
        <row r="584">
          <cell r="A584">
            <v>52411</v>
          </cell>
          <cell r="B584">
            <v>11131</v>
          </cell>
          <cell r="C584">
            <v>1167</v>
          </cell>
          <cell r="E584">
            <v>1000</v>
          </cell>
        </row>
        <row r="585">
          <cell r="A585">
            <v>52412</v>
          </cell>
          <cell r="B585">
            <v>11132</v>
          </cell>
          <cell r="C585">
            <v>1167</v>
          </cell>
          <cell r="E585">
            <v>1000</v>
          </cell>
        </row>
        <row r="586">
          <cell r="A586">
            <v>52413</v>
          </cell>
          <cell r="B586">
            <v>11134</v>
          </cell>
          <cell r="C586">
            <v>1167</v>
          </cell>
          <cell r="E586">
            <v>1000</v>
          </cell>
        </row>
        <row r="587">
          <cell r="A587">
            <v>52414</v>
          </cell>
          <cell r="B587">
            <v>11133</v>
          </cell>
          <cell r="C587">
            <v>1167</v>
          </cell>
          <cell r="E587">
            <v>1000</v>
          </cell>
        </row>
        <row r="588">
          <cell r="A588">
            <v>52415</v>
          </cell>
          <cell r="B588">
            <v>11131</v>
          </cell>
          <cell r="C588">
            <v>1167</v>
          </cell>
          <cell r="E588">
            <v>1000</v>
          </cell>
        </row>
        <row r="589">
          <cell r="A589">
            <v>52475</v>
          </cell>
          <cell r="B589">
            <v>12295</v>
          </cell>
          <cell r="C589">
            <v>1167</v>
          </cell>
          <cell r="E589">
            <v>1000</v>
          </cell>
        </row>
        <row r="590">
          <cell r="A590">
            <v>52500</v>
          </cell>
          <cell r="B590">
            <v>11634</v>
          </cell>
          <cell r="C590">
            <v>1200</v>
          </cell>
          <cell r="E590">
            <v>1000</v>
          </cell>
        </row>
        <row r="591">
          <cell r="A591">
            <v>52607</v>
          </cell>
          <cell r="B591">
            <v>12249</v>
          </cell>
          <cell r="C591">
            <v>1201</v>
          </cell>
          <cell r="E591">
            <v>1000</v>
          </cell>
        </row>
        <row r="592">
          <cell r="A592">
            <v>52633</v>
          </cell>
          <cell r="B592">
            <v>11142</v>
          </cell>
          <cell r="C592">
            <v>1167</v>
          </cell>
          <cell r="E592">
            <v>1000</v>
          </cell>
        </row>
        <row r="593">
          <cell r="A593">
            <v>52641</v>
          </cell>
          <cell r="B593">
            <v>11142</v>
          </cell>
          <cell r="C593">
            <v>1167</v>
          </cell>
          <cell r="E593">
            <v>1000</v>
          </cell>
        </row>
        <row r="594">
          <cell r="A594">
            <v>52703</v>
          </cell>
          <cell r="B594">
            <v>12288</v>
          </cell>
          <cell r="C594">
            <v>1201</v>
          </cell>
          <cell r="E594">
            <v>1000</v>
          </cell>
        </row>
        <row r="595">
          <cell r="A595">
            <v>52704</v>
          </cell>
          <cell r="B595">
            <v>12270</v>
          </cell>
          <cell r="C595">
            <v>1201</v>
          </cell>
          <cell r="E595">
            <v>1000</v>
          </cell>
        </row>
        <row r="596">
          <cell r="A596">
            <v>52705</v>
          </cell>
          <cell r="B596">
            <v>12264</v>
          </cell>
          <cell r="C596">
            <v>1201</v>
          </cell>
          <cell r="E596">
            <v>1000</v>
          </cell>
        </row>
        <row r="597">
          <cell r="A597">
            <v>52706</v>
          </cell>
          <cell r="B597">
            <v>12282</v>
          </cell>
          <cell r="C597">
            <v>1201</v>
          </cell>
          <cell r="E597">
            <v>1000</v>
          </cell>
        </row>
        <row r="598">
          <cell r="A598">
            <v>52707</v>
          </cell>
          <cell r="B598">
            <v>12282</v>
          </cell>
          <cell r="C598">
            <v>1201</v>
          </cell>
          <cell r="E598">
            <v>1000</v>
          </cell>
        </row>
        <row r="599">
          <cell r="A599">
            <v>52708</v>
          </cell>
          <cell r="B599">
            <v>12276</v>
          </cell>
          <cell r="C599">
            <v>1201</v>
          </cell>
          <cell r="E599">
            <v>1000</v>
          </cell>
        </row>
        <row r="600">
          <cell r="A600">
            <v>52709</v>
          </cell>
          <cell r="B600">
            <v>12276</v>
          </cell>
          <cell r="C600">
            <v>1201</v>
          </cell>
          <cell r="E600">
            <v>1000</v>
          </cell>
        </row>
        <row r="601">
          <cell r="A601">
            <v>52710</v>
          </cell>
          <cell r="B601">
            <v>12270</v>
          </cell>
          <cell r="C601">
            <v>1201</v>
          </cell>
          <cell r="E601">
            <v>1000</v>
          </cell>
        </row>
        <row r="602">
          <cell r="A602">
            <v>52711</v>
          </cell>
          <cell r="B602">
            <v>12264</v>
          </cell>
          <cell r="C602">
            <v>1201</v>
          </cell>
          <cell r="E602">
            <v>1000</v>
          </cell>
        </row>
        <row r="603">
          <cell r="A603">
            <v>52712</v>
          </cell>
          <cell r="B603">
            <v>12258</v>
          </cell>
          <cell r="C603">
            <v>1201</v>
          </cell>
          <cell r="E603">
            <v>1000</v>
          </cell>
        </row>
        <row r="604">
          <cell r="A604">
            <v>52721</v>
          </cell>
          <cell r="B604">
            <v>11142</v>
          </cell>
          <cell r="C604">
            <v>1167</v>
          </cell>
          <cell r="E604">
            <v>1000</v>
          </cell>
        </row>
        <row r="605">
          <cell r="A605">
            <v>52750</v>
          </cell>
          <cell r="B605">
            <v>12249</v>
          </cell>
          <cell r="C605">
            <v>1201</v>
          </cell>
          <cell r="E605">
            <v>1000</v>
          </cell>
        </row>
        <row r="606">
          <cell r="A606">
            <v>52800</v>
          </cell>
          <cell r="B606">
            <v>12249</v>
          </cell>
          <cell r="C606">
            <v>1201</v>
          </cell>
          <cell r="E606">
            <v>1000</v>
          </cell>
        </row>
        <row r="607">
          <cell r="A607">
            <v>52804</v>
          </cell>
          <cell r="B607">
            <v>12249</v>
          </cell>
          <cell r="C607">
            <v>1201</v>
          </cell>
          <cell r="E607">
            <v>1000</v>
          </cell>
        </row>
        <row r="608">
          <cell r="A608">
            <v>52905</v>
          </cell>
          <cell r="B608">
            <v>11135</v>
          </cell>
          <cell r="C608">
            <v>1167</v>
          </cell>
          <cell r="E608">
            <v>1000</v>
          </cell>
        </row>
        <row r="609">
          <cell r="A609">
            <v>53101</v>
          </cell>
          <cell r="B609">
            <v>11125</v>
          </cell>
          <cell r="C609">
            <v>1167</v>
          </cell>
          <cell r="E609">
            <v>1000</v>
          </cell>
        </row>
        <row r="610">
          <cell r="A610">
            <v>53250</v>
          </cell>
          <cell r="B610">
            <v>11634</v>
          </cell>
          <cell r="C610">
            <v>1200</v>
          </cell>
          <cell r="E610">
            <v>1000</v>
          </cell>
        </row>
        <row r="611">
          <cell r="A611">
            <v>53450</v>
          </cell>
          <cell r="B611">
            <v>11124</v>
          </cell>
          <cell r="C611">
            <v>1167</v>
          </cell>
          <cell r="E611">
            <v>1000</v>
          </cell>
        </row>
        <row r="612">
          <cell r="A612">
            <v>53505</v>
          </cell>
          <cell r="B612">
            <v>11119</v>
          </cell>
          <cell r="C612">
            <v>1167</v>
          </cell>
          <cell r="E612">
            <v>1000</v>
          </cell>
        </row>
        <row r="613">
          <cell r="A613">
            <v>53710</v>
          </cell>
          <cell r="B613">
            <v>11121</v>
          </cell>
          <cell r="C613">
            <v>1167</v>
          </cell>
          <cell r="E613">
            <v>1000</v>
          </cell>
        </row>
        <row r="614">
          <cell r="A614">
            <v>53811</v>
          </cell>
          <cell r="B614">
            <v>10931</v>
          </cell>
          <cell r="C614">
            <v>1129</v>
          </cell>
          <cell r="E614">
            <v>1000</v>
          </cell>
        </row>
        <row r="615">
          <cell r="A615">
            <v>53821</v>
          </cell>
          <cell r="B615">
            <v>10903</v>
          </cell>
          <cell r="C615">
            <v>1122</v>
          </cell>
          <cell r="E615">
            <v>1000</v>
          </cell>
        </row>
        <row r="616">
          <cell r="A616">
            <v>53831</v>
          </cell>
          <cell r="B616">
            <v>10879</v>
          </cell>
          <cell r="C616">
            <v>1116</v>
          </cell>
          <cell r="E616">
            <v>1000</v>
          </cell>
        </row>
        <row r="617">
          <cell r="A617">
            <v>54013</v>
          </cell>
          <cell r="B617">
            <v>11679</v>
          </cell>
          <cell r="C617">
            <v>1200</v>
          </cell>
          <cell r="E617">
            <v>1000</v>
          </cell>
        </row>
        <row r="618">
          <cell r="A618">
            <v>54023</v>
          </cell>
          <cell r="B618">
            <v>11127</v>
          </cell>
          <cell r="C618">
            <v>1167</v>
          </cell>
          <cell r="E618">
            <v>1000</v>
          </cell>
        </row>
        <row r="619">
          <cell r="A619">
            <v>54025</v>
          </cell>
          <cell r="B619">
            <v>11768</v>
          </cell>
          <cell r="C619">
            <v>1201</v>
          </cell>
          <cell r="E619">
            <v>1000</v>
          </cell>
        </row>
        <row r="620">
          <cell r="A620">
            <v>54035</v>
          </cell>
          <cell r="B620">
            <v>11768</v>
          </cell>
          <cell r="C620">
            <v>1201</v>
          </cell>
          <cell r="E620">
            <v>1000</v>
          </cell>
        </row>
        <row r="621">
          <cell r="A621">
            <v>54041</v>
          </cell>
          <cell r="B621">
            <v>11842</v>
          </cell>
          <cell r="C621">
            <v>1201</v>
          </cell>
          <cell r="E621">
            <v>1000</v>
          </cell>
        </row>
        <row r="622">
          <cell r="A622">
            <v>54042</v>
          </cell>
          <cell r="B622">
            <v>11768</v>
          </cell>
          <cell r="C622">
            <v>1201</v>
          </cell>
          <cell r="E622">
            <v>1000</v>
          </cell>
        </row>
        <row r="623">
          <cell r="A623">
            <v>54043</v>
          </cell>
          <cell r="B623">
            <v>11768</v>
          </cell>
          <cell r="C623">
            <v>1201</v>
          </cell>
          <cell r="E623">
            <v>1000</v>
          </cell>
        </row>
        <row r="624">
          <cell r="A624">
            <v>54044</v>
          </cell>
          <cell r="B624">
            <v>11768</v>
          </cell>
          <cell r="C624">
            <v>1201</v>
          </cell>
          <cell r="E624">
            <v>1000</v>
          </cell>
        </row>
        <row r="625">
          <cell r="A625">
            <v>54045</v>
          </cell>
          <cell r="B625">
            <v>11766</v>
          </cell>
          <cell r="C625">
            <v>1201</v>
          </cell>
          <cell r="E625">
            <v>1000</v>
          </cell>
        </row>
        <row r="626">
          <cell r="A626">
            <v>54046</v>
          </cell>
          <cell r="B626">
            <v>11768</v>
          </cell>
          <cell r="C626">
            <v>1201</v>
          </cell>
          <cell r="E626">
            <v>1000</v>
          </cell>
        </row>
        <row r="627">
          <cell r="A627">
            <v>54050</v>
          </cell>
          <cell r="B627">
            <v>11837</v>
          </cell>
          <cell r="C627">
            <v>1200</v>
          </cell>
          <cell r="E627">
            <v>1000</v>
          </cell>
        </row>
        <row r="628">
          <cell r="A628">
            <v>54055</v>
          </cell>
          <cell r="B628">
            <v>11126</v>
          </cell>
          <cell r="C628">
            <v>1167</v>
          </cell>
          <cell r="E628">
            <v>1000</v>
          </cell>
        </row>
        <row r="629">
          <cell r="A629">
            <v>54059</v>
          </cell>
          <cell r="B629">
            <v>11679</v>
          </cell>
          <cell r="C629">
            <v>1200</v>
          </cell>
          <cell r="E629">
            <v>1000</v>
          </cell>
        </row>
        <row r="630">
          <cell r="A630">
            <v>54060</v>
          </cell>
          <cell r="B630">
            <v>11679</v>
          </cell>
          <cell r="C630">
            <v>1200</v>
          </cell>
          <cell r="E630">
            <v>1000</v>
          </cell>
        </row>
        <row r="631">
          <cell r="A631">
            <v>54063</v>
          </cell>
          <cell r="B631">
            <v>11679</v>
          </cell>
          <cell r="C631">
            <v>1200</v>
          </cell>
          <cell r="E631">
            <v>1000</v>
          </cell>
        </row>
        <row r="632">
          <cell r="A632">
            <v>54077</v>
          </cell>
          <cell r="B632">
            <v>11682</v>
          </cell>
          <cell r="C632">
            <v>1200</v>
          </cell>
          <cell r="E632">
            <v>1000</v>
          </cell>
        </row>
        <row r="633">
          <cell r="A633">
            <v>54110</v>
          </cell>
          <cell r="B633">
            <v>10955</v>
          </cell>
          <cell r="C633">
            <v>1135</v>
          </cell>
          <cell r="E633">
            <v>1000</v>
          </cell>
        </row>
        <row r="634">
          <cell r="A634">
            <v>54112</v>
          </cell>
          <cell r="B634">
            <v>10955</v>
          </cell>
          <cell r="C634">
            <v>1135</v>
          </cell>
          <cell r="E634">
            <v>1000</v>
          </cell>
        </row>
        <row r="635">
          <cell r="A635">
            <v>54114</v>
          </cell>
          <cell r="B635">
            <v>10955</v>
          </cell>
          <cell r="C635">
            <v>1135</v>
          </cell>
          <cell r="E635">
            <v>1000</v>
          </cell>
        </row>
        <row r="636">
          <cell r="A636">
            <v>54117</v>
          </cell>
          <cell r="B636">
            <v>11127</v>
          </cell>
          <cell r="C636">
            <v>1167</v>
          </cell>
          <cell r="E636">
            <v>1000</v>
          </cell>
        </row>
        <row r="637">
          <cell r="A637">
            <v>54118</v>
          </cell>
          <cell r="B637">
            <v>11127</v>
          </cell>
          <cell r="C637">
            <v>1167</v>
          </cell>
          <cell r="E637">
            <v>1000</v>
          </cell>
        </row>
        <row r="638">
          <cell r="A638">
            <v>54120</v>
          </cell>
          <cell r="B638">
            <v>10979</v>
          </cell>
          <cell r="C638">
            <v>1141</v>
          </cell>
          <cell r="E638">
            <v>1000</v>
          </cell>
        </row>
        <row r="639">
          <cell r="A639">
            <v>54215</v>
          </cell>
          <cell r="B639">
            <v>11126</v>
          </cell>
          <cell r="C639">
            <v>1167</v>
          </cell>
          <cell r="E639">
            <v>1000</v>
          </cell>
        </row>
        <row r="640">
          <cell r="A640">
            <v>54222</v>
          </cell>
          <cell r="B640">
            <v>11111</v>
          </cell>
          <cell r="C640">
            <v>1165</v>
          </cell>
          <cell r="E640">
            <v>1000</v>
          </cell>
        </row>
        <row r="641">
          <cell r="A641">
            <v>54236</v>
          </cell>
          <cell r="B641">
            <v>11685</v>
          </cell>
          <cell r="C641">
            <v>1201</v>
          </cell>
          <cell r="E641">
            <v>1000</v>
          </cell>
        </row>
        <row r="642">
          <cell r="A642">
            <v>54312</v>
          </cell>
          <cell r="B642">
            <v>11115</v>
          </cell>
          <cell r="C642">
            <v>1166</v>
          </cell>
          <cell r="E642">
            <v>1000</v>
          </cell>
        </row>
        <row r="643">
          <cell r="A643">
            <v>54314</v>
          </cell>
          <cell r="B643">
            <v>11115</v>
          </cell>
          <cell r="C643">
            <v>1166</v>
          </cell>
          <cell r="E643">
            <v>1000</v>
          </cell>
        </row>
        <row r="644">
          <cell r="A644">
            <v>54316</v>
          </cell>
          <cell r="B644">
            <v>11115</v>
          </cell>
          <cell r="C644">
            <v>1166</v>
          </cell>
          <cell r="E644">
            <v>1000</v>
          </cell>
        </row>
        <row r="645">
          <cell r="A645">
            <v>54317</v>
          </cell>
          <cell r="B645">
            <v>11115</v>
          </cell>
          <cell r="C645">
            <v>1166</v>
          </cell>
          <cell r="E645">
            <v>1000</v>
          </cell>
        </row>
        <row r="646">
          <cell r="A646">
            <v>54322</v>
          </cell>
          <cell r="B646">
            <v>10995</v>
          </cell>
          <cell r="C646">
            <v>1174</v>
          </cell>
          <cell r="E646">
            <v>1000</v>
          </cell>
        </row>
        <row r="647">
          <cell r="A647">
            <v>54325</v>
          </cell>
          <cell r="B647">
            <v>10995</v>
          </cell>
          <cell r="C647">
            <v>1174</v>
          </cell>
          <cell r="E647">
            <v>1000</v>
          </cell>
        </row>
        <row r="648">
          <cell r="A648">
            <v>54327</v>
          </cell>
          <cell r="B648">
            <v>10995</v>
          </cell>
          <cell r="C648">
            <v>1174</v>
          </cell>
          <cell r="E648">
            <v>1000</v>
          </cell>
        </row>
        <row r="649">
          <cell r="A649">
            <v>54328</v>
          </cell>
          <cell r="B649">
            <v>10995</v>
          </cell>
          <cell r="C649">
            <v>1174</v>
          </cell>
          <cell r="E649">
            <v>1000</v>
          </cell>
        </row>
        <row r="650">
          <cell r="A650">
            <v>54331</v>
          </cell>
          <cell r="B650">
            <v>11043</v>
          </cell>
          <cell r="C650">
            <v>1152</v>
          </cell>
          <cell r="E650">
            <v>1000</v>
          </cell>
        </row>
        <row r="651">
          <cell r="A651">
            <v>54333</v>
          </cell>
          <cell r="B651">
            <v>11043</v>
          </cell>
          <cell r="C651">
            <v>1152</v>
          </cell>
          <cell r="E651">
            <v>1000</v>
          </cell>
        </row>
        <row r="652">
          <cell r="A652">
            <v>54334</v>
          </cell>
          <cell r="B652">
            <v>11043</v>
          </cell>
          <cell r="C652">
            <v>1152</v>
          </cell>
          <cell r="E652">
            <v>1000</v>
          </cell>
        </row>
        <row r="653">
          <cell r="A653">
            <v>54345</v>
          </cell>
          <cell r="B653">
            <v>10765</v>
          </cell>
          <cell r="C653">
            <v>1192</v>
          </cell>
          <cell r="E653">
            <v>1000</v>
          </cell>
        </row>
        <row r="654">
          <cell r="A654">
            <v>54366</v>
          </cell>
          <cell r="B654">
            <v>11125</v>
          </cell>
          <cell r="C654">
            <v>1167</v>
          </cell>
          <cell r="E654">
            <v>1000</v>
          </cell>
        </row>
        <row r="655">
          <cell r="A655">
            <v>54376</v>
          </cell>
          <cell r="B655">
            <v>11687</v>
          </cell>
          <cell r="C655">
            <v>1201</v>
          </cell>
          <cell r="E655">
            <v>1000</v>
          </cell>
        </row>
        <row r="656">
          <cell r="A656">
            <v>54380</v>
          </cell>
          <cell r="B656">
            <v>11124</v>
          </cell>
          <cell r="C656">
            <v>1167</v>
          </cell>
          <cell r="E656">
            <v>1000</v>
          </cell>
        </row>
        <row r="657">
          <cell r="A657">
            <v>54421</v>
          </cell>
          <cell r="B657">
            <v>10995</v>
          </cell>
          <cell r="C657">
            <v>1174</v>
          </cell>
          <cell r="E657">
            <v>1000</v>
          </cell>
        </row>
        <row r="658">
          <cell r="A658">
            <v>54540</v>
          </cell>
          <cell r="B658">
            <v>11883</v>
          </cell>
          <cell r="C658">
            <v>1167</v>
          </cell>
          <cell r="E658">
            <v>1000</v>
          </cell>
        </row>
        <row r="659">
          <cell r="A659">
            <v>54670</v>
          </cell>
          <cell r="B659">
            <v>10999</v>
          </cell>
          <cell r="C659">
            <v>1177</v>
          </cell>
          <cell r="E659">
            <v>1000</v>
          </cell>
        </row>
        <row r="660">
          <cell r="A660">
            <v>54675</v>
          </cell>
          <cell r="B660">
            <v>11107</v>
          </cell>
          <cell r="C660">
            <v>1164</v>
          </cell>
          <cell r="E660">
            <v>1000</v>
          </cell>
        </row>
        <row r="661">
          <cell r="A661">
            <v>54681</v>
          </cell>
          <cell r="B661">
            <v>10991</v>
          </cell>
          <cell r="C661">
            <v>1176</v>
          </cell>
          <cell r="E661">
            <v>1000</v>
          </cell>
        </row>
        <row r="662">
          <cell r="A662">
            <v>54700</v>
          </cell>
          <cell r="B662">
            <v>10967</v>
          </cell>
          <cell r="C662">
            <v>1138</v>
          </cell>
          <cell r="E662">
            <v>1000</v>
          </cell>
        </row>
        <row r="663">
          <cell r="A663">
            <v>54751</v>
          </cell>
          <cell r="B663">
            <v>11047</v>
          </cell>
          <cell r="C663">
            <v>1153</v>
          </cell>
          <cell r="E663">
            <v>1000</v>
          </cell>
        </row>
        <row r="664">
          <cell r="A664">
            <v>54760</v>
          </cell>
          <cell r="B664">
            <v>11051</v>
          </cell>
          <cell r="C664">
            <v>1154</v>
          </cell>
          <cell r="E664">
            <v>1000</v>
          </cell>
        </row>
        <row r="665">
          <cell r="A665">
            <v>54774</v>
          </cell>
          <cell r="B665">
            <v>11043</v>
          </cell>
          <cell r="C665">
            <v>1152</v>
          </cell>
          <cell r="E665">
            <v>1000</v>
          </cell>
        </row>
        <row r="666">
          <cell r="A666">
            <v>54775</v>
          </cell>
          <cell r="B666">
            <v>11043</v>
          </cell>
          <cell r="C666">
            <v>1152</v>
          </cell>
          <cell r="E666">
            <v>1000</v>
          </cell>
        </row>
        <row r="667">
          <cell r="A667">
            <v>54776</v>
          </cell>
          <cell r="B667">
            <v>11043</v>
          </cell>
          <cell r="C667">
            <v>1152</v>
          </cell>
          <cell r="E667">
            <v>1000</v>
          </cell>
        </row>
        <row r="668">
          <cell r="A668">
            <v>54780</v>
          </cell>
          <cell r="B668">
            <v>11043</v>
          </cell>
          <cell r="C668">
            <v>1152</v>
          </cell>
          <cell r="E668">
            <v>1000</v>
          </cell>
        </row>
        <row r="669">
          <cell r="A669">
            <v>54811</v>
          </cell>
          <cell r="B669">
            <v>11883</v>
          </cell>
          <cell r="C669">
            <v>1167</v>
          </cell>
          <cell r="E669">
            <v>1000</v>
          </cell>
        </row>
        <row r="670">
          <cell r="A670">
            <v>54911</v>
          </cell>
          <cell r="B670">
            <v>11111</v>
          </cell>
          <cell r="C670">
            <v>1165</v>
          </cell>
          <cell r="E670">
            <v>1000</v>
          </cell>
        </row>
        <row r="671">
          <cell r="A671">
            <v>54914</v>
          </cell>
          <cell r="B671">
            <v>11111</v>
          </cell>
          <cell r="C671">
            <v>1165</v>
          </cell>
          <cell r="E671">
            <v>1000</v>
          </cell>
        </row>
        <row r="672">
          <cell r="A672">
            <v>54920</v>
          </cell>
          <cell r="B672">
            <v>11115</v>
          </cell>
          <cell r="C672">
            <v>1166</v>
          </cell>
          <cell r="E672">
            <v>1000</v>
          </cell>
        </row>
        <row r="673">
          <cell r="A673">
            <v>54961</v>
          </cell>
          <cell r="B673">
            <v>11107</v>
          </cell>
          <cell r="C673">
            <v>1164</v>
          </cell>
          <cell r="E673">
            <v>1000</v>
          </cell>
        </row>
        <row r="674">
          <cell r="A674">
            <v>54981</v>
          </cell>
          <cell r="B674">
            <v>10963</v>
          </cell>
          <cell r="C674">
            <v>1137</v>
          </cell>
          <cell r="E674">
            <v>1000</v>
          </cell>
        </row>
        <row r="675">
          <cell r="A675">
            <v>54995</v>
          </cell>
          <cell r="B675">
            <v>11103</v>
          </cell>
          <cell r="C675">
            <v>1163</v>
          </cell>
          <cell r="E675">
            <v>1000</v>
          </cell>
        </row>
        <row r="676">
          <cell r="A676">
            <v>55003</v>
          </cell>
          <cell r="B676">
            <v>11120</v>
          </cell>
          <cell r="C676">
            <v>1167</v>
          </cell>
          <cell r="E676">
            <v>1000</v>
          </cell>
        </row>
        <row r="677">
          <cell r="A677">
            <v>55007</v>
          </cell>
          <cell r="B677">
            <v>10979</v>
          </cell>
          <cell r="C677">
            <v>1141</v>
          </cell>
          <cell r="E677">
            <v>1000</v>
          </cell>
        </row>
        <row r="678">
          <cell r="A678">
            <v>55008</v>
          </cell>
          <cell r="B678">
            <v>10955</v>
          </cell>
          <cell r="C678">
            <v>1135</v>
          </cell>
          <cell r="E678">
            <v>1000</v>
          </cell>
        </row>
        <row r="679">
          <cell r="A679">
            <v>55009</v>
          </cell>
          <cell r="B679">
            <v>10995</v>
          </cell>
          <cell r="C679">
            <v>1174</v>
          </cell>
          <cell r="E679">
            <v>1000</v>
          </cell>
        </row>
        <row r="680">
          <cell r="A680">
            <v>55010</v>
          </cell>
          <cell r="B680">
            <v>10955</v>
          </cell>
          <cell r="C680">
            <v>1135</v>
          </cell>
          <cell r="E680">
            <v>1000</v>
          </cell>
        </row>
        <row r="681">
          <cell r="A681">
            <v>55020</v>
          </cell>
          <cell r="B681">
            <v>10979</v>
          </cell>
          <cell r="C681">
            <v>1141</v>
          </cell>
          <cell r="E681">
            <v>1000</v>
          </cell>
        </row>
        <row r="682">
          <cell r="A682">
            <v>55025</v>
          </cell>
          <cell r="B682">
            <v>10979</v>
          </cell>
          <cell r="C682">
            <v>1141</v>
          </cell>
          <cell r="E682">
            <v>1000</v>
          </cell>
        </row>
        <row r="683">
          <cell r="A683">
            <v>55030</v>
          </cell>
          <cell r="B683">
            <v>10955</v>
          </cell>
          <cell r="C683">
            <v>1135</v>
          </cell>
          <cell r="E683">
            <v>1000</v>
          </cell>
        </row>
        <row r="684">
          <cell r="A684">
            <v>55035</v>
          </cell>
          <cell r="B684">
            <v>10995</v>
          </cell>
          <cell r="C684">
            <v>1174</v>
          </cell>
          <cell r="E684">
            <v>1000</v>
          </cell>
        </row>
        <row r="685">
          <cell r="A685">
            <v>55161</v>
          </cell>
          <cell r="B685">
            <v>11685</v>
          </cell>
          <cell r="C685">
            <v>1201</v>
          </cell>
          <cell r="E685">
            <v>1000</v>
          </cell>
        </row>
        <row r="686">
          <cell r="A686">
            <v>55165</v>
          </cell>
          <cell r="B686">
            <v>11685</v>
          </cell>
          <cell r="C686">
            <v>1201</v>
          </cell>
          <cell r="E686">
            <v>1000</v>
          </cell>
        </row>
        <row r="687">
          <cell r="A687">
            <v>55180</v>
          </cell>
          <cell r="B687">
            <v>10955</v>
          </cell>
          <cell r="C687">
            <v>1135</v>
          </cell>
          <cell r="E687">
            <v>1000</v>
          </cell>
        </row>
        <row r="688">
          <cell r="A688">
            <v>55205</v>
          </cell>
          <cell r="B688">
            <v>10979</v>
          </cell>
          <cell r="C688">
            <v>1141</v>
          </cell>
          <cell r="E688">
            <v>1000</v>
          </cell>
        </row>
        <row r="689">
          <cell r="A689">
            <v>55210</v>
          </cell>
          <cell r="B689">
            <v>11932</v>
          </cell>
          <cell r="C689">
            <v>1167</v>
          </cell>
          <cell r="E689">
            <v>1000</v>
          </cell>
        </row>
        <row r="690">
          <cell r="A690">
            <v>55231</v>
          </cell>
          <cell r="B690">
            <v>10955</v>
          </cell>
          <cell r="C690">
            <v>1135</v>
          </cell>
          <cell r="E690">
            <v>1000</v>
          </cell>
        </row>
        <row r="691">
          <cell r="A691">
            <v>55232</v>
          </cell>
          <cell r="B691">
            <v>10955</v>
          </cell>
          <cell r="C691">
            <v>1135</v>
          </cell>
          <cell r="E691">
            <v>1000</v>
          </cell>
        </row>
        <row r="692">
          <cell r="A692">
            <v>55233</v>
          </cell>
          <cell r="B692">
            <v>10955</v>
          </cell>
          <cell r="C692">
            <v>1135</v>
          </cell>
          <cell r="E692">
            <v>1000</v>
          </cell>
        </row>
        <row r="693">
          <cell r="A693">
            <v>55241</v>
          </cell>
          <cell r="B693">
            <v>10955</v>
          </cell>
          <cell r="C693">
            <v>1135</v>
          </cell>
          <cell r="E693">
            <v>1000</v>
          </cell>
        </row>
        <row r="694">
          <cell r="A694">
            <v>55242</v>
          </cell>
          <cell r="B694">
            <v>10955</v>
          </cell>
          <cell r="C694">
            <v>1135</v>
          </cell>
          <cell r="E694">
            <v>1000</v>
          </cell>
        </row>
        <row r="695">
          <cell r="A695">
            <v>55250</v>
          </cell>
          <cell r="B695">
            <v>10955</v>
          </cell>
          <cell r="C695">
            <v>1135</v>
          </cell>
          <cell r="E695">
            <v>1000</v>
          </cell>
        </row>
        <row r="696">
          <cell r="A696">
            <v>55251</v>
          </cell>
          <cell r="B696">
            <v>10765</v>
          </cell>
          <cell r="C696">
            <v>1192</v>
          </cell>
          <cell r="E696">
            <v>1000</v>
          </cell>
        </row>
        <row r="697">
          <cell r="A697">
            <v>55254</v>
          </cell>
          <cell r="B697">
            <v>10979</v>
          </cell>
          <cell r="C697">
            <v>1141</v>
          </cell>
          <cell r="E697">
            <v>1000</v>
          </cell>
        </row>
        <row r="698">
          <cell r="A698">
            <v>55255</v>
          </cell>
          <cell r="B698">
            <v>10955</v>
          </cell>
          <cell r="C698">
            <v>1135</v>
          </cell>
          <cell r="E698">
            <v>1000</v>
          </cell>
        </row>
        <row r="699">
          <cell r="A699">
            <v>55256</v>
          </cell>
          <cell r="B699">
            <v>10995</v>
          </cell>
          <cell r="C699">
            <v>1174</v>
          </cell>
          <cell r="E699">
            <v>1000</v>
          </cell>
        </row>
        <row r="700">
          <cell r="A700">
            <v>55260</v>
          </cell>
          <cell r="B700">
            <v>10979</v>
          </cell>
          <cell r="C700">
            <v>1141</v>
          </cell>
          <cell r="E700">
            <v>1000</v>
          </cell>
        </row>
        <row r="701">
          <cell r="A701">
            <v>55261</v>
          </cell>
          <cell r="B701">
            <v>10979</v>
          </cell>
          <cell r="C701">
            <v>1141</v>
          </cell>
          <cell r="E701">
            <v>1000</v>
          </cell>
        </row>
        <row r="702">
          <cell r="A702">
            <v>55262</v>
          </cell>
          <cell r="B702">
            <v>10979</v>
          </cell>
          <cell r="C702">
            <v>1141</v>
          </cell>
          <cell r="E702">
            <v>1000</v>
          </cell>
        </row>
        <row r="703">
          <cell r="A703">
            <v>55265</v>
          </cell>
          <cell r="B703">
            <v>10955</v>
          </cell>
          <cell r="C703">
            <v>1135</v>
          </cell>
          <cell r="E703">
            <v>1000</v>
          </cell>
        </row>
        <row r="704">
          <cell r="A704">
            <v>55270</v>
          </cell>
          <cell r="B704">
            <v>11757</v>
          </cell>
          <cell r="C704">
            <v>1201</v>
          </cell>
          <cell r="E704">
            <v>1000</v>
          </cell>
        </row>
        <row r="705">
          <cell r="A705">
            <v>55271</v>
          </cell>
          <cell r="B705">
            <v>10979</v>
          </cell>
          <cell r="C705">
            <v>1141</v>
          </cell>
          <cell r="E705">
            <v>1000</v>
          </cell>
        </row>
        <row r="706">
          <cell r="A706">
            <v>55272</v>
          </cell>
          <cell r="B706">
            <v>10955</v>
          </cell>
          <cell r="C706">
            <v>1135</v>
          </cell>
          <cell r="E706">
            <v>1000</v>
          </cell>
        </row>
        <row r="707">
          <cell r="A707">
            <v>55273</v>
          </cell>
          <cell r="B707">
            <v>10955</v>
          </cell>
          <cell r="C707">
            <v>1135</v>
          </cell>
          <cell r="E707">
            <v>1000</v>
          </cell>
        </row>
        <row r="708">
          <cell r="A708">
            <v>55275</v>
          </cell>
          <cell r="B708">
            <v>10955</v>
          </cell>
          <cell r="C708">
            <v>1135</v>
          </cell>
          <cell r="E708">
            <v>1000</v>
          </cell>
        </row>
        <row r="709">
          <cell r="A709">
            <v>55281</v>
          </cell>
          <cell r="B709">
            <v>10955</v>
          </cell>
          <cell r="C709">
            <v>1135</v>
          </cell>
          <cell r="E709">
            <v>1000</v>
          </cell>
        </row>
        <row r="710">
          <cell r="A710">
            <v>55282</v>
          </cell>
          <cell r="B710">
            <v>10971</v>
          </cell>
          <cell r="C710">
            <v>1139</v>
          </cell>
          <cell r="E710">
            <v>1000</v>
          </cell>
        </row>
        <row r="711">
          <cell r="A711">
            <v>55283</v>
          </cell>
          <cell r="B711">
            <v>10955</v>
          </cell>
          <cell r="C711">
            <v>1135</v>
          </cell>
          <cell r="E711">
            <v>1000</v>
          </cell>
        </row>
        <row r="712">
          <cell r="A712">
            <v>55284</v>
          </cell>
          <cell r="B712">
            <v>10971</v>
          </cell>
          <cell r="C712">
            <v>1139</v>
          </cell>
          <cell r="E712">
            <v>1000</v>
          </cell>
        </row>
        <row r="713">
          <cell r="A713">
            <v>55286</v>
          </cell>
          <cell r="B713">
            <v>10971</v>
          </cell>
          <cell r="C713">
            <v>1139</v>
          </cell>
          <cell r="E713">
            <v>1000</v>
          </cell>
        </row>
        <row r="714">
          <cell r="A714">
            <v>55288</v>
          </cell>
          <cell r="B714">
            <v>10971</v>
          </cell>
          <cell r="C714">
            <v>1139</v>
          </cell>
          <cell r="E714">
            <v>1000</v>
          </cell>
        </row>
        <row r="715">
          <cell r="A715">
            <v>55292</v>
          </cell>
          <cell r="B715">
            <v>10975</v>
          </cell>
          <cell r="C715">
            <v>1140</v>
          </cell>
          <cell r="E715">
            <v>1000</v>
          </cell>
        </row>
        <row r="716">
          <cell r="A716">
            <v>55294</v>
          </cell>
          <cell r="B716">
            <v>10975</v>
          </cell>
          <cell r="C716">
            <v>1140</v>
          </cell>
          <cell r="E716">
            <v>1000</v>
          </cell>
        </row>
        <row r="717">
          <cell r="A717">
            <v>55296</v>
          </cell>
          <cell r="B717">
            <v>10975</v>
          </cell>
          <cell r="C717">
            <v>1140</v>
          </cell>
          <cell r="E717">
            <v>1000</v>
          </cell>
        </row>
        <row r="718">
          <cell r="A718">
            <v>55300</v>
          </cell>
          <cell r="B718">
            <v>10987</v>
          </cell>
          <cell r="C718">
            <v>1175</v>
          </cell>
          <cell r="E718">
            <v>1000</v>
          </cell>
        </row>
        <row r="719">
          <cell r="A719">
            <v>55330</v>
          </cell>
          <cell r="B719">
            <v>10959</v>
          </cell>
          <cell r="C719">
            <v>1136</v>
          </cell>
          <cell r="E719">
            <v>1000</v>
          </cell>
        </row>
        <row r="720">
          <cell r="A720">
            <v>55340</v>
          </cell>
          <cell r="B720">
            <v>11883</v>
          </cell>
          <cell r="C720">
            <v>1167</v>
          </cell>
          <cell r="E720">
            <v>1000</v>
          </cell>
        </row>
        <row r="721">
          <cell r="A721">
            <v>55351</v>
          </cell>
          <cell r="B721">
            <v>10979</v>
          </cell>
          <cell r="C721">
            <v>1141</v>
          </cell>
          <cell r="E721">
            <v>1000</v>
          </cell>
        </row>
        <row r="722">
          <cell r="A722">
            <v>55360</v>
          </cell>
          <cell r="B722">
            <v>11883</v>
          </cell>
          <cell r="C722">
            <v>1167</v>
          </cell>
          <cell r="E722">
            <v>1000</v>
          </cell>
        </row>
        <row r="723">
          <cell r="A723">
            <v>55370</v>
          </cell>
          <cell r="B723">
            <v>10979</v>
          </cell>
          <cell r="C723">
            <v>1141</v>
          </cell>
          <cell r="E723">
            <v>1000</v>
          </cell>
        </row>
        <row r="724">
          <cell r="A724">
            <v>55410</v>
          </cell>
          <cell r="B724">
            <v>10955</v>
          </cell>
          <cell r="C724">
            <v>1135</v>
          </cell>
          <cell r="E724">
            <v>1000</v>
          </cell>
        </row>
        <row r="725">
          <cell r="A725">
            <v>55411</v>
          </cell>
          <cell r="B725">
            <v>11883</v>
          </cell>
          <cell r="C725">
            <v>1167</v>
          </cell>
          <cell r="E725">
            <v>1000</v>
          </cell>
        </row>
        <row r="726">
          <cell r="A726">
            <v>55510</v>
          </cell>
          <cell r="B726">
            <v>10939</v>
          </cell>
          <cell r="C726">
            <v>1131</v>
          </cell>
          <cell r="E726">
            <v>1000</v>
          </cell>
        </row>
        <row r="727">
          <cell r="A727">
            <v>55512</v>
          </cell>
          <cell r="B727">
            <v>10935</v>
          </cell>
          <cell r="C727">
            <v>1130</v>
          </cell>
          <cell r="E727">
            <v>1000</v>
          </cell>
        </row>
        <row r="728">
          <cell r="A728">
            <v>55514</v>
          </cell>
          <cell r="B728">
            <v>10935</v>
          </cell>
          <cell r="C728">
            <v>1136</v>
          </cell>
          <cell r="E728">
            <v>1000</v>
          </cell>
        </row>
        <row r="729">
          <cell r="A729">
            <v>55515</v>
          </cell>
          <cell r="B729">
            <v>10935</v>
          </cell>
          <cell r="C729">
            <v>1130</v>
          </cell>
          <cell r="E729">
            <v>1000</v>
          </cell>
        </row>
        <row r="730">
          <cell r="A730">
            <v>55516</v>
          </cell>
          <cell r="B730">
            <v>10935</v>
          </cell>
          <cell r="C730">
            <v>1130</v>
          </cell>
          <cell r="E730">
            <v>1000</v>
          </cell>
        </row>
        <row r="731">
          <cell r="A731">
            <v>55517</v>
          </cell>
          <cell r="B731">
            <v>10943</v>
          </cell>
          <cell r="C731">
            <v>1132</v>
          </cell>
          <cell r="E731">
            <v>1000</v>
          </cell>
        </row>
        <row r="732">
          <cell r="A732">
            <v>55518</v>
          </cell>
          <cell r="B732">
            <v>10943</v>
          </cell>
          <cell r="C732">
            <v>1132</v>
          </cell>
          <cell r="E732">
            <v>1000</v>
          </cell>
        </row>
        <row r="733">
          <cell r="A733">
            <v>55519</v>
          </cell>
          <cell r="B733">
            <v>10939</v>
          </cell>
          <cell r="C733">
            <v>1131</v>
          </cell>
          <cell r="E733">
            <v>1000</v>
          </cell>
        </row>
        <row r="734">
          <cell r="A734">
            <v>55523</v>
          </cell>
          <cell r="B734">
            <v>10935</v>
          </cell>
          <cell r="C734">
            <v>1130</v>
          </cell>
          <cell r="E734">
            <v>1000</v>
          </cell>
        </row>
        <row r="735">
          <cell r="A735">
            <v>55530</v>
          </cell>
          <cell r="B735">
            <v>10935</v>
          </cell>
          <cell r="C735">
            <v>1130</v>
          </cell>
          <cell r="E735">
            <v>1000</v>
          </cell>
        </row>
        <row r="736">
          <cell r="A736">
            <v>55535</v>
          </cell>
          <cell r="B736">
            <v>10935</v>
          </cell>
          <cell r="C736">
            <v>1130</v>
          </cell>
          <cell r="E736">
            <v>1000</v>
          </cell>
        </row>
        <row r="737">
          <cell r="A737">
            <v>55575</v>
          </cell>
          <cell r="B737">
            <v>11883</v>
          </cell>
          <cell r="C737">
            <v>1167</v>
          </cell>
          <cell r="E737">
            <v>1000</v>
          </cell>
        </row>
        <row r="738">
          <cell r="A738">
            <v>55600</v>
          </cell>
          <cell r="B738">
            <v>10951</v>
          </cell>
          <cell r="C738">
            <v>1134</v>
          </cell>
          <cell r="E738">
            <v>1000</v>
          </cell>
        </row>
        <row r="739">
          <cell r="A739">
            <v>55610</v>
          </cell>
          <cell r="B739">
            <v>10939</v>
          </cell>
          <cell r="C739">
            <v>1131</v>
          </cell>
          <cell r="E739">
            <v>1000</v>
          </cell>
        </row>
        <row r="740">
          <cell r="A740">
            <v>55620</v>
          </cell>
          <cell r="B740">
            <v>10947</v>
          </cell>
          <cell r="C740">
            <v>1133</v>
          </cell>
          <cell r="E740">
            <v>1000</v>
          </cell>
        </row>
        <row r="741">
          <cell r="A741">
            <v>55630</v>
          </cell>
          <cell r="B741">
            <v>10943</v>
          </cell>
          <cell r="C741">
            <v>1132</v>
          </cell>
          <cell r="E741">
            <v>1000</v>
          </cell>
        </row>
        <row r="742">
          <cell r="A742">
            <v>55641</v>
          </cell>
          <cell r="B742">
            <v>11883</v>
          </cell>
          <cell r="C742">
            <v>1167</v>
          </cell>
          <cell r="E742">
            <v>1000</v>
          </cell>
        </row>
        <row r="743">
          <cell r="A743">
            <v>55682</v>
          </cell>
          <cell r="B743">
            <v>10943</v>
          </cell>
          <cell r="C743">
            <v>1132</v>
          </cell>
          <cell r="E743">
            <v>1000</v>
          </cell>
        </row>
        <row r="744">
          <cell r="A744">
            <v>55684</v>
          </cell>
          <cell r="B744">
            <v>10943</v>
          </cell>
          <cell r="C744">
            <v>1132</v>
          </cell>
          <cell r="E744">
            <v>1000</v>
          </cell>
        </row>
        <row r="745">
          <cell r="A745">
            <v>55685</v>
          </cell>
          <cell r="B745">
            <v>10943</v>
          </cell>
          <cell r="C745">
            <v>1132</v>
          </cell>
          <cell r="E745">
            <v>1000</v>
          </cell>
        </row>
        <row r="746">
          <cell r="A746">
            <v>55686</v>
          </cell>
          <cell r="B746">
            <v>10943</v>
          </cell>
          <cell r="C746">
            <v>1132</v>
          </cell>
          <cell r="E746">
            <v>1000</v>
          </cell>
        </row>
        <row r="747">
          <cell r="A747">
            <v>55688</v>
          </cell>
          <cell r="B747">
            <v>10943</v>
          </cell>
          <cell r="C747">
            <v>1132</v>
          </cell>
          <cell r="E747">
            <v>1000</v>
          </cell>
        </row>
        <row r="748">
          <cell r="A748">
            <v>55690</v>
          </cell>
          <cell r="B748">
            <v>10943</v>
          </cell>
          <cell r="C748">
            <v>1132</v>
          </cell>
          <cell r="E748">
            <v>1000</v>
          </cell>
        </row>
        <row r="749">
          <cell r="A749">
            <v>55820</v>
          </cell>
          <cell r="B749">
            <v>10935</v>
          </cell>
          <cell r="C749">
            <v>1130</v>
          </cell>
          <cell r="E749">
            <v>1000</v>
          </cell>
        </row>
        <row r="750">
          <cell r="A750">
            <v>55955</v>
          </cell>
          <cell r="B750">
            <v>10971</v>
          </cell>
          <cell r="C750">
            <v>1139</v>
          </cell>
          <cell r="E750">
            <v>1000</v>
          </cell>
        </row>
        <row r="751">
          <cell r="A751">
            <v>55990</v>
          </cell>
          <cell r="B751">
            <v>10975</v>
          </cell>
          <cell r="C751">
            <v>1140</v>
          </cell>
          <cell r="E751">
            <v>1000</v>
          </cell>
        </row>
        <row r="752">
          <cell r="A752">
            <v>56250</v>
          </cell>
          <cell r="B752">
            <v>10768</v>
          </cell>
          <cell r="C752">
            <v>1192</v>
          </cell>
          <cell r="E752">
            <v>1000</v>
          </cell>
        </row>
        <row r="753">
          <cell r="A753">
            <v>56310</v>
          </cell>
          <cell r="B753">
            <v>11684</v>
          </cell>
          <cell r="C753">
            <v>1201</v>
          </cell>
          <cell r="E753">
            <v>1000</v>
          </cell>
        </row>
        <row r="754">
          <cell r="A754">
            <v>56320</v>
          </cell>
          <cell r="B754">
            <v>11684</v>
          </cell>
          <cell r="C754">
            <v>1201</v>
          </cell>
          <cell r="E754">
            <v>1000</v>
          </cell>
        </row>
        <row r="755">
          <cell r="A755">
            <v>56330</v>
          </cell>
          <cell r="B755">
            <v>11684</v>
          </cell>
          <cell r="C755">
            <v>1201</v>
          </cell>
          <cell r="E755">
            <v>1000</v>
          </cell>
        </row>
        <row r="756">
          <cell r="A756">
            <v>56340</v>
          </cell>
          <cell r="B756">
            <v>11127</v>
          </cell>
          <cell r="C756">
            <v>1167</v>
          </cell>
          <cell r="E756">
            <v>1000</v>
          </cell>
        </row>
        <row r="757">
          <cell r="A757">
            <v>56350</v>
          </cell>
          <cell r="B757">
            <v>11838</v>
          </cell>
          <cell r="C757">
            <v>1200</v>
          </cell>
          <cell r="E757">
            <v>1000</v>
          </cell>
        </row>
        <row r="758">
          <cell r="A758">
            <v>56410</v>
          </cell>
          <cell r="B758">
            <v>11685</v>
          </cell>
          <cell r="C758">
            <v>1201</v>
          </cell>
          <cell r="E758">
            <v>1000</v>
          </cell>
        </row>
        <row r="759">
          <cell r="A759">
            <v>56460</v>
          </cell>
          <cell r="B759">
            <v>11685</v>
          </cell>
          <cell r="C759">
            <v>1201</v>
          </cell>
          <cell r="E759">
            <v>1000</v>
          </cell>
        </row>
        <row r="760">
          <cell r="A760">
            <v>56465</v>
          </cell>
          <cell r="B760">
            <v>11685</v>
          </cell>
          <cell r="C760">
            <v>1201</v>
          </cell>
          <cell r="E760">
            <v>1000</v>
          </cell>
        </row>
        <row r="761">
          <cell r="A761">
            <v>56470</v>
          </cell>
          <cell r="B761">
            <v>11684</v>
          </cell>
          <cell r="C761">
            <v>1201</v>
          </cell>
          <cell r="E761">
            <v>1000</v>
          </cell>
        </row>
        <row r="762">
          <cell r="A762">
            <v>56475</v>
          </cell>
          <cell r="B762">
            <v>11685</v>
          </cell>
          <cell r="C762">
            <v>1201</v>
          </cell>
          <cell r="E762">
            <v>1000</v>
          </cell>
        </row>
        <row r="763">
          <cell r="A763">
            <v>56520</v>
          </cell>
          <cell r="B763">
            <v>11685</v>
          </cell>
          <cell r="C763">
            <v>1201</v>
          </cell>
          <cell r="E763">
            <v>1000</v>
          </cell>
        </row>
        <row r="764">
          <cell r="A764">
            <v>56530</v>
          </cell>
          <cell r="B764">
            <v>11684</v>
          </cell>
          <cell r="C764">
            <v>1201</v>
          </cell>
          <cell r="E764">
            <v>1000</v>
          </cell>
        </row>
        <row r="765">
          <cell r="A765">
            <v>56545</v>
          </cell>
          <cell r="B765">
            <v>11684</v>
          </cell>
          <cell r="C765">
            <v>1201</v>
          </cell>
          <cell r="E765">
            <v>1000</v>
          </cell>
        </row>
        <row r="766">
          <cell r="A766">
            <v>56560</v>
          </cell>
          <cell r="B766">
            <v>11686</v>
          </cell>
          <cell r="C766">
            <v>1201</v>
          </cell>
          <cell r="E766">
            <v>1000</v>
          </cell>
        </row>
        <row r="767">
          <cell r="A767">
            <v>56610</v>
          </cell>
          <cell r="B767">
            <v>11684</v>
          </cell>
          <cell r="C767">
            <v>1201</v>
          </cell>
          <cell r="E767">
            <v>1000</v>
          </cell>
        </row>
        <row r="768">
          <cell r="A768">
            <v>56620</v>
          </cell>
          <cell r="B768">
            <v>11684</v>
          </cell>
          <cell r="C768">
            <v>1201</v>
          </cell>
          <cell r="E768">
            <v>1000</v>
          </cell>
        </row>
        <row r="769">
          <cell r="A769">
            <v>56625</v>
          </cell>
          <cell r="B769">
            <v>11690</v>
          </cell>
          <cell r="C769">
            <v>1201</v>
          </cell>
          <cell r="E769">
            <v>1000</v>
          </cell>
        </row>
        <row r="770">
          <cell r="A770">
            <v>56630</v>
          </cell>
          <cell r="B770">
            <v>11684</v>
          </cell>
          <cell r="C770">
            <v>1201</v>
          </cell>
          <cell r="E770">
            <v>1000</v>
          </cell>
        </row>
        <row r="771">
          <cell r="A771">
            <v>56640</v>
          </cell>
          <cell r="B771">
            <v>11684</v>
          </cell>
          <cell r="C771">
            <v>1201</v>
          </cell>
          <cell r="E771">
            <v>1000</v>
          </cell>
        </row>
        <row r="772">
          <cell r="A772">
            <v>56650</v>
          </cell>
          <cell r="B772">
            <v>11684</v>
          </cell>
          <cell r="C772">
            <v>1201</v>
          </cell>
          <cell r="E772">
            <v>1000</v>
          </cell>
        </row>
        <row r="773">
          <cell r="A773">
            <v>56710</v>
          </cell>
          <cell r="B773">
            <v>11687</v>
          </cell>
          <cell r="C773">
            <v>1201</v>
          </cell>
          <cell r="E773">
            <v>1000</v>
          </cell>
        </row>
        <row r="774">
          <cell r="A774">
            <v>56720</v>
          </cell>
          <cell r="B774">
            <v>11687</v>
          </cell>
          <cell r="C774">
            <v>1201</v>
          </cell>
          <cell r="E774">
            <v>1000</v>
          </cell>
        </row>
        <row r="775">
          <cell r="A775">
            <v>56810</v>
          </cell>
          <cell r="B775">
            <v>11690</v>
          </cell>
          <cell r="C775">
            <v>1201</v>
          </cell>
          <cell r="E775">
            <v>1000</v>
          </cell>
        </row>
        <row r="776">
          <cell r="A776">
            <v>56830</v>
          </cell>
          <cell r="B776">
            <v>11689</v>
          </cell>
          <cell r="C776">
            <v>1261</v>
          </cell>
          <cell r="E776">
            <v>1000</v>
          </cell>
        </row>
        <row r="777">
          <cell r="A777">
            <v>56840</v>
          </cell>
          <cell r="B777">
            <v>11684</v>
          </cell>
          <cell r="C777">
            <v>1201</v>
          </cell>
          <cell r="E777">
            <v>1000</v>
          </cell>
        </row>
        <row r="778">
          <cell r="A778">
            <v>56850</v>
          </cell>
          <cell r="B778">
            <v>11684</v>
          </cell>
          <cell r="C778">
            <v>1201</v>
          </cell>
          <cell r="E778">
            <v>1000</v>
          </cell>
        </row>
        <row r="779">
          <cell r="A779">
            <v>56860</v>
          </cell>
          <cell r="B779">
            <v>11127</v>
          </cell>
          <cell r="C779">
            <v>1167</v>
          </cell>
          <cell r="E779">
            <v>1000</v>
          </cell>
        </row>
        <row r="780">
          <cell r="A780">
            <v>56870</v>
          </cell>
          <cell r="B780">
            <v>11125</v>
          </cell>
          <cell r="C780">
            <v>1167</v>
          </cell>
          <cell r="E780">
            <v>1000</v>
          </cell>
        </row>
        <row r="781">
          <cell r="A781">
            <v>57001</v>
          </cell>
          <cell r="B781">
            <v>12252</v>
          </cell>
          <cell r="C781">
            <v>1201</v>
          </cell>
          <cell r="E781">
            <v>1000</v>
          </cell>
        </row>
        <row r="782">
          <cell r="A782">
            <v>57002</v>
          </cell>
          <cell r="B782">
            <v>12248</v>
          </cell>
          <cell r="C782">
            <v>1201</v>
          </cell>
          <cell r="E782">
            <v>1000</v>
          </cell>
        </row>
        <row r="783">
          <cell r="A783">
            <v>57003</v>
          </cell>
          <cell r="B783">
            <v>12252</v>
          </cell>
          <cell r="C783">
            <v>1201</v>
          </cell>
          <cell r="E783">
            <v>1000</v>
          </cell>
        </row>
        <row r="784">
          <cell r="A784">
            <v>57101</v>
          </cell>
          <cell r="B784">
            <v>11873</v>
          </cell>
          <cell r="C784">
            <v>1167</v>
          </cell>
          <cell r="E784">
            <v>1000</v>
          </cell>
        </row>
        <row r="785">
          <cell r="A785">
            <v>57103</v>
          </cell>
          <cell r="B785">
            <v>11751</v>
          </cell>
          <cell r="C785">
            <v>1201</v>
          </cell>
          <cell r="E785">
            <v>1000</v>
          </cell>
        </row>
        <row r="786">
          <cell r="A786">
            <v>57118</v>
          </cell>
          <cell r="B786">
            <v>11761</v>
          </cell>
          <cell r="C786">
            <v>1201</v>
          </cell>
          <cell r="E786">
            <v>1000</v>
          </cell>
        </row>
        <row r="787">
          <cell r="A787">
            <v>57119</v>
          </cell>
          <cell r="B787">
            <v>11760</v>
          </cell>
          <cell r="C787">
            <v>1201</v>
          </cell>
          <cell r="E787">
            <v>1000</v>
          </cell>
        </row>
        <row r="788">
          <cell r="A788">
            <v>57121</v>
          </cell>
          <cell r="B788">
            <v>11760</v>
          </cell>
          <cell r="C788">
            <v>1201</v>
          </cell>
          <cell r="E788">
            <v>1000</v>
          </cell>
        </row>
        <row r="789">
          <cell r="A789">
            <v>57122</v>
          </cell>
          <cell r="B789">
            <v>11763</v>
          </cell>
          <cell r="C789">
            <v>1201</v>
          </cell>
          <cell r="E789">
            <v>1000</v>
          </cell>
        </row>
        <row r="790">
          <cell r="A790">
            <v>57123</v>
          </cell>
          <cell r="B790">
            <v>11761</v>
          </cell>
          <cell r="C790">
            <v>1201</v>
          </cell>
          <cell r="E790">
            <v>1000</v>
          </cell>
        </row>
        <row r="791">
          <cell r="A791">
            <v>57124</v>
          </cell>
          <cell r="B791">
            <v>11763</v>
          </cell>
          <cell r="C791">
            <v>1201</v>
          </cell>
          <cell r="E791">
            <v>1000</v>
          </cell>
        </row>
        <row r="792">
          <cell r="A792">
            <v>67125</v>
          </cell>
          <cell r="B792">
            <v>11761</v>
          </cell>
          <cell r="C792">
            <v>1201</v>
          </cell>
          <cell r="E792">
            <v>1000</v>
          </cell>
        </row>
        <row r="793">
          <cell r="A793">
            <v>57126</v>
          </cell>
          <cell r="B793">
            <v>11760</v>
          </cell>
          <cell r="C793">
            <v>1201</v>
          </cell>
          <cell r="E793">
            <v>1000</v>
          </cell>
        </row>
        <row r="794">
          <cell r="A794">
            <v>57127</v>
          </cell>
          <cell r="B794">
            <v>11761</v>
          </cell>
          <cell r="C794">
            <v>1201</v>
          </cell>
          <cell r="E794">
            <v>1000</v>
          </cell>
        </row>
        <row r="795">
          <cell r="A795">
            <v>57128</v>
          </cell>
          <cell r="B795">
            <v>11760</v>
          </cell>
          <cell r="C795">
            <v>1201</v>
          </cell>
          <cell r="E795">
            <v>1000</v>
          </cell>
        </row>
        <row r="796">
          <cell r="A796">
            <v>57129</v>
          </cell>
          <cell r="B796">
            <v>11761</v>
          </cell>
          <cell r="C796">
            <v>1201</v>
          </cell>
          <cell r="E796">
            <v>1000</v>
          </cell>
        </row>
        <row r="797">
          <cell r="A797">
            <v>57131</v>
          </cell>
          <cell r="B797">
            <v>11752</v>
          </cell>
          <cell r="C797">
            <v>1201</v>
          </cell>
          <cell r="E797">
            <v>1000</v>
          </cell>
        </row>
        <row r="798">
          <cell r="A798">
            <v>57132</v>
          </cell>
          <cell r="B798">
            <v>11753</v>
          </cell>
          <cell r="C798">
            <v>1201</v>
          </cell>
          <cell r="E798">
            <v>1000</v>
          </cell>
        </row>
        <row r="799">
          <cell r="A799">
            <v>57133</v>
          </cell>
          <cell r="B799">
            <v>11753</v>
          </cell>
          <cell r="C799">
            <v>1201</v>
          </cell>
          <cell r="E799">
            <v>1000</v>
          </cell>
        </row>
        <row r="800">
          <cell r="A800">
            <v>57134</v>
          </cell>
          <cell r="B800">
            <v>11753</v>
          </cell>
          <cell r="C800">
            <v>1201</v>
          </cell>
          <cell r="E800">
            <v>1000</v>
          </cell>
        </row>
        <row r="801">
          <cell r="A801">
            <v>57141</v>
          </cell>
          <cell r="B801">
            <v>11752</v>
          </cell>
          <cell r="C801">
            <v>1201</v>
          </cell>
          <cell r="E801">
            <v>1000</v>
          </cell>
        </row>
        <row r="802">
          <cell r="A802">
            <v>57147</v>
          </cell>
          <cell r="B802">
            <v>11754</v>
          </cell>
          <cell r="C802">
            <v>1201</v>
          </cell>
          <cell r="E802">
            <v>1000</v>
          </cell>
        </row>
        <row r="803">
          <cell r="A803">
            <v>57151</v>
          </cell>
          <cell r="B803">
            <v>11756</v>
          </cell>
          <cell r="C803">
            <v>1261</v>
          </cell>
          <cell r="E803">
            <v>1000</v>
          </cell>
        </row>
        <row r="804">
          <cell r="A804">
            <v>57152</v>
          </cell>
          <cell r="B804">
            <v>11757</v>
          </cell>
          <cell r="C804">
            <v>1201</v>
          </cell>
          <cell r="E804">
            <v>1000</v>
          </cell>
        </row>
        <row r="805">
          <cell r="A805">
            <v>57161</v>
          </cell>
          <cell r="B805">
            <v>11751</v>
          </cell>
          <cell r="C805">
            <v>1201</v>
          </cell>
          <cell r="E805">
            <v>1000</v>
          </cell>
        </row>
        <row r="806">
          <cell r="A806">
            <v>57163</v>
          </cell>
          <cell r="B806">
            <v>11751</v>
          </cell>
          <cell r="C806">
            <v>1201</v>
          </cell>
          <cell r="E806">
            <v>1000</v>
          </cell>
        </row>
        <row r="807">
          <cell r="A807">
            <v>57164</v>
          </cell>
          <cell r="B807">
            <v>11751</v>
          </cell>
          <cell r="C807">
            <v>1201</v>
          </cell>
          <cell r="E807">
            <v>1000</v>
          </cell>
        </row>
        <row r="808">
          <cell r="A808">
            <v>57165</v>
          </cell>
          <cell r="B808">
            <v>11751</v>
          </cell>
          <cell r="C808">
            <v>1201</v>
          </cell>
          <cell r="E808">
            <v>1000</v>
          </cell>
        </row>
        <row r="809">
          <cell r="A809">
            <v>57166</v>
          </cell>
          <cell r="B809">
            <v>11751</v>
          </cell>
          <cell r="C809">
            <v>1201</v>
          </cell>
          <cell r="E809">
            <v>1000</v>
          </cell>
        </row>
        <row r="810">
          <cell r="A810">
            <v>57167</v>
          </cell>
          <cell r="B810">
            <v>11751</v>
          </cell>
          <cell r="C810">
            <v>1201</v>
          </cell>
          <cell r="E810">
            <v>1000</v>
          </cell>
        </row>
        <row r="811">
          <cell r="A811">
            <v>57171</v>
          </cell>
          <cell r="B811">
            <v>11751</v>
          </cell>
          <cell r="C811">
            <v>1201</v>
          </cell>
          <cell r="E811">
            <v>1000</v>
          </cell>
        </row>
        <row r="812">
          <cell r="A812">
            <v>57173</v>
          </cell>
          <cell r="B812">
            <v>11751</v>
          </cell>
          <cell r="C812">
            <v>1201</v>
          </cell>
          <cell r="E812">
            <v>1000</v>
          </cell>
        </row>
        <row r="813">
          <cell r="A813">
            <v>57174</v>
          </cell>
          <cell r="B813">
            <v>11751</v>
          </cell>
          <cell r="C813">
            <v>1201</v>
          </cell>
          <cell r="E813">
            <v>1000</v>
          </cell>
        </row>
        <row r="814">
          <cell r="A814">
            <v>57176</v>
          </cell>
          <cell r="B814">
            <v>11751</v>
          </cell>
          <cell r="C814">
            <v>1201</v>
          </cell>
          <cell r="E814">
            <v>1000</v>
          </cell>
        </row>
        <row r="815">
          <cell r="A815">
            <v>57181</v>
          </cell>
          <cell r="B815">
            <v>11751</v>
          </cell>
          <cell r="C815">
            <v>1201</v>
          </cell>
          <cell r="E815">
            <v>1000</v>
          </cell>
        </row>
        <row r="816">
          <cell r="A816">
            <v>57182</v>
          </cell>
          <cell r="B816">
            <v>11751</v>
          </cell>
          <cell r="C816">
            <v>1201</v>
          </cell>
          <cell r="E816">
            <v>1000</v>
          </cell>
        </row>
        <row r="817">
          <cell r="A817">
            <v>57183</v>
          </cell>
          <cell r="B817">
            <v>11751</v>
          </cell>
          <cell r="C817">
            <v>1201</v>
          </cell>
          <cell r="E817">
            <v>1000</v>
          </cell>
        </row>
        <row r="818">
          <cell r="A818">
            <v>57184</v>
          </cell>
          <cell r="B818">
            <v>11751</v>
          </cell>
          <cell r="C818">
            <v>1201</v>
          </cell>
          <cell r="E818">
            <v>1000</v>
          </cell>
        </row>
        <row r="819">
          <cell r="A819">
            <v>57185</v>
          </cell>
          <cell r="B819">
            <v>11751</v>
          </cell>
          <cell r="C819">
            <v>1201</v>
          </cell>
          <cell r="E819">
            <v>1000</v>
          </cell>
        </row>
        <row r="820">
          <cell r="A820">
            <v>57187</v>
          </cell>
          <cell r="B820">
            <v>11751</v>
          </cell>
          <cell r="C820">
            <v>1201</v>
          </cell>
          <cell r="E820">
            <v>1000</v>
          </cell>
        </row>
        <row r="821">
          <cell r="A821">
            <v>57189</v>
          </cell>
          <cell r="B821">
            <v>11751</v>
          </cell>
          <cell r="C821">
            <v>1201</v>
          </cell>
          <cell r="E821">
            <v>1000</v>
          </cell>
        </row>
        <row r="822">
          <cell r="A822">
            <v>57192</v>
          </cell>
          <cell r="B822">
            <v>11751</v>
          </cell>
          <cell r="C822">
            <v>1201</v>
          </cell>
          <cell r="E822">
            <v>1000</v>
          </cell>
        </row>
        <row r="823">
          <cell r="A823">
            <v>67194</v>
          </cell>
          <cell r="B823">
            <v>11751</v>
          </cell>
          <cell r="C823">
            <v>1201</v>
          </cell>
          <cell r="E823">
            <v>1000</v>
          </cell>
        </row>
        <row r="824">
          <cell r="A824">
            <v>57195</v>
          </cell>
          <cell r="B824">
            <v>11751</v>
          </cell>
          <cell r="C824">
            <v>1201</v>
          </cell>
          <cell r="E824">
            <v>1000</v>
          </cell>
        </row>
        <row r="825">
          <cell r="A825">
            <v>57196</v>
          </cell>
          <cell r="B825">
            <v>11751</v>
          </cell>
          <cell r="C825">
            <v>1201</v>
          </cell>
          <cell r="E825">
            <v>1000</v>
          </cell>
        </row>
        <row r="826">
          <cell r="A826">
            <v>57198</v>
          </cell>
          <cell r="B826">
            <v>11751</v>
          </cell>
          <cell r="C826">
            <v>1201</v>
          </cell>
          <cell r="E826">
            <v>1000</v>
          </cell>
        </row>
        <row r="827">
          <cell r="A827">
            <v>57199</v>
          </cell>
          <cell r="B827">
            <v>11751</v>
          </cell>
          <cell r="C827">
            <v>1201</v>
          </cell>
          <cell r="E827">
            <v>1000</v>
          </cell>
        </row>
        <row r="828">
          <cell r="A828">
            <v>57201</v>
          </cell>
          <cell r="B828">
            <v>11765</v>
          </cell>
          <cell r="C828">
            <v>1201</v>
          </cell>
          <cell r="E828">
            <v>1000</v>
          </cell>
        </row>
        <row r="829">
          <cell r="A829">
            <v>57202</v>
          </cell>
          <cell r="B829">
            <v>11765</v>
          </cell>
          <cell r="C829">
            <v>1201</v>
          </cell>
          <cell r="E829">
            <v>1000</v>
          </cell>
        </row>
        <row r="830">
          <cell r="A830">
            <v>57203</v>
          </cell>
          <cell r="B830">
            <v>11837</v>
          </cell>
          <cell r="C830">
            <v>1200</v>
          </cell>
          <cell r="E830">
            <v>1000</v>
          </cell>
        </row>
        <row r="831">
          <cell r="A831">
            <v>57204</v>
          </cell>
          <cell r="B831">
            <v>11837</v>
          </cell>
          <cell r="C831">
            <v>1200</v>
          </cell>
          <cell r="E831">
            <v>1000</v>
          </cell>
        </row>
        <row r="832">
          <cell r="A832">
            <v>57221</v>
          </cell>
          <cell r="B832">
            <v>11764</v>
          </cell>
          <cell r="C832">
            <v>1201</v>
          </cell>
          <cell r="E832">
            <v>1000</v>
          </cell>
        </row>
        <row r="833">
          <cell r="A833">
            <v>57222</v>
          </cell>
          <cell r="B833">
            <v>11764</v>
          </cell>
          <cell r="C833">
            <v>1201</v>
          </cell>
          <cell r="E833">
            <v>1000</v>
          </cell>
        </row>
        <row r="834">
          <cell r="A834">
            <v>57301</v>
          </cell>
          <cell r="B834">
            <v>11634</v>
          </cell>
          <cell r="C834">
            <v>1200</v>
          </cell>
          <cell r="E834">
            <v>1000</v>
          </cell>
        </row>
        <row r="835">
          <cell r="A835">
            <v>57350</v>
          </cell>
          <cell r="B835">
            <v>11751</v>
          </cell>
          <cell r="C835">
            <v>1201</v>
          </cell>
          <cell r="E835">
            <v>1000</v>
          </cell>
        </row>
        <row r="836">
          <cell r="A836">
            <v>57351</v>
          </cell>
          <cell r="B836">
            <v>11751</v>
          </cell>
          <cell r="C836">
            <v>1201</v>
          </cell>
          <cell r="E836">
            <v>1000</v>
          </cell>
        </row>
        <row r="837">
          <cell r="A837">
            <v>57352</v>
          </cell>
          <cell r="B837">
            <v>11751</v>
          </cell>
          <cell r="C837">
            <v>1201</v>
          </cell>
          <cell r="E837">
            <v>1000</v>
          </cell>
        </row>
        <row r="838">
          <cell r="A838">
            <v>57353</v>
          </cell>
          <cell r="B838">
            <v>11751</v>
          </cell>
          <cell r="C838">
            <v>1201</v>
          </cell>
          <cell r="E838">
            <v>1000</v>
          </cell>
        </row>
        <row r="839">
          <cell r="A839">
            <v>57355</v>
          </cell>
          <cell r="B839">
            <v>11751</v>
          </cell>
          <cell r="C839">
            <v>1201</v>
          </cell>
          <cell r="E839">
            <v>1000</v>
          </cell>
        </row>
        <row r="840">
          <cell r="A840">
            <v>57356</v>
          </cell>
          <cell r="B840">
            <v>11751</v>
          </cell>
          <cell r="C840">
            <v>1201</v>
          </cell>
          <cell r="E840">
            <v>1000</v>
          </cell>
        </row>
        <row r="841">
          <cell r="A841">
            <v>57357</v>
          </cell>
          <cell r="B841">
            <v>11751</v>
          </cell>
          <cell r="C841">
            <v>1201</v>
          </cell>
          <cell r="E841">
            <v>1000</v>
          </cell>
        </row>
        <row r="842">
          <cell r="A842">
            <v>57358</v>
          </cell>
          <cell r="B842">
            <v>11751</v>
          </cell>
          <cell r="C842">
            <v>1201</v>
          </cell>
          <cell r="E842">
            <v>1000</v>
          </cell>
        </row>
        <row r="843">
          <cell r="A843">
            <v>57359</v>
          </cell>
          <cell r="B843">
            <v>11751</v>
          </cell>
          <cell r="C843">
            <v>1201</v>
          </cell>
          <cell r="E843">
            <v>1000</v>
          </cell>
        </row>
        <row r="844">
          <cell r="A844">
            <v>57360</v>
          </cell>
          <cell r="B844">
            <v>11751</v>
          </cell>
          <cell r="C844">
            <v>1201</v>
          </cell>
          <cell r="E844">
            <v>1000</v>
          </cell>
        </row>
        <row r="845">
          <cell r="A845">
            <v>57361</v>
          </cell>
          <cell r="B845">
            <v>11751</v>
          </cell>
          <cell r="C845">
            <v>1201</v>
          </cell>
          <cell r="E845">
            <v>1000</v>
          </cell>
        </row>
        <row r="846">
          <cell r="A846">
            <v>57362</v>
          </cell>
          <cell r="B846">
            <v>11751</v>
          </cell>
          <cell r="C846">
            <v>1201</v>
          </cell>
          <cell r="E846">
            <v>1000</v>
          </cell>
        </row>
        <row r="847">
          <cell r="A847">
            <v>57364</v>
          </cell>
          <cell r="B847">
            <v>11751</v>
          </cell>
          <cell r="C847">
            <v>1201</v>
          </cell>
          <cell r="E847">
            <v>1000</v>
          </cell>
        </row>
        <row r="848">
          <cell r="A848">
            <v>57365</v>
          </cell>
          <cell r="B848">
            <v>11751</v>
          </cell>
          <cell r="C848">
            <v>1201</v>
          </cell>
          <cell r="E848">
            <v>1000</v>
          </cell>
        </row>
        <row r="849">
          <cell r="A849">
            <v>57371</v>
          </cell>
          <cell r="B849">
            <v>11751</v>
          </cell>
          <cell r="C849">
            <v>1201</v>
          </cell>
          <cell r="E849">
            <v>1000</v>
          </cell>
        </row>
        <row r="850">
          <cell r="A850">
            <v>57411</v>
          </cell>
          <cell r="B850">
            <v>12276</v>
          </cell>
          <cell r="C850">
            <v>1201</v>
          </cell>
          <cell r="E850">
            <v>1000</v>
          </cell>
        </row>
        <row r="851">
          <cell r="A851">
            <v>57412</v>
          </cell>
          <cell r="B851">
            <v>12276</v>
          </cell>
          <cell r="C851">
            <v>1201</v>
          </cell>
          <cell r="E851">
            <v>1000</v>
          </cell>
        </row>
        <row r="852">
          <cell r="A852">
            <v>57413</v>
          </cell>
          <cell r="B852">
            <v>12276</v>
          </cell>
          <cell r="C852">
            <v>1201</v>
          </cell>
          <cell r="E852">
            <v>1000</v>
          </cell>
        </row>
        <row r="853">
          <cell r="A853">
            <v>57414</v>
          </cell>
          <cell r="B853">
            <v>12276</v>
          </cell>
          <cell r="C853">
            <v>1201</v>
          </cell>
          <cell r="E853">
            <v>1000</v>
          </cell>
        </row>
        <row r="854">
          <cell r="A854">
            <v>57415</v>
          </cell>
          <cell r="B854">
            <v>12276</v>
          </cell>
          <cell r="C854">
            <v>1201</v>
          </cell>
          <cell r="E854">
            <v>1000</v>
          </cell>
        </row>
        <row r="855">
          <cell r="A855">
            <v>57431</v>
          </cell>
          <cell r="B855">
            <v>12276</v>
          </cell>
          <cell r="C855">
            <v>1201</v>
          </cell>
          <cell r="E855">
            <v>1000</v>
          </cell>
        </row>
        <row r="856">
          <cell r="A856">
            <v>57432</v>
          </cell>
          <cell r="B856">
            <v>12276</v>
          </cell>
          <cell r="C856">
            <v>1201</v>
          </cell>
          <cell r="E856">
            <v>1000</v>
          </cell>
        </row>
        <row r="857">
          <cell r="A857">
            <v>57433</v>
          </cell>
          <cell r="B857">
            <v>12276</v>
          </cell>
          <cell r="C857">
            <v>1201</v>
          </cell>
          <cell r="E857">
            <v>1000</v>
          </cell>
        </row>
        <row r="858">
          <cell r="A858">
            <v>57435</v>
          </cell>
          <cell r="B858">
            <v>12276</v>
          </cell>
          <cell r="C858">
            <v>1201</v>
          </cell>
          <cell r="E858">
            <v>1000</v>
          </cell>
        </row>
        <row r="859">
          <cell r="A859">
            <v>57436</v>
          </cell>
          <cell r="B859">
            <v>12276</v>
          </cell>
          <cell r="C859">
            <v>1201</v>
          </cell>
          <cell r="E859">
            <v>1000</v>
          </cell>
        </row>
        <row r="860">
          <cell r="A860">
            <v>57437</v>
          </cell>
          <cell r="B860">
            <v>12276</v>
          </cell>
          <cell r="C860">
            <v>1201</v>
          </cell>
          <cell r="E860">
            <v>1000</v>
          </cell>
        </row>
        <row r="861">
          <cell r="A861">
            <v>57438</v>
          </cell>
          <cell r="B861">
            <v>12276</v>
          </cell>
          <cell r="C861">
            <v>1201</v>
          </cell>
          <cell r="E861">
            <v>1000</v>
          </cell>
        </row>
        <row r="862">
          <cell r="A862">
            <v>57451</v>
          </cell>
          <cell r="B862">
            <v>12258</v>
          </cell>
          <cell r="C862">
            <v>1201</v>
          </cell>
          <cell r="E862">
            <v>1000</v>
          </cell>
        </row>
        <row r="863">
          <cell r="A863">
            <v>57452</v>
          </cell>
          <cell r="B863">
            <v>12258</v>
          </cell>
          <cell r="C863">
            <v>1201</v>
          </cell>
          <cell r="E863">
            <v>1000</v>
          </cell>
        </row>
        <row r="864">
          <cell r="A864">
            <v>57454</v>
          </cell>
          <cell r="B864">
            <v>12258</v>
          </cell>
          <cell r="C864">
            <v>1201</v>
          </cell>
          <cell r="E864">
            <v>1000</v>
          </cell>
        </row>
        <row r="865">
          <cell r="A865">
            <v>57455</v>
          </cell>
          <cell r="B865">
            <v>12258</v>
          </cell>
          <cell r="C865">
            <v>1201</v>
          </cell>
          <cell r="E865">
            <v>1000</v>
          </cell>
        </row>
        <row r="866">
          <cell r="A866">
            <v>57456</v>
          </cell>
          <cell r="B866">
            <v>12258</v>
          </cell>
          <cell r="C866">
            <v>1201</v>
          </cell>
          <cell r="E866">
            <v>1000</v>
          </cell>
        </row>
        <row r="867">
          <cell r="A867">
            <v>57458</v>
          </cell>
          <cell r="B867">
            <v>12258</v>
          </cell>
          <cell r="C867">
            <v>1201</v>
          </cell>
          <cell r="E867">
            <v>1000</v>
          </cell>
        </row>
        <row r="868">
          <cell r="A868">
            <v>57471</v>
          </cell>
          <cell r="B868">
            <v>12270</v>
          </cell>
          <cell r="C868">
            <v>1201</v>
          </cell>
          <cell r="E868">
            <v>1000</v>
          </cell>
        </row>
        <row r="869">
          <cell r="A869">
            <v>57473</v>
          </cell>
          <cell r="B869">
            <v>12270</v>
          </cell>
          <cell r="C869">
            <v>1201</v>
          </cell>
          <cell r="E869">
            <v>1000</v>
          </cell>
        </row>
        <row r="870">
          <cell r="A870">
            <v>51474</v>
          </cell>
          <cell r="B870">
            <v>12270</v>
          </cell>
          <cell r="C870">
            <v>1201</v>
          </cell>
          <cell r="E870">
            <v>1000</v>
          </cell>
        </row>
        <row r="871">
          <cell r="A871">
            <v>57475</v>
          </cell>
          <cell r="B871">
            <v>12270</v>
          </cell>
          <cell r="C871">
            <v>1201</v>
          </cell>
          <cell r="E871">
            <v>1000</v>
          </cell>
        </row>
        <row r="872">
          <cell r="A872">
            <v>57476</v>
          </cell>
          <cell r="B872">
            <v>12270</v>
          </cell>
          <cell r="C872">
            <v>1201</v>
          </cell>
          <cell r="E872">
            <v>1000</v>
          </cell>
        </row>
        <row r="873">
          <cell r="A873">
            <v>57477</v>
          </cell>
          <cell r="B873">
            <v>12270</v>
          </cell>
          <cell r="C873">
            <v>1201</v>
          </cell>
          <cell r="E873">
            <v>1000</v>
          </cell>
        </row>
        <row r="874">
          <cell r="A874">
            <v>57478</v>
          </cell>
          <cell r="B874">
            <v>12270</v>
          </cell>
          <cell r="C874">
            <v>1201</v>
          </cell>
          <cell r="E874">
            <v>1000</v>
          </cell>
        </row>
        <row r="875">
          <cell r="A875">
            <v>57479</v>
          </cell>
          <cell r="B875">
            <v>12270</v>
          </cell>
          <cell r="C875">
            <v>1201</v>
          </cell>
          <cell r="E875">
            <v>1000</v>
          </cell>
        </row>
        <row r="876">
          <cell r="A876">
            <v>57480</v>
          </cell>
          <cell r="B876">
            <v>12270</v>
          </cell>
          <cell r="C876">
            <v>1201</v>
          </cell>
          <cell r="E876">
            <v>1000</v>
          </cell>
        </row>
        <row r="877">
          <cell r="A877">
            <v>57481</v>
          </cell>
          <cell r="B877">
            <v>12270</v>
          </cell>
          <cell r="C877">
            <v>1201</v>
          </cell>
          <cell r="E877">
            <v>1000</v>
          </cell>
        </row>
        <row r="878">
          <cell r="A878">
            <v>57483</v>
          </cell>
          <cell r="B878">
            <v>12270</v>
          </cell>
          <cell r="C878">
            <v>1201</v>
          </cell>
          <cell r="E878">
            <v>1000</v>
          </cell>
        </row>
        <row r="879">
          <cell r="A879">
            <v>57492</v>
          </cell>
          <cell r="B879">
            <v>12288</v>
          </cell>
          <cell r="C879">
            <v>1201</v>
          </cell>
          <cell r="E879">
            <v>1000</v>
          </cell>
        </row>
        <row r="880">
          <cell r="A880">
            <v>57493</v>
          </cell>
          <cell r="B880">
            <v>12288</v>
          </cell>
          <cell r="C880">
            <v>1201</v>
          </cell>
          <cell r="E880">
            <v>1000</v>
          </cell>
        </row>
        <row r="881">
          <cell r="A881">
            <v>57501</v>
          </cell>
          <cell r="B881">
            <v>12251</v>
          </cell>
          <cell r="C881">
            <v>1201</v>
          </cell>
          <cell r="E881">
            <v>1000</v>
          </cell>
        </row>
        <row r="882">
          <cell r="A882">
            <v>57502</v>
          </cell>
          <cell r="B882">
            <v>12204</v>
          </cell>
          <cell r="C882">
            <v>1201</v>
          </cell>
          <cell r="E882">
            <v>1000</v>
          </cell>
        </row>
        <row r="883">
          <cell r="A883">
            <v>57601</v>
          </cell>
          <cell r="B883">
            <v>11883</v>
          </cell>
          <cell r="C883">
            <v>1167</v>
          </cell>
          <cell r="E883">
            <v>1000</v>
          </cell>
        </row>
        <row r="884">
          <cell r="A884">
            <v>57909</v>
          </cell>
          <cell r="B884">
            <v>12252</v>
          </cell>
          <cell r="C884">
            <v>1201</v>
          </cell>
          <cell r="E884">
            <v>1000</v>
          </cell>
        </row>
        <row r="885">
          <cell r="A885">
            <v>58020</v>
          </cell>
          <cell r="B885">
            <v>12258</v>
          </cell>
          <cell r="C885">
            <v>1201</v>
          </cell>
          <cell r="E885">
            <v>1000</v>
          </cell>
        </row>
        <row r="886">
          <cell r="A886">
            <v>58040</v>
          </cell>
          <cell r="B886">
            <v>12292</v>
          </cell>
          <cell r="C886">
            <v>1201</v>
          </cell>
          <cell r="E886">
            <v>1000</v>
          </cell>
        </row>
        <row r="887">
          <cell r="A887">
            <v>58050</v>
          </cell>
          <cell r="B887">
            <v>11634</v>
          </cell>
          <cell r="C887">
            <v>1200</v>
          </cell>
          <cell r="E887">
            <v>1000</v>
          </cell>
        </row>
        <row r="888">
          <cell r="A888">
            <v>58080</v>
          </cell>
          <cell r="B888">
            <v>12247</v>
          </cell>
          <cell r="C888">
            <v>1201</v>
          </cell>
          <cell r="E888">
            <v>1000</v>
          </cell>
        </row>
        <row r="889">
          <cell r="A889">
            <v>58090</v>
          </cell>
          <cell r="B889">
            <v>12249</v>
          </cell>
          <cell r="C889">
            <v>1201</v>
          </cell>
          <cell r="E889">
            <v>1000</v>
          </cell>
        </row>
        <row r="890">
          <cell r="A890">
            <v>58110</v>
          </cell>
          <cell r="B890">
            <v>12248</v>
          </cell>
          <cell r="C890">
            <v>1201</v>
          </cell>
          <cell r="E890">
            <v>1000</v>
          </cell>
        </row>
        <row r="891">
          <cell r="A891">
            <v>58120</v>
          </cell>
          <cell r="B891">
            <v>12249</v>
          </cell>
          <cell r="C891">
            <v>1201</v>
          </cell>
          <cell r="E891">
            <v>1000</v>
          </cell>
        </row>
        <row r="892">
          <cell r="A892">
            <v>58140</v>
          </cell>
          <cell r="B892">
            <v>12249</v>
          </cell>
          <cell r="C892">
            <v>1201</v>
          </cell>
          <cell r="E892">
            <v>1000</v>
          </cell>
        </row>
        <row r="893">
          <cell r="A893">
            <v>58150</v>
          </cell>
          <cell r="B893">
            <v>12249</v>
          </cell>
          <cell r="C893">
            <v>1201</v>
          </cell>
          <cell r="E893">
            <v>1000</v>
          </cell>
        </row>
        <row r="894">
          <cell r="A894">
            <v>58170</v>
          </cell>
          <cell r="B894">
            <v>12249</v>
          </cell>
          <cell r="C894">
            <v>1201</v>
          </cell>
          <cell r="E894">
            <v>1000</v>
          </cell>
        </row>
        <row r="895">
          <cell r="A895">
            <v>58201</v>
          </cell>
          <cell r="B895">
            <v>10765</v>
          </cell>
          <cell r="C895">
            <v>1192</v>
          </cell>
          <cell r="E895">
            <v>1000</v>
          </cell>
        </row>
        <row r="896">
          <cell r="A896">
            <v>58312</v>
          </cell>
          <cell r="B896">
            <v>10764</v>
          </cell>
          <cell r="C896">
            <v>1192</v>
          </cell>
          <cell r="E896">
            <v>1000</v>
          </cell>
        </row>
        <row r="897">
          <cell r="A897">
            <v>58313</v>
          </cell>
          <cell r="B897">
            <v>10764</v>
          </cell>
          <cell r="C897">
            <v>1192</v>
          </cell>
          <cell r="E897">
            <v>1000</v>
          </cell>
        </row>
        <row r="898">
          <cell r="A898">
            <v>58314</v>
          </cell>
          <cell r="B898">
            <v>10766</v>
          </cell>
          <cell r="C898">
            <v>1192</v>
          </cell>
          <cell r="E898">
            <v>1000</v>
          </cell>
        </row>
        <row r="899">
          <cell r="A899">
            <v>58315</v>
          </cell>
          <cell r="B899">
            <v>10764</v>
          </cell>
          <cell r="C899">
            <v>1192</v>
          </cell>
          <cell r="E899">
            <v>1000</v>
          </cell>
        </row>
        <row r="900">
          <cell r="A900">
            <v>58316</v>
          </cell>
          <cell r="B900">
            <v>10764</v>
          </cell>
          <cell r="C900">
            <v>1192</v>
          </cell>
          <cell r="E900">
            <v>1000</v>
          </cell>
        </row>
        <row r="901">
          <cell r="A901">
            <v>58317</v>
          </cell>
          <cell r="B901">
            <v>10764</v>
          </cell>
          <cell r="C901">
            <v>1192</v>
          </cell>
          <cell r="E901">
            <v>1000</v>
          </cell>
        </row>
        <row r="902">
          <cell r="A902">
            <v>58318</v>
          </cell>
          <cell r="B902">
            <v>10764</v>
          </cell>
          <cell r="C902">
            <v>1192</v>
          </cell>
          <cell r="E902">
            <v>1000</v>
          </cell>
        </row>
        <row r="903">
          <cell r="A903">
            <v>58322</v>
          </cell>
          <cell r="B903">
            <v>10765</v>
          </cell>
          <cell r="C903">
            <v>1192</v>
          </cell>
          <cell r="E903">
            <v>1000</v>
          </cell>
        </row>
        <row r="904">
          <cell r="A904">
            <v>58323</v>
          </cell>
          <cell r="B904">
            <v>10765</v>
          </cell>
          <cell r="C904">
            <v>1192</v>
          </cell>
          <cell r="E904">
            <v>1000</v>
          </cell>
        </row>
        <row r="905">
          <cell r="A905">
            <v>58325</v>
          </cell>
          <cell r="B905">
            <v>10766</v>
          </cell>
          <cell r="C905">
            <v>1192</v>
          </cell>
          <cell r="E905">
            <v>1000</v>
          </cell>
        </row>
        <row r="906">
          <cell r="A906">
            <v>58327</v>
          </cell>
          <cell r="B906">
            <v>10765</v>
          </cell>
          <cell r="C906">
            <v>1192</v>
          </cell>
          <cell r="E906">
            <v>1000</v>
          </cell>
        </row>
        <row r="907">
          <cell r="A907">
            <v>58328</v>
          </cell>
          <cell r="B907">
            <v>10765</v>
          </cell>
          <cell r="C907">
            <v>1192</v>
          </cell>
          <cell r="E907">
            <v>1000</v>
          </cell>
        </row>
        <row r="908">
          <cell r="A908">
            <v>58329</v>
          </cell>
          <cell r="B908">
            <v>10765</v>
          </cell>
          <cell r="C908">
            <v>1192</v>
          </cell>
          <cell r="E908">
            <v>1000</v>
          </cell>
        </row>
        <row r="909">
          <cell r="A909">
            <v>58341</v>
          </cell>
          <cell r="B909">
            <v>10765</v>
          </cell>
          <cell r="C909">
            <v>1192</v>
          </cell>
          <cell r="E909">
            <v>1000</v>
          </cell>
        </row>
        <row r="910">
          <cell r="A910">
            <v>59310</v>
          </cell>
          <cell r="B910">
            <v>12289</v>
          </cell>
          <cell r="C910">
            <v>1201</v>
          </cell>
          <cell r="E910">
            <v>1000</v>
          </cell>
        </row>
        <row r="911">
          <cell r="A911">
            <v>59320</v>
          </cell>
          <cell r="B911">
            <v>12291</v>
          </cell>
          <cell r="C911">
            <v>1201</v>
          </cell>
          <cell r="E911">
            <v>1000</v>
          </cell>
        </row>
        <row r="912">
          <cell r="A912">
            <v>59325</v>
          </cell>
          <cell r="B912">
            <v>12293</v>
          </cell>
          <cell r="C912">
            <v>1201</v>
          </cell>
          <cell r="E912">
            <v>1000</v>
          </cell>
        </row>
        <row r="913">
          <cell r="A913">
            <v>59340</v>
          </cell>
          <cell r="B913">
            <v>12291</v>
          </cell>
          <cell r="C913">
            <v>1201</v>
          </cell>
          <cell r="E913">
            <v>1000</v>
          </cell>
        </row>
        <row r="914">
          <cell r="A914">
            <v>59601</v>
          </cell>
          <cell r="B914">
            <v>11878</v>
          </cell>
          <cell r="C914">
            <v>1196</v>
          </cell>
          <cell r="E914">
            <v>1000</v>
          </cell>
        </row>
        <row r="915">
          <cell r="A915">
            <v>59720</v>
          </cell>
          <cell r="B915">
            <v>12203</v>
          </cell>
          <cell r="C915">
            <v>1201</v>
          </cell>
          <cell r="E915">
            <v>1000</v>
          </cell>
        </row>
        <row r="916">
          <cell r="A916">
            <v>67500</v>
          </cell>
          <cell r="B916">
            <v>10765</v>
          </cell>
          <cell r="C916">
            <v>1192</v>
          </cell>
          <cell r="E916">
            <v>1000</v>
          </cell>
        </row>
        <row r="917">
          <cell r="A917">
            <v>70001</v>
          </cell>
          <cell r="B917">
            <v>11885</v>
          </cell>
          <cell r="C917">
            <v>1200</v>
          </cell>
          <cell r="E917">
            <v>1000</v>
          </cell>
        </row>
        <row r="918">
          <cell r="A918">
            <v>70003</v>
          </cell>
          <cell r="B918">
            <v>10763</v>
          </cell>
          <cell r="C918">
            <v>1192</v>
          </cell>
          <cell r="E918">
            <v>1000</v>
          </cell>
        </row>
        <row r="919">
          <cell r="A919">
            <v>70100</v>
          </cell>
          <cell r="B919">
            <v>11900</v>
          </cell>
          <cell r="C919">
            <v>1196</v>
          </cell>
          <cell r="E919">
            <v>1000</v>
          </cell>
        </row>
        <row r="920">
          <cell r="A920">
            <v>70102</v>
          </cell>
          <cell r="B920">
            <v>11901</v>
          </cell>
          <cell r="C920">
            <v>1196</v>
          </cell>
          <cell r="E920">
            <v>1000</v>
          </cell>
        </row>
        <row r="921">
          <cell r="A921">
            <v>70301</v>
          </cell>
          <cell r="B921">
            <v>11910</v>
          </cell>
          <cell r="C921">
            <v>1167</v>
          </cell>
          <cell r="E921">
            <v>1000</v>
          </cell>
        </row>
        <row r="922">
          <cell r="A922">
            <v>70320</v>
          </cell>
          <cell r="B922">
            <v>10300</v>
          </cell>
          <cell r="C922">
            <v>1197</v>
          </cell>
          <cell r="E922">
            <v>1000</v>
          </cell>
        </row>
        <row r="923">
          <cell r="A923">
            <v>70340</v>
          </cell>
          <cell r="B923">
            <v>11755</v>
          </cell>
          <cell r="C923">
            <v>1197</v>
          </cell>
          <cell r="E923">
            <v>1000</v>
          </cell>
        </row>
        <row r="924">
          <cell r="A924">
            <v>70350</v>
          </cell>
          <cell r="B924">
            <v>12302</v>
          </cell>
          <cell r="C924">
            <v>1167</v>
          </cell>
          <cell r="E924">
            <v>1000</v>
          </cell>
        </row>
        <row r="925">
          <cell r="A925">
            <v>70360</v>
          </cell>
          <cell r="B925">
            <v>10300</v>
          </cell>
          <cell r="C925">
            <v>1197</v>
          </cell>
          <cell r="E925">
            <v>1000</v>
          </cell>
        </row>
        <row r="926">
          <cell r="A926">
            <v>70405</v>
          </cell>
          <cell r="B926">
            <v>11633</v>
          </cell>
          <cell r="C926">
            <v>1200</v>
          </cell>
          <cell r="E926">
            <v>1000</v>
          </cell>
        </row>
        <row r="927">
          <cell r="A927">
            <v>70410</v>
          </cell>
          <cell r="B927">
            <v>11633</v>
          </cell>
          <cell r="C927">
            <v>1200</v>
          </cell>
          <cell r="E927">
            <v>1000</v>
          </cell>
        </row>
        <row r="928">
          <cell r="A928">
            <v>70420</v>
          </cell>
          <cell r="B928">
            <v>11633</v>
          </cell>
          <cell r="C928">
            <v>1200</v>
          </cell>
          <cell r="E928">
            <v>1000</v>
          </cell>
        </row>
        <row r="929">
          <cell r="A929">
            <v>70435</v>
          </cell>
          <cell r="B929">
            <v>11633</v>
          </cell>
          <cell r="C929">
            <v>1200</v>
          </cell>
          <cell r="E929">
            <v>1000</v>
          </cell>
        </row>
        <row r="930">
          <cell r="A930">
            <v>71151</v>
          </cell>
          <cell r="B930">
            <v>10192</v>
          </cell>
          <cell r="C930">
            <v>1197</v>
          </cell>
          <cell r="E930">
            <v>1000</v>
          </cell>
        </row>
        <row r="931">
          <cell r="A931">
            <v>71161</v>
          </cell>
          <cell r="B931">
            <v>11736</v>
          </cell>
          <cell r="C931">
            <v>1197</v>
          </cell>
          <cell r="E931">
            <v>1000</v>
          </cell>
        </row>
        <row r="932">
          <cell r="A932">
            <v>71165</v>
          </cell>
          <cell r="B932">
            <v>11736</v>
          </cell>
          <cell r="C932">
            <v>1197</v>
          </cell>
          <cell r="E932">
            <v>1000</v>
          </cell>
        </row>
        <row r="933">
          <cell r="A933">
            <v>71170</v>
          </cell>
          <cell r="B933">
            <v>11736</v>
          </cell>
          <cell r="C933">
            <v>1197</v>
          </cell>
          <cell r="E933">
            <v>1000</v>
          </cell>
        </row>
        <row r="934">
          <cell r="A934">
            <v>71270</v>
          </cell>
          <cell r="B934">
            <v>10300</v>
          </cell>
          <cell r="C934">
            <v>1197</v>
          </cell>
          <cell r="E934">
            <v>1000</v>
          </cell>
        </row>
        <row r="935">
          <cell r="A935">
            <v>71273</v>
          </cell>
          <cell r="B935">
            <v>11736</v>
          </cell>
          <cell r="C935">
            <v>1197</v>
          </cell>
          <cell r="E935">
            <v>1000</v>
          </cell>
        </row>
        <row r="936">
          <cell r="A936">
            <v>71277</v>
          </cell>
          <cell r="B936">
            <v>10300</v>
          </cell>
          <cell r="C936">
            <v>1197</v>
          </cell>
          <cell r="E936">
            <v>1000</v>
          </cell>
        </row>
        <row r="937">
          <cell r="A937">
            <v>71278</v>
          </cell>
          <cell r="B937">
            <v>11736</v>
          </cell>
          <cell r="C937">
            <v>1197</v>
          </cell>
          <cell r="E937">
            <v>1000</v>
          </cell>
        </row>
        <row r="938">
          <cell r="A938">
            <v>71280</v>
          </cell>
          <cell r="B938">
            <v>10300</v>
          </cell>
          <cell r="C938">
            <v>1197</v>
          </cell>
          <cell r="E938">
            <v>1000</v>
          </cell>
        </row>
        <row r="939">
          <cell r="A939">
            <v>71281</v>
          </cell>
          <cell r="B939">
            <v>10300</v>
          </cell>
          <cell r="C939">
            <v>1197</v>
          </cell>
          <cell r="E939">
            <v>1000</v>
          </cell>
        </row>
        <row r="940">
          <cell r="A940">
            <v>71300</v>
          </cell>
          <cell r="B940">
            <v>11736</v>
          </cell>
          <cell r="C940">
            <v>1197</v>
          </cell>
          <cell r="E940">
            <v>1000</v>
          </cell>
        </row>
        <row r="941">
          <cell r="A941">
            <v>71301</v>
          </cell>
          <cell r="B941">
            <v>11736</v>
          </cell>
          <cell r="C941">
            <v>1197</v>
          </cell>
          <cell r="E941">
            <v>1000</v>
          </cell>
        </row>
        <row r="942">
          <cell r="A942">
            <v>71320</v>
          </cell>
          <cell r="B942">
            <v>11736</v>
          </cell>
          <cell r="C942">
            <v>1197</v>
          </cell>
          <cell r="E942">
            <v>1000</v>
          </cell>
        </row>
        <row r="943">
          <cell r="A943">
            <v>71330</v>
          </cell>
          <cell r="B943">
            <v>11736</v>
          </cell>
          <cell r="C943">
            <v>1197</v>
          </cell>
          <cell r="E943">
            <v>1000</v>
          </cell>
        </row>
        <row r="944">
          <cell r="A944">
            <v>71340</v>
          </cell>
          <cell r="B944">
            <v>11736</v>
          </cell>
          <cell r="C944">
            <v>1197</v>
          </cell>
          <cell r="E944">
            <v>1000</v>
          </cell>
        </row>
        <row r="945">
          <cell r="A945">
            <v>71355</v>
          </cell>
          <cell r="B945">
            <v>10426</v>
          </cell>
          <cell r="C945">
            <v>1066</v>
          </cell>
          <cell r="E945">
            <v>1000</v>
          </cell>
        </row>
        <row r="946">
          <cell r="A946">
            <v>71361</v>
          </cell>
          <cell r="B946">
            <v>10426</v>
          </cell>
          <cell r="C946">
            <v>1066</v>
          </cell>
          <cell r="E946">
            <v>1000</v>
          </cell>
        </row>
        <row r="947">
          <cell r="A947">
            <v>71365</v>
          </cell>
          <cell r="B947">
            <v>10470</v>
          </cell>
          <cell r="C947">
            <v>1070</v>
          </cell>
          <cell r="E947">
            <v>1000</v>
          </cell>
        </row>
        <row r="948">
          <cell r="A948">
            <v>71370</v>
          </cell>
          <cell r="B948">
            <v>11686</v>
          </cell>
          <cell r="C948">
            <v>1201</v>
          </cell>
          <cell r="E948">
            <v>1000</v>
          </cell>
        </row>
        <row r="949">
          <cell r="A949">
            <v>71375</v>
          </cell>
          <cell r="B949">
            <v>11736</v>
          </cell>
          <cell r="C949">
            <v>1197</v>
          </cell>
          <cell r="E949">
            <v>1000</v>
          </cell>
        </row>
        <row r="950">
          <cell r="A950">
            <v>71380</v>
          </cell>
          <cell r="B950">
            <v>11736</v>
          </cell>
          <cell r="C950">
            <v>1197</v>
          </cell>
          <cell r="E950">
            <v>1000</v>
          </cell>
        </row>
        <row r="951">
          <cell r="A951">
            <v>71385</v>
          </cell>
          <cell r="B951">
            <v>11736</v>
          </cell>
          <cell r="C951">
            <v>1197</v>
          </cell>
          <cell r="E951">
            <v>1000</v>
          </cell>
        </row>
        <row r="952">
          <cell r="A952">
            <v>71390</v>
          </cell>
          <cell r="B952">
            <v>11736</v>
          </cell>
          <cell r="C952">
            <v>1197</v>
          </cell>
          <cell r="E952">
            <v>1000</v>
          </cell>
        </row>
        <row r="953">
          <cell r="A953">
            <v>71395</v>
          </cell>
          <cell r="B953">
            <v>11736</v>
          </cell>
          <cell r="C953">
            <v>1197</v>
          </cell>
          <cell r="E953">
            <v>1000</v>
          </cell>
        </row>
        <row r="954">
          <cell r="A954">
            <v>71420</v>
          </cell>
          <cell r="B954">
            <v>11686</v>
          </cell>
          <cell r="C954">
            <v>1201</v>
          </cell>
          <cell r="E954">
            <v>1000</v>
          </cell>
        </row>
        <row r="955">
          <cell r="A955">
            <v>71500</v>
          </cell>
          <cell r="B955">
            <v>11843</v>
          </cell>
          <cell r="C955">
            <v>1201</v>
          </cell>
          <cell r="E955">
            <v>1000</v>
          </cell>
        </row>
        <row r="956">
          <cell r="A956">
            <v>71510</v>
          </cell>
          <cell r="B956">
            <v>11844</v>
          </cell>
          <cell r="C956">
            <v>1201</v>
          </cell>
          <cell r="E956">
            <v>1000</v>
          </cell>
        </row>
        <row r="957">
          <cell r="A957">
            <v>71615</v>
          </cell>
          <cell r="B957">
            <v>11736</v>
          </cell>
          <cell r="C957">
            <v>1197</v>
          </cell>
          <cell r="E957">
            <v>1000</v>
          </cell>
        </row>
        <row r="958">
          <cell r="A958">
            <v>72100</v>
          </cell>
          <cell r="B958">
            <v>11883</v>
          </cell>
          <cell r="C958">
            <v>1167</v>
          </cell>
          <cell r="E958">
            <v>1000</v>
          </cell>
        </row>
        <row r="959">
          <cell r="A959">
            <v>72310</v>
          </cell>
          <cell r="B959">
            <v>10765</v>
          </cell>
          <cell r="C959">
            <v>1192</v>
          </cell>
          <cell r="E959">
            <v>1000</v>
          </cell>
        </row>
        <row r="960">
          <cell r="A960">
            <v>72335</v>
          </cell>
          <cell r="B960">
            <v>10766</v>
          </cell>
          <cell r="C960">
            <v>1192</v>
          </cell>
          <cell r="E960">
            <v>1000</v>
          </cell>
        </row>
        <row r="961">
          <cell r="A961">
            <v>72351</v>
          </cell>
          <cell r="B961">
            <v>11879</v>
          </cell>
          <cell r="C961">
            <v>1196</v>
          </cell>
          <cell r="E961">
            <v>1000</v>
          </cell>
        </row>
        <row r="962">
          <cell r="A962">
            <v>72352</v>
          </cell>
          <cell r="B962">
            <v>10766</v>
          </cell>
          <cell r="C962">
            <v>1192</v>
          </cell>
          <cell r="E962">
            <v>1000</v>
          </cell>
        </row>
        <row r="963">
          <cell r="A963">
            <v>72353</v>
          </cell>
          <cell r="B963">
            <v>11878</v>
          </cell>
          <cell r="C963">
            <v>1196</v>
          </cell>
          <cell r="E963">
            <v>1000</v>
          </cell>
        </row>
        <row r="964">
          <cell r="A964">
            <v>72380</v>
          </cell>
          <cell r="B964">
            <v>11877</v>
          </cell>
          <cell r="C964">
            <v>1196</v>
          </cell>
          <cell r="E964">
            <v>1000</v>
          </cell>
        </row>
        <row r="965">
          <cell r="A965">
            <v>73130</v>
          </cell>
          <cell r="B965">
            <v>10683</v>
          </cell>
          <cell r="C965">
            <v>1094</v>
          </cell>
          <cell r="E965">
            <v>1000</v>
          </cell>
        </row>
        <row r="966">
          <cell r="A966">
            <v>73140</v>
          </cell>
          <cell r="B966">
            <v>10683</v>
          </cell>
          <cell r="C966">
            <v>1094</v>
          </cell>
          <cell r="E966">
            <v>1000</v>
          </cell>
        </row>
        <row r="967">
          <cell r="A967">
            <v>73141</v>
          </cell>
          <cell r="B967">
            <v>10684</v>
          </cell>
          <cell r="C967">
            <v>1094</v>
          </cell>
          <cell r="E967">
            <v>1000</v>
          </cell>
        </row>
        <row r="968">
          <cell r="A968">
            <v>73142</v>
          </cell>
          <cell r="B968">
            <v>10685</v>
          </cell>
          <cell r="C968">
            <v>1094</v>
          </cell>
          <cell r="E968">
            <v>1000</v>
          </cell>
        </row>
        <row r="969">
          <cell r="A969">
            <v>73143</v>
          </cell>
          <cell r="B969">
            <v>10686</v>
          </cell>
          <cell r="C969">
            <v>1094</v>
          </cell>
          <cell r="E969">
            <v>1000</v>
          </cell>
        </row>
        <row r="970">
          <cell r="A970">
            <v>73144</v>
          </cell>
          <cell r="B970">
            <v>10687</v>
          </cell>
          <cell r="C970">
            <v>1094</v>
          </cell>
          <cell r="E970">
            <v>1000</v>
          </cell>
        </row>
        <row r="971">
          <cell r="A971">
            <v>73145</v>
          </cell>
          <cell r="B971">
            <v>10688</v>
          </cell>
          <cell r="C971">
            <v>1094</v>
          </cell>
          <cell r="E971">
            <v>1000</v>
          </cell>
        </row>
        <row r="972">
          <cell r="A972">
            <v>73146</v>
          </cell>
          <cell r="B972">
            <v>10690</v>
          </cell>
          <cell r="C972">
            <v>1094</v>
          </cell>
          <cell r="E972">
            <v>1000</v>
          </cell>
        </row>
        <row r="973">
          <cell r="A973">
            <v>73147</v>
          </cell>
          <cell r="B973">
            <v>10689</v>
          </cell>
          <cell r="C973">
            <v>1094</v>
          </cell>
          <cell r="E973">
            <v>1000</v>
          </cell>
        </row>
        <row r="974">
          <cell r="A974">
            <v>73148</v>
          </cell>
          <cell r="B974">
            <v>10680</v>
          </cell>
          <cell r="C974">
            <v>1093</v>
          </cell>
          <cell r="E974">
            <v>1000</v>
          </cell>
        </row>
        <row r="975">
          <cell r="A975">
            <v>73149</v>
          </cell>
          <cell r="B975">
            <v>10680</v>
          </cell>
          <cell r="C975">
            <v>1093</v>
          </cell>
          <cell r="E975">
            <v>1000</v>
          </cell>
        </row>
        <row r="976">
          <cell r="A976">
            <v>73209</v>
          </cell>
          <cell r="B976">
            <v>10659</v>
          </cell>
          <cell r="C976">
            <v>1086</v>
          </cell>
          <cell r="E976">
            <v>1000</v>
          </cell>
        </row>
        <row r="977">
          <cell r="A977">
            <v>73210</v>
          </cell>
          <cell r="B977">
            <v>10659</v>
          </cell>
          <cell r="C977">
            <v>1086</v>
          </cell>
          <cell r="E977">
            <v>1000</v>
          </cell>
        </row>
        <row r="978">
          <cell r="A978">
            <v>73211</v>
          </cell>
          <cell r="B978">
            <v>10659</v>
          </cell>
          <cell r="C978">
            <v>1086</v>
          </cell>
          <cell r="E978">
            <v>1000</v>
          </cell>
        </row>
        <row r="979">
          <cell r="A979">
            <v>73215</v>
          </cell>
          <cell r="B979">
            <v>10659</v>
          </cell>
          <cell r="C979">
            <v>1086</v>
          </cell>
          <cell r="E979">
            <v>1000</v>
          </cell>
        </row>
        <row r="980">
          <cell r="A980">
            <v>73218</v>
          </cell>
          <cell r="B980">
            <v>10656</v>
          </cell>
          <cell r="C980">
            <v>1086</v>
          </cell>
          <cell r="E980">
            <v>1000</v>
          </cell>
        </row>
        <row r="981">
          <cell r="A981">
            <v>73219</v>
          </cell>
          <cell r="B981">
            <v>10658</v>
          </cell>
          <cell r="C981">
            <v>1086</v>
          </cell>
          <cell r="E981">
            <v>1000</v>
          </cell>
        </row>
        <row r="982">
          <cell r="A982">
            <v>73220</v>
          </cell>
          <cell r="B982">
            <v>10657</v>
          </cell>
          <cell r="C982">
            <v>1086</v>
          </cell>
          <cell r="E982">
            <v>1000</v>
          </cell>
        </row>
        <row r="983">
          <cell r="A983">
            <v>73301</v>
          </cell>
          <cell r="B983">
            <v>10676</v>
          </cell>
          <cell r="C983">
            <v>1173</v>
          </cell>
          <cell r="E983">
            <v>1000</v>
          </cell>
        </row>
        <row r="984">
          <cell r="A984">
            <v>73302</v>
          </cell>
          <cell r="B984">
            <v>10676</v>
          </cell>
          <cell r="C984">
            <v>1173</v>
          </cell>
          <cell r="E984">
            <v>1000</v>
          </cell>
        </row>
        <row r="985">
          <cell r="A985">
            <v>73309</v>
          </cell>
          <cell r="B985">
            <v>10764</v>
          </cell>
          <cell r="C985">
            <v>1098</v>
          </cell>
          <cell r="E985">
            <v>1000</v>
          </cell>
        </row>
        <row r="986">
          <cell r="A986">
            <v>73310</v>
          </cell>
          <cell r="B986">
            <v>10712</v>
          </cell>
          <cell r="C986">
            <v>1098</v>
          </cell>
          <cell r="E986">
            <v>1000</v>
          </cell>
        </row>
        <row r="987">
          <cell r="A987">
            <v>73311</v>
          </cell>
          <cell r="B987">
            <v>10706</v>
          </cell>
          <cell r="C987">
            <v>1098</v>
          </cell>
          <cell r="E987">
            <v>1000</v>
          </cell>
        </row>
        <row r="988">
          <cell r="A988">
            <v>73312</v>
          </cell>
          <cell r="B988">
            <v>10704</v>
          </cell>
          <cell r="C988">
            <v>1098</v>
          </cell>
          <cell r="E988">
            <v>1000</v>
          </cell>
        </row>
        <row r="989">
          <cell r="A989">
            <v>73313</v>
          </cell>
          <cell r="B989">
            <v>10705</v>
          </cell>
          <cell r="C989">
            <v>1098</v>
          </cell>
          <cell r="E989">
            <v>1000</v>
          </cell>
        </row>
        <row r="990">
          <cell r="A990">
            <v>73314</v>
          </cell>
          <cell r="B990">
            <v>10707</v>
          </cell>
          <cell r="C990">
            <v>1098</v>
          </cell>
          <cell r="E990">
            <v>1000</v>
          </cell>
        </row>
        <row r="991">
          <cell r="A991">
            <v>73315</v>
          </cell>
          <cell r="B991">
            <v>10714</v>
          </cell>
          <cell r="C991">
            <v>1098</v>
          </cell>
          <cell r="E991">
            <v>1000</v>
          </cell>
        </row>
        <row r="992">
          <cell r="A992">
            <v>73316</v>
          </cell>
          <cell r="B992">
            <v>10716</v>
          </cell>
          <cell r="C992">
            <v>1098</v>
          </cell>
          <cell r="E992">
            <v>1000</v>
          </cell>
        </row>
        <row r="993">
          <cell r="A993">
            <v>73317</v>
          </cell>
          <cell r="B993">
            <v>10716</v>
          </cell>
          <cell r="C993">
            <v>1098</v>
          </cell>
          <cell r="E993">
            <v>1000</v>
          </cell>
        </row>
        <row r="994">
          <cell r="A994">
            <v>73318</v>
          </cell>
          <cell r="B994">
            <v>10717</v>
          </cell>
          <cell r="C994">
            <v>1098</v>
          </cell>
          <cell r="E994">
            <v>1000</v>
          </cell>
        </row>
        <row r="995">
          <cell r="A995">
            <v>73319</v>
          </cell>
          <cell r="B995">
            <v>10712</v>
          </cell>
          <cell r="C995">
            <v>1098</v>
          </cell>
          <cell r="E995">
            <v>1000</v>
          </cell>
        </row>
        <row r="996">
          <cell r="A996">
            <v>73330</v>
          </cell>
          <cell r="B996">
            <v>10695</v>
          </cell>
          <cell r="C996">
            <v>1090</v>
          </cell>
          <cell r="E996">
            <v>1000</v>
          </cell>
        </row>
        <row r="997">
          <cell r="A997">
            <v>73331</v>
          </cell>
          <cell r="B997">
            <v>10695</v>
          </cell>
          <cell r="C997">
            <v>1090</v>
          </cell>
          <cell r="E997">
            <v>1000</v>
          </cell>
        </row>
        <row r="998">
          <cell r="A998">
            <v>73332</v>
          </cell>
          <cell r="B998">
            <v>10696</v>
          </cell>
          <cell r="C998">
            <v>1090</v>
          </cell>
          <cell r="E998">
            <v>1000</v>
          </cell>
        </row>
        <row r="999">
          <cell r="A999">
            <v>73333</v>
          </cell>
          <cell r="B999">
            <v>10697</v>
          </cell>
          <cell r="C999">
            <v>1090</v>
          </cell>
          <cell r="E999">
            <v>1000</v>
          </cell>
        </row>
        <row r="1000">
          <cell r="A1000">
            <v>73334</v>
          </cell>
          <cell r="B1000">
            <v>10698</v>
          </cell>
          <cell r="C1000">
            <v>1090</v>
          </cell>
          <cell r="E1000">
            <v>1000</v>
          </cell>
        </row>
        <row r="1001">
          <cell r="A1001">
            <v>73336</v>
          </cell>
          <cell r="B1001">
            <v>10699</v>
          </cell>
          <cell r="C1001">
            <v>1090</v>
          </cell>
          <cell r="E1001">
            <v>1000</v>
          </cell>
        </row>
        <row r="1002">
          <cell r="A1002">
            <v>73401</v>
          </cell>
          <cell r="B1002">
            <v>10718</v>
          </cell>
          <cell r="C1002">
            <v>1170</v>
          </cell>
          <cell r="E1002">
            <v>1000</v>
          </cell>
        </row>
        <row r="1003">
          <cell r="A1003">
            <v>73403</v>
          </cell>
          <cell r="B1003">
            <v>10718</v>
          </cell>
          <cell r="C1003">
            <v>1170</v>
          </cell>
          <cell r="E1003">
            <v>1000</v>
          </cell>
        </row>
        <row r="1004">
          <cell r="A1004">
            <v>73405</v>
          </cell>
          <cell r="B1004">
            <v>10647</v>
          </cell>
          <cell r="C1004">
            <v>1197</v>
          </cell>
          <cell r="E1004">
            <v>1000</v>
          </cell>
        </row>
        <row r="1005">
          <cell r="A1005">
            <v>73406</v>
          </cell>
          <cell r="B1005">
            <v>10647</v>
          </cell>
          <cell r="C1005">
            <v>1197</v>
          </cell>
          <cell r="E1005">
            <v>1000</v>
          </cell>
        </row>
        <row r="1006">
          <cell r="A1006">
            <v>73411</v>
          </cell>
          <cell r="B1006">
            <v>11928</v>
          </cell>
          <cell r="C1006">
            <v>1170</v>
          </cell>
          <cell r="E1006">
            <v>1000</v>
          </cell>
        </row>
        <row r="1007">
          <cell r="A1007">
            <v>73421</v>
          </cell>
          <cell r="B1007">
            <v>11928</v>
          </cell>
          <cell r="C1007">
            <v>1170</v>
          </cell>
          <cell r="E1007">
            <v>1000</v>
          </cell>
        </row>
        <row r="1008">
          <cell r="A1008">
            <v>73425</v>
          </cell>
          <cell r="B1008">
            <v>11928</v>
          </cell>
          <cell r="C1008">
            <v>1170</v>
          </cell>
          <cell r="E1008">
            <v>1000</v>
          </cell>
        </row>
        <row r="1009">
          <cell r="A1009">
            <v>73430</v>
          </cell>
          <cell r="B1009">
            <v>11928</v>
          </cell>
          <cell r="C1009">
            <v>1170</v>
          </cell>
          <cell r="E1009">
            <v>1000</v>
          </cell>
        </row>
        <row r="1010">
          <cell r="A1010">
            <v>73435</v>
          </cell>
          <cell r="B1010">
            <v>11928</v>
          </cell>
          <cell r="C1010">
            <v>1170</v>
          </cell>
          <cell r="E1010">
            <v>1000</v>
          </cell>
        </row>
        <row r="1011">
          <cell r="A1011">
            <v>73439</v>
          </cell>
          <cell r="B1011">
            <v>10724</v>
          </cell>
          <cell r="C1011">
            <v>1170</v>
          </cell>
          <cell r="E1011">
            <v>1000</v>
          </cell>
        </row>
        <row r="1012">
          <cell r="A1012">
            <v>73440</v>
          </cell>
          <cell r="B1012">
            <v>10725</v>
          </cell>
          <cell r="C1012">
            <v>1170</v>
          </cell>
          <cell r="E1012">
            <v>1000</v>
          </cell>
        </row>
        <row r="1013">
          <cell r="A1013">
            <v>73441</v>
          </cell>
          <cell r="B1013">
            <v>10724</v>
          </cell>
          <cell r="C1013">
            <v>1170</v>
          </cell>
          <cell r="E1013">
            <v>1000</v>
          </cell>
        </row>
        <row r="1014">
          <cell r="A1014">
            <v>73444</v>
          </cell>
          <cell r="B1014">
            <v>10728</v>
          </cell>
          <cell r="C1014">
            <v>1170</v>
          </cell>
          <cell r="E1014">
            <v>1000</v>
          </cell>
        </row>
        <row r="1015">
          <cell r="A1015">
            <v>73445</v>
          </cell>
          <cell r="B1015">
            <v>10728</v>
          </cell>
          <cell r="C1015">
            <v>1170</v>
          </cell>
          <cell r="E1015">
            <v>1000</v>
          </cell>
        </row>
        <row r="1016">
          <cell r="A1016">
            <v>73446</v>
          </cell>
          <cell r="B1016">
            <v>10729</v>
          </cell>
          <cell r="C1016">
            <v>1170</v>
          </cell>
          <cell r="E1016">
            <v>1000</v>
          </cell>
        </row>
        <row r="1017">
          <cell r="A1017">
            <v>73447</v>
          </cell>
          <cell r="B1017">
            <v>10730</v>
          </cell>
          <cell r="C1017">
            <v>1170</v>
          </cell>
          <cell r="E1017">
            <v>1000</v>
          </cell>
        </row>
        <row r="1018">
          <cell r="A1018">
            <v>73448</v>
          </cell>
          <cell r="B1018">
            <v>10731</v>
          </cell>
          <cell r="C1018">
            <v>1170</v>
          </cell>
          <cell r="E1018">
            <v>1000</v>
          </cell>
        </row>
        <row r="1019">
          <cell r="A1019">
            <v>73449</v>
          </cell>
          <cell r="B1019">
            <v>10726</v>
          </cell>
          <cell r="C1019">
            <v>1170</v>
          </cell>
          <cell r="E1019">
            <v>1000</v>
          </cell>
        </row>
        <row r="1020">
          <cell r="A1020">
            <v>73450</v>
          </cell>
          <cell r="B1020">
            <v>10726</v>
          </cell>
          <cell r="C1020">
            <v>1170</v>
          </cell>
          <cell r="E1020">
            <v>1000</v>
          </cell>
        </row>
        <row r="1021">
          <cell r="A1021">
            <v>73451</v>
          </cell>
          <cell r="B1021">
            <v>10727</v>
          </cell>
          <cell r="C1021">
            <v>1170</v>
          </cell>
          <cell r="E1021">
            <v>1000</v>
          </cell>
        </row>
        <row r="1022">
          <cell r="A1022">
            <v>73455</v>
          </cell>
          <cell r="B1022">
            <v>10723</v>
          </cell>
          <cell r="C1022">
            <v>1170</v>
          </cell>
          <cell r="E1022">
            <v>1000</v>
          </cell>
        </row>
        <row r="1023">
          <cell r="A1023">
            <v>73459</v>
          </cell>
          <cell r="B1023">
            <v>10732</v>
          </cell>
          <cell r="C1023">
            <v>1170</v>
          </cell>
          <cell r="E1023">
            <v>1000</v>
          </cell>
        </row>
        <row r="1024">
          <cell r="A1024">
            <v>73460</v>
          </cell>
          <cell r="B1024">
            <v>10733</v>
          </cell>
          <cell r="C1024">
            <v>1170</v>
          </cell>
          <cell r="E1024">
            <v>1000</v>
          </cell>
        </row>
        <row r="1025">
          <cell r="A1025">
            <v>73461</v>
          </cell>
          <cell r="B1025">
            <v>10734</v>
          </cell>
          <cell r="C1025">
            <v>1170</v>
          </cell>
          <cell r="E1025">
            <v>1000</v>
          </cell>
        </row>
        <row r="1026">
          <cell r="A1026">
            <v>73462</v>
          </cell>
          <cell r="B1026">
            <v>10735</v>
          </cell>
          <cell r="C1026">
            <v>1170</v>
          </cell>
          <cell r="E1026">
            <v>1000</v>
          </cell>
        </row>
        <row r="1027">
          <cell r="A1027">
            <v>73465</v>
          </cell>
          <cell r="B1027">
            <v>10732</v>
          </cell>
          <cell r="C1027">
            <v>1170</v>
          </cell>
          <cell r="E1027">
            <v>1000</v>
          </cell>
        </row>
        <row r="1028">
          <cell r="A1028">
            <v>73501</v>
          </cell>
          <cell r="B1028">
            <v>10736</v>
          </cell>
          <cell r="C1028">
            <v>1170</v>
          </cell>
          <cell r="E1028">
            <v>1000</v>
          </cell>
        </row>
        <row r="1029">
          <cell r="A1029">
            <v>73511</v>
          </cell>
          <cell r="B1029">
            <v>10742</v>
          </cell>
          <cell r="C1029">
            <v>1170</v>
          </cell>
          <cell r="E1029">
            <v>1000</v>
          </cell>
        </row>
        <row r="1030">
          <cell r="A1030">
            <v>73512</v>
          </cell>
          <cell r="B1030">
            <v>10736</v>
          </cell>
          <cell r="C1030">
            <v>1170</v>
          </cell>
          <cell r="E1030">
            <v>1000</v>
          </cell>
        </row>
        <row r="1031">
          <cell r="A1031">
            <v>73515</v>
          </cell>
          <cell r="B1031">
            <v>10736</v>
          </cell>
          <cell r="C1031">
            <v>1170</v>
          </cell>
          <cell r="E1031">
            <v>1000</v>
          </cell>
        </row>
        <row r="1032">
          <cell r="A1032">
            <v>73520</v>
          </cell>
          <cell r="B1032">
            <v>10736</v>
          </cell>
          <cell r="C1032">
            <v>1170</v>
          </cell>
          <cell r="E1032">
            <v>1000</v>
          </cell>
        </row>
        <row r="1033">
          <cell r="A1033">
            <v>73525</v>
          </cell>
          <cell r="B1033">
            <v>10736</v>
          </cell>
          <cell r="C1033">
            <v>1170</v>
          </cell>
          <cell r="E1033">
            <v>1000</v>
          </cell>
        </row>
        <row r="1034">
          <cell r="A1034">
            <v>73530</v>
          </cell>
          <cell r="B1034">
            <v>10741</v>
          </cell>
          <cell r="C1034">
            <v>1170</v>
          </cell>
          <cell r="E1034">
            <v>1000</v>
          </cell>
        </row>
        <row r="1035">
          <cell r="A1035">
            <v>73534</v>
          </cell>
          <cell r="B1035">
            <v>10742</v>
          </cell>
          <cell r="C1035">
            <v>1170</v>
          </cell>
          <cell r="E1035">
            <v>1000</v>
          </cell>
        </row>
        <row r="1036">
          <cell r="A1036">
            <v>73535</v>
          </cell>
          <cell r="B1036">
            <v>10742</v>
          </cell>
          <cell r="C1036">
            <v>1170</v>
          </cell>
          <cell r="E1036">
            <v>1000</v>
          </cell>
        </row>
        <row r="1037">
          <cell r="A1037">
            <v>73536</v>
          </cell>
          <cell r="B1037">
            <v>10743</v>
          </cell>
          <cell r="C1037">
            <v>1170</v>
          </cell>
          <cell r="E1037">
            <v>1000</v>
          </cell>
        </row>
        <row r="1038">
          <cell r="A1038">
            <v>73537</v>
          </cell>
          <cell r="B1038">
            <v>10744</v>
          </cell>
          <cell r="C1038">
            <v>1170</v>
          </cell>
          <cell r="E1038">
            <v>1000</v>
          </cell>
        </row>
        <row r="1039">
          <cell r="A1039">
            <v>73539</v>
          </cell>
          <cell r="B1039">
            <v>10745</v>
          </cell>
          <cell r="C1039">
            <v>1170</v>
          </cell>
          <cell r="E1039">
            <v>1000</v>
          </cell>
        </row>
        <row r="1040">
          <cell r="A1040">
            <v>73540</v>
          </cell>
          <cell r="B1040">
            <v>10745</v>
          </cell>
          <cell r="C1040">
            <v>1170</v>
          </cell>
          <cell r="E1040">
            <v>1000</v>
          </cell>
        </row>
        <row r="1041">
          <cell r="A1041">
            <v>73541</v>
          </cell>
          <cell r="B1041">
            <v>10746</v>
          </cell>
          <cell r="C1041">
            <v>1170</v>
          </cell>
          <cell r="E1041">
            <v>1000</v>
          </cell>
        </row>
        <row r="1042">
          <cell r="A1042">
            <v>73544</v>
          </cell>
          <cell r="B1042">
            <v>10747</v>
          </cell>
          <cell r="C1042">
            <v>1170</v>
          </cell>
          <cell r="E1042">
            <v>1000</v>
          </cell>
        </row>
        <row r="1043">
          <cell r="A1043">
            <v>73545</v>
          </cell>
          <cell r="B1043">
            <v>10747</v>
          </cell>
          <cell r="C1043">
            <v>1170</v>
          </cell>
          <cell r="E1043">
            <v>1000</v>
          </cell>
        </row>
        <row r="1044">
          <cell r="A1044">
            <v>73546</v>
          </cell>
          <cell r="B1044">
            <v>10748</v>
          </cell>
          <cell r="C1044">
            <v>1170</v>
          </cell>
          <cell r="E1044">
            <v>1000</v>
          </cell>
        </row>
        <row r="1045">
          <cell r="A1045">
            <v>73550</v>
          </cell>
          <cell r="B1045">
            <v>11606</v>
          </cell>
          <cell r="C1045">
            <v>1170</v>
          </cell>
          <cell r="E1045">
            <v>1000</v>
          </cell>
        </row>
        <row r="1046">
          <cell r="A1046">
            <v>73610</v>
          </cell>
          <cell r="B1046">
            <v>11876</v>
          </cell>
          <cell r="C1046">
            <v>1196</v>
          </cell>
          <cell r="E1046">
            <v>1000</v>
          </cell>
        </row>
        <row r="1047">
          <cell r="A1047">
            <v>73619</v>
          </cell>
          <cell r="B1047">
            <v>10768</v>
          </cell>
          <cell r="C1047">
            <v>1192</v>
          </cell>
          <cell r="E1047">
            <v>1000</v>
          </cell>
        </row>
        <row r="1048">
          <cell r="A1048">
            <v>73630</v>
          </cell>
          <cell r="B1048">
            <v>11870</v>
          </cell>
          <cell r="C1048">
            <v>1030</v>
          </cell>
          <cell r="E1048">
            <v>1000</v>
          </cell>
        </row>
        <row r="1049">
          <cell r="A1049">
            <v>73701</v>
          </cell>
          <cell r="B1049">
            <v>10647</v>
          </cell>
          <cell r="C1049">
            <v>1197</v>
          </cell>
          <cell r="E1049">
            <v>1000</v>
          </cell>
        </row>
        <row r="1050">
          <cell r="A1050">
            <v>73705</v>
          </cell>
          <cell r="B1050">
            <v>10647</v>
          </cell>
          <cell r="C1050">
            <v>1197</v>
          </cell>
          <cell r="E1050">
            <v>1000</v>
          </cell>
        </row>
        <row r="1051">
          <cell r="A1051">
            <v>73711</v>
          </cell>
          <cell r="B1051">
            <v>10648</v>
          </cell>
          <cell r="C1051">
            <v>1197</v>
          </cell>
          <cell r="E1051">
            <v>1000</v>
          </cell>
        </row>
        <row r="1052">
          <cell r="A1052">
            <v>73713</v>
          </cell>
          <cell r="B1052">
            <v>10648</v>
          </cell>
          <cell r="C1052">
            <v>1197</v>
          </cell>
          <cell r="E1052">
            <v>1000</v>
          </cell>
        </row>
        <row r="1053">
          <cell r="A1053">
            <v>73721</v>
          </cell>
          <cell r="B1053">
            <v>10660</v>
          </cell>
          <cell r="C1053">
            <v>1194</v>
          </cell>
          <cell r="E1053">
            <v>1000</v>
          </cell>
        </row>
        <row r="1054">
          <cell r="A1054">
            <v>73723</v>
          </cell>
          <cell r="B1054">
            <v>10660</v>
          </cell>
          <cell r="C1054">
            <v>1194</v>
          </cell>
          <cell r="E1054">
            <v>1000</v>
          </cell>
        </row>
        <row r="1055">
          <cell r="A1055">
            <v>73730</v>
          </cell>
          <cell r="B1055">
            <v>10663</v>
          </cell>
          <cell r="C1055">
            <v>1194</v>
          </cell>
          <cell r="E1055">
            <v>1000</v>
          </cell>
        </row>
        <row r="1056">
          <cell r="A1056">
            <v>73733</v>
          </cell>
          <cell r="B1056">
            <v>10663</v>
          </cell>
          <cell r="C1056">
            <v>1194</v>
          </cell>
          <cell r="E1056">
            <v>1000</v>
          </cell>
        </row>
        <row r="1057">
          <cell r="A1057">
            <v>73734</v>
          </cell>
          <cell r="B1057">
            <v>10664</v>
          </cell>
          <cell r="C1057">
            <v>1194</v>
          </cell>
          <cell r="E1057">
            <v>1000</v>
          </cell>
        </row>
        <row r="1058">
          <cell r="A1058">
            <v>73743</v>
          </cell>
          <cell r="B1058">
            <v>10670</v>
          </cell>
          <cell r="C1058">
            <v>1194</v>
          </cell>
          <cell r="E1058">
            <v>1000</v>
          </cell>
        </row>
        <row r="1059">
          <cell r="A1059">
            <v>73747</v>
          </cell>
          <cell r="B1059">
            <v>10665</v>
          </cell>
          <cell r="C1059">
            <v>1194</v>
          </cell>
          <cell r="E1059">
            <v>1000</v>
          </cell>
        </row>
        <row r="1060">
          <cell r="A1060">
            <v>73750</v>
          </cell>
          <cell r="B1060">
            <v>10666</v>
          </cell>
          <cell r="C1060">
            <v>1194</v>
          </cell>
          <cell r="E1060">
            <v>1000</v>
          </cell>
        </row>
        <row r="1061">
          <cell r="A1061">
            <v>73760</v>
          </cell>
          <cell r="B1061">
            <v>10671</v>
          </cell>
          <cell r="C1061">
            <v>1194</v>
          </cell>
          <cell r="E1061">
            <v>1000</v>
          </cell>
        </row>
        <row r="1062">
          <cell r="A1062">
            <v>73764</v>
          </cell>
          <cell r="B1062">
            <v>10671</v>
          </cell>
          <cell r="C1062">
            <v>1194</v>
          </cell>
          <cell r="E1062">
            <v>1000</v>
          </cell>
        </row>
        <row r="1063">
          <cell r="A1063">
            <v>73766</v>
          </cell>
          <cell r="B1063">
            <v>10671</v>
          </cell>
          <cell r="C1063">
            <v>1194</v>
          </cell>
          <cell r="E1063">
            <v>1000</v>
          </cell>
        </row>
        <row r="1064">
          <cell r="A1064">
            <v>73770</v>
          </cell>
          <cell r="B1064">
            <v>10675</v>
          </cell>
          <cell r="C1064">
            <v>1194</v>
          </cell>
          <cell r="E1064">
            <v>1000</v>
          </cell>
        </row>
        <row r="1065">
          <cell r="A1065">
            <v>73777</v>
          </cell>
          <cell r="B1065">
            <v>10647</v>
          </cell>
          <cell r="C1065">
            <v>1197</v>
          </cell>
          <cell r="E1065">
            <v>1000</v>
          </cell>
        </row>
        <row r="1066">
          <cell r="A1066">
            <v>73780</v>
          </cell>
          <cell r="B1066">
            <v>10648</v>
          </cell>
          <cell r="C1066">
            <v>1197</v>
          </cell>
          <cell r="E1066">
            <v>1000</v>
          </cell>
        </row>
        <row r="1067">
          <cell r="A1067">
            <v>73785</v>
          </cell>
          <cell r="B1067">
            <v>10648</v>
          </cell>
          <cell r="C1067">
            <v>1197</v>
          </cell>
          <cell r="E1067">
            <v>1000</v>
          </cell>
        </row>
        <row r="1068">
          <cell r="A1068">
            <v>73786</v>
          </cell>
          <cell r="B1068">
            <v>10648</v>
          </cell>
          <cell r="C1068">
            <v>1197</v>
          </cell>
          <cell r="E1068">
            <v>1000</v>
          </cell>
        </row>
        <row r="1069">
          <cell r="A1069">
            <v>73795</v>
          </cell>
          <cell r="B1069">
            <v>10648</v>
          </cell>
          <cell r="C1069">
            <v>1197</v>
          </cell>
          <cell r="E1069">
            <v>1000</v>
          </cell>
        </row>
        <row r="1070">
          <cell r="A1070">
            <v>73797</v>
          </cell>
          <cell r="B1070">
            <v>10647</v>
          </cell>
          <cell r="C1070">
            <v>1197</v>
          </cell>
          <cell r="E1070">
            <v>1000</v>
          </cell>
        </row>
        <row r="1071">
          <cell r="A1071">
            <v>74001</v>
          </cell>
          <cell r="B1071">
            <v>10192</v>
          </cell>
          <cell r="C1071">
            <v>1197</v>
          </cell>
          <cell r="E1071">
            <v>1000</v>
          </cell>
        </row>
        <row r="1072">
          <cell r="A1072">
            <v>74101</v>
          </cell>
          <cell r="B1072">
            <v>10610</v>
          </cell>
          <cell r="C1072">
            <v>1205</v>
          </cell>
          <cell r="E1072">
            <v>1000</v>
          </cell>
        </row>
        <row r="1073">
          <cell r="A1073">
            <v>74201</v>
          </cell>
          <cell r="B1073">
            <v>10301</v>
          </cell>
          <cell r="C1073">
            <v>1063</v>
          </cell>
          <cell r="E1073">
            <v>1000</v>
          </cell>
        </row>
        <row r="1074">
          <cell r="A1074">
            <v>74210</v>
          </cell>
          <cell r="B1074">
            <v>10307</v>
          </cell>
          <cell r="C1074">
            <v>1063</v>
          </cell>
          <cell r="E1074">
            <v>1000</v>
          </cell>
        </row>
        <row r="1075">
          <cell r="A1075">
            <v>74220</v>
          </cell>
          <cell r="B1075">
            <v>10304</v>
          </cell>
          <cell r="C1075">
            <v>1063</v>
          </cell>
          <cell r="E1075">
            <v>1000</v>
          </cell>
        </row>
        <row r="1076">
          <cell r="A1076">
            <v>74230</v>
          </cell>
          <cell r="B1076">
            <v>10307</v>
          </cell>
          <cell r="C1076">
            <v>1063</v>
          </cell>
          <cell r="E1076">
            <v>1000</v>
          </cell>
        </row>
        <row r="1077">
          <cell r="A1077">
            <v>74240</v>
          </cell>
          <cell r="B1077">
            <v>10301</v>
          </cell>
          <cell r="C1077">
            <v>1063</v>
          </cell>
          <cell r="E1077">
            <v>1000</v>
          </cell>
        </row>
        <row r="1078">
          <cell r="A1078">
            <v>74250</v>
          </cell>
          <cell r="B1078">
            <v>10301</v>
          </cell>
          <cell r="C1078">
            <v>1063</v>
          </cell>
          <cell r="E1078">
            <v>1000</v>
          </cell>
        </row>
        <row r="1079">
          <cell r="A1079">
            <v>74405</v>
          </cell>
          <cell r="B1079">
            <v>10331</v>
          </cell>
          <cell r="C1079">
            <v>1082</v>
          </cell>
          <cell r="E1079">
            <v>1000</v>
          </cell>
        </row>
        <row r="1080">
          <cell r="A1080">
            <v>74410</v>
          </cell>
          <cell r="B1080">
            <v>10337</v>
          </cell>
          <cell r="C1080">
            <v>1082</v>
          </cell>
          <cell r="E1080">
            <v>1000</v>
          </cell>
        </row>
        <row r="1081">
          <cell r="A1081">
            <v>74411</v>
          </cell>
          <cell r="B1081">
            <v>10337</v>
          </cell>
          <cell r="C1081">
            <v>1082</v>
          </cell>
          <cell r="E1081">
            <v>1000</v>
          </cell>
        </row>
        <row r="1082">
          <cell r="A1082">
            <v>74412</v>
          </cell>
          <cell r="B1082">
            <v>10337</v>
          </cell>
          <cell r="C1082">
            <v>1082</v>
          </cell>
          <cell r="E1082">
            <v>1000</v>
          </cell>
        </row>
        <row r="1083">
          <cell r="A1083">
            <v>74413</v>
          </cell>
          <cell r="B1083">
            <v>10337</v>
          </cell>
          <cell r="C1083">
            <v>1082</v>
          </cell>
          <cell r="E1083">
            <v>1000</v>
          </cell>
        </row>
        <row r="1084">
          <cell r="A1084">
            <v>74414</v>
          </cell>
          <cell r="B1084">
            <v>10337</v>
          </cell>
          <cell r="C1084">
            <v>1082</v>
          </cell>
          <cell r="E1084">
            <v>1000</v>
          </cell>
        </row>
        <row r="1085">
          <cell r="A1085">
            <v>74421</v>
          </cell>
          <cell r="B1085">
            <v>10334</v>
          </cell>
          <cell r="C1085">
            <v>1082</v>
          </cell>
          <cell r="E1085">
            <v>1000</v>
          </cell>
        </row>
        <row r="1086">
          <cell r="A1086">
            <v>74422</v>
          </cell>
          <cell r="B1086">
            <v>10334</v>
          </cell>
          <cell r="C1086">
            <v>1082</v>
          </cell>
          <cell r="E1086">
            <v>1000</v>
          </cell>
        </row>
        <row r="1087">
          <cell r="A1087">
            <v>74423</v>
          </cell>
          <cell r="B1087">
            <v>16334</v>
          </cell>
          <cell r="C1087">
            <v>1082</v>
          </cell>
          <cell r="E1087">
            <v>1000</v>
          </cell>
        </row>
        <row r="1088">
          <cell r="A1088">
            <v>74424</v>
          </cell>
          <cell r="B1088">
            <v>10334</v>
          </cell>
          <cell r="C1088">
            <v>1082</v>
          </cell>
          <cell r="E1088">
            <v>1000</v>
          </cell>
        </row>
        <row r="1089">
          <cell r="A1089">
            <v>74425</v>
          </cell>
          <cell r="B1089">
            <v>10334</v>
          </cell>
          <cell r="C1089">
            <v>1082</v>
          </cell>
          <cell r="E1089">
            <v>1000</v>
          </cell>
        </row>
        <row r="1090">
          <cell r="A1090">
            <v>74426</v>
          </cell>
          <cell r="B1090">
            <v>10334</v>
          </cell>
          <cell r="C1090">
            <v>1082</v>
          </cell>
          <cell r="E1090">
            <v>1000</v>
          </cell>
        </row>
        <row r="1091">
          <cell r="A1091">
            <v>74430</v>
          </cell>
          <cell r="B1091">
            <v>10337</v>
          </cell>
          <cell r="C1091">
            <v>1082</v>
          </cell>
          <cell r="E1091">
            <v>1000</v>
          </cell>
        </row>
        <row r="1092">
          <cell r="A1092">
            <v>74441</v>
          </cell>
          <cell r="B1092">
            <v>10331</v>
          </cell>
          <cell r="C1092">
            <v>1082</v>
          </cell>
          <cell r="E1092">
            <v>1000</v>
          </cell>
        </row>
        <row r="1093">
          <cell r="A1093">
            <v>74442</v>
          </cell>
          <cell r="B1093">
            <v>10331</v>
          </cell>
          <cell r="C1093">
            <v>1082</v>
          </cell>
          <cell r="E1093">
            <v>1000</v>
          </cell>
        </row>
        <row r="1094">
          <cell r="A1094">
            <v>74443</v>
          </cell>
          <cell r="B1094">
            <v>10331</v>
          </cell>
          <cell r="C1094">
            <v>1082</v>
          </cell>
          <cell r="E1094">
            <v>1000</v>
          </cell>
        </row>
        <row r="1095">
          <cell r="A1095">
            <v>74444</v>
          </cell>
          <cell r="B1095">
            <v>10331</v>
          </cell>
          <cell r="C1095">
            <v>1082</v>
          </cell>
          <cell r="E1095">
            <v>1000</v>
          </cell>
        </row>
        <row r="1096">
          <cell r="A1096">
            <v>74445</v>
          </cell>
          <cell r="B1096">
            <v>10331</v>
          </cell>
          <cell r="C1096">
            <v>1082</v>
          </cell>
          <cell r="E1096">
            <v>1000</v>
          </cell>
        </row>
        <row r="1097">
          <cell r="A1097">
            <v>74600</v>
          </cell>
          <cell r="B1097">
            <v>10621</v>
          </cell>
          <cell r="C1097">
            <v>1182</v>
          </cell>
          <cell r="E1097">
            <v>1000</v>
          </cell>
        </row>
        <row r="1098">
          <cell r="A1098">
            <v>74610</v>
          </cell>
          <cell r="B1098">
            <v>10629</v>
          </cell>
          <cell r="C1098">
            <v>1103</v>
          </cell>
          <cell r="E1098">
            <v>1000</v>
          </cell>
        </row>
        <row r="1099">
          <cell r="A1099">
            <v>74620</v>
          </cell>
          <cell r="B1099">
            <v>10625</v>
          </cell>
          <cell r="C1099">
            <v>1101</v>
          </cell>
          <cell r="E1099">
            <v>1000</v>
          </cell>
        </row>
        <row r="1100">
          <cell r="A1100">
            <v>74627</v>
          </cell>
          <cell r="B1100">
            <v>11637</v>
          </cell>
          <cell r="C1100">
            <v>1198</v>
          </cell>
          <cell r="E1100">
            <v>1000</v>
          </cell>
        </row>
        <row r="1101">
          <cell r="A1101">
            <v>74630</v>
          </cell>
          <cell r="B1101">
            <v>10633</v>
          </cell>
          <cell r="C1101">
            <v>1102</v>
          </cell>
          <cell r="E1101">
            <v>1000</v>
          </cell>
        </row>
        <row r="1102">
          <cell r="A1102">
            <v>74635</v>
          </cell>
          <cell r="B1102">
            <v>10645</v>
          </cell>
          <cell r="C1102">
            <v>1104</v>
          </cell>
          <cell r="E1102">
            <v>1000</v>
          </cell>
        </row>
        <row r="1103">
          <cell r="A1103">
            <v>74650</v>
          </cell>
          <cell r="B1103">
            <v>10646</v>
          </cell>
          <cell r="C1103">
            <v>1203</v>
          </cell>
          <cell r="E1103">
            <v>1000</v>
          </cell>
        </row>
        <row r="1104">
          <cell r="A1104">
            <v>74705</v>
          </cell>
          <cell r="B1104">
            <v>10361</v>
          </cell>
          <cell r="C1104">
            <v>1073</v>
          </cell>
          <cell r="E1104">
            <v>1000</v>
          </cell>
        </row>
        <row r="1105">
          <cell r="A1105">
            <v>74710</v>
          </cell>
          <cell r="B1105">
            <v>10367</v>
          </cell>
          <cell r="C1105">
            <v>1073</v>
          </cell>
          <cell r="E1105">
            <v>1000</v>
          </cell>
        </row>
        <row r="1106">
          <cell r="A1106">
            <v>74721</v>
          </cell>
          <cell r="B1106">
            <v>10364</v>
          </cell>
          <cell r="C1106">
            <v>1073</v>
          </cell>
          <cell r="E1106">
            <v>1000</v>
          </cell>
        </row>
        <row r="1107">
          <cell r="A1107">
            <v>74723</v>
          </cell>
          <cell r="B1107">
            <v>10367</v>
          </cell>
          <cell r="C1107">
            <v>1073</v>
          </cell>
          <cell r="E1107">
            <v>1000</v>
          </cell>
        </row>
        <row r="1108">
          <cell r="A1108">
            <v>74731</v>
          </cell>
          <cell r="B1108">
            <v>10367</v>
          </cell>
          <cell r="C1108">
            <v>1073</v>
          </cell>
          <cell r="E1108">
            <v>1000</v>
          </cell>
        </row>
        <row r="1109">
          <cell r="A1109">
            <v>74733</v>
          </cell>
          <cell r="B1109">
            <v>10367</v>
          </cell>
          <cell r="C1109">
            <v>1073</v>
          </cell>
          <cell r="E1109">
            <v>1000</v>
          </cell>
        </row>
        <row r="1110">
          <cell r="A1110">
            <v>74737</v>
          </cell>
          <cell r="B1110">
            <v>10367</v>
          </cell>
          <cell r="C1110">
            <v>1073</v>
          </cell>
          <cell r="E1110">
            <v>1000</v>
          </cell>
        </row>
        <row r="1111">
          <cell r="A1111">
            <v>74741</v>
          </cell>
          <cell r="B1111">
            <v>10361</v>
          </cell>
          <cell r="C1111">
            <v>1073</v>
          </cell>
          <cell r="E1111">
            <v>1000</v>
          </cell>
        </row>
        <row r="1112">
          <cell r="A1112">
            <v>74742</v>
          </cell>
          <cell r="B1112">
            <v>10361</v>
          </cell>
          <cell r="C1112">
            <v>1073</v>
          </cell>
          <cell r="E1112">
            <v>1000</v>
          </cell>
        </row>
        <row r="1113">
          <cell r="A1113">
            <v>74743</v>
          </cell>
          <cell r="B1113">
            <v>10361</v>
          </cell>
          <cell r="C1113">
            <v>1073</v>
          </cell>
          <cell r="E1113">
            <v>1000</v>
          </cell>
        </row>
        <row r="1114">
          <cell r="A1114">
            <v>74744</v>
          </cell>
          <cell r="B1114">
            <v>10361</v>
          </cell>
          <cell r="C1114">
            <v>1073</v>
          </cell>
          <cell r="E1114">
            <v>1000</v>
          </cell>
        </row>
        <row r="1115">
          <cell r="A1115">
            <v>74745</v>
          </cell>
          <cell r="B1115">
            <v>10361</v>
          </cell>
          <cell r="C1115">
            <v>1073</v>
          </cell>
          <cell r="E1115">
            <v>1000</v>
          </cell>
        </row>
        <row r="1116">
          <cell r="A1116">
            <v>74746</v>
          </cell>
          <cell r="B1116">
            <v>10361</v>
          </cell>
          <cell r="C1116">
            <v>1073</v>
          </cell>
          <cell r="E1116">
            <v>1000</v>
          </cell>
        </row>
        <row r="1117">
          <cell r="A1117">
            <v>74801</v>
          </cell>
          <cell r="B1117">
            <v>10565</v>
          </cell>
          <cell r="C1117">
            <v>1080</v>
          </cell>
          <cell r="E1117">
            <v>1000</v>
          </cell>
        </row>
        <row r="1118">
          <cell r="A1118">
            <v>74810</v>
          </cell>
          <cell r="B1118">
            <v>10570</v>
          </cell>
          <cell r="C1118">
            <v>1080</v>
          </cell>
          <cell r="E1118">
            <v>1000</v>
          </cell>
        </row>
        <row r="1119">
          <cell r="A1119">
            <v>74820</v>
          </cell>
          <cell r="B1119">
            <v>10568</v>
          </cell>
          <cell r="C1119">
            <v>1080</v>
          </cell>
          <cell r="E1119">
            <v>1000</v>
          </cell>
        </row>
        <row r="1120">
          <cell r="A1120">
            <v>74830</v>
          </cell>
          <cell r="B1120">
            <v>10570</v>
          </cell>
          <cell r="C1120">
            <v>1080</v>
          </cell>
          <cell r="E1120">
            <v>1000</v>
          </cell>
        </row>
        <row r="1121">
          <cell r="A1121">
            <v>74835</v>
          </cell>
          <cell r="B1121">
            <v>10568</v>
          </cell>
          <cell r="C1121">
            <v>1080</v>
          </cell>
          <cell r="E1121">
            <v>1000</v>
          </cell>
        </row>
        <row r="1122">
          <cell r="A1122">
            <v>74840</v>
          </cell>
          <cell r="B1122">
            <v>10565</v>
          </cell>
          <cell r="C1122">
            <v>1080</v>
          </cell>
          <cell r="E1122">
            <v>1000</v>
          </cell>
        </row>
        <row r="1123">
          <cell r="A1123">
            <v>75001</v>
          </cell>
          <cell r="B1123">
            <v>10412</v>
          </cell>
          <cell r="C1123">
            <v>1066</v>
          </cell>
          <cell r="E1123">
            <v>1000</v>
          </cell>
        </row>
        <row r="1124">
          <cell r="A1124">
            <v>75010</v>
          </cell>
          <cell r="B1124">
            <v>10420</v>
          </cell>
          <cell r="C1124">
            <v>1066</v>
          </cell>
          <cell r="E1124">
            <v>1000</v>
          </cell>
        </row>
        <row r="1125">
          <cell r="A1125">
            <v>75020</v>
          </cell>
          <cell r="B1125">
            <v>10415</v>
          </cell>
          <cell r="C1125">
            <v>1066</v>
          </cell>
          <cell r="E1125">
            <v>1000</v>
          </cell>
        </row>
        <row r="1126">
          <cell r="A1126">
            <v>75030</v>
          </cell>
          <cell r="B1126">
            <v>10420</v>
          </cell>
          <cell r="C1126">
            <v>1066</v>
          </cell>
          <cell r="E1126">
            <v>1000</v>
          </cell>
        </row>
        <row r="1127">
          <cell r="A1127">
            <v>75031</v>
          </cell>
          <cell r="B1127">
            <v>10420</v>
          </cell>
          <cell r="C1127">
            <v>1066</v>
          </cell>
          <cell r="E1127">
            <v>1000</v>
          </cell>
        </row>
        <row r="1128">
          <cell r="A1128">
            <v>75035</v>
          </cell>
          <cell r="B1128">
            <v>10415</v>
          </cell>
          <cell r="C1128">
            <v>1066</v>
          </cell>
          <cell r="E1128">
            <v>1000</v>
          </cell>
        </row>
        <row r="1129">
          <cell r="A1129">
            <v>75040</v>
          </cell>
          <cell r="B1129">
            <v>10412</v>
          </cell>
          <cell r="C1129">
            <v>1066</v>
          </cell>
          <cell r="E1129">
            <v>1000</v>
          </cell>
        </row>
        <row r="1130">
          <cell r="A1130">
            <v>75080</v>
          </cell>
          <cell r="B1130">
            <v>10412</v>
          </cell>
          <cell r="C1130">
            <v>1066</v>
          </cell>
          <cell r="E1130">
            <v>1000</v>
          </cell>
        </row>
        <row r="1131">
          <cell r="A1131">
            <v>75201</v>
          </cell>
          <cell r="B1131">
            <v>10460</v>
          </cell>
          <cell r="C1131">
            <v>1070</v>
          </cell>
          <cell r="E1131">
            <v>1000</v>
          </cell>
        </row>
        <row r="1132">
          <cell r="A1132">
            <v>75203</v>
          </cell>
          <cell r="B1132">
            <v>10460</v>
          </cell>
          <cell r="C1132">
            <v>1070</v>
          </cell>
          <cell r="E1132">
            <v>1000</v>
          </cell>
        </row>
        <row r="1133">
          <cell r="A1133">
            <v>75205</v>
          </cell>
          <cell r="B1133">
            <v>10460</v>
          </cell>
          <cell r="C1133">
            <v>1070</v>
          </cell>
          <cell r="E1133">
            <v>1000</v>
          </cell>
        </row>
        <row r="1134">
          <cell r="A1134">
            <v>75210</v>
          </cell>
          <cell r="B1134">
            <v>10466</v>
          </cell>
          <cell r="C1134">
            <v>1070</v>
          </cell>
          <cell r="E1134">
            <v>1000</v>
          </cell>
        </row>
        <row r="1135">
          <cell r="A1135">
            <v>75211</v>
          </cell>
          <cell r="B1135">
            <v>10466</v>
          </cell>
          <cell r="C1135">
            <v>1070</v>
          </cell>
          <cell r="E1135">
            <v>1000</v>
          </cell>
        </row>
        <row r="1136">
          <cell r="A1136">
            <v>75212</v>
          </cell>
          <cell r="B1136">
            <v>10466</v>
          </cell>
          <cell r="C1136">
            <v>1070</v>
          </cell>
          <cell r="E1136">
            <v>1000</v>
          </cell>
        </row>
        <row r="1137">
          <cell r="A1137">
            <v>75213</v>
          </cell>
          <cell r="B1137">
            <v>10466</v>
          </cell>
          <cell r="C1137">
            <v>1070</v>
          </cell>
          <cell r="E1137">
            <v>1000</v>
          </cell>
        </row>
        <row r="1138">
          <cell r="A1138">
            <v>75214</v>
          </cell>
          <cell r="B1138">
            <v>10466</v>
          </cell>
          <cell r="C1138">
            <v>1070</v>
          </cell>
          <cell r="E1138">
            <v>1000</v>
          </cell>
        </row>
        <row r="1139">
          <cell r="A1139">
            <v>75215</v>
          </cell>
          <cell r="B1139">
            <v>10466</v>
          </cell>
          <cell r="C1139">
            <v>1070</v>
          </cell>
          <cell r="E1139">
            <v>1000</v>
          </cell>
        </row>
        <row r="1140">
          <cell r="A1140">
            <v>75216</v>
          </cell>
          <cell r="B1140">
            <v>10486</v>
          </cell>
          <cell r="C1140">
            <v>1070</v>
          </cell>
          <cell r="E1140">
            <v>1000</v>
          </cell>
        </row>
        <row r="1141">
          <cell r="A1141">
            <v>75217</v>
          </cell>
          <cell r="B1141">
            <v>10466</v>
          </cell>
          <cell r="C1141">
            <v>1070</v>
          </cell>
          <cell r="E1141">
            <v>1000</v>
          </cell>
        </row>
        <row r="1142">
          <cell r="A1142">
            <v>75220</v>
          </cell>
          <cell r="B1142">
            <v>10463</v>
          </cell>
          <cell r="C1142">
            <v>1070</v>
          </cell>
          <cell r="E1142">
            <v>1000</v>
          </cell>
        </row>
        <row r="1143">
          <cell r="A1143">
            <v>75221</v>
          </cell>
          <cell r="B1143">
            <v>10463</v>
          </cell>
          <cell r="C1143">
            <v>1070</v>
          </cell>
          <cell r="E1143">
            <v>1000</v>
          </cell>
        </row>
        <row r="1144">
          <cell r="A1144">
            <v>75230</v>
          </cell>
          <cell r="B1144">
            <v>10466</v>
          </cell>
          <cell r="C1144">
            <v>1070</v>
          </cell>
          <cell r="E1144">
            <v>1000</v>
          </cell>
        </row>
        <row r="1145">
          <cell r="A1145">
            <v>75235</v>
          </cell>
          <cell r="B1145">
            <v>10463</v>
          </cell>
          <cell r="C1145">
            <v>1070</v>
          </cell>
          <cell r="E1145">
            <v>1000</v>
          </cell>
        </row>
        <row r="1146">
          <cell r="A1146">
            <v>75240</v>
          </cell>
          <cell r="B1146">
            <v>10460</v>
          </cell>
          <cell r="C1146">
            <v>1070</v>
          </cell>
          <cell r="E1146">
            <v>1000</v>
          </cell>
        </row>
        <row r="1147">
          <cell r="A1147">
            <v>75405</v>
          </cell>
          <cell r="B1147">
            <v>10492</v>
          </cell>
          <cell r="C1147">
            <v>1058</v>
          </cell>
          <cell r="E1147">
            <v>1000</v>
          </cell>
        </row>
        <row r="1148">
          <cell r="A1148">
            <v>75412</v>
          </cell>
          <cell r="B1148">
            <v>10498</v>
          </cell>
          <cell r="C1148">
            <v>1058</v>
          </cell>
          <cell r="E1148">
            <v>1000</v>
          </cell>
        </row>
        <row r="1149">
          <cell r="A1149">
            <v>75413</v>
          </cell>
          <cell r="B1149">
            <v>10498</v>
          </cell>
          <cell r="C1149">
            <v>1058</v>
          </cell>
          <cell r="E1149">
            <v>1000</v>
          </cell>
        </row>
        <row r="1150">
          <cell r="A1150">
            <v>75414</v>
          </cell>
          <cell r="B1150">
            <v>10498</v>
          </cell>
          <cell r="C1150">
            <v>1058</v>
          </cell>
          <cell r="E1150">
            <v>1000</v>
          </cell>
        </row>
        <row r="1151">
          <cell r="A1151">
            <v>75415</v>
          </cell>
          <cell r="B1151">
            <v>10498</v>
          </cell>
          <cell r="C1151">
            <v>1058</v>
          </cell>
          <cell r="E1151">
            <v>1000</v>
          </cell>
        </row>
        <row r="1152">
          <cell r="A1152">
            <v>75416</v>
          </cell>
          <cell r="B1152">
            <v>10498</v>
          </cell>
          <cell r="C1152">
            <v>1058</v>
          </cell>
          <cell r="E1152">
            <v>1000</v>
          </cell>
        </row>
        <row r="1153">
          <cell r="A1153">
            <v>75417</v>
          </cell>
          <cell r="B1153">
            <v>10498</v>
          </cell>
          <cell r="C1153">
            <v>1058</v>
          </cell>
          <cell r="E1153">
            <v>1000</v>
          </cell>
        </row>
        <row r="1154">
          <cell r="A1154">
            <v>75418</v>
          </cell>
          <cell r="B1154">
            <v>10498</v>
          </cell>
          <cell r="C1154">
            <v>1058</v>
          </cell>
          <cell r="E1154">
            <v>1000</v>
          </cell>
        </row>
        <row r="1155">
          <cell r="A1155">
            <v>75419</v>
          </cell>
          <cell r="B1155">
            <v>10498</v>
          </cell>
          <cell r="C1155">
            <v>1058</v>
          </cell>
          <cell r="E1155">
            <v>1000</v>
          </cell>
        </row>
        <row r="1156">
          <cell r="A1156">
            <v>75420</v>
          </cell>
          <cell r="B1156">
            <v>10495</v>
          </cell>
          <cell r="C1156">
            <v>1058</v>
          </cell>
          <cell r="E1156">
            <v>1000</v>
          </cell>
        </row>
        <row r="1157">
          <cell r="A1157">
            <v>75430</v>
          </cell>
          <cell r="B1157">
            <v>10498</v>
          </cell>
          <cell r="C1157">
            <v>1058</v>
          </cell>
          <cell r="E1157">
            <v>1000</v>
          </cell>
        </row>
        <row r="1158">
          <cell r="A1158">
            <v>75441</v>
          </cell>
          <cell r="B1158">
            <v>10492</v>
          </cell>
          <cell r="C1158">
            <v>1058</v>
          </cell>
          <cell r="E1158">
            <v>1000</v>
          </cell>
        </row>
        <row r="1159">
          <cell r="A1159">
            <v>75443</v>
          </cell>
          <cell r="B1159">
            <v>10492</v>
          </cell>
          <cell r="C1159">
            <v>1058</v>
          </cell>
          <cell r="E1159">
            <v>1000</v>
          </cell>
        </row>
        <row r="1160">
          <cell r="A1160">
            <v>75451</v>
          </cell>
          <cell r="B1160">
            <v>10498</v>
          </cell>
          <cell r="C1160">
            <v>1058</v>
          </cell>
          <cell r="E1160">
            <v>1000</v>
          </cell>
        </row>
        <row r="1161">
          <cell r="A1161">
            <v>75452</v>
          </cell>
          <cell r="B1161">
            <v>10498</v>
          </cell>
          <cell r="C1161">
            <v>1058</v>
          </cell>
          <cell r="E1161">
            <v>1000</v>
          </cell>
        </row>
        <row r="1162">
          <cell r="A1162">
            <v>75453</v>
          </cell>
          <cell r="B1162">
            <v>10498</v>
          </cell>
          <cell r="C1162">
            <v>1058</v>
          </cell>
          <cell r="E1162">
            <v>1000</v>
          </cell>
        </row>
        <row r="1163">
          <cell r="A1163">
            <v>75473</v>
          </cell>
          <cell r="B1163">
            <v>10498</v>
          </cell>
          <cell r="C1163">
            <v>1058</v>
          </cell>
          <cell r="E1163">
            <v>1000</v>
          </cell>
        </row>
        <row r="1164">
          <cell r="A1164">
            <v>75474</v>
          </cell>
          <cell r="B1164">
            <v>10498</v>
          </cell>
          <cell r="C1164">
            <v>1058</v>
          </cell>
          <cell r="E1164">
            <v>1000</v>
          </cell>
        </row>
        <row r="1165">
          <cell r="A1165">
            <v>75482</v>
          </cell>
          <cell r="B1165">
            <v>10498</v>
          </cell>
          <cell r="C1165">
            <v>1058</v>
          </cell>
          <cell r="E1165">
            <v>1000</v>
          </cell>
        </row>
        <row r="1166">
          <cell r="A1166">
            <v>75483</v>
          </cell>
          <cell r="B1166">
            <v>10495</v>
          </cell>
          <cell r="C1166">
            <v>1058</v>
          </cell>
          <cell r="E1166">
            <v>1000</v>
          </cell>
        </row>
        <row r="1167">
          <cell r="A1167">
            <v>75484</v>
          </cell>
          <cell r="B1167">
            <v>10498</v>
          </cell>
          <cell r="C1167">
            <v>1058</v>
          </cell>
          <cell r="E1167">
            <v>1000</v>
          </cell>
        </row>
        <row r="1168">
          <cell r="A1168">
            <v>75485</v>
          </cell>
          <cell r="B1168">
            <v>10498</v>
          </cell>
          <cell r="C1168">
            <v>1058</v>
          </cell>
          <cell r="E1168">
            <v>1000</v>
          </cell>
        </row>
        <row r="1169">
          <cell r="A1169">
            <v>75486</v>
          </cell>
          <cell r="B1169">
            <v>10498</v>
          </cell>
          <cell r="C1169">
            <v>1058</v>
          </cell>
          <cell r="E1169">
            <v>1000</v>
          </cell>
        </row>
        <row r="1170">
          <cell r="A1170">
            <v>75487</v>
          </cell>
          <cell r="B1170">
            <v>10498</v>
          </cell>
          <cell r="C1170">
            <v>1058</v>
          </cell>
          <cell r="E1170">
            <v>1000</v>
          </cell>
        </row>
        <row r="1171">
          <cell r="A1171">
            <v>75488</v>
          </cell>
          <cell r="B1171">
            <v>10498</v>
          </cell>
          <cell r="C1171">
            <v>1058</v>
          </cell>
          <cell r="E1171">
            <v>1000</v>
          </cell>
        </row>
        <row r="1172">
          <cell r="A1172">
            <v>75490</v>
          </cell>
          <cell r="B1172">
            <v>10492</v>
          </cell>
          <cell r="C1172">
            <v>1058</v>
          </cell>
          <cell r="E1172">
            <v>1000</v>
          </cell>
        </row>
        <row r="1173">
          <cell r="A1173">
            <v>75601</v>
          </cell>
          <cell r="B1173">
            <v>10001</v>
          </cell>
          <cell r="C1173">
            <v>1001</v>
          </cell>
          <cell r="E1173">
            <v>1000</v>
          </cell>
        </row>
        <row r="1174">
          <cell r="A1174">
            <v>75610</v>
          </cell>
          <cell r="B1174">
            <v>10006</v>
          </cell>
          <cell r="C1174">
            <v>1001</v>
          </cell>
          <cell r="E1174">
            <v>1000</v>
          </cell>
        </row>
        <row r="1175">
          <cell r="A1175">
            <v>75611</v>
          </cell>
          <cell r="B1175">
            <v>10006</v>
          </cell>
          <cell r="C1175">
            <v>1001</v>
          </cell>
          <cell r="E1175">
            <v>1000</v>
          </cell>
        </row>
        <row r="1176">
          <cell r="A1176">
            <v>75612</v>
          </cell>
          <cell r="B1176">
            <v>10005</v>
          </cell>
          <cell r="C1176">
            <v>1001</v>
          </cell>
          <cell r="E1176">
            <v>1000</v>
          </cell>
        </row>
        <row r="1177">
          <cell r="A1177">
            <v>75615</v>
          </cell>
          <cell r="B1177">
            <v>10006</v>
          </cell>
          <cell r="C1177">
            <v>1001</v>
          </cell>
          <cell r="E1177">
            <v>1000</v>
          </cell>
        </row>
        <row r="1178">
          <cell r="A1178">
            <v>75616</v>
          </cell>
          <cell r="B1178">
            <v>10006</v>
          </cell>
          <cell r="C1178">
            <v>1001</v>
          </cell>
          <cell r="E1178">
            <v>1000</v>
          </cell>
        </row>
        <row r="1179">
          <cell r="A1179">
            <v>75617</v>
          </cell>
          <cell r="B1179">
            <v>10006</v>
          </cell>
          <cell r="C1179">
            <v>1091</v>
          </cell>
          <cell r="E1179">
            <v>1000</v>
          </cell>
        </row>
        <row r="1180">
          <cell r="A1180">
            <v>75620</v>
          </cell>
          <cell r="B1180">
            <v>10004</v>
          </cell>
          <cell r="C1180">
            <v>1001</v>
          </cell>
          <cell r="E1180">
            <v>1000</v>
          </cell>
        </row>
        <row r="1181">
          <cell r="A1181">
            <v>75630</v>
          </cell>
          <cell r="B1181">
            <v>10006</v>
          </cell>
          <cell r="C1181">
            <v>1001</v>
          </cell>
          <cell r="E1181">
            <v>1000</v>
          </cell>
        </row>
        <row r="1182">
          <cell r="A1182">
            <v>75635</v>
          </cell>
          <cell r="B1182">
            <v>10004</v>
          </cell>
          <cell r="C1182">
            <v>1001</v>
          </cell>
          <cell r="E1182">
            <v>1000</v>
          </cell>
        </row>
        <row r="1183">
          <cell r="A1183">
            <v>75640</v>
          </cell>
          <cell r="B1183">
            <v>10001</v>
          </cell>
          <cell r="C1183">
            <v>1001</v>
          </cell>
          <cell r="E1183">
            <v>1000</v>
          </cell>
        </row>
        <row r="1184">
          <cell r="A1184">
            <v>75645</v>
          </cell>
          <cell r="B1184">
            <v>10006</v>
          </cell>
          <cell r="C1184">
            <v>1001</v>
          </cell>
          <cell r="E1184">
            <v>1000</v>
          </cell>
        </row>
        <row r="1185">
          <cell r="A1185">
            <v>75650</v>
          </cell>
          <cell r="B1185">
            <v>10001</v>
          </cell>
          <cell r="C1185">
            <v>1001</v>
          </cell>
          <cell r="E1185">
            <v>1000</v>
          </cell>
        </row>
        <row r="1186">
          <cell r="A1186">
            <v>75680</v>
          </cell>
          <cell r="B1186">
            <v>10001</v>
          </cell>
          <cell r="C1186">
            <v>1001</v>
          </cell>
          <cell r="E1186">
            <v>1000</v>
          </cell>
        </row>
        <row r="1187">
          <cell r="A1187">
            <v>75792</v>
          </cell>
          <cell r="B1187">
            <v>10184</v>
          </cell>
          <cell r="C1187">
            <v>1057</v>
          </cell>
          <cell r="E1187">
            <v>1000</v>
          </cell>
        </row>
        <row r="1188">
          <cell r="A1188">
            <v>75793</v>
          </cell>
          <cell r="B1188">
            <v>10184</v>
          </cell>
          <cell r="C1188">
            <v>1057</v>
          </cell>
          <cell r="E1188">
            <v>1000</v>
          </cell>
        </row>
        <row r="1189">
          <cell r="A1189">
            <v>75805</v>
          </cell>
          <cell r="B1189">
            <v>10546</v>
          </cell>
          <cell r="C1189">
            <v>1078</v>
          </cell>
          <cell r="E1189">
            <v>1000</v>
          </cell>
        </row>
        <row r="1190">
          <cell r="A1190">
            <v>75809</v>
          </cell>
          <cell r="B1190">
            <v>10549</v>
          </cell>
          <cell r="C1190">
            <v>1078</v>
          </cell>
          <cell r="E1190">
            <v>1000</v>
          </cell>
        </row>
        <row r="1191">
          <cell r="A1191">
            <v>75810</v>
          </cell>
          <cell r="B1191">
            <v>10552</v>
          </cell>
          <cell r="C1191">
            <v>1078</v>
          </cell>
          <cell r="E1191">
            <v>1000</v>
          </cell>
        </row>
        <row r="1192">
          <cell r="A1192">
            <v>75821</v>
          </cell>
          <cell r="B1192">
            <v>10552</v>
          </cell>
          <cell r="C1192">
            <v>1078</v>
          </cell>
          <cell r="E1192">
            <v>1000</v>
          </cell>
        </row>
        <row r="1193">
          <cell r="A1193">
            <v>75822</v>
          </cell>
          <cell r="B1193">
            <v>10552</v>
          </cell>
          <cell r="C1193">
            <v>1078</v>
          </cell>
          <cell r="E1193">
            <v>1000</v>
          </cell>
        </row>
        <row r="1194">
          <cell r="A1194">
            <v>75823</v>
          </cell>
          <cell r="B1194">
            <v>10552</v>
          </cell>
          <cell r="C1194">
            <v>1078</v>
          </cell>
          <cell r="E1194">
            <v>1000</v>
          </cell>
        </row>
        <row r="1195">
          <cell r="A1195">
            <v>75824</v>
          </cell>
          <cell r="B1195">
            <v>10552</v>
          </cell>
          <cell r="C1195">
            <v>1678</v>
          </cell>
          <cell r="E1195">
            <v>1000</v>
          </cell>
        </row>
        <row r="1196">
          <cell r="A1196">
            <v>75831</v>
          </cell>
          <cell r="B1196">
            <v>10552</v>
          </cell>
          <cell r="C1196">
            <v>1078</v>
          </cell>
          <cell r="E1196">
            <v>1000</v>
          </cell>
        </row>
        <row r="1197">
          <cell r="A1197">
            <v>75833</v>
          </cell>
          <cell r="B1197">
            <v>10549</v>
          </cell>
          <cell r="C1197">
            <v>1078</v>
          </cell>
          <cell r="E1197">
            <v>1000</v>
          </cell>
        </row>
        <row r="1198">
          <cell r="A1198">
            <v>75841</v>
          </cell>
          <cell r="B1198">
            <v>10546</v>
          </cell>
          <cell r="C1198">
            <v>1078</v>
          </cell>
          <cell r="E1198">
            <v>1000</v>
          </cell>
        </row>
        <row r="1199">
          <cell r="A1199">
            <v>75842</v>
          </cell>
          <cell r="B1199">
            <v>10546</v>
          </cell>
          <cell r="C1199">
            <v>1078</v>
          </cell>
          <cell r="E1199">
            <v>1000</v>
          </cell>
        </row>
        <row r="1200">
          <cell r="A1200">
            <v>75843</v>
          </cell>
          <cell r="B1200">
            <v>10546</v>
          </cell>
          <cell r="C1200">
            <v>1078</v>
          </cell>
          <cell r="E1200">
            <v>1000</v>
          </cell>
        </row>
        <row r="1201">
          <cell r="A1201">
            <v>75844</v>
          </cell>
          <cell r="B1201">
            <v>10546</v>
          </cell>
          <cell r="C1201">
            <v>1078</v>
          </cell>
          <cell r="E1201">
            <v>1000</v>
          </cell>
        </row>
        <row r="1202">
          <cell r="A1202">
            <v>75845</v>
          </cell>
          <cell r="B1202">
            <v>10546</v>
          </cell>
          <cell r="C1202">
            <v>1078</v>
          </cell>
          <cell r="E1202">
            <v>1000</v>
          </cell>
        </row>
        <row r="1203">
          <cell r="A1203">
            <v>75909</v>
          </cell>
          <cell r="B1203">
            <v>10604</v>
          </cell>
          <cell r="C1203">
            <v>1204</v>
          </cell>
          <cell r="E1203">
            <v>1000</v>
          </cell>
        </row>
        <row r="1204">
          <cell r="A1204">
            <v>75910</v>
          </cell>
          <cell r="B1204">
            <v>10604</v>
          </cell>
          <cell r="C1204">
            <v>1204</v>
          </cell>
          <cell r="E1204">
            <v>1000</v>
          </cell>
        </row>
        <row r="1205">
          <cell r="A1205">
            <v>79001</v>
          </cell>
          <cell r="B1205">
            <v>11899</v>
          </cell>
          <cell r="C1205">
            <v>1202</v>
          </cell>
          <cell r="E1205">
            <v>1000</v>
          </cell>
        </row>
        <row r="1206">
          <cell r="A1206">
            <v>79101</v>
          </cell>
          <cell r="B1206">
            <v>11899</v>
          </cell>
          <cell r="C1206">
            <v>1202</v>
          </cell>
          <cell r="E1206">
            <v>1000</v>
          </cell>
        </row>
        <row r="1207">
          <cell r="A1207">
            <v>79201</v>
          </cell>
          <cell r="B1207">
            <v>11818</v>
          </cell>
          <cell r="C1207">
            <v>1202</v>
          </cell>
          <cell r="E1207">
            <v>1000</v>
          </cell>
        </row>
        <row r="1208">
          <cell r="A1208">
            <v>79205</v>
          </cell>
          <cell r="B1208">
            <v>11819</v>
          </cell>
          <cell r="C1208">
            <v>1202</v>
          </cell>
          <cell r="E1208">
            <v>1000</v>
          </cell>
        </row>
        <row r="1209">
          <cell r="A1209">
            <v>79210</v>
          </cell>
          <cell r="B1209">
            <v>11899</v>
          </cell>
          <cell r="C1209">
            <v>1202</v>
          </cell>
          <cell r="E1209">
            <v>1000</v>
          </cell>
        </row>
        <row r="1210">
          <cell r="A1210">
            <v>79301</v>
          </cell>
          <cell r="B1210">
            <v>11821</v>
          </cell>
          <cell r="C1210">
            <v>1202</v>
          </cell>
          <cell r="E1210">
            <v>1000</v>
          </cell>
        </row>
        <row r="1211">
          <cell r="A1211">
            <v>79310</v>
          </cell>
          <cell r="B1211">
            <v>11824</v>
          </cell>
          <cell r="C1211">
            <v>1202</v>
          </cell>
          <cell r="E1211">
            <v>1000</v>
          </cell>
        </row>
        <row r="1212">
          <cell r="A1212">
            <v>79329</v>
          </cell>
          <cell r="B1212">
            <v>11899</v>
          </cell>
          <cell r="C1212">
            <v>1202</v>
          </cell>
          <cell r="E1212">
            <v>1000</v>
          </cell>
        </row>
        <row r="1213">
          <cell r="A1213">
            <v>79335</v>
          </cell>
          <cell r="B1213">
            <v>11899</v>
          </cell>
          <cell r="C1213">
            <v>1202</v>
          </cell>
          <cell r="E1213">
            <v>1000</v>
          </cell>
        </row>
        <row r="1214">
          <cell r="A1214">
            <v>79355</v>
          </cell>
          <cell r="B1214">
            <v>11825</v>
          </cell>
          <cell r="C1214">
            <v>1202</v>
          </cell>
          <cell r="E1214">
            <v>1000</v>
          </cell>
        </row>
        <row r="1215">
          <cell r="A1215">
            <v>79360</v>
          </cell>
          <cell r="B1215">
            <v>11824</v>
          </cell>
          <cell r="C1215">
            <v>1202</v>
          </cell>
          <cell r="E1215">
            <v>1000</v>
          </cell>
        </row>
        <row r="1216">
          <cell r="A1216">
            <v>79370</v>
          </cell>
          <cell r="B1216">
            <v>11824</v>
          </cell>
          <cell r="C1216">
            <v>1202</v>
          </cell>
          <cell r="E1216">
            <v>1000</v>
          </cell>
        </row>
        <row r="1217">
          <cell r="A1217">
            <v>79405</v>
          </cell>
          <cell r="B1217">
            <v>12000</v>
          </cell>
          <cell r="C1217">
            <v>1202</v>
          </cell>
          <cell r="E1217">
            <v>1000</v>
          </cell>
        </row>
        <row r="1218">
          <cell r="A1218">
            <v>79601</v>
          </cell>
          <cell r="B1218">
            <v>11826</v>
          </cell>
          <cell r="C1218">
            <v>1202</v>
          </cell>
          <cell r="E1218">
            <v>1000</v>
          </cell>
        </row>
        <row r="1219">
          <cell r="A1219">
            <v>89001</v>
          </cell>
          <cell r="B1219">
            <v>10123</v>
          </cell>
          <cell r="C1219">
            <v>1023</v>
          </cell>
          <cell r="E1219">
            <v>1000</v>
          </cell>
        </row>
        <row r="1220">
          <cell r="A1220">
            <v>89101</v>
          </cell>
          <cell r="B1220">
            <v>11690</v>
          </cell>
          <cell r="C1220">
            <v>1201</v>
          </cell>
          <cell r="E1220">
            <v>1000</v>
          </cell>
        </row>
        <row r="1221">
          <cell r="A1221">
            <v>89102</v>
          </cell>
          <cell r="B1221">
            <v>11736</v>
          </cell>
          <cell r="C1221">
            <v>1197</v>
          </cell>
          <cell r="E1221">
            <v>1000</v>
          </cell>
        </row>
        <row r="1222">
          <cell r="A1222">
            <v>89103</v>
          </cell>
          <cell r="B1222">
            <v>11688</v>
          </cell>
          <cell r="C1222">
            <v>1201</v>
          </cell>
          <cell r="E1222">
            <v>1000</v>
          </cell>
        </row>
        <row r="1223">
          <cell r="A1223">
            <v>89104</v>
          </cell>
          <cell r="B1223">
            <v>11688</v>
          </cell>
          <cell r="C1223">
            <v>1201</v>
          </cell>
          <cell r="E1223">
            <v>1000</v>
          </cell>
        </row>
        <row r="1224">
          <cell r="A1224">
            <v>99901</v>
          </cell>
          <cell r="B1224">
            <v>11845</v>
          </cell>
          <cell r="C1224">
            <v>1200</v>
          </cell>
          <cell r="E1224">
            <v>1000</v>
          </cell>
        </row>
        <row r="1225">
          <cell r="A1225">
            <v>99902</v>
          </cell>
          <cell r="B1225">
            <v>11845</v>
          </cell>
          <cell r="C1225">
            <v>1200</v>
          </cell>
          <cell r="E1225">
            <v>1000</v>
          </cell>
        </row>
        <row r="1226">
          <cell r="A1226">
            <v>99904</v>
          </cell>
          <cell r="B1226">
            <v>11845</v>
          </cell>
          <cell r="C1226">
            <v>1200</v>
          </cell>
          <cell r="E1226">
            <v>1000</v>
          </cell>
        </row>
        <row r="1227">
          <cell r="A1227">
            <v>99908</v>
          </cell>
          <cell r="B1227">
            <v>11845</v>
          </cell>
          <cell r="C1227">
            <v>1200</v>
          </cell>
          <cell r="E1227">
            <v>1000</v>
          </cell>
        </row>
        <row r="1228">
          <cell r="A1228">
            <v>10700</v>
          </cell>
          <cell r="B1228">
            <v>11758</v>
          </cell>
          <cell r="E1228">
            <v>1000</v>
          </cell>
        </row>
        <row r="1229">
          <cell r="A1229">
            <v>11080</v>
          </cell>
          <cell r="D1229" t="str">
            <v>IO REQ</v>
          </cell>
          <cell r="E1229">
            <v>5320</v>
          </cell>
        </row>
        <row r="1230">
          <cell r="A1230">
            <v>11200</v>
          </cell>
          <cell r="B1230">
            <v>12360</v>
          </cell>
          <cell r="D1230" t="str">
            <v>IO REQ</v>
          </cell>
          <cell r="E1230">
            <v>1010</v>
          </cell>
        </row>
        <row r="1231">
          <cell r="A1231">
            <v>11206</v>
          </cell>
          <cell r="D1231">
            <v>300202</v>
          </cell>
          <cell r="E1231">
            <v>1000</v>
          </cell>
        </row>
        <row r="1232">
          <cell r="A1232">
            <v>11211</v>
          </cell>
          <cell r="B1232">
            <v>12361</v>
          </cell>
          <cell r="E1232">
            <v>1020</v>
          </cell>
        </row>
        <row r="1233">
          <cell r="A1233" t="str">
            <v>113XX</v>
          </cell>
          <cell r="B1233">
            <v>10065</v>
          </cell>
          <cell r="E1233">
            <v>4000</v>
          </cell>
        </row>
        <row r="1234">
          <cell r="A1234">
            <v>11500</v>
          </cell>
          <cell r="D1234">
            <v>300203</v>
          </cell>
          <cell r="E1234">
            <v>1000</v>
          </cell>
        </row>
        <row r="1235">
          <cell r="A1235">
            <v>11635</v>
          </cell>
          <cell r="B1235">
            <v>10110</v>
          </cell>
          <cell r="E1235">
            <v>4100</v>
          </cell>
        </row>
        <row r="1236">
          <cell r="A1236">
            <v>11636</v>
          </cell>
          <cell r="B1236">
            <v>10108</v>
          </cell>
          <cell r="E1236">
            <v>4100</v>
          </cell>
        </row>
        <row r="1237">
          <cell r="A1237">
            <v>11637</v>
          </cell>
          <cell r="B1237">
            <v>10102</v>
          </cell>
          <cell r="E1237">
            <v>4100</v>
          </cell>
        </row>
        <row r="1238">
          <cell r="A1238">
            <v>11638</v>
          </cell>
          <cell r="B1238">
            <v>10107</v>
          </cell>
          <cell r="E1238">
            <v>4100</v>
          </cell>
        </row>
        <row r="1239">
          <cell r="A1239">
            <v>11639</v>
          </cell>
          <cell r="B1239">
            <v>10101</v>
          </cell>
          <cell r="E1239">
            <v>4100</v>
          </cell>
        </row>
        <row r="1240">
          <cell r="A1240">
            <v>11764</v>
          </cell>
          <cell r="B1240">
            <v>10136</v>
          </cell>
          <cell r="E1240">
            <v>4900</v>
          </cell>
        </row>
        <row r="1241">
          <cell r="A1241">
            <v>11900</v>
          </cell>
          <cell r="D1241" t="str">
            <v>IO REQ</v>
          </cell>
          <cell r="E1241">
            <v>1040</v>
          </cell>
        </row>
        <row r="1242">
          <cell r="A1242">
            <v>11940</v>
          </cell>
          <cell r="B1242">
            <v>10182</v>
          </cell>
          <cell r="E1242">
            <v>3500</v>
          </cell>
        </row>
        <row r="1243">
          <cell r="A1243">
            <v>11942</v>
          </cell>
          <cell r="B1243">
            <v>10284</v>
          </cell>
          <cell r="E1243">
            <v>3520</v>
          </cell>
        </row>
        <row r="1244">
          <cell r="A1244">
            <v>11943</v>
          </cell>
          <cell r="B1244">
            <v>10074</v>
          </cell>
          <cell r="E1244">
            <v>3510</v>
          </cell>
        </row>
        <row r="1245">
          <cell r="A1245">
            <v>11944</v>
          </cell>
          <cell r="B1245">
            <v>10074</v>
          </cell>
          <cell r="E1245">
            <v>3510</v>
          </cell>
        </row>
        <row r="1246">
          <cell r="A1246">
            <v>11945</v>
          </cell>
          <cell r="B1246">
            <v>10156</v>
          </cell>
          <cell r="E1246">
            <v>3600</v>
          </cell>
        </row>
        <row r="1247">
          <cell r="A1247">
            <v>11990</v>
          </cell>
          <cell r="B1247">
            <v>10185</v>
          </cell>
          <cell r="E1247">
            <v>3000</v>
          </cell>
        </row>
        <row r="1248">
          <cell r="A1248">
            <v>11995</v>
          </cell>
          <cell r="B1248">
            <v>10180</v>
          </cell>
          <cell r="E1248">
            <v>3000</v>
          </cell>
        </row>
        <row r="1249">
          <cell r="A1249">
            <v>11997</v>
          </cell>
          <cell r="B1249">
            <v>10185</v>
          </cell>
          <cell r="E1249">
            <v>3000</v>
          </cell>
        </row>
        <row r="1250">
          <cell r="A1250">
            <v>11997</v>
          </cell>
          <cell r="D1250">
            <v>300201</v>
          </cell>
          <cell r="E1250">
            <v>1000</v>
          </cell>
        </row>
        <row r="1251">
          <cell r="A1251">
            <v>11997</v>
          </cell>
          <cell r="D1251">
            <v>300203</v>
          </cell>
          <cell r="E1251">
            <v>1000</v>
          </cell>
        </row>
        <row r="1252">
          <cell r="A1252">
            <v>11997</v>
          </cell>
          <cell r="D1252">
            <v>300100</v>
          </cell>
          <cell r="E1252">
            <v>3000</v>
          </cell>
        </row>
        <row r="1253">
          <cell r="A1253">
            <v>11997</v>
          </cell>
          <cell r="D1253">
            <v>300180</v>
          </cell>
          <cell r="E1253">
            <v>3000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Dec07"/>
      <sheetName val="31Dec06"/>
      <sheetName val="Mapping"/>
      <sheetName val="Detail"/>
      <sheetName val="Subtotal by Acct"/>
      <sheetName val="282"/>
      <sheetName val="283"/>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VXXL01"/>
    </sheetNames>
    <sheetDataSet>
      <sheetData sheetId="0" refreshError="1">
        <row r="24">
          <cell r="AK24" t="str">
            <v>S1</v>
          </cell>
          <cell r="AL24" t="str">
            <v>S2</v>
          </cell>
          <cell r="AM24" t="str">
            <v>S3</v>
          </cell>
          <cell r="AN24" t="str">
            <v>S4</v>
          </cell>
          <cell r="AO24" t="str">
            <v>S5</v>
          </cell>
          <cell r="AP24" t="str">
            <v>S6</v>
          </cell>
          <cell r="AQ24" t="str">
            <v>S7</v>
          </cell>
          <cell r="AR24" t="str">
            <v>S8</v>
          </cell>
          <cell r="AS24" t="str">
            <v>S9</v>
          </cell>
        </row>
        <row r="25">
          <cell r="AJ25" t="str">
            <v>Lo</v>
          </cell>
          <cell r="AK25" t="str">
            <v xml:space="preserve"> </v>
          </cell>
          <cell r="AL25" t="str">
            <v>CoCode</v>
          </cell>
          <cell r="AM25" t="str">
            <v>Account</v>
          </cell>
          <cell r="AN25" t="str">
            <v>Text for B/S P&amp;L item</v>
          </cell>
          <cell r="AO25" t="str">
            <v>Pct.Diff.</v>
          </cell>
          <cell r="AP25" t="str">
            <v>Tot.rpt.pr</v>
          </cell>
          <cell r="AQ25" t="str">
            <v>tot.cmp.pr</v>
          </cell>
          <cell r="AR25" t="str">
            <v>Abs. diff.</v>
          </cell>
        </row>
        <row r="26">
          <cell r="AJ26">
            <v>100</v>
          </cell>
          <cell r="AK26" t="str">
            <v>+</v>
          </cell>
          <cell r="AL26" t="str">
            <v/>
          </cell>
          <cell r="AM26" t="str">
            <v/>
          </cell>
          <cell r="AN26" t="str">
            <v>Accounts and Notes Receivable</v>
          </cell>
          <cell r="AO26" t="str">
            <v/>
          </cell>
          <cell r="AP26">
            <v>0</v>
          </cell>
          <cell r="AQ26">
            <v>0</v>
          </cell>
          <cell r="AR26">
            <v>0</v>
          </cell>
        </row>
        <row r="27">
          <cell r="AJ27">
            <v>200</v>
          </cell>
          <cell r="AK27" t="str">
            <v>+</v>
          </cell>
          <cell r="AL27" t="str">
            <v/>
          </cell>
          <cell r="AM27" t="str">
            <v/>
          </cell>
          <cell r="AN27" t="str">
            <v>Accounts and Notes Receivable-Affiliates</v>
          </cell>
          <cell r="AO27" t="str">
            <v/>
          </cell>
          <cell r="AP27">
            <v>0</v>
          </cell>
          <cell r="AQ27">
            <v>0</v>
          </cell>
          <cell r="AR27">
            <v>0</v>
          </cell>
        </row>
        <row r="28">
          <cell r="AJ28">
            <v>300</v>
          </cell>
          <cell r="AK28" t="str">
            <v>+</v>
          </cell>
          <cell r="AL28" t="str">
            <v/>
          </cell>
          <cell r="AM28" t="str">
            <v/>
          </cell>
          <cell r="AN28" t="str">
            <v>Accounts Payable</v>
          </cell>
          <cell r="AO28" t="str">
            <v/>
          </cell>
          <cell r="AP28">
            <v>0</v>
          </cell>
          <cell r="AQ28">
            <v>0</v>
          </cell>
          <cell r="AR28">
            <v>0</v>
          </cell>
        </row>
        <row r="29">
          <cell r="AJ29">
            <v>400</v>
          </cell>
          <cell r="AK29" t="str">
            <v>+</v>
          </cell>
          <cell r="AL29" t="str">
            <v/>
          </cell>
          <cell r="AM29" t="str">
            <v/>
          </cell>
          <cell r="AN29" t="str">
            <v>Accrued Employee Expenses</v>
          </cell>
          <cell r="AO29" t="str">
            <v/>
          </cell>
          <cell r="AP29">
            <v>0</v>
          </cell>
          <cell r="AQ29">
            <v>0</v>
          </cell>
          <cell r="AR29">
            <v>0</v>
          </cell>
        </row>
        <row r="30">
          <cell r="AJ30">
            <v>500</v>
          </cell>
          <cell r="AK30" t="str">
            <v>+</v>
          </cell>
          <cell r="AL30" t="str">
            <v/>
          </cell>
          <cell r="AM30" t="str">
            <v/>
          </cell>
          <cell r="AN30" t="str">
            <v>Amortization</v>
          </cell>
          <cell r="AO30" t="str">
            <v/>
          </cell>
          <cell r="AP30">
            <v>0</v>
          </cell>
          <cell r="AQ30">
            <v>0</v>
          </cell>
          <cell r="AR30">
            <v>0</v>
          </cell>
        </row>
        <row r="31">
          <cell r="AJ31">
            <v>600</v>
          </cell>
          <cell r="AK31" t="str">
            <v>+</v>
          </cell>
          <cell r="AL31" t="str">
            <v/>
          </cell>
          <cell r="AM31" t="str">
            <v/>
          </cell>
          <cell r="AN31" t="str">
            <v>Assets</v>
          </cell>
          <cell r="AO31" t="str">
            <v/>
          </cell>
          <cell r="AP31">
            <v>0</v>
          </cell>
          <cell r="AQ31">
            <v>0</v>
          </cell>
          <cell r="AR31">
            <v>0</v>
          </cell>
        </row>
        <row r="32">
          <cell r="AJ32">
            <v>700</v>
          </cell>
          <cell r="AK32" t="str">
            <v>+</v>
          </cell>
          <cell r="AL32" t="str">
            <v/>
          </cell>
          <cell r="AM32" t="str">
            <v/>
          </cell>
          <cell r="AN32" t="str">
            <v>Cash and Temporary Cash Investments</v>
          </cell>
          <cell r="AO32" t="str">
            <v/>
          </cell>
          <cell r="AP32">
            <v>0</v>
          </cell>
          <cell r="AQ32">
            <v>0</v>
          </cell>
          <cell r="AR32">
            <v>0</v>
          </cell>
        </row>
        <row r="33">
          <cell r="AJ33">
            <v>800</v>
          </cell>
          <cell r="AK33" t="str">
            <v>+</v>
          </cell>
          <cell r="AL33" t="str">
            <v/>
          </cell>
          <cell r="AM33" t="str">
            <v/>
          </cell>
          <cell r="AN33" t="str">
            <v>Common Equity</v>
          </cell>
          <cell r="AO33" t="str">
            <v/>
          </cell>
          <cell r="AP33">
            <v>0</v>
          </cell>
          <cell r="AQ33">
            <v>0</v>
          </cell>
          <cell r="AR33">
            <v>0</v>
          </cell>
        </row>
        <row r="34">
          <cell r="AJ34">
            <v>900</v>
          </cell>
          <cell r="AK34" t="str">
            <v>+</v>
          </cell>
          <cell r="AL34" t="str">
            <v/>
          </cell>
          <cell r="AM34" t="str">
            <v/>
          </cell>
          <cell r="AN34" t="str">
            <v>Common Equity</v>
          </cell>
          <cell r="AO34" t="str">
            <v xml:space="preserve">      0.0</v>
          </cell>
          <cell r="AP34">
            <v>-1000</v>
          </cell>
          <cell r="AQ34">
            <v>-1000</v>
          </cell>
          <cell r="AR34">
            <v>0</v>
          </cell>
        </row>
        <row r="35">
          <cell r="AJ35">
            <v>1000</v>
          </cell>
          <cell r="AK35" t="str">
            <v>+</v>
          </cell>
          <cell r="AL35" t="str">
            <v/>
          </cell>
          <cell r="AM35" t="str">
            <v/>
          </cell>
          <cell r="AN35" t="str">
            <v>Common Stock</v>
          </cell>
          <cell r="AO35" t="str">
            <v/>
          </cell>
          <cell r="AP35">
            <v>0</v>
          </cell>
          <cell r="AQ35">
            <v>0</v>
          </cell>
          <cell r="AR35">
            <v>0</v>
          </cell>
        </row>
        <row r="36">
          <cell r="AJ36">
            <v>1100</v>
          </cell>
          <cell r="AK36" t="str">
            <v>+</v>
          </cell>
          <cell r="AL36" t="str">
            <v/>
          </cell>
          <cell r="AM36" t="str">
            <v/>
          </cell>
          <cell r="AN36" t="str">
            <v>Contracts &amp; Services</v>
          </cell>
          <cell r="AO36" t="str">
            <v/>
          </cell>
          <cell r="AP36">
            <v>0</v>
          </cell>
          <cell r="AQ36">
            <v>0</v>
          </cell>
          <cell r="AR36">
            <v>0</v>
          </cell>
        </row>
        <row r="37">
          <cell r="AJ37">
            <v>1200</v>
          </cell>
          <cell r="AK37" t="str">
            <v>+</v>
          </cell>
          <cell r="AL37" t="str">
            <v/>
          </cell>
          <cell r="AM37" t="str">
            <v/>
          </cell>
          <cell r="AN37" t="str">
            <v>Current Assets</v>
          </cell>
          <cell r="AO37" t="str">
            <v/>
          </cell>
          <cell r="AP37">
            <v>0</v>
          </cell>
          <cell r="AQ37">
            <v>0</v>
          </cell>
          <cell r="AR37">
            <v>0</v>
          </cell>
        </row>
        <row r="38">
          <cell r="AJ38">
            <v>1300</v>
          </cell>
          <cell r="AK38" t="str">
            <v>+</v>
          </cell>
          <cell r="AL38" t="str">
            <v/>
          </cell>
          <cell r="AM38" t="str">
            <v/>
          </cell>
          <cell r="AN38" t="str">
            <v>Current Liabilities</v>
          </cell>
          <cell r="AO38" t="str">
            <v/>
          </cell>
          <cell r="AP38">
            <v>0</v>
          </cell>
          <cell r="AQ38">
            <v>0</v>
          </cell>
          <cell r="AR38">
            <v>0</v>
          </cell>
        </row>
        <row r="39">
          <cell r="AJ39">
            <v>1400</v>
          </cell>
          <cell r="AK39" t="str">
            <v>+</v>
          </cell>
          <cell r="AL39" t="str">
            <v/>
          </cell>
          <cell r="AM39" t="str">
            <v/>
          </cell>
          <cell r="AN39" t="str">
            <v>Deferred Charges and Others</v>
          </cell>
          <cell r="AO39" t="str">
            <v/>
          </cell>
          <cell r="AP39">
            <v>0</v>
          </cell>
          <cell r="AQ39">
            <v>0</v>
          </cell>
          <cell r="AR39">
            <v>0</v>
          </cell>
        </row>
        <row r="40">
          <cell r="AJ40">
            <v>1500</v>
          </cell>
          <cell r="AK40" t="str">
            <v>+</v>
          </cell>
          <cell r="AL40" t="str">
            <v/>
          </cell>
          <cell r="AM40" t="str">
            <v/>
          </cell>
          <cell r="AN40" t="str">
            <v>Deferred Credits</v>
          </cell>
          <cell r="AO40" t="str">
            <v/>
          </cell>
          <cell r="AP40">
            <v>0</v>
          </cell>
          <cell r="AQ40">
            <v>0</v>
          </cell>
          <cell r="AR40">
            <v>0</v>
          </cell>
        </row>
        <row r="41">
          <cell r="AJ41">
            <v>1600</v>
          </cell>
          <cell r="AK41" t="str">
            <v>+</v>
          </cell>
          <cell r="AL41" t="str">
            <v/>
          </cell>
          <cell r="AM41" t="str">
            <v/>
          </cell>
          <cell r="AN41" t="str">
            <v>Depletion</v>
          </cell>
          <cell r="AO41" t="str">
            <v/>
          </cell>
          <cell r="AP41">
            <v>0</v>
          </cell>
          <cell r="AQ41">
            <v>0</v>
          </cell>
          <cell r="AR41">
            <v>0</v>
          </cell>
        </row>
        <row r="42">
          <cell r="AJ42">
            <v>1700</v>
          </cell>
          <cell r="AK42" t="str">
            <v>+</v>
          </cell>
          <cell r="AL42" t="str">
            <v/>
          </cell>
          <cell r="AM42" t="str">
            <v/>
          </cell>
          <cell r="AN42" t="str">
            <v>Depreciation</v>
          </cell>
          <cell r="AO42" t="str">
            <v/>
          </cell>
          <cell r="AP42">
            <v>0</v>
          </cell>
          <cell r="AQ42">
            <v>0</v>
          </cell>
          <cell r="AR42">
            <v>0</v>
          </cell>
        </row>
        <row r="43">
          <cell r="AJ43">
            <v>1800</v>
          </cell>
          <cell r="AK43" t="str">
            <v>+</v>
          </cell>
          <cell r="AL43" t="str">
            <v/>
          </cell>
          <cell r="AM43" t="str">
            <v/>
          </cell>
          <cell r="AN43" t="str">
            <v>Depreciation and Amortization</v>
          </cell>
          <cell r="AO43" t="str">
            <v/>
          </cell>
          <cell r="AP43">
            <v>0</v>
          </cell>
          <cell r="AQ43">
            <v>0</v>
          </cell>
          <cell r="AR43">
            <v>0</v>
          </cell>
        </row>
        <row r="44">
          <cell r="AJ44">
            <v>1900</v>
          </cell>
          <cell r="AK44" t="str">
            <v>+</v>
          </cell>
          <cell r="AL44" t="str">
            <v/>
          </cell>
          <cell r="AM44" t="str">
            <v/>
          </cell>
          <cell r="AN44" t="str">
            <v>Earnings Available for Common</v>
          </cell>
          <cell r="AO44" t="str">
            <v/>
          </cell>
          <cell r="AP44">
            <v>0</v>
          </cell>
          <cell r="AQ44">
            <v>0</v>
          </cell>
          <cell r="AR44">
            <v>0</v>
          </cell>
        </row>
        <row r="45">
          <cell r="AJ45">
            <v>2000</v>
          </cell>
          <cell r="AK45" t="str">
            <v>+</v>
          </cell>
          <cell r="AL45" t="str">
            <v/>
          </cell>
          <cell r="AM45" t="str">
            <v/>
          </cell>
          <cell r="AN45" t="str">
            <v>Earnings Available for Common</v>
          </cell>
          <cell r="AO45" t="str">
            <v/>
          </cell>
          <cell r="AP45">
            <v>0</v>
          </cell>
          <cell r="AQ45">
            <v>0</v>
          </cell>
          <cell r="AR45">
            <v>0</v>
          </cell>
        </row>
        <row r="46">
          <cell r="AJ46">
            <v>2100</v>
          </cell>
          <cell r="AK46" t="str">
            <v>+</v>
          </cell>
          <cell r="AL46" t="str">
            <v/>
          </cell>
          <cell r="AM46" t="str">
            <v/>
          </cell>
          <cell r="AN46" t="str">
            <v>Earnings Contribution</v>
          </cell>
          <cell r="AO46" t="str">
            <v/>
          </cell>
          <cell r="AP46">
            <v>0</v>
          </cell>
          <cell r="AQ46">
            <v>0</v>
          </cell>
          <cell r="AR46">
            <v>0</v>
          </cell>
        </row>
        <row r="47">
          <cell r="AJ47">
            <v>2200</v>
          </cell>
          <cell r="AK47" t="str">
            <v>+</v>
          </cell>
          <cell r="AL47" t="str">
            <v/>
          </cell>
          <cell r="AM47" t="str">
            <v/>
          </cell>
          <cell r="AN47" t="str">
            <v>Earnings Contribution</v>
          </cell>
          <cell r="AO47" t="str">
            <v/>
          </cell>
          <cell r="AP47">
            <v>0</v>
          </cell>
          <cell r="AQ47">
            <v>0</v>
          </cell>
          <cell r="AR47">
            <v>0</v>
          </cell>
        </row>
        <row r="48">
          <cell r="AJ48">
            <v>2300</v>
          </cell>
          <cell r="AK48" t="str">
            <v>+</v>
          </cell>
          <cell r="AL48" t="str">
            <v/>
          </cell>
          <cell r="AM48" t="str">
            <v/>
          </cell>
          <cell r="AN48" t="str">
            <v>Employee Expenses</v>
          </cell>
          <cell r="AO48" t="str">
            <v/>
          </cell>
          <cell r="AP48">
            <v>0</v>
          </cell>
          <cell r="AQ48">
            <v>0</v>
          </cell>
          <cell r="AR48">
            <v>0</v>
          </cell>
        </row>
        <row r="49">
          <cell r="AJ49">
            <v>2400</v>
          </cell>
          <cell r="AK49" t="str">
            <v>+</v>
          </cell>
          <cell r="AL49" t="str">
            <v/>
          </cell>
          <cell r="AM49" t="str">
            <v/>
          </cell>
          <cell r="AN49" t="str">
            <v>Fuel Inventory</v>
          </cell>
          <cell r="AO49" t="str">
            <v/>
          </cell>
          <cell r="AP49">
            <v>0</v>
          </cell>
          <cell r="AQ49">
            <v>0</v>
          </cell>
          <cell r="AR49">
            <v>0</v>
          </cell>
        </row>
        <row r="50">
          <cell r="AJ50">
            <v>2500</v>
          </cell>
          <cell r="AK50" t="str">
            <v>+</v>
          </cell>
          <cell r="AL50" t="str">
            <v/>
          </cell>
          <cell r="AM50" t="str">
            <v/>
          </cell>
          <cell r="AN50" t="str">
            <v>Fuel Inventory External</v>
          </cell>
          <cell r="AO50" t="str">
            <v/>
          </cell>
          <cell r="AP50">
            <v>0</v>
          </cell>
          <cell r="AQ50">
            <v>0</v>
          </cell>
          <cell r="AR50">
            <v>0</v>
          </cell>
        </row>
        <row r="51">
          <cell r="AJ51">
            <v>2600</v>
          </cell>
          <cell r="AK51" t="str">
            <v>+</v>
          </cell>
          <cell r="AL51" t="str">
            <v/>
          </cell>
          <cell r="AM51" t="str">
            <v/>
          </cell>
          <cell r="AN51" t="str">
            <v>Income From Operations</v>
          </cell>
          <cell r="AO51" t="str">
            <v/>
          </cell>
          <cell r="AP51">
            <v>0</v>
          </cell>
          <cell r="AQ51">
            <v>0</v>
          </cell>
          <cell r="AR51">
            <v>0</v>
          </cell>
        </row>
        <row r="52">
          <cell r="AJ52">
            <v>2700</v>
          </cell>
          <cell r="AK52" t="str">
            <v>+</v>
          </cell>
          <cell r="AL52" t="str">
            <v/>
          </cell>
          <cell r="AM52" t="str">
            <v/>
          </cell>
          <cell r="AN52" t="str">
            <v>Income-Continuing Operations After Tax</v>
          </cell>
          <cell r="AO52" t="str">
            <v/>
          </cell>
          <cell r="AP52">
            <v>0</v>
          </cell>
          <cell r="AQ52">
            <v>0</v>
          </cell>
          <cell r="AR52">
            <v>0</v>
          </cell>
        </row>
        <row r="53">
          <cell r="AJ53">
            <v>2800</v>
          </cell>
          <cell r="AK53" t="str">
            <v>+</v>
          </cell>
          <cell r="AL53" t="str">
            <v/>
          </cell>
          <cell r="AM53" t="str">
            <v/>
          </cell>
          <cell r="AN53" t="str">
            <v>Income-Continuing Operations After Tax</v>
          </cell>
          <cell r="AO53" t="str">
            <v/>
          </cell>
          <cell r="AP53">
            <v>0</v>
          </cell>
          <cell r="AQ53">
            <v>0</v>
          </cell>
          <cell r="AR53">
            <v>0</v>
          </cell>
        </row>
        <row r="54">
          <cell r="AJ54">
            <v>2900</v>
          </cell>
          <cell r="AK54" t="str">
            <v>+</v>
          </cell>
          <cell r="AL54" t="str">
            <v/>
          </cell>
          <cell r="AM54" t="str">
            <v/>
          </cell>
          <cell r="AN54" t="str">
            <v>Income-Continuing Operations Before Tax</v>
          </cell>
          <cell r="AO54" t="str">
            <v/>
          </cell>
          <cell r="AP54">
            <v>0</v>
          </cell>
          <cell r="AQ54">
            <v>0</v>
          </cell>
          <cell r="AR54">
            <v>0</v>
          </cell>
        </row>
        <row r="55">
          <cell r="AJ55">
            <v>3000</v>
          </cell>
          <cell r="AK55" t="str">
            <v>+</v>
          </cell>
          <cell r="AL55" t="str">
            <v/>
          </cell>
          <cell r="AM55" t="str">
            <v/>
          </cell>
          <cell r="AN55" t="str">
            <v>Income-Continuing Operations Before Tax</v>
          </cell>
          <cell r="AO55" t="str">
            <v/>
          </cell>
          <cell r="AP55">
            <v>0</v>
          </cell>
          <cell r="AQ55">
            <v>0</v>
          </cell>
          <cell r="AR55">
            <v>0</v>
          </cell>
        </row>
        <row r="56">
          <cell r="AJ56">
            <v>3100</v>
          </cell>
          <cell r="AK56" t="str">
            <v>+</v>
          </cell>
          <cell r="AL56" t="str">
            <v/>
          </cell>
          <cell r="AM56" t="str">
            <v/>
          </cell>
          <cell r="AN56" t="str">
            <v>Liabilities</v>
          </cell>
          <cell r="AO56" t="str">
            <v/>
          </cell>
          <cell r="AP56">
            <v>0</v>
          </cell>
          <cell r="AQ56">
            <v>0</v>
          </cell>
          <cell r="AR56">
            <v>0</v>
          </cell>
        </row>
        <row r="57">
          <cell r="AJ57">
            <v>3200</v>
          </cell>
          <cell r="AK57" t="str">
            <v>+</v>
          </cell>
          <cell r="AL57" t="str">
            <v/>
          </cell>
          <cell r="AM57" t="str">
            <v/>
          </cell>
          <cell r="AN57" t="str">
            <v>Liabilities &amp; Stockholders Equity</v>
          </cell>
          <cell r="AO57" t="str">
            <v/>
          </cell>
          <cell r="AP57">
            <v>0</v>
          </cell>
          <cell r="AQ57">
            <v>0</v>
          </cell>
          <cell r="AR57">
            <v>0</v>
          </cell>
        </row>
        <row r="58">
          <cell r="AJ58">
            <v>3300</v>
          </cell>
          <cell r="AK58" t="str">
            <v>+</v>
          </cell>
          <cell r="AL58" t="str">
            <v/>
          </cell>
          <cell r="AM58" t="str">
            <v/>
          </cell>
          <cell r="AN58" t="str">
            <v>Material and Supplies</v>
          </cell>
          <cell r="AO58" t="str">
            <v/>
          </cell>
          <cell r="AP58">
            <v>0</v>
          </cell>
          <cell r="AQ58">
            <v>0</v>
          </cell>
          <cell r="AR58">
            <v>0</v>
          </cell>
        </row>
        <row r="59">
          <cell r="AJ59">
            <v>3400</v>
          </cell>
          <cell r="AK59" t="str">
            <v>+</v>
          </cell>
          <cell r="AL59" t="str">
            <v/>
          </cell>
          <cell r="AM59" t="str">
            <v/>
          </cell>
          <cell r="AN59" t="str">
            <v>Materials &amp; Supplies</v>
          </cell>
          <cell r="AO59" t="str">
            <v/>
          </cell>
          <cell r="AP59">
            <v>0</v>
          </cell>
          <cell r="AQ59">
            <v>0</v>
          </cell>
          <cell r="AR59">
            <v>0</v>
          </cell>
        </row>
        <row r="60">
          <cell r="AJ60">
            <v>3500</v>
          </cell>
          <cell r="AK60" t="str">
            <v>+</v>
          </cell>
          <cell r="AL60" t="str">
            <v/>
          </cell>
          <cell r="AM60" t="str">
            <v/>
          </cell>
          <cell r="AN60" t="str">
            <v>Net Income</v>
          </cell>
          <cell r="AO60" t="str">
            <v/>
          </cell>
          <cell r="AP60">
            <v>0</v>
          </cell>
          <cell r="AQ60">
            <v>0</v>
          </cell>
          <cell r="AR60">
            <v>0</v>
          </cell>
        </row>
        <row r="61">
          <cell r="AJ61">
            <v>3600</v>
          </cell>
          <cell r="AK61" t="str">
            <v>+</v>
          </cell>
          <cell r="AL61" t="str">
            <v/>
          </cell>
          <cell r="AM61" t="str">
            <v/>
          </cell>
          <cell r="AN61" t="str">
            <v>Net Income</v>
          </cell>
          <cell r="AO61" t="str">
            <v/>
          </cell>
          <cell r="AP61">
            <v>0</v>
          </cell>
          <cell r="AQ61">
            <v>0</v>
          </cell>
          <cell r="AR61">
            <v>0</v>
          </cell>
        </row>
        <row r="62">
          <cell r="AJ62">
            <v>3700</v>
          </cell>
          <cell r="AK62" t="str">
            <v>+</v>
          </cell>
          <cell r="AL62" t="str">
            <v/>
          </cell>
          <cell r="AM62" t="str">
            <v/>
          </cell>
          <cell r="AN62" t="str">
            <v>Net Margin</v>
          </cell>
          <cell r="AO62" t="str">
            <v/>
          </cell>
          <cell r="AP62">
            <v>0</v>
          </cell>
          <cell r="AQ62">
            <v>0</v>
          </cell>
          <cell r="AR62">
            <v>0</v>
          </cell>
        </row>
        <row r="63">
          <cell r="AJ63">
            <v>3800</v>
          </cell>
          <cell r="AK63" t="str">
            <v>+</v>
          </cell>
          <cell r="AL63" t="str">
            <v/>
          </cell>
          <cell r="AM63" t="str">
            <v/>
          </cell>
          <cell r="AN63" t="str">
            <v>Net Result: Loss</v>
          </cell>
          <cell r="AO63" t="str">
            <v/>
          </cell>
          <cell r="AP63">
            <v>0</v>
          </cell>
          <cell r="AQ63">
            <v>0</v>
          </cell>
          <cell r="AR63">
            <v>0</v>
          </cell>
        </row>
        <row r="64">
          <cell r="AJ64">
            <v>3900</v>
          </cell>
          <cell r="AK64" t="str">
            <v>+</v>
          </cell>
          <cell r="AL64" t="str">
            <v/>
          </cell>
          <cell r="AM64" t="str">
            <v/>
          </cell>
          <cell r="AN64" t="str">
            <v>Operations, Maintenance, Admin &amp; General</v>
          </cell>
          <cell r="AO64" t="str">
            <v/>
          </cell>
          <cell r="AP64">
            <v>0</v>
          </cell>
          <cell r="AQ64">
            <v>0</v>
          </cell>
          <cell r="AR64">
            <v>0</v>
          </cell>
        </row>
        <row r="65">
          <cell r="AJ65">
            <v>4000</v>
          </cell>
          <cell r="AK65" t="str">
            <v>+</v>
          </cell>
          <cell r="AL65" t="str">
            <v/>
          </cell>
          <cell r="AM65" t="str">
            <v/>
          </cell>
          <cell r="AN65" t="str">
            <v>Other Assets</v>
          </cell>
          <cell r="AO65" t="str">
            <v/>
          </cell>
          <cell r="AP65">
            <v>0</v>
          </cell>
          <cell r="AQ65">
            <v>0</v>
          </cell>
          <cell r="AR65">
            <v>0</v>
          </cell>
        </row>
        <row r="66">
          <cell r="AJ66">
            <v>4100</v>
          </cell>
          <cell r="AK66" t="str">
            <v>+</v>
          </cell>
          <cell r="AL66" t="str">
            <v/>
          </cell>
          <cell r="AM66" t="str">
            <v/>
          </cell>
          <cell r="AN66" t="str">
            <v>Other Current Liabilities</v>
          </cell>
          <cell r="AO66" t="str">
            <v/>
          </cell>
          <cell r="AP66">
            <v>0</v>
          </cell>
          <cell r="AQ66">
            <v>0</v>
          </cell>
          <cell r="AR66">
            <v>0</v>
          </cell>
        </row>
        <row r="67">
          <cell r="AJ67">
            <v>4200</v>
          </cell>
          <cell r="AK67" t="str">
            <v>+</v>
          </cell>
          <cell r="AL67" t="str">
            <v/>
          </cell>
          <cell r="AM67" t="str">
            <v/>
          </cell>
          <cell r="AN67" t="str">
            <v>Other Deferred Credits</v>
          </cell>
          <cell r="AO67" t="str">
            <v/>
          </cell>
          <cell r="AP67">
            <v>0</v>
          </cell>
          <cell r="AQ67">
            <v>0</v>
          </cell>
          <cell r="AR67">
            <v>0</v>
          </cell>
        </row>
        <row r="68">
          <cell r="AJ68">
            <v>4300</v>
          </cell>
          <cell r="AK68" t="str">
            <v>+</v>
          </cell>
          <cell r="AL68" t="str">
            <v/>
          </cell>
          <cell r="AM68" t="str">
            <v/>
          </cell>
          <cell r="AN68" t="str">
            <v>Other O&amp;M and A&amp;G Expense</v>
          </cell>
          <cell r="AO68" t="str">
            <v/>
          </cell>
          <cell r="AP68">
            <v>0</v>
          </cell>
          <cell r="AQ68">
            <v>0</v>
          </cell>
          <cell r="AR68">
            <v>0</v>
          </cell>
        </row>
        <row r="69">
          <cell r="AJ69">
            <v>4400</v>
          </cell>
          <cell r="AK69" t="str">
            <v>+</v>
          </cell>
          <cell r="AL69" t="str">
            <v/>
          </cell>
          <cell r="AM69" t="str">
            <v/>
          </cell>
          <cell r="AN69" t="str">
            <v>Prepayments</v>
          </cell>
          <cell r="AO69" t="str">
            <v/>
          </cell>
          <cell r="AP69">
            <v>0</v>
          </cell>
          <cell r="AQ69">
            <v>0</v>
          </cell>
          <cell r="AR69">
            <v>0</v>
          </cell>
        </row>
        <row r="70">
          <cell r="AJ70">
            <v>4500</v>
          </cell>
          <cell r="AK70" t="str">
            <v>+</v>
          </cell>
          <cell r="AL70" t="str">
            <v/>
          </cell>
          <cell r="AM70" t="str">
            <v/>
          </cell>
          <cell r="AN70" t="str">
            <v>Profit/Loss for Current Year</v>
          </cell>
          <cell r="AO70" t="str">
            <v/>
          </cell>
          <cell r="AP70">
            <v>0</v>
          </cell>
          <cell r="AQ70">
            <v>0</v>
          </cell>
          <cell r="AR70">
            <v>0</v>
          </cell>
        </row>
        <row r="71">
          <cell r="AJ71">
            <v>4600</v>
          </cell>
          <cell r="AK71" t="str">
            <v>+</v>
          </cell>
          <cell r="AL71" t="str">
            <v/>
          </cell>
          <cell r="AM71" t="str">
            <v/>
          </cell>
          <cell r="AN71" t="str">
            <v>Regulatory Liabilities</v>
          </cell>
          <cell r="AO71" t="str">
            <v/>
          </cell>
          <cell r="AP71">
            <v>0</v>
          </cell>
          <cell r="AQ71">
            <v>0</v>
          </cell>
          <cell r="AR71">
            <v>0</v>
          </cell>
        </row>
        <row r="72">
          <cell r="AJ72">
            <v>4700</v>
          </cell>
          <cell r="AK72" t="str">
            <v>+</v>
          </cell>
          <cell r="AL72" t="str">
            <v/>
          </cell>
          <cell r="AM72" t="str">
            <v/>
          </cell>
          <cell r="AN72" t="str">
            <v>Retained Earnings</v>
          </cell>
          <cell r="AO72" t="str">
            <v/>
          </cell>
          <cell r="AP72">
            <v>0</v>
          </cell>
          <cell r="AQ72">
            <v>0</v>
          </cell>
          <cell r="AR72">
            <v>0</v>
          </cell>
        </row>
        <row r="73">
          <cell r="AJ73">
            <v>4800</v>
          </cell>
          <cell r="AK73" t="str">
            <v>+</v>
          </cell>
          <cell r="AL73" t="str">
            <v/>
          </cell>
          <cell r="AM73" t="str">
            <v/>
          </cell>
          <cell r="AN73" t="str">
            <v>Salary Expense</v>
          </cell>
          <cell r="AO73" t="str">
            <v/>
          </cell>
          <cell r="AP73">
            <v>0</v>
          </cell>
          <cell r="AQ73">
            <v>0</v>
          </cell>
          <cell r="AR73">
            <v>0</v>
          </cell>
        </row>
        <row r="74">
          <cell r="AJ74">
            <v>4900</v>
          </cell>
          <cell r="AK74" t="str">
            <v>+</v>
          </cell>
          <cell r="AL74" t="str">
            <v/>
          </cell>
          <cell r="AM74" t="str">
            <v/>
          </cell>
          <cell r="AN74" t="str">
            <v>Salary Overhead/Benefits</v>
          </cell>
          <cell r="AO74" t="str">
            <v/>
          </cell>
          <cell r="AP74">
            <v>0</v>
          </cell>
          <cell r="AQ74">
            <v>0</v>
          </cell>
          <cell r="AR74">
            <v>0</v>
          </cell>
        </row>
        <row r="75">
          <cell r="AJ75">
            <v>5000</v>
          </cell>
          <cell r="AK75" t="str">
            <v>+</v>
          </cell>
          <cell r="AL75" t="str">
            <v/>
          </cell>
          <cell r="AM75" t="str">
            <v/>
          </cell>
          <cell r="AN75" t="str">
            <v>Stockholders Equity</v>
          </cell>
          <cell r="AO75" t="str">
            <v/>
          </cell>
          <cell r="AP75">
            <v>0</v>
          </cell>
          <cell r="AQ75">
            <v>0</v>
          </cell>
          <cell r="AR75">
            <v>0</v>
          </cell>
        </row>
        <row r="76">
          <cell r="AJ76">
            <v>5100</v>
          </cell>
          <cell r="AK76" t="str">
            <v>+</v>
          </cell>
          <cell r="AL76" t="str">
            <v/>
          </cell>
          <cell r="AM76" t="str">
            <v/>
          </cell>
          <cell r="AN76" t="str">
            <v>Subtotal Bonus/Incentive</v>
          </cell>
          <cell r="AO76" t="str">
            <v xml:space="preserve">     14.8</v>
          </cell>
          <cell r="AP76">
            <v>997552</v>
          </cell>
          <cell r="AQ76">
            <v>869245.59</v>
          </cell>
          <cell r="AR76">
            <v>128306.41</v>
          </cell>
        </row>
        <row r="77">
          <cell r="AJ77">
            <v>5200</v>
          </cell>
          <cell r="AK77" t="str">
            <v>+</v>
          </cell>
          <cell r="AL77" t="str">
            <v/>
          </cell>
          <cell r="AM77" t="str">
            <v/>
          </cell>
          <cell r="AN77" t="str">
            <v>Subtotal Other Salary Expense</v>
          </cell>
          <cell r="AO77" t="str">
            <v xml:space="preserve">     16.0-</v>
          </cell>
          <cell r="AP77">
            <v>13954.5</v>
          </cell>
          <cell r="AQ77">
            <v>16605.84</v>
          </cell>
          <cell r="AR77">
            <v>-2651.34</v>
          </cell>
        </row>
        <row r="78">
          <cell r="AJ78">
            <v>5300</v>
          </cell>
          <cell r="AK78" t="str">
            <v>+</v>
          </cell>
          <cell r="AL78" t="str">
            <v/>
          </cell>
          <cell r="AM78" t="str">
            <v/>
          </cell>
          <cell r="AN78" t="str">
            <v>Subtotal Overtime Pay</v>
          </cell>
          <cell r="AO78" t="str">
            <v xml:space="preserve">     10.8</v>
          </cell>
          <cell r="AP78">
            <v>2756784.42</v>
          </cell>
          <cell r="AQ78">
            <v>2487594.14</v>
          </cell>
          <cell r="AR78">
            <v>269190.28000000003</v>
          </cell>
        </row>
        <row r="79">
          <cell r="AJ79">
            <v>5400</v>
          </cell>
          <cell r="AK79" t="str">
            <v>+</v>
          </cell>
          <cell r="AL79" t="str">
            <v/>
          </cell>
          <cell r="AM79" t="str">
            <v/>
          </cell>
          <cell r="AN79" t="str">
            <v>Subtotal Regular/Ordinary Time</v>
          </cell>
          <cell r="AO79" t="str">
            <v xml:space="preserve">     11.1</v>
          </cell>
          <cell r="AP79">
            <v>15472684.92</v>
          </cell>
          <cell r="AQ79">
            <v>13931535.4</v>
          </cell>
          <cell r="AR79">
            <v>1541149.52</v>
          </cell>
        </row>
        <row r="80">
          <cell r="AJ80">
            <v>5500</v>
          </cell>
          <cell r="AK80" t="str">
            <v>+</v>
          </cell>
          <cell r="AL80" t="str">
            <v/>
          </cell>
          <cell r="AM80" t="str">
            <v/>
          </cell>
          <cell r="AN80" t="str">
            <v>Taxes Accrued</v>
          </cell>
          <cell r="AO80" t="str">
            <v/>
          </cell>
          <cell r="AP80">
            <v>0</v>
          </cell>
          <cell r="AQ80">
            <v>0</v>
          </cell>
          <cell r="AR80">
            <v>0</v>
          </cell>
        </row>
        <row r="81">
          <cell r="AJ81">
            <v>5600</v>
          </cell>
          <cell r="AK81" t="str">
            <v>+</v>
          </cell>
          <cell r="AL81" t="str">
            <v/>
          </cell>
          <cell r="AM81" t="str">
            <v/>
          </cell>
          <cell r="AN81" t="str">
            <v>Taxes, Other than Income Taxes</v>
          </cell>
          <cell r="AO81" t="str">
            <v/>
          </cell>
          <cell r="AP81">
            <v>0</v>
          </cell>
          <cell r="AQ81">
            <v>0</v>
          </cell>
          <cell r="AR81">
            <v>0</v>
          </cell>
        </row>
        <row r="82">
          <cell r="AJ82">
            <v>5700</v>
          </cell>
          <cell r="AK82" t="str">
            <v>+</v>
          </cell>
          <cell r="AL82" t="str">
            <v/>
          </cell>
          <cell r="AM82" t="str">
            <v/>
          </cell>
          <cell r="AN82" t="str">
            <v>Total Accnts and Notes Receivable-Affiliates</v>
          </cell>
          <cell r="AO82" t="str">
            <v xml:space="preserve">    275.0-</v>
          </cell>
          <cell r="AP82">
            <v>-7016475.75</v>
          </cell>
          <cell r="AQ82">
            <v>4009027.87</v>
          </cell>
          <cell r="AR82">
            <v>-11025503.619999999</v>
          </cell>
        </row>
        <row r="83">
          <cell r="AJ83">
            <v>5800</v>
          </cell>
          <cell r="AK83" t="str">
            <v>+</v>
          </cell>
          <cell r="AL83" t="str">
            <v/>
          </cell>
          <cell r="AM83" t="str">
            <v/>
          </cell>
          <cell r="AN83" t="str">
            <v>Total Accounts and Notes Receivable</v>
          </cell>
          <cell r="AO83" t="str">
            <v xml:space="preserve">     88.6-</v>
          </cell>
          <cell r="AP83">
            <v>25403.98</v>
          </cell>
          <cell r="AQ83">
            <v>222703.35999999999</v>
          </cell>
          <cell r="AR83">
            <v>-197299.38</v>
          </cell>
        </row>
        <row r="84">
          <cell r="AJ84">
            <v>5900</v>
          </cell>
          <cell r="AK84" t="str">
            <v>+</v>
          </cell>
          <cell r="AL84" t="str">
            <v/>
          </cell>
          <cell r="AM84" t="str">
            <v/>
          </cell>
          <cell r="AN84" t="str">
            <v>Total Accounts Payable</v>
          </cell>
          <cell r="AO84" t="str">
            <v xml:space="preserve">     46.5</v>
          </cell>
          <cell r="AP84">
            <v>-3238881.08</v>
          </cell>
          <cell r="AQ84">
            <v>-6049860.7199999997</v>
          </cell>
          <cell r="AR84">
            <v>2810979.64</v>
          </cell>
        </row>
        <row r="85">
          <cell r="AJ85">
            <v>6000</v>
          </cell>
          <cell r="AK85" t="str">
            <v>+</v>
          </cell>
          <cell r="AL85" t="str">
            <v/>
          </cell>
          <cell r="AM85" t="str">
            <v/>
          </cell>
          <cell r="AN85" t="str">
            <v>Total Accounts Payable - Other Accruals Ext</v>
          </cell>
          <cell r="AO85" t="str">
            <v xml:space="preserve">     44.1</v>
          </cell>
          <cell r="AP85">
            <v>-2491580.4500000002</v>
          </cell>
          <cell r="AQ85">
            <v>-4456344.2699999996</v>
          </cell>
          <cell r="AR85">
            <v>1964763.82</v>
          </cell>
        </row>
        <row r="86">
          <cell r="AJ86">
            <v>6100</v>
          </cell>
          <cell r="AK86" t="str">
            <v>+</v>
          </cell>
          <cell r="AL86" t="str">
            <v/>
          </cell>
          <cell r="AM86" t="str">
            <v/>
          </cell>
          <cell r="AN86" t="str">
            <v>Total Accounts Payable - Trade</v>
          </cell>
          <cell r="AO86" t="str">
            <v xml:space="preserve">     53.1</v>
          </cell>
          <cell r="AP86">
            <v>-747300.63</v>
          </cell>
          <cell r="AQ86">
            <v>-1593516.45</v>
          </cell>
          <cell r="AR86">
            <v>846215.82</v>
          </cell>
        </row>
        <row r="87">
          <cell r="AJ87">
            <v>6200</v>
          </cell>
          <cell r="AK87" t="str">
            <v>+</v>
          </cell>
          <cell r="AL87" t="str">
            <v/>
          </cell>
          <cell r="AM87" t="str">
            <v/>
          </cell>
          <cell r="AN87" t="str">
            <v>Total Accounts Receivable - Affiliates</v>
          </cell>
          <cell r="AO87" t="str">
            <v xml:space="preserve">    275.0-</v>
          </cell>
          <cell r="AP87">
            <v>-7016475.75</v>
          </cell>
          <cell r="AQ87">
            <v>4009027.87</v>
          </cell>
          <cell r="AR87">
            <v>-11025503.619999999</v>
          </cell>
        </row>
        <row r="88">
          <cell r="AJ88">
            <v>6300</v>
          </cell>
          <cell r="AK88" t="str">
            <v>+</v>
          </cell>
          <cell r="AL88" t="str">
            <v/>
          </cell>
          <cell r="AM88" t="str">
            <v/>
          </cell>
          <cell r="AN88" t="str">
            <v>Total Accrued Employee Expenses</v>
          </cell>
          <cell r="AO88" t="str">
            <v xml:space="preserve">      2.8-</v>
          </cell>
          <cell r="AP88">
            <v>-6195147.3499999996</v>
          </cell>
          <cell r="AQ88">
            <v>-6027885.0899999999</v>
          </cell>
          <cell r="AR88">
            <v>-167262.26</v>
          </cell>
        </row>
        <row r="89">
          <cell r="AJ89">
            <v>6400</v>
          </cell>
          <cell r="AK89" t="str">
            <v>+</v>
          </cell>
          <cell r="AL89" t="str">
            <v/>
          </cell>
          <cell r="AM89" t="str">
            <v/>
          </cell>
          <cell r="AN89" t="str">
            <v>Total Accrued Payroll Taxes</v>
          </cell>
          <cell r="AO89" t="str">
            <v xml:space="preserve">      0.8</v>
          </cell>
          <cell r="AP89">
            <v>-72476.11</v>
          </cell>
          <cell r="AQ89">
            <v>-73078.100000000006</v>
          </cell>
          <cell r="AR89">
            <v>601.99</v>
          </cell>
        </row>
        <row r="90">
          <cell r="AJ90">
            <v>6500</v>
          </cell>
          <cell r="AK90" t="str">
            <v>+</v>
          </cell>
          <cell r="AL90" t="str">
            <v/>
          </cell>
          <cell r="AM90" t="str">
            <v/>
          </cell>
          <cell r="AN90" t="str">
            <v>Total Accrued Property Taxes</v>
          </cell>
          <cell r="AO90" t="str">
            <v xml:space="preserve">      2.5-</v>
          </cell>
          <cell r="AP90">
            <v>-300000</v>
          </cell>
          <cell r="AQ90">
            <v>-292749</v>
          </cell>
          <cell r="AR90">
            <v>-7251</v>
          </cell>
        </row>
        <row r="91">
          <cell r="AJ91">
            <v>6600</v>
          </cell>
          <cell r="AK91" t="str">
            <v>+</v>
          </cell>
          <cell r="AL91" t="str">
            <v/>
          </cell>
          <cell r="AM91" t="str">
            <v/>
          </cell>
          <cell r="AN91" t="str">
            <v>Total Accrued Taxes - Other</v>
          </cell>
          <cell r="AO91" t="str">
            <v xml:space="preserve">      8.4-</v>
          </cell>
          <cell r="AP91">
            <v>-277964.5</v>
          </cell>
          <cell r="AQ91">
            <v>-256520.3</v>
          </cell>
          <cell r="AR91">
            <v>-21444.2</v>
          </cell>
        </row>
        <row r="92">
          <cell r="AJ92">
            <v>6700</v>
          </cell>
          <cell r="AK92" t="str">
            <v>+</v>
          </cell>
          <cell r="AL92" t="str">
            <v/>
          </cell>
          <cell r="AM92" t="str">
            <v/>
          </cell>
          <cell r="AN92" t="str">
            <v>Total Amortization</v>
          </cell>
          <cell r="AO92" t="str">
            <v xml:space="preserve">    104.3</v>
          </cell>
          <cell r="AP92">
            <v>68519.27</v>
          </cell>
          <cell r="AQ92">
            <v>33541.839999999997</v>
          </cell>
          <cell r="AR92">
            <v>34977.43</v>
          </cell>
        </row>
        <row r="93">
          <cell r="AJ93">
            <v>6800</v>
          </cell>
          <cell r="AK93" t="str">
            <v>+</v>
          </cell>
          <cell r="AL93" t="str">
            <v/>
          </cell>
          <cell r="AM93" t="str">
            <v/>
          </cell>
          <cell r="AN93" t="str">
            <v>Total ARO &amp; Decommissioning Liabilities</v>
          </cell>
          <cell r="AO93" t="str">
            <v xml:space="preserve">      3.0-</v>
          </cell>
          <cell r="AP93">
            <v>-1610297.36</v>
          </cell>
          <cell r="AQ93">
            <v>-1563740.36</v>
          </cell>
          <cell r="AR93">
            <v>-46557</v>
          </cell>
        </row>
        <row r="94">
          <cell r="AJ94">
            <v>6900</v>
          </cell>
          <cell r="AK94" t="str">
            <v>+</v>
          </cell>
          <cell r="AL94" t="str">
            <v/>
          </cell>
          <cell r="AM94" t="str">
            <v/>
          </cell>
          <cell r="AN94" t="str">
            <v>Total Assets</v>
          </cell>
          <cell r="AO94" t="str">
            <v xml:space="preserve">     16.0-</v>
          </cell>
          <cell r="AP94">
            <v>13985157.77</v>
          </cell>
          <cell r="AQ94">
            <v>16652918.449999999</v>
          </cell>
          <cell r="AR94">
            <v>-2667760.6800000002</v>
          </cell>
        </row>
        <row r="95">
          <cell r="AJ95">
            <v>7000</v>
          </cell>
          <cell r="AK95" t="str">
            <v>+</v>
          </cell>
          <cell r="AL95" t="str">
            <v/>
          </cell>
          <cell r="AM95" t="str">
            <v/>
          </cell>
          <cell r="AN95" t="str">
            <v>Total Cash and Temporary Cash Investments</v>
          </cell>
          <cell r="AO95" t="str">
            <v xml:space="preserve">    292.9-</v>
          </cell>
          <cell r="AP95">
            <v>-253337.66</v>
          </cell>
          <cell r="AQ95">
            <v>131299.03</v>
          </cell>
          <cell r="AR95">
            <v>-384636.69</v>
          </cell>
        </row>
        <row r="96">
          <cell r="AJ96">
            <v>7100</v>
          </cell>
          <cell r="AK96" t="str">
            <v>+</v>
          </cell>
          <cell r="AL96" t="str">
            <v/>
          </cell>
          <cell r="AM96" t="str">
            <v/>
          </cell>
          <cell r="AN96" t="str">
            <v>Total Common Stock</v>
          </cell>
          <cell r="AO96" t="str">
            <v xml:space="preserve">      0.0</v>
          </cell>
          <cell r="AP96">
            <v>-1000</v>
          </cell>
          <cell r="AQ96">
            <v>-1000</v>
          </cell>
          <cell r="AR96">
            <v>0</v>
          </cell>
        </row>
        <row r="97">
          <cell r="AJ97">
            <v>7200</v>
          </cell>
          <cell r="AK97" t="str">
            <v>+</v>
          </cell>
          <cell r="AL97" t="str">
            <v/>
          </cell>
          <cell r="AM97" t="str">
            <v/>
          </cell>
          <cell r="AN97" t="str">
            <v>Total Contracts &amp; Services</v>
          </cell>
          <cell r="AO97" t="str">
            <v xml:space="preserve">      7.1</v>
          </cell>
          <cell r="AP97">
            <v>5406859.6500000004</v>
          </cell>
          <cell r="AQ97">
            <v>5046853.71</v>
          </cell>
          <cell r="AR97">
            <v>360005.94</v>
          </cell>
        </row>
        <row r="98">
          <cell r="AJ98">
            <v>7300</v>
          </cell>
          <cell r="AK98" t="str">
            <v>+</v>
          </cell>
          <cell r="AL98" t="str">
            <v/>
          </cell>
          <cell r="AM98" t="str">
            <v/>
          </cell>
          <cell r="AN98" t="str">
            <v>Total Current Assets</v>
          </cell>
          <cell r="AO98" t="str">
            <v xml:space="preserve">     19.1-</v>
          </cell>
          <cell r="AP98">
            <v>12809280.390000001</v>
          </cell>
          <cell r="AQ98">
            <v>15824117.41</v>
          </cell>
          <cell r="AR98">
            <v>-3014837.02</v>
          </cell>
        </row>
        <row r="99">
          <cell r="AJ99">
            <v>7400</v>
          </cell>
          <cell r="AK99" t="str">
            <v>+</v>
          </cell>
          <cell r="AL99" t="str">
            <v/>
          </cell>
          <cell r="AM99" t="str">
            <v/>
          </cell>
          <cell r="AN99" t="str">
            <v>Total Current Liabilities</v>
          </cell>
          <cell r="AO99" t="str">
            <v xml:space="preserve">     20.8</v>
          </cell>
          <cell r="AP99">
            <v>-10172330.470000001</v>
          </cell>
          <cell r="AQ99">
            <v>-12838078.91</v>
          </cell>
          <cell r="AR99">
            <v>2665748.44</v>
          </cell>
        </row>
        <row r="100">
          <cell r="AJ100">
            <v>7500</v>
          </cell>
          <cell r="AK100" t="str">
            <v>+</v>
          </cell>
          <cell r="AL100" t="str">
            <v/>
          </cell>
          <cell r="AM100" t="str">
            <v/>
          </cell>
          <cell r="AN100" t="str">
            <v>Total Deferred Charges and Others</v>
          </cell>
          <cell r="AO100" t="str">
            <v xml:space="preserve">     41.9</v>
          </cell>
          <cell r="AP100">
            <v>1175877.3799999999</v>
          </cell>
          <cell r="AQ100">
            <v>828801.04</v>
          </cell>
          <cell r="AR100">
            <v>347076.34</v>
          </cell>
        </row>
        <row r="101">
          <cell r="AJ101">
            <v>7600</v>
          </cell>
          <cell r="AK101" t="str">
            <v>+</v>
          </cell>
          <cell r="AL101" t="str">
            <v/>
          </cell>
          <cell r="AM101" t="str">
            <v/>
          </cell>
          <cell r="AN101" t="str">
            <v>Total Deferred Credits</v>
          </cell>
          <cell r="AO101" t="str">
            <v xml:space="preserve">      0.1</v>
          </cell>
          <cell r="AP101">
            <v>-3811827.3</v>
          </cell>
          <cell r="AQ101">
            <v>-3813839.54</v>
          </cell>
          <cell r="AR101">
            <v>2012.24</v>
          </cell>
        </row>
        <row r="102">
          <cell r="AJ102">
            <v>7700</v>
          </cell>
          <cell r="AK102" t="str">
            <v>+</v>
          </cell>
          <cell r="AL102" t="str">
            <v/>
          </cell>
          <cell r="AM102" t="str">
            <v/>
          </cell>
          <cell r="AN102" t="str">
            <v>Total Depletion</v>
          </cell>
          <cell r="AO102" t="str">
            <v xml:space="preserve">     44.8</v>
          </cell>
          <cell r="AP102">
            <v>1882248.16</v>
          </cell>
          <cell r="AQ102">
            <v>1299869.78</v>
          </cell>
          <cell r="AR102">
            <v>582378.38</v>
          </cell>
        </row>
        <row r="103">
          <cell r="AJ103">
            <v>7800</v>
          </cell>
          <cell r="AK103" t="str">
            <v>+</v>
          </cell>
          <cell r="AL103" t="str">
            <v/>
          </cell>
          <cell r="AM103" t="str">
            <v/>
          </cell>
          <cell r="AN103" t="str">
            <v>Total Depreciation</v>
          </cell>
          <cell r="AO103" t="str">
            <v xml:space="preserve">     46.3-</v>
          </cell>
          <cell r="AP103">
            <v>-1950767.43</v>
          </cell>
          <cell r="AQ103">
            <v>-1333411.6200000001</v>
          </cell>
          <cell r="AR103">
            <v>-617355.81000000006</v>
          </cell>
        </row>
        <row r="104">
          <cell r="AJ104">
            <v>7900</v>
          </cell>
          <cell r="AK104" t="str">
            <v>+</v>
          </cell>
          <cell r="AL104" t="str">
            <v/>
          </cell>
          <cell r="AM104" t="str">
            <v/>
          </cell>
          <cell r="AN104" t="str">
            <v>Total Depreciation and Amortization</v>
          </cell>
          <cell r="AO104" t="str">
            <v/>
          </cell>
          <cell r="AP104">
            <v>0</v>
          </cell>
          <cell r="AQ104">
            <v>0</v>
          </cell>
          <cell r="AR104">
            <v>0</v>
          </cell>
        </row>
        <row r="105">
          <cell r="AJ105">
            <v>8000</v>
          </cell>
          <cell r="AK105" t="str">
            <v>+</v>
          </cell>
          <cell r="AL105" t="str">
            <v/>
          </cell>
          <cell r="AM105" t="str">
            <v/>
          </cell>
          <cell r="AN105" t="str">
            <v>Total Employee Expenses</v>
          </cell>
          <cell r="AO105" t="str">
            <v xml:space="preserve">     16.9-</v>
          </cell>
          <cell r="AP105">
            <v>124410.85</v>
          </cell>
          <cell r="AQ105">
            <v>149669.97</v>
          </cell>
          <cell r="AR105">
            <v>-25259.119999999999</v>
          </cell>
        </row>
        <row r="106">
          <cell r="AJ106">
            <v>8100</v>
          </cell>
          <cell r="AK106" t="str">
            <v>+</v>
          </cell>
          <cell r="AL106" t="str">
            <v/>
          </cell>
          <cell r="AM106" t="str">
            <v/>
          </cell>
          <cell r="AN106" t="str">
            <v>Total Employee Payroll &amp; Benefits Payable</v>
          </cell>
          <cell r="AO106" t="str">
            <v xml:space="preserve">      2.1-</v>
          </cell>
          <cell r="AP106">
            <v>-5492993.0099999998</v>
          </cell>
          <cell r="AQ106">
            <v>-5381353.6100000003</v>
          </cell>
          <cell r="AR106">
            <v>-111639.4</v>
          </cell>
        </row>
        <row r="107">
          <cell r="AJ107">
            <v>8200</v>
          </cell>
          <cell r="AK107" t="str">
            <v>+</v>
          </cell>
          <cell r="AL107" t="str">
            <v/>
          </cell>
          <cell r="AM107" t="str">
            <v/>
          </cell>
          <cell r="AN107" t="str">
            <v>Total FAS 143 ARO Regulatory Liabilities</v>
          </cell>
          <cell r="AO107" t="str">
            <v xml:space="preserve">     28.0-</v>
          </cell>
          <cell r="AP107">
            <v>-451417.7</v>
          </cell>
          <cell r="AQ107">
            <v>-352535.43</v>
          </cell>
          <cell r="AR107">
            <v>-98882.27</v>
          </cell>
        </row>
        <row r="108">
          <cell r="AJ108">
            <v>8300</v>
          </cell>
          <cell r="AK108" t="str">
            <v>+</v>
          </cell>
          <cell r="AL108" t="str">
            <v/>
          </cell>
          <cell r="AM108" t="str">
            <v/>
          </cell>
          <cell r="AN108" t="str">
            <v>Total Franchise, Sales &amp; Other Taxes</v>
          </cell>
          <cell r="AO108" t="str">
            <v xml:space="preserve">    100.0</v>
          </cell>
          <cell r="AP108">
            <v>0</v>
          </cell>
          <cell r="AQ108">
            <v>-46310.38</v>
          </cell>
          <cell r="AR108">
            <v>46310.38</v>
          </cell>
        </row>
        <row r="109">
          <cell r="AJ109">
            <v>8400</v>
          </cell>
          <cell r="AK109" t="str">
            <v>+</v>
          </cell>
          <cell r="AL109" t="str">
            <v/>
          </cell>
          <cell r="AM109" t="str">
            <v/>
          </cell>
          <cell r="AN109" t="str">
            <v>Total Fuel Inventory</v>
          </cell>
          <cell r="AO109" t="str">
            <v xml:space="preserve">     88.9</v>
          </cell>
          <cell r="AP109">
            <v>16407069.74</v>
          </cell>
          <cell r="AQ109">
            <v>8687849.9499999993</v>
          </cell>
          <cell r="AR109">
            <v>7719219.79</v>
          </cell>
        </row>
        <row r="110">
          <cell r="AJ110">
            <v>8500</v>
          </cell>
          <cell r="AK110" t="str">
            <v>+</v>
          </cell>
          <cell r="AL110" t="str">
            <v/>
          </cell>
          <cell r="AM110" t="str">
            <v/>
          </cell>
          <cell r="AN110" t="str">
            <v>Total Income From Operations</v>
          </cell>
          <cell r="AO110" t="str">
            <v/>
          </cell>
          <cell r="AP110">
            <v>0</v>
          </cell>
          <cell r="AQ110">
            <v>0</v>
          </cell>
          <cell r="AR110">
            <v>0</v>
          </cell>
        </row>
        <row r="111">
          <cell r="AJ111">
            <v>8600</v>
          </cell>
          <cell r="AK111" t="str">
            <v>+</v>
          </cell>
          <cell r="AL111" t="str">
            <v/>
          </cell>
          <cell r="AM111" t="str">
            <v/>
          </cell>
          <cell r="AN111" t="str">
            <v>Total Inventory External</v>
          </cell>
          <cell r="AO111" t="str">
            <v xml:space="preserve">     88.9</v>
          </cell>
          <cell r="AP111">
            <v>16407069.74</v>
          </cell>
          <cell r="AQ111">
            <v>8687849.9499999993</v>
          </cell>
          <cell r="AR111">
            <v>7719219.79</v>
          </cell>
        </row>
        <row r="112">
          <cell r="AJ112">
            <v>8700</v>
          </cell>
          <cell r="AK112" t="str">
            <v>+</v>
          </cell>
          <cell r="AL112" t="str">
            <v/>
          </cell>
          <cell r="AM112" t="str">
            <v/>
          </cell>
          <cell r="AN112" t="str">
            <v>Total Liabilities</v>
          </cell>
          <cell r="AO112" t="str">
            <v xml:space="preserve">     16.0</v>
          </cell>
          <cell r="AP112">
            <v>-13984157.77</v>
          </cell>
          <cell r="AQ112">
            <v>-16651918.449999999</v>
          </cell>
          <cell r="AR112">
            <v>2667760.6800000002</v>
          </cell>
        </row>
        <row r="113">
          <cell r="AJ113">
            <v>8800</v>
          </cell>
          <cell r="AK113" t="str">
            <v>+</v>
          </cell>
          <cell r="AL113" t="str">
            <v/>
          </cell>
          <cell r="AM113" t="str">
            <v/>
          </cell>
          <cell r="AN113" t="str">
            <v>Total Liabilities &amp; Stockholders Equity</v>
          </cell>
          <cell r="AO113" t="str">
            <v xml:space="preserve">     16.0</v>
          </cell>
          <cell r="AP113">
            <v>-13985157.77</v>
          </cell>
          <cell r="AQ113">
            <v>-16652918.449999999</v>
          </cell>
          <cell r="AR113">
            <v>2667760.6800000002</v>
          </cell>
        </row>
        <row r="114">
          <cell r="AJ114">
            <v>8900</v>
          </cell>
          <cell r="AK114" t="str">
            <v>+</v>
          </cell>
          <cell r="AL114" t="str">
            <v/>
          </cell>
          <cell r="AM114" t="str">
            <v/>
          </cell>
          <cell r="AN114" t="str">
            <v>Total Material and Supplies</v>
          </cell>
          <cell r="AO114" t="str">
            <v xml:space="preserve">     32.2</v>
          </cell>
          <cell r="AP114">
            <v>3583905.42</v>
          </cell>
          <cell r="AQ114">
            <v>2710855.28</v>
          </cell>
          <cell r="AR114">
            <v>873050.14</v>
          </cell>
        </row>
        <row r="115">
          <cell r="AJ115">
            <v>9000</v>
          </cell>
          <cell r="AK115" t="str">
            <v>+</v>
          </cell>
          <cell r="AL115" t="str">
            <v/>
          </cell>
          <cell r="AM115" t="str">
            <v/>
          </cell>
          <cell r="AN115" t="str">
            <v>Total Materials &amp; Supplies</v>
          </cell>
          <cell r="AO115" t="str">
            <v xml:space="preserve">     22.4</v>
          </cell>
          <cell r="AP115">
            <v>14414356.84</v>
          </cell>
          <cell r="AQ115">
            <v>11779951.220000001</v>
          </cell>
          <cell r="AR115">
            <v>2634405.62</v>
          </cell>
        </row>
        <row r="116">
          <cell r="AJ116">
            <v>9100</v>
          </cell>
          <cell r="AK116" t="str">
            <v>+</v>
          </cell>
          <cell r="AL116" t="str">
            <v/>
          </cell>
          <cell r="AM116" t="str">
            <v/>
          </cell>
          <cell r="AN116" t="str">
            <v>Total Mining Provisions</v>
          </cell>
          <cell r="AO116" t="str">
            <v xml:space="preserve">     19.6</v>
          </cell>
          <cell r="AP116">
            <v>-603373.94999999995</v>
          </cell>
          <cell r="AQ116">
            <v>-750825.46</v>
          </cell>
          <cell r="AR116">
            <v>147451.51</v>
          </cell>
        </row>
        <row r="117">
          <cell r="AJ117">
            <v>9200</v>
          </cell>
          <cell r="AK117" t="str">
            <v>+</v>
          </cell>
          <cell r="AL117" t="str">
            <v/>
          </cell>
          <cell r="AM117" t="str">
            <v/>
          </cell>
          <cell r="AN117" t="str">
            <v>Total Net Margin</v>
          </cell>
          <cell r="AO117" t="str">
            <v/>
          </cell>
          <cell r="AP117">
            <v>0</v>
          </cell>
          <cell r="AQ117">
            <v>0</v>
          </cell>
          <cell r="AR117">
            <v>0</v>
          </cell>
        </row>
        <row r="118">
          <cell r="AJ118">
            <v>9300</v>
          </cell>
          <cell r="AK118" t="str">
            <v>+</v>
          </cell>
          <cell r="AL118" t="str">
            <v/>
          </cell>
          <cell r="AM118" t="str">
            <v/>
          </cell>
          <cell r="AN118" t="str">
            <v>Total Net Result: Loss</v>
          </cell>
          <cell r="AO118" t="str">
            <v/>
          </cell>
          <cell r="AP118">
            <v>0</v>
          </cell>
          <cell r="AQ118">
            <v>0</v>
          </cell>
          <cell r="AR118">
            <v>0</v>
          </cell>
        </row>
        <row r="119">
          <cell r="AJ119">
            <v>9400</v>
          </cell>
          <cell r="AK119" t="str">
            <v>+</v>
          </cell>
          <cell r="AL119" t="str">
            <v/>
          </cell>
          <cell r="AM119" t="str">
            <v/>
          </cell>
          <cell r="AN119" t="str">
            <v>Total Operations,Maintenance, Admin &amp; General</v>
          </cell>
          <cell r="AO119" t="str">
            <v/>
          </cell>
          <cell r="AP119">
            <v>0</v>
          </cell>
          <cell r="AQ119">
            <v>0</v>
          </cell>
          <cell r="AR119">
            <v>0</v>
          </cell>
        </row>
        <row r="120">
          <cell r="AJ120">
            <v>9500</v>
          </cell>
          <cell r="AK120" t="str">
            <v>+</v>
          </cell>
          <cell r="AL120" t="str">
            <v/>
          </cell>
          <cell r="AM120" t="str">
            <v/>
          </cell>
          <cell r="AN120" t="str">
            <v>Total Other Accounts Receivable</v>
          </cell>
          <cell r="AO120" t="str">
            <v xml:space="preserve">     88.6-</v>
          </cell>
          <cell r="AP120">
            <v>25403.98</v>
          </cell>
          <cell r="AQ120">
            <v>222703.35999999999</v>
          </cell>
          <cell r="AR120">
            <v>-197299.38</v>
          </cell>
        </row>
        <row r="121">
          <cell r="AJ121">
            <v>9600</v>
          </cell>
          <cell r="AK121" t="str">
            <v>+</v>
          </cell>
          <cell r="AL121" t="str">
            <v/>
          </cell>
          <cell r="AM121" t="str">
            <v/>
          </cell>
          <cell r="AN121" t="str">
            <v>Total Other Assets</v>
          </cell>
          <cell r="AO121" t="str">
            <v xml:space="preserve">     41.9</v>
          </cell>
          <cell r="AP121">
            <v>1175877.3799999999</v>
          </cell>
          <cell r="AQ121">
            <v>828801.04</v>
          </cell>
          <cell r="AR121">
            <v>347076.34</v>
          </cell>
        </row>
        <row r="122">
          <cell r="AJ122">
            <v>9700</v>
          </cell>
          <cell r="AK122" t="str">
            <v>+</v>
          </cell>
          <cell r="AL122" t="str">
            <v/>
          </cell>
          <cell r="AM122" t="str">
            <v/>
          </cell>
          <cell r="AN122" t="str">
            <v>Total Other Cash</v>
          </cell>
          <cell r="AO122" t="str">
            <v xml:space="preserve">    292.9-</v>
          </cell>
          <cell r="AP122">
            <v>-253337.66</v>
          </cell>
          <cell r="AQ122">
            <v>131299.03</v>
          </cell>
          <cell r="AR122">
            <v>-384636.69</v>
          </cell>
        </row>
        <row r="123">
          <cell r="AJ123">
            <v>9800</v>
          </cell>
          <cell r="AK123" t="str">
            <v>+</v>
          </cell>
          <cell r="AL123" t="str">
            <v/>
          </cell>
          <cell r="AM123" t="str">
            <v/>
          </cell>
          <cell r="AN123" t="str">
            <v>Total Other Current Liabilities</v>
          </cell>
          <cell r="AO123" t="str">
            <v xml:space="preserve">     36.3</v>
          </cell>
          <cell r="AP123">
            <v>-87861.43</v>
          </cell>
          <cell r="AQ123">
            <v>-137985.70000000001</v>
          </cell>
          <cell r="AR123">
            <v>50124.27</v>
          </cell>
        </row>
        <row r="124">
          <cell r="AJ124">
            <v>9900</v>
          </cell>
          <cell r="AK124" t="str">
            <v>+</v>
          </cell>
          <cell r="AL124" t="str">
            <v/>
          </cell>
          <cell r="AM124" t="str">
            <v/>
          </cell>
          <cell r="AN124" t="str">
            <v>Total Other Deferred Charges</v>
          </cell>
          <cell r="AO124" t="str">
            <v xml:space="preserve">     41.9</v>
          </cell>
          <cell r="AP124">
            <v>1175877.3799999999</v>
          </cell>
          <cell r="AQ124">
            <v>828801.04</v>
          </cell>
          <cell r="AR124">
            <v>347076.34</v>
          </cell>
        </row>
        <row r="125">
          <cell r="AJ125">
            <v>10000</v>
          </cell>
          <cell r="AK125" t="str">
            <v>+</v>
          </cell>
          <cell r="AL125" t="str">
            <v/>
          </cell>
          <cell r="AM125" t="str">
            <v/>
          </cell>
          <cell r="AN125" t="str">
            <v>Total Other Deferred Credits</v>
          </cell>
          <cell r="AO125" t="str">
            <v xml:space="preserve">      4.4</v>
          </cell>
          <cell r="AP125">
            <v>-2213671.31</v>
          </cell>
          <cell r="AQ125">
            <v>-2314565.8199999998</v>
          </cell>
          <cell r="AR125">
            <v>100894.51</v>
          </cell>
        </row>
        <row r="126">
          <cell r="AJ126">
            <v>10100</v>
          </cell>
          <cell r="AK126" t="str">
            <v>+</v>
          </cell>
          <cell r="AL126" t="str">
            <v/>
          </cell>
          <cell r="AM126" t="str">
            <v/>
          </cell>
          <cell r="AN126" t="str">
            <v>Total Other O&amp;M and A&amp;G Expense</v>
          </cell>
          <cell r="AO126" t="str">
            <v xml:space="preserve">     17.0-</v>
          </cell>
          <cell r="AP126">
            <v>-61063683.619999997</v>
          </cell>
          <cell r="AQ126">
            <v>-52182398.060000002</v>
          </cell>
          <cell r="AR126">
            <v>-8881285.5600000005</v>
          </cell>
        </row>
        <row r="127">
          <cell r="AJ127">
            <v>10200</v>
          </cell>
          <cell r="AK127" t="str">
            <v>+</v>
          </cell>
          <cell r="AL127" t="str">
            <v/>
          </cell>
          <cell r="AM127" t="str">
            <v/>
          </cell>
          <cell r="AN127" t="str">
            <v>Total Payroll Related Tax Withholdings</v>
          </cell>
          <cell r="AO127" t="str">
            <v xml:space="preserve">      4.2</v>
          </cell>
          <cell r="AP127">
            <v>-87861.43</v>
          </cell>
          <cell r="AQ127">
            <v>-91675.32</v>
          </cell>
          <cell r="AR127">
            <v>3813.89</v>
          </cell>
        </row>
        <row r="128">
          <cell r="AJ128">
            <v>10300</v>
          </cell>
          <cell r="AK128" t="str">
            <v>+</v>
          </cell>
          <cell r="AL128" t="str">
            <v/>
          </cell>
          <cell r="AM128" t="str">
            <v/>
          </cell>
          <cell r="AN128" t="str">
            <v>Total Prepayments</v>
          </cell>
          <cell r="AO128" t="str">
            <v xml:space="preserve">      0.5</v>
          </cell>
          <cell r="AP128">
            <v>62714.66</v>
          </cell>
          <cell r="AQ128">
            <v>62381.919999999998</v>
          </cell>
          <cell r="AR128">
            <v>332.74</v>
          </cell>
        </row>
        <row r="129">
          <cell r="AJ129">
            <v>10400</v>
          </cell>
          <cell r="AK129" t="str">
            <v>+</v>
          </cell>
          <cell r="AL129" t="str">
            <v/>
          </cell>
          <cell r="AM129" t="str">
            <v/>
          </cell>
          <cell r="AN129" t="str">
            <v>Total Prepayments - External</v>
          </cell>
          <cell r="AO129" t="str">
            <v xml:space="preserve">      0.5</v>
          </cell>
          <cell r="AP129">
            <v>62714.66</v>
          </cell>
          <cell r="AQ129">
            <v>62381.919999999998</v>
          </cell>
          <cell r="AR129">
            <v>332.74</v>
          </cell>
        </row>
        <row r="130">
          <cell r="AJ130">
            <v>10500</v>
          </cell>
          <cell r="AK130" t="str">
            <v>+</v>
          </cell>
          <cell r="AL130" t="str">
            <v/>
          </cell>
          <cell r="AM130" t="str">
            <v/>
          </cell>
          <cell r="AN130" t="str">
            <v>Total Profit/Loss for Current Year</v>
          </cell>
          <cell r="AO130" t="str">
            <v/>
          </cell>
          <cell r="AP130">
            <v>0</v>
          </cell>
          <cell r="AQ130">
            <v>0</v>
          </cell>
          <cell r="AR130">
            <v>0</v>
          </cell>
        </row>
        <row r="131">
          <cell r="AJ131">
            <v>10600</v>
          </cell>
          <cell r="AK131" t="str">
            <v>+</v>
          </cell>
          <cell r="AL131" t="str">
            <v/>
          </cell>
          <cell r="AM131" t="str">
            <v/>
          </cell>
          <cell r="AN131" t="str">
            <v>Total Reg Liability Non-ARO Removal Costs</v>
          </cell>
          <cell r="AO131" t="str">
            <v xml:space="preserve">      0.0</v>
          </cell>
          <cell r="AP131">
            <v>-1146738.29</v>
          </cell>
          <cell r="AQ131">
            <v>-1146738.29</v>
          </cell>
          <cell r="AR131">
            <v>0</v>
          </cell>
        </row>
        <row r="132">
          <cell r="AJ132">
            <v>10700</v>
          </cell>
          <cell r="AK132" t="str">
            <v>+</v>
          </cell>
          <cell r="AL132" t="str">
            <v/>
          </cell>
          <cell r="AM132" t="str">
            <v/>
          </cell>
          <cell r="AN132" t="str">
            <v>Total Regulatory Liabilities</v>
          </cell>
          <cell r="AO132" t="str">
            <v xml:space="preserve">      6.6-</v>
          </cell>
          <cell r="AP132">
            <v>-1598155.99</v>
          </cell>
          <cell r="AQ132">
            <v>-1499273.72</v>
          </cell>
          <cell r="AR132">
            <v>-98882.27</v>
          </cell>
        </row>
        <row r="133">
          <cell r="AJ133">
            <v>10800</v>
          </cell>
          <cell r="AK133" t="str">
            <v>+</v>
          </cell>
          <cell r="AL133" t="str">
            <v/>
          </cell>
          <cell r="AM133" t="str">
            <v/>
          </cell>
          <cell r="AN133" t="str">
            <v>Total Retained Earnings</v>
          </cell>
          <cell r="AO133" t="str">
            <v/>
          </cell>
          <cell r="AP133">
            <v>0</v>
          </cell>
          <cell r="AQ133">
            <v>0</v>
          </cell>
          <cell r="AR133">
            <v>0</v>
          </cell>
        </row>
        <row r="134">
          <cell r="AJ134">
            <v>10900</v>
          </cell>
          <cell r="AK134" t="str">
            <v>+</v>
          </cell>
          <cell r="AL134" t="str">
            <v/>
          </cell>
          <cell r="AM134" t="str">
            <v/>
          </cell>
          <cell r="AN134" t="str">
            <v>Total Salary Expense</v>
          </cell>
          <cell r="AO134" t="str">
            <v xml:space="preserve">     11.2</v>
          </cell>
          <cell r="AP134">
            <v>19240975.84</v>
          </cell>
          <cell r="AQ134">
            <v>17304980.969999999</v>
          </cell>
          <cell r="AR134">
            <v>1935994.87</v>
          </cell>
        </row>
        <row r="135">
          <cell r="AJ135">
            <v>11000</v>
          </cell>
          <cell r="AK135" t="str">
            <v>+</v>
          </cell>
          <cell r="AL135" t="str">
            <v/>
          </cell>
          <cell r="AM135" t="str">
            <v/>
          </cell>
          <cell r="AN135" t="str">
            <v>Total Salary Overhead/Benefits</v>
          </cell>
          <cell r="AO135" t="str">
            <v xml:space="preserve">     22.4</v>
          </cell>
          <cell r="AP135">
            <v>18871538.670000002</v>
          </cell>
          <cell r="AQ135">
            <v>15423593.189999999</v>
          </cell>
          <cell r="AR135">
            <v>3447945.48</v>
          </cell>
        </row>
        <row r="136">
          <cell r="AJ136">
            <v>11100</v>
          </cell>
          <cell r="AK136" t="str">
            <v>+</v>
          </cell>
          <cell r="AL136" t="str">
            <v/>
          </cell>
          <cell r="AM136" t="str">
            <v/>
          </cell>
          <cell r="AN136" t="str">
            <v>Total Stockholders Equity</v>
          </cell>
          <cell r="AO136" t="str">
            <v xml:space="preserve">      0.0</v>
          </cell>
          <cell r="AP136">
            <v>-1000</v>
          </cell>
          <cell r="AQ136">
            <v>-1000</v>
          </cell>
          <cell r="AR136">
            <v>0</v>
          </cell>
        </row>
        <row r="137">
          <cell r="AJ137">
            <v>11200</v>
          </cell>
          <cell r="AK137" t="str">
            <v>+</v>
          </cell>
          <cell r="AL137" t="str">
            <v/>
          </cell>
          <cell r="AM137" t="str">
            <v/>
          </cell>
          <cell r="AN137" t="str">
            <v>Total Taxes Accrued</v>
          </cell>
          <cell r="AO137" t="str">
            <v xml:space="preserve">      4.5-</v>
          </cell>
          <cell r="AP137">
            <v>-650440.61</v>
          </cell>
          <cell r="AQ137">
            <v>-622347.4</v>
          </cell>
          <cell r="AR137">
            <v>-28093.21</v>
          </cell>
        </row>
        <row r="138">
          <cell r="AJ138">
            <v>11300</v>
          </cell>
          <cell r="AK138" t="str">
            <v>+</v>
          </cell>
          <cell r="AL138" t="str">
            <v/>
          </cell>
          <cell r="AM138" t="str">
            <v/>
          </cell>
          <cell r="AN138" t="str">
            <v>Total Taxes, Other than Income Taxes</v>
          </cell>
          <cell r="AO138" t="str">
            <v/>
          </cell>
          <cell r="AP138">
            <v>0</v>
          </cell>
          <cell r="AQ138">
            <v>0</v>
          </cell>
          <cell r="AR138">
            <v>0</v>
          </cell>
        </row>
        <row r="139">
          <cell r="AJ139">
            <v>11400</v>
          </cell>
          <cell r="AK139" t="str">
            <v>+</v>
          </cell>
          <cell r="AL139" t="str">
            <v/>
          </cell>
          <cell r="AM139" t="str">
            <v/>
          </cell>
          <cell r="AN139" t="str">
            <v>Total Utilities</v>
          </cell>
          <cell r="AO139" t="str">
            <v xml:space="preserve">     21.3</v>
          </cell>
          <cell r="AP139">
            <v>3005541.77</v>
          </cell>
          <cell r="AQ139">
            <v>2477349</v>
          </cell>
          <cell r="AR139">
            <v>528192.77</v>
          </cell>
        </row>
        <row r="140">
          <cell r="AJ140">
            <v>11500</v>
          </cell>
          <cell r="AK140" t="str">
            <v>+</v>
          </cell>
          <cell r="AL140" t="str">
            <v/>
          </cell>
          <cell r="AM140" t="str">
            <v/>
          </cell>
          <cell r="AN140" t="str">
            <v>Total Vacation, PT &amp; Sick Leave Accruals</v>
          </cell>
          <cell r="AO140" t="str">
            <v xml:space="preserve">      8.6-</v>
          </cell>
          <cell r="AP140">
            <v>-702154.34</v>
          </cell>
          <cell r="AQ140">
            <v>-646531.48</v>
          </cell>
          <cell r="AR140">
            <v>-55622.86</v>
          </cell>
        </row>
        <row r="141">
          <cell r="AJ141">
            <v>11600</v>
          </cell>
          <cell r="AK141" t="str">
            <v>+</v>
          </cell>
          <cell r="AL141" t="str">
            <v/>
          </cell>
          <cell r="AM141" t="str">
            <v/>
          </cell>
          <cell r="AN141" t="str">
            <v>Utilities</v>
          </cell>
          <cell r="AO141" t="str">
            <v/>
          </cell>
          <cell r="AP141">
            <v>0</v>
          </cell>
          <cell r="AQ141">
            <v>0</v>
          </cell>
          <cell r="AR141">
            <v>0</v>
          </cell>
        </row>
        <row r="142">
          <cell r="AJ142">
            <v>11700</v>
          </cell>
          <cell r="AK142" t="str">
            <v>+</v>
          </cell>
          <cell r="AL142" t="str">
            <v>2050</v>
          </cell>
          <cell r="AM142" t="str">
            <v>102050</v>
          </cell>
          <cell r="AN142" t="str">
            <v>102050 EW Cash Payroll - Non Recon.</v>
          </cell>
          <cell r="AO142" t="str">
            <v xml:space="preserve">    206.3</v>
          </cell>
          <cell r="AP142">
            <v>1000</v>
          </cell>
          <cell r="AQ142">
            <v>326.5</v>
          </cell>
          <cell r="AR142">
            <v>673.5</v>
          </cell>
        </row>
        <row r="143">
          <cell r="AJ143">
            <v>11800</v>
          </cell>
          <cell r="AK143" t="str">
            <v>+</v>
          </cell>
          <cell r="AL143" t="str">
            <v>2050</v>
          </cell>
          <cell r="AM143" t="str">
            <v>103050</v>
          </cell>
          <cell r="AN143" t="str">
            <v>103050 EW Cash Supplemental Unemployment - Non Recon.</v>
          </cell>
          <cell r="AO143" t="str">
            <v xml:space="preserve">      0.0</v>
          </cell>
          <cell r="AP143">
            <v>10473.36</v>
          </cell>
          <cell r="AQ143">
            <v>10473.36</v>
          </cell>
          <cell r="AR143">
            <v>0</v>
          </cell>
        </row>
        <row r="144">
          <cell r="AJ144">
            <v>11900</v>
          </cell>
          <cell r="AK144" t="str">
            <v>+</v>
          </cell>
          <cell r="AL144" t="str">
            <v>2050</v>
          </cell>
          <cell r="AM144" t="str">
            <v>104050</v>
          </cell>
          <cell r="AN144" t="str">
            <v>104050 EW Cash Accounts Payable - Non Recon.</v>
          </cell>
          <cell r="AO144" t="str">
            <v xml:space="preserve">    344.8-</v>
          </cell>
          <cell r="AP144">
            <v>-274892.17</v>
          </cell>
          <cell r="AQ144">
            <v>112290.99</v>
          </cell>
          <cell r="AR144">
            <v>-387183.16</v>
          </cell>
        </row>
        <row r="145">
          <cell r="AJ145">
            <v>12000</v>
          </cell>
          <cell r="AK145" t="str">
            <v>+</v>
          </cell>
          <cell r="AL145" t="str">
            <v>2050</v>
          </cell>
          <cell r="AM145" t="str">
            <v>107050</v>
          </cell>
          <cell r="AN145" t="str">
            <v>107050 EW Payroll Control - Non Recon.</v>
          </cell>
          <cell r="AO145" t="str">
            <v xml:space="preserve">     22.8</v>
          </cell>
          <cell r="AP145">
            <v>10081.15</v>
          </cell>
          <cell r="AQ145">
            <v>8208.18</v>
          </cell>
          <cell r="AR145">
            <v>1872.97</v>
          </cell>
        </row>
        <row r="146">
          <cell r="AJ146">
            <v>12100</v>
          </cell>
          <cell r="AK146" t="str">
            <v>+</v>
          </cell>
          <cell r="AL146" t="str">
            <v>2050</v>
          </cell>
          <cell r="AM146" t="str">
            <v>116000</v>
          </cell>
          <cell r="AN146" t="str">
            <v>116000 Intercompany A/R - Current</v>
          </cell>
          <cell r="AO146" t="str">
            <v xml:space="preserve">    275.0-</v>
          </cell>
          <cell r="AP146">
            <v>-7016475.75</v>
          </cell>
          <cell r="AQ146">
            <v>4009027.87</v>
          </cell>
          <cell r="AR146">
            <v>-11025503.619999999</v>
          </cell>
        </row>
        <row r="147">
          <cell r="AJ147">
            <v>12200</v>
          </cell>
          <cell r="AK147" t="str">
            <v>+</v>
          </cell>
          <cell r="AL147" t="str">
            <v>2050</v>
          </cell>
          <cell r="AM147" t="str">
            <v>116412</v>
          </cell>
          <cell r="AN147" t="str">
            <v>116412 Emp Pmt Deduction-Miscellaneous Receivables</v>
          </cell>
          <cell r="AO147" t="str">
            <v xml:space="preserve">  1,368.1-</v>
          </cell>
          <cell r="AP147">
            <v>-789.98</v>
          </cell>
          <cell r="AQ147">
            <v>-53.81</v>
          </cell>
          <cell r="AR147">
            <v>-736.17</v>
          </cell>
        </row>
        <row r="148">
          <cell r="AJ148">
            <v>12300</v>
          </cell>
          <cell r="AK148" t="str">
            <v>+</v>
          </cell>
          <cell r="AL148" t="str">
            <v>2050</v>
          </cell>
          <cell r="AM148" t="str">
            <v>116415</v>
          </cell>
          <cell r="AN148" t="str">
            <v>116415 Employee Advances</v>
          </cell>
          <cell r="AO148" t="str">
            <v xml:space="preserve">     75.7-</v>
          </cell>
          <cell r="AP148">
            <v>400</v>
          </cell>
          <cell r="AQ148">
            <v>1646</v>
          </cell>
          <cell r="AR148">
            <v>-1246</v>
          </cell>
        </row>
        <row r="149">
          <cell r="AJ149">
            <v>12400</v>
          </cell>
          <cell r="AK149" t="str">
            <v>+</v>
          </cell>
          <cell r="AL149" t="str">
            <v>2050</v>
          </cell>
          <cell r="AM149" t="str">
            <v>116850</v>
          </cell>
          <cell r="AN149" t="str">
            <v>116850 Accounts Receivable - Other</v>
          </cell>
          <cell r="AO149" t="str">
            <v xml:space="preserve">     88.3-</v>
          </cell>
          <cell r="AP149">
            <v>25793.96</v>
          </cell>
          <cell r="AQ149">
            <v>221111.17</v>
          </cell>
          <cell r="AR149">
            <v>-195317.21</v>
          </cell>
        </row>
        <row r="150">
          <cell r="AJ150">
            <v>12500</v>
          </cell>
          <cell r="AK150" t="str">
            <v>+</v>
          </cell>
          <cell r="AL150" t="str">
            <v>2050</v>
          </cell>
          <cell r="AM150" t="str">
            <v>120001</v>
          </cell>
          <cell r="AN150" t="str">
            <v>120001 Other Materials &amp; Supplies/General Stock</v>
          </cell>
          <cell r="AO150" t="str">
            <v xml:space="preserve">     32.2</v>
          </cell>
          <cell r="AP150">
            <v>3583905.42</v>
          </cell>
          <cell r="AQ150">
            <v>2710855.28</v>
          </cell>
          <cell r="AR150">
            <v>873050.14</v>
          </cell>
        </row>
        <row r="151">
          <cell r="AJ151">
            <v>12600</v>
          </cell>
          <cell r="AK151" t="str">
            <v>+</v>
          </cell>
          <cell r="AL151" t="str">
            <v>2050</v>
          </cell>
          <cell r="AM151" t="str">
            <v>120201</v>
          </cell>
          <cell r="AN151" t="str">
            <v>120201 Delivered Coal Inventory</v>
          </cell>
          <cell r="AO151" t="str">
            <v xml:space="preserve">     88.9</v>
          </cell>
          <cell r="AP151">
            <v>16407069.74</v>
          </cell>
          <cell r="AQ151">
            <v>8687849.9499999993</v>
          </cell>
          <cell r="AR151">
            <v>7719219.79</v>
          </cell>
        </row>
        <row r="152">
          <cell r="AJ152">
            <v>12700</v>
          </cell>
          <cell r="AK152" t="str">
            <v>+</v>
          </cell>
          <cell r="AL152" t="str">
            <v>2050</v>
          </cell>
          <cell r="AM152" t="str">
            <v>132000</v>
          </cell>
          <cell r="AN152" t="str">
            <v>132000 Prepayments - Insurance</v>
          </cell>
          <cell r="AO152" t="str">
            <v/>
          </cell>
          <cell r="AP152">
            <v>-3</v>
          </cell>
          <cell r="AQ152">
            <v>0</v>
          </cell>
          <cell r="AR152">
            <v>-3</v>
          </cell>
        </row>
        <row r="153">
          <cell r="AJ153">
            <v>12800</v>
          </cell>
          <cell r="AK153" t="str">
            <v>+</v>
          </cell>
          <cell r="AL153" t="str">
            <v>2050</v>
          </cell>
          <cell r="AM153" t="str">
            <v>132900</v>
          </cell>
          <cell r="AN153" t="str">
            <v>132900 Prepayments - Other</v>
          </cell>
          <cell r="AO153" t="str">
            <v xml:space="preserve">      0.5</v>
          </cell>
          <cell r="AP153">
            <v>62717.66</v>
          </cell>
          <cell r="AQ153">
            <v>62381.919999999998</v>
          </cell>
          <cell r="AR153">
            <v>335.74</v>
          </cell>
        </row>
        <row r="154">
          <cell r="AJ154">
            <v>12900</v>
          </cell>
          <cell r="AK154" t="str">
            <v>+</v>
          </cell>
          <cell r="AL154" t="str">
            <v>2050</v>
          </cell>
          <cell r="AM154" t="str">
            <v>134200</v>
          </cell>
          <cell r="AN154" t="str">
            <v>134200 Deferred Longwall Costs</v>
          </cell>
          <cell r="AO154" t="str">
            <v xml:space="preserve">     55.6</v>
          </cell>
          <cell r="AP154">
            <v>930439.33</v>
          </cell>
          <cell r="AQ154">
            <v>598127</v>
          </cell>
          <cell r="AR154">
            <v>332312.33</v>
          </cell>
        </row>
        <row r="155">
          <cell r="AJ155">
            <v>13000</v>
          </cell>
          <cell r="AK155" t="str">
            <v>+</v>
          </cell>
          <cell r="AL155" t="str">
            <v>2050</v>
          </cell>
          <cell r="AM155" t="str">
            <v>134300</v>
          </cell>
          <cell r="AN155" t="str">
            <v>134300 Other Current Deferred Charges</v>
          </cell>
          <cell r="AO155" t="str">
            <v xml:space="preserve">      6.4</v>
          </cell>
          <cell r="AP155">
            <v>245438.05</v>
          </cell>
          <cell r="AQ155">
            <v>230674.04</v>
          </cell>
          <cell r="AR155">
            <v>14764.01</v>
          </cell>
        </row>
        <row r="156">
          <cell r="AJ156">
            <v>13100</v>
          </cell>
          <cell r="AK156" t="str">
            <v>+</v>
          </cell>
          <cell r="AL156" t="str">
            <v>2050</v>
          </cell>
          <cell r="AM156" t="str">
            <v>210599</v>
          </cell>
          <cell r="AN156" t="str">
            <v>210599 Accrued Liabilities</v>
          </cell>
          <cell r="AO156" t="str">
            <v xml:space="preserve">      4.8</v>
          </cell>
          <cell r="AP156">
            <v>-1813969.59</v>
          </cell>
          <cell r="AQ156">
            <v>-1905153.25</v>
          </cell>
          <cell r="AR156">
            <v>91183.66</v>
          </cell>
        </row>
        <row r="157">
          <cell r="AJ157">
            <v>13200</v>
          </cell>
          <cell r="AK157" t="str">
            <v>+</v>
          </cell>
          <cell r="AL157" t="str">
            <v>2050</v>
          </cell>
          <cell r="AM157" t="str">
            <v>210614</v>
          </cell>
          <cell r="AN157" t="str">
            <v>210614 Accrued Accounts Payable - Mining</v>
          </cell>
          <cell r="AO157" t="str">
            <v xml:space="preserve">     53.1</v>
          </cell>
          <cell r="AP157">
            <v>-747300.63</v>
          </cell>
          <cell r="AQ157">
            <v>-1593516.45</v>
          </cell>
          <cell r="AR157">
            <v>846215.82</v>
          </cell>
        </row>
        <row r="158">
          <cell r="AJ158">
            <v>13300</v>
          </cell>
          <cell r="AK158" t="str">
            <v>+</v>
          </cell>
          <cell r="AL158" t="str">
            <v>2050</v>
          </cell>
          <cell r="AM158" t="str">
            <v>211111</v>
          </cell>
          <cell r="AN158" t="str">
            <v>211111 Savings Bonds Withholdings</v>
          </cell>
          <cell r="AO158" t="str">
            <v xml:space="preserve">     66.7</v>
          </cell>
          <cell r="AP158">
            <v>-100</v>
          </cell>
          <cell r="AQ158">
            <v>-300</v>
          </cell>
          <cell r="AR158">
            <v>200</v>
          </cell>
        </row>
        <row r="159">
          <cell r="AJ159">
            <v>13400</v>
          </cell>
          <cell r="AK159" t="str">
            <v>+</v>
          </cell>
          <cell r="AL159" t="str">
            <v>2050</v>
          </cell>
          <cell r="AM159" t="str">
            <v>211149</v>
          </cell>
          <cell r="AN159" t="str">
            <v>211149 Other Payroll Liability</v>
          </cell>
          <cell r="AO159" t="str">
            <v/>
          </cell>
          <cell r="AP159">
            <v>-323.13</v>
          </cell>
          <cell r="AQ159">
            <v>0</v>
          </cell>
          <cell r="AR159">
            <v>-323.13</v>
          </cell>
        </row>
        <row r="160">
          <cell r="AJ160">
            <v>13500</v>
          </cell>
          <cell r="AK160" t="str">
            <v>+</v>
          </cell>
          <cell r="AL160" t="str">
            <v>2050</v>
          </cell>
          <cell r="AM160" t="str">
            <v>211200</v>
          </cell>
          <cell r="AN160" t="str">
            <v>211200 Payroll Taxes Payable</v>
          </cell>
          <cell r="AO160" t="str">
            <v xml:space="preserve">      4.2</v>
          </cell>
          <cell r="AP160">
            <v>-87861.43</v>
          </cell>
          <cell r="AQ160">
            <v>-91675.32</v>
          </cell>
          <cell r="AR160">
            <v>3813.89</v>
          </cell>
        </row>
        <row r="161">
          <cell r="AJ161">
            <v>13600</v>
          </cell>
          <cell r="AK161" t="str">
            <v>+</v>
          </cell>
          <cell r="AL161" t="str">
            <v>2050</v>
          </cell>
          <cell r="AM161" t="str">
            <v>215104</v>
          </cell>
          <cell r="AN161" t="str">
            <v>215104 Mining Division - Payroll Accrual</v>
          </cell>
          <cell r="AO161" t="str">
            <v xml:space="preserve">      1.6-</v>
          </cell>
          <cell r="AP161">
            <v>-2173561.59</v>
          </cell>
          <cell r="AQ161">
            <v>-2138808.91</v>
          </cell>
          <cell r="AR161">
            <v>-34752.68</v>
          </cell>
        </row>
        <row r="162">
          <cell r="AJ162">
            <v>13700</v>
          </cell>
          <cell r="AK162" t="str">
            <v>+</v>
          </cell>
          <cell r="AL162" t="str">
            <v>2050</v>
          </cell>
          <cell r="AM162" t="str">
            <v>215122</v>
          </cell>
          <cell r="AN162" t="str">
            <v>215122 Accrued UMWA Royalties</v>
          </cell>
          <cell r="AO162" t="str">
            <v xml:space="preserve">     16.6</v>
          </cell>
          <cell r="AP162">
            <v>-62648.58</v>
          </cell>
          <cell r="AQ162">
            <v>-75086.91</v>
          </cell>
          <cell r="AR162">
            <v>12438.33</v>
          </cell>
        </row>
        <row r="163">
          <cell r="AJ163">
            <v>13800</v>
          </cell>
          <cell r="AK163" t="str">
            <v>+</v>
          </cell>
          <cell r="AL163" t="str">
            <v>2050</v>
          </cell>
          <cell r="AM163" t="str">
            <v>215124</v>
          </cell>
          <cell r="AN163" t="str">
            <v>215124 Mining Division - Reclamation Fee</v>
          </cell>
          <cell r="AO163" t="str">
            <v xml:space="preserve">     23.5-</v>
          </cell>
          <cell r="AP163">
            <v>-193230.17</v>
          </cell>
          <cell r="AQ163">
            <v>-156477.47</v>
          </cell>
          <cell r="AR163">
            <v>-36752.699999999997</v>
          </cell>
        </row>
        <row r="164">
          <cell r="AJ164">
            <v>13900</v>
          </cell>
          <cell r="AK164" t="str">
            <v>+</v>
          </cell>
          <cell r="AL164" t="str">
            <v>2050</v>
          </cell>
          <cell r="AM164" t="str">
            <v>215125</v>
          </cell>
          <cell r="AN164" t="str">
            <v>215125 Mining Division - Vac Pay &amp; Fixed Ovhd</v>
          </cell>
          <cell r="AO164" t="str">
            <v xml:space="preserve">      0.4-</v>
          </cell>
          <cell r="AP164">
            <v>-1946719.35</v>
          </cell>
          <cell r="AQ164">
            <v>-1939250.32</v>
          </cell>
          <cell r="AR164">
            <v>-7469.03</v>
          </cell>
        </row>
        <row r="165">
          <cell r="AJ165">
            <v>14000</v>
          </cell>
          <cell r="AK165" t="str">
            <v>+</v>
          </cell>
          <cell r="AL165" t="str">
            <v>2050</v>
          </cell>
          <cell r="AM165" t="str">
            <v>215127</v>
          </cell>
          <cell r="AN165" t="str">
            <v>215127 Mining Division - Fica</v>
          </cell>
          <cell r="AO165" t="str">
            <v xml:space="preserve">      0.4-</v>
          </cell>
          <cell r="AP165">
            <v>-281327.31</v>
          </cell>
          <cell r="AQ165">
            <v>-280247.83</v>
          </cell>
          <cell r="AR165">
            <v>-1079.48</v>
          </cell>
        </row>
        <row r="166">
          <cell r="AJ166">
            <v>14100</v>
          </cell>
          <cell r="AK166" t="str">
            <v>+</v>
          </cell>
          <cell r="AL166" t="str">
            <v>2050</v>
          </cell>
          <cell r="AM166" t="str">
            <v>215510</v>
          </cell>
          <cell r="AN166" t="str">
            <v>215510 Med/Dent/Vision - Energy West</v>
          </cell>
          <cell r="AO166" t="str">
            <v xml:space="preserve">      8.5-</v>
          </cell>
          <cell r="AP166">
            <v>-1017076.3</v>
          </cell>
          <cell r="AQ166">
            <v>-937193.64</v>
          </cell>
          <cell r="AR166">
            <v>-79882.66</v>
          </cell>
        </row>
        <row r="167">
          <cell r="AJ167">
            <v>14200</v>
          </cell>
          <cell r="AK167" t="str">
            <v>+</v>
          </cell>
          <cell r="AL167" t="str">
            <v>2050</v>
          </cell>
          <cell r="AM167" t="str">
            <v>215514</v>
          </cell>
          <cell r="AN167" t="str">
            <v>215514 K Plus Co. Match &amp; Admin Energy West</v>
          </cell>
          <cell r="AO167" t="str">
            <v xml:space="preserve">      6.4-</v>
          </cell>
          <cell r="AP167">
            <v>-6200.05</v>
          </cell>
          <cell r="AQ167">
            <v>-5826.29</v>
          </cell>
          <cell r="AR167">
            <v>-373.76</v>
          </cell>
        </row>
        <row r="168">
          <cell r="AJ168">
            <v>14300</v>
          </cell>
          <cell r="AK168" t="str">
            <v>+</v>
          </cell>
          <cell r="AL168" t="str">
            <v>2050</v>
          </cell>
          <cell r="AM168" t="str">
            <v>215515</v>
          </cell>
          <cell r="AN168" t="str">
            <v>215515 Esop - Fixed Energy West</v>
          </cell>
          <cell r="AO168" t="str">
            <v xml:space="preserve">      8.6-</v>
          </cell>
          <cell r="AP168">
            <v>-5036.7</v>
          </cell>
          <cell r="AQ168">
            <v>-4639.71</v>
          </cell>
          <cell r="AR168">
            <v>-396.99</v>
          </cell>
        </row>
        <row r="169">
          <cell r="AJ169">
            <v>14400</v>
          </cell>
          <cell r="AK169" t="str">
            <v>+</v>
          </cell>
          <cell r="AL169" t="str">
            <v>2050</v>
          </cell>
          <cell r="AM169" t="str">
            <v>220000</v>
          </cell>
          <cell r="AN169" t="str">
            <v>220000 Accounts Payable - Other</v>
          </cell>
          <cell r="AO169" t="str">
            <v xml:space="preserve">     59.1</v>
          </cell>
          <cell r="AP169">
            <v>-484380.69</v>
          </cell>
          <cell r="AQ169">
            <v>-1184770.78</v>
          </cell>
          <cell r="AR169">
            <v>700390.09</v>
          </cell>
        </row>
        <row r="170">
          <cell r="AJ170">
            <v>14500</v>
          </cell>
          <cell r="AK170" t="str">
            <v>+</v>
          </cell>
          <cell r="AL170" t="str">
            <v>2050</v>
          </cell>
          <cell r="AM170" t="str">
            <v>233004</v>
          </cell>
          <cell r="AN170" t="str">
            <v>233004 UT - Property Tax</v>
          </cell>
          <cell r="AO170" t="str">
            <v xml:space="preserve">      2.5-</v>
          </cell>
          <cell r="AP170">
            <v>-300000</v>
          </cell>
          <cell r="AQ170">
            <v>-292749</v>
          </cell>
          <cell r="AR170">
            <v>-7251</v>
          </cell>
        </row>
        <row r="171">
          <cell r="AJ171">
            <v>14600</v>
          </cell>
          <cell r="AK171" t="str">
            <v>+</v>
          </cell>
          <cell r="AL171" t="str">
            <v>2050</v>
          </cell>
          <cell r="AM171" t="str">
            <v>235230</v>
          </cell>
          <cell r="AN171" t="str">
            <v>235230 Accrual - Royalties</v>
          </cell>
          <cell r="AO171" t="str">
            <v xml:space="preserve">    100.0</v>
          </cell>
          <cell r="AP171">
            <v>0</v>
          </cell>
          <cell r="AQ171">
            <v>-1209942.77</v>
          </cell>
          <cell r="AR171">
            <v>1209942.77</v>
          </cell>
        </row>
        <row r="172">
          <cell r="AJ172">
            <v>14700</v>
          </cell>
          <cell r="AK172" t="str">
            <v>+</v>
          </cell>
          <cell r="AL172" t="str">
            <v>2050</v>
          </cell>
          <cell r="AM172" t="str">
            <v>235301</v>
          </cell>
          <cell r="AN172" t="str">
            <v>235301 Federal Excise Tax On Coal - Deer Creek</v>
          </cell>
          <cell r="AO172" t="str">
            <v xml:space="preserve">      8.4-</v>
          </cell>
          <cell r="AP172">
            <v>-277964.5</v>
          </cell>
          <cell r="AQ172">
            <v>-256520.3</v>
          </cell>
          <cell r="AR172">
            <v>-21444.2</v>
          </cell>
        </row>
        <row r="173">
          <cell r="AJ173">
            <v>14800</v>
          </cell>
          <cell r="AK173" t="str">
            <v>+</v>
          </cell>
          <cell r="AL173" t="str">
            <v>2050</v>
          </cell>
          <cell r="AM173" t="str">
            <v>240310</v>
          </cell>
          <cell r="AN173" t="str">
            <v>240310 Provision for Unemployment Taxes</v>
          </cell>
          <cell r="AO173" t="str">
            <v xml:space="preserve">      0.8</v>
          </cell>
          <cell r="AP173">
            <v>-72476.11</v>
          </cell>
          <cell r="AQ173">
            <v>-73078.100000000006</v>
          </cell>
          <cell r="AR173">
            <v>601.99</v>
          </cell>
        </row>
        <row r="174">
          <cell r="AJ174">
            <v>14900</v>
          </cell>
          <cell r="AK174" t="str">
            <v>+</v>
          </cell>
          <cell r="AL174" t="str">
            <v>2050</v>
          </cell>
          <cell r="AM174" t="str">
            <v>245949</v>
          </cell>
          <cell r="AN174" t="str">
            <v>245949 Ut St Mineral Rylty Wthlding Tax-Peabody</v>
          </cell>
          <cell r="AO174" t="str">
            <v xml:space="preserve">    100.0</v>
          </cell>
          <cell r="AP174">
            <v>0</v>
          </cell>
          <cell r="AQ174">
            <v>-27786.23</v>
          </cell>
          <cell r="AR174">
            <v>27786.23</v>
          </cell>
        </row>
        <row r="175">
          <cell r="AJ175">
            <v>15000</v>
          </cell>
          <cell r="AK175" t="str">
            <v>+</v>
          </cell>
          <cell r="AL175" t="str">
            <v>2050</v>
          </cell>
          <cell r="AM175" t="str">
            <v>245950</v>
          </cell>
          <cell r="AN175" t="str">
            <v>245950 Ut St Minerl Rylty Wthhlding Tx-Mckinnon</v>
          </cell>
          <cell r="AO175" t="str">
            <v xml:space="preserve">    100.0</v>
          </cell>
          <cell r="AP175">
            <v>0</v>
          </cell>
          <cell r="AQ175">
            <v>-18524.150000000001</v>
          </cell>
          <cell r="AR175">
            <v>18524.150000000001</v>
          </cell>
        </row>
        <row r="176">
          <cell r="AJ176">
            <v>15100</v>
          </cell>
          <cell r="AK176" t="str">
            <v>+</v>
          </cell>
          <cell r="AL176" t="str">
            <v>2050</v>
          </cell>
          <cell r="AM176" t="str">
            <v>248107</v>
          </cell>
          <cell r="AN176" t="str">
            <v>248107 Sick Leave Liability-Utah</v>
          </cell>
          <cell r="AO176" t="str">
            <v xml:space="preserve">      8.6-</v>
          </cell>
          <cell r="AP176">
            <v>-702154.34</v>
          </cell>
          <cell r="AQ176">
            <v>-646531.48</v>
          </cell>
          <cell r="AR176">
            <v>-55622.86</v>
          </cell>
        </row>
        <row r="177">
          <cell r="AJ177">
            <v>15200</v>
          </cell>
          <cell r="AK177" t="str">
            <v>+</v>
          </cell>
          <cell r="AL177" t="str">
            <v>2050</v>
          </cell>
          <cell r="AM177" t="str">
            <v>284915</v>
          </cell>
          <cell r="AN177" t="str">
            <v>284915 ARO Liab - Deer Creek Mine Reclamation</v>
          </cell>
          <cell r="AO177" t="str">
            <v xml:space="preserve">      3.0-</v>
          </cell>
          <cell r="AP177">
            <v>-1610297.36</v>
          </cell>
          <cell r="AQ177">
            <v>-1563740.36</v>
          </cell>
          <cell r="AR177">
            <v>-46557</v>
          </cell>
        </row>
        <row r="178">
          <cell r="AJ178">
            <v>15300</v>
          </cell>
          <cell r="AK178" t="str">
            <v>+</v>
          </cell>
          <cell r="AL178" t="str">
            <v>2050</v>
          </cell>
          <cell r="AM178" t="str">
            <v>288307</v>
          </cell>
          <cell r="AN178" t="str">
            <v>288307 Reg Liab - Mine Reclamation Costs</v>
          </cell>
          <cell r="AO178" t="str">
            <v xml:space="preserve">      0.0</v>
          </cell>
          <cell r="AP178">
            <v>-1146738.29</v>
          </cell>
          <cell r="AQ178">
            <v>-1146738.29</v>
          </cell>
          <cell r="AR178">
            <v>0</v>
          </cell>
        </row>
        <row r="179">
          <cell r="AJ179">
            <v>15400</v>
          </cell>
          <cell r="AK179" t="str">
            <v>+</v>
          </cell>
          <cell r="AL179" t="str">
            <v>2050</v>
          </cell>
          <cell r="AM179" t="str">
            <v>288503</v>
          </cell>
          <cell r="AN179" t="str">
            <v>288503 ARO/Reg Diff - Deer Creek Mine Reclamation</v>
          </cell>
          <cell r="AO179" t="str">
            <v xml:space="preserve">     28.0-</v>
          </cell>
          <cell r="AP179">
            <v>-451417.7</v>
          </cell>
          <cell r="AQ179">
            <v>-352535.43</v>
          </cell>
          <cell r="AR179">
            <v>-98882.27</v>
          </cell>
        </row>
        <row r="180">
          <cell r="AJ180">
            <v>15500</v>
          </cell>
          <cell r="AK180" t="str">
            <v>+</v>
          </cell>
          <cell r="AL180" t="str">
            <v>2050</v>
          </cell>
          <cell r="AM180" t="str">
            <v>289511</v>
          </cell>
          <cell r="AN180" t="str">
            <v>289511 Deseret Mine Reclamation</v>
          </cell>
          <cell r="AO180" t="str">
            <v xml:space="preserve">     19.6</v>
          </cell>
          <cell r="AP180">
            <v>-603373.94999999995</v>
          </cell>
          <cell r="AQ180">
            <v>-750825.46</v>
          </cell>
          <cell r="AR180">
            <v>147451.51</v>
          </cell>
        </row>
        <row r="181">
          <cell r="AJ181">
            <v>15600</v>
          </cell>
          <cell r="AK181" t="str">
            <v>+</v>
          </cell>
          <cell r="AL181" t="str">
            <v>2050</v>
          </cell>
          <cell r="AM181" t="str">
            <v>293000</v>
          </cell>
          <cell r="AN181" t="str">
            <v>293000 Common Shares Issued</v>
          </cell>
          <cell r="AO181" t="str">
            <v xml:space="preserve">      0.0</v>
          </cell>
          <cell r="AP181">
            <v>-1000</v>
          </cell>
          <cell r="AQ181">
            <v>-1000</v>
          </cell>
          <cell r="AR181">
            <v>0</v>
          </cell>
        </row>
        <row r="182">
          <cell r="AJ182">
            <v>15700</v>
          </cell>
          <cell r="AK182" t="str">
            <v>+</v>
          </cell>
          <cell r="AL182" t="str">
            <v>2050</v>
          </cell>
          <cell r="AM182" t="str">
            <v>500100</v>
          </cell>
          <cell r="AN182" t="str">
            <v>500100 Regular/Ordinary Time</v>
          </cell>
          <cell r="AO182" t="str">
            <v xml:space="preserve">     11.1</v>
          </cell>
          <cell r="AP182">
            <v>15472684.92</v>
          </cell>
          <cell r="AQ182">
            <v>13931535.4</v>
          </cell>
          <cell r="AR182">
            <v>1541149.52</v>
          </cell>
        </row>
        <row r="183">
          <cell r="AJ183">
            <v>15800</v>
          </cell>
          <cell r="AK183" t="str">
            <v>+</v>
          </cell>
          <cell r="AL183" t="str">
            <v>2050</v>
          </cell>
          <cell r="AM183" t="str">
            <v>500200</v>
          </cell>
          <cell r="AN183" t="str">
            <v>500200 Overtime</v>
          </cell>
          <cell r="AO183" t="str">
            <v xml:space="preserve">     10.8</v>
          </cell>
          <cell r="AP183">
            <v>2756784.42</v>
          </cell>
          <cell r="AQ183">
            <v>2487594.14</v>
          </cell>
          <cell r="AR183">
            <v>269190.28000000003</v>
          </cell>
        </row>
        <row r="184">
          <cell r="AJ184">
            <v>15900</v>
          </cell>
          <cell r="AK184" t="str">
            <v>+</v>
          </cell>
          <cell r="AL184" t="str">
            <v>2050</v>
          </cell>
          <cell r="AM184" t="str">
            <v>500400</v>
          </cell>
          <cell r="AN184" t="str">
            <v>500400 Bonus/Incentive</v>
          </cell>
          <cell r="AO184" t="str">
            <v xml:space="preserve">     14.8</v>
          </cell>
          <cell r="AP184">
            <v>997552</v>
          </cell>
          <cell r="AQ184">
            <v>869245.59</v>
          </cell>
          <cell r="AR184">
            <v>128306.41</v>
          </cell>
        </row>
        <row r="185">
          <cell r="AJ185">
            <v>16000</v>
          </cell>
          <cell r="AK185" t="str">
            <v>+</v>
          </cell>
          <cell r="AL185" t="str">
            <v>2050</v>
          </cell>
          <cell r="AM185" t="str">
            <v>500500</v>
          </cell>
          <cell r="AN185" t="str">
            <v>500500 Leave/PT/Vacation/Sick</v>
          </cell>
          <cell r="AO185" t="str">
            <v xml:space="preserve">     14.8</v>
          </cell>
          <cell r="AP185">
            <v>3339237.86</v>
          </cell>
          <cell r="AQ185">
            <v>2907933.95</v>
          </cell>
          <cell r="AR185">
            <v>431303.91</v>
          </cell>
        </row>
        <row r="186">
          <cell r="AJ186">
            <v>16100</v>
          </cell>
          <cell r="AK186" t="str">
            <v>+</v>
          </cell>
          <cell r="AL186" t="str">
            <v>2050</v>
          </cell>
          <cell r="AM186" t="str">
            <v>500600</v>
          </cell>
          <cell r="AN186" t="str">
            <v>500600 Temporary/Contract Labor</v>
          </cell>
          <cell r="AO186" t="str">
            <v xml:space="preserve">      5.6-</v>
          </cell>
          <cell r="AP186">
            <v>13954.5</v>
          </cell>
          <cell r="AQ186">
            <v>14777.5</v>
          </cell>
          <cell r="AR186">
            <v>-823</v>
          </cell>
        </row>
        <row r="187">
          <cell r="AJ187">
            <v>16200</v>
          </cell>
          <cell r="AK187" t="str">
            <v>+</v>
          </cell>
          <cell r="AL187" t="str">
            <v>2050</v>
          </cell>
          <cell r="AM187" t="str">
            <v>500860</v>
          </cell>
          <cell r="AN187" t="str">
            <v>500860 Supplemental Unemployment Benefit Payments</v>
          </cell>
          <cell r="AO187" t="str">
            <v xml:space="preserve">    100.0-</v>
          </cell>
          <cell r="AP187">
            <v>0</v>
          </cell>
          <cell r="AQ187">
            <v>1828.34</v>
          </cell>
          <cell r="AR187">
            <v>-1828.34</v>
          </cell>
        </row>
        <row r="188">
          <cell r="AJ188">
            <v>16300</v>
          </cell>
          <cell r="AK188" t="str">
            <v>+</v>
          </cell>
          <cell r="AL188" t="str">
            <v>2050</v>
          </cell>
          <cell r="AM188" t="str">
            <v>501102</v>
          </cell>
          <cell r="AN188" t="str">
            <v>501102 Pension Administration</v>
          </cell>
          <cell r="AO188" t="str">
            <v xml:space="preserve">      6.0</v>
          </cell>
          <cell r="AP188">
            <v>1169726.26</v>
          </cell>
          <cell r="AQ188">
            <v>1103554.19</v>
          </cell>
          <cell r="AR188">
            <v>66172.070000000007</v>
          </cell>
        </row>
        <row r="189">
          <cell r="AJ189">
            <v>16400</v>
          </cell>
          <cell r="AK189" t="str">
            <v>+</v>
          </cell>
          <cell r="AL189" t="str">
            <v>2050</v>
          </cell>
          <cell r="AM189" t="str">
            <v>501125</v>
          </cell>
          <cell r="AN189" t="str">
            <v>501125 Medical</v>
          </cell>
          <cell r="AO189" t="str">
            <v xml:space="preserve">     31.7</v>
          </cell>
          <cell r="AP189">
            <v>5179452.4400000004</v>
          </cell>
          <cell r="AQ189">
            <v>3933996.01</v>
          </cell>
          <cell r="AR189">
            <v>1245456.43</v>
          </cell>
        </row>
        <row r="190">
          <cell r="AJ190">
            <v>16500</v>
          </cell>
          <cell r="AK190" t="str">
            <v>+</v>
          </cell>
          <cell r="AL190" t="str">
            <v>2050</v>
          </cell>
          <cell r="AM190" t="str">
            <v>501150</v>
          </cell>
          <cell r="AN190" t="str">
            <v>501150 Post Retirement</v>
          </cell>
          <cell r="AO190" t="str">
            <v xml:space="preserve">     27.8</v>
          </cell>
          <cell r="AP190">
            <v>4126001.06</v>
          </cell>
          <cell r="AQ190">
            <v>3229508.14</v>
          </cell>
          <cell r="AR190">
            <v>896492.92</v>
          </cell>
        </row>
        <row r="191">
          <cell r="AJ191">
            <v>16600</v>
          </cell>
          <cell r="AK191" t="str">
            <v>+</v>
          </cell>
          <cell r="AL191" t="str">
            <v>2050</v>
          </cell>
          <cell r="AM191" t="str">
            <v>501225</v>
          </cell>
          <cell r="AN191" t="str">
            <v>501225 Life</v>
          </cell>
          <cell r="AO191" t="str">
            <v xml:space="preserve">     29.4</v>
          </cell>
          <cell r="AP191">
            <v>243509.41</v>
          </cell>
          <cell r="AQ191">
            <v>188248.05</v>
          </cell>
          <cell r="AR191">
            <v>55261.36</v>
          </cell>
        </row>
        <row r="192">
          <cell r="AJ192">
            <v>16700</v>
          </cell>
          <cell r="AK192" t="str">
            <v>+</v>
          </cell>
          <cell r="AL192" t="str">
            <v>2050</v>
          </cell>
          <cell r="AM192" t="str">
            <v>501250</v>
          </cell>
          <cell r="AN192" t="str">
            <v>501250 Stock/401(k)/ESOP</v>
          </cell>
          <cell r="AO192" t="str">
            <v xml:space="preserve">      9.5</v>
          </cell>
          <cell r="AP192">
            <v>280498.15999999997</v>
          </cell>
          <cell r="AQ192">
            <v>256118.18</v>
          </cell>
          <cell r="AR192">
            <v>24379.98</v>
          </cell>
        </row>
        <row r="193">
          <cell r="AJ193">
            <v>16800</v>
          </cell>
          <cell r="AK193" t="str">
            <v>+</v>
          </cell>
          <cell r="AL193" t="str">
            <v>2050</v>
          </cell>
          <cell r="AM193" t="str">
            <v>501325</v>
          </cell>
          <cell r="AN193" t="str">
            <v>501325 Physical Exams</v>
          </cell>
          <cell r="AO193" t="str">
            <v xml:space="preserve">     26.5-</v>
          </cell>
          <cell r="AP193">
            <v>7021.09</v>
          </cell>
          <cell r="AQ193">
            <v>9551.75</v>
          </cell>
          <cell r="AR193">
            <v>-2530.66</v>
          </cell>
        </row>
        <row r="194">
          <cell r="AJ194">
            <v>16900</v>
          </cell>
          <cell r="AK194" t="str">
            <v>+</v>
          </cell>
          <cell r="AL194" t="str">
            <v>2050</v>
          </cell>
          <cell r="AM194" t="str">
            <v>501650</v>
          </cell>
          <cell r="AN194" t="str">
            <v>501650 Worker's Comp/WorkCover Levy</v>
          </cell>
          <cell r="AO194" t="str">
            <v xml:space="preserve">     13.1</v>
          </cell>
          <cell r="AP194">
            <v>1752605.39</v>
          </cell>
          <cell r="AQ194">
            <v>1549243.52</v>
          </cell>
          <cell r="AR194">
            <v>203361.87</v>
          </cell>
        </row>
        <row r="195">
          <cell r="AJ195">
            <v>17000</v>
          </cell>
          <cell r="AK195" t="str">
            <v>+</v>
          </cell>
          <cell r="AL195" t="str">
            <v>2050</v>
          </cell>
          <cell r="AM195" t="str">
            <v>501670</v>
          </cell>
          <cell r="AN195" t="str">
            <v>501670 Black Lung Benefit</v>
          </cell>
          <cell r="AO195" t="str">
            <v xml:space="preserve">     47.8</v>
          </cell>
          <cell r="AP195">
            <v>700060.68</v>
          </cell>
          <cell r="AQ195">
            <v>473531.98</v>
          </cell>
          <cell r="AR195">
            <v>226528.7</v>
          </cell>
        </row>
        <row r="196">
          <cell r="AJ196">
            <v>17100</v>
          </cell>
          <cell r="AK196" t="str">
            <v>+</v>
          </cell>
          <cell r="AL196" t="str">
            <v>2050</v>
          </cell>
          <cell r="AM196" t="str">
            <v>502900</v>
          </cell>
          <cell r="AN196" t="str">
            <v>502900 Other Salary Overheads/Oncosts</v>
          </cell>
          <cell r="AO196" t="str">
            <v xml:space="preserve">     11.6</v>
          </cell>
          <cell r="AP196">
            <v>932343.91</v>
          </cell>
          <cell r="AQ196">
            <v>835476.89</v>
          </cell>
          <cell r="AR196">
            <v>96867.02</v>
          </cell>
        </row>
        <row r="197">
          <cell r="AJ197">
            <v>17200</v>
          </cell>
          <cell r="AK197" t="str">
            <v>+</v>
          </cell>
          <cell r="AL197" t="str">
            <v>2050</v>
          </cell>
          <cell r="AM197" t="str">
            <v>503110</v>
          </cell>
          <cell r="AN197" t="str">
            <v>503110 Lodging</v>
          </cell>
          <cell r="AO197" t="str">
            <v xml:space="preserve">     41.4-</v>
          </cell>
          <cell r="AP197">
            <v>13598.76</v>
          </cell>
          <cell r="AQ197">
            <v>23197.73</v>
          </cell>
          <cell r="AR197">
            <v>-9598.9699999999993</v>
          </cell>
        </row>
        <row r="198">
          <cell r="AJ198">
            <v>17300</v>
          </cell>
          <cell r="AK198" t="str">
            <v>+</v>
          </cell>
          <cell r="AL198" t="str">
            <v>2050</v>
          </cell>
          <cell r="AM198" t="str">
            <v>503120</v>
          </cell>
          <cell r="AN198" t="str">
            <v>503120 Meals &amp; Entertainment</v>
          </cell>
          <cell r="AO198" t="str">
            <v xml:space="preserve">     42.6-</v>
          </cell>
          <cell r="AP198">
            <v>27011.06</v>
          </cell>
          <cell r="AQ198">
            <v>47058.6</v>
          </cell>
          <cell r="AR198">
            <v>-20047.54</v>
          </cell>
        </row>
        <row r="199">
          <cell r="AJ199">
            <v>17400</v>
          </cell>
          <cell r="AK199" t="str">
            <v>+</v>
          </cell>
          <cell r="AL199" t="str">
            <v>2050</v>
          </cell>
          <cell r="AM199" t="str">
            <v>503125</v>
          </cell>
          <cell r="AN199" t="str">
            <v>503125 Vehicle Rental  and Expense</v>
          </cell>
          <cell r="AO199" t="str">
            <v/>
          </cell>
          <cell r="AP199">
            <v>69</v>
          </cell>
          <cell r="AQ199">
            <v>0</v>
          </cell>
          <cell r="AR199">
            <v>69</v>
          </cell>
        </row>
        <row r="200">
          <cell r="AJ200">
            <v>17500</v>
          </cell>
          <cell r="AK200" t="str">
            <v>+</v>
          </cell>
          <cell r="AL200" t="str">
            <v>2050</v>
          </cell>
          <cell r="AM200" t="str">
            <v>503130</v>
          </cell>
          <cell r="AN200" t="str">
            <v>503130 Other Ground Transportation - Commercial</v>
          </cell>
          <cell r="AO200" t="str">
            <v xml:space="preserve">     50.3-</v>
          </cell>
          <cell r="AP200">
            <v>9905.8799999999992</v>
          </cell>
          <cell r="AQ200">
            <v>19947.52</v>
          </cell>
          <cell r="AR200">
            <v>-10041.64</v>
          </cell>
        </row>
        <row r="201">
          <cell r="AJ201">
            <v>17600</v>
          </cell>
          <cell r="AK201" t="str">
            <v>+</v>
          </cell>
          <cell r="AL201" t="str">
            <v>2050</v>
          </cell>
          <cell r="AM201" t="str">
            <v>503135</v>
          </cell>
          <cell r="AN201" t="str">
            <v>503135 Auto Expense/Parking/Mileage</v>
          </cell>
          <cell r="AO201" t="str">
            <v xml:space="preserve">    109.1</v>
          </cell>
          <cell r="AP201">
            <v>33270.160000000003</v>
          </cell>
          <cell r="AQ201">
            <v>15913.25</v>
          </cell>
          <cell r="AR201">
            <v>17356.91</v>
          </cell>
        </row>
        <row r="202">
          <cell r="AJ202">
            <v>17700</v>
          </cell>
          <cell r="AK202" t="str">
            <v>+</v>
          </cell>
          <cell r="AL202" t="str">
            <v>2050</v>
          </cell>
          <cell r="AM202" t="str">
            <v>503140</v>
          </cell>
          <cell r="AN202" t="str">
            <v>503140 Cellular Telephones Expense</v>
          </cell>
          <cell r="AO202" t="str">
            <v xml:space="preserve">    100.0-</v>
          </cell>
          <cell r="AP202">
            <v>0</v>
          </cell>
          <cell r="AQ202">
            <v>585.27</v>
          </cell>
          <cell r="AR202">
            <v>-585.27</v>
          </cell>
        </row>
        <row r="203">
          <cell r="AJ203">
            <v>17800</v>
          </cell>
          <cell r="AK203" t="str">
            <v>+</v>
          </cell>
          <cell r="AL203" t="str">
            <v>2050</v>
          </cell>
          <cell r="AM203" t="str">
            <v>503150</v>
          </cell>
          <cell r="AN203" t="str">
            <v>503150 Training</v>
          </cell>
          <cell r="AO203" t="str">
            <v xml:space="preserve">      4.6-</v>
          </cell>
          <cell r="AP203">
            <v>40555.99</v>
          </cell>
          <cell r="AQ203">
            <v>42525.599999999999</v>
          </cell>
          <cell r="AR203">
            <v>-1969.61</v>
          </cell>
        </row>
        <row r="204">
          <cell r="AJ204">
            <v>17900</v>
          </cell>
          <cell r="AK204" t="str">
            <v>+</v>
          </cell>
          <cell r="AL204" t="str">
            <v>2050</v>
          </cell>
          <cell r="AM204" t="str">
            <v>503400</v>
          </cell>
          <cell r="AN204" t="str">
            <v>503400 Other Employee Related Expenses</v>
          </cell>
          <cell r="AO204" t="str">
            <v xml:space="preserve">    100.0-</v>
          </cell>
          <cell r="AP204">
            <v>0</v>
          </cell>
          <cell r="AQ204">
            <v>442</v>
          </cell>
          <cell r="AR204">
            <v>-442</v>
          </cell>
        </row>
        <row r="205">
          <cell r="AJ205">
            <v>18000</v>
          </cell>
          <cell r="AK205" t="str">
            <v>+</v>
          </cell>
          <cell r="AL205" t="str">
            <v>2050</v>
          </cell>
          <cell r="AM205" t="str">
            <v>513100</v>
          </cell>
          <cell r="AN205" t="str">
            <v>513100 Fuel Handling</v>
          </cell>
          <cell r="AO205" t="str">
            <v xml:space="preserve">    100.0-</v>
          </cell>
          <cell r="AP205">
            <v>0</v>
          </cell>
          <cell r="AQ205">
            <v>168564.62</v>
          </cell>
          <cell r="AR205">
            <v>-168564.62</v>
          </cell>
        </row>
        <row r="206">
          <cell r="AJ206">
            <v>18100</v>
          </cell>
          <cell r="AK206" t="str">
            <v>+</v>
          </cell>
          <cell r="AL206" t="str">
            <v>2050</v>
          </cell>
          <cell r="AM206" t="str">
            <v>516040</v>
          </cell>
          <cell r="AN206" t="str">
            <v>516040 Cement &amp; Concrete Products</v>
          </cell>
          <cell r="AO206" t="str">
            <v xml:space="preserve">     13.1</v>
          </cell>
          <cell r="AP206">
            <v>470949.18</v>
          </cell>
          <cell r="AQ206">
            <v>416434.54</v>
          </cell>
          <cell r="AR206">
            <v>54514.64</v>
          </cell>
        </row>
        <row r="207">
          <cell r="AJ207">
            <v>18200</v>
          </cell>
          <cell r="AK207" t="str">
            <v>+</v>
          </cell>
          <cell r="AL207" t="str">
            <v>2050</v>
          </cell>
          <cell r="AM207" t="str">
            <v>516050</v>
          </cell>
          <cell r="AN207" t="str">
            <v>516050 Chemicals</v>
          </cell>
          <cell r="AO207" t="str">
            <v xml:space="preserve">     38.9-</v>
          </cell>
          <cell r="AP207">
            <v>2641.82</v>
          </cell>
          <cell r="AQ207">
            <v>4324.8</v>
          </cell>
          <cell r="AR207">
            <v>-1682.98</v>
          </cell>
        </row>
        <row r="208">
          <cell r="AJ208">
            <v>18300</v>
          </cell>
          <cell r="AK208" t="str">
            <v>+</v>
          </cell>
          <cell r="AL208" t="str">
            <v>2050</v>
          </cell>
          <cell r="AM208" t="str">
            <v>516070</v>
          </cell>
          <cell r="AN208" t="str">
            <v>516070 Computer Hardware</v>
          </cell>
          <cell r="AO208" t="str">
            <v xml:space="preserve">      6.8</v>
          </cell>
          <cell r="AP208">
            <v>52512.65</v>
          </cell>
          <cell r="AQ208">
            <v>49176.23</v>
          </cell>
          <cell r="AR208">
            <v>3336.42</v>
          </cell>
        </row>
        <row r="209">
          <cell r="AJ209">
            <v>18400</v>
          </cell>
          <cell r="AK209" t="str">
            <v>+</v>
          </cell>
          <cell r="AL209" t="str">
            <v>2050</v>
          </cell>
          <cell r="AM209" t="str">
            <v>516080</v>
          </cell>
          <cell r="AN209" t="str">
            <v>516080 Computer Software, Licenses</v>
          </cell>
          <cell r="AO209" t="str">
            <v xml:space="preserve">    117.9</v>
          </cell>
          <cell r="AP209">
            <v>132231.29</v>
          </cell>
          <cell r="AQ209">
            <v>60696.88</v>
          </cell>
          <cell r="AR209">
            <v>71534.41</v>
          </cell>
        </row>
        <row r="210">
          <cell r="AJ210">
            <v>18500</v>
          </cell>
          <cell r="AK210" t="str">
            <v>+</v>
          </cell>
          <cell r="AL210" t="str">
            <v>2050</v>
          </cell>
          <cell r="AM210" t="str">
            <v>516110</v>
          </cell>
          <cell r="AN210" t="str">
            <v>516110 Conveyor Supplies</v>
          </cell>
          <cell r="AO210" t="str">
            <v xml:space="preserve">     11.7-</v>
          </cell>
          <cell r="AP210">
            <v>480551.43</v>
          </cell>
          <cell r="AQ210">
            <v>544520.64</v>
          </cell>
          <cell r="AR210">
            <v>-63969.21</v>
          </cell>
        </row>
        <row r="211">
          <cell r="AJ211">
            <v>18600</v>
          </cell>
          <cell r="AK211" t="str">
            <v>+</v>
          </cell>
          <cell r="AL211" t="str">
            <v>2050</v>
          </cell>
          <cell r="AM211" t="str">
            <v>516140</v>
          </cell>
          <cell r="AN211" t="str">
            <v>516140 Drills, Bits and Augers</v>
          </cell>
          <cell r="AO211" t="str">
            <v xml:space="preserve">     20.7</v>
          </cell>
          <cell r="AP211">
            <v>752106.49</v>
          </cell>
          <cell r="AQ211">
            <v>623262.21</v>
          </cell>
          <cell r="AR211">
            <v>128844.28</v>
          </cell>
        </row>
        <row r="212">
          <cell r="AJ212">
            <v>18700</v>
          </cell>
          <cell r="AK212" t="str">
            <v>+</v>
          </cell>
          <cell r="AL212" t="str">
            <v>2050</v>
          </cell>
          <cell r="AM212" t="str">
            <v>516150</v>
          </cell>
          <cell r="AN212" t="str">
            <v>516150 Electric Motors and Generators</v>
          </cell>
          <cell r="AO212" t="str">
            <v xml:space="preserve">    510.5</v>
          </cell>
          <cell r="AP212">
            <v>2557.4699999999998</v>
          </cell>
          <cell r="AQ212">
            <v>418.92</v>
          </cell>
          <cell r="AR212">
            <v>2138.5500000000002</v>
          </cell>
        </row>
        <row r="213">
          <cell r="AJ213">
            <v>18800</v>
          </cell>
          <cell r="AK213" t="str">
            <v>+</v>
          </cell>
          <cell r="AL213" t="str">
            <v>2050</v>
          </cell>
          <cell r="AM213" t="str">
            <v>516180</v>
          </cell>
          <cell r="AN213" t="str">
            <v>516180 Explosives</v>
          </cell>
          <cell r="AO213" t="str">
            <v xml:space="preserve">    123.5</v>
          </cell>
          <cell r="AP213">
            <v>107458.84</v>
          </cell>
          <cell r="AQ213">
            <v>48077.46</v>
          </cell>
          <cell r="AR213">
            <v>59381.38</v>
          </cell>
        </row>
        <row r="214">
          <cell r="AJ214">
            <v>18900</v>
          </cell>
          <cell r="AK214" t="str">
            <v>+</v>
          </cell>
          <cell r="AL214" t="str">
            <v>2050</v>
          </cell>
          <cell r="AM214" t="str">
            <v>516190</v>
          </cell>
          <cell r="AN214" t="str">
            <v>516190 Gravel &amp; Rock</v>
          </cell>
          <cell r="AO214" t="str">
            <v xml:space="preserve">     24.7-</v>
          </cell>
          <cell r="AP214">
            <v>120980.27</v>
          </cell>
          <cell r="AQ214">
            <v>160601.82</v>
          </cell>
          <cell r="AR214">
            <v>-39621.550000000003</v>
          </cell>
        </row>
        <row r="215">
          <cell r="AJ215">
            <v>19000</v>
          </cell>
          <cell r="AK215" t="str">
            <v>+</v>
          </cell>
          <cell r="AL215" t="str">
            <v>2050</v>
          </cell>
          <cell r="AM215" t="str">
            <v>516200</v>
          </cell>
          <cell r="AN215" t="str">
            <v>516200 Uniform / Safety Equipment</v>
          </cell>
          <cell r="AO215" t="str">
            <v xml:space="preserve">     12.7</v>
          </cell>
          <cell r="AP215">
            <v>720996.7</v>
          </cell>
          <cell r="AQ215">
            <v>639520.48</v>
          </cell>
          <cell r="AR215">
            <v>81476.22</v>
          </cell>
        </row>
        <row r="216">
          <cell r="AJ216">
            <v>19100</v>
          </cell>
          <cell r="AK216" t="str">
            <v>+</v>
          </cell>
          <cell r="AL216" t="str">
            <v>2050</v>
          </cell>
          <cell r="AM216" t="str">
            <v>516220</v>
          </cell>
          <cell r="AN216" t="str">
            <v>516220 Roof Control</v>
          </cell>
          <cell r="AO216" t="str">
            <v xml:space="preserve">     22.9</v>
          </cell>
          <cell r="AP216">
            <v>4755922.91</v>
          </cell>
          <cell r="AQ216">
            <v>3868648.2</v>
          </cell>
          <cell r="AR216">
            <v>887274.71</v>
          </cell>
        </row>
        <row r="217">
          <cell r="AJ217">
            <v>19200</v>
          </cell>
          <cell r="AK217" t="str">
            <v>+</v>
          </cell>
          <cell r="AL217" t="str">
            <v>2050</v>
          </cell>
          <cell r="AM217" t="str">
            <v>516230</v>
          </cell>
          <cell r="AN217" t="str">
            <v>516230 Lubricants, Oil, Grease</v>
          </cell>
          <cell r="AO217" t="str">
            <v xml:space="preserve">     38.4</v>
          </cell>
          <cell r="AP217">
            <v>454351.12</v>
          </cell>
          <cell r="AQ217">
            <v>328366.48</v>
          </cell>
          <cell r="AR217">
            <v>125984.64</v>
          </cell>
        </row>
        <row r="218">
          <cell r="AJ218">
            <v>19300</v>
          </cell>
          <cell r="AK218" t="str">
            <v>+</v>
          </cell>
          <cell r="AL218" t="str">
            <v>2050</v>
          </cell>
          <cell r="AM218" t="str">
            <v>516260</v>
          </cell>
          <cell r="AN218" t="str">
            <v>516260 Electronic Supplies</v>
          </cell>
          <cell r="AO218" t="str">
            <v xml:space="preserve">     12.3</v>
          </cell>
          <cell r="AP218">
            <v>489369.28</v>
          </cell>
          <cell r="AQ218">
            <v>435682.64</v>
          </cell>
          <cell r="AR218">
            <v>53686.64</v>
          </cell>
        </row>
        <row r="219">
          <cell r="AJ219">
            <v>19400</v>
          </cell>
          <cell r="AK219" t="str">
            <v>+</v>
          </cell>
          <cell r="AL219" t="str">
            <v>2050</v>
          </cell>
          <cell r="AM219" t="str">
            <v>516290</v>
          </cell>
          <cell r="AN219" t="str">
            <v>516290 Office Furniture &amp; Equipment</v>
          </cell>
          <cell r="AO219" t="str">
            <v xml:space="preserve">     74.0-</v>
          </cell>
          <cell r="AP219">
            <v>1035.6600000000001</v>
          </cell>
          <cell r="AQ219">
            <v>3989.92</v>
          </cell>
          <cell r="AR219">
            <v>-2954.26</v>
          </cell>
        </row>
        <row r="220">
          <cell r="AJ220">
            <v>19500</v>
          </cell>
          <cell r="AK220" t="str">
            <v>+</v>
          </cell>
          <cell r="AL220" t="str">
            <v>2050</v>
          </cell>
          <cell r="AM220" t="str">
            <v>516300</v>
          </cell>
          <cell r="AN220" t="str">
            <v>516300 Office Supplies</v>
          </cell>
          <cell r="AO220" t="str">
            <v xml:space="preserve">      4.4-</v>
          </cell>
          <cell r="AP220">
            <v>49682.23</v>
          </cell>
          <cell r="AQ220">
            <v>51989.5</v>
          </cell>
          <cell r="AR220">
            <v>-2307.27</v>
          </cell>
        </row>
        <row r="221">
          <cell r="AJ221">
            <v>19600</v>
          </cell>
          <cell r="AK221" t="str">
            <v>+</v>
          </cell>
          <cell r="AL221" t="str">
            <v>2050</v>
          </cell>
          <cell r="AM221" t="str">
            <v>516310</v>
          </cell>
          <cell r="AN221" t="str">
            <v>516310 Other Electrical Equipment/Supplies</v>
          </cell>
          <cell r="AO221" t="str">
            <v xml:space="preserve">     26.6</v>
          </cell>
          <cell r="AP221">
            <v>140631.93</v>
          </cell>
          <cell r="AQ221">
            <v>111069.29</v>
          </cell>
          <cell r="AR221">
            <v>29562.639999999999</v>
          </cell>
        </row>
        <row r="222">
          <cell r="AJ222">
            <v>19700</v>
          </cell>
          <cell r="AK222" t="str">
            <v>+</v>
          </cell>
          <cell r="AL222" t="str">
            <v>2050</v>
          </cell>
          <cell r="AM222" t="str">
            <v>516320</v>
          </cell>
          <cell r="AN222" t="str">
            <v>516320 Pipe, Valves and Fittings</v>
          </cell>
          <cell r="AO222" t="str">
            <v xml:space="preserve">     63.6</v>
          </cell>
          <cell r="AP222">
            <v>402160.33</v>
          </cell>
          <cell r="AQ222">
            <v>245777.87</v>
          </cell>
          <cell r="AR222">
            <v>156382.46</v>
          </cell>
        </row>
        <row r="223">
          <cell r="AJ223">
            <v>19800</v>
          </cell>
          <cell r="AK223" t="str">
            <v>+</v>
          </cell>
          <cell r="AL223" t="str">
            <v>2050</v>
          </cell>
          <cell r="AM223" t="str">
            <v>516330</v>
          </cell>
          <cell r="AN223" t="str">
            <v>516330 Wood Products</v>
          </cell>
          <cell r="AO223" t="str">
            <v xml:space="preserve">     27.0</v>
          </cell>
          <cell r="AP223">
            <v>141735.35999999999</v>
          </cell>
          <cell r="AQ223">
            <v>111631.12</v>
          </cell>
          <cell r="AR223">
            <v>30104.240000000002</v>
          </cell>
        </row>
        <row r="224">
          <cell r="AJ224">
            <v>19900</v>
          </cell>
          <cell r="AK224" t="str">
            <v>+</v>
          </cell>
          <cell r="AL224" t="str">
            <v>2050</v>
          </cell>
          <cell r="AM224" t="str">
            <v>516360</v>
          </cell>
          <cell r="AN224" t="str">
            <v>516360 Tires, Tubes, and Wheels</v>
          </cell>
          <cell r="AO224" t="str">
            <v xml:space="preserve">     23.4</v>
          </cell>
          <cell r="AP224">
            <v>314134.46000000002</v>
          </cell>
          <cell r="AQ224">
            <v>254538.88</v>
          </cell>
          <cell r="AR224">
            <v>59595.58</v>
          </cell>
        </row>
        <row r="225">
          <cell r="AJ225">
            <v>20000</v>
          </cell>
          <cell r="AK225" t="str">
            <v>+</v>
          </cell>
          <cell r="AL225" t="str">
            <v>2050</v>
          </cell>
          <cell r="AM225" t="str">
            <v>516380</v>
          </cell>
          <cell r="AN225" t="str">
            <v>516380 HVAC</v>
          </cell>
          <cell r="AO225" t="str">
            <v xml:space="preserve">     10.6</v>
          </cell>
          <cell r="AP225">
            <v>360737.63</v>
          </cell>
          <cell r="AQ225">
            <v>326136.88</v>
          </cell>
          <cell r="AR225">
            <v>34600.75</v>
          </cell>
        </row>
        <row r="226">
          <cell r="AJ226">
            <v>20100</v>
          </cell>
          <cell r="AK226" t="str">
            <v>+</v>
          </cell>
          <cell r="AL226" t="str">
            <v>2050</v>
          </cell>
          <cell r="AM226" t="str">
            <v>516410</v>
          </cell>
          <cell r="AN226" t="str">
            <v>516410 Tools</v>
          </cell>
          <cell r="AO226" t="str">
            <v xml:space="preserve">      3.8</v>
          </cell>
          <cell r="AP226">
            <v>116073.99</v>
          </cell>
          <cell r="AQ226">
            <v>111832.45</v>
          </cell>
          <cell r="AR226">
            <v>4241.54</v>
          </cell>
        </row>
        <row r="227">
          <cell r="AJ227">
            <v>20200</v>
          </cell>
          <cell r="AK227" t="str">
            <v>+</v>
          </cell>
          <cell r="AL227" t="str">
            <v>2050</v>
          </cell>
          <cell r="AM227" t="str">
            <v>516430</v>
          </cell>
          <cell r="AN227" t="str">
            <v>516430 Hydraulic Components</v>
          </cell>
          <cell r="AO227" t="str">
            <v xml:space="preserve">     24.1</v>
          </cell>
          <cell r="AP227">
            <v>139129.63</v>
          </cell>
          <cell r="AQ227">
            <v>112080.14</v>
          </cell>
          <cell r="AR227">
            <v>27049.49</v>
          </cell>
        </row>
        <row r="228">
          <cell r="AJ228">
            <v>20300</v>
          </cell>
          <cell r="AK228" t="str">
            <v>+</v>
          </cell>
          <cell r="AL228" t="str">
            <v>2050</v>
          </cell>
          <cell r="AM228" t="str">
            <v>516440</v>
          </cell>
          <cell r="AN228" t="str">
            <v>516440 Fuel-Veh/Mobile Equip</v>
          </cell>
          <cell r="AO228" t="str">
            <v xml:space="preserve">     54.1</v>
          </cell>
          <cell r="AP228">
            <v>563011.19999999995</v>
          </cell>
          <cell r="AQ228">
            <v>365368.55</v>
          </cell>
          <cell r="AR228">
            <v>197642.65</v>
          </cell>
        </row>
        <row r="229">
          <cell r="AJ229">
            <v>20400</v>
          </cell>
          <cell r="AK229" t="str">
            <v>+</v>
          </cell>
          <cell r="AL229" t="str">
            <v>2050</v>
          </cell>
          <cell r="AM229" t="str">
            <v>516460</v>
          </cell>
          <cell r="AN229" t="str">
            <v>516460 Heavy Equipment Mat'l &amp; Supplies</v>
          </cell>
          <cell r="AO229" t="str">
            <v xml:space="preserve">     12.7</v>
          </cell>
          <cell r="AP229">
            <v>463242.35</v>
          </cell>
          <cell r="AQ229">
            <v>410970.1</v>
          </cell>
          <cell r="AR229">
            <v>52272.25</v>
          </cell>
        </row>
        <row r="230">
          <cell r="AJ230">
            <v>20500</v>
          </cell>
          <cell r="AK230" t="str">
            <v>+</v>
          </cell>
          <cell r="AL230" t="str">
            <v>2050</v>
          </cell>
          <cell r="AM230" t="str">
            <v>516490</v>
          </cell>
          <cell r="AN230" t="str">
            <v>516490 Pumps</v>
          </cell>
          <cell r="AO230" t="str">
            <v xml:space="preserve">     40.8</v>
          </cell>
          <cell r="AP230">
            <v>794230.34</v>
          </cell>
          <cell r="AQ230">
            <v>563975.9</v>
          </cell>
          <cell r="AR230">
            <v>230254.44</v>
          </cell>
        </row>
        <row r="231">
          <cell r="AJ231">
            <v>20600</v>
          </cell>
          <cell r="AK231" t="str">
            <v>+</v>
          </cell>
          <cell r="AL231" t="str">
            <v>2050</v>
          </cell>
          <cell r="AM231" t="str">
            <v>516900</v>
          </cell>
          <cell r="AN231" t="str">
            <v>516900 Miscellaneous Materials &amp; Supplies</v>
          </cell>
          <cell r="AO231" t="str">
            <v xml:space="preserve">     26.3</v>
          </cell>
          <cell r="AP231">
            <v>2564143.3199999998</v>
          </cell>
          <cell r="AQ231">
            <v>2030831.72</v>
          </cell>
          <cell r="AR231">
            <v>533311.6</v>
          </cell>
        </row>
        <row r="232">
          <cell r="AJ232">
            <v>20700</v>
          </cell>
          <cell r="AK232" t="str">
            <v>+</v>
          </cell>
          <cell r="AL232" t="str">
            <v>2050</v>
          </cell>
          <cell r="AM232" t="str">
            <v>516910</v>
          </cell>
          <cell r="AN232" t="str">
            <v>516910 Material Price Variance Account</v>
          </cell>
          <cell r="AO232" t="str">
            <v xml:space="preserve">     22.8-</v>
          </cell>
          <cell r="AP232">
            <v>5996.76</v>
          </cell>
          <cell r="AQ232">
            <v>7765.77</v>
          </cell>
          <cell r="AR232">
            <v>-1769.01</v>
          </cell>
        </row>
        <row r="233">
          <cell r="AJ233">
            <v>20800</v>
          </cell>
          <cell r="AK233" t="str">
            <v>+</v>
          </cell>
          <cell r="AL233" t="str">
            <v>2050</v>
          </cell>
          <cell r="AM233" t="str">
            <v>516930</v>
          </cell>
          <cell r="AN233" t="str">
            <v>516930 Diesel Fuel Hedge</v>
          </cell>
          <cell r="AO233" t="str">
            <v xml:space="preserve">     71.0-</v>
          </cell>
          <cell r="AP233">
            <v>-184217.8</v>
          </cell>
          <cell r="AQ233">
            <v>-107738.17</v>
          </cell>
          <cell r="AR233">
            <v>-76479.63</v>
          </cell>
        </row>
        <row r="234">
          <cell r="AJ234">
            <v>20900</v>
          </cell>
          <cell r="AK234" t="str">
            <v>+</v>
          </cell>
          <cell r="AL234" t="str">
            <v>2050</v>
          </cell>
          <cell r="AM234" t="str">
            <v>530045</v>
          </cell>
          <cell r="AN234" t="str">
            <v>530045 Constr &amp; Maint Contracts-Labor</v>
          </cell>
          <cell r="AO234" t="str">
            <v xml:space="preserve">     28.7</v>
          </cell>
          <cell r="AP234">
            <v>450141.15</v>
          </cell>
          <cell r="AQ234">
            <v>349679.13</v>
          </cell>
          <cell r="AR234">
            <v>100462.02</v>
          </cell>
        </row>
        <row r="235">
          <cell r="AJ235">
            <v>21000</v>
          </cell>
          <cell r="AK235" t="str">
            <v>+</v>
          </cell>
          <cell r="AL235" t="str">
            <v>2050</v>
          </cell>
          <cell r="AM235" t="str">
            <v>530049</v>
          </cell>
          <cell r="AN235" t="str">
            <v>530049 Building/Facilities Maint. Contracts</v>
          </cell>
          <cell r="AO235" t="str">
            <v/>
          </cell>
          <cell r="AP235">
            <v>142</v>
          </cell>
          <cell r="AQ235">
            <v>0</v>
          </cell>
          <cell r="AR235">
            <v>142</v>
          </cell>
        </row>
        <row r="236">
          <cell r="AJ236">
            <v>21100</v>
          </cell>
          <cell r="AK236" t="str">
            <v>+</v>
          </cell>
          <cell r="AL236" t="str">
            <v>2050</v>
          </cell>
          <cell r="AM236" t="str">
            <v>530050</v>
          </cell>
          <cell r="AN236" t="str">
            <v>530050 Constr &amp; Maint Contracts-Other</v>
          </cell>
          <cell r="AO236" t="str">
            <v xml:space="preserve">     15.4</v>
          </cell>
          <cell r="AP236">
            <v>2663611.91</v>
          </cell>
          <cell r="AQ236">
            <v>2308069.23</v>
          </cell>
          <cell r="AR236">
            <v>355542.68</v>
          </cell>
        </row>
        <row r="237">
          <cell r="AJ237">
            <v>21200</v>
          </cell>
          <cell r="AK237" t="str">
            <v>+</v>
          </cell>
          <cell r="AL237" t="str">
            <v>2050</v>
          </cell>
          <cell r="AM237" t="str">
            <v>530055</v>
          </cell>
          <cell r="AN237" t="str">
            <v>530055 Consulting/Technical Services</v>
          </cell>
          <cell r="AO237" t="str">
            <v xml:space="preserve">  1,754.2</v>
          </cell>
          <cell r="AP237">
            <v>11125.04</v>
          </cell>
          <cell r="AQ237">
            <v>600</v>
          </cell>
          <cell r="AR237">
            <v>10525.04</v>
          </cell>
        </row>
        <row r="238">
          <cell r="AJ238">
            <v>21300</v>
          </cell>
          <cell r="AK238" t="str">
            <v>+</v>
          </cell>
          <cell r="AL238" t="str">
            <v>2050</v>
          </cell>
          <cell r="AM238" t="str">
            <v>530073</v>
          </cell>
          <cell r="AN238" t="str">
            <v>530073 Freight/Hauling Services</v>
          </cell>
          <cell r="AO238" t="str">
            <v xml:space="preserve">     43.8</v>
          </cell>
          <cell r="AP238">
            <v>233048.94</v>
          </cell>
          <cell r="AQ238">
            <v>162076.10999999999</v>
          </cell>
          <cell r="AR238">
            <v>70972.83</v>
          </cell>
        </row>
        <row r="239">
          <cell r="AJ239">
            <v>21400</v>
          </cell>
          <cell r="AK239" t="str">
            <v>+</v>
          </cell>
          <cell r="AL239" t="str">
            <v>2050</v>
          </cell>
          <cell r="AM239" t="str">
            <v>530095</v>
          </cell>
          <cell r="AN239" t="str">
            <v>530095 Legal Fees &amp; Services</v>
          </cell>
          <cell r="AO239" t="str">
            <v xml:space="preserve">     50.6-</v>
          </cell>
          <cell r="AP239">
            <v>76376.509999999995</v>
          </cell>
          <cell r="AQ239">
            <v>154668.64000000001</v>
          </cell>
          <cell r="AR239">
            <v>-78292.13</v>
          </cell>
        </row>
        <row r="240">
          <cell r="AJ240">
            <v>21500</v>
          </cell>
          <cell r="AK240" t="str">
            <v>+</v>
          </cell>
          <cell r="AL240" t="str">
            <v>2050</v>
          </cell>
          <cell r="AM240" t="str">
            <v>530105</v>
          </cell>
          <cell r="AN240" t="str">
            <v>530105 Mining Services</v>
          </cell>
          <cell r="AO240" t="str">
            <v xml:space="preserve">     11.6-</v>
          </cell>
          <cell r="AP240">
            <v>1621773.6</v>
          </cell>
          <cell r="AQ240">
            <v>1835201.25</v>
          </cell>
          <cell r="AR240">
            <v>-213427.65</v>
          </cell>
        </row>
        <row r="241">
          <cell r="AJ241">
            <v>21600</v>
          </cell>
          <cell r="AK241" t="str">
            <v>+</v>
          </cell>
          <cell r="AL241" t="str">
            <v>2050</v>
          </cell>
          <cell r="AM241" t="str">
            <v>530190</v>
          </cell>
          <cell r="AN241" t="str">
            <v>530190 Miscellaneous Contracts &amp; Services</v>
          </cell>
          <cell r="AO241" t="str">
            <v xml:space="preserve">     48.2</v>
          </cell>
          <cell r="AP241">
            <v>350640.5</v>
          </cell>
          <cell r="AQ241">
            <v>236559.35</v>
          </cell>
          <cell r="AR241">
            <v>114081.15</v>
          </cell>
        </row>
        <row r="242">
          <cell r="AJ242">
            <v>21700</v>
          </cell>
          <cell r="AK242" t="str">
            <v>+</v>
          </cell>
          <cell r="AL242" t="str">
            <v>2050</v>
          </cell>
          <cell r="AM242" t="str">
            <v>535000</v>
          </cell>
          <cell r="AN242" t="str">
            <v>535000 Electricity</v>
          </cell>
          <cell r="AO242" t="str">
            <v xml:space="preserve">     22.1</v>
          </cell>
          <cell r="AP242">
            <v>2939437.09</v>
          </cell>
          <cell r="AQ242">
            <v>2406456.5699999998</v>
          </cell>
          <cell r="AR242">
            <v>532980.52</v>
          </cell>
        </row>
        <row r="243">
          <cell r="AJ243">
            <v>21800</v>
          </cell>
          <cell r="AK243" t="str">
            <v>+</v>
          </cell>
          <cell r="AL243" t="str">
            <v>2050</v>
          </cell>
          <cell r="AM243" t="str">
            <v>535100</v>
          </cell>
          <cell r="AN243" t="str">
            <v>535100 Telephone</v>
          </cell>
          <cell r="AO243" t="str">
            <v xml:space="preserve">      6.2-</v>
          </cell>
          <cell r="AP243">
            <v>61132.65</v>
          </cell>
          <cell r="AQ243">
            <v>65141.25</v>
          </cell>
          <cell r="AR243">
            <v>-4008.6</v>
          </cell>
        </row>
        <row r="244">
          <cell r="AJ244">
            <v>21900</v>
          </cell>
          <cell r="AK244" t="str">
            <v>+</v>
          </cell>
          <cell r="AL244" t="str">
            <v>2050</v>
          </cell>
          <cell r="AM244" t="str">
            <v>535225</v>
          </cell>
          <cell r="AN244" t="str">
            <v>535225 Water</v>
          </cell>
          <cell r="AO244" t="str">
            <v xml:space="preserve">     13.5-</v>
          </cell>
          <cell r="AP244">
            <v>4972.03</v>
          </cell>
          <cell r="AQ244">
            <v>5751.18</v>
          </cell>
          <cell r="AR244">
            <v>-779.15</v>
          </cell>
        </row>
        <row r="245">
          <cell r="AJ245">
            <v>22000</v>
          </cell>
          <cell r="AK245" t="str">
            <v>+</v>
          </cell>
          <cell r="AL245" t="str">
            <v>2050</v>
          </cell>
          <cell r="AM245" t="str">
            <v>541000</v>
          </cell>
          <cell r="AN245" t="str">
            <v>541000 Equipment Rent</v>
          </cell>
          <cell r="AO245" t="str">
            <v xml:space="preserve">    101.3-</v>
          </cell>
          <cell r="AP245">
            <v>-1296.6099999999999</v>
          </cell>
          <cell r="AQ245">
            <v>98412.83</v>
          </cell>
          <cell r="AR245">
            <v>-99709.440000000002</v>
          </cell>
        </row>
        <row r="246">
          <cell r="AJ246">
            <v>22100</v>
          </cell>
          <cell r="AK246" t="str">
            <v>+</v>
          </cell>
          <cell r="AL246" t="str">
            <v>2050</v>
          </cell>
          <cell r="AM246" t="str">
            <v>543000</v>
          </cell>
          <cell r="AN246" t="str">
            <v>543000 Other Rent/Leases</v>
          </cell>
          <cell r="AO246" t="str">
            <v xml:space="preserve">     89.8-</v>
          </cell>
          <cell r="AP246">
            <v>343</v>
          </cell>
          <cell r="AQ246">
            <v>3362.42</v>
          </cell>
          <cell r="AR246">
            <v>-3019.42</v>
          </cell>
        </row>
        <row r="247">
          <cell r="AJ247">
            <v>22200</v>
          </cell>
          <cell r="AK247" t="str">
            <v>+</v>
          </cell>
          <cell r="AL247" t="str">
            <v>2050</v>
          </cell>
          <cell r="AM247" t="str">
            <v>544000</v>
          </cell>
          <cell r="AN247" t="str">
            <v>544000 Coal Leases</v>
          </cell>
          <cell r="AO247" t="str">
            <v xml:space="preserve">     96.6</v>
          </cell>
          <cell r="AP247">
            <v>-2652</v>
          </cell>
          <cell r="AQ247">
            <v>-77966</v>
          </cell>
          <cell r="AR247">
            <v>75314</v>
          </cell>
        </row>
        <row r="248">
          <cell r="AJ248">
            <v>22300</v>
          </cell>
          <cell r="AK248" t="str">
            <v>+</v>
          </cell>
          <cell r="AL248" t="str">
            <v>2050</v>
          </cell>
          <cell r="AM248" t="str">
            <v>545000</v>
          </cell>
          <cell r="AN248" t="str">
            <v>545000 Liability Insurance Costs</v>
          </cell>
          <cell r="AO248" t="str">
            <v xml:space="preserve">     32.0-</v>
          </cell>
          <cell r="AP248">
            <v>122502.46</v>
          </cell>
          <cell r="AQ248">
            <v>180219.33</v>
          </cell>
          <cell r="AR248">
            <v>-57716.87</v>
          </cell>
        </row>
        <row r="249">
          <cell r="AJ249">
            <v>22400</v>
          </cell>
          <cell r="AK249" t="str">
            <v>+</v>
          </cell>
          <cell r="AL249" t="str">
            <v>2050</v>
          </cell>
          <cell r="AM249" t="str">
            <v>545100</v>
          </cell>
          <cell r="AN249" t="str">
            <v>545100 Royalties</v>
          </cell>
          <cell r="AO249" t="str">
            <v xml:space="preserve">     14.4</v>
          </cell>
          <cell r="AP249">
            <v>374921.7</v>
          </cell>
          <cell r="AQ249">
            <v>327616.99</v>
          </cell>
          <cell r="AR249">
            <v>47304.71</v>
          </cell>
        </row>
        <row r="250">
          <cell r="AJ250">
            <v>22500</v>
          </cell>
          <cell r="AK250" t="str">
            <v>+</v>
          </cell>
          <cell r="AL250" t="str">
            <v>2050</v>
          </cell>
          <cell r="AM250" t="str">
            <v>545150</v>
          </cell>
          <cell r="AN250" t="str">
            <v>545150 Miscellaneous Administ/General Expenses</v>
          </cell>
          <cell r="AO250" t="str">
            <v xml:space="preserve">     46.7</v>
          </cell>
          <cell r="AP250">
            <v>105367.98</v>
          </cell>
          <cell r="AQ250">
            <v>71821.56</v>
          </cell>
          <cell r="AR250">
            <v>33546.42</v>
          </cell>
        </row>
        <row r="251">
          <cell r="AJ251">
            <v>22600</v>
          </cell>
          <cell r="AK251" t="str">
            <v>+</v>
          </cell>
          <cell r="AL251" t="str">
            <v>2050</v>
          </cell>
          <cell r="AM251" t="str">
            <v>545245</v>
          </cell>
          <cell r="AN251" t="str">
            <v>545245 Accretion Expense - Elec Util. Plant - Mining</v>
          </cell>
          <cell r="AO251" t="str">
            <v xml:space="preserve">      3.1-</v>
          </cell>
          <cell r="AP251">
            <v>76920</v>
          </cell>
          <cell r="AQ251">
            <v>79356.78</v>
          </cell>
          <cell r="AR251">
            <v>-2436.7800000000002</v>
          </cell>
        </row>
        <row r="252">
          <cell r="AJ252">
            <v>22700</v>
          </cell>
          <cell r="AK252" t="str">
            <v>+</v>
          </cell>
          <cell r="AL252" t="str">
            <v>2050</v>
          </cell>
          <cell r="AM252" t="str">
            <v>545250</v>
          </cell>
          <cell r="AN252" t="str">
            <v>545250 Management Fees</v>
          </cell>
          <cell r="AO252" t="str">
            <v xml:space="preserve">     27.7-</v>
          </cell>
          <cell r="AP252">
            <v>1064046</v>
          </cell>
          <cell r="AQ252">
            <v>1472074.59</v>
          </cell>
          <cell r="AR252">
            <v>-408028.59</v>
          </cell>
        </row>
        <row r="253">
          <cell r="AJ253">
            <v>22800</v>
          </cell>
          <cell r="AK253" t="str">
            <v>+</v>
          </cell>
          <cell r="AL253" t="str">
            <v>2050</v>
          </cell>
          <cell r="AM253" t="str">
            <v>545310</v>
          </cell>
          <cell r="AN253" t="str">
            <v>545310 Other O&amp;M Expense</v>
          </cell>
          <cell r="AO253" t="str">
            <v xml:space="preserve">    100.0-</v>
          </cell>
          <cell r="AP253">
            <v>0</v>
          </cell>
          <cell r="AQ253">
            <v>2292321</v>
          </cell>
          <cell r="AR253">
            <v>-2292321</v>
          </cell>
        </row>
        <row r="254">
          <cell r="AJ254">
            <v>22900</v>
          </cell>
          <cell r="AK254" t="str">
            <v>+</v>
          </cell>
          <cell r="AL254" t="str">
            <v>2050</v>
          </cell>
          <cell r="AM254" t="str">
            <v>545400</v>
          </cell>
          <cell r="AN254" t="str">
            <v>545400 Bank Charges &amp; Fees</v>
          </cell>
          <cell r="AO254" t="str">
            <v xml:space="preserve">     10.6-</v>
          </cell>
          <cell r="AP254">
            <v>3529.69</v>
          </cell>
          <cell r="AQ254">
            <v>3947.89</v>
          </cell>
          <cell r="AR254">
            <v>-418.2</v>
          </cell>
        </row>
        <row r="255">
          <cell r="AJ255">
            <v>23000</v>
          </cell>
          <cell r="AK255" t="str">
            <v>+</v>
          </cell>
          <cell r="AL255" t="str">
            <v>2050</v>
          </cell>
          <cell r="AM255" t="str">
            <v>545450</v>
          </cell>
          <cell r="AN255" t="str">
            <v>545450 Filing Fees</v>
          </cell>
          <cell r="AO255" t="str">
            <v xml:space="preserve">     97.4-</v>
          </cell>
          <cell r="AP255">
            <v>12</v>
          </cell>
          <cell r="AQ255">
            <v>467</v>
          </cell>
          <cell r="AR255">
            <v>-455</v>
          </cell>
        </row>
        <row r="256">
          <cell r="AJ256">
            <v>23100</v>
          </cell>
          <cell r="AK256" t="str">
            <v>+</v>
          </cell>
          <cell r="AL256" t="str">
            <v>2050</v>
          </cell>
          <cell r="AM256" t="str">
            <v>545550</v>
          </cell>
          <cell r="AN256" t="str">
            <v>545550 Club/Organization Membership and Expenses</v>
          </cell>
          <cell r="AO256" t="str">
            <v xml:space="preserve">      4.8</v>
          </cell>
          <cell r="AP256">
            <v>51094.94</v>
          </cell>
          <cell r="AQ256">
            <v>48735.6</v>
          </cell>
          <cell r="AR256">
            <v>2359.34</v>
          </cell>
        </row>
        <row r="257">
          <cell r="AJ257">
            <v>23200</v>
          </cell>
          <cell r="AK257" t="str">
            <v>+</v>
          </cell>
          <cell r="AL257" t="str">
            <v>2050</v>
          </cell>
          <cell r="AM257" t="str">
            <v>546960</v>
          </cell>
          <cell r="AN257" t="str">
            <v>546960 O&amp;M and A&amp;G - Credit</v>
          </cell>
          <cell r="AO257" t="str">
            <v xml:space="preserve">      8.6-</v>
          </cell>
          <cell r="AP257">
            <v>-65567497.43</v>
          </cell>
          <cell r="AQ257">
            <v>-60387295.210000001</v>
          </cell>
          <cell r="AR257">
            <v>-5180202.22</v>
          </cell>
        </row>
        <row r="258">
          <cell r="AJ258">
            <v>23300</v>
          </cell>
          <cell r="AK258" t="str">
            <v>+</v>
          </cell>
          <cell r="AL258" t="str">
            <v>2050</v>
          </cell>
          <cell r="AM258" t="str">
            <v>546961</v>
          </cell>
          <cell r="AN258" t="str">
            <v>546961 Mining - ARO Accretion Exp - Credit</v>
          </cell>
          <cell r="AO258" t="str">
            <v xml:space="preserve">      3.1</v>
          </cell>
          <cell r="AP258">
            <v>-76920</v>
          </cell>
          <cell r="AQ258">
            <v>-79356.78</v>
          </cell>
          <cell r="AR258">
            <v>2436.7800000000002</v>
          </cell>
        </row>
        <row r="259">
          <cell r="AJ259">
            <v>23400</v>
          </cell>
          <cell r="AK259" t="str">
            <v>+</v>
          </cell>
          <cell r="AL259" t="str">
            <v>2050</v>
          </cell>
          <cell r="AM259" t="str">
            <v>553500</v>
          </cell>
          <cell r="AN259" t="str">
            <v>553500 Customer &amp; Marketing Costs-Other</v>
          </cell>
          <cell r="AO259" t="str">
            <v xml:space="preserve">     55.6-</v>
          </cell>
          <cell r="AP259">
            <v>5119.3999999999996</v>
          </cell>
          <cell r="AQ259">
            <v>11518.97</v>
          </cell>
          <cell r="AR259">
            <v>-6399.57</v>
          </cell>
        </row>
        <row r="260">
          <cell r="AJ260">
            <v>23500</v>
          </cell>
          <cell r="AK260" t="str">
            <v>+</v>
          </cell>
          <cell r="AL260" t="str">
            <v>2050</v>
          </cell>
          <cell r="AM260" t="str">
            <v>560000</v>
          </cell>
          <cell r="AN260" t="str">
            <v>560000 Depletion</v>
          </cell>
          <cell r="AO260" t="str">
            <v xml:space="preserve">     44.8</v>
          </cell>
          <cell r="AP260">
            <v>1882248.16</v>
          </cell>
          <cell r="AQ260">
            <v>1299869.78</v>
          </cell>
          <cell r="AR260">
            <v>582378.38</v>
          </cell>
        </row>
        <row r="261">
          <cell r="AJ261">
            <v>23600</v>
          </cell>
          <cell r="AK261" t="str">
            <v>+</v>
          </cell>
          <cell r="AL261" t="str">
            <v>2050</v>
          </cell>
          <cell r="AM261" t="str">
            <v>565136</v>
          </cell>
          <cell r="AN261" t="str">
            <v>565136 Depreciation - Production- Mines</v>
          </cell>
          <cell r="AO261" t="str">
            <v xml:space="preserve">      6.7</v>
          </cell>
          <cell r="AP261">
            <v>10787777.49</v>
          </cell>
          <cell r="AQ261">
            <v>10110410.779999999</v>
          </cell>
          <cell r="AR261">
            <v>677366.71</v>
          </cell>
        </row>
        <row r="262">
          <cell r="AJ262">
            <v>23700</v>
          </cell>
          <cell r="AK262" t="str">
            <v>+</v>
          </cell>
          <cell r="AL262" t="str">
            <v>2050</v>
          </cell>
          <cell r="AM262" t="str">
            <v>565960</v>
          </cell>
          <cell r="AN262" t="str">
            <v>565960 Depr and Amort - Credit</v>
          </cell>
          <cell r="AO262" t="str">
            <v xml:space="preserve">     11.3-</v>
          </cell>
          <cell r="AP262">
            <v>-12738544.92</v>
          </cell>
          <cell r="AQ262">
            <v>-11443822.4</v>
          </cell>
          <cell r="AR262">
            <v>-1294722.52</v>
          </cell>
        </row>
        <row r="263">
          <cell r="AJ263">
            <v>23800</v>
          </cell>
          <cell r="AK263" t="str">
            <v>+</v>
          </cell>
          <cell r="AL263" t="str">
            <v>2050</v>
          </cell>
          <cell r="AM263" t="str">
            <v>566541</v>
          </cell>
          <cell r="AN263" t="str">
            <v>566541 Reclamation Amortization - Mines</v>
          </cell>
          <cell r="AO263" t="str">
            <v xml:space="preserve">     28.8</v>
          </cell>
          <cell r="AP263">
            <v>145439.26999999999</v>
          </cell>
          <cell r="AQ263">
            <v>112898.62</v>
          </cell>
          <cell r="AR263">
            <v>32540.65</v>
          </cell>
        </row>
        <row r="264">
          <cell r="AJ264">
            <v>23900</v>
          </cell>
          <cell r="AK264" t="str">
            <v>+</v>
          </cell>
          <cell r="AL264" t="str">
            <v>2050</v>
          </cell>
          <cell r="AM264" t="str">
            <v>566901</v>
          </cell>
          <cell r="AN264" t="str">
            <v>566901 Other Amortization Mines</v>
          </cell>
          <cell r="AO264" t="str">
            <v xml:space="preserve">     23.7-</v>
          </cell>
          <cell r="AP264">
            <v>2673438</v>
          </cell>
          <cell r="AQ264">
            <v>3504614.75</v>
          </cell>
          <cell r="AR264">
            <v>-831176.75</v>
          </cell>
        </row>
        <row r="265">
          <cell r="AJ265">
            <v>24000</v>
          </cell>
          <cell r="AK265" t="str">
            <v>+</v>
          </cell>
          <cell r="AL265" t="str">
            <v>2050</v>
          </cell>
          <cell r="AM265" t="str">
            <v>566944</v>
          </cell>
          <cell r="AN265" t="str">
            <v>566944 Amortization of ARO Reg Asset/Liab</v>
          </cell>
          <cell r="AO265" t="str">
            <v xml:space="preserve">      3.1</v>
          </cell>
          <cell r="AP265">
            <v>-76920</v>
          </cell>
          <cell r="AQ265">
            <v>-79356.78</v>
          </cell>
          <cell r="AR265">
            <v>2436.7800000000002</v>
          </cell>
        </row>
        <row r="266">
          <cell r="AJ266">
            <v>24100</v>
          </cell>
          <cell r="AK266" t="str">
            <v>+</v>
          </cell>
          <cell r="AL266" t="str">
            <v>2050</v>
          </cell>
          <cell r="AM266" t="str">
            <v>579000</v>
          </cell>
          <cell r="AN266" t="str">
            <v>579000 Property Tax</v>
          </cell>
          <cell r="AO266" t="str">
            <v xml:space="preserve">      2.4-</v>
          </cell>
          <cell r="AP266">
            <v>1167080.51</v>
          </cell>
          <cell r="AQ266">
            <v>1196251</v>
          </cell>
          <cell r="AR266">
            <v>-29170.49</v>
          </cell>
        </row>
        <row r="267">
          <cell r="AJ267">
            <v>24200</v>
          </cell>
          <cell r="AK267" t="str">
            <v>+</v>
          </cell>
          <cell r="AL267" t="str">
            <v>2050</v>
          </cell>
          <cell r="AM267" t="str">
            <v>580501</v>
          </cell>
          <cell r="AN267" t="str">
            <v>580501 Payroll Tax Expense - Mines</v>
          </cell>
          <cell r="AO267" t="str">
            <v xml:space="preserve">     21.9</v>
          </cell>
          <cell r="AP267">
            <v>1141082.4099999999</v>
          </cell>
          <cell r="AQ267">
            <v>936430.53</v>
          </cell>
          <cell r="AR267">
            <v>204651.88</v>
          </cell>
        </row>
        <row r="268">
          <cell r="AJ268">
            <v>24300</v>
          </cell>
          <cell r="AK268" t="str">
            <v>+</v>
          </cell>
          <cell r="AL268" t="str">
            <v>2050</v>
          </cell>
          <cell r="AM268" t="str">
            <v>582300</v>
          </cell>
          <cell r="AN268" t="str">
            <v>582300 Permits &amp; Licenses</v>
          </cell>
          <cell r="AO268" t="str">
            <v xml:space="preserve">      8.3</v>
          </cell>
          <cell r="AP268">
            <v>107387.25</v>
          </cell>
          <cell r="AQ268">
            <v>99185.600000000006</v>
          </cell>
          <cell r="AR268">
            <v>8201.65</v>
          </cell>
        </row>
        <row r="269">
          <cell r="AJ269">
            <v>24400</v>
          </cell>
          <cell r="AK269" t="str">
            <v>+</v>
          </cell>
          <cell r="AL269" t="str">
            <v>2050</v>
          </cell>
          <cell r="AM269" t="str">
            <v>583451</v>
          </cell>
          <cell r="AN269" t="str">
            <v>583451 Extraction Tax - Mines</v>
          </cell>
          <cell r="AO269" t="str">
            <v xml:space="preserve">     87.3</v>
          </cell>
          <cell r="AP269">
            <v>5449086.2599999998</v>
          </cell>
          <cell r="AQ269">
            <v>2909768.99</v>
          </cell>
          <cell r="AR269">
            <v>2539317.27</v>
          </cell>
        </row>
        <row r="270">
          <cell r="AJ270">
            <v>24500</v>
          </cell>
          <cell r="AK270" t="str">
            <v>+</v>
          </cell>
          <cell r="AL270" t="str">
            <v>2050</v>
          </cell>
          <cell r="AM270" t="str">
            <v>583501</v>
          </cell>
          <cell r="AN270" t="str">
            <v>583501 Federal Reclamation Tax-Mines</v>
          </cell>
          <cell r="AO270" t="str">
            <v xml:space="preserve">    141.4</v>
          </cell>
          <cell r="AP270">
            <v>604839.06000000006</v>
          </cell>
          <cell r="AQ270">
            <v>250588.67</v>
          </cell>
          <cell r="AR270">
            <v>354250.39</v>
          </cell>
        </row>
        <row r="271">
          <cell r="AJ271">
            <v>24600</v>
          </cell>
          <cell r="AK271" t="str">
            <v>+</v>
          </cell>
          <cell r="AL271" t="str">
            <v>2050</v>
          </cell>
          <cell r="AM271" t="str">
            <v>584100</v>
          </cell>
          <cell r="AN271" t="str">
            <v>584100 Government Royalties</v>
          </cell>
          <cell r="AO271" t="str">
            <v xml:space="preserve">     71.9-</v>
          </cell>
          <cell r="AP271">
            <v>2940</v>
          </cell>
          <cell r="AQ271">
            <v>10461</v>
          </cell>
          <cell r="AR271">
            <v>-7521</v>
          </cell>
        </row>
        <row r="272">
          <cell r="AJ272">
            <v>24700</v>
          </cell>
          <cell r="AK272" t="str">
            <v>+</v>
          </cell>
          <cell r="AL272" t="str">
            <v>2050</v>
          </cell>
          <cell r="AM272" t="str">
            <v>584101</v>
          </cell>
          <cell r="AN272" t="str">
            <v>584101 Government Royalties - Mines</v>
          </cell>
          <cell r="AO272" t="str">
            <v xml:space="preserve">    100.4</v>
          </cell>
          <cell r="AP272">
            <v>6897785.4299999997</v>
          </cell>
          <cell r="AQ272">
            <v>3441314.92</v>
          </cell>
          <cell r="AR272">
            <v>3456470.51</v>
          </cell>
        </row>
        <row r="273">
          <cell r="AJ273">
            <v>24800</v>
          </cell>
          <cell r="AK273" t="str">
            <v>+</v>
          </cell>
          <cell r="AL273" t="str">
            <v>2050</v>
          </cell>
          <cell r="AM273" t="str">
            <v>584201</v>
          </cell>
          <cell r="AN273" t="str">
            <v>584201 Other Royalties - Mines</v>
          </cell>
          <cell r="AO273" t="str">
            <v xml:space="preserve">     76.6-</v>
          </cell>
          <cell r="AP273">
            <v>607320.28</v>
          </cell>
          <cell r="AQ273">
            <v>2590955.39</v>
          </cell>
          <cell r="AR273">
            <v>-1983635.11</v>
          </cell>
        </row>
        <row r="274">
          <cell r="AJ274">
            <v>24900</v>
          </cell>
          <cell r="AK274" t="str">
            <v>+</v>
          </cell>
          <cell r="AL274" t="str">
            <v>2050</v>
          </cell>
          <cell r="AM274" t="str">
            <v>584960</v>
          </cell>
          <cell r="AN274" t="str">
            <v>584960 Taxes Other Non-Income - Credit</v>
          </cell>
          <cell r="AO274" t="str">
            <v xml:space="preserve">     41.6-</v>
          </cell>
          <cell r="AP274">
            <v>-14729051.539999999</v>
          </cell>
          <cell r="AQ274">
            <v>-10399339.970000001</v>
          </cell>
          <cell r="AR274">
            <v>-4329711.57</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Blundell"/>
      <sheetName val="PowerTax Input"/>
      <sheetName val="Depr Adj Summary"/>
      <sheetName val="Other Adjustments"/>
      <sheetName val="01-03 RAR Summary"/>
      <sheetName val="99-00 RAR Summary"/>
      <sheetName val="Bonus"/>
      <sheetName val="Bonus AMT"/>
      <sheetName val="Bonus a"/>
      <sheetName val="157"/>
      <sheetName val="159"/>
      <sheetName val="159 AMT"/>
      <sheetName val="159a"/>
      <sheetName val="HWY"/>
      <sheetName val="71 | 005"/>
      <sheetName val="71 | 005 AMT"/>
      <sheetName val="71 | 005 ACE"/>
      <sheetName val="84 | 045"/>
      <sheetName val="84 | 045 AMT"/>
      <sheetName val="84 | 045 ACE"/>
      <sheetName val="89 | 066"/>
      <sheetName val="89 | 066 AMT"/>
      <sheetName val="89 | 066 ACE"/>
      <sheetName val="29 | 115"/>
      <sheetName val="125 | 142"/>
      <sheetName val="125 | 142 AMT"/>
      <sheetName val="128 | 148"/>
      <sheetName val="128 | 148 AMT"/>
      <sheetName val="129 | 149"/>
      <sheetName val="129 | 149 AMT"/>
      <sheetName val="131 | 152"/>
      <sheetName val="131 | 152 AMT"/>
      <sheetName val="132 | 154"/>
      <sheetName val="132 | 154 AMT"/>
      <sheetName val="52 | 158"/>
      <sheetName val="53 | 162"/>
      <sheetName val="93 | 164"/>
      <sheetName val="93 | 164 AMT"/>
      <sheetName val="93 | 164 ACE"/>
      <sheetName val="94 | 167"/>
      <sheetName val="94 | 167 AMT"/>
      <sheetName val="94 | 167 ACE"/>
      <sheetName val="Depr Tables"/>
      <sheetName val="Depreciation Methods"/>
      <sheetName val="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4">
          <cell r="B4" t="str">
            <v>5-Year-Gross</v>
          </cell>
          <cell r="C4" t="str">
            <v>AMT-5</v>
          </cell>
          <cell r="D4" t="str">
            <v>ACRS-5</v>
          </cell>
          <cell r="E4" t="str">
            <v>7-Year-Gross</v>
          </cell>
          <cell r="F4" t="str">
            <v>7-Year-Net</v>
          </cell>
          <cell r="G4" t="str">
            <v>AMT-7</v>
          </cell>
          <cell r="H4" t="str">
            <v>ACE-7</v>
          </cell>
          <cell r="I4" t="str">
            <v>AMT-10-Net</v>
          </cell>
          <cell r="J4" t="str">
            <v>ACE-10</v>
          </cell>
          <cell r="K4" t="str">
            <v>ACRS-10</v>
          </cell>
          <cell r="L4" t="str">
            <v>ACRS-15-SL</v>
          </cell>
          <cell r="M4" t="str">
            <v>ACRS-15-Util</v>
          </cell>
          <cell r="N4" t="str">
            <v>Alt-ACRS-15</v>
          </cell>
          <cell r="O4" t="str">
            <v>MACRS-15</v>
          </cell>
          <cell r="P4" t="str">
            <v>ACRS-18-Alt</v>
          </cell>
          <cell r="Q4" t="str">
            <v>ACRS-19-Alt</v>
          </cell>
          <cell r="R4" t="str">
            <v>ACRS-SL-R-19</v>
          </cell>
          <cell r="S4" t="str">
            <v>20-Year-Gross</v>
          </cell>
          <cell r="T4" t="str">
            <v>20-Year-Net</v>
          </cell>
          <cell r="U4" t="str">
            <v>ACE-20-Net</v>
          </cell>
          <cell r="V4" t="str">
            <v>AMT-28-Net</v>
          </cell>
          <cell r="W4" t="str">
            <v>ACE-28-Gross</v>
          </cell>
          <cell r="X4" t="str">
            <v>ACE-28-Net</v>
          </cell>
          <cell r="Y4" t="str">
            <v>31.5-Year (Period 6)</v>
          </cell>
          <cell r="Z4" t="str">
            <v>MACRS-39-JUN</v>
          </cell>
          <cell r="AA4" t="str">
            <v>AMT-40-Jun</v>
          </cell>
          <cell r="AB4" t="str">
            <v>ACE-40-Jun</v>
          </cell>
        </row>
        <row r="5">
          <cell r="A5">
            <v>1</v>
          </cell>
          <cell r="B5">
            <v>0.2</v>
          </cell>
          <cell r="C5">
            <v>0.15</v>
          </cell>
          <cell r="D5">
            <v>0.15</v>
          </cell>
          <cell r="E5">
            <v>0.1429</v>
          </cell>
          <cell r="F5">
            <v>0.1429</v>
          </cell>
          <cell r="G5">
            <v>0.10714</v>
          </cell>
          <cell r="H5">
            <v>7.1429000000000006E-2</v>
          </cell>
          <cell r="I5">
            <v>7.4999999999999997E-2</v>
          </cell>
          <cell r="J5">
            <v>0.05</v>
          </cell>
          <cell r="K5">
            <v>0.08</v>
          </cell>
          <cell r="L5">
            <v>3.3333300000000003E-2</v>
          </cell>
          <cell r="M5">
            <v>0.05</v>
          </cell>
          <cell r="N5">
            <v>0.04</v>
          </cell>
          <cell r="O5">
            <v>0.05</v>
          </cell>
          <cell r="P5">
            <v>0.03</v>
          </cell>
          <cell r="Q5">
            <v>2.9000000000000001E-2</v>
          </cell>
          <cell r="R5">
            <v>2.5999999999999999E-2</v>
          </cell>
          <cell r="S5">
            <v>3.7499999999999999E-2</v>
          </cell>
          <cell r="T5">
            <v>3.7499999999999999E-2</v>
          </cell>
          <cell r="U5">
            <v>2.5000000000000001E-2</v>
          </cell>
          <cell r="V5">
            <v>2.6785699999999999E-2</v>
          </cell>
          <cell r="W5">
            <v>1.7857000000000001E-2</v>
          </cell>
          <cell r="X5">
            <v>1.7857000000000001E-2</v>
          </cell>
          <cell r="Y5">
            <v>1.72E-2</v>
          </cell>
          <cell r="Z5">
            <v>1.391E-2</v>
          </cell>
          <cell r="AA5">
            <v>1.354E-2</v>
          </cell>
          <cell r="AB5">
            <v>1.35E-2</v>
          </cell>
        </row>
        <row r="6">
          <cell r="A6">
            <v>2</v>
          </cell>
          <cell r="B6">
            <v>0.32</v>
          </cell>
          <cell r="C6">
            <v>0.3</v>
          </cell>
          <cell r="D6">
            <v>0.22</v>
          </cell>
          <cell r="E6">
            <v>0.24490000000000001</v>
          </cell>
          <cell r="F6">
            <v>0.28570000000000001</v>
          </cell>
          <cell r="G6">
            <v>0.21429000000000001</v>
          </cell>
          <cell r="H6">
            <v>0.14285700000000001</v>
          </cell>
          <cell r="I6">
            <v>0.15</v>
          </cell>
          <cell r="J6">
            <v>0.1</v>
          </cell>
          <cell r="K6">
            <v>0.14000000000000001</v>
          </cell>
          <cell r="L6">
            <v>6.6666699999999995E-2</v>
          </cell>
          <cell r="M6">
            <v>0.1</v>
          </cell>
          <cell r="N6">
            <v>7.0000000000000007E-2</v>
          </cell>
          <cell r="O6">
            <v>0.1</v>
          </cell>
          <cell r="P6">
            <v>0.06</v>
          </cell>
          <cell r="Q6">
            <v>5.2999999999999999E-2</v>
          </cell>
          <cell r="R6">
            <v>5.3999999999999999E-2</v>
          </cell>
          <cell r="S6">
            <v>7.2190000000000004E-2</v>
          </cell>
          <cell r="T6">
            <v>7.4999999999999997E-2</v>
          </cell>
          <cell r="U6">
            <v>5.1282000000000001E-2</v>
          </cell>
          <cell r="V6">
            <v>5.3571399999999998E-2</v>
          </cell>
          <cell r="W6">
            <v>3.5714000000000003E-2</v>
          </cell>
          <cell r="X6">
            <v>3.6364E-2</v>
          </cell>
          <cell r="Y6">
            <v>3.175E-2</v>
          </cell>
          <cell r="Z6">
            <v>2.564E-2</v>
          </cell>
          <cell r="AA6">
            <v>2.5000000000000001E-2</v>
          </cell>
          <cell r="AB6">
            <v>2.5000000000000001E-2</v>
          </cell>
        </row>
        <row r="7">
          <cell r="A7">
            <v>3</v>
          </cell>
          <cell r="B7">
            <v>0.192</v>
          </cell>
          <cell r="C7">
            <v>0.3</v>
          </cell>
          <cell r="D7">
            <v>0.21</v>
          </cell>
          <cell r="E7">
            <v>0.1749</v>
          </cell>
          <cell r="F7">
            <v>0.28570000000000001</v>
          </cell>
          <cell r="G7">
            <v>0.21428</v>
          </cell>
          <cell r="H7">
            <v>0.14285700000000001</v>
          </cell>
          <cell r="I7">
            <v>0.15</v>
          </cell>
          <cell r="J7">
            <v>0.1</v>
          </cell>
          <cell r="K7">
            <v>0.12</v>
          </cell>
          <cell r="L7">
            <v>6.6666699999999995E-2</v>
          </cell>
          <cell r="M7">
            <v>0.09</v>
          </cell>
          <cell r="N7">
            <v>7.0000000000000007E-2</v>
          </cell>
          <cell r="O7">
            <v>0.1</v>
          </cell>
          <cell r="P7">
            <v>0.06</v>
          </cell>
          <cell r="Q7">
            <v>5.2999999999999999E-2</v>
          </cell>
          <cell r="R7">
            <v>5.8000000000000003E-2</v>
          </cell>
          <cell r="S7">
            <v>6.6769999999999996E-2</v>
          </cell>
          <cell r="T7">
            <v>7.4999999999999997E-2</v>
          </cell>
          <cell r="U7">
            <v>5.4053999999999998E-2</v>
          </cell>
          <cell r="V7">
            <v>5.3571399999999998E-2</v>
          </cell>
          <cell r="W7">
            <v>3.5714999999999997E-2</v>
          </cell>
          <cell r="X7">
            <v>3.7735999999999999E-2</v>
          </cell>
          <cell r="Y7">
            <v>3.175E-2</v>
          </cell>
          <cell r="Z7">
            <v>2.564E-2</v>
          </cell>
          <cell r="AA7">
            <v>2.5000000000000001E-2</v>
          </cell>
          <cell r="AB7">
            <v>2.5000000000000001E-2</v>
          </cell>
        </row>
        <row r="8">
          <cell r="A8">
            <v>4</v>
          </cell>
          <cell r="B8">
            <v>0.1152</v>
          </cell>
          <cell r="C8">
            <v>0.4</v>
          </cell>
          <cell r="D8">
            <v>0.21</v>
          </cell>
          <cell r="E8">
            <v>0.1249</v>
          </cell>
          <cell r="F8">
            <v>0.28570000000000001</v>
          </cell>
          <cell r="G8">
            <v>0.22223000000000001</v>
          </cell>
          <cell r="H8">
            <v>0.14285700000000001</v>
          </cell>
          <cell r="I8">
            <v>0.15</v>
          </cell>
          <cell r="J8">
            <v>0.1</v>
          </cell>
          <cell r="K8">
            <v>0.1</v>
          </cell>
          <cell r="L8">
            <v>6.6666699999999995E-2</v>
          </cell>
          <cell r="M8">
            <v>0.08</v>
          </cell>
          <cell r="N8">
            <v>7.0000000000000007E-2</v>
          </cell>
          <cell r="O8">
            <v>0.1</v>
          </cell>
          <cell r="P8">
            <v>0.06</v>
          </cell>
          <cell r="Q8">
            <v>5.2999999999999999E-2</v>
          </cell>
          <cell r="R8">
            <v>0.06</v>
          </cell>
          <cell r="S8">
            <v>6.1769999999999999E-2</v>
          </cell>
          <cell r="T8">
            <v>7.4999999999999997E-2</v>
          </cell>
          <cell r="U8">
            <v>5.7142999999999999E-2</v>
          </cell>
          <cell r="V8">
            <v>5.3571399999999998E-2</v>
          </cell>
          <cell r="W8">
            <v>3.5714000000000003E-2</v>
          </cell>
          <cell r="X8">
            <v>3.9215E-2</v>
          </cell>
          <cell r="Y8">
            <v>3.175E-2</v>
          </cell>
          <cell r="Z8">
            <v>2.564E-2</v>
          </cell>
          <cell r="AA8">
            <v>2.5000000000000001E-2</v>
          </cell>
          <cell r="AB8">
            <v>2.5000000000000001E-2</v>
          </cell>
        </row>
        <row r="9">
          <cell r="A9">
            <v>5</v>
          </cell>
          <cell r="B9">
            <v>0.1152</v>
          </cell>
          <cell r="C9">
            <v>0.66666700000000001</v>
          </cell>
          <cell r="D9">
            <v>0.21</v>
          </cell>
          <cell r="E9">
            <v>8.9300000000000004E-2</v>
          </cell>
          <cell r="F9">
            <v>0.28570000000000001</v>
          </cell>
          <cell r="G9">
            <v>0.28571000000000002</v>
          </cell>
          <cell r="H9">
            <v>0.14285700000000001</v>
          </cell>
          <cell r="I9">
            <v>0.15384600000000001</v>
          </cell>
          <cell r="J9">
            <v>0.1</v>
          </cell>
          <cell r="K9">
            <v>0.1</v>
          </cell>
          <cell r="L9">
            <v>6.6666699999999995E-2</v>
          </cell>
          <cell r="M9">
            <v>7.0000000000000007E-2</v>
          </cell>
          <cell r="N9">
            <v>7.0000000000000007E-2</v>
          </cell>
          <cell r="O9">
            <v>0.1</v>
          </cell>
          <cell r="P9">
            <v>0.06</v>
          </cell>
          <cell r="Q9">
            <v>5.2999999999999999E-2</v>
          </cell>
          <cell r="R9">
            <v>6.5000000000000002E-2</v>
          </cell>
          <cell r="S9">
            <v>5.713E-2</v>
          </cell>
          <cell r="T9">
            <v>7.4999999999999997E-2</v>
          </cell>
          <cell r="U9">
            <v>6.0606E-2</v>
          </cell>
          <cell r="V9">
            <v>5.3571399999999998E-2</v>
          </cell>
          <cell r="W9">
            <v>3.5714000000000003E-2</v>
          </cell>
          <cell r="X9">
            <v>4.0816999999999999E-2</v>
          </cell>
          <cell r="Y9">
            <v>3.175E-2</v>
          </cell>
          <cell r="Z9">
            <v>2.564E-2</v>
          </cell>
          <cell r="AA9">
            <v>2.5000000000000001E-2</v>
          </cell>
          <cell r="AB9">
            <v>2.5000000000000001E-2</v>
          </cell>
        </row>
        <row r="10">
          <cell r="A10">
            <v>6</v>
          </cell>
          <cell r="B10">
            <v>5.7599999999999998E-2</v>
          </cell>
          <cell r="C10">
            <v>1</v>
          </cell>
          <cell r="E10">
            <v>8.9200000000000002E-2</v>
          </cell>
          <cell r="F10">
            <v>0.4</v>
          </cell>
          <cell r="G10">
            <v>0.4</v>
          </cell>
          <cell r="H10">
            <v>0.14285700000000001</v>
          </cell>
          <cell r="I10">
            <v>0.18181800000000001</v>
          </cell>
          <cell r="J10">
            <v>0.1</v>
          </cell>
          <cell r="K10">
            <v>0.1</v>
          </cell>
          <cell r="L10">
            <v>6.6666699999999995E-2</v>
          </cell>
          <cell r="M10">
            <v>7.0000000000000007E-2</v>
          </cell>
          <cell r="N10">
            <v>7.0000000000000007E-2</v>
          </cell>
          <cell r="O10">
            <v>0.1</v>
          </cell>
          <cell r="P10">
            <v>0.06</v>
          </cell>
          <cell r="Q10">
            <v>5.2999999999999999E-2</v>
          </cell>
          <cell r="R10">
            <v>6.9000000000000006E-2</v>
          </cell>
          <cell r="S10">
            <v>5.2850000000000001E-2</v>
          </cell>
          <cell r="T10">
            <v>7.4999999999999997E-2</v>
          </cell>
          <cell r="U10">
            <v>6.4516000000000004E-2</v>
          </cell>
          <cell r="V10">
            <v>5.3571399999999998E-2</v>
          </cell>
          <cell r="W10">
            <v>3.5714999999999997E-2</v>
          </cell>
          <cell r="X10">
            <v>4.2553000000000001E-2</v>
          </cell>
          <cell r="Y10">
            <v>3.175E-2</v>
          </cell>
          <cell r="Z10">
            <v>2.564E-2</v>
          </cell>
          <cell r="AA10">
            <v>2.5000000000000001E-2</v>
          </cell>
          <cell r="AB10">
            <v>2.5000000000000001E-2</v>
          </cell>
        </row>
        <row r="11">
          <cell r="A11">
            <v>7</v>
          </cell>
          <cell r="E11">
            <v>8.9300000000000004E-2</v>
          </cell>
          <cell r="F11">
            <v>0.66669999999999996</v>
          </cell>
          <cell r="G11">
            <v>0.66666999999999998</v>
          </cell>
          <cell r="H11">
            <v>0.14285700000000001</v>
          </cell>
          <cell r="I11">
            <v>0.222222</v>
          </cell>
          <cell r="J11">
            <v>0.1</v>
          </cell>
          <cell r="K11">
            <v>0.09</v>
          </cell>
          <cell r="L11">
            <v>6.6666699999999995E-2</v>
          </cell>
          <cell r="M11">
            <v>0.06</v>
          </cell>
          <cell r="N11">
            <v>7.0000000000000007E-2</v>
          </cell>
          <cell r="O11">
            <v>0.105263</v>
          </cell>
          <cell r="P11">
            <v>0.06</v>
          </cell>
          <cell r="Q11">
            <v>5.2999999999999999E-2</v>
          </cell>
          <cell r="R11">
            <v>7.3999999999999996E-2</v>
          </cell>
          <cell r="S11">
            <v>4.888E-2</v>
          </cell>
          <cell r="T11">
            <v>7.4999999999999997E-2</v>
          </cell>
          <cell r="U11">
            <v>6.8966E-2</v>
          </cell>
          <cell r="V11">
            <v>5.3571399999999998E-2</v>
          </cell>
          <cell r="W11">
            <v>3.5714000000000003E-2</v>
          </cell>
          <cell r="X11">
            <v>4.4443999999999997E-2</v>
          </cell>
          <cell r="Y11">
            <v>3.175E-2</v>
          </cell>
          <cell r="Z11">
            <v>2.564E-2</v>
          </cell>
          <cell r="AA11">
            <v>2.5000000000000001E-2</v>
          </cell>
          <cell r="AB11">
            <v>2.5000000000000001E-2</v>
          </cell>
        </row>
        <row r="12">
          <cell r="A12">
            <v>8</v>
          </cell>
          <cell r="E12">
            <v>4.4600000000000001E-2</v>
          </cell>
          <cell r="F12">
            <v>1</v>
          </cell>
          <cell r="G12">
            <v>1</v>
          </cell>
          <cell r="H12">
            <v>7.1429000000000006E-2</v>
          </cell>
          <cell r="I12">
            <v>0.28571400000000002</v>
          </cell>
          <cell r="J12">
            <v>0.1</v>
          </cell>
          <cell r="K12">
            <v>0.09</v>
          </cell>
          <cell r="L12">
            <v>6.6666699999999995E-2</v>
          </cell>
          <cell r="M12">
            <v>0.06</v>
          </cell>
          <cell r="N12">
            <v>7.0000000000000007E-2</v>
          </cell>
          <cell r="O12">
            <v>0.117647</v>
          </cell>
          <cell r="P12">
            <v>0.06</v>
          </cell>
          <cell r="Q12">
            <v>5.2999999999999999E-2</v>
          </cell>
          <cell r="R12">
            <v>0.08</v>
          </cell>
          <cell r="S12">
            <v>4.5220000000000003E-2</v>
          </cell>
          <cell r="T12">
            <v>7.4999999999999997E-2</v>
          </cell>
          <cell r="U12">
            <v>7.4074000000000001E-2</v>
          </cell>
          <cell r="V12">
            <v>5.3571399999999998E-2</v>
          </cell>
          <cell r="W12">
            <v>3.5714000000000003E-2</v>
          </cell>
          <cell r="X12">
            <v>4.6511999999999998E-2</v>
          </cell>
          <cell r="Y12">
            <v>3.1739999999999997E-2</v>
          </cell>
          <cell r="Z12">
            <v>2.564E-2</v>
          </cell>
          <cell r="AA12">
            <v>2.5000000000000001E-2</v>
          </cell>
          <cell r="AB12">
            <v>2.5000000000000001E-2</v>
          </cell>
        </row>
        <row r="13">
          <cell r="A13">
            <v>9</v>
          </cell>
          <cell r="I13">
            <v>0.4</v>
          </cell>
          <cell r="J13">
            <v>0.1</v>
          </cell>
          <cell r="K13">
            <v>0.09</v>
          </cell>
          <cell r="L13">
            <v>6.6666699999999995E-2</v>
          </cell>
          <cell r="M13">
            <v>0.06</v>
          </cell>
          <cell r="N13">
            <v>7.0000000000000007E-2</v>
          </cell>
          <cell r="O13">
            <v>0.13333300000000001</v>
          </cell>
          <cell r="P13">
            <v>0.06</v>
          </cell>
          <cell r="Q13">
            <v>5.2999999999999999E-2</v>
          </cell>
          <cell r="R13">
            <v>8.6999999999999994E-2</v>
          </cell>
          <cell r="S13">
            <v>4.462E-2</v>
          </cell>
          <cell r="T13">
            <v>0.08</v>
          </cell>
          <cell r="U13">
            <v>0.08</v>
          </cell>
          <cell r="V13">
            <v>5.3571399999999998E-2</v>
          </cell>
          <cell r="W13">
            <v>3.5714000000000003E-2</v>
          </cell>
          <cell r="X13">
            <v>4.8779999999999997E-2</v>
          </cell>
          <cell r="Y13">
            <v>3.175E-2</v>
          </cell>
          <cell r="Z13">
            <v>2.564E-2</v>
          </cell>
          <cell r="AA13">
            <v>2.5000000000000001E-2</v>
          </cell>
          <cell r="AB13">
            <v>2.5000000000000001E-2</v>
          </cell>
        </row>
        <row r="14">
          <cell r="A14">
            <v>10</v>
          </cell>
          <cell r="I14">
            <v>0.66666700000000001</v>
          </cell>
          <cell r="J14">
            <v>0.1</v>
          </cell>
          <cell r="K14">
            <v>0.09</v>
          </cell>
          <cell r="L14">
            <v>6.6666699999999995E-2</v>
          </cell>
          <cell r="M14">
            <v>0.06</v>
          </cell>
          <cell r="N14">
            <v>7.0000000000000007E-2</v>
          </cell>
          <cell r="O14">
            <v>0.15384600000000001</v>
          </cell>
          <cell r="P14">
            <v>0.06</v>
          </cell>
          <cell r="Q14">
            <v>5.2999999999999999E-2</v>
          </cell>
          <cell r="R14">
            <v>9.5000000000000001E-2</v>
          </cell>
          <cell r="S14">
            <v>4.4609999999999997E-2</v>
          </cell>
          <cell r="T14">
            <v>8.6956500000000006E-2</v>
          </cell>
          <cell r="U14">
            <v>8.6956000000000006E-2</v>
          </cell>
          <cell r="V14">
            <v>5.3571399999999998E-2</v>
          </cell>
          <cell r="W14">
            <v>3.5714999999999997E-2</v>
          </cell>
          <cell r="X14">
            <v>5.1282000000000001E-2</v>
          </cell>
          <cell r="Y14">
            <v>3.1739999999999997E-2</v>
          </cell>
          <cell r="Z14">
            <v>2.564E-2</v>
          </cell>
          <cell r="AA14">
            <v>2.5000000000000001E-2</v>
          </cell>
          <cell r="AB14">
            <v>2.5000000000000001E-2</v>
          </cell>
        </row>
        <row r="15">
          <cell r="A15">
            <v>11</v>
          </cell>
          <cell r="I15">
            <v>1</v>
          </cell>
          <cell r="J15">
            <v>0.05</v>
          </cell>
          <cell r="L15">
            <v>6.6666699999999995E-2</v>
          </cell>
          <cell r="M15">
            <v>0.06</v>
          </cell>
          <cell r="N15">
            <v>0.06</v>
          </cell>
          <cell r="O15">
            <v>0.18181800000000001</v>
          </cell>
          <cell r="P15">
            <v>0.05</v>
          </cell>
          <cell r="Q15">
            <v>5.2999999999999999E-2</v>
          </cell>
          <cell r="R15">
            <v>0.105</v>
          </cell>
          <cell r="S15">
            <v>4.462E-2</v>
          </cell>
          <cell r="T15">
            <v>9.5238100000000006E-2</v>
          </cell>
          <cell r="U15">
            <v>9.5238000000000003E-2</v>
          </cell>
          <cell r="V15">
            <v>5.4054100000000001E-2</v>
          </cell>
          <cell r="W15">
            <v>3.5714000000000003E-2</v>
          </cell>
          <cell r="X15">
            <v>5.4053999999999998E-2</v>
          </cell>
          <cell r="Y15">
            <v>3.175E-2</v>
          </cell>
          <cell r="Z15">
            <v>2.564E-2</v>
          </cell>
          <cell r="AA15">
            <v>2.5000000000000001E-2</v>
          </cell>
          <cell r="AB15">
            <v>2.5000000000000001E-2</v>
          </cell>
        </row>
        <row r="16">
          <cell r="A16">
            <v>12</v>
          </cell>
          <cell r="L16">
            <v>6.6666699999999995E-2</v>
          </cell>
          <cell r="M16">
            <v>0.06</v>
          </cell>
          <cell r="N16">
            <v>0.06</v>
          </cell>
          <cell r="O16">
            <v>0.222222</v>
          </cell>
          <cell r="P16">
            <v>0.05</v>
          </cell>
          <cell r="Q16">
            <v>5.2999999999999999E-2</v>
          </cell>
          <cell r="R16">
            <v>0.11799999999999999</v>
          </cell>
          <cell r="S16">
            <v>4.4609999999999997E-2</v>
          </cell>
          <cell r="T16">
            <v>0.105263</v>
          </cell>
          <cell r="U16">
            <v>0.105264</v>
          </cell>
          <cell r="V16">
            <v>5.7142900000000003E-2</v>
          </cell>
          <cell r="W16">
            <v>3.5714000000000003E-2</v>
          </cell>
          <cell r="X16">
            <v>5.7142999999999999E-2</v>
          </cell>
          <cell r="Y16">
            <v>3.1739999999999997E-2</v>
          </cell>
          <cell r="Z16">
            <v>2.564E-2</v>
          </cell>
          <cell r="AA16">
            <v>2.5000000000000001E-2</v>
          </cell>
          <cell r="AB16">
            <v>2.5000000000000001E-2</v>
          </cell>
        </row>
        <row r="17">
          <cell r="A17">
            <v>13</v>
          </cell>
          <cell r="L17">
            <v>6.6666699999999995E-2</v>
          </cell>
          <cell r="M17">
            <v>0.06</v>
          </cell>
          <cell r="N17">
            <v>0.06</v>
          </cell>
          <cell r="O17">
            <v>0.28571400000000002</v>
          </cell>
          <cell r="P17">
            <v>0.05</v>
          </cell>
          <cell r="Q17">
            <v>5.2999999999999999E-2</v>
          </cell>
          <cell r="R17">
            <v>0.13300000000000001</v>
          </cell>
          <cell r="S17">
            <v>4.462E-2</v>
          </cell>
          <cell r="T17">
            <v>0.117647</v>
          </cell>
          <cell r="U17">
            <v>0.117647</v>
          </cell>
          <cell r="V17">
            <v>6.0606100000000003E-2</v>
          </cell>
          <cell r="W17">
            <v>3.5714999999999997E-2</v>
          </cell>
          <cell r="X17">
            <v>6.0606E-2</v>
          </cell>
          <cell r="Y17">
            <v>3.175E-2</v>
          </cell>
          <cell r="Z17">
            <v>2.564E-2</v>
          </cell>
          <cell r="AA17">
            <v>2.5000000000000001E-2</v>
          </cell>
          <cell r="AB17">
            <v>2.5000000000000001E-2</v>
          </cell>
        </row>
        <row r="18">
          <cell r="A18">
            <v>14</v>
          </cell>
          <cell r="L18">
            <v>6.6666699999999995E-2</v>
          </cell>
          <cell r="M18">
            <v>0.06</v>
          </cell>
          <cell r="N18">
            <v>0.06</v>
          </cell>
          <cell r="O18">
            <v>0.4</v>
          </cell>
          <cell r="P18">
            <v>0.05</v>
          </cell>
          <cell r="Q18">
            <v>5.1999999999999998E-2</v>
          </cell>
          <cell r="R18">
            <v>0.154</v>
          </cell>
          <cell r="S18">
            <v>4.4609999999999997E-2</v>
          </cell>
          <cell r="T18">
            <v>0.13333300000000001</v>
          </cell>
          <cell r="U18">
            <v>0.13333300000000001</v>
          </cell>
          <cell r="V18">
            <v>6.4516100000000007E-2</v>
          </cell>
          <cell r="W18">
            <v>3.5714000000000003E-2</v>
          </cell>
          <cell r="X18">
            <v>6.4517000000000005E-2</v>
          </cell>
          <cell r="Y18">
            <v>3.1739999999999997E-2</v>
          </cell>
          <cell r="Z18">
            <v>2.564E-2</v>
          </cell>
          <cell r="AA18">
            <v>2.5000000000000001E-2</v>
          </cell>
          <cell r="AB18">
            <v>2.5000000000000001E-2</v>
          </cell>
        </row>
        <row r="19">
          <cell r="A19">
            <v>15</v>
          </cell>
          <cell r="L19">
            <v>6.6666699999999995E-2</v>
          </cell>
          <cell r="M19">
            <v>0.06</v>
          </cell>
          <cell r="N19">
            <v>0.06</v>
          </cell>
          <cell r="O19">
            <v>0.66666700000000001</v>
          </cell>
          <cell r="P19">
            <v>0.05</v>
          </cell>
          <cell r="Q19">
            <v>5.1999999999999998E-2</v>
          </cell>
          <cell r="R19">
            <v>0.182</v>
          </cell>
          <cell r="S19">
            <v>4.462E-2</v>
          </cell>
          <cell r="T19">
            <v>0.15384600000000001</v>
          </cell>
          <cell r="U19">
            <v>0.15384600000000001</v>
          </cell>
          <cell r="V19">
            <v>6.8965499999999999E-2</v>
          </cell>
          <cell r="W19">
            <v>3.5714000000000003E-2</v>
          </cell>
          <cell r="X19">
            <v>6.8964999999999999E-2</v>
          </cell>
          <cell r="Y19">
            <v>3.175E-2</v>
          </cell>
          <cell r="Z19">
            <v>2.564E-2</v>
          </cell>
          <cell r="AA19">
            <v>2.5000000000000001E-2</v>
          </cell>
          <cell r="AB19">
            <v>2.5000000000000001E-2</v>
          </cell>
        </row>
        <row r="20">
          <cell r="A20">
            <v>16</v>
          </cell>
          <cell r="L20">
            <v>3.3333300000000003E-2</v>
          </cell>
          <cell r="N20">
            <v>0.03</v>
          </cell>
          <cell r="O20">
            <v>1</v>
          </cell>
          <cell r="P20">
            <v>0.05</v>
          </cell>
          <cell r="Q20">
            <v>5.1999999999999998E-2</v>
          </cell>
          <cell r="R20">
            <v>0.222</v>
          </cell>
          <cell r="S20">
            <v>4.4609999999999997E-2</v>
          </cell>
          <cell r="T20">
            <v>0.18181800000000001</v>
          </cell>
          <cell r="U20">
            <v>0.18181800000000001</v>
          </cell>
          <cell r="V20">
            <v>7.4074100000000004E-2</v>
          </cell>
          <cell r="W20">
            <v>3.5714000000000003E-2</v>
          </cell>
          <cell r="X20">
            <v>7.4074000000000001E-2</v>
          </cell>
          <cell r="Y20">
            <v>3.1739999999999997E-2</v>
          </cell>
          <cell r="Z20">
            <v>2.564E-2</v>
          </cell>
          <cell r="AA20">
            <v>2.5000000000000001E-2</v>
          </cell>
          <cell r="AB20">
            <v>2.5000000000000001E-2</v>
          </cell>
        </row>
        <row r="21">
          <cell r="A21">
            <v>17</v>
          </cell>
          <cell r="P21">
            <v>0.05</v>
          </cell>
          <cell r="Q21">
            <v>5.1999999999999998E-2</v>
          </cell>
          <cell r="R21">
            <v>0.28599999999999998</v>
          </cell>
          <cell r="S21">
            <v>4.462E-2</v>
          </cell>
          <cell r="T21">
            <v>0.222222</v>
          </cell>
          <cell r="U21">
            <v>0.222222</v>
          </cell>
          <cell r="V21">
            <v>0.08</v>
          </cell>
          <cell r="W21">
            <v>3.5714999999999997E-2</v>
          </cell>
          <cell r="X21">
            <v>0.08</v>
          </cell>
          <cell r="Y21">
            <v>3.175E-2</v>
          </cell>
          <cell r="Z21">
            <v>2.564E-2</v>
          </cell>
          <cell r="AA21">
            <v>2.5000000000000001E-2</v>
          </cell>
          <cell r="AB21">
            <v>2.5000000000000001E-2</v>
          </cell>
        </row>
        <row r="22">
          <cell r="A22">
            <v>18</v>
          </cell>
          <cell r="P22">
            <v>0.05</v>
          </cell>
          <cell r="Q22">
            <v>5.1999999999999998E-2</v>
          </cell>
          <cell r="R22">
            <v>0.4</v>
          </cell>
          <cell r="S22">
            <v>4.4609999999999997E-2</v>
          </cell>
          <cell r="T22">
            <v>0.28571400000000002</v>
          </cell>
          <cell r="U22">
            <v>0.285715</v>
          </cell>
          <cell r="V22">
            <v>8.6956500000000006E-2</v>
          </cell>
          <cell r="W22">
            <v>3.5714000000000003E-2</v>
          </cell>
          <cell r="X22">
            <v>8.6957000000000007E-2</v>
          </cell>
          <cell r="Y22">
            <v>3.1739999999999997E-2</v>
          </cell>
          <cell r="Z22">
            <v>2.564E-2</v>
          </cell>
          <cell r="AA22">
            <v>2.5000000000000001E-2</v>
          </cell>
          <cell r="AB22">
            <v>2.5000000000000001E-2</v>
          </cell>
        </row>
        <row r="23">
          <cell r="A23">
            <v>19</v>
          </cell>
          <cell r="P23">
            <v>0.03</v>
          </cell>
          <cell r="Q23">
            <v>5.1999999999999998E-2</v>
          </cell>
          <cell r="R23">
            <v>0.66600000000000004</v>
          </cell>
          <cell r="S23">
            <v>4.462E-2</v>
          </cell>
          <cell r="T23">
            <v>0.4</v>
          </cell>
          <cell r="U23">
            <v>0.4</v>
          </cell>
          <cell r="V23">
            <v>9.5238100000000006E-2</v>
          </cell>
          <cell r="W23">
            <v>3.5714000000000003E-2</v>
          </cell>
          <cell r="X23">
            <v>9.5238000000000003E-2</v>
          </cell>
          <cell r="Y23">
            <v>3.175E-2</v>
          </cell>
          <cell r="Z23">
            <v>2.564E-2</v>
          </cell>
          <cell r="AA23">
            <v>2.5000000000000001E-2</v>
          </cell>
          <cell r="AB23">
            <v>2.5000000000000001E-2</v>
          </cell>
        </row>
        <row r="24">
          <cell r="A24">
            <v>20</v>
          </cell>
          <cell r="Q24">
            <v>2.3E-2</v>
          </cell>
          <cell r="R24">
            <v>1</v>
          </cell>
          <cell r="S24">
            <v>4.4609999999999997E-2</v>
          </cell>
          <cell r="T24">
            <v>0.66666700000000001</v>
          </cell>
          <cell r="U24">
            <v>0.66666599999999998</v>
          </cell>
          <cell r="V24">
            <v>0.105263</v>
          </cell>
          <cell r="W24">
            <v>3.5714999999999997E-2</v>
          </cell>
          <cell r="X24">
            <v>0.105263</v>
          </cell>
          <cell r="Y24">
            <v>3.1739999999999997E-2</v>
          </cell>
          <cell r="Z24">
            <v>2.564E-2</v>
          </cell>
          <cell r="AA24">
            <v>2.5000000000000001E-2</v>
          </cell>
          <cell r="AB24">
            <v>2.5000000000000001E-2</v>
          </cell>
        </row>
        <row r="25">
          <cell r="A25">
            <v>21</v>
          </cell>
          <cell r="S25">
            <v>2.231E-2</v>
          </cell>
          <cell r="T25">
            <v>1</v>
          </cell>
          <cell r="U25">
            <v>1</v>
          </cell>
          <cell r="V25">
            <v>0.117647</v>
          </cell>
          <cell r="W25">
            <v>3.5714000000000003E-2</v>
          </cell>
          <cell r="X25">
            <v>0.117647</v>
          </cell>
          <cell r="Y25">
            <v>3.175E-2</v>
          </cell>
          <cell r="Z25">
            <v>2.564E-2</v>
          </cell>
          <cell r="AA25">
            <v>2.5000000000000001E-2</v>
          </cell>
          <cell r="AB25">
            <v>2.5000000000000001E-2</v>
          </cell>
        </row>
        <row r="26">
          <cell r="A26">
            <v>22</v>
          </cell>
          <cell r="V26">
            <v>0.13333300000000001</v>
          </cell>
          <cell r="W26">
            <v>3.5714000000000003E-2</v>
          </cell>
          <cell r="X26">
            <v>0.13333300000000001</v>
          </cell>
          <cell r="Y26">
            <v>3.1739999999999997E-2</v>
          </cell>
          <cell r="Z26">
            <v>2.564E-2</v>
          </cell>
          <cell r="AA26">
            <v>2.5000000000000001E-2</v>
          </cell>
          <cell r="AB26">
            <v>2.5000000000000001E-2</v>
          </cell>
        </row>
        <row r="27">
          <cell r="A27">
            <v>23</v>
          </cell>
          <cell r="V27">
            <v>0.15384600000000001</v>
          </cell>
          <cell r="W27">
            <v>3.5714000000000003E-2</v>
          </cell>
          <cell r="X27">
            <v>0.15384600000000001</v>
          </cell>
          <cell r="Y27">
            <v>3.175E-2</v>
          </cell>
          <cell r="Z27">
            <v>2.564E-2</v>
          </cell>
          <cell r="AA27">
            <v>2.5000000000000001E-2</v>
          </cell>
          <cell r="AB27">
            <v>2.5000000000000001E-2</v>
          </cell>
        </row>
        <row r="28">
          <cell r="A28">
            <v>24</v>
          </cell>
          <cell r="V28">
            <v>0.18181800000000001</v>
          </cell>
          <cell r="W28">
            <v>3.5714999999999997E-2</v>
          </cell>
          <cell r="X28">
            <v>0.18181900000000001</v>
          </cell>
          <cell r="Y28">
            <v>3.1739999999999997E-2</v>
          </cell>
          <cell r="Z28">
            <v>2.564E-2</v>
          </cell>
          <cell r="AA28">
            <v>2.5000000000000001E-2</v>
          </cell>
          <cell r="AB28">
            <v>2.5000000000000001E-2</v>
          </cell>
        </row>
        <row r="29">
          <cell r="A29">
            <v>25</v>
          </cell>
          <cell r="V29">
            <v>0.222222</v>
          </cell>
          <cell r="W29">
            <v>3.5714000000000003E-2</v>
          </cell>
          <cell r="X29">
            <v>0.222222</v>
          </cell>
          <cell r="Y29">
            <v>3.175E-2</v>
          </cell>
          <cell r="Z29">
            <v>2.564E-2</v>
          </cell>
          <cell r="AA29">
            <v>2.5000000000000001E-2</v>
          </cell>
          <cell r="AB29">
            <v>2.5000000000000001E-2</v>
          </cell>
        </row>
        <row r="30">
          <cell r="A30">
            <v>26</v>
          </cell>
          <cell r="V30">
            <v>0.28571400000000002</v>
          </cell>
          <cell r="W30">
            <v>3.5714000000000003E-2</v>
          </cell>
          <cell r="X30">
            <v>0.28571400000000002</v>
          </cell>
          <cell r="Y30">
            <v>3.1739999999999997E-2</v>
          </cell>
          <cell r="Z30">
            <v>2.564E-2</v>
          </cell>
          <cell r="AA30">
            <v>2.5000000000000001E-2</v>
          </cell>
          <cell r="AB30">
            <v>2.5000000000000001E-2</v>
          </cell>
        </row>
        <row r="31">
          <cell r="A31">
            <v>27</v>
          </cell>
          <cell r="V31">
            <v>0.4</v>
          </cell>
          <cell r="W31">
            <v>3.5714999999999997E-2</v>
          </cell>
          <cell r="X31">
            <v>0.4</v>
          </cell>
          <cell r="Y31">
            <v>3.175E-2</v>
          </cell>
          <cell r="Z31">
            <v>2.564E-2</v>
          </cell>
          <cell r="AA31">
            <v>2.5000000000000001E-2</v>
          </cell>
          <cell r="AB31">
            <v>2.5000000000000001E-2</v>
          </cell>
        </row>
        <row r="32">
          <cell r="A32">
            <v>28</v>
          </cell>
          <cell r="V32">
            <v>0.66666700000000001</v>
          </cell>
          <cell r="W32">
            <v>3.5714000000000003E-2</v>
          </cell>
          <cell r="X32">
            <v>0.66666700000000001</v>
          </cell>
          <cell r="Y32">
            <v>3.1739999999999997E-2</v>
          </cell>
          <cell r="Z32">
            <v>2.564E-2</v>
          </cell>
          <cell r="AA32">
            <v>2.5000000000000001E-2</v>
          </cell>
          <cell r="AB32">
            <v>2.5000000000000001E-2</v>
          </cell>
        </row>
        <row r="33">
          <cell r="A33">
            <v>29</v>
          </cell>
          <cell r="V33">
            <v>1</v>
          </cell>
          <cell r="W33">
            <v>1.7857000000000001E-2</v>
          </cell>
          <cell r="X33">
            <v>1</v>
          </cell>
          <cell r="Y33">
            <v>3.175E-2</v>
          </cell>
          <cell r="Z33">
            <v>2.564E-2</v>
          </cell>
          <cell r="AA33">
            <v>2.5000000000000001E-2</v>
          </cell>
          <cell r="AB33">
            <v>2.5000000000000001E-2</v>
          </cell>
        </row>
        <row r="34">
          <cell r="A34">
            <v>30</v>
          </cell>
          <cell r="Y34">
            <v>3.1739999999999997E-2</v>
          </cell>
          <cell r="Z34">
            <v>2.564E-2</v>
          </cell>
          <cell r="AA34">
            <v>2.5000000000000001E-2</v>
          </cell>
          <cell r="AB34">
            <v>2.5000000000000001E-2</v>
          </cell>
        </row>
        <row r="35">
          <cell r="A35">
            <v>31</v>
          </cell>
          <cell r="Y35">
            <v>3.175E-2</v>
          </cell>
          <cell r="Z35">
            <v>2.564E-2</v>
          </cell>
          <cell r="AA35">
            <v>2.5000000000000001E-2</v>
          </cell>
          <cell r="AB35">
            <v>2.5000000000000001E-2</v>
          </cell>
        </row>
        <row r="36">
          <cell r="A36">
            <v>32</v>
          </cell>
          <cell r="Y36">
            <v>3.0419999999999999E-2</v>
          </cell>
          <cell r="Z36">
            <v>2.564E-2</v>
          </cell>
          <cell r="AA36">
            <v>2.5000000000000001E-2</v>
          </cell>
          <cell r="AB36">
            <v>2.5000000000000001E-2</v>
          </cell>
        </row>
        <row r="37">
          <cell r="A37">
            <v>33</v>
          </cell>
          <cell r="Z37">
            <v>2.564E-2</v>
          </cell>
          <cell r="AA37">
            <v>2.5000000000000001E-2</v>
          </cell>
          <cell r="AB37">
            <v>2.5000000000000001E-2</v>
          </cell>
        </row>
        <row r="38">
          <cell r="A38">
            <v>34</v>
          </cell>
          <cell r="Z38">
            <v>2.564E-2</v>
          </cell>
          <cell r="AA38">
            <v>2.5000000000000001E-2</v>
          </cell>
          <cell r="AB38">
            <v>2.5000000000000001E-2</v>
          </cell>
        </row>
        <row r="39">
          <cell r="A39">
            <v>35</v>
          </cell>
          <cell r="Z39">
            <v>2.564E-2</v>
          </cell>
          <cell r="AA39">
            <v>2.5000000000000001E-2</v>
          </cell>
          <cell r="AB39">
            <v>2.5000000000000001E-2</v>
          </cell>
        </row>
        <row r="40">
          <cell r="A40">
            <v>36</v>
          </cell>
          <cell r="Z40">
            <v>2.564E-2</v>
          </cell>
          <cell r="AA40">
            <v>2.5000000000000001E-2</v>
          </cell>
          <cell r="AB40">
            <v>2.5000000000000001E-2</v>
          </cell>
        </row>
        <row r="41">
          <cell r="A41">
            <v>37</v>
          </cell>
          <cell r="Z41">
            <v>2.564E-2</v>
          </cell>
          <cell r="AA41">
            <v>2.5000000000000001E-2</v>
          </cell>
          <cell r="AB41">
            <v>2.5000000000000001E-2</v>
          </cell>
        </row>
        <row r="42">
          <cell r="A42">
            <v>38</v>
          </cell>
          <cell r="Z42">
            <v>2.564E-2</v>
          </cell>
          <cell r="AA42">
            <v>2.5000000000000001E-2</v>
          </cell>
          <cell r="AB42">
            <v>2.5000000000000001E-2</v>
          </cell>
        </row>
        <row r="43">
          <cell r="A43">
            <v>39</v>
          </cell>
          <cell r="Z43">
            <v>2.564E-2</v>
          </cell>
          <cell r="AA43">
            <v>2.5000000000000001E-2</v>
          </cell>
          <cell r="AB43">
            <v>2.5000000000000001E-2</v>
          </cell>
        </row>
        <row r="44">
          <cell r="A44">
            <v>40</v>
          </cell>
          <cell r="Z44">
            <v>1.1769999999999999E-2</v>
          </cell>
          <cell r="AA44">
            <v>2.5000000000000001E-2</v>
          </cell>
          <cell r="AB44">
            <v>2.5000000000000001E-2</v>
          </cell>
        </row>
        <row r="45">
          <cell r="A45">
            <v>41</v>
          </cell>
          <cell r="AA45">
            <v>1.146E-2</v>
          </cell>
          <cell r="AB45">
            <v>1.15E-2</v>
          </cell>
        </row>
      </sheetData>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JARS"/>
      <sheetName val="M-1 JARS"/>
      <sheetName val="JE spt "/>
      <sheetName val="DT YTD"/>
      <sheetName val="M-1 YTD"/>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PCAM)"/>
      <sheetName val="Exhibit 2 (ECAC)"/>
      <sheetName val="Dollars ECAC"/>
      <sheetName val="Dollars PCAM"/>
      <sheetName val="MWh PCAM"/>
      <sheetName val="MWh ECAC"/>
      <sheetName val="Prior Period PCAM"/>
      <sheetName val="Prior Period ECAC"/>
    </sheetNames>
    <sheetDataSet>
      <sheetData sheetId="0"/>
      <sheetData sheetId="1"/>
      <sheetData sheetId="2"/>
      <sheetData sheetId="3"/>
      <sheetData sheetId="4"/>
      <sheetData sheetId="5"/>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ch A - Con Spin"/>
      <sheetName val="Attch B - Con NonSpin"/>
      <sheetName val="Attch C - Regulation"/>
      <sheetName val="Attch D - Load Following"/>
      <sheetName val="Regulation Calculation"/>
      <sheetName val="Load Following Calculation"/>
      <sheetName val="Reserve Data"/>
      <sheetName val="Generation Data"/>
      <sheetName val="MDC Data"/>
      <sheetName val="NEW MDC"/>
      <sheetName val="New Generation"/>
    </sheetNames>
    <sheetDataSet>
      <sheetData sheetId="0" refreshError="1"/>
      <sheetData sheetId="1" refreshError="1"/>
      <sheetData sheetId="2" refreshError="1"/>
      <sheetData sheetId="3" refreshError="1"/>
      <sheetData sheetId="4" refreshError="1"/>
      <sheetData sheetId="5">
        <row r="2">
          <cell r="A2">
            <v>6</v>
          </cell>
        </row>
      </sheetData>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tart"/>
      <sheetName val="Actuals"/>
      <sheetName val="Actuals -modified"/>
      <sheetName val="Plan"/>
      <sheetName val="Variance"/>
      <sheetName val="Total Deferred Comparison"/>
      <sheetName val="WA Comparison"/>
      <sheetName val="Maste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ADVN</v>
          </cell>
        </row>
        <row r="28">
          <cell r="D28" t="str">
            <v>Taxes Other Than Income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s>
    <sheetDataSet>
      <sheetData sheetId="0"/>
      <sheetData sheetId="1"/>
      <sheetData sheetId="2"/>
      <sheetData sheetId="3"/>
      <sheetData sheetId="4"/>
      <sheetData sheetId="5" refreshError="1">
        <row r="1">
          <cell r="AL1">
            <v>1</v>
          </cell>
          <cell r="AM1" t="str">
            <v>January</v>
          </cell>
        </row>
        <row r="2">
          <cell r="AL2">
            <v>2</v>
          </cell>
          <cell r="AM2" t="str">
            <v>February</v>
          </cell>
        </row>
        <row r="3">
          <cell r="AL3">
            <v>3</v>
          </cell>
          <cell r="AM3" t="str">
            <v>March</v>
          </cell>
        </row>
        <row r="4">
          <cell r="AL4">
            <v>4</v>
          </cell>
          <cell r="AM4" t="str">
            <v>April</v>
          </cell>
        </row>
        <row r="5">
          <cell r="AL5">
            <v>5</v>
          </cell>
          <cell r="AM5" t="str">
            <v>May</v>
          </cell>
        </row>
        <row r="6">
          <cell r="AL6">
            <v>6</v>
          </cell>
          <cell r="AM6" t="str">
            <v>June</v>
          </cell>
        </row>
        <row r="7">
          <cell r="AL7">
            <v>7</v>
          </cell>
          <cell r="AM7" t="str">
            <v>July</v>
          </cell>
        </row>
        <row r="8">
          <cell r="AL8">
            <v>8</v>
          </cell>
          <cell r="AM8" t="str">
            <v>August</v>
          </cell>
        </row>
        <row r="9">
          <cell r="AL9">
            <v>9</v>
          </cell>
          <cell r="AM9" t="str">
            <v>September</v>
          </cell>
        </row>
        <row r="10">
          <cell r="AL10">
            <v>10</v>
          </cell>
          <cell r="AM10" t="str">
            <v>October</v>
          </cell>
        </row>
        <row r="11">
          <cell r="AL11">
            <v>11</v>
          </cell>
          <cell r="AM11" t="str">
            <v>November</v>
          </cell>
        </row>
        <row r="12">
          <cell r="AL12">
            <v>12</v>
          </cell>
          <cell r="AM12" t="str">
            <v>December</v>
          </cell>
        </row>
        <row r="38">
          <cell r="M38">
            <v>1346464881</v>
          </cell>
          <cell r="N38">
            <v>1263056567</v>
          </cell>
          <cell r="O38">
            <v>1164897263</v>
          </cell>
          <cell r="P38">
            <v>1093524808</v>
          </cell>
          <cell r="Q38">
            <v>1024275990</v>
          </cell>
          <cell r="R38">
            <v>1005758287</v>
          </cell>
          <cell r="S38">
            <v>1022560595</v>
          </cell>
          <cell r="T38">
            <v>1064743060</v>
          </cell>
          <cell r="U38">
            <v>1072441787</v>
          </cell>
          <cell r="V38">
            <v>0</v>
          </cell>
          <cell r="W38">
            <v>0</v>
          </cell>
          <cell r="X3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Reserve Study"/>
      <sheetName val="2015 Reserve Study"/>
      <sheetName val="MIDC"/>
      <sheetName val="Summary"/>
      <sheetName val="10-min"/>
      <sheetName val="Regulation"/>
      <sheetName val="Base Schedules"/>
      <sheetName val="Issues"/>
    </sheetNames>
    <sheetDataSet>
      <sheetData sheetId="0" refreshError="1"/>
      <sheetData sheetId="1" refreshError="1"/>
      <sheetData sheetId="2">
        <row r="1">
          <cell r="G1">
            <v>14.39712048700838</v>
          </cell>
        </row>
      </sheetData>
      <sheetData sheetId="3">
        <row r="3">
          <cell r="C3" t="str">
            <v>Lookup</v>
          </cell>
        </row>
      </sheetData>
      <sheetData sheetId="4">
        <row r="2">
          <cell r="BO2">
            <v>793.30535949035504</v>
          </cell>
          <cell r="BR2">
            <v>429.35866579646819</v>
          </cell>
        </row>
      </sheetData>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oided Cost Sch M Summary"/>
      <sheetName val="Proj Type Data Table"/>
      <sheetName val="CWIP Exclusions for Avoided"/>
      <sheetName val="Consolidated"/>
    </sheetNames>
    <sheetDataSet>
      <sheetData sheetId="0"/>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DM TB"/>
      <sheetName val="Del Ranch-33"/>
      <sheetName val="Elmore-34"/>
      <sheetName val="Elmore2"/>
      <sheetName val="Leathers"/>
      <sheetName val="Vulcan BN"/>
      <sheetName val="SS Pwr Gen"/>
      <sheetName val="SS Brine Proc"/>
      <sheetName val="CE Turbo"/>
      <sheetName val="Salton Sea Power LLC"/>
      <sheetName val="Master"/>
    </sheetNames>
    <sheetDataSet>
      <sheetData sheetId="0" refreshError="1">
        <row r="5">
          <cell r="A5" t="str">
            <v>Acct #</v>
          </cell>
          <cell r="B5" t="str">
            <v>Dept</v>
          </cell>
          <cell r="C5" t="str">
            <v>Account Description</v>
          </cell>
          <cell r="D5">
            <v>35942</v>
          </cell>
          <cell r="E5">
            <v>36160</v>
          </cell>
        </row>
        <row r="7">
          <cell r="A7">
            <v>1010</v>
          </cell>
          <cell r="B7">
            <v>0</v>
          </cell>
          <cell r="C7" t="str">
            <v>Bank One, Indianapolis, IN</v>
          </cell>
          <cell r="D7">
            <v>753733.57</v>
          </cell>
          <cell r="E7">
            <v>53923.03</v>
          </cell>
        </row>
        <row r="8">
          <cell r="A8">
            <v>1011</v>
          </cell>
          <cell r="B8">
            <v>0</v>
          </cell>
          <cell r="C8" t="str">
            <v>Bank One, Indy - (3) P/R</v>
          </cell>
          <cell r="D8">
            <v>1497963</v>
          </cell>
          <cell r="E8">
            <v>-525.04</v>
          </cell>
        </row>
        <row r="9">
          <cell r="A9">
            <v>1012</v>
          </cell>
          <cell r="B9">
            <v>0</v>
          </cell>
          <cell r="C9" t="str">
            <v>Bank One, Indy - (5) General</v>
          </cell>
          <cell r="D9" t="str">
            <v>119.94</v>
          </cell>
          <cell r="E9">
            <v>3010.15</v>
          </cell>
        </row>
        <row r="10">
          <cell r="A10">
            <v>1015</v>
          </cell>
          <cell r="B10">
            <v>0</v>
          </cell>
          <cell r="C10" t="str">
            <v>Bank One, Springfield, IL</v>
          </cell>
          <cell r="D10">
            <v>981660.53</v>
          </cell>
          <cell r="E10">
            <v>562777.55000000005</v>
          </cell>
        </row>
        <row r="11">
          <cell r="A11">
            <v>1016</v>
          </cell>
          <cell r="B11">
            <v>0</v>
          </cell>
          <cell r="C11" t="str">
            <v>Bank One, Spfld - (1) A/P</v>
          </cell>
          <cell r="D11">
            <v>-1737462.88</v>
          </cell>
          <cell r="E11">
            <v>-683751.31</v>
          </cell>
        </row>
        <row r="12">
          <cell r="A12">
            <v>1017</v>
          </cell>
          <cell r="B12">
            <v>0</v>
          </cell>
          <cell r="C12" t="str">
            <v>Bank One, Spfld - (2) Comm</v>
          </cell>
          <cell r="D12">
            <v>-912136.26</v>
          </cell>
          <cell r="E12">
            <v>-857768.18</v>
          </cell>
        </row>
        <row r="13">
          <cell r="A13">
            <v>1018</v>
          </cell>
          <cell r="B13">
            <v>0</v>
          </cell>
          <cell r="C13" t="str">
            <v>Bank One, Spfld - (3) P/R</v>
          </cell>
          <cell r="D13">
            <v>-7744.99</v>
          </cell>
          <cell r="E13">
            <v>-42818.03</v>
          </cell>
        </row>
        <row r="14">
          <cell r="A14">
            <v>1019</v>
          </cell>
          <cell r="B14">
            <v>0</v>
          </cell>
          <cell r="C14" t="str">
            <v>Bank One, Spfld - (4) Manuals</v>
          </cell>
          <cell r="D14">
            <v>-61779.89</v>
          </cell>
          <cell r="E14">
            <v>0</v>
          </cell>
        </row>
        <row r="15">
          <cell r="A15">
            <v>1021</v>
          </cell>
          <cell r="B15">
            <v>0</v>
          </cell>
          <cell r="C15" t="str">
            <v>Bank One, Indy - IA Title P/R</v>
          </cell>
          <cell r="D15">
            <v>-14655.76</v>
          </cell>
          <cell r="E15">
            <v>-1730</v>
          </cell>
        </row>
        <row r="16">
          <cell r="A16">
            <v>1022</v>
          </cell>
          <cell r="B16">
            <v>0</v>
          </cell>
          <cell r="C16" t="str">
            <v>Bank One, Indy - IR Insurance P/R</v>
          </cell>
          <cell r="D16">
            <v>0.02</v>
          </cell>
          <cell r="E16">
            <v>0</v>
          </cell>
        </row>
        <row r="17">
          <cell r="A17">
            <v>1025</v>
          </cell>
          <cell r="B17">
            <v>0</v>
          </cell>
          <cell r="C17" t="str">
            <v>Norwest Bk. - General Chkng</v>
          </cell>
          <cell r="D17">
            <v>-330986.13</v>
          </cell>
          <cell r="E17">
            <v>808520.59</v>
          </cell>
        </row>
        <row r="18">
          <cell r="A18">
            <v>1040</v>
          </cell>
          <cell r="B18">
            <v>0</v>
          </cell>
          <cell r="C18" t="str">
            <v>AmerUs - CR Collins Chkng</v>
          </cell>
          <cell r="D18">
            <v>0</v>
          </cell>
          <cell r="E18">
            <v>0</v>
          </cell>
        </row>
        <row r="19">
          <cell r="A19">
            <v>1041</v>
          </cell>
          <cell r="B19">
            <v>0</v>
          </cell>
          <cell r="C19" t="str">
            <v>AmerUs - CR Prop. Mgmnt.</v>
          </cell>
          <cell r="D19">
            <v>0</v>
          </cell>
          <cell r="E19">
            <v>0</v>
          </cell>
        </row>
        <row r="20">
          <cell r="A20">
            <v>1042</v>
          </cell>
          <cell r="B20">
            <v>0</v>
          </cell>
          <cell r="C20" t="str">
            <v>AmerUs Bk-CR Collins Petty Ca.</v>
          </cell>
          <cell r="D20">
            <v>0</v>
          </cell>
          <cell r="E20">
            <v>0</v>
          </cell>
        </row>
        <row r="21">
          <cell r="A21">
            <v>1061</v>
          </cell>
          <cell r="B21">
            <v>0</v>
          </cell>
          <cell r="C21" t="str">
            <v>Ia. State - I.C. Checking</v>
          </cell>
          <cell r="D21">
            <v>0</v>
          </cell>
          <cell r="E21">
            <v>0</v>
          </cell>
        </row>
        <row r="22">
          <cell r="A22">
            <v>1121</v>
          </cell>
          <cell r="B22">
            <v>0</v>
          </cell>
          <cell r="C22" t="str">
            <v>Norwest Bk. - Des Moines</v>
          </cell>
          <cell r="D22">
            <v>1513390.04</v>
          </cell>
          <cell r="E22">
            <v>1920772.32</v>
          </cell>
        </row>
        <row r="23">
          <cell r="A23">
            <v>1125</v>
          </cell>
          <cell r="B23">
            <v>0</v>
          </cell>
          <cell r="C23" t="str">
            <v>Union State - Winterset</v>
          </cell>
          <cell r="D23">
            <v>0</v>
          </cell>
          <cell r="E23">
            <v>0</v>
          </cell>
        </row>
        <row r="24">
          <cell r="A24">
            <v>1126</v>
          </cell>
          <cell r="B24">
            <v>0</v>
          </cell>
          <cell r="C24" t="str">
            <v>AmerUs Bank - CR Collins Road</v>
          </cell>
          <cell r="D24">
            <v>0</v>
          </cell>
          <cell r="E24">
            <v>0</v>
          </cell>
        </row>
        <row r="25">
          <cell r="A25">
            <v>1127</v>
          </cell>
          <cell r="B25">
            <v>0</v>
          </cell>
          <cell r="C25" t="str">
            <v>Firststar - C.R. Downtown</v>
          </cell>
          <cell r="D25">
            <v>0</v>
          </cell>
          <cell r="E25">
            <v>0</v>
          </cell>
        </row>
        <row r="26">
          <cell r="A26">
            <v>1128</v>
          </cell>
          <cell r="B26">
            <v>0</v>
          </cell>
          <cell r="C26" t="str">
            <v>Iowa State - Iowa City</v>
          </cell>
          <cell r="D26">
            <v>0</v>
          </cell>
          <cell r="E26">
            <v>0</v>
          </cell>
        </row>
        <row r="27">
          <cell r="A27">
            <v>1129</v>
          </cell>
          <cell r="B27">
            <v>0</v>
          </cell>
          <cell r="C27" t="str">
            <v>AmerUs - Glenbrooke Agreement</v>
          </cell>
          <cell r="D27">
            <v>0</v>
          </cell>
          <cell r="E27">
            <v>0</v>
          </cell>
        </row>
        <row r="28">
          <cell r="A28">
            <v>1150</v>
          </cell>
          <cell r="B28">
            <v>0</v>
          </cell>
          <cell r="C28" t="str">
            <v>Petty Cash</v>
          </cell>
          <cell r="D28">
            <v>705</v>
          </cell>
          <cell r="E28">
            <v>805</v>
          </cell>
        </row>
        <row r="29">
          <cell r="A29">
            <v>1205</v>
          </cell>
          <cell r="B29">
            <v>0</v>
          </cell>
          <cell r="C29" t="str">
            <v>Accts. Receivable-Agents</v>
          </cell>
          <cell r="D29">
            <v>190560.07</v>
          </cell>
          <cell r="E29">
            <v>249254.32</v>
          </cell>
        </row>
        <row r="30">
          <cell r="A30">
            <v>1206</v>
          </cell>
          <cell r="B30">
            <v>0</v>
          </cell>
          <cell r="C30" t="str">
            <v>Accts. Rec.-Outside Firms</v>
          </cell>
          <cell r="D30">
            <v>170906.79</v>
          </cell>
          <cell r="E30">
            <v>297692.53999999998</v>
          </cell>
        </row>
        <row r="31">
          <cell r="A31">
            <v>1210</v>
          </cell>
          <cell r="B31">
            <v>0</v>
          </cell>
          <cell r="C31" t="str">
            <v>A/R - Franchise (Current)</v>
          </cell>
          <cell r="D31">
            <v>1240.31</v>
          </cell>
          <cell r="E31">
            <v>2693.48</v>
          </cell>
        </row>
        <row r="32">
          <cell r="A32">
            <v>1211</v>
          </cell>
          <cell r="B32">
            <v>0</v>
          </cell>
          <cell r="C32" t="str">
            <v>ADP Payroll Clearing</v>
          </cell>
          <cell r="D32">
            <v>338909.6</v>
          </cell>
          <cell r="E32">
            <v>0</v>
          </cell>
        </row>
        <row r="33">
          <cell r="A33">
            <v>1215</v>
          </cell>
          <cell r="B33">
            <v>0</v>
          </cell>
          <cell r="C33" t="str">
            <v>A/R Miscellaneous</v>
          </cell>
          <cell r="D33">
            <v>102327.22</v>
          </cell>
          <cell r="E33">
            <v>125628.23</v>
          </cell>
        </row>
        <row r="34">
          <cell r="A34">
            <v>1220</v>
          </cell>
          <cell r="B34">
            <v>0</v>
          </cell>
          <cell r="C34" t="str">
            <v>Accts.Rec.-CR&amp;IC ReLo/Misc.</v>
          </cell>
          <cell r="D34">
            <v>0</v>
          </cell>
          <cell r="E34">
            <v>0</v>
          </cell>
        </row>
        <row r="35">
          <cell r="A35">
            <v>1221</v>
          </cell>
          <cell r="B35">
            <v>0</v>
          </cell>
          <cell r="C35" t="str">
            <v>A/R Relocation</v>
          </cell>
          <cell r="D35">
            <v>5746.47</v>
          </cell>
          <cell r="E35">
            <v>-130809.76</v>
          </cell>
        </row>
        <row r="36">
          <cell r="A36">
            <v>1225</v>
          </cell>
          <cell r="B36">
            <v>0</v>
          </cell>
          <cell r="C36" t="str">
            <v>A/R Inspection</v>
          </cell>
          <cell r="D36">
            <v>0</v>
          </cell>
          <cell r="E36">
            <v>0</v>
          </cell>
        </row>
        <row r="37">
          <cell r="A37">
            <v>1230</v>
          </cell>
          <cell r="B37">
            <v>0</v>
          </cell>
          <cell r="C37" t="str">
            <v>Accounts-Other</v>
          </cell>
          <cell r="D37">
            <v>924685.86</v>
          </cell>
          <cell r="E37">
            <v>242267.44</v>
          </cell>
        </row>
        <row r="38">
          <cell r="A38">
            <v>1231</v>
          </cell>
          <cell r="B38">
            <v>0</v>
          </cell>
          <cell r="C38" t="str">
            <v>Accounts-Service Billing</v>
          </cell>
          <cell r="D38">
            <v>0</v>
          </cell>
          <cell r="E38">
            <v>0</v>
          </cell>
        </row>
        <row r="39">
          <cell r="A39">
            <v>1232</v>
          </cell>
          <cell r="B39">
            <v>0</v>
          </cell>
          <cell r="C39" t="str">
            <v>Accounts-Rents</v>
          </cell>
          <cell r="D39">
            <v>0</v>
          </cell>
          <cell r="E39">
            <v>0</v>
          </cell>
        </row>
        <row r="40">
          <cell r="A40">
            <v>1234</v>
          </cell>
          <cell r="B40">
            <v>0</v>
          </cell>
          <cell r="C40" t="str">
            <v>Employee Receivables</v>
          </cell>
          <cell r="D40">
            <v>0</v>
          </cell>
          <cell r="E40">
            <v>800</v>
          </cell>
        </row>
        <row r="41">
          <cell r="A41">
            <v>1235</v>
          </cell>
          <cell r="B41">
            <v>0</v>
          </cell>
          <cell r="C41" t="str">
            <v>Employee Rec-Travel Advances</v>
          </cell>
          <cell r="D41">
            <v>0</v>
          </cell>
          <cell r="E41">
            <v>0</v>
          </cell>
        </row>
        <row r="42">
          <cell r="A42">
            <v>1240</v>
          </cell>
          <cell r="B42">
            <v>0</v>
          </cell>
          <cell r="C42" t="str">
            <v>Pending Transaction Receivables</v>
          </cell>
          <cell r="D42">
            <v>3288758</v>
          </cell>
          <cell r="E42">
            <v>2521339</v>
          </cell>
        </row>
        <row r="43">
          <cell r="A43">
            <v>1250</v>
          </cell>
          <cell r="B43">
            <v>0</v>
          </cell>
          <cell r="C43" t="str">
            <v>Allowance for Bad Debts</v>
          </cell>
          <cell r="D43">
            <v>-299895.51</v>
          </cell>
          <cell r="E43">
            <v>-519997.47</v>
          </cell>
        </row>
        <row r="44">
          <cell r="A44">
            <v>1260</v>
          </cell>
          <cell r="B44">
            <v>0</v>
          </cell>
          <cell r="C44" t="str">
            <v>Accrued Interest</v>
          </cell>
          <cell r="D44">
            <v>11013.92</v>
          </cell>
          <cell r="E44">
            <v>6265.5</v>
          </cell>
        </row>
        <row r="45">
          <cell r="A45">
            <v>1262</v>
          </cell>
          <cell r="B45">
            <v>0</v>
          </cell>
          <cell r="C45" t="str">
            <v>Other Accrued Interest Rec.</v>
          </cell>
          <cell r="D45">
            <v>787.5</v>
          </cell>
          <cell r="E45">
            <v>0</v>
          </cell>
        </row>
        <row r="46">
          <cell r="A46">
            <v>1263</v>
          </cell>
          <cell r="B46">
            <v>0</v>
          </cell>
          <cell r="C46" t="str">
            <v>Accrued Interest-Edina</v>
          </cell>
          <cell r="D46">
            <v>163333.21</v>
          </cell>
          <cell r="E46">
            <v>0</v>
          </cell>
        </row>
        <row r="47">
          <cell r="A47">
            <v>1270</v>
          </cell>
          <cell r="B47">
            <v>0</v>
          </cell>
          <cell r="C47" t="str">
            <v>Notes Receivable - Edina</v>
          </cell>
          <cell r="D47">
            <v>4000000</v>
          </cell>
          <cell r="E47">
            <v>0</v>
          </cell>
        </row>
        <row r="48">
          <cell r="A48">
            <v>1271</v>
          </cell>
          <cell r="B48">
            <v>0</v>
          </cell>
          <cell r="C48" t="str">
            <v>Premium on Notes Recv-Edina</v>
          </cell>
          <cell r="D48">
            <v>186651.57032</v>
          </cell>
          <cell r="E48">
            <v>0</v>
          </cell>
        </row>
        <row r="49">
          <cell r="A49">
            <v>1272</v>
          </cell>
          <cell r="B49">
            <v>0</v>
          </cell>
          <cell r="C49" t="str">
            <v>Notes Receivable - Edina</v>
          </cell>
          <cell r="D49">
            <v>4000000</v>
          </cell>
          <cell r="E49">
            <v>0</v>
          </cell>
        </row>
        <row r="50">
          <cell r="A50">
            <v>1273</v>
          </cell>
          <cell r="B50">
            <v>0</v>
          </cell>
          <cell r="C50" t="str">
            <v>Discount on Notes Recv-Edina</v>
          </cell>
          <cell r="D50">
            <v>-355703.49</v>
          </cell>
          <cell r="E50">
            <v>0</v>
          </cell>
        </row>
        <row r="51">
          <cell r="A51">
            <v>1274</v>
          </cell>
          <cell r="B51">
            <v>0</v>
          </cell>
          <cell r="C51" t="str">
            <v>Notes Receivable</v>
          </cell>
          <cell r="D51">
            <v>18154.240000000002</v>
          </cell>
          <cell r="E51">
            <v>7654.24</v>
          </cell>
        </row>
        <row r="52">
          <cell r="A52">
            <v>1283</v>
          </cell>
          <cell r="B52">
            <v>0</v>
          </cell>
          <cell r="C52" t="str">
            <v>Intercompany IR/CR</v>
          </cell>
          <cell r="D52">
            <v>-330588.13</v>
          </cell>
          <cell r="E52">
            <v>-736722.03</v>
          </cell>
        </row>
        <row r="53">
          <cell r="A53">
            <v>1284</v>
          </cell>
          <cell r="B53">
            <v>0</v>
          </cell>
          <cell r="C53" t="str">
            <v>Intercompany IR/IC</v>
          </cell>
          <cell r="D53">
            <v>-247730.72</v>
          </cell>
          <cell r="E53">
            <v>-406190.02</v>
          </cell>
        </row>
        <row r="54">
          <cell r="A54">
            <v>1285</v>
          </cell>
          <cell r="B54">
            <v>0</v>
          </cell>
          <cell r="C54" t="str">
            <v>Intercompany IR/CJ</v>
          </cell>
          <cell r="D54">
            <v>896362.85</v>
          </cell>
          <cell r="E54">
            <v>526341.78</v>
          </cell>
        </row>
        <row r="55">
          <cell r="A55">
            <v>1286</v>
          </cell>
          <cell r="B55">
            <v>0</v>
          </cell>
          <cell r="C55" t="str">
            <v>Intercompany IR/FIRST</v>
          </cell>
          <cell r="D55">
            <v>14892.84</v>
          </cell>
          <cell r="E55">
            <v>-907476.18</v>
          </cell>
        </row>
        <row r="56">
          <cell r="A56">
            <v>1287</v>
          </cell>
          <cell r="B56">
            <v>0</v>
          </cell>
          <cell r="C56" t="str">
            <v>Intercompany IR/MES</v>
          </cell>
          <cell r="D56">
            <v>-40704.79</v>
          </cell>
          <cell r="E56">
            <v>-140262.29999999999</v>
          </cell>
        </row>
        <row r="57">
          <cell r="A57">
            <v>1288</v>
          </cell>
          <cell r="B57">
            <v>0</v>
          </cell>
          <cell r="C57" t="str">
            <v>Intercompany IR/Devel</v>
          </cell>
          <cell r="D57">
            <v>10.89</v>
          </cell>
          <cell r="E57">
            <v>-109985.1</v>
          </cell>
        </row>
        <row r="58">
          <cell r="A58">
            <v>1290</v>
          </cell>
          <cell r="B58">
            <v>0</v>
          </cell>
          <cell r="C58" t="str">
            <v>Accounts-Intercompany</v>
          </cell>
          <cell r="D58">
            <v>0</v>
          </cell>
          <cell r="E58">
            <v>-63850.55</v>
          </cell>
        </row>
        <row r="59">
          <cell r="A59">
            <v>1301</v>
          </cell>
          <cell r="B59">
            <v>0</v>
          </cell>
          <cell r="C59" t="str">
            <v>Expenses</v>
          </cell>
          <cell r="D59">
            <v>203754.51</v>
          </cell>
          <cell r="E59">
            <v>74252.320000000007</v>
          </cell>
        </row>
        <row r="60">
          <cell r="A60">
            <v>1304</v>
          </cell>
          <cell r="B60">
            <v>0</v>
          </cell>
          <cell r="C60" t="str">
            <v>Insurance</v>
          </cell>
          <cell r="D60">
            <v>1356.72</v>
          </cell>
          <cell r="E60">
            <v>412.2</v>
          </cell>
        </row>
        <row r="61">
          <cell r="A61">
            <v>1307</v>
          </cell>
          <cell r="B61">
            <v>0</v>
          </cell>
          <cell r="C61" t="str">
            <v>Tax Escrows</v>
          </cell>
          <cell r="D61">
            <v>-15309.4</v>
          </cell>
          <cell r="E61">
            <v>-17529.46</v>
          </cell>
        </row>
        <row r="62">
          <cell r="A62">
            <v>1311</v>
          </cell>
          <cell r="B62">
            <v>0</v>
          </cell>
          <cell r="C62" t="str">
            <v>Prepaid Errors &amp; Omissions Ins</v>
          </cell>
          <cell r="D62">
            <v>15811.64</v>
          </cell>
          <cell r="E62">
            <v>27604.01</v>
          </cell>
        </row>
        <row r="63">
          <cell r="A63">
            <v>1317</v>
          </cell>
          <cell r="B63">
            <v>0</v>
          </cell>
          <cell r="C63" t="str">
            <v>Agent Prizes &amp; Awards</v>
          </cell>
          <cell r="D63">
            <v>0</v>
          </cell>
          <cell r="E63">
            <v>0</v>
          </cell>
        </row>
        <row r="64">
          <cell r="A64">
            <v>1400</v>
          </cell>
          <cell r="B64">
            <v>0</v>
          </cell>
          <cell r="C64" t="str">
            <v>Inventory - Agent Service Ctr.</v>
          </cell>
          <cell r="D64">
            <v>66323.75</v>
          </cell>
          <cell r="E64">
            <v>206585.4</v>
          </cell>
        </row>
        <row r="65">
          <cell r="A65">
            <v>1410</v>
          </cell>
          <cell r="B65">
            <v>0</v>
          </cell>
          <cell r="C65" t="str">
            <v>Inventory - Reserve</v>
          </cell>
          <cell r="D65">
            <v>0</v>
          </cell>
          <cell r="E65">
            <v>-40894.46</v>
          </cell>
        </row>
        <row r="66">
          <cell r="A66">
            <v>1420</v>
          </cell>
          <cell r="B66">
            <v>0</v>
          </cell>
          <cell r="C66" t="str">
            <v>GSP and House Inventory</v>
          </cell>
          <cell r="D66">
            <v>66285.899999999994</v>
          </cell>
          <cell r="E66">
            <v>349797.14</v>
          </cell>
        </row>
        <row r="67">
          <cell r="A67">
            <v>1501</v>
          </cell>
          <cell r="B67">
            <v>0</v>
          </cell>
          <cell r="C67" t="str">
            <v>Land-Apartments</v>
          </cell>
          <cell r="D67">
            <v>0</v>
          </cell>
          <cell r="E67">
            <v>0</v>
          </cell>
        </row>
        <row r="68">
          <cell r="A68">
            <v>1502</v>
          </cell>
          <cell r="B68">
            <v>0</v>
          </cell>
          <cell r="C68" t="str">
            <v>Land-Commercial Rental</v>
          </cell>
          <cell r="D68">
            <v>0</v>
          </cell>
          <cell r="E68">
            <v>0</v>
          </cell>
        </row>
        <row r="69">
          <cell r="A69">
            <v>1505</v>
          </cell>
          <cell r="B69">
            <v>0</v>
          </cell>
          <cell r="C69" t="str">
            <v>Land Improvements-Sales Office</v>
          </cell>
          <cell r="D69">
            <v>15625.05</v>
          </cell>
          <cell r="E69">
            <v>15625.05</v>
          </cell>
        </row>
        <row r="70">
          <cell r="A70">
            <v>1510</v>
          </cell>
          <cell r="B70">
            <v>0</v>
          </cell>
          <cell r="C70" t="str">
            <v>Buildings-Sales Offices</v>
          </cell>
          <cell r="D70">
            <v>606760.93000000005</v>
          </cell>
          <cell r="E70">
            <v>638435.53</v>
          </cell>
        </row>
        <row r="71">
          <cell r="A71">
            <v>1511</v>
          </cell>
          <cell r="B71">
            <v>0</v>
          </cell>
          <cell r="C71" t="str">
            <v>Buildings-Apartments</v>
          </cell>
          <cell r="D71">
            <v>0</v>
          </cell>
          <cell r="E71">
            <v>0</v>
          </cell>
        </row>
        <row r="72">
          <cell r="A72">
            <v>1512</v>
          </cell>
          <cell r="B72">
            <v>0</v>
          </cell>
          <cell r="C72" t="str">
            <v>Buildings-Commercial Rentals</v>
          </cell>
          <cell r="D72">
            <v>0</v>
          </cell>
          <cell r="E72">
            <v>0</v>
          </cell>
        </row>
        <row r="73">
          <cell r="A73">
            <v>1520</v>
          </cell>
          <cell r="B73">
            <v>0</v>
          </cell>
          <cell r="C73" t="str">
            <v>Furn. &amp; Fix.-Sales Office</v>
          </cell>
          <cell r="D73">
            <v>1600218.37</v>
          </cell>
          <cell r="E73">
            <v>1638663.73</v>
          </cell>
        </row>
        <row r="74">
          <cell r="A74">
            <v>1521</v>
          </cell>
          <cell r="B74">
            <v>0</v>
          </cell>
          <cell r="C74" t="str">
            <v>Furn. &amp; Fix.-Apartments</v>
          </cell>
          <cell r="D74">
            <v>0</v>
          </cell>
          <cell r="E74">
            <v>0</v>
          </cell>
        </row>
        <row r="75">
          <cell r="A75">
            <v>1522</v>
          </cell>
          <cell r="B75">
            <v>0</v>
          </cell>
          <cell r="C75" t="str">
            <v>Furn. &amp; Fix.-Commercial Rental</v>
          </cell>
          <cell r="D75">
            <v>0</v>
          </cell>
          <cell r="E75">
            <v>0</v>
          </cell>
        </row>
        <row r="76">
          <cell r="A76">
            <v>1530</v>
          </cell>
          <cell r="B76">
            <v>0</v>
          </cell>
          <cell r="C76" t="str">
            <v>Automobiles</v>
          </cell>
          <cell r="D76">
            <v>93384.51</v>
          </cell>
          <cell r="E76">
            <v>128451.41</v>
          </cell>
        </row>
        <row r="77">
          <cell r="A77">
            <v>1540</v>
          </cell>
          <cell r="B77">
            <v>0</v>
          </cell>
          <cell r="C77" t="str">
            <v>Land</v>
          </cell>
          <cell r="D77">
            <v>0</v>
          </cell>
          <cell r="E77">
            <v>0</v>
          </cell>
        </row>
        <row r="78">
          <cell r="A78">
            <v>1558</v>
          </cell>
          <cell r="B78">
            <v>0</v>
          </cell>
          <cell r="C78" t="str">
            <v>Land Improvements</v>
          </cell>
          <cell r="D78">
            <v>-61.52</v>
          </cell>
          <cell r="E78">
            <v>-3399.73</v>
          </cell>
        </row>
        <row r="79">
          <cell r="A79">
            <v>1561</v>
          </cell>
          <cell r="B79">
            <v>0</v>
          </cell>
          <cell r="C79" t="str">
            <v>Buildings</v>
          </cell>
          <cell r="D79">
            <v>-2285.38</v>
          </cell>
          <cell r="E79">
            <v>-123631.33</v>
          </cell>
        </row>
        <row r="80">
          <cell r="A80">
            <v>1564</v>
          </cell>
          <cell r="B80">
            <v>0</v>
          </cell>
          <cell r="C80" t="str">
            <v>Leasehold Improvements</v>
          </cell>
          <cell r="D80">
            <v>0</v>
          </cell>
          <cell r="E80">
            <v>0</v>
          </cell>
        </row>
        <row r="81">
          <cell r="A81">
            <v>1567</v>
          </cell>
          <cell r="B81">
            <v>0</v>
          </cell>
          <cell r="C81" t="str">
            <v>Furniture &amp; Fixtures</v>
          </cell>
          <cell r="D81">
            <v>2632.3329032000001</v>
          </cell>
          <cell r="E81">
            <v>-301746.59999999998</v>
          </cell>
        </row>
        <row r="82">
          <cell r="A82">
            <v>1571</v>
          </cell>
          <cell r="B82">
            <v>0</v>
          </cell>
          <cell r="C82" t="str">
            <v>Automobiles</v>
          </cell>
          <cell r="D82">
            <v>-285.93</v>
          </cell>
          <cell r="E82">
            <v>-72562.720000000001</v>
          </cell>
        </row>
        <row r="83">
          <cell r="A83">
            <v>1650</v>
          </cell>
          <cell r="B83">
            <v>702</v>
          </cell>
          <cell r="C83" t="str">
            <v>Raw Land Costs</v>
          </cell>
          <cell r="D83">
            <v>0</v>
          </cell>
          <cell r="E83">
            <v>0</v>
          </cell>
        </row>
        <row r="84">
          <cell r="A84">
            <v>1650</v>
          </cell>
          <cell r="B84">
            <v>703</v>
          </cell>
          <cell r="C84" t="str">
            <v>Raw Land Costs</v>
          </cell>
          <cell r="D84">
            <v>0</v>
          </cell>
          <cell r="E84">
            <v>0</v>
          </cell>
        </row>
        <row r="85">
          <cell r="A85">
            <v>1650</v>
          </cell>
          <cell r="B85">
            <v>704</v>
          </cell>
          <cell r="C85" t="str">
            <v>Raw Land Costs</v>
          </cell>
          <cell r="D85">
            <v>0</v>
          </cell>
          <cell r="E85">
            <v>0</v>
          </cell>
        </row>
        <row r="86">
          <cell r="A86">
            <v>1650</v>
          </cell>
          <cell r="B86">
            <v>706</v>
          </cell>
          <cell r="C86" t="str">
            <v>Raw Land Costs</v>
          </cell>
          <cell r="D86">
            <v>0</v>
          </cell>
          <cell r="E86">
            <v>0</v>
          </cell>
        </row>
        <row r="87">
          <cell r="A87">
            <v>1650</v>
          </cell>
          <cell r="B87">
            <v>707</v>
          </cell>
          <cell r="C87" t="str">
            <v>Raw Land Costs</v>
          </cell>
          <cell r="D87">
            <v>0</v>
          </cell>
          <cell r="E87">
            <v>0</v>
          </cell>
        </row>
        <row r="88">
          <cell r="A88">
            <v>1650</v>
          </cell>
          <cell r="B88">
            <v>708</v>
          </cell>
          <cell r="C88" t="str">
            <v>Raw Land Costs</v>
          </cell>
          <cell r="D88">
            <v>0</v>
          </cell>
          <cell r="E88">
            <v>0</v>
          </cell>
        </row>
        <row r="89">
          <cell r="A89">
            <v>1650</v>
          </cell>
          <cell r="B89">
            <v>709</v>
          </cell>
          <cell r="C89" t="str">
            <v>Raw Land Costs</v>
          </cell>
          <cell r="D89">
            <v>0</v>
          </cell>
          <cell r="E89">
            <v>0</v>
          </cell>
        </row>
        <row r="90">
          <cell r="A90">
            <v>1650</v>
          </cell>
          <cell r="B90">
            <v>710</v>
          </cell>
          <cell r="C90" t="str">
            <v>Raw Land Costs</v>
          </cell>
          <cell r="D90">
            <v>0</v>
          </cell>
          <cell r="E90">
            <v>0</v>
          </cell>
        </row>
        <row r="91">
          <cell r="A91">
            <v>1650</v>
          </cell>
          <cell r="B91">
            <v>711</v>
          </cell>
          <cell r="C91" t="str">
            <v>Raw Land Costs</v>
          </cell>
          <cell r="D91">
            <v>0</v>
          </cell>
          <cell r="E91">
            <v>0</v>
          </cell>
        </row>
        <row r="92">
          <cell r="A92">
            <v>1650</v>
          </cell>
          <cell r="B92">
            <v>712</v>
          </cell>
          <cell r="C92" t="str">
            <v>Raw Land Costs</v>
          </cell>
          <cell r="D92">
            <v>0</v>
          </cell>
          <cell r="E92">
            <v>0</v>
          </cell>
        </row>
        <row r="93">
          <cell r="A93">
            <v>1650</v>
          </cell>
          <cell r="B93">
            <v>713</v>
          </cell>
          <cell r="C93" t="str">
            <v>Raw Land Costs</v>
          </cell>
          <cell r="D93">
            <v>0</v>
          </cell>
          <cell r="E93">
            <v>0</v>
          </cell>
        </row>
        <row r="94">
          <cell r="A94">
            <v>1650</v>
          </cell>
          <cell r="B94">
            <v>714</v>
          </cell>
          <cell r="C94" t="str">
            <v>Raw Land Costs</v>
          </cell>
          <cell r="D94">
            <v>0</v>
          </cell>
          <cell r="E94">
            <v>0</v>
          </cell>
        </row>
        <row r="95">
          <cell r="A95">
            <v>1650</v>
          </cell>
          <cell r="B95">
            <v>715</v>
          </cell>
          <cell r="C95" t="str">
            <v>Raw Land Costs</v>
          </cell>
          <cell r="D95">
            <v>0</v>
          </cell>
          <cell r="E95">
            <v>0</v>
          </cell>
        </row>
        <row r="96">
          <cell r="A96">
            <v>1650</v>
          </cell>
          <cell r="B96">
            <v>716</v>
          </cell>
          <cell r="C96" t="str">
            <v>Raw Land Costs</v>
          </cell>
          <cell r="D96">
            <v>0</v>
          </cell>
          <cell r="E96">
            <v>0</v>
          </cell>
        </row>
        <row r="97">
          <cell r="A97">
            <v>1650</v>
          </cell>
          <cell r="B97">
            <v>717</v>
          </cell>
          <cell r="C97" t="str">
            <v>Raw Land Costs</v>
          </cell>
          <cell r="D97">
            <v>0</v>
          </cell>
          <cell r="E97">
            <v>0</v>
          </cell>
        </row>
        <row r="98">
          <cell r="A98">
            <v>1650</v>
          </cell>
          <cell r="B98">
            <v>718</v>
          </cell>
          <cell r="C98" t="str">
            <v>Raw Land Costs</v>
          </cell>
          <cell r="D98">
            <v>0</v>
          </cell>
          <cell r="E98">
            <v>0</v>
          </cell>
        </row>
        <row r="99">
          <cell r="A99">
            <v>1650</v>
          </cell>
          <cell r="B99">
            <v>721</v>
          </cell>
          <cell r="C99" t="str">
            <v>Raw Land Costs</v>
          </cell>
          <cell r="D99">
            <v>0</v>
          </cell>
          <cell r="E99">
            <v>0</v>
          </cell>
        </row>
        <row r="100">
          <cell r="A100">
            <v>1650</v>
          </cell>
          <cell r="B100">
            <v>722</v>
          </cell>
          <cell r="C100" t="str">
            <v>Raw Land Costs</v>
          </cell>
          <cell r="D100">
            <v>0</v>
          </cell>
          <cell r="E100">
            <v>0</v>
          </cell>
        </row>
        <row r="101">
          <cell r="A101">
            <v>1650</v>
          </cell>
          <cell r="B101">
            <v>730</v>
          </cell>
          <cell r="C101" t="str">
            <v>Raw Land Costs</v>
          </cell>
          <cell r="D101">
            <v>0</v>
          </cell>
          <cell r="E101">
            <v>0</v>
          </cell>
        </row>
        <row r="102">
          <cell r="A102">
            <v>1650</v>
          </cell>
          <cell r="B102">
            <v>735</v>
          </cell>
          <cell r="C102" t="str">
            <v>Raw Land Costs</v>
          </cell>
          <cell r="D102">
            <v>0</v>
          </cell>
          <cell r="E102">
            <v>0</v>
          </cell>
        </row>
        <row r="103">
          <cell r="A103">
            <v>1650</v>
          </cell>
          <cell r="B103">
            <v>737</v>
          </cell>
          <cell r="C103" t="str">
            <v>Raw Land Costs</v>
          </cell>
          <cell r="D103">
            <v>0</v>
          </cell>
          <cell r="E103">
            <v>0</v>
          </cell>
        </row>
        <row r="104">
          <cell r="A104">
            <v>1650</v>
          </cell>
          <cell r="B104">
            <v>738</v>
          </cell>
          <cell r="C104" t="str">
            <v>Raw Land Costs</v>
          </cell>
          <cell r="D104">
            <v>0</v>
          </cell>
          <cell r="E104">
            <v>0</v>
          </cell>
        </row>
        <row r="105">
          <cell r="A105">
            <v>1650</v>
          </cell>
          <cell r="B105">
            <v>741</v>
          </cell>
          <cell r="C105" t="str">
            <v>Raw Land Costs</v>
          </cell>
          <cell r="D105">
            <v>0</v>
          </cell>
          <cell r="E105">
            <v>0</v>
          </cell>
        </row>
        <row r="106">
          <cell r="A106">
            <v>1650</v>
          </cell>
          <cell r="B106">
            <v>742</v>
          </cell>
          <cell r="C106" t="str">
            <v>Raw Land Costs</v>
          </cell>
          <cell r="D106">
            <v>0</v>
          </cell>
          <cell r="E106">
            <v>0</v>
          </cell>
        </row>
        <row r="107">
          <cell r="A107">
            <v>1650</v>
          </cell>
          <cell r="B107">
            <v>747</v>
          </cell>
          <cell r="C107" t="str">
            <v>Raw Land Costs</v>
          </cell>
          <cell r="D107">
            <v>0</v>
          </cell>
          <cell r="E107">
            <v>0</v>
          </cell>
        </row>
        <row r="108">
          <cell r="A108">
            <v>1650</v>
          </cell>
          <cell r="B108">
            <v>751</v>
          </cell>
          <cell r="C108" t="str">
            <v>Raw Land Costs</v>
          </cell>
          <cell r="D108">
            <v>0</v>
          </cell>
          <cell r="E108">
            <v>0</v>
          </cell>
        </row>
        <row r="109">
          <cell r="A109">
            <v>1650</v>
          </cell>
          <cell r="B109">
            <v>752</v>
          </cell>
          <cell r="C109" t="str">
            <v>Raw Land Costs</v>
          </cell>
          <cell r="D109">
            <v>0</v>
          </cell>
          <cell r="E109">
            <v>0</v>
          </cell>
        </row>
        <row r="110">
          <cell r="A110">
            <v>1650</v>
          </cell>
          <cell r="B110">
            <v>756</v>
          </cell>
          <cell r="C110" t="str">
            <v>Raw Land Costs</v>
          </cell>
          <cell r="D110">
            <v>0</v>
          </cell>
          <cell r="E110">
            <v>0</v>
          </cell>
        </row>
        <row r="111">
          <cell r="A111">
            <v>1650</v>
          </cell>
          <cell r="B111">
            <v>757</v>
          </cell>
          <cell r="C111" t="str">
            <v>Raw Land Costs</v>
          </cell>
          <cell r="D111">
            <v>0</v>
          </cell>
          <cell r="E111">
            <v>0</v>
          </cell>
        </row>
        <row r="112">
          <cell r="A112">
            <v>1650</v>
          </cell>
          <cell r="B112">
            <v>761</v>
          </cell>
          <cell r="C112" t="str">
            <v>Raw Land Costs</v>
          </cell>
          <cell r="D112">
            <v>0</v>
          </cell>
          <cell r="E112">
            <v>0</v>
          </cell>
        </row>
        <row r="113">
          <cell r="A113">
            <v>1650</v>
          </cell>
          <cell r="B113">
            <v>776</v>
          </cell>
          <cell r="C113" t="str">
            <v>Raw Land Costs</v>
          </cell>
          <cell r="D113">
            <v>0</v>
          </cell>
          <cell r="E113">
            <v>0</v>
          </cell>
        </row>
        <row r="114">
          <cell r="A114">
            <v>1650</v>
          </cell>
          <cell r="B114">
            <v>781</v>
          </cell>
          <cell r="C114" t="str">
            <v>Raw Land Costs</v>
          </cell>
          <cell r="D114">
            <v>0</v>
          </cell>
          <cell r="E114">
            <v>0</v>
          </cell>
        </row>
        <row r="115">
          <cell r="A115">
            <v>1650</v>
          </cell>
          <cell r="B115">
            <v>782</v>
          </cell>
          <cell r="C115" t="str">
            <v>Raw Land Costs</v>
          </cell>
          <cell r="D115">
            <v>0</v>
          </cell>
          <cell r="E115">
            <v>0</v>
          </cell>
        </row>
        <row r="116">
          <cell r="A116">
            <v>1650</v>
          </cell>
          <cell r="B116">
            <v>786</v>
          </cell>
          <cell r="C116" t="str">
            <v>Raw Land Costs</v>
          </cell>
          <cell r="D116">
            <v>0</v>
          </cell>
          <cell r="E116">
            <v>0</v>
          </cell>
        </row>
        <row r="117">
          <cell r="A117">
            <v>1650</v>
          </cell>
          <cell r="B117">
            <v>789</v>
          </cell>
          <cell r="C117" t="str">
            <v>Raw Land Costs</v>
          </cell>
          <cell r="D117">
            <v>0</v>
          </cell>
          <cell r="E117">
            <v>0</v>
          </cell>
        </row>
        <row r="118">
          <cell r="A118">
            <v>1650</v>
          </cell>
          <cell r="B118">
            <v>794</v>
          </cell>
          <cell r="C118" t="str">
            <v>Raw Land Costs</v>
          </cell>
          <cell r="D118">
            <v>0</v>
          </cell>
          <cell r="E118">
            <v>0</v>
          </cell>
        </row>
        <row r="119">
          <cell r="A119">
            <v>1650</v>
          </cell>
          <cell r="B119">
            <v>936</v>
          </cell>
          <cell r="C119" t="str">
            <v>Raw Land Costs</v>
          </cell>
          <cell r="D119">
            <v>0</v>
          </cell>
          <cell r="E119">
            <v>0</v>
          </cell>
        </row>
        <row r="120">
          <cell r="A120">
            <v>1650</v>
          </cell>
          <cell r="B120">
            <v>999</v>
          </cell>
          <cell r="C120" t="str">
            <v>Raw Land Costs</v>
          </cell>
          <cell r="D120">
            <v>0</v>
          </cell>
          <cell r="E120">
            <v>0</v>
          </cell>
        </row>
        <row r="121">
          <cell r="A121">
            <v>1653</v>
          </cell>
          <cell r="B121">
            <v>702</v>
          </cell>
          <cell r="C121" t="str">
            <v>Storm Sewer</v>
          </cell>
          <cell r="D121">
            <v>0</v>
          </cell>
          <cell r="E121">
            <v>0</v>
          </cell>
        </row>
        <row r="122">
          <cell r="A122">
            <v>1653</v>
          </cell>
          <cell r="B122">
            <v>703</v>
          </cell>
          <cell r="C122" t="str">
            <v>Storm Sewer</v>
          </cell>
          <cell r="D122">
            <v>0</v>
          </cell>
          <cell r="E122">
            <v>0</v>
          </cell>
        </row>
        <row r="123">
          <cell r="A123">
            <v>1653</v>
          </cell>
          <cell r="B123">
            <v>704</v>
          </cell>
          <cell r="C123" t="str">
            <v>Storm Sewer</v>
          </cell>
          <cell r="D123">
            <v>0</v>
          </cell>
          <cell r="E123">
            <v>0</v>
          </cell>
        </row>
        <row r="124">
          <cell r="A124">
            <v>1653</v>
          </cell>
          <cell r="B124">
            <v>706</v>
          </cell>
          <cell r="C124" t="str">
            <v>Storm Sewer</v>
          </cell>
          <cell r="D124">
            <v>0</v>
          </cell>
          <cell r="E124">
            <v>0</v>
          </cell>
        </row>
        <row r="125">
          <cell r="A125">
            <v>1653</v>
          </cell>
          <cell r="B125">
            <v>707</v>
          </cell>
          <cell r="C125" t="str">
            <v>Storm Sewer</v>
          </cell>
          <cell r="D125">
            <v>0</v>
          </cell>
          <cell r="E125">
            <v>0</v>
          </cell>
        </row>
        <row r="126">
          <cell r="A126">
            <v>1653</v>
          </cell>
          <cell r="B126">
            <v>708</v>
          </cell>
          <cell r="C126" t="str">
            <v>Storm Sewer</v>
          </cell>
          <cell r="D126">
            <v>0</v>
          </cell>
          <cell r="E126">
            <v>0</v>
          </cell>
        </row>
        <row r="127">
          <cell r="A127">
            <v>1653</v>
          </cell>
          <cell r="B127">
            <v>709</v>
          </cell>
          <cell r="C127" t="str">
            <v>Storm Sewer</v>
          </cell>
          <cell r="D127">
            <v>0</v>
          </cell>
          <cell r="E127">
            <v>0</v>
          </cell>
        </row>
        <row r="128">
          <cell r="A128">
            <v>1653</v>
          </cell>
          <cell r="B128">
            <v>710</v>
          </cell>
          <cell r="C128" t="str">
            <v>Storm Sewer</v>
          </cell>
          <cell r="D128">
            <v>0</v>
          </cell>
          <cell r="E128">
            <v>0</v>
          </cell>
        </row>
        <row r="129">
          <cell r="A129">
            <v>1653</v>
          </cell>
          <cell r="B129">
            <v>711</v>
          </cell>
          <cell r="C129" t="str">
            <v>Storm Sewer</v>
          </cell>
          <cell r="D129">
            <v>0</v>
          </cell>
          <cell r="E129">
            <v>0</v>
          </cell>
        </row>
        <row r="130">
          <cell r="A130">
            <v>1653</v>
          </cell>
          <cell r="B130">
            <v>712</v>
          </cell>
          <cell r="C130" t="str">
            <v>Storm Sewer</v>
          </cell>
          <cell r="D130">
            <v>0</v>
          </cell>
          <cell r="E130">
            <v>0</v>
          </cell>
        </row>
        <row r="131">
          <cell r="A131">
            <v>1653</v>
          </cell>
          <cell r="B131">
            <v>713</v>
          </cell>
          <cell r="C131" t="str">
            <v>Storm Sewer</v>
          </cell>
          <cell r="D131">
            <v>0</v>
          </cell>
          <cell r="E131">
            <v>0</v>
          </cell>
        </row>
        <row r="132">
          <cell r="A132">
            <v>1653</v>
          </cell>
          <cell r="B132">
            <v>714</v>
          </cell>
          <cell r="C132" t="str">
            <v>Storm Sewer</v>
          </cell>
          <cell r="D132">
            <v>0</v>
          </cell>
          <cell r="E132">
            <v>0</v>
          </cell>
        </row>
        <row r="133">
          <cell r="A133">
            <v>1653</v>
          </cell>
          <cell r="B133">
            <v>715</v>
          </cell>
          <cell r="C133" t="str">
            <v>Storm Sewer</v>
          </cell>
          <cell r="D133">
            <v>0</v>
          </cell>
          <cell r="E133">
            <v>0</v>
          </cell>
        </row>
        <row r="134">
          <cell r="A134">
            <v>1653</v>
          </cell>
          <cell r="B134">
            <v>716</v>
          </cell>
          <cell r="C134" t="str">
            <v>Storm Sewer</v>
          </cell>
          <cell r="D134">
            <v>0</v>
          </cell>
          <cell r="E134">
            <v>0</v>
          </cell>
        </row>
        <row r="135">
          <cell r="A135">
            <v>1653</v>
          </cell>
          <cell r="B135">
            <v>717</v>
          </cell>
          <cell r="C135" t="str">
            <v>Storm Sewer</v>
          </cell>
          <cell r="D135">
            <v>0</v>
          </cell>
          <cell r="E135">
            <v>0</v>
          </cell>
        </row>
        <row r="136">
          <cell r="A136">
            <v>1653</v>
          </cell>
          <cell r="B136">
            <v>718</v>
          </cell>
          <cell r="C136" t="str">
            <v>Storm Sewer</v>
          </cell>
          <cell r="D136">
            <v>0</v>
          </cell>
          <cell r="E136">
            <v>0</v>
          </cell>
        </row>
        <row r="137">
          <cell r="A137">
            <v>1653</v>
          </cell>
          <cell r="B137">
            <v>721</v>
          </cell>
          <cell r="C137" t="str">
            <v>Storm Sewer</v>
          </cell>
          <cell r="D137">
            <v>0</v>
          </cell>
          <cell r="E137">
            <v>0</v>
          </cell>
        </row>
        <row r="138">
          <cell r="A138">
            <v>1653</v>
          </cell>
          <cell r="B138">
            <v>722</v>
          </cell>
          <cell r="C138" t="str">
            <v>Storm Sewer</v>
          </cell>
          <cell r="D138">
            <v>0</v>
          </cell>
          <cell r="E138">
            <v>0</v>
          </cell>
        </row>
        <row r="139">
          <cell r="A139">
            <v>1653</v>
          </cell>
          <cell r="B139">
            <v>730</v>
          </cell>
          <cell r="C139" t="str">
            <v>Storm Sewer</v>
          </cell>
          <cell r="D139">
            <v>0</v>
          </cell>
          <cell r="E139">
            <v>0</v>
          </cell>
        </row>
        <row r="140">
          <cell r="A140">
            <v>1653</v>
          </cell>
          <cell r="B140">
            <v>735</v>
          </cell>
          <cell r="C140" t="str">
            <v>Storm Sewer</v>
          </cell>
          <cell r="D140">
            <v>0</v>
          </cell>
          <cell r="E140">
            <v>0</v>
          </cell>
        </row>
        <row r="141">
          <cell r="A141">
            <v>1653</v>
          </cell>
          <cell r="B141">
            <v>737</v>
          </cell>
          <cell r="C141" t="str">
            <v>Storm Sewer</v>
          </cell>
          <cell r="D141">
            <v>0</v>
          </cell>
          <cell r="E141">
            <v>0</v>
          </cell>
        </row>
        <row r="142">
          <cell r="A142">
            <v>1653</v>
          </cell>
          <cell r="B142">
            <v>738</v>
          </cell>
          <cell r="C142" t="str">
            <v>Storm Sewer</v>
          </cell>
          <cell r="D142">
            <v>0</v>
          </cell>
          <cell r="E142">
            <v>0</v>
          </cell>
        </row>
        <row r="143">
          <cell r="A143">
            <v>1653</v>
          </cell>
          <cell r="B143">
            <v>741</v>
          </cell>
          <cell r="C143" t="str">
            <v>Storm Sewer</v>
          </cell>
          <cell r="D143">
            <v>0</v>
          </cell>
          <cell r="E143">
            <v>0</v>
          </cell>
        </row>
        <row r="144">
          <cell r="A144">
            <v>1653</v>
          </cell>
          <cell r="B144">
            <v>742</v>
          </cell>
          <cell r="C144" t="str">
            <v>Storm Sewer</v>
          </cell>
          <cell r="D144">
            <v>0</v>
          </cell>
          <cell r="E144">
            <v>0</v>
          </cell>
        </row>
        <row r="145">
          <cell r="A145">
            <v>1653</v>
          </cell>
          <cell r="B145">
            <v>751</v>
          </cell>
          <cell r="C145" t="str">
            <v>Storm Sewer</v>
          </cell>
          <cell r="D145">
            <v>0</v>
          </cell>
          <cell r="E145">
            <v>0</v>
          </cell>
        </row>
        <row r="146">
          <cell r="A146">
            <v>1653</v>
          </cell>
          <cell r="B146">
            <v>752</v>
          </cell>
          <cell r="C146" t="str">
            <v>Storm Sewer</v>
          </cell>
          <cell r="D146">
            <v>0</v>
          </cell>
          <cell r="E146">
            <v>0</v>
          </cell>
        </row>
        <row r="147">
          <cell r="A147">
            <v>1653</v>
          </cell>
          <cell r="B147">
            <v>756</v>
          </cell>
          <cell r="C147" t="str">
            <v>Storm Sewer</v>
          </cell>
          <cell r="D147">
            <v>0</v>
          </cell>
          <cell r="E147">
            <v>0</v>
          </cell>
        </row>
        <row r="148">
          <cell r="A148">
            <v>1653</v>
          </cell>
          <cell r="B148">
            <v>757</v>
          </cell>
          <cell r="C148" t="str">
            <v>Storm Sewer</v>
          </cell>
          <cell r="D148">
            <v>0</v>
          </cell>
          <cell r="E148">
            <v>0</v>
          </cell>
        </row>
        <row r="149">
          <cell r="A149">
            <v>1653</v>
          </cell>
          <cell r="B149">
            <v>761</v>
          </cell>
          <cell r="C149" t="str">
            <v>Storm Sewer</v>
          </cell>
          <cell r="D149">
            <v>0</v>
          </cell>
          <cell r="E149">
            <v>0</v>
          </cell>
        </row>
        <row r="150">
          <cell r="A150">
            <v>1653</v>
          </cell>
          <cell r="B150">
            <v>776</v>
          </cell>
          <cell r="C150" t="str">
            <v>Storm Sewer</v>
          </cell>
          <cell r="D150">
            <v>0</v>
          </cell>
          <cell r="E150">
            <v>0</v>
          </cell>
        </row>
        <row r="151">
          <cell r="A151">
            <v>1653</v>
          </cell>
          <cell r="B151">
            <v>781</v>
          </cell>
          <cell r="C151" t="str">
            <v>Storm Sewer</v>
          </cell>
          <cell r="D151">
            <v>0</v>
          </cell>
          <cell r="E151">
            <v>0</v>
          </cell>
        </row>
        <row r="152">
          <cell r="A152">
            <v>1653</v>
          </cell>
          <cell r="B152">
            <v>782</v>
          </cell>
          <cell r="C152" t="str">
            <v>Storm Sewer</v>
          </cell>
          <cell r="D152">
            <v>0</v>
          </cell>
          <cell r="E152">
            <v>0</v>
          </cell>
        </row>
        <row r="153">
          <cell r="A153">
            <v>1653</v>
          </cell>
          <cell r="B153">
            <v>786</v>
          </cell>
          <cell r="C153" t="str">
            <v>Storm Sewer</v>
          </cell>
          <cell r="D153">
            <v>0</v>
          </cell>
          <cell r="E153">
            <v>0</v>
          </cell>
        </row>
        <row r="154">
          <cell r="A154">
            <v>1653</v>
          </cell>
          <cell r="B154">
            <v>789</v>
          </cell>
          <cell r="C154" t="str">
            <v>Storm Sewer</v>
          </cell>
          <cell r="D154">
            <v>0</v>
          </cell>
          <cell r="E154">
            <v>0</v>
          </cell>
        </row>
        <row r="155">
          <cell r="A155">
            <v>1653</v>
          </cell>
          <cell r="B155">
            <v>794</v>
          </cell>
          <cell r="C155" t="str">
            <v>Storm Sewer</v>
          </cell>
          <cell r="D155">
            <v>0</v>
          </cell>
          <cell r="E155">
            <v>0</v>
          </cell>
        </row>
        <row r="156">
          <cell r="A156">
            <v>1653</v>
          </cell>
          <cell r="B156">
            <v>936</v>
          </cell>
          <cell r="C156" t="str">
            <v>Storm Sewer</v>
          </cell>
          <cell r="D156">
            <v>0</v>
          </cell>
          <cell r="E156">
            <v>0</v>
          </cell>
        </row>
        <row r="157">
          <cell r="A157">
            <v>1653</v>
          </cell>
          <cell r="B157">
            <v>999</v>
          </cell>
          <cell r="C157" t="str">
            <v>Storm Sewer</v>
          </cell>
          <cell r="D157">
            <v>0</v>
          </cell>
          <cell r="E157">
            <v>0</v>
          </cell>
        </row>
        <row r="158">
          <cell r="A158">
            <v>1655</v>
          </cell>
          <cell r="B158">
            <v>702</v>
          </cell>
          <cell r="C158" t="str">
            <v>Water Service</v>
          </cell>
          <cell r="D158">
            <v>0</v>
          </cell>
          <cell r="E158">
            <v>0</v>
          </cell>
        </row>
        <row r="159">
          <cell r="A159">
            <v>1655</v>
          </cell>
          <cell r="B159">
            <v>703</v>
          </cell>
          <cell r="C159" t="str">
            <v>Water Service</v>
          </cell>
          <cell r="D159">
            <v>0</v>
          </cell>
          <cell r="E159">
            <v>0</v>
          </cell>
        </row>
        <row r="160">
          <cell r="A160">
            <v>1655</v>
          </cell>
          <cell r="B160">
            <v>706</v>
          </cell>
          <cell r="C160" t="str">
            <v>Water Service</v>
          </cell>
          <cell r="D160">
            <v>0</v>
          </cell>
          <cell r="E160">
            <v>0</v>
          </cell>
        </row>
        <row r="161">
          <cell r="A161">
            <v>1655</v>
          </cell>
          <cell r="B161">
            <v>707</v>
          </cell>
          <cell r="C161" t="str">
            <v>Water Service</v>
          </cell>
          <cell r="D161">
            <v>0</v>
          </cell>
          <cell r="E161">
            <v>0</v>
          </cell>
        </row>
        <row r="162">
          <cell r="A162">
            <v>1655</v>
          </cell>
          <cell r="B162">
            <v>708</v>
          </cell>
          <cell r="C162" t="str">
            <v>Water Service</v>
          </cell>
          <cell r="D162">
            <v>0</v>
          </cell>
          <cell r="E162">
            <v>0</v>
          </cell>
        </row>
        <row r="163">
          <cell r="A163">
            <v>1655</v>
          </cell>
          <cell r="B163">
            <v>709</v>
          </cell>
          <cell r="C163" t="str">
            <v>Water Service</v>
          </cell>
          <cell r="D163">
            <v>0</v>
          </cell>
          <cell r="E163">
            <v>0</v>
          </cell>
        </row>
        <row r="164">
          <cell r="A164">
            <v>1655</v>
          </cell>
          <cell r="B164">
            <v>710</v>
          </cell>
          <cell r="C164" t="str">
            <v>Water Service</v>
          </cell>
          <cell r="D164">
            <v>0</v>
          </cell>
          <cell r="E164">
            <v>0</v>
          </cell>
        </row>
        <row r="165">
          <cell r="A165">
            <v>1655</v>
          </cell>
          <cell r="B165">
            <v>711</v>
          </cell>
          <cell r="C165" t="str">
            <v>Water Service</v>
          </cell>
          <cell r="D165">
            <v>0</v>
          </cell>
          <cell r="E165">
            <v>0</v>
          </cell>
        </row>
        <row r="166">
          <cell r="A166">
            <v>1655</v>
          </cell>
          <cell r="B166">
            <v>712</v>
          </cell>
          <cell r="C166" t="str">
            <v>Water Service</v>
          </cell>
          <cell r="D166">
            <v>0</v>
          </cell>
          <cell r="E166">
            <v>0</v>
          </cell>
        </row>
        <row r="167">
          <cell r="A167">
            <v>1655</v>
          </cell>
          <cell r="B167">
            <v>713</v>
          </cell>
          <cell r="C167" t="str">
            <v>Water Service</v>
          </cell>
          <cell r="D167">
            <v>0</v>
          </cell>
          <cell r="E167">
            <v>0</v>
          </cell>
        </row>
        <row r="168">
          <cell r="A168">
            <v>1655</v>
          </cell>
          <cell r="B168">
            <v>714</v>
          </cell>
          <cell r="C168" t="str">
            <v>Water Service</v>
          </cell>
          <cell r="D168">
            <v>0</v>
          </cell>
          <cell r="E168">
            <v>0</v>
          </cell>
        </row>
        <row r="169">
          <cell r="A169">
            <v>1655</v>
          </cell>
          <cell r="B169">
            <v>715</v>
          </cell>
          <cell r="C169" t="str">
            <v>Water Service</v>
          </cell>
          <cell r="D169">
            <v>0</v>
          </cell>
          <cell r="E169">
            <v>0</v>
          </cell>
        </row>
        <row r="170">
          <cell r="A170">
            <v>1655</v>
          </cell>
          <cell r="B170">
            <v>716</v>
          </cell>
          <cell r="C170" t="str">
            <v>Water Service</v>
          </cell>
          <cell r="D170">
            <v>0</v>
          </cell>
          <cell r="E170">
            <v>0</v>
          </cell>
        </row>
        <row r="171">
          <cell r="A171">
            <v>1655</v>
          </cell>
          <cell r="B171">
            <v>718</v>
          </cell>
          <cell r="C171" t="str">
            <v>Water Service</v>
          </cell>
          <cell r="D171">
            <v>0</v>
          </cell>
          <cell r="E171">
            <v>0</v>
          </cell>
        </row>
        <row r="172">
          <cell r="A172">
            <v>1655</v>
          </cell>
          <cell r="B172">
            <v>721</v>
          </cell>
          <cell r="C172" t="str">
            <v>Water Service</v>
          </cell>
          <cell r="D172">
            <v>0</v>
          </cell>
          <cell r="E172">
            <v>0</v>
          </cell>
        </row>
        <row r="173">
          <cell r="A173">
            <v>1655</v>
          </cell>
          <cell r="B173">
            <v>722</v>
          </cell>
          <cell r="C173" t="str">
            <v>Water Service</v>
          </cell>
          <cell r="D173">
            <v>0</v>
          </cell>
          <cell r="E173">
            <v>0</v>
          </cell>
        </row>
        <row r="174">
          <cell r="A174">
            <v>1655</v>
          </cell>
          <cell r="B174">
            <v>730</v>
          </cell>
          <cell r="C174" t="str">
            <v>Water Service</v>
          </cell>
          <cell r="D174">
            <v>0</v>
          </cell>
          <cell r="E174">
            <v>0</v>
          </cell>
        </row>
        <row r="175">
          <cell r="A175">
            <v>1655</v>
          </cell>
          <cell r="B175">
            <v>735</v>
          </cell>
          <cell r="C175" t="str">
            <v>Water Service</v>
          </cell>
          <cell r="D175">
            <v>0</v>
          </cell>
          <cell r="E175">
            <v>0</v>
          </cell>
        </row>
        <row r="176">
          <cell r="A176">
            <v>1655</v>
          </cell>
          <cell r="B176">
            <v>737</v>
          </cell>
          <cell r="C176" t="str">
            <v>Water Service</v>
          </cell>
          <cell r="D176">
            <v>0</v>
          </cell>
          <cell r="E176">
            <v>0</v>
          </cell>
        </row>
        <row r="177">
          <cell r="A177">
            <v>1655</v>
          </cell>
          <cell r="B177">
            <v>738</v>
          </cell>
          <cell r="C177" t="str">
            <v>Water Service</v>
          </cell>
          <cell r="D177">
            <v>0</v>
          </cell>
          <cell r="E177">
            <v>0</v>
          </cell>
        </row>
        <row r="178">
          <cell r="A178">
            <v>1655</v>
          </cell>
          <cell r="B178">
            <v>741</v>
          </cell>
          <cell r="C178" t="str">
            <v>Water Service</v>
          </cell>
          <cell r="D178">
            <v>0</v>
          </cell>
          <cell r="E178">
            <v>0</v>
          </cell>
        </row>
        <row r="179">
          <cell r="A179">
            <v>1655</v>
          </cell>
          <cell r="B179">
            <v>742</v>
          </cell>
          <cell r="C179" t="str">
            <v>Water Service</v>
          </cell>
          <cell r="D179">
            <v>0</v>
          </cell>
          <cell r="E179">
            <v>0</v>
          </cell>
        </row>
        <row r="180">
          <cell r="A180">
            <v>1655</v>
          </cell>
          <cell r="B180">
            <v>747</v>
          </cell>
          <cell r="C180" t="str">
            <v>Water Service</v>
          </cell>
          <cell r="D180">
            <v>0</v>
          </cell>
          <cell r="E180">
            <v>0</v>
          </cell>
        </row>
        <row r="181">
          <cell r="A181">
            <v>1655</v>
          </cell>
          <cell r="B181">
            <v>751</v>
          </cell>
          <cell r="C181" t="str">
            <v>Water Service</v>
          </cell>
          <cell r="D181">
            <v>0</v>
          </cell>
          <cell r="E181">
            <v>0</v>
          </cell>
        </row>
        <row r="182">
          <cell r="A182">
            <v>1655</v>
          </cell>
          <cell r="B182">
            <v>752</v>
          </cell>
          <cell r="C182" t="str">
            <v>Water Service</v>
          </cell>
          <cell r="D182">
            <v>0</v>
          </cell>
          <cell r="E182">
            <v>0</v>
          </cell>
        </row>
        <row r="183">
          <cell r="A183">
            <v>1655</v>
          </cell>
          <cell r="B183">
            <v>756</v>
          </cell>
          <cell r="C183" t="str">
            <v>Water Service</v>
          </cell>
          <cell r="D183">
            <v>0</v>
          </cell>
          <cell r="E183">
            <v>0</v>
          </cell>
        </row>
        <row r="184">
          <cell r="A184">
            <v>1655</v>
          </cell>
          <cell r="B184">
            <v>757</v>
          </cell>
          <cell r="C184" t="str">
            <v>Water Service</v>
          </cell>
          <cell r="D184">
            <v>0</v>
          </cell>
          <cell r="E184">
            <v>0</v>
          </cell>
        </row>
        <row r="185">
          <cell r="A185">
            <v>1655</v>
          </cell>
          <cell r="B185">
            <v>761</v>
          </cell>
          <cell r="C185" t="str">
            <v>Water Service</v>
          </cell>
          <cell r="D185">
            <v>0</v>
          </cell>
          <cell r="E185">
            <v>0</v>
          </cell>
        </row>
        <row r="186">
          <cell r="A186">
            <v>1655</v>
          </cell>
          <cell r="B186">
            <v>776</v>
          </cell>
          <cell r="C186" t="str">
            <v>Water Service</v>
          </cell>
          <cell r="D186">
            <v>0</v>
          </cell>
          <cell r="E186">
            <v>0</v>
          </cell>
        </row>
        <row r="187">
          <cell r="A187">
            <v>1655</v>
          </cell>
          <cell r="B187">
            <v>781</v>
          </cell>
          <cell r="C187" t="str">
            <v>Water Service</v>
          </cell>
          <cell r="D187">
            <v>0</v>
          </cell>
          <cell r="E187">
            <v>0</v>
          </cell>
        </row>
        <row r="188">
          <cell r="A188">
            <v>1655</v>
          </cell>
          <cell r="B188">
            <v>782</v>
          </cell>
          <cell r="C188" t="str">
            <v>Water Service</v>
          </cell>
          <cell r="D188">
            <v>0</v>
          </cell>
          <cell r="E188">
            <v>0</v>
          </cell>
        </row>
        <row r="189">
          <cell r="A189">
            <v>1655</v>
          </cell>
          <cell r="B189">
            <v>786</v>
          </cell>
          <cell r="C189" t="str">
            <v>Water Service</v>
          </cell>
          <cell r="D189">
            <v>0</v>
          </cell>
          <cell r="E189">
            <v>0</v>
          </cell>
        </row>
        <row r="190">
          <cell r="A190">
            <v>1655</v>
          </cell>
          <cell r="B190">
            <v>789</v>
          </cell>
          <cell r="C190" t="str">
            <v>Water Service</v>
          </cell>
          <cell r="D190">
            <v>0</v>
          </cell>
          <cell r="E190">
            <v>0</v>
          </cell>
        </row>
        <row r="191">
          <cell r="A191">
            <v>1655</v>
          </cell>
          <cell r="B191">
            <v>794</v>
          </cell>
          <cell r="C191" t="str">
            <v>Water Service</v>
          </cell>
          <cell r="D191">
            <v>0</v>
          </cell>
          <cell r="E191">
            <v>0</v>
          </cell>
        </row>
        <row r="192">
          <cell r="A192">
            <v>1655</v>
          </cell>
          <cell r="B192">
            <v>936</v>
          </cell>
          <cell r="C192" t="str">
            <v>Water Service</v>
          </cell>
          <cell r="D192">
            <v>0</v>
          </cell>
          <cell r="E192">
            <v>0</v>
          </cell>
        </row>
        <row r="193">
          <cell r="A193">
            <v>1655</v>
          </cell>
          <cell r="B193">
            <v>999</v>
          </cell>
          <cell r="C193" t="str">
            <v>Water Service</v>
          </cell>
          <cell r="D193">
            <v>0</v>
          </cell>
          <cell r="E193">
            <v>0</v>
          </cell>
        </row>
        <row r="194">
          <cell r="A194">
            <v>1691</v>
          </cell>
          <cell r="B194">
            <v>752</v>
          </cell>
          <cell r="C194" t="str">
            <v>Manufactured Home Set Up Costs</v>
          </cell>
          <cell r="D194">
            <v>0</v>
          </cell>
          <cell r="E194">
            <v>0</v>
          </cell>
        </row>
        <row r="195">
          <cell r="A195">
            <v>2000</v>
          </cell>
          <cell r="B195">
            <v>0</v>
          </cell>
          <cell r="C195" t="str">
            <v>Investment in Subsidiaries</v>
          </cell>
          <cell r="D195">
            <v>6804777.8200000003</v>
          </cell>
          <cell r="E195">
            <v>10315992.469999999</v>
          </cell>
        </row>
        <row r="196">
          <cell r="A196">
            <v>2005</v>
          </cell>
          <cell r="B196">
            <v>0</v>
          </cell>
          <cell r="C196" t="str">
            <v>Investment in Home Realty</v>
          </cell>
          <cell r="D196">
            <v>0</v>
          </cell>
          <cell r="E196">
            <v>0</v>
          </cell>
        </row>
        <row r="197">
          <cell r="A197">
            <v>2010</v>
          </cell>
          <cell r="B197">
            <v>0</v>
          </cell>
          <cell r="C197" t="str">
            <v>Investment in Edina Fin. Svc.</v>
          </cell>
          <cell r="D197">
            <v>37029949</v>
          </cell>
          <cell r="E197">
            <v>47849697</v>
          </cell>
        </row>
        <row r="198">
          <cell r="A198">
            <v>2011</v>
          </cell>
          <cell r="B198">
            <v>0</v>
          </cell>
          <cell r="C198" t="str">
            <v>Minority Interests-Edina</v>
          </cell>
          <cell r="D198">
            <v>0</v>
          </cell>
          <cell r="E198">
            <v>0</v>
          </cell>
        </row>
        <row r="199">
          <cell r="A199">
            <v>2020</v>
          </cell>
          <cell r="B199">
            <v>0</v>
          </cell>
          <cell r="C199" t="str">
            <v>Investment in I/R Insurance</v>
          </cell>
          <cell r="D199">
            <v>254110</v>
          </cell>
          <cell r="E199">
            <v>296524</v>
          </cell>
        </row>
        <row r="200">
          <cell r="A200">
            <v>2025</v>
          </cell>
          <cell r="B200">
            <v>0</v>
          </cell>
          <cell r="C200" t="str">
            <v>Investment in Iowa Title</v>
          </cell>
          <cell r="D200">
            <v>8166753</v>
          </cell>
          <cell r="E200">
            <v>8670131</v>
          </cell>
        </row>
        <row r="201">
          <cell r="A201">
            <v>2030</v>
          </cell>
          <cell r="B201">
            <v>0</v>
          </cell>
          <cell r="C201" t="str">
            <v>Investment in AmerUs Mortgage</v>
          </cell>
          <cell r="D201">
            <v>0</v>
          </cell>
          <cell r="E201">
            <v>0</v>
          </cell>
        </row>
        <row r="202">
          <cell r="A202">
            <v>2031</v>
          </cell>
          <cell r="B202">
            <v>0</v>
          </cell>
          <cell r="C202" t="str">
            <v>Invest in AmerUs Mtg-Def gain</v>
          </cell>
          <cell r="D202">
            <v>0</v>
          </cell>
          <cell r="E202">
            <v>0</v>
          </cell>
        </row>
        <row r="203">
          <cell r="A203">
            <v>2035</v>
          </cell>
          <cell r="B203">
            <v>0</v>
          </cell>
          <cell r="C203" t="str">
            <v>Investment in Midland Homes</v>
          </cell>
          <cell r="D203">
            <v>0</v>
          </cell>
          <cell r="E203">
            <v>0</v>
          </cell>
        </row>
        <row r="204">
          <cell r="A204">
            <v>2050</v>
          </cell>
          <cell r="B204">
            <v>0</v>
          </cell>
          <cell r="C204" t="str">
            <v>Minority Int-AmerUs Home Serv.</v>
          </cell>
          <cell r="D204">
            <v>0</v>
          </cell>
          <cell r="E204">
            <v>0</v>
          </cell>
        </row>
        <row r="205">
          <cell r="A205">
            <v>2132</v>
          </cell>
          <cell r="B205">
            <v>0</v>
          </cell>
          <cell r="C205" t="str">
            <v>24th St. Motel Investors</v>
          </cell>
          <cell r="D205">
            <v>0</v>
          </cell>
          <cell r="E205">
            <v>0</v>
          </cell>
        </row>
        <row r="206">
          <cell r="A206">
            <v>2133</v>
          </cell>
          <cell r="B206">
            <v>0</v>
          </cell>
          <cell r="C206" t="str">
            <v>25th Street LP</v>
          </cell>
          <cell r="D206">
            <v>0</v>
          </cell>
          <cell r="E206">
            <v>0</v>
          </cell>
        </row>
        <row r="207">
          <cell r="A207">
            <v>2200</v>
          </cell>
          <cell r="B207">
            <v>0</v>
          </cell>
          <cell r="C207" t="str">
            <v>Civic Center Court</v>
          </cell>
          <cell r="D207">
            <v>0</v>
          </cell>
          <cell r="E207">
            <v>0</v>
          </cell>
        </row>
        <row r="208">
          <cell r="A208">
            <v>2203</v>
          </cell>
          <cell r="B208">
            <v>0</v>
          </cell>
          <cell r="C208" t="str">
            <v>Franklin Realty</v>
          </cell>
          <cell r="D208">
            <v>0</v>
          </cell>
          <cell r="E208">
            <v>0</v>
          </cell>
        </row>
        <row r="209">
          <cell r="A209">
            <v>2206</v>
          </cell>
          <cell r="B209">
            <v>0</v>
          </cell>
          <cell r="C209" t="str">
            <v>Airport Business Center</v>
          </cell>
          <cell r="D209">
            <v>0</v>
          </cell>
          <cell r="E209">
            <v>0</v>
          </cell>
        </row>
        <row r="210">
          <cell r="A210">
            <v>2300</v>
          </cell>
          <cell r="B210">
            <v>0</v>
          </cell>
          <cell r="C210" t="str">
            <v>Contracts Receivable</v>
          </cell>
          <cell r="D210">
            <v>0</v>
          </cell>
          <cell r="E210">
            <v>0</v>
          </cell>
        </row>
        <row r="211">
          <cell r="A211">
            <v>2310</v>
          </cell>
          <cell r="B211">
            <v>0</v>
          </cell>
          <cell r="C211" t="str">
            <v>Contracts Receivable</v>
          </cell>
          <cell r="D211">
            <v>515773.69</v>
          </cell>
          <cell r="E211">
            <v>245483.63</v>
          </cell>
        </row>
        <row r="212">
          <cell r="A212">
            <v>2320</v>
          </cell>
          <cell r="B212">
            <v>0</v>
          </cell>
          <cell r="C212" t="str">
            <v>Glenbrooke Agreement-Homes</v>
          </cell>
          <cell r="D212">
            <v>0</v>
          </cell>
          <cell r="E212">
            <v>0</v>
          </cell>
        </row>
        <row r="213">
          <cell r="A213">
            <v>2400</v>
          </cell>
          <cell r="B213">
            <v>0</v>
          </cell>
          <cell r="C213" t="str">
            <v>Other Assets</v>
          </cell>
          <cell r="D213">
            <v>-55</v>
          </cell>
          <cell r="E213">
            <v>0</v>
          </cell>
        </row>
        <row r="214">
          <cell r="A214">
            <v>2410</v>
          </cell>
          <cell r="B214">
            <v>0</v>
          </cell>
          <cell r="C214" t="str">
            <v>Goodwill</v>
          </cell>
          <cell r="D214">
            <v>11629915.681</v>
          </cell>
          <cell r="E214">
            <v>9769129.4800000004</v>
          </cell>
        </row>
        <row r="215">
          <cell r="A215">
            <v>2411</v>
          </cell>
          <cell r="B215">
            <v>0</v>
          </cell>
          <cell r="C215" t="str">
            <v>Accum. Amortization-Goodwill</v>
          </cell>
          <cell r="D215">
            <v>0</v>
          </cell>
          <cell r="E215">
            <v>-145867.81</v>
          </cell>
        </row>
        <row r="216">
          <cell r="A216">
            <v>2413</v>
          </cell>
          <cell r="B216">
            <v>0</v>
          </cell>
          <cell r="C216" t="str">
            <v>Taxable Goodwill - B &amp; H</v>
          </cell>
          <cell r="D216">
            <v>0</v>
          </cell>
          <cell r="E216">
            <v>0</v>
          </cell>
        </row>
        <row r="217">
          <cell r="A217">
            <v>2416</v>
          </cell>
          <cell r="B217">
            <v>0</v>
          </cell>
          <cell r="C217" t="str">
            <v>Goodwill - Edina (net)</v>
          </cell>
          <cell r="D217">
            <v>-0.21000000089000001</v>
          </cell>
          <cell r="E217">
            <v>0</v>
          </cell>
        </row>
        <row r="218">
          <cell r="A218">
            <v>2419</v>
          </cell>
          <cell r="B218">
            <v>0</v>
          </cell>
          <cell r="C218" t="str">
            <v>Noncompete Agreement</v>
          </cell>
          <cell r="D218">
            <v>280000</v>
          </cell>
          <cell r="E218">
            <v>280000</v>
          </cell>
        </row>
        <row r="219">
          <cell r="A219">
            <v>2420</v>
          </cell>
          <cell r="B219">
            <v>0</v>
          </cell>
          <cell r="C219" t="str">
            <v>Deferred Income Taxes</v>
          </cell>
          <cell r="D219">
            <v>0</v>
          </cell>
          <cell r="E219">
            <v>0</v>
          </cell>
        </row>
        <row r="220">
          <cell r="A220">
            <v>2425</v>
          </cell>
          <cell r="B220">
            <v>0</v>
          </cell>
          <cell r="C220" t="str">
            <v>Accum Amortization-Non Compete</v>
          </cell>
          <cell r="D220">
            <v>0</v>
          </cell>
          <cell r="E220">
            <v>-55448.04</v>
          </cell>
        </row>
        <row r="221">
          <cell r="A221">
            <v>2999</v>
          </cell>
          <cell r="B221">
            <v>0</v>
          </cell>
          <cell r="C221" t="str">
            <v>ASSETS</v>
          </cell>
          <cell r="D221">
            <v>0</v>
          </cell>
          <cell r="E221">
            <v>0</v>
          </cell>
        </row>
        <row r="223">
          <cell r="C223" t="str">
            <v>TOTAL ASSETS</v>
          </cell>
          <cell r="D223">
            <v>82057840.414223209</v>
          </cell>
          <cell r="E223">
            <v>82473563.419999987</v>
          </cell>
        </row>
        <row r="225">
          <cell r="A225">
            <v>3010</v>
          </cell>
          <cell r="B225">
            <v>0</v>
          </cell>
          <cell r="C225" t="str">
            <v>Trade Payables</v>
          </cell>
          <cell r="D225">
            <v>-75255.149999999994</v>
          </cell>
          <cell r="E225">
            <v>-45070.98</v>
          </cell>
        </row>
        <row r="226">
          <cell r="A226">
            <v>3011</v>
          </cell>
          <cell r="B226">
            <v>0</v>
          </cell>
          <cell r="C226" t="str">
            <v>Payables Needing Approval</v>
          </cell>
          <cell r="D226">
            <v>1365.07</v>
          </cell>
          <cell r="E226">
            <v>1365.07</v>
          </cell>
        </row>
        <row r="227">
          <cell r="A227">
            <v>3050</v>
          </cell>
          <cell r="B227">
            <v>0</v>
          </cell>
          <cell r="C227" t="str">
            <v>Commissions Payable</v>
          </cell>
          <cell r="D227">
            <v>-161254.71</v>
          </cell>
          <cell r="E227">
            <v>-192030.75</v>
          </cell>
        </row>
        <row r="228">
          <cell r="A228">
            <v>3053</v>
          </cell>
          <cell r="B228">
            <v>0</v>
          </cell>
          <cell r="C228" t="str">
            <v>Ia. City Agents Misc. Clearing</v>
          </cell>
          <cell r="D228">
            <v>0</v>
          </cell>
          <cell r="E228">
            <v>0</v>
          </cell>
        </row>
        <row r="229">
          <cell r="A229">
            <v>3056</v>
          </cell>
          <cell r="B229">
            <v>0</v>
          </cell>
          <cell r="C229" t="str">
            <v>CR Downtown Agts. Misc. Clrng.</v>
          </cell>
          <cell r="D229">
            <v>0</v>
          </cell>
          <cell r="E229">
            <v>0</v>
          </cell>
        </row>
        <row r="230">
          <cell r="A230">
            <v>3059</v>
          </cell>
          <cell r="B230">
            <v>0</v>
          </cell>
          <cell r="C230" t="str">
            <v>Agent SEP W.H. - Mutual</v>
          </cell>
          <cell r="D230">
            <v>-10.94</v>
          </cell>
          <cell r="E230">
            <v>0</v>
          </cell>
        </row>
        <row r="231">
          <cell r="A231">
            <v>3106</v>
          </cell>
          <cell r="B231">
            <v>0</v>
          </cell>
          <cell r="C231" t="str">
            <v>Life Insurance</v>
          </cell>
          <cell r="D231">
            <v>-977.6</v>
          </cell>
          <cell r="E231">
            <v>-3383.89</v>
          </cell>
        </row>
        <row r="232">
          <cell r="A232">
            <v>3109</v>
          </cell>
          <cell r="B232">
            <v>0</v>
          </cell>
          <cell r="C232" t="str">
            <v>Garnishment</v>
          </cell>
          <cell r="D232">
            <v>-125</v>
          </cell>
          <cell r="E232">
            <v>0</v>
          </cell>
        </row>
        <row r="233">
          <cell r="A233">
            <v>3115</v>
          </cell>
          <cell r="B233">
            <v>0</v>
          </cell>
          <cell r="C233" t="str">
            <v>United Way</v>
          </cell>
          <cell r="D233">
            <v>-429.02</v>
          </cell>
          <cell r="E233">
            <v>-1117.1199999999999</v>
          </cell>
        </row>
        <row r="234">
          <cell r="A234">
            <v>3118</v>
          </cell>
          <cell r="B234">
            <v>0</v>
          </cell>
          <cell r="C234" t="str">
            <v>Long Term Disability</v>
          </cell>
          <cell r="D234">
            <v>0</v>
          </cell>
          <cell r="E234">
            <v>-147.94</v>
          </cell>
        </row>
        <row r="235">
          <cell r="A235">
            <v>3121</v>
          </cell>
          <cell r="B235">
            <v>0</v>
          </cell>
          <cell r="C235" t="str">
            <v>Paul Revere Disability</v>
          </cell>
          <cell r="D235">
            <v>-828.84</v>
          </cell>
          <cell r="E235">
            <v>-453.1</v>
          </cell>
        </row>
        <row r="236">
          <cell r="A236">
            <v>3143</v>
          </cell>
          <cell r="B236">
            <v>0</v>
          </cell>
          <cell r="C236" t="str">
            <v>FICA W/H</v>
          </cell>
          <cell r="D236">
            <v>-1.35</v>
          </cell>
          <cell r="E236">
            <v>0</v>
          </cell>
        </row>
        <row r="237">
          <cell r="A237">
            <v>3150</v>
          </cell>
          <cell r="B237">
            <v>0</v>
          </cell>
          <cell r="C237" t="str">
            <v>State Unemployment Taxes</v>
          </cell>
          <cell r="D237">
            <v>-0.68</v>
          </cell>
          <cell r="E237">
            <v>0</v>
          </cell>
        </row>
        <row r="238">
          <cell r="A238">
            <v>3153</v>
          </cell>
          <cell r="B238">
            <v>0</v>
          </cell>
          <cell r="C238" t="str">
            <v>Federal Unemployment Taxes</v>
          </cell>
          <cell r="D238">
            <v>-0.27</v>
          </cell>
          <cell r="E238">
            <v>0</v>
          </cell>
        </row>
        <row r="239">
          <cell r="A239">
            <v>3160</v>
          </cell>
          <cell r="B239">
            <v>0</v>
          </cell>
          <cell r="C239" t="str">
            <v>Health Ins W/H-BAAI</v>
          </cell>
          <cell r="D239">
            <v>-99001.1</v>
          </cell>
          <cell r="E239">
            <v>-100345.59</v>
          </cell>
        </row>
        <row r="240">
          <cell r="A240">
            <v>3161</v>
          </cell>
          <cell r="B240">
            <v>0</v>
          </cell>
          <cell r="C240" t="str">
            <v>Health Ins W/H-BCBS</v>
          </cell>
          <cell r="D240">
            <v>0</v>
          </cell>
          <cell r="E240">
            <v>0</v>
          </cell>
        </row>
        <row r="241">
          <cell r="A241">
            <v>3162</v>
          </cell>
          <cell r="B241">
            <v>0</v>
          </cell>
          <cell r="C241" t="str">
            <v>Health Ins W/H-HMO</v>
          </cell>
          <cell r="D241">
            <v>-89826.34</v>
          </cell>
          <cell r="E241">
            <v>-79833.23</v>
          </cell>
        </row>
        <row r="242">
          <cell r="A242">
            <v>3163</v>
          </cell>
          <cell r="B242">
            <v>0</v>
          </cell>
          <cell r="C242" t="str">
            <v>Health Ins W/H-IAC</v>
          </cell>
          <cell r="D242">
            <v>10202.33</v>
          </cell>
          <cell r="E242">
            <v>688.73</v>
          </cell>
        </row>
        <row r="243">
          <cell r="A243">
            <v>3170</v>
          </cell>
          <cell r="B243">
            <v>0</v>
          </cell>
          <cell r="C243" t="str">
            <v>Sec 125 W/H</v>
          </cell>
          <cell r="D243">
            <v>-8965.09</v>
          </cell>
          <cell r="E243">
            <v>-17905.669999999998</v>
          </cell>
        </row>
        <row r="244">
          <cell r="A244">
            <v>3173</v>
          </cell>
          <cell r="B244">
            <v>0</v>
          </cell>
          <cell r="C244" t="str">
            <v>401K W/H</v>
          </cell>
          <cell r="D244">
            <v>0</v>
          </cell>
          <cell r="E244">
            <v>323.86</v>
          </cell>
        </row>
        <row r="245">
          <cell r="A245">
            <v>3174</v>
          </cell>
          <cell r="B245">
            <v>0</v>
          </cell>
          <cell r="C245" t="str">
            <v>SERP W/H</v>
          </cell>
          <cell r="D245">
            <v>0</v>
          </cell>
          <cell r="E245">
            <v>0</v>
          </cell>
        </row>
        <row r="246">
          <cell r="A246">
            <v>3175</v>
          </cell>
          <cell r="B246">
            <v>0</v>
          </cell>
          <cell r="C246" t="str">
            <v>Employee Stock Purchase W/H</v>
          </cell>
          <cell r="D246">
            <v>0</v>
          </cell>
          <cell r="E246">
            <v>-18767.419999999998</v>
          </cell>
        </row>
        <row r="247">
          <cell r="A247">
            <v>3176</v>
          </cell>
          <cell r="B247">
            <v>0</v>
          </cell>
          <cell r="C247" t="str">
            <v>Agent Stock Purchase W/H</v>
          </cell>
          <cell r="D247">
            <v>0</v>
          </cell>
          <cell r="E247">
            <v>-41554.46</v>
          </cell>
        </row>
        <row r="248">
          <cell r="A248">
            <v>3183</v>
          </cell>
          <cell r="B248">
            <v>0</v>
          </cell>
          <cell r="C248" t="str">
            <v>Accrued 4% Core</v>
          </cell>
          <cell r="D248">
            <v>-83580.42</v>
          </cell>
          <cell r="E248">
            <v>-211007.32</v>
          </cell>
        </row>
        <row r="249">
          <cell r="A249">
            <v>3186</v>
          </cell>
          <cell r="B249">
            <v>0</v>
          </cell>
          <cell r="C249" t="str">
            <v>Post-Retirement Benefit Accrua</v>
          </cell>
          <cell r="D249">
            <v>-169617.4</v>
          </cell>
          <cell r="E249">
            <v>-204323.4</v>
          </cell>
        </row>
        <row r="250">
          <cell r="A250">
            <v>3187</v>
          </cell>
          <cell r="B250">
            <v>0</v>
          </cell>
          <cell r="C250" t="str">
            <v>Post-Retirement Life Accrual</v>
          </cell>
          <cell r="D250">
            <v>-88550</v>
          </cell>
          <cell r="E250">
            <v>-112847</v>
          </cell>
        </row>
        <row r="251">
          <cell r="A251">
            <v>3190</v>
          </cell>
          <cell r="B251">
            <v>0</v>
          </cell>
          <cell r="C251" t="str">
            <v>Vacation</v>
          </cell>
          <cell r="D251">
            <v>-143439.98000000001</v>
          </cell>
          <cell r="E251">
            <v>-150505.42000000001</v>
          </cell>
        </row>
        <row r="252">
          <cell r="A252">
            <v>3191</v>
          </cell>
          <cell r="B252">
            <v>0</v>
          </cell>
          <cell r="C252" t="str">
            <v>Purchased Vacation</v>
          </cell>
          <cell r="D252">
            <v>0</v>
          </cell>
          <cell r="E252">
            <v>0</v>
          </cell>
        </row>
        <row r="253">
          <cell r="A253">
            <v>3194</v>
          </cell>
          <cell r="B253">
            <v>0</v>
          </cell>
          <cell r="C253" t="str">
            <v>Accrued Worker's Comp. Ins.</v>
          </cell>
          <cell r="D253">
            <v>-5518.98</v>
          </cell>
          <cell r="E253">
            <v>-13974.87</v>
          </cell>
        </row>
        <row r="254">
          <cell r="A254">
            <v>3200</v>
          </cell>
          <cell r="B254">
            <v>0</v>
          </cell>
          <cell r="C254" t="str">
            <v>Unvouchered Liabilities</v>
          </cell>
          <cell r="D254">
            <v>-395024.03</v>
          </cell>
          <cell r="E254">
            <v>-889137.32</v>
          </cell>
        </row>
        <row r="255">
          <cell r="A255">
            <v>3209</v>
          </cell>
          <cell r="B255">
            <v>0</v>
          </cell>
          <cell r="C255" t="str">
            <v>Accrued Bonus</v>
          </cell>
          <cell r="D255">
            <v>-482218.63</v>
          </cell>
          <cell r="E255">
            <v>-1347572.69</v>
          </cell>
        </row>
        <row r="256">
          <cell r="A256">
            <v>3212</v>
          </cell>
          <cell r="B256">
            <v>0</v>
          </cell>
          <cell r="C256" t="str">
            <v>Accrued Real Estate Taxes</v>
          </cell>
          <cell r="D256">
            <v>-247687.19</v>
          </cell>
          <cell r="E256">
            <v>-259774.02</v>
          </cell>
        </row>
        <row r="257">
          <cell r="A257">
            <v>3215</v>
          </cell>
          <cell r="B257">
            <v>0</v>
          </cell>
          <cell r="C257" t="str">
            <v>Special Assessments Payable</v>
          </cell>
          <cell r="D257">
            <v>0</v>
          </cell>
          <cell r="E257">
            <v>0</v>
          </cell>
        </row>
        <row r="258">
          <cell r="A258">
            <v>3220</v>
          </cell>
          <cell r="B258">
            <v>0</v>
          </cell>
          <cell r="C258" t="str">
            <v>Accrued Interest</v>
          </cell>
          <cell r="D258">
            <v>-26632.12</v>
          </cell>
          <cell r="E258">
            <v>0</v>
          </cell>
        </row>
        <row r="259">
          <cell r="A259">
            <v>3225</v>
          </cell>
          <cell r="B259">
            <v>0</v>
          </cell>
          <cell r="C259" t="str">
            <v>Sales &amp; Use Tax Iowa</v>
          </cell>
          <cell r="D259">
            <v>-6.25</v>
          </cell>
          <cell r="E259">
            <v>-83.6</v>
          </cell>
        </row>
        <row r="260">
          <cell r="A260">
            <v>3230</v>
          </cell>
          <cell r="B260">
            <v>0</v>
          </cell>
          <cell r="C260" t="str">
            <v>Accrued Agents Profit Sharing</v>
          </cell>
          <cell r="D260">
            <v>-3690502.33</v>
          </cell>
          <cell r="E260">
            <v>-4655341.25</v>
          </cell>
        </row>
        <row r="261">
          <cell r="A261">
            <v>3233</v>
          </cell>
          <cell r="B261">
            <v>0</v>
          </cell>
          <cell r="C261" t="str">
            <v>Agents Deferred Comp.(B&amp;H)</v>
          </cell>
          <cell r="D261">
            <v>0</v>
          </cell>
          <cell r="E261">
            <v>0</v>
          </cell>
        </row>
        <row r="262">
          <cell r="A262">
            <v>3300</v>
          </cell>
          <cell r="B262">
            <v>0</v>
          </cell>
          <cell r="C262" t="str">
            <v>Des Moines</v>
          </cell>
          <cell r="D262">
            <v>-1513290.04</v>
          </cell>
          <cell r="E262">
            <v>-1920672.32</v>
          </cell>
        </row>
        <row r="263">
          <cell r="A263">
            <v>3306</v>
          </cell>
          <cell r="B263">
            <v>0</v>
          </cell>
          <cell r="C263" t="str">
            <v>Winterset</v>
          </cell>
          <cell r="D263">
            <v>0</v>
          </cell>
          <cell r="E263">
            <v>0</v>
          </cell>
        </row>
        <row r="264">
          <cell r="A264">
            <v>3320</v>
          </cell>
          <cell r="B264">
            <v>0</v>
          </cell>
          <cell r="C264" t="str">
            <v>Cedar Rapids - Collins Rd.</v>
          </cell>
          <cell r="D264">
            <v>0</v>
          </cell>
          <cell r="E264">
            <v>0</v>
          </cell>
        </row>
        <row r="265">
          <cell r="A265">
            <v>3321</v>
          </cell>
          <cell r="B265">
            <v>0</v>
          </cell>
          <cell r="C265" t="str">
            <v>Cedar Rapids-Collins ReLo</v>
          </cell>
          <cell r="D265">
            <v>0</v>
          </cell>
          <cell r="E265">
            <v>0</v>
          </cell>
        </row>
        <row r="266">
          <cell r="A266">
            <v>3325</v>
          </cell>
          <cell r="B266">
            <v>0</v>
          </cell>
          <cell r="C266" t="str">
            <v>Cedar Rapids - Downtown</v>
          </cell>
          <cell r="D266">
            <v>0</v>
          </cell>
          <cell r="E266">
            <v>0</v>
          </cell>
        </row>
        <row r="267">
          <cell r="A267">
            <v>3330</v>
          </cell>
          <cell r="B267">
            <v>0</v>
          </cell>
          <cell r="C267" t="str">
            <v>Iowa City</v>
          </cell>
          <cell r="D267">
            <v>0</v>
          </cell>
          <cell r="E267">
            <v>0</v>
          </cell>
        </row>
        <row r="268">
          <cell r="A268">
            <v>3360</v>
          </cell>
          <cell r="B268">
            <v>0</v>
          </cell>
          <cell r="C268" t="str">
            <v>AmerUs - Glenbrooke Agreement</v>
          </cell>
          <cell r="D268">
            <v>0</v>
          </cell>
          <cell r="E268">
            <v>0</v>
          </cell>
        </row>
        <row r="269">
          <cell r="A269">
            <v>3369</v>
          </cell>
          <cell r="B269">
            <v>0</v>
          </cell>
          <cell r="C269" t="str">
            <v>Security Deposits</v>
          </cell>
          <cell r="D269">
            <v>0</v>
          </cell>
          <cell r="E269">
            <v>0</v>
          </cell>
        </row>
        <row r="270">
          <cell r="A270">
            <v>3372</v>
          </cell>
          <cell r="B270">
            <v>0</v>
          </cell>
          <cell r="C270" t="str">
            <v>Other Deposits</v>
          </cell>
          <cell r="D270">
            <v>-5000</v>
          </cell>
          <cell r="E270">
            <v>0</v>
          </cell>
        </row>
        <row r="271">
          <cell r="A271">
            <v>3400</v>
          </cell>
          <cell r="B271">
            <v>0</v>
          </cell>
          <cell r="C271" t="str">
            <v>Norwest Line of Credit</v>
          </cell>
          <cell r="D271">
            <v>4001969</v>
          </cell>
          <cell r="E271">
            <v>14391760.6</v>
          </cell>
        </row>
        <row r="272">
          <cell r="A272">
            <v>3403</v>
          </cell>
          <cell r="B272">
            <v>0</v>
          </cell>
          <cell r="C272" t="str">
            <v>Line of Credit-Holding Co.</v>
          </cell>
          <cell r="D272">
            <v>0</v>
          </cell>
          <cell r="E272">
            <v>1149339.78</v>
          </cell>
        </row>
        <row r="273">
          <cell r="A273">
            <v>3406</v>
          </cell>
          <cell r="B273">
            <v>0</v>
          </cell>
          <cell r="C273" t="str">
            <v>Line of Credit-Development Co.</v>
          </cell>
          <cell r="D273">
            <v>0</v>
          </cell>
          <cell r="E273">
            <v>0</v>
          </cell>
        </row>
        <row r="274">
          <cell r="A274">
            <v>3407</v>
          </cell>
          <cell r="B274">
            <v>0</v>
          </cell>
          <cell r="C274" t="str">
            <v>Line of Credit-Development Co.</v>
          </cell>
          <cell r="D274">
            <v>0</v>
          </cell>
          <cell r="E274">
            <v>0</v>
          </cell>
        </row>
        <row r="275">
          <cell r="A275">
            <v>3408</v>
          </cell>
          <cell r="B275">
            <v>0</v>
          </cell>
          <cell r="C275" t="str">
            <v>Line of Credit-IA Title</v>
          </cell>
          <cell r="D275">
            <v>0</v>
          </cell>
          <cell r="E275">
            <v>-1415223.51</v>
          </cell>
        </row>
        <row r="276">
          <cell r="A276">
            <v>3409</v>
          </cell>
          <cell r="B276">
            <v>0</v>
          </cell>
          <cell r="C276" t="str">
            <v>Line of Credit-IR/FR Insurance</v>
          </cell>
          <cell r="D276">
            <v>0</v>
          </cell>
          <cell r="E276">
            <v>-42534.29</v>
          </cell>
        </row>
        <row r="277">
          <cell r="A277">
            <v>3410</v>
          </cell>
          <cell r="B277">
            <v>0</v>
          </cell>
          <cell r="C277" t="str">
            <v>Line of Credit-Edina Fin. Svc.</v>
          </cell>
          <cell r="D277">
            <v>0</v>
          </cell>
          <cell r="E277">
            <v>-1498833.08</v>
          </cell>
        </row>
        <row r="278">
          <cell r="A278">
            <v>3423</v>
          </cell>
          <cell r="B278">
            <v>0</v>
          </cell>
          <cell r="C278" t="str">
            <v>Long Term Debt-Stock Purchase</v>
          </cell>
          <cell r="D278">
            <v>-271461.15999999997</v>
          </cell>
          <cell r="E278">
            <v>0</v>
          </cell>
        </row>
        <row r="279">
          <cell r="A279">
            <v>3426</v>
          </cell>
          <cell r="B279">
            <v>0</v>
          </cell>
          <cell r="C279" t="str">
            <v>Long Term Debt-Non Compete</v>
          </cell>
          <cell r="D279">
            <v>-186710.76</v>
          </cell>
          <cell r="E279">
            <v>-144273</v>
          </cell>
        </row>
        <row r="280">
          <cell r="A280">
            <v>3430</v>
          </cell>
          <cell r="B280">
            <v>0</v>
          </cell>
          <cell r="C280" t="str">
            <v>Mortgages &amp; Contracts Payable</v>
          </cell>
          <cell r="D280">
            <v>0</v>
          </cell>
          <cell r="E280">
            <v>0</v>
          </cell>
        </row>
        <row r="281">
          <cell r="A281">
            <v>3470</v>
          </cell>
          <cell r="B281">
            <v>0</v>
          </cell>
          <cell r="C281" t="str">
            <v>Deferred Income-Midland Homes</v>
          </cell>
          <cell r="D281">
            <v>0</v>
          </cell>
          <cell r="E281">
            <v>-9999.98</v>
          </cell>
        </row>
        <row r="282">
          <cell r="A282">
            <v>3473</v>
          </cell>
          <cell r="B282">
            <v>0</v>
          </cell>
          <cell r="C282" t="str">
            <v>Deferred Sales</v>
          </cell>
          <cell r="D282">
            <v>-825000</v>
          </cell>
          <cell r="E282">
            <v>-772500</v>
          </cell>
        </row>
        <row r="283">
          <cell r="A283">
            <v>3476</v>
          </cell>
          <cell r="B283">
            <v>0</v>
          </cell>
          <cell r="C283" t="str">
            <v>Deferred Costs</v>
          </cell>
          <cell r="D283">
            <v>606866.99</v>
          </cell>
          <cell r="E283">
            <v>568016.99</v>
          </cell>
        </row>
        <row r="284">
          <cell r="A284">
            <v>3503</v>
          </cell>
          <cell r="B284">
            <v>0</v>
          </cell>
          <cell r="C284" t="str">
            <v>Income Taxes Payable-Holding</v>
          </cell>
          <cell r="D284">
            <v>-34838.709676999999</v>
          </cell>
          <cell r="E284">
            <v>-40000</v>
          </cell>
        </row>
        <row r="285">
          <cell r="A285">
            <v>3510</v>
          </cell>
          <cell r="B285">
            <v>0</v>
          </cell>
          <cell r="C285" t="str">
            <v>Income Taxes Payable</v>
          </cell>
          <cell r="D285">
            <v>-488741.93547999999</v>
          </cell>
          <cell r="E285">
            <v>368452</v>
          </cell>
        </row>
        <row r="286">
          <cell r="A286">
            <v>3515</v>
          </cell>
          <cell r="B286">
            <v>0</v>
          </cell>
          <cell r="C286" t="str">
            <v>Income Taxes Payable-State</v>
          </cell>
          <cell r="D286">
            <v>0</v>
          </cell>
          <cell r="E286">
            <v>-186570</v>
          </cell>
        </row>
        <row r="287">
          <cell r="A287">
            <v>3520</v>
          </cell>
          <cell r="B287">
            <v>0</v>
          </cell>
          <cell r="C287" t="str">
            <v>Deferred Inc Tax Pay-Federal</v>
          </cell>
          <cell r="D287">
            <v>0</v>
          </cell>
          <cell r="E287">
            <v>350233</v>
          </cell>
        </row>
        <row r="288">
          <cell r="A288">
            <v>3525</v>
          </cell>
          <cell r="B288">
            <v>0</v>
          </cell>
          <cell r="C288" t="str">
            <v>Deferred Inc Tax Pay-State</v>
          </cell>
          <cell r="D288">
            <v>0</v>
          </cell>
          <cell r="E288">
            <v>93598</v>
          </cell>
        </row>
        <row r="290">
          <cell r="C290" t="str">
            <v>TOTAL LIABILITIES</v>
          </cell>
          <cell r="D290">
            <v>-4474092.6351569993</v>
          </cell>
          <cell r="E290">
            <v>2547994.8099999987</v>
          </cell>
        </row>
        <row r="292">
          <cell r="A292">
            <v>4000</v>
          </cell>
          <cell r="B292">
            <v>0</v>
          </cell>
          <cell r="C292" t="str">
            <v>Class A</v>
          </cell>
          <cell r="D292">
            <v>-6281</v>
          </cell>
          <cell r="E292">
            <v>-6281</v>
          </cell>
        </row>
        <row r="293">
          <cell r="A293">
            <v>4001</v>
          </cell>
          <cell r="B293">
            <v>0</v>
          </cell>
          <cell r="C293" t="str">
            <v>Class B</v>
          </cell>
          <cell r="D293">
            <v>-112.5</v>
          </cell>
          <cell r="E293">
            <v>-112.5</v>
          </cell>
        </row>
        <row r="294">
          <cell r="A294">
            <v>4005</v>
          </cell>
          <cell r="B294">
            <v>0</v>
          </cell>
          <cell r="C294" t="str">
            <v>Common Stock-Holding Co.</v>
          </cell>
          <cell r="D294">
            <v>-40548</v>
          </cell>
          <cell r="E294">
            <v>-40548</v>
          </cell>
        </row>
        <row r="295">
          <cell r="A295">
            <v>4010</v>
          </cell>
          <cell r="B295">
            <v>0</v>
          </cell>
          <cell r="C295" t="str">
            <v>Paid In Capital</v>
          </cell>
          <cell r="D295">
            <v>-11816773.25</v>
          </cell>
          <cell r="E295">
            <v>-13381220.039999999</v>
          </cell>
        </row>
        <row r="296">
          <cell r="A296">
            <v>4015</v>
          </cell>
          <cell r="B296">
            <v>0</v>
          </cell>
          <cell r="C296" t="str">
            <v>Paid In Capital-Holding Co.</v>
          </cell>
          <cell r="D296">
            <v>-65556483.170000002</v>
          </cell>
          <cell r="E296">
            <v>-65556482.700000003</v>
          </cell>
        </row>
        <row r="297">
          <cell r="A297">
            <v>4021</v>
          </cell>
          <cell r="B297">
            <v>0</v>
          </cell>
          <cell r="C297" t="str">
            <v>Prior Years</v>
          </cell>
          <cell r="D297">
            <v>1789460.94</v>
          </cell>
          <cell r="E297">
            <v>1953129.94</v>
          </cell>
        </row>
        <row r="299">
          <cell r="C299" t="str">
            <v>TOTAL EQUITY</v>
          </cell>
          <cell r="D299">
            <v>-77420197.920000002</v>
          </cell>
          <cell r="E299">
            <v>-78984644.24000001</v>
          </cell>
        </row>
        <row r="301">
          <cell r="C301" t="str">
            <v>TOTAL LIABILITIES AND EQUITY</v>
          </cell>
          <cell r="D301">
            <v>-81894290.555157006</v>
          </cell>
          <cell r="E301">
            <v>-76436649.430000007</v>
          </cell>
        </row>
        <row r="303">
          <cell r="A303">
            <v>5000</v>
          </cell>
          <cell r="B303">
            <v>1</v>
          </cell>
          <cell r="C303" t="str">
            <v>Residential Commission Income</v>
          </cell>
          <cell r="D303">
            <v>-496434.49161000003</v>
          </cell>
          <cell r="E303">
            <v>-1613521.03</v>
          </cell>
        </row>
        <row r="304">
          <cell r="A304">
            <v>5000</v>
          </cell>
          <cell r="B304">
            <v>2</v>
          </cell>
          <cell r="C304" t="str">
            <v>Residential Commission Income</v>
          </cell>
          <cell r="D304">
            <v>-397486.96322999999</v>
          </cell>
          <cell r="E304">
            <v>-1374706.12</v>
          </cell>
        </row>
        <row r="305">
          <cell r="A305">
            <v>5000</v>
          </cell>
          <cell r="B305">
            <v>3</v>
          </cell>
          <cell r="C305" t="str">
            <v>Residential Commission Income</v>
          </cell>
          <cell r="D305">
            <v>-981086.16226000001</v>
          </cell>
          <cell r="E305">
            <v>-3036597.26</v>
          </cell>
        </row>
        <row r="306">
          <cell r="A306">
            <v>5000</v>
          </cell>
          <cell r="B306">
            <v>4</v>
          </cell>
          <cell r="C306" t="str">
            <v>Residential Commission Income</v>
          </cell>
          <cell r="D306">
            <v>-5342.6</v>
          </cell>
          <cell r="E306">
            <v>-5342.6</v>
          </cell>
        </row>
        <row r="307">
          <cell r="A307">
            <v>5000</v>
          </cell>
          <cell r="B307">
            <v>5</v>
          </cell>
          <cell r="C307" t="str">
            <v>Residential Commission Income</v>
          </cell>
          <cell r="D307">
            <v>-637388.45741999999</v>
          </cell>
          <cell r="E307">
            <v>-2138600.77</v>
          </cell>
        </row>
        <row r="308">
          <cell r="A308">
            <v>5000</v>
          </cell>
          <cell r="B308">
            <v>6</v>
          </cell>
          <cell r="C308" t="str">
            <v>Residential Commission Income</v>
          </cell>
          <cell r="D308">
            <v>-2382482.3813</v>
          </cell>
          <cell r="E308">
            <v>-7211254.79</v>
          </cell>
        </row>
        <row r="309">
          <cell r="A309">
            <v>5000</v>
          </cell>
          <cell r="B309">
            <v>7</v>
          </cell>
          <cell r="C309" t="str">
            <v>Residential Commission Income</v>
          </cell>
          <cell r="D309">
            <v>-1761969.4180999999</v>
          </cell>
          <cell r="E309">
            <v>-5216836.96</v>
          </cell>
        </row>
        <row r="310">
          <cell r="A310">
            <v>5000</v>
          </cell>
          <cell r="B310">
            <v>8</v>
          </cell>
          <cell r="C310" t="str">
            <v>Residential Commission Income</v>
          </cell>
          <cell r="D310">
            <v>-287212.94193999999</v>
          </cell>
          <cell r="E310">
            <v>-864062.27</v>
          </cell>
        </row>
        <row r="311">
          <cell r="A311">
            <v>5000</v>
          </cell>
          <cell r="B311">
            <v>9</v>
          </cell>
          <cell r="C311" t="str">
            <v>Residential Commission Income</v>
          </cell>
          <cell r="D311">
            <v>-35882.056451999997</v>
          </cell>
          <cell r="E311">
            <v>-66671.25</v>
          </cell>
        </row>
        <row r="312">
          <cell r="A312">
            <v>5000</v>
          </cell>
          <cell r="B312">
            <v>10</v>
          </cell>
          <cell r="C312" t="str">
            <v>Residential Commission Income</v>
          </cell>
          <cell r="D312">
            <v>-616560.93226000003</v>
          </cell>
          <cell r="E312">
            <v>-1795812.34</v>
          </cell>
        </row>
        <row r="313">
          <cell r="A313">
            <v>5000</v>
          </cell>
          <cell r="B313">
            <v>11</v>
          </cell>
          <cell r="C313" t="str">
            <v>Residential Commission Income</v>
          </cell>
          <cell r="D313">
            <v>-301145.45257999998</v>
          </cell>
          <cell r="E313">
            <v>-943897.76</v>
          </cell>
        </row>
        <row r="314">
          <cell r="A314">
            <v>5000</v>
          </cell>
          <cell r="B314">
            <v>12</v>
          </cell>
          <cell r="C314" t="str">
            <v>Residential Commission Income</v>
          </cell>
          <cell r="D314">
            <v>-254672.39290000001</v>
          </cell>
          <cell r="E314">
            <v>-950683.59</v>
          </cell>
        </row>
        <row r="315">
          <cell r="A315">
            <v>5000</v>
          </cell>
          <cell r="B315">
            <v>14</v>
          </cell>
          <cell r="C315" t="str">
            <v>Residential Commission Income</v>
          </cell>
          <cell r="D315">
            <v>-126771.02645</v>
          </cell>
          <cell r="E315">
            <v>-397496.41</v>
          </cell>
        </row>
        <row r="316">
          <cell r="A316">
            <v>5000</v>
          </cell>
          <cell r="B316">
            <v>81</v>
          </cell>
          <cell r="C316" t="str">
            <v>Residential Commission Income</v>
          </cell>
          <cell r="D316">
            <v>0</v>
          </cell>
          <cell r="E316">
            <v>-4130</v>
          </cell>
        </row>
        <row r="317">
          <cell r="A317">
            <v>5000</v>
          </cell>
          <cell r="B317">
            <v>82</v>
          </cell>
          <cell r="C317" t="str">
            <v>Residential Commission Income</v>
          </cell>
          <cell r="D317">
            <v>0</v>
          </cell>
          <cell r="E317">
            <v>0</v>
          </cell>
        </row>
        <row r="318">
          <cell r="A318">
            <v>5000</v>
          </cell>
          <cell r="B318">
            <v>83</v>
          </cell>
          <cell r="C318" t="str">
            <v>Residential Commission Income</v>
          </cell>
          <cell r="D318">
            <v>0</v>
          </cell>
          <cell r="E318">
            <v>0</v>
          </cell>
        </row>
        <row r="319">
          <cell r="A319">
            <v>5000</v>
          </cell>
          <cell r="B319">
            <v>86</v>
          </cell>
          <cell r="C319" t="str">
            <v>Residential Commission Income</v>
          </cell>
          <cell r="D319">
            <v>0</v>
          </cell>
          <cell r="E319">
            <v>0</v>
          </cell>
        </row>
        <row r="320">
          <cell r="A320">
            <v>5000</v>
          </cell>
          <cell r="B320">
            <v>87</v>
          </cell>
          <cell r="C320" t="str">
            <v>Residential Commission Income</v>
          </cell>
          <cell r="D320">
            <v>0</v>
          </cell>
          <cell r="E320">
            <v>0</v>
          </cell>
        </row>
        <row r="321">
          <cell r="A321">
            <v>5000</v>
          </cell>
          <cell r="B321">
            <v>100</v>
          </cell>
          <cell r="C321" t="str">
            <v>Residential Commission Income</v>
          </cell>
          <cell r="D321">
            <v>0</v>
          </cell>
          <cell r="E321">
            <v>0</v>
          </cell>
        </row>
        <row r="322">
          <cell r="A322">
            <v>5000</v>
          </cell>
          <cell r="B322">
            <v>122</v>
          </cell>
          <cell r="C322" t="str">
            <v>Residential Commission Income</v>
          </cell>
          <cell r="D322">
            <v>0</v>
          </cell>
          <cell r="E322">
            <v>0</v>
          </cell>
        </row>
        <row r="323">
          <cell r="A323">
            <v>5000</v>
          </cell>
          <cell r="B323">
            <v>130</v>
          </cell>
          <cell r="C323" t="str">
            <v>Residential Commission Income</v>
          </cell>
          <cell r="D323">
            <v>0</v>
          </cell>
          <cell r="E323">
            <v>0</v>
          </cell>
        </row>
        <row r="324">
          <cell r="A324">
            <v>5000</v>
          </cell>
          <cell r="B324">
            <v>131</v>
          </cell>
          <cell r="C324" t="str">
            <v>Residential Commission Income</v>
          </cell>
          <cell r="D324">
            <v>0</v>
          </cell>
          <cell r="E324">
            <v>0</v>
          </cell>
        </row>
        <row r="325">
          <cell r="A325">
            <v>5000</v>
          </cell>
          <cell r="B325">
            <v>301</v>
          </cell>
          <cell r="C325" t="str">
            <v>Residential Commission Income</v>
          </cell>
          <cell r="D325">
            <v>0</v>
          </cell>
          <cell r="E325">
            <v>0</v>
          </cell>
        </row>
        <row r="326">
          <cell r="A326">
            <v>5000</v>
          </cell>
          <cell r="B326">
            <v>400</v>
          </cell>
          <cell r="C326" t="str">
            <v>Residential Commission Income</v>
          </cell>
          <cell r="D326">
            <v>0</v>
          </cell>
          <cell r="E326">
            <v>-780.4</v>
          </cell>
        </row>
        <row r="327">
          <cell r="A327">
            <v>5000</v>
          </cell>
          <cell r="B327">
            <v>401</v>
          </cell>
          <cell r="C327" t="str">
            <v>Residential Commission Income</v>
          </cell>
          <cell r="D327">
            <v>0</v>
          </cell>
          <cell r="E327">
            <v>0</v>
          </cell>
        </row>
        <row r="328">
          <cell r="A328">
            <v>5000</v>
          </cell>
          <cell r="B328">
            <v>404</v>
          </cell>
          <cell r="C328" t="str">
            <v>Residential Commission Income</v>
          </cell>
          <cell r="D328">
            <v>-29408.566128999999</v>
          </cell>
          <cell r="E328">
            <v>-90053.17</v>
          </cell>
        </row>
        <row r="329">
          <cell r="A329">
            <v>5000</v>
          </cell>
          <cell r="B329">
            <v>600</v>
          </cell>
          <cell r="C329" t="str">
            <v>Residential Commission Income</v>
          </cell>
          <cell r="D329">
            <v>-442.93935484000002</v>
          </cell>
          <cell r="E329">
            <v>-187728.47</v>
          </cell>
        </row>
        <row r="330">
          <cell r="A330">
            <v>5000</v>
          </cell>
          <cell r="C330" t="str">
            <v>Residential Commission Income</v>
          </cell>
          <cell r="D330">
            <v>-8314286.7819858389</v>
          </cell>
          <cell r="E330">
            <v>-25898175.190000001</v>
          </cell>
        </row>
        <row r="331">
          <cell r="A331">
            <v>5001</v>
          </cell>
          <cell r="B331">
            <v>1</v>
          </cell>
          <cell r="C331" t="str">
            <v>Res Comm-Listings-Co-Brokerage</v>
          </cell>
          <cell r="D331">
            <v>-84520.058709999998</v>
          </cell>
          <cell r="E331">
            <v>-267666.71000000002</v>
          </cell>
        </row>
        <row r="332">
          <cell r="A332">
            <v>5001</v>
          </cell>
          <cell r="B332">
            <v>2</v>
          </cell>
          <cell r="C332" t="str">
            <v>Res Comm-Listings-Co-Brokerage</v>
          </cell>
          <cell r="D332">
            <v>-123474.66097</v>
          </cell>
          <cell r="E332">
            <v>-339028.36</v>
          </cell>
        </row>
        <row r="333">
          <cell r="A333">
            <v>5001</v>
          </cell>
          <cell r="B333">
            <v>3</v>
          </cell>
          <cell r="C333" t="str">
            <v>Res Comm-Listings-Co-Brokerage</v>
          </cell>
          <cell r="D333">
            <v>-232062.13644999999</v>
          </cell>
          <cell r="E333">
            <v>-711330.24</v>
          </cell>
        </row>
        <row r="334">
          <cell r="A334">
            <v>5001</v>
          </cell>
          <cell r="B334">
            <v>4</v>
          </cell>
          <cell r="C334" t="str">
            <v>Res Comm-Listings-Co-Brokerage</v>
          </cell>
          <cell r="D334">
            <v>0</v>
          </cell>
          <cell r="E334">
            <v>0</v>
          </cell>
        </row>
        <row r="335">
          <cell r="A335">
            <v>5001</v>
          </cell>
          <cell r="B335">
            <v>5</v>
          </cell>
          <cell r="C335" t="str">
            <v>Res Comm-Listings-Co-Brokerage</v>
          </cell>
          <cell r="D335">
            <v>-124895.03065</v>
          </cell>
          <cell r="E335">
            <v>-406008.23</v>
          </cell>
        </row>
        <row r="336">
          <cell r="A336">
            <v>5001</v>
          </cell>
          <cell r="B336">
            <v>6</v>
          </cell>
          <cell r="C336" t="str">
            <v>Res Comm-Listings-Co-Brokerage</v>
          </cell>
          <cell r="D336">
            <v>-444413.28548000002</v>
          </cell>
          <cell r="E336">
            <v>-1417113.55</v>
          </cell>
        </row>
        <row r="337">
          <cell r="A337">
            <v>5001</v>
          </cell>
          <cell r="B337">
            <v>7</v>
          </cell>
          <cell r="C337" t="str">
            <v>Res Comm-Listings-Co-Brokerage</v>
          </cell>
          <cell r="D337">
            <v>-196486.32644999999</v>
          </cell>
          <cell r="E337">
            <v>-873963.95</v>
          </cell>
        </row>
        <row r="338">
          <cell r="A338">
            <v>5001</v>
          </cell>
          <cell r="B338">
            <v>8</v>
          </cell>
          <cell r="C338" t="str">
            <v>Res Comm-Listings-Co-Brokerage</v>
          </cell>
          <cell r="D338">
            <v>-53210.812580999998</v>
          </cell>
          <cell r="E338">
            <v>-183522</v>
          </cell>
        </row>
        <row r="339">
          <cell r="A339">
            <v>5001</v>
          </cell>
          <cell r="B339">
            <v>9</v>
          </cell>
          <cell r="C339" t="str">
            <v>Res Comm-Listings-Co-Brokerage</v>
          </cell>
          <cell r="D339">
            <v>-1400</v>
          </cell>
          <cell r="E339">
            <v>-1400</v>
          </cell>
        </row>
        <row r="340">
          <cell r="A340">
            <v>5001</v>
          </cell>
          <cell r="B340">
            <v>10</v>
          </cell>
          <cell r="C340" t="str">
            <v>Res Comm-Listings-Co-Brokerage</v>
          </cell>
          <cell r="D340">
            <v>-89207.338709999996</v>
          </cell>
          <cell r="E340">
            <v>-377569.47</v>
          </cell>
        </row>
        <row r="341">
          <cell r="A341">
            <v>5001</v>
          </cell>
          <cell r="B341">
            <v>11</v>
          </cell>
          <cell r="C341" t="str">
            <v>Res Comm-Listings-Co-Brokerage</v>
          </cell>
          <cell r="D341">
            <v>-84815.230645000003</v>
          </cell>
          <cell r="E341">
            <v>-294103.81</v>
          </cell>
        </row>
        <row r="342">
          <cell r="A342">
            <v>5001</v>
          </cell>
          <cell r="B342">
            <v>12</v>
          </cell>
          <cell r="C342" t="str">
            <v>Res Comm-Listings-Co-Brokerage</v>
          </cell>
          <cell r="D342">
            <v>-62889.983870999997</v>
          </cell>
          <cell r="E342">
            <v>-134711.82</v>
          </cell>
        </row>
        <row r="343">
          <cell r="A343">
            <v>5001</v>
          </cell>
          <cell r="B343">
            <v>14</v>
          </cell>
          <cell r="C343" t="str">
            <v>Res Comm-Listings-Co-Brokerage</v>
          </cell>
          <cell r="D343">
            <v>-6072.4677419</v>
          </cell>
          <cell r="E343">
            <v>-19253.5</v>
          </cell>
        </row>
        <row r="344">
          <cell r="A344">
            <v>5001</v>
          </cell>
          <cell r="B344">
            <v>82</v>
          </cell>
          <cell r="C344" t="str">
            <v>Res Comm-Listings-Co-Brokerage</v>
          </cell>
          <cell r="D344">
            <v>0</v>
          </cell>
          <cell r="E344">
            <v>0</v>
          </cell>
        </row>
        <row r="345">
          <cell r="A345">
            <v>5001</v>
          </cell>
          <cell r="B345">
            <v>83</v>
          </cell>
          <cell r="C345" t="str">
            <v>Res Comm-Listings-Co-Brokerage</v>
          </cell>
          <cell r="D345">
            <v>0</v>
          </cell>
          <cell r="E345">
            <v>0</v>
          </cell>
        </row>
        <row r="346">
          <cell r="A346">
            <v>5001</v>
          </cell>
          <cell r="B346">
            <v>86</v>
          </cell>
          <cell r="C346" t="str">
            <v>Res Comm-Listings-Co-Brokerage</v>
          </cell>
          <cell r="D346">
            <v>0</v>
          </cell>
          <cell r="E346">
            <v>0</v>
          </cell>
        </row>
        <row r="347">
          <cell r="A347">
            <v>5001</v>
          </cell>
          <cell r="B347">
            <v>87</v>
          </cell>
          <cell r="C347" t="str">
            <v>Res Comm-Listings-Co-Brokerage</v>
          </cell>
          <cell r="D347">
            <v>0</v>
          </cell>
          <cell r="E347">
            <v>0</v>
          </cell>
        </row>
        <row r="348">
          <cell r="A348">
            <v>5001</v>
          </cell>
          <cell r="B348">
            <v>100</v>
          </cell>
          <cell r="C348" t="str">
            <v>Res Comm-Listings-Co-Brokerage</v>
          </cell>
          <cell r="D348">
            <v>0</v>
          </cell>
          <cell r="E348">
            <v>0</v>
          </cell>
        </row>
        <row r="349">
          <cell r="A349">
            <v>5001</v>
          </cell>
          <cell r="B349">
            <v>122</v>
          </cell>
          <cell r="C349" t="str">
            <v>Res Comm-Listings-Co-Brokerage</v>
          </cell>
          <cell r="D349">
            <v>0</v>
          </cell>
          <cell r="E349">
            <v>0</v>
          </cell>
        </row>
        <row r="350">
          <cell r="A350">
            <v>5001</v>
          </cell>
          <cell r="B350">
            <v>130</v>
          </cell>
          <cell r="C350" t="str">
            <v>Res Comm-Listings-Co-Brokerage</v>
          </cell>
          <cell r="D350">
            <v>0</v>
          </cell>
          <cell r="E350">
            <v>0</v>
          </cell>
        </row>
        <row r="351">
          <cell r="A351">
            <v>5001</v>
          </cell>
          <cell r="B351">
            <v>131</v>
          </cell>
          <cell r="C351" t="str">
            <v>Res Comm-Listings-Co-Brokerage</v>
          </cell>
          <cell r="D351">
            <v>0</v>
          </cell>
          <cell r="E351">
            <v>0</v>
          </cell>
        </row>
        <row r="352">
          <cell r="A352">
            <v>5001</v>
          </cell>
          <cell r="B352">
            <v>301</v>
          </cell>
          <cell r="C352" t="str">
            <v>Res Comm-Listings-Co-Brokerage</v>
          </cell>
          <cell r="D352">
            <v>0</v>
          </cell>
          <cell r="E352">
            <v>0</v>
          </cell>
        </row>
        <row r="353">
          <cell r="A353">
            <v>5001</v>
          </cell>
          <cell r="B353">
            <v>400</v>
          </cell>
          <cell r="C353" t="str">
            <v>Res Comm-Listings-Co-Brokerage</v>
          </cell>
          <cell r="D353">
            <v>-7316.1290323000003</v>
          </cell>
          <cell r="E353">
            <v>-11217.5</v>
          </cell>
        </row>
        <row r="354">
          <cell r="A354">
            <v>5001</v>
          </cell>
          <cell r="B354">
            <v>401</v>
          </cell>
          <cell r="C354" t="str">
            <v>Res Comm-Listings-Co-Brokerage</v>
          </cell>
          <cell r="D354">
            <v>0</v>
          </cell>
          <cell r="E354">
            <v>0</v>
          </cell>
        </row>
        <row r="355">
          <cell r="A355">
            <v>5001</v>
          </cell>
          <cell r="B355">
            <v>404</v>
          </cell>
          <cell r="C355" t="str">
            <v>Res Comm-Listings-Co-Brokerage</v>
          </cell>
          <cell r="D355">
            <v>-5068.1129031999999</v>
          </cell>
          <cell r="E355">
            <v>-13037.45</v>
          </cell>
        </row>
        <row r="356">
          <cell r="A356">
            <v>5001</v>
          </cell>
          <cell r="C356" t="str">
            <v>Res Comm-Listings-Co-Brokerage</v>
          </cell>
          <cell r="D356">
            <v>-1515831.5741943999</v>
          </cell>
          <cell r="E356">
            <v>-5049926.59</v>
          </cell>
        </row>
        <row r="357">
          <cell r="A357">
            <v>5002</v>
          </cell>
          <cell r="B357">
            <v>1</v>
          </cell>
          <cell r="C357" t="str">
            <v>Res Comm-Selling-Co-Brokerage</v>
          </cell>
          <cell r="D357">
            <v>-134295.21032000001</v>
          </cell>
          <cell r="E357">
            <v>-365954.71</v>
          </cell>
        </row>
        <row r="358">
          <cell r="A358">
            <v>5002</v>
          </cell>
          <cell r="B358">
            <v>2</v>
          </cell>
          <cell r="C358" t="str">
            <v>Res Comm-Selling-Co-Brokerage</v>
          </cell>
          <cell r="D358">
            <v>-96547.287742</v>
          </cell>
          <cell r="E358">
            <v>-292277.8</v>
          </cell>
        </row>
        <row r="359">
          <cell r="A359">
            <v>5002</v>
          </cell>
          <cell r="B359">
            <v>3</v>
          </cell>
          <cell r="C359" t="str">
            <v>Res Comm-Selling-Co-Brokerage</v>
          </cell>
          <cell r="D359">
            <v>-221455.56742000001</v>
          </cell>
          <cell r="E359">
            <v>-637810.63</v>
          </cell>
        </row>
        <row r="360">
          <cell r="A360">
            <v>5002</v>
          </cell>
          <cell r="B360">
            <v>4</v>
          </cell>
          <cell r="C360" t="str">
            <v>Res Comm-Selling-Co-Brokerage</v>
          </cell>
          <cell r="D360">
            <v>-1110.4838709999999</v>
          </cell>
          <cell r="E360">
            <v>-1275</v>
          </cell>
        </row>
        <row r="361">
          <cell r="A361">
            <v>5002</v>
          </cell>
          <cell r="B361">
            <v>5</v>
          </cell>
          <cell r="C361" t="str">
            <v>Res Comm-Selling-Co-Brokerage</v>
          </cell>
          <cell r="D361">
            <v>-166733.04999999999</v>
          </cell>
          <cell r="E361">
            <v>-521376.57</v>
          </cell>
        </row>
        <row r="362">
          <cell r="A362">
            <v>5002</v>
          </cell>
          <cell r="B362">
            <v>6</v>
          </cell>
          <cell r="C362" t="str">
            <v>Res Comm-Selling-Co-Brokerage</v>
          </cell>
          <cell r="D362">
            <v>-603495.29613000003</v>
          </cell>
          <cell r="E362">
            <v>-1756654.52</v>
          </cell>
        </row>
        <row r="363">
          <cell r="A363">
            <v>5002</v>
          </cell>
          <cell r="B363">
            <v>7</v>
          </cell>
          <cell r="C363" t="str">
            <v>Res Comm-Selling-Co-Brokerage</v>
          </cell>
          <cell r="D363">
            <v>-393267.42903</v>
          </cell>
          <cell r="E363">
            <v>-1050862.73</v>
          </cell>
        </row>
        <row r="364">
          <cell r="A364">
            <v>5002</v>
          </cell>
          <cell r="B364">
            <v>8</v>
          </cell>
          <cell r="C364" t="str">
            <v>Res Comm-Selling-Co-Brokerage</v>
          </cell>
          <cell r="D364">
            <v>-39035.661289999996</v>
          </cell>
          <cell r="E364">
            <v>-151191.01</v>
          </cell>
        </row>
        <row r="365">
          <cell r="A365">
            <v>5002</v>
          </cell>
          <cell r="B365">
            <v>9</v>
          </cell>
          <cell r="C365" t="str">
            <v>Res Comm-Selling-Co-Brokerage</v>
          </cell>
          <cell r="D365">
            <v>-6881.1290323000003</v>
          </cell>
          <cell r="E365">
            <v>-12815</v>
          </cell>
        </row>
        <row r="366">
          <cell r="A366">
            <v>5002</v>
          </cell>
          <cell r="B366">
            <v>10</v>
          </cell>
          <cell r="C366" t="str">
            <v>Res Comm-Selling-Co-Brokerage</v>
          </cell>
          <cell r="D366">
            <v>-88169.287742</v>
          </cell>
          <cell r="E366">
            <v>-456832.3</v>
          </cell>
        </row>
        <row r="367">
          <cell r="A367">
            <v>5002</v>
          </cell>
          <cell r="B367">
            <v>11</v>
          </cell>
          <cell r="C367" t="str">
            <v>Res Comm-Selling-Co-Brokerage</v>
          </cell>
          <cell r="D367">
            <v>-85026.368065000002</v>
          </cell>
          <cell r="E367">
            <v>-291644.90999999997</v>
          </cell>
        </row>
        <row r="368">
          <cell r="A368">
            <v>5002</v>
          </cell>
          <cell r="B368">
            <v>12</v>
          </cell>
          <cell r="C368" t="str">
            <v>Res Comm-Selling-Co-Brokerage</v>
          </cell>
          <cell r="D368">
            <v>-43104.379031999997</v>
          </cell>
          <cell r="E368">
            <v>-134902.23000000001</v>
          </cell>
        </row>
        <row r="369">
          <cell r="A369">
            <v>5002</v>
          </cell>
          <cell r="B369">
            <v>14</v>
          </cell>
          <cell r="C369" t="str">
            <v>Res Comm-Selling-Co-Brokerage</v>
          </cell>
          <cell r="D369">
            <v>-8635</v>
          </cell>
          <cell r="E369">
            <v>-54377.279999999999</v>
          </cell>
        </row>
        <row r="370">
          <cell r="A370">
            <v>5002</v>
          </cell>
          <cell r="B370">
            <v>82</v>
          </cell>
          <cell r="C370" t="str">
            <v>Res Comm-Selling-Co-Brokerage</v>
          </cell>
          <cell r="D370">
            <v>0</v>
          </cell>
          <cell r="E370">
            <v>0</v>
          </cell>
        </row>
        <row r="371">
          <cell r="A371">
            <v>5002</v>
          </cell>
          <cell r="B371">
            <v>83</v>
          </cell>
          <cell r="C371" t="str">
            <v>Res Comm-Selling-Co-Brokerage</v>
          </cell>
          <cell r="D371">
            <v>0</v>
          </cell>
          <cell r="E371">
            <v>0</v>
          </cell>
        </row>
        <row r="372">
          <cell r="A372">
            <v>5002</v>
          </cell>
          <cell r="B372">
            <v>86</v>
          </cell>
          <cell r="C372" t="str">
            <v>Res Comm-Selling-Co-Brokerage</v>
          </cell>
          <cell r="D372">
            <v>0</v>
          </cell>
          <cell r="E372">
            <v>0</v>
          </cell>
        </row>
        <row r="373">
          <cell r="A373">
            <v>5002</v>
          </cell>
          <cell r="B373">
            <v>87</v>
          </cell>
          <cell r="C373" t="str">
            <v>Res Comm-Selling-Co-Brokerage</v>
          </cell>
          <cell r="D373">
            <v>0</v>
          </cell>
          <cell r="E373">
            <v>0</v>
          </cell>
        </row>
        <row r="374">
          <cell r="A374">
            <v>5002</v>
          </cell>
          <cell r="B374">
            <v>100</v>
          </cell>
          <cell r="C374" t="str">
            <v>Res Comm-Selling-Co-Brokerage</v>
          </cell>
          <cell r="D374">
            <v>0</v>
          </cell>
          <cell r="E374">
            <v>0</v>
          </cell>
        </row>
        <row r="375">
          <cell r="A375">
            <v>5002</v>
          </cell>
          <cell r="B375">
            <v>122</v>
          </cell>
          <cell r="C375" t="str">
            <v>Res Comm-Selling-Co-Brokerage</v>
          </cell>
          <cell r="D375">
            <v>0</v>
          </cell>
          <cell r="E375">
            <v>0</v>
          </cell>
        </row>
        <row r="376">
          <cell r="A376">
            <v>5002</v>
          </cell>
          <cell r="B376">
            <v>130</v>
          </cell>
          <cell r="C376" t="str">
            <v>Res Comm-Selling-Co-Brokerage</v>
          </cell>
          <cell r="D376">
            <v>0</v>
          </cell>
          <cell r="E376">
            <v>0</v>
          </cell>
        </row>
        <row r="377">
          <cell r="A377">
            <v>5002</v>
          </cell>
          <cell r="B377">
            <v>131</v>
          </cell>
          <cell r="C377" t="str">
            <v>Res Comm-Selling-Co-Brokerage</v>
          </cell>
          <cell r="D377">
            <v>0</v>
          </cell>
          <cell r="E377">
            <v>0</v>
          </cell>
        </row>
        <row r="378">
          <cell r="A378">
            <v>5002</v>
          </cell>
          <cell r="B378">
            <v>301</v>
          </cell>
          <cell r="C378" t="str">
            <v>Res Comm-Selling-Co-Brokerage</v>
          </cell>
          <cell r="D378">
            <v>0</v>
          </cell>
          <cell r="E378">
            <v>0</v>
          </cell>
        </row>
        <row r="379">
          <cell r="A379">
            <v>5002</v>
          </cell>
          <cell r="B379">
            <v>400</v>
          </cell>
          <cell r="C379" t="str">
            <v>Res Comm-Selling-Co-Brokerage</v>
          </cell>
          <cell r="D379">
            <v>0</v>
          </cell>
          <cell r="E379">
            <v>-1788.1</v>
          </cell>
        </row>
        <row r="380">
          <cell r="A380">
            <v>5002</v>
          </cell>
          <cell r="B380">
            <v>404</v>
          </cell>
          <cell r="C380" t="str">
            <v>Res Comm-Selling-Co-Brokerage</v>
          </cell>
          <cell r="D380">
            <v>-23676.5</v>
          </cell>
          <cell r="E380">
            <v>-65000.75</v>
          </cell>
        </row>
        <row r="381">
          <cell r="A381">
            <v>5002</v>
          </cell>
          <cell r="B381">
            <v>600</v>
          </cell>
          <cell r="C381" t="str">
            <v>Res Comm-Selling-Co-Brokerage</v>
          </cell>
          <cell r="D381">
            <v>0</v>
          </cell>
          <cell r="E381">
            <v>-14334.68</v>
          </cell>
        </row>
        <row r="382">
          <cell r="A382">
            <v>5002</v>
          </cell>
          <cell r="B382">
            <v>1</v>
          </cell>
          <cell r="C382" t="str">
            <v>Res Comm-Selling-Co-Brokerage</v>
          </cell>
          <cell r="D382">
            <v>0</v>
          </cell>
          <cell r="E382">
            <v>0</v>
          </cell>
        </row>
        <row r="383">
          <cell r="A383">
            <v>5002</v>
          </cell>
          <cell r="B383">
            <v>2</v>
          </cell>
          <cell r="C383" t="str">
            <v>Res Comm-Selling-Co-Brokerage</v>
          </cell>
          <cell r="D383">
            <v>0</v>
          </cell>
          <cell r="E383">
            <v>0</v>
          </cell>
        </row>
        <row r="384">
          <cell r="A384">
            <v>5002</v>
          </cell>
          <cell r="B384">
            <v>3</v>
          </cell>
          <cell r="C384" t="str">
            <v>Res Comm-Selling-Co-Brokerage</v>
          </cell>
          <cell r="D384">
            <v>0</v>
          </cell>
          <cell r="E384">
            <v>0</v>
          </cell>
        </row>
        <row r="385">
          <cell r="A385">
            <v>5002</v>
          </cell>
          <cell r="B385">
            <v>4</v>
          </cell>
          <cell r="C385" t="str">
            <v>Res Comm-Selling-Co-Brokerage</v>
          </cell>
          <cell r="D385">
            <v>0</v>
          </cell>
          <cell r="E385">
            <v>0</v>
          </cell>
        </row>
        <row r="386">
          <cell r="A386">
            <v>5002</v>
          </cell>
          <cell r="B386">
            <v>5</v>
          </cell>
          <cell r="C386" t="str">
            <v>Res Comm-Selling-Co-Brokerage</v>
          </cell>
          <cell r="D386">
            <v>0</v>
          </cell>
          <cell r="E386">
            <v>0</v>
          </cell>
        </row>
        <row r="387">
          <cell r="A387">
            <v>5002</v>
          </cell>
          <cell r="B387">
            <v>6</v>
          </cell>
          <cell r="C387" t="str">
            <v>Res Comm-Selling-Co-Brokerage</v>
          </cell>
          <cell r="D387">
            <v>0</v>
          </cell>
          <cell r="E387">
            <v>0</v>
          </cell>
        </row>
        <row r="388">
          <cell r="A388">
            <v>5002</v>
          </cell>
          <cell r="B388">
            <v>7</v>
          </cell>
          <cell r="C388" t="str">
            <v>Res Comm-Selling-Co-Brokerage</v>
          </cell>
          <cell r="D388">
            <v>0</v>
          </cell>
          <cell r="E388">
            <v>0</v>
          </cell>
        </row>
        <row r="389">
          <cell r="A389">
            <v>5002</v>
          </cell>
          <cell r="B389">
            <v>8</v>
          </cell>
          <cell r="C389" t="str">
            <v>Res Comm-Selling-Co-Brokerage</v>
          </cell>
          <cell r="D389">
            <v>0</v>
          </cell>
          <cell r="E389">
            <v>0</v>
          </cell>
        </row>
        <row r="390">
          <cell r="A390">
            <v>5002</v>
          </cell>
          <cell r="B390">
            <v>9</v>
          </cell>
          <cell r="C390" t="str">
            <v>Res Comm-Selling-Co-Brokerage</v>
          </cell>
          <cell r="D390">
            <v>0</v>
          </cell>
          <cell r="E390">
            <v>0</v>
          </cell>
        </row>
        <row r="391">
          <cell r="A391">
            <v>5002</v>
          </cell>
          <cell r="B391">
            <v>10</v>
          </cell>
          <cell r="C391" t="str">
            <v>Res Comm-Selling-Co-Brokerage</v>
          </cell>
          <cell r="D391">
            <v>0</v>
          </cell>
          <cell r="E391">
            <v>0</v>
          </cell>
        </row>
        <row r="392">
          <cell r="A392">
            <v>5002</v>
          </cell>
          <cell r="B392">
            <v>11</v>
          </cell>
          <cell r="C392" t="str">
            <v>Res Comm-Selling-Co-Brokerage</v>
          </cell>
          <cell r="D392">
            <v>0</v>
          </cell>
          <cell r="E392">
            <v>0</v>
          </cell>
        </row>
        <row r="393">
          <cell r="A393">
            <v>5002</v>
          </cell>
          <cell r="B393">
            <v>12</v>
          </cell>
          <cell r="C393" t="str">
            <v>Res Comm-Selling-Co-Brokerage</v>
          </cell>
          <cell r="D393">
            <v>0</v>
          </cell>
          <cell r="E393">
            <v>0</v>
          </cell>
        </row>
        <row r="394">
          <cell r="A394">
            <v>5002</v>
          </cell>
          <cell r="B394">
            <v>14</v>
          </cell>
          <cell r="C394" t="str">
            <v>Res Comm-Selling-Co-Brokerage</v>
          </cell>
          <cell r="D394">
            <v>0</v>
          </cell>
          <cell r="E394">
            <v>0</v>
          </cell>
        </row>
        <row r="395">
          <cell r="A395">
            <v>5002</v>
          </cell>
          <cell r="B395">
            <v>82</v>
          </cell>
          <cell r="C395" t="str">
            <v>Res Comm-Selling-Co-Brokerage</v>
          </cell>
          <cell r="D395">
            <v>0</v>
          </cell>
          <cell r="E395">
            <v>0</v>
          </cell>
        </row>
        <row r="396">
          <cell r="A396">
            <v>5002</v>
          </cell>
          <cell r="B396">
            <v>83</v>
          </cell>
          <cell r="C396" t="str">
            <v>Res Comm-Selling-Co-Brokerage</v>
          </cell>
          <cell r="D396">
            <v>0</v>
          </cell>
          <cell r="E396">
            <v>0</v>
          </cell>
        </row>
        <row r="397">
          <cell r="A397">
            <v>5002</v>
          </cell>
          <cell r="B397">
            <v>86</v>
          </cell>
          <cell r="C397" t="str">
            <v>Res Comm-Selling-Co-Brokerage</v>
          </cell>
          <cell r="D397">
            <v>0</v>
          </cell>
          <cell r="E397">
            <v>0</v>
          </cell>
        </row>
        <row r="398">
          <cell r="A398">
            <v>5002</v>
          </cell>
          <cell r="B398">
            <v>87</v>
          </cell>
          <cell r="C398" t="str">
            <v>Res Comm-Selling-Co-Brokerage</v>
          </cell>
          <cell r="D398">
            <v>0</v>
          </cell>
          <cell r="E398">
            <v>0</v>
          </cell>
        </row>
        <row r="399">
          <cell r="A399">
            <v>5002</v>
          </cell>
          <cell r="B399">
            <v>100</v>
          </cell>
          <cell r="C399" t="str">
            <v>Res Comm-Selling-Co-Brokerage</v>
          </cell>
          <cell r="D399">
            <v>0</v>
          </cell>
          <cell r="E399">
            <v>0</v>
          </cell>
        </row>
        <row r="400">
          <cell r="A400">
            <v>5002</v>
          </cell>
          <cell r="B400">
            <v>122</v>
          </cell>
          <cell r="C400" t="str">
            <v>Res Comm-Selling-Co-Brokerage</v>
          </cell>
          <cell r="D400">
            <v>0</v>
          </cell>
          <cell r="E400">
            <v>0</v>
          </cell>
        </row>
        <row r="401">
          <cell r="A401">
            <v>5002</v>
          </cell>
          <cell r="B401">
            <v>130</v>
          </cell>
          <cell r="C401" t="str">
            <v>Res Comm-Selling-Co-Brokerage</v>
          </cell>
          <cell r="D401">
            <v>0</v>
          </cell>
          <cell r="E401">
            <v>0</v>
          </cell>
        </row>
        <row r="402">
          <cell r="A402">
            <v>5002</v>
          </cell>
          <cell r="B402">
            <v>131</v>
          </cell>
          <cell r="C402" t="str">
            <v>Res Comm-Selling-Co-Brokerage</v>
          </cell>
          <cell r="D402">
            <v>0</v>
          </cell>
          <cell r="E402">
            <v>0</v>
          </cell>
        </row>
        <row r="403">
          <cell r="A403">
            <v>5002</v>
          </cell>
          <cell r="B403">
            <v>301</v>
          </cell>
          <cell r="C403" t="str">
            <v>Res Comm-Selling-Co-Brokerage</v>
          </cell>
          <cell r="D403">
            <v>0</v>
          </cell>
          <cell r="E403">
            <v>0</v>
          </cell>
        </row>
        <row r="404">
          <cell r="A404">
            <v>5002</v>
          </cell>
          <cell r="B404">
            <v>400</v>
          </cell>
          <cell r="C404" t="str">
            <v>Res Comm-Selling-Co-Brokerage</v>
          </cell>
          <cell r="D404">
            <v>0</v>
          </cell>
          <cell r="E404">
            <v>0</v>
          </cell>
        </row>
        <row r="405">
          <cell r="A405">
            <v>5002</v>
          </cell>
          <cell r="B405">
            <v>401</v>
          </cell>
          <cell r="C405" t="str">
            <v>Res Comm-Selling-Co-Brokerage</v>
          </cell>
          <cell r="D405">
            <v>0</v>
          </cell>
          <cell r="E405">
            <v>0</v>
          </cell>
        </row>
        <row r="406">
          <cell r="A406">
            <v>5002</v>
          </cell>
          <cell r="B406">
            <v>404</v>
          </cell>
          <cell r="C406" t="str">
            <v>Res Comm-Selling-Co-Brokerage</v>
          </cell>
          <cell r="D406">
            <v>0</v>
          </cell>
          <cell r="E406">
            <v>0</v>
          </cell>
        </row>
        <row r="407">
          <cell r="A407">
            <v>5002</v>
          </cell>
          <cell r="C407" t="str">
            <v>Res Comm-Selling-Co-Brokerage</v>
          </cell>
          <cell r="D407">
            <v>-1911432.6496743003</v>
          </cell>
          <cell r="E407">
            <v>-5809098.2200000007</v>
          </cell>
        </row>
        <row r="408">
          <cell r="A408">
            <v>5008</v>
          </cell>
          <cell r="B408">
            <v>400</v>
          </cell>
          <cell r="C408" t="str">
            <v>Pending Revenue, net</v>
          </cell>
          <cell r="D408">
            <v>0</v>
          </cell>
          <cell r="E408">
            <v>767419</v>
          </cell>
        </row>
        <row r="409">
          <cell r="A409">
            <v>5010</v>
          </cell>
          <cell r="B409">
            <v>100</v>
          </cell>
          <cell r="C409" t="str">
            <v>Warehouse Sales Commissions</v>
          </cell>
          <cell r="D409">
            <v>0</v>
          </cell>
          <cell r="E409">
            <v>0</v>
          </cell>
        </row>
        <row r="410">
          <cell r="A410">
            <v>5010</v>
          </cell>
          <cell r="B410">
            <v>131</v>
          </cell>
          <cell r="C410" t="str">
            <v>Land Sales Commissions</v>
          </cell>
          <cell r="D410">
            <v>0</v>
          </cell>
          <cell r="E410">
            <v>0</v>
          </cell>
        </row>
        <row r="411">
          <cell r="A411">
            <v>5010</v>
          </cell>
          <cell r="B411">
            <v>301</v>
          </cell>
          <cell r="C411" t="str">
            <v>Warehouse Sales Commissions</v>
          </cell>
          <cell r="D411">
            <v>0</v>
          </cell>
          <cell r="E411">
            <v>0</v>
          </cell>
        </row>
        <row r="412">
          <cell r="A412">
            <v>5015</v>
          </cell>
          <cell r="B412">
            <v>100</v>
          </cell>
          <cell r="C412" t="str">
            <v>Warehouse Lease Commissions</v>
          </cell>
          <cell r="D412">
            <v>0</v>
          </cell>
          <cell r="E412">
            <v>0</v>
          </cell>
        </row>
        <row r="413">
          <cell r="A413">
            <v>5015</v>
          </cell>
          <cell r="B413">
            <v>301</v>
          </cell>
          <cell r="C413" t="str">
            <v>Warehouse Lease Commissions</v>
          </cell>
          <cell r="D413">
            <v>0</v>
          </cell>
          <cell r="E413">
            <v>0</v>
          </cell>
        </row>
        <row r="414">
          <cell r="A414">
            <v>5050</v>
          </cell>
          <cell r="B414">
            <v>1</v>
          </cell>
          <cell r="C414" t="str">
            <v>Referral Fees</v>
          </cell>
          <cell r="D414">
            <v>-616.81451613000002</v>
          </cell>
          <cell r="E414">
            <v>-1582.5</v>
          </cell>
        </row>
        <row r="415">
          <cell r="A415">
            <v>5050</v>
          </cell>
          <cell r="B415">
            <v>2</v>
          </cell>
          <cell r="C415" t="str">
            <v>Referral Fees</v>
          </cell>
          <cell r="D415">
            <v>-14183.266129</v>
          </cell>
          <cell r="E415">
            <v>-18204.650000000001</v>
          </cell>
        </row>
        <row r="416">
          <cell r="A416">
            <v>5050</v>
          </cell>
          <cell r="B416">
            <v>3</v>
          </cell>
          <cell r="C416" t="str">
            <v>Referral Fees</v>
          </cell>
          <cell r="D416">
            <v>-16931.31871</v>
          </cell>
          <cell r="E416">
            <v>-22252.13</v>
          </cell>
        </row>
        <row r="417">
          <cell r="A417">
            <v>5050</v>
          </cell>
          <cell r="B417">
            <v>4</v>
          </cell>
          <cell r="C417" t="str">
            <v>Referral Fees</v>
          </cell>
          <cell r="D417">
            <v>0</v>
          </cell>
          <cell r="E417">
            <v>0</v>
          </cell>
        </row>
        <row r="418">
          <cell r="A418">
            <v>5050</v>
          </cell>
          <cell r="B418">
            <v>5</v>
          </cell>
          <cell r="C418" t="str">
            <v>Referral Fees</v>
          </cell>
          <cell r="D418">
            <v>-5193.4264516000003</v>
          </cell>
          <cell r="E418">
            <v>-15101.35</v>
          </cell>
        </row>
        <row r="419">
          <cell r="A419">
            <v>5050</v>
          </cell>
          <cell r="B419">
            <v>6</v>
          </cell>
          <cell r="C419" t="str">
            <v>Referral Fees</v>
          </cell>
          <cell r="D419">
            <v>-10678.656451999999</v>
          </cell>
          <cell r="E419">
            <v>-34635.64</v>
          </cell>
        </row>
        <row r="420">
          <cell r="A420">
            <v>5050</v>
          </cell>
          <cell r="B420">
            <v>7</v>
          </cell>
          <cell r="C420" t="str">
            <v>Referral Fees</v>
          </cell>
          <cell r="D420">
            <v>-9960.9861290000008</v>
          </cell>
          <cell r="E420">
            <v>-18875.22</v>
          </cell>
        </row>
        <row r="421">
          <cell r="A421">
            <v>5050</v>
          </cell>
          <cell r="B421">
            <v>8</v>
          </cell>
          <cell r="C421" t="str">
            <v>Referral Fees</v>
          </cell>
          <cell r="D421">
            <v>-693.5</v>
          </cell>
          <cell r="E421">
            <v>-1728.5</v>
          </cell>
        </row>
        <row r="422">
          <cell r="A422">
            <v>5050</v>
          </cell>
          <cell r="B422">
            <v>9</v>
          </cell>
          <cell r="C422" t="str">
            <v>Referral Fees</v>
          </cell>
          <cell r="D422">
            <v>0</v>
          </cell>
          <cell r="E422">
            <v>0</v>
          </cell>
        </row>
        <row r="423">
          <cell r="A423">
            <v>5050</v>
          </cell>
          <cell r="B423">
            <v>10</v>
          </cell>
          <cell r="C423" t="str">
            <v>Referral Fees</v>
          </cell>
          <cell r="D423">
            <v>-7553.77</v>
          </cell>
          <cell r="E423">
            <v>-8717.02</v>
          </cell>
        </row>
        <row r="424">
          <cell r="A424">
            <v>5050</v>
          </cell>
          <cell r="B424">
            <v>11</v>
          </cell>
          <cell r="C424" t="str">
            <v>Referral Fees</v>
          </cell>
          <cell r="D424">
            <v>-743.75</v>
          </cell>
          <cell r="E424">
            <v>-2767</v>
          </cell>
        </row>
        <row r="425">
          <cell r="A425">
            <v>5050</v>
          </cell>
          <cell r="B425">
            <v>12</v>
          </cell>
          <cell r="C425" t="str">
            <v>Referral Fees</v>
          </cell>
          <cell r="D425">
            <v>-2121</v>
          </cell>
          <cell r="E425">
            <v>-5537.02</v>
          </cell>
        </row>
        <row r="426">
          <cell r="A426">
            <v>5050</v>
          </cell>
          <cell r="B426">
            <v>14</v>
          </cell>
          <cell r="C426" t="str">
            <v>Referral Fees</v>
          </cell>
          <cell r="D426">
            <v>0</v>
          </cell>
          <cell r="E426">
            <v>-288</v>
          </cell>
        </row>
        <row r="427">
          <cell r="A427">
            <v>5050</v>
          </cell>
          <cell r="B427">
            <v>86</v>
          </cell>
          <cell r="C427" t="str">
            <v>Referral Fees</v>
          </cell>
          <cell r="D427">
            <v>0</v>
          </cell>
          <cell r="E427">
            <v>0</v>
          </cell>
        </row>
        <row r="428">
          <cell r="A428">
            <v>5050</v>
          </cell>
          <cell r="B428">
            <v>87</v>
          </cell>
          <cell r="C428" t="str">
            <v>Referral Fees</v>
          </cell>
          <cell r="D428">
            <v>0</v>
          </cell>
          <cell r="E428">
            <v>0</v>
          </cell>
        </row>
        <row r="429">
          <cell r="A429">
            <v>5050</v>
          </cell>
          <cell r="B429">
            <v>100</v>
          </cell>
          <cell r="C429" t="str">
            <v>Referral Fees</v>
          </cell>
          <cell r="D429">
            <v>0</v>
          </cell>
          <cell r="E429">
            <v>0</v>
          </cell>
        </row>
        <row r="430">
          <cell r="A430">
            <v>5050</v>
          </cell>
          <cell r="B430">
            <v>130</v>
          </cell>
          <cell r="C430" t="str">
            <v>Referral Fees</v>
          </cell>
          <cell r="D430">
            <v>0</v>
          </cell>
          <cell r="E430">
            <v>0</v>
          </cell>
        </row>
        <row r="431">
          <cell r="A431">
            <v>5050</v>
          </cell>
          <cell r="B431">
            <v>301</v>
          </cell>
          <cell r="C431" t="str">
            <v>Referral Fees</v>
          </cell>
          <cell r="D431">
            <v>0</v>
          </cell>
          <cell r="E431">
            <v>0</v>
          </cell>
        </row>
        <row r="432">
          <cell r="A432">
            <v>5050</v>
          </cell>
          <cell r="B432">
            <v>400</v>
          </cell>
          <cell r="C432" t="str">
            <v>Referral Fees</v>
          </cell>
          <cell r="D432">
            <v>-14248.665161000001</v>
          </cell>
          <cell r="E432">
            <v>-19008.740000000002</v>
          </cell>
        </row>
        <row r="433">
          <cell r="A433">
            <v>5050</v>
          </cell>
          <cell r="B433">
            <v>404</v>
          </cell>
          <cell r="C433" t="str">
            <v>Referral Fees</v>
          </cell>
          <cell r="D433">
            <v>-24915.18129</v>
          </cell>
          <cell r="E433">
            <v>-308176.84000000003</v>
          </cell>
        </row>
        <row r="434">
          <cell r="A434">
            <v>5050</v>
          </cell>
          <cell r="B434">
            <v>500</v>
          </cell>
          <cell r="C434" t="str">
            <v>Referral Fees</v>
          </cell>
          <cell r="D434">
            <v>-2</v>
          </cell>
          <cell r="E434">
            <v>-2</v>
          </cell>
        </row>
        <row r="435">
          <cell r="A435">
            <v>5050</v>
          </cell>
          <cell r="B435">
            <v>600</v>
          </cell>
          <cell r="C435" t="str">
            <v>Referral Fees</v>
          </cell>
          <cell r="D435">
            <v>0</v>
          </cell>
          <cell r="E435">
            <v>-542.70000000000005</v>
          </cell>
        </row>
        <row r="436">
          <cell r="A436">
            <v>5050</v>
          </cell>
          <cell r="B436">
            <v>1</v>
          </cell>
          <cell r="C436" t="str">
            <v>Referral Fees</v>
          </cell>
          <cell r="D436">
            <v>0</v>
          </cell>
          <cell r="E436">
            <v>0</v>
          </cell>
        </row>
        <row r="437">
          <cell r="A437">
            <v>5050</v>
          </cell>
          <cell r="B437">
            <v>2</v>
          </cell>
          <cell r="C437" t="str">
            <v>Referral Fees</v>
          </cell>
          <cell r="D437">
            <v>0</v>
          </cell>
          <cell r="E437">
            <v>0</v>
          </cell>
        </row>
        <row r="438">
          <cell r="A438">
            <v>5050</v>
          </cell>
          <cell r="B438">
            <v>3</v>
          </cell>
          <cell r="C438" t="str">
            <v>Referral Fees</v>
          </cell>
          <cell r="D438">
            <v>0</v>
          </cell>
          <cell r="E438">
            <v>0</v>
          </cell>
        </row>
        <row r="439">
          <cell r="A439">
            <v>5050</v>
          </cell>
          <cell r="B439">
            <v>4</v>
          </cell>
          <cell r="C439" t="str">
            <v>Referral Fees</v>
          </cell>
          <cell r="D439">
            <v>0</v>
          </cell>
          <cell r="E439">
            <v>0</v>
          </cell>
        </row>
        <row r="440">
          <cell r="A440">
            <v>5050</v>
          </cell>
          <cell r="B440">
            <v>5</v>
          </cell>
          <cell r="C440" t="str">
            <v>Referral Fees</v>
          </cell>
          <cell r="D440">
            <v>0</v>
          </cell>
          <cell r="E440">
            <v>0</v>
          </cell>
        </row>
        <row r="441">
          <cell r="A441">
            <v>5050</v>
          </cell>
          <cell r="B441">
            <v>6</v>
          </cell>
          <cell r="C441" t="str">
            <v>Referral Fees</v>
          </cell>
          <cell r="D441">
            <v>0</v>
          </cell>
          <cell r="E441">
            <v>0</v>
          </cell>
        </row>
        <row r="442">
          <cell r="A442">
            <v>5050</v>
          </cell>
          <cell r="B442">
            <v>7</v>
          </cell>
          <cell r="C442" t="str">
            <v>Referral Fees</v>
          </cell>
          <cell r="D442">
            <v>0</v>
          </cell>
          <cell r="E442">
            <v>0</v>
          </cell>
        </row>
        <row r="443">
          <cell r="A443">
            <v>5050</v>
          </cell>
          <cell r="B443">
            <v>8</v>
          </cell>
          <cell r="C443" t="str">
            <v>Referral Fees</v>
          </cell>
          <cell r="D443">
            <v>0</v>
          </cell>
          <cell r="E443">
            <v>0</v>
          </cell>
        </row>
        <row r="444">
          <cell r="A444">
            <v>5050</v>
          </cell>
          <cell r="B444">
            <v>9</v>
          </cell>
          <cell r="C444" t="str">
            <v>Referral Fees</v>
          </cell>
          <cell r="D444">
            <v>0</v>
          </cell>
          <cell r="E444">
            <v>0</v>
          </cell>
        </row>
        <row r="445">
          <cell r="A445">
            <v>5050</v>
          </cell>
          <cell r="B445">
            <v>10</v>
          </cell>
          <cell r="C445" t="str">
            <v>Referral Fees</v>
          </cell>
          <cell r="D445">
            <v>0</v>
          </cell>
          <cell r="E445">
            <v>0</v>
          </cell>
        </row>
        <row r="446">
          <cell r="A446">
            <v>5050</v>
          </cell>
          <cell r="B446">
            <v>11</v>
          </cell>
          <cell r="C446" t="str">
            <v>Referral Fees</v>
          </cell>
          <cell r="D446">
            <v>0</v>
          </cell>
          <cell r="E446">
            <v>0</v>
          </cell>
        </row>
        <row r="447">
          <cell r="A447">
            <v>5050</v>
          </cell>
          <cell r="B447">
            <v>12</v>
          </cell>
          <cell r="C447" t="str">
            <v>Referral Fees</v>
          </cell>
          <cell r="D447">
            <v>0</v>
          </cell>
          <cell r="E447">
            <v>0</v>
          </cell>
        </row>
        <row r="448">
          <cell r="A448">
            <v>5050</v>
          </cell>
          <cell r="B448">
            <v>82</v>
          </cell>
          <cell r="C448" t="str">
            <v>Referral Fees</v>
          </cell>
          <cell r="D448">
            <v>0</v>
          </cell>
          <cell r="E448">
            <v>0</v>
          </cell>
        </row>
        <row r="449">
          <cell r="A449">
            <v>5050</v>
          </cell>
          <cell r="B449">
            <v>83</v>
          </cell>
          <cell r="C449" t="str">
            <v>Referral Fees</v>
          </cell>
          <cell r="D449">
            <v>0</v>
          </cell>
          <cell r="E449">
            <v>0</v>
          </cell>
        </row>
        <row r="450">
          <cell r="A450">
            <v>5050</v>
          </cell>
          <cell r="B450">
            <v>86</v>
          </cell>
          <cell r="C450" t="str">
            <v>Referral Fees</v>
          </cell>
          <cell r="D450">
            <v>0</v>
          </cell>
          <cell r="E450">
            <v>0</v>
          </cell>
        </row>
        <row r="451">
          <cell r="A451">
            <v>5050</v>
          </cell>
          <cell r="B451">
            <v>130</v>
          </cell>
          <cell r="C451" t="str">
            <v>Referral Fees</v>
          </cell>
          <cell r="D451">
            <v>0</v>
          </cell>
          <cell r="E451">
            <v>0</v>
          </cell>
        </row>
        <row r="452">
          <cell r="A452">
            <v>5050</v>
          </cell>
          <cell r="B452">
            <v>301</v>
          </cell>
          <cell r="C452" t="str">
            <v>Referral Fees</v>
          </cell>
          <cell r="D452">
            <v>0</v>
          </cell>
          <cell r="E452">
            <v>0</v>
          </cell>
        </row>
        <row r="453">
          <cell r="A453">
            <v>5050</v>
          </cell>
          <cell r="B453">
            <v>404</v>
          </cell>
          <cell r="C453" t="str">
            <v>Referral Fees</v>
          </cell>
          <cell r="D453">
            <v>0</v>
          </cell>
          <cell r="E453">
            <v>0</v>
          </cell>
        </row>
        <row r="454">
          <cell r="A454">
            <v>5050</v>
          </cell>
          <cell r="C454" t="str">
            <v>Referral Fees</v>
          </cell>
          <cell r="D454">
            <v>-107842.33483872999</v>
          </cell>
          <cell r="E454">
            <v>-457419.31</v>
          </cell>
        </row>
        <row r="455">
          <cell r="A455">
            <v>5103</v>
          </cell>
          <cell r="B455">
            <v>350</v>
          </cell>
          <cell r="C455" t="str">
            <v>Franchise-Service Fees</v>
          </cell>
          <cell r="D455">
            <v>-88517.104516000007</v>
          </cell>
          <cell r="E455">
            <v>-278325.15999999997</v>
          </cell>
        </row>
        <row r="456">
          <cell r="A456">
            <v>5109</v>
          </cell>
          <cell r="B456">
            <v>350</v>
          </cell>
          <cell r="C456" t="str">
            <v>Franchise-Membership Fees</v>
          </cell>
          <cell r="D456">
            <v>-3561.2903225999999</v>
          </cell>
          <cell r="E456">
            <v>-6450</v>
          </cell>
        </row>
        <row r="457">
          <cell r="A457">
            <v>5112</v>
          </cell>
          <cell r="B457">
            <v>350</v>
          </cell>
          <cell r="C457" t="str">
            <v>Franchise-Training Income</v>
          </cell>
          <cell r="D457">
            <v>-4619.8709676999997</v>
          </cell>
          <cell r="E457">
            <v>-11095.2</v>
          </cell>
        </row>
        <row r="458">
          <cell r="A458">
            <v>5115</v>
          </cell>
          <cell r="B458">
            <v>350</v>
          </cell>
          <cell r="C458" t="str">
            <v>Franchise-Rally Income</v>
          </cell>
          <cell r="D458">
            <v>-25390.598386999998</v>
          </cell>
          <cell r="E458">
            <v>-25560.55</v>
          </cell>
        </row>
        <row r="459">
          <cell r="A459">
            <v>5150</v>
          </cell>
          <cell r="B459">
            <v>403</v>
          </cell>
          <cell r="C459" t="str">
            <v>Training Income</v>
          </cell>
          <cell r="D459">
            <v>0</v>
          </cell>
          <cell r="E459">
            <v>-20372</v>
          </cell>
        </row>
        <row r="460">
          <cell r="A460">
            <v>5153</v>
          </cell>
          <cell r="B460">
            <v>403</v>
          </cell>
          <cell r="C460" t="str">
            <v>Training Software Sales</v>
          </cell>
          <cell r="D460">
            <v>0</v>
          </cell>
          <cell r="E460">
            <v>-1363.14</v>
          </cell>
        </row>
        <row r="461">
          <cell r="A461">
            <v>5400</v>
          </cell>
          <cell r="B461">
            <v>1</v>
          </cell>
          <cell r="C461" t="str">
            <v>Transaction Fee Income</v>
          </cell>
          <cell r="D461">
            <v>0</v>
          </cell>
          <cell r="E461">
            <v>0</v>
          </cell>
        </row>
        <row r="462">
          <cell r="A462">
            <v>5400</v>
          </cell>
          <cell r="B462">
            <v>2</v>
          </cell>
          <cell r="C462" t="str">
            <v>Transaction Fee Income</v>
          </cell>
          <cell r="D462">
            <v>0</v>
          </cell>
          <cell r="E462">
            <v>0</v>
          </cell>
        </row>
        <row r="463">
          <cell r="A463">
            <v>5400</v>
          </cell>
          <cell r="B463">
            <v>3</v>
          </cell>
          <cell r="C463" t="str">
            <v>Transaction Fee Income</v>
          </cell>
          <cell r="D463">
            <v>0</v>
          </cell>
          <cell r="E463">
            <v>0</v>
          </cell>
        </row>
        <row r="464">
          <cell r="A464">
            <v>5400</v>
          </cell>
          <cell r="B464">
            <v>5</v>
          </cell>
          <cell r="C464" t="str">
            <v>Transaction Fee Income</v>
          </cell>
          <cell r="D464">
            <v>0</v>
          </cell>
          <cell r="E464">
            <v>0</v>
          </cell>
        </row>
        <row r="465">
          <cell r="A465">
            <v>5400</v>
          </cell>
          <cell r="B465">
            <v>6</v>
          </cell>
          <cell r="C465" t="str">
            <v>Transaction Fee Income</v>
          </cell>
          <cell r="D465">
            <v>0</v>
          </cell>
          <cell r="E465">
            <v>0</v>
          </cell>
        </row>
        <row r="466">
          <cell r="A466">
            <v>5400</v>
          </cell>
          <cell r="B466">
            <v>7</v>
          </cell>
          <cell r="C466" t="str">
            <v>Transaction Fee Income</v>
          </cell>
          <cell r="D466">
            <v>0</v>
          </cell>
          <cell r="E466">
            <v>0</v>
          </cell>
        </row>
        <row r="467">
          <cell r="A467">
            <v>5400</v>
          </cell>
          <cell r="B467">
            <v>8</v>
          </cell>
          <cell r="C467" t="str">
            <v>Transaction Fee Income</v>
          </cell>
          <cell r="D467">
            <v>0</v>
          </cell>
          <cell r="E467">
            <v>0</v>
          </cell>
        </row>
        <row r="468">
          <cell r="A468">
            <v>5400</v>
          </cell>
          <cell r="B468">
            <v>10</v>
          </cell>
          <cell r="C468" t="str">
            <v>Transaction Fee Income</v>
          </cell>
          <cell r="D468">
            <v>0</v>
          </cell>
          <cell r="E468">
            <v>0</v>
          </cell>
        </row>
        <row r="469">
          <cell r="A469">
            <v>5400</v>
          </cell>
          <cell r="B469">
            <v>11</v>
          </cell>
          <cell r="C469" t="str">
            <v>Transaction Fee Income</v>
          </cell>
          <cell r="D469">
            <v>0</v>
          </cell>
          <cell r="E469">
            <v>0</v>
          </cell>
        </row>
        <row r="470">
          <cell r="A470">
            <v>5400</v>
          </cell>
          <cell r="B470">
            <v>12</v>
          </cell>
          <cell r="C470" t="str">
            <v>Transaction Fee Income</v>
          </cell>
          <cell r="D470">
            <v>0</v>
          </cell>
          <cell r="E470">
            <v>0</v>
          </cell>
        </row>
        <row r="471">
          <cell r="A471">
            <v>5400</v>
          </cell>
          <cell r="B471">
            <v>14</v>
          </cell>
          <cell r="C471" t="str">
            <v>Transaction Fee Income</v>
          </cell>
          <cell r="D471">
            <v>0</v>
          </cell>
          <cell r="E471">
            <v>0</v>
          </cell>
        </row>
        <row r="472">
          <cell r="A472">
            <v>5400</v>
          </cell>
          <cell r="B472">
            <v>86</v>
          </cell>
          <cell r="C472" t="str">
            <v>Transaction Fee Income</v>
          </cell>
          <cell r="D472">
            <v>0</v>
          </cell>
          <cell r="E472">
            <v>0</v>
          </cell>
        </row>
        <row r="473">
          <cell r="A473">
            <v>5400</v>
          </cell>
          <cell r="B473">
            <v>401</v>
          </cell>
          <cell r="C473" t="str">
            <v>Transaction Fee Income</v>
          </cell>
          <cell r="D473">
            <v>0</v>
          </cell>
          <cell r="E473">
            <v>0</v>
          </cell>
        </row>
        <row r="474">
          <cell r="A474">
            <v>5400</v>
          </cell>
          <cell r="B474">
            <v>504</v>
          </cell>
          <cell r="C474" t="str">
            <v>Transaction Fee Income</v>
          </cell>
          <cell r="D474">
            <v>-265423.42742000002</v>
          </cell>
          <cell r="E474">
            <v>-670504</v>
          </cell>
        </row>
        <row r="475">
          <cell r="A475">
            <v>5400</v>
          </cell>
          <cell r="C475" t="str">
            <v>Transaction Fee Income</v>
          </cell>
          <cell r="D475">
            <v>-265423.42742000002</v>
          </cell>
          <cell r="E475">
            <v>-670504</v>
          </cell>
        </row>
        <row r="476">
          <cell r="A476">
            <v>5406</v>
          </cell>
          <cell r="B476">
            <v>406</v>
          </cell>
          <cell r="C476" t="str">
            <v>Closing Revenue Allocation</v>
          </cell>
          <cell r="D476">
            <v>0</v>
          </cell>
          <cell r="E476">
            <v>0</v>
          </cell>
        </row>
        <row r="477">
          <cell r="A477">
            <v>5420</v>
          </cell>
          <cell r="B477">
            <v>1</v>
          </cell>
          <cell r="C477" t="str">
            <v>Hy-Vee Employee Rebate</v>
          </cell>
          <cell r="D477">
            <v>150</v>
          </cell>
          <cell r="E477">
            <v>600</v>
          </cell>
        </row>
        <row r="478">
          <cell r="A478">
            <v>5420</v>
          </cell>
          <cell r="B478">
            <v>2</v>
          </cell>
          <cell r="C478" t="str">
            <v>Hy-Vee Employee Rebate</v>
          </cell>
          <cell r="D478">
            <v>2249.5</v>
          </cell>
          <cell r="E478">
            <v>3299.5</v>
          </cell>
        </row>
        <row r="479">
          <cell r="A479">
            <v>5420</v>
          </cell>
          <cell r="B479">
            <v>3</v>
          </cell>
          <cell r="C479" t="str">
            <v>Hy-Vee Employee Rebate</v>
          </cell>
          <cell r="D479">
            <v>1574.75</v>
          </cell>
          <cell r="E479">
            <v>3617.55</v>
          </cell>
        </row>
        <row r="480">
          <cell r="A480">
            <v>5420</v>
          </cell>
          <cell r="B480">
            <v>5</v>
          </cell>
          <cell r="C480" t="str">
            <v>Hy-Vee Employee Rebate</v>
          </cell>
          <cell r="D480">
            <v>0</v>
          </cell>
          <cell r="E480">
            <v>450</v>
          </cell>
        </row>
        <row r="481">
          <cell r="A481">
            <v>5420</v>
          </cell>
          <cell r="B481">
            <v>6</v>
          </cell>
          <cell r="C481" t="str">
            <v>Hy-Vee Employee Rebate</v>
          </cell>
          <cell r="D481">
            <v>2164.1251612999999</v>
          </cell>
          <cell r="E481">
            <v>9304.92</v>
          </cell>
        </row>
        <row r="482">
          <cell r="A482">
            <v>5420</v>
          </cell>
          <cell r="B482">
            <v>7</v>
          </cell>
          <cell r="C482" t="str">
            <v>Hy-Vee Employee Rebate</v>
          </cell>
          <cell r="D482">
            <v>130.64516129</v>
          </cell>
          <cell r="E482">
            <v>900</v>
          </cell>
        </row>
        <row r="483">
          <cell r="A483">
            <v>5420</v>
          </cell>
          <cell r="B483">
            <v>8</v>
          </cell>
          <cell r="C483" t="str">
            <v>Hy-Vee Employee Rebate</v>
          </cell>
          <cell r="D483">
            <v>0</v>
          </cell>
          <cell r="E483">
            <v>450</v>
          </cell>
        </row>
        <row r="484">
          <cell r="A484">
            <v>5420</v>
          </cell>
          <cell r="B484">
            <v>10</v>
          </cell>
          <cell r="C484" t="str">
            <v>Hy-Vee Employee Rebate</v>
          </cell>
          <cell r="D484">
            <v>130.64516129</v>
          </cell>
          <cell r="E484">
            <v>450</v>
          </cell>
        </row>
        <row r="485">
          <cell r="A485">
            <v>5420</v>
          </cell>
          <cell r="B485">
            <v>11</v>
          </cell>
          <cell r="C485" t="str">
            <v>Hy-Vee Employee Rebate</v>
          </cell>
          <cell r="D485">
            <v>150</v>
          </cell>
          <cell r="E485">
            <v>300</v>
          </cell>
        </row>
        <row r="486">
          <cell r="A486">
            <v>5420</v>
          </cell>
          <cell r="B486">
            <v>12</v>
          </cell>
          <cell r="C486" t="str">
            <v>Hy-Vee Employee Rebate</v>
          </cell>
          <cell r="D486">
            <v>300</v>
          </cell>
          <cell r="E486">
            <v>750</v>
          </cell>
        </row>
        <row r="487">
          <cell r="A487">
            <v>5420</v>
          </cell>
          <cell r="B487">
            <v>404</v>
          </cell>
          <cell r="C487" t="str">
            <v>Hy-Vee Employee Rebate</v>
          </cell>
          <cell r="D487">
            <v>1049.75</v>
          </cell>
          <cell r="E487">
            <v>1049.75</v>
          </cell>
        </row>
        <row r="488">
          <cell r="A488">
            <v>5420</v>
          </cell>
          <cell r="B488">
            <v>500</v>
          </cell>
          <cell r="C488" t="str">
            <v>Hy-Vee Employee Rebate</v>
          </cell>
          <cell r="D488">
            <v>0</v>
          </cell>
          <cell r="E488">
            <v>0</v>
          </cell>
        </row>
        <row r="489">
          <cell r="A489">
            <v>5420</v>
          </cell>
          <cell r="C489" t="str">
            <v>Hy-Vee Employee Rebate</v>
          </cell>
          <cell r="D489">
            <v>7899.4154838800005</v>
          </cell>
          <cell r="E489">
            <v>21171.72</v>
          </cell>
        </row>
        <row r="490">
          <cell r="A490">
            <v>5440</v>
          </cell>
          <cell r="B490">
            <v>500</v>
          </cell>
          <cell r="C490" t="str">
            <v>T-III Income</v>
          </cell>
          <cell r="D490">
            <v>0</v>
          </cell>
          <cell r="E490">
            <v>-674573.81</v>
          </cell>
        </row>
        <row r="491">
          <cell r="A491">
            <v>5449</v>
          </cell>
          <cell r="B491">
            <v>2</v>
          </cell>
          <cell r="C491" t="str">
            <v>Other Income</v>
          </cell>
          <cell r="D491">
            <v>-15764.483871</v>
          </cell>
          <cell r="E491">
            <v>-67000.39</v>
          </cell>
        </row>
        <row r="492">
          <cell r="A492">
            <v>5449</v>
          </cell>
          <cell r="B492">
            <v>3</v>
          </cell>
          <cell r="C492" t="str">
            <v>Other Income</v>
          </cell>
          <cell r="D492">
            <v>-11384.354839</v>
          </cell>
          <cell r="E492">
            <v>-37940</v>
          </cell>
        </row>
        <row r="493">
          <cell r="A493">
            <v>5449</v>
          </cell>
          <cell r="B493">
            <v>5</v>
          </cell>
          <cell r="C493" t="str">
            <v>Other Income</v>
          </cell>
          <cell r="D493">
            <v>0</v>
          </cell>
          <cell r="E493">
            <v>0</v>
          </cell>
        </row>
        <row r="494">
          <cell r="A494">
            <v>5449</v>
          </cell>
          <cell r="B494">
            <v>6</v>
          </cell>
          <cell r="C494" t="str">
            <v>Other Income</v>
          </cell>
          <cell r="D494">
            <v>0</v>
          </cell>
          <cell r="E494">
            <v>-2000</v>
          </cell>
        </row>
        <row r="495">
          <cell r="A495">
            <v>5449</v>
          </cell>
          <cell r="B495">
            <v>8</v>
          </cell>
          <cell r="C495" t="str">
            <v>Other Income</v>
          </cell>
          <cell r="D495">
            <v>0</v>
          </cell>
          <cell r="E495">
            <v>0</v>
          </cell>
        </row>
        <row r="496">
          <cell r="A496">
            <v>5449</v>
          </cell>
          <cell r="B496">
            <v>10</v>
          </cell>
          <cell r="C496" t="str">
            <v>Other Income</v>
          </cell>
          <cell r="D496">
            <v>0</v>
          </cell>
          <cell r="E496">
            <v>-300</v>
          </cell>
        </row>
        <row r="497">
          <cell r="A497">
            <v>5449</v>
          </cell>
          <cell r="B497">
            <v>11</v>
          </cell>
          <cell r="C497" t="str">
            <v>Other Income</v>
          </cell>
          <cell r="D497">
            <v>0</v>
          </cell>
          <cell r="E497">
            <v>0</v>
          </cell>
        </row>
        <row r="498">
          <cell r="A498">
            <v>5449</v>
          </cell>
          <cell r="B498">
            <v>12</v>
          </cell>
          <cell r="C498" t="str">
            <v>Other Income</v>
          </cell>
          <cell r="D498">
            <v>0</v>
          </cell>
          <cell r="E498">
            <v>-445</v>
          </cell>
        </row>
        <row r="499">
          <cell r="A499">
            <v>5449</v>
          </cell>
          <cell r="B499">
            <v>40</v>
          </cell>
          <cell r="C499" t="str">
            <v>Other Income</v>
          </cell>
          <cell r="D499">
            <v>-29024.538065000001</v>
          </cell>
          <cell r="E499">
            <v>-50947.82</v>
          </cell>
        </row>
        <row r="500">
          <cell r="A500">
            <v>5449</v>
          </cell>
          <cell r="B500">
            <v>82</v>
          </cell>
          <cell r="C500" t="str">
            <v>Other Income</v>
          </cell>
          <cell r="D500">
            <v>0</v>
          </cell>
          <cell r="E500">
            <v>0</v>
          </cell>
        </row>
        <row r="501">
          <cell r="A501">
            <v>5449</v>
          </cell>
          <cell r="B501">
            <v>83</v>
          </cell>
          <cell r="C501" t="str">
            <v>Other Income</v>
          </cell>
          <cell r="D501">
            <v>0</v>
          </cell>
          <cell r="E501">
            <v>0</v>
          </cell>
        </row>
        <row r="502">
          <cell r="A502">
            <v>5449</v>
          </cell>
          <cell r="B502">
            <v>100</v>
          </cell>
          <cell r="C502" t="str">
            <v>Other Income</v>
          </cell>
          <cell r="D502">
            <v>0</v>
          </cell>
          <cell r="E502">
            <v>0</v>
          </cell>
        </row>
        <row r="503">
          <cell r="A503">
            <v>5449</v>
          </cell>
          <cell r="B503">
            <v>130</v>
          </cell>
          <cell r="C503" t="str">
            <v>Other Income</v>
          </cell>
          <cell r="D503">
            <v>0</v>
          </cell>
          <cell r="E503">
            <v>0</v>
          </cell>
        </row>
        <row r="504">
          <cell r="A504">
            <v>5449</v>
          </cell>
          <cell r="B504">
            <v>131</v>
          </cell>
          <cell r="C504" t="str">
            <v>Other Income</v>
          </cell>
          <cell r="D504">
            <v>0</v>
          </cell>
          <cell r="E504">
            <v>0</v>
          </cell>
        </row>
        <row r="505">
          <cell r="A505">
            <v>5449</v>
          </cell>
          <cell r="B505">
            <v>301</v>
          </cell>
          <cell r="C505" t="str">
            <v>Other Income</v>
          </cell>
          <cell r="D505">
            <v>0</v>
          </cell>
          <cell r="E505">
            <v>0</v>
          </cell>
        </row>
        <row r="506">
          <cell r="A506">
            <v>5449</v>
          </cell>
          <cell r="B506">
            <v>350</v>
          </cell>
          <cell r="C506" t="str">
            <v>Other Income</v>
          </cell>
          <cell r="D506">
            <v>-787.22580645000005</v>
          </cell>
          <cell r="E506">
            <v>-884</v>
          </cell>
        </row>
        <row r="507">
          <cell r="A507">
            <v>5449</v>
          </cell>
          <cell r="B507">
            <v>400</v>
          </cell>
          <cell r="C507" t="str">
            <v>Other Income</v>
          </cell>
          <cell r="D507">
            <v>-33079.187097000002</v>
          </cell>
          <cell r="E507">
            <v>-188117.69</v>
          </cell>
        </row>
        <row r="508">
          <cell r="A508">
            <v>5449</v>
          </cell>
          <cell r="B508">
            <v>401</v>
          </cell>
          <cell r="C508" t="str">
            <v>Other Income</v>
          </cell>
          <cell r="D508">
            <v>0</v>
          </cell>
          <cell r="E508">
            <v>0</v>
          </cell>
        </row>
        <row r="509">
          <cell r="A509">
            <v>5449</v>
          </cell>
          <cell r="B509">
            <v>402</v>
          </cell>
          <cell r="C509" t="str">
            <v>Other Income</v>
          </cell>
          <cell r="D509">
            <v>-11500</v>
          </cell>
          <cell r="E509">
            <v>-75250</v>
          </cell>
        </row>
        <row r="510">
          <cell r="A510">
            <v>5449</v>
          </cell>
          <cell r="B510">
            <v>403</v>
          </cell>
          <cell r="C510" t="str">
            <v>Other Income</v>
          </cell>
          <cell r="D510">
            <v>0</v>
          </cell>
          <cell r="E510">
            <v>-249.15</v>
          </cell>
        </row>
        <row r="511">
          <cell r="A511">
            <v>5449</v>
          </cell>
          <cell r="B511">
            <v>404</v>
          </cell>
          <cell r="C511" t="str">
            <v>Other Income</v>
          </cell>
          <cell r="D511">
            <v>-52411.774193999998</v>
          </cell>
          <cell r="E511">
            <v>-130590</v>
          </cell>
        </row>
        <row r="512">
          <cell r="A512">
            <v>5449</v>
          </cell>
          <cell r="B512">
            <v>412</v>
          </cell>
          <cell r="C512" t="str">
            <v>Other Income</v>
          </cell>
          <cell r="D512">
            <v>0</v>
          </cell>
          <cell r="E512">
            <v>0</v>
          </cell>
        </row>
        <row r="513">
          <cell r="A513">
            <v>5449</v>
          </cell>
          <cell r="B513">
            <v>500</v>
          </cell>
          <cell r="C513" t="str">
            <v>Other Income</v>
          </cell>
          <cell r="D513">
            <v>-295823.89419000002</v>
          </cell>
          <cell r="E513">
            <v>-9000.2999999999993</v>
          </cell>
        </row>
        <row r="514">
          <cell r="A514">
            <v>5449</v>
          </cell>
          <cell r="B514">
            <v>501</v>
          </cell>
          <cell r="C514" t="str">
            <v>OTHER INCOME</v>
          </cell>
          <cell r="D514">
            <v>-808.8</v>
          </cell>
          <cell r="E514">
            <v>-2845.8</v>
          </cell>
        </row>
        <row r="515">
          <cell r="A515">
            <v>5449</v>
          </cell>
          <cell r="B515">
            <v>502</v>
          </cell>
          <cell r="C515" t="str">
            <v>OTHER INCOME</v>
          </cell>
          <cell r="D515">
            <v>-7847.0967742000003</v>
          </cell>
          <cell r="E515">
            <v>-23320</v>
          </cell>
        </row>
        <row r="516">
          <cell r="A516">
            <v>5449</v>
          </cell>
          <cell r="B516">
            <v>504</v>
          </cell>
          <cell r="C516" t="str">
            <v>OTHER INCOME</v>
          </cell>
          <cell r="D516">
            <v>-1304.1693548000001</v>
          </cell>
          <cell r="E516">
            <v>-66785.259999999995</v>
          </cell>
        </row>
        <row r="517">
          <cell r="A517">
            <v>5449</v>
          </cell>
          <cell r="B517">
            <v>506</v>
          </cell>
          <cell r="C517" t="str">
            <v>OTHER INCOME</v>
          </cell>
          <cell r="D517">
            <v>-2435.4838709999999</v>
          </cell>
          <cell r="E517">
            <v>-6290.77</v>
          </cell>
        </row>
        <row r="518">
          <cell r="A518">
            <v>5449</v>
          </cell>
          <cell r="B518">
            <v>700</v>
          </cell>
          <cell r="C518" t="str">
            <v>OTHER INCOME</v>
          </cell>
          <cell r="D518">
            <v>-73660</v>
          </cell>
          <cell r="E518">
            <v>0</v>
          </cell>
        </row>
        <row r="519">
          <cell r="A519">
            <v>5449</v>
          </cell>
          <cell r="B519">
            <v>951</v>
          </cell>
          <cell r="C519" t="str">
            <v>OTHER INCOME</v>
          </cell>
          <cell r="D519">
            <v>0</v>
          </cell>
          <cell r="E519">
            <v>-163690.25</v>
          </cell>
        </row>
        <row r="520">
          <cell r="A520">
            <v>5449</v>
          </cell>
          <cell r="B520">
            <v>998</v>
          </cell>
          <cell r="C520" t="str">
            <v>OTHER INCOME</v>
          </cell>
          <cell r="D520">
            <v>0</v>
          </cell>
          <cell r="E520">
            <v>-1000</v>
          </cell>
        </row>
        <row r="521">
          <cell r="A521">
            <v>5449</v>
          </cell>
          <cell r="B521">
            <v>786</v>
          </cell>
          <cell r="C521" t="str">
            <v>Residential Lots</v>
          </cell>
          <cell r="D521">
            <v>0</v>
          </cell>
          <cell r="E521">
            <v>0</v>
          </cell>
        </row>
        <row r="522">
          <cell r="A522">
            <v>5449</v>
          </cell>
          <cell r="B522">
            <v>501</v>
          </cell>
          <cell r="C522" t="str">
            <v>Other Property Sales</v>
          </cell>
          <cell r="D522">
            <v>0</v>
          </cell>
          <cell r="E522">
            <v>0</v>
          </cell>
        </row>
        <row r="523">
          <cell r="A523">
            <v>5449</v>
          </cell>
          <cell r="C523" t="str">
            <v>Other Income</v>
          </cell>
          <cell r="D523">
            <v>-535831.00806244998</v>
          </cell>
          <cell r="E523">
            <v>-826656.43000000017</v>
          </cell>
        </row>
        <row r="524">
          <cell r="A524">
            <v>5615</v>
          </cell>
          <cell r="B524">
            <v>960</v>
          </cell>
          <cell r="C524" t="str">
            <v>Other Property Sales</v>
          </cell>
          <cell r="D524">
            <v>-24354.83871</v>
          </cell>
          <cell r="E524">
            <v>-60000</v>
          </cell>
        </row>
        <row r="525">
          <cell r="A525">
            <v>5615</v>
          </cell>
          <cell r="B525">
            <v>961</v>
          </cell>
          <cell r="C525" t="str">
            <v>Other Property Sales</v>
          </cell>
          <cell r="D525">
            <v>-12177.419355</v>
          </cell>
          <cell r="E525">
            <v>-30000</v>
          </cell>
        </row>
        <row r="526">
          <cell r="A526">
            <v>5615</v>
          </cell>
          <cell r="B526">
            <v>963</v>
          </cell>
          <cell r="C526" t="str">
            <v>Other Property Sales</v>
          </cell>
          <cell r="D526">
            <v>0</v>
          </cell>
          <cell r="E526">
            <v>0</v>
          </cell>
        </row>
        <row r="527">
          <cell r="A527">
            <v>5615</v>
          </cell>
          <cell r="B527">
            <v>998</v>
          </cell>
          <cell r="C527" t="str">
            <v>Other Property Sales</v>
          </cell>
          <cell r="D527">
            <v>0</v>
          </cell>
          <cell r="E527">
            <v>0</v>
          </cell>
        </row>
        <row r="528">
          <cell r="A528">
            <v>5615</v>
          </cell>
          <cell r="C528" t="str">
            <v>Other Property Sales</v>
          </cell>
          <cell r="D528">
            <v>-36532.258065000002</v>
          </cell>
          <cell r="E528">
            <v>-90000</v>
          </cell>
        </row>
        <row r="529">
          <cell r="A529">
            <v>5700</v>
          </cell>
          <cell r="B529">
            <v>501</v>
          </cell>
          <cell r="C529" t="str">
            <v>Income-Affiliates</v>
          </cell>
          <cell r="D529">
            <v>236654.79</v>
          </cell>
          <cell r="E529">
            <v>-86656.540000000037</v>
          </cell>
        </row>
        <row r="530">
          <cell r="A530">
            <v>5720</v>
          </cell>
          <cell r="B530">
            <v>951</v>
          </cell>
          <cell r="C530" t="str">
            <v>Income-AmerUs Affiliates</v>
          </cell>
          <cell r="D530">
            <v>-989805.47</v>
          </cell>
          <cell r="E530">
            <v>-4355346.47</v>
          </cell>
        </row>
        <row r="531">
          <cell r="A531">
            <v>5721</v>
          </cell>
          <cell r="B531">
            <v>951</v>
          </cell>
          <cell r="C531" t="str">
            <v>Income-Am.Mtg deferred gain</v>
          </cell>
          <cell r="D531">
            <v>0</v>
          </cell>
          <cell r="E531">
            <v>0</v>
          </cell>
        </row>
        <row r="532">
          <cell r="A532">
            <v>5722</v>
          </cell>
          <cell r="B532">
            <v>951</v>
          </cell>
          <cell r="C532" t="str">
            <v>Income-Minority Int. (Edina)</v>
          </cell>
          <cell r="D532">
            <v>-73659</v>
          </cell>
          <cell r="E532">
            <v>-73659</v>
          </cell>
        </row>
        <row r="533">
          <cell r="A533">
            <v>5723</v>
          </cell>
          <cell r="B533">
            <v>951</v>
          </cell>
          <cell r="C533" t="str">
            <v>Income-Mid.Homes deferred gain</v>
          </cell>
          <cell r="D533">
            <v>0</v>
          </cell>
          <cell r="E533">
            <v>0</v>
          </cell>
        </row>
        <row r="534">
          <cell r="A534">
            <v>5724</v>
          </cell>
          <cell r="B534">
            <v>951</v>
          </cell>
          <cell r="C534" t="str">
            <v>Income-MI-AmerUs Home Services</v>
          </cell>
          <cell r="D534">
            <v>0</v>
          </cell>
          <cell r="E534">
            <v>0</v>
          </cell>
        </row>
        <row r="535">
          <cell r="A535">
            <v>5750</v>
          </cell>
          <cell r="B535">
            <v>501</v>
          </cell>
          <cell r="C535" t="str">
            <v>Income-Joint Vent./Partnership</v>
          </cell>
          <cell r="D535">
            <v>0</v>
          </cell>
          <cell r="E535">
            <v>0</v>
          </cell>
        </row>
        <row r="536">
          <cell r="A536">
            <v>5800</v>
          </cell>
          <cell r="B536">
            <v>501</v>
          </cell>
          <cell r="C536" t="str">
            <v>Contract Interest Income</v>
          </cell>
          <cell r="D536">
            <v>-21127.347742000002</v>
          </cell>
          <cell r="E536">
            <v>-43435.85</v>
          </cell>
        </row>
        <row r="537">
          <cell r="A537">
            <v>5803</v>
          </cell>
          <cell r="B537">
            <v>400</v>
          </cell>
          <cell r="C537" t="str">
            <v>Other Interest Income</v>
          </cell>
          <cell r="D537">
            <v>-5561.6932257999997</v>
          </cell>
          <cell r="E537">
            <v>-14324.52</v>
          </cell>
        </row>
        <row r="538">
          <cell r="A538">
            <v>5803</v>
          </cell>
          <cell r="B538">
            <v>404</v>
          </cell>
          <cell r="C538" t="str">
            <v>Other Interest Income</v>
          </cell>
          <cell r="D538">
            <v>-210</v>
          </cell>
          <cell r="E538">
            <v>-1990</v>
          </cell>
        </row>
        <row r="539">
          <cell r="A539">
            <v>5803</v>
          </cell>
          <cell r="B539">
            <v>501</v>
          </cell>
          <cell r="C539" t="str">
            <v>Other Interest Income</v>
          </cell>
          <cell r="D539">
            <v>-383.58870968000002</v>
          </cell>
          <cell r="E539">
            <v>-3034.36</v>
          </cell>
        </row>
        <row r="540">
          <cell r="A540">
            <v>5803</v>
          </cell>
          <cell r="C540" t="str">
            <v>Other Interest Income</v>
          </cell>
          <cell r="D540">
            <v>-6155.2819354799994</v>
          </cell>
          <cell r="E540">
            <v>-19348.88</v>
          </cell>
        </row>
        <row r="541">
          <cell r="A541">
            <v>5806</v>
          </cell>
          <cell r="B541">
            <v>951</v>
          </cell>
          <cell r="C541" t="str">
            <v>Interest Income-Edina</v>
          </cell>
          <cell r="D541">
            <v>-397795.66645000002</v>
          </cell>
          <cell r="E541">
            <v>-571666.62</v>
          </cell>
        </row>
        <row r="542">
          <cell r="A542">
            <v>5910</v>
          </cell>
          <cell r="B542">
            <v>998</v>
          </cell>
          <cell r="C542" t="str">
            <v>Property Management Revenues</v>
          </cell>
          <cell r="D542">
            <v>-400</v>
          </cell>
          <cell r="E542">
            <v>-400</v>
          </cell>
        </row>
        <row r="543">
          <cell r="A543">
            <v>5915</v>
          </cell>
          <cell r="B543">
            <v>998</v>
          </cell>
          <cell r="C543" t="str">
            <v>Labor Sales</v>
          </cell>
          <cell r="D543">
            <v>-410</v>
          </cell>
          <cell r="E543">
            <v>-4126.8500000000004</v>
          </cell>
        </row>
        <row r="544">
          <cell r="A544">
            <v>5920</v>
          </cell>
          <cell r="B544">
            <v>998</v>
          </cell>
          <cell r="C544" t="str">
            <v>Material Sales</v>
          </cell>
          <cell r="D544">
            <v>-340.29</v>
          </cell>
          <cell r="E544">
            <v>-2246.4899999999998</v>
          </cell>
        </row>
        <row r="545">
          <cell r="A545">
            <v>5950</v>
          </cell>
          <cell r="B545">
            <v>7</v>
          </cell>
          <cell r="C545" t="str">
            <v>Base Minimum Rent</v>
          </cell>
          <cell r="D545">
            <v>0</v>
          </cell>
          <cell r="E545">
            <v>0</v>
          </cell>
        </row>
        <row r="546">
          <cell r="A546">
            <v>5950</v>
          </cell>
          <cell r="B546">
            <v>81</v>
          </cell>
          <cell r="C546" t="str">
            <v>Base Minimum Rent</v>
          </cell>
          <cell r="D546">
            <v>-8110.1612902999996</v>
          </cell>
          <cell r="E546">
            <v>-19980</v>
          </cell>
        </row>
        <row r="547">
          <cell r="A547">
            <v>5950</v>
          </cell>
          <cell r="B547">
            <v>952</v>
          </cell>
          <cell r="C547" t="str">
            <v>Base Minimum Rent</v>
          </cell>
          <cell r="D547">
            <v>0</v>
          </cell>
          <cell r="E547">
            <v>0</v>
          </cell>
        </row>
        <row r="548">
          <cell r="A548">
            <v>5950</v>
          </cell>
          <cell r="B548">
            <v>963</v>
          </cell>
          <cell r="C548" t="str">
            <v>Base Minimum Rent</v>
          </cell>
          <cell r="D548">
            <v>0</v>
          </cell>
          <cell r="E548">
            <v>0</v>
          </cell>
        </row>
        <row r="549">
          <cell r="A549">
            <v>5950</v>
          </cell>
          <cell r="B549">
            <v>964</v>
          </cell>
          <cell r="C549" t="str">
            <v>Base Minimum Rent</v>
          </cell>
          <cell r="D549">
            <v>0</v>
          </cell>
          <cell r="E549">
            <v>0</v>
          </cell>
        </row>
        <row r="550">
          <cell r="A550">
            <v>5950</v>
          </cell>
          <cell r="B550">
            <v>998</v>
          </cell>
          <cell r="C550" t="str">
            <v>Base Minimum Rent</v>
          </cell>
          <cell r="D550">
            <v>0</v>
          </cell>
          <cell r="E550">
            <v>0</v>
          </cell>
        </row>
        <row r="551">
          <cell r="A551">
            <v>5950</v>
          </cell>
          <cell r="C551" t="str">
            <v>Base Minimum Rent</v>
          </cell>
          <cell r="D551">
            <v>-8110.1612902999996</v>
          </cell>
          <cell r="E551">
            <v>-19980</v>
          </cell>
        </row>
        <row r="552">
          <cell r="A552">
            <v>5953</v>
          </cell>
          <cell r="B552">
            <v>1</v>
          </cell>
          <cell r="C552" t="str">
            <v>Rent-Other</v>
          </cell>
          <cell r="D552">
            <v>-4209.6774194</v>
          </cell>
          <cell r="E552">
            <v>-11250</v>
          </cell>
        </row>
        <row r="553">
          <cell r="A553">
            <v>5953</v>
          </cell>
          <cell r="B553">
            <v>2</v>
          </cell>
          <cell r="C553" t="str">
            <v>Rent-Other</v>
          </cell>
          <cell r="D553">
            <v>-4209.6774194</v>
          </cell>
          <cell r="E553">
            <v>-11250</v>
          </cell>
        </row>
        <row r="554">
          <cell r="A554">
            <v>5953</v>
          </cell>
          <cell r="B554">
            <v>3</v>
          </cell>
          <cell r="C554" t="str">
            <v>Rent-Other</v>
          </cell>
          <cell r="D554">
            <v>-5109.6774194</v>
          </cell>
          <cell r="E554">
            <v>-12650</v>
          </cell>
        </row>
        <row r="555">
          <cell r="A555">
            <v>5953</v>
          </cell>
          <cell r="B555">
            <v>4</v>
          </cell>
          <cell r="C555" t="str">
            <v>Rent-Other</v>
          </cell>
          <cell r="D555">
            <v>0</v>
          </cell>
          <cell r="E555">
            <v>0</v>
          </cell>
        </row>
        <row r="556">
          <cell r="A556">
            <v>5953</v>
          </cell>
          <cell r="B556">
            <v>5</v>
          </cell>
          <cell r="C556" t="str">
            <v>Rent-Other</v>
          </cell>
          <cell r="D556">
            <v>-4209.6774194</v>
          </cell>
          <cell r="E556">
            <v>-11250</v>
          </cell>
        </row>
        <row r="557">
          <cell r="A557">
            <v>5953</v>
          </cell>
          <cell r="B557">
            <v>6</v>
          </cell>
          <cell r="C557" t="str">
            <v>Rent-Other</v>
          </cell>
          <cell r="D557">
            <v>-5109.6774194</v>
          </cell>
          <cell r="E557">
            <v>-14900</v>
          </cell>
        </row>
        <row r="558">
          <cell r="A558">
            <v>5953</v>
          </cell>
          <cell r="B558">
            <v>7</v>
          </cell>
          <cell r="C558" t="str">
            <v>Rent-Other</v>
          </cell>
          <cell r="D558">
            <v>-9399.8883870999998</v>
          </cell>
          <cell r="E558">
            <v>-26786.48</v>
          </cell>
        </row>
        <row r="559">
          <cell r="A559">
            <v>5953</v>
          </cell>
          <cell r="B559">
            <v>8</v>
          </cell>
          <cell r="C559" t="str">
            <v>Rent-Other</v>
          </cell>
          <cell r="D559">
            <v>-348.38709677000003</v>
          </cell>
          <cell r="E559">
            <v>-1000</v>
          </cell>
        </row>
        <row r="560">
          <cell r="A560">
            <v>5953</v>
          </cell>
          <cell r="B560">
            <v>9</v>
          </cell>
          <cell r="C560" t="str">
            <v>Rent-Other</v>
          </cell>
          <cell r="D560">
            <v>-348.38709677000003</v>
          </cell>
          <cell r="E560">
            <v>-600</v>
          </cell>
        </row>
        <row r="561">
          <cell r="A561">
            <v>5953</v>
          </cell>
          <cell r="B561">
            <v>10</v>
          </cell>
          <cell r="C561" t="str">
            <v>Rent-Other</v>
          </cell>
          <cell r="D561">
            <v>-4209.6774194</v>
          </cell>
          <cell r="E561">
            <v>-11000</v>
          </cell>
        </row>
        <row r="562">
          <cell r="A562">
            <v>5953</v>
          </cell>
          <cell r="B562">
            <v>11</v>
          </cell>
          <cell r="C562" t="str">
            <v>Rent-Other</v>
          </cell>
          <cell r="D562">
            <v>-798.38709676999997</v>
          </cell>
          <cell r="E562">
            <v>-2250</v>
          </cell>
        </row>
        <row r="563">
          <cell r="A563">
            <v>5953</v>
          </cell>
          <cell r="B563">
            <v>12</v>
          </cell>
          <cell r="C563" t="str">
            <v>Rent-Other</v>
          </cell>
          <cell r="D563">
            <v>-348.38709677000003</v>
          </cell>
          <cell r="E563">
            <v>-800</v>
          </cell>
        </row>
        <row r="564">
          <cell r="A564">
            <v>5953</v>
          </cell>
          <cell r="B564">
            <v>14</v>
          </cell>
          <cell r="C564" t="str">
            <v>Rent-Other</v>
          </cell>
          <cell r="D564">
            <v>-348.38709677000003</v>
          </cell>
          <cell r="E564">
            <v>-800</v>
          </cell>
        </row>
        <row r="565">
          <cell r="A565">
            <v>5953</v>
          </cell>
          <cell r="B565">
            <v>82</v>
          </cell>
          <cell r="C565" t="str">
            <v>Rent-Other</v>
          </cell>
          <cell r="D565">
            <v>0</v>
          </cell>
          <cell r="E565">
            <v>0</v>
          </cell>
        </row>
        <row r="566">
          <cell r="A566">
            <v>5953</v>
          </cell>
          <cell r="B566">
            <v>963</v>
          </cell>
          <cell r="C566" t="str">
            <v>Rent-Other</v>
          </cell>
          <cell r="D566">
            <v>0</v>
          </cell>
          <cell r="E566">
            <v>0</v>
          </cell>
        </row>
        <row r="567">
          <cell r="A567">
            <v>5953</v>
          </cell>
          <cell r="B567">
            <v>964</v>
          </cell>
          <cell r="C567" t="str">
            <v>Rent-Other</v>
          </cell>
          <cell r="D567">
            <v>0</v>
          </cell>
          <cell r="E567">
            <v>0</v>
          </cell>
        </row>
        <row r="568">
          <cell r="A568">
            <v>5953</v>
          </cell>
          <cell r="C568" t="str">
            <v>Rent-Other</v>
          </cell>
          <cell r="D568">
            <v>-38649.888387349994</v>
          </cell>
          <cell r="E568">
            <v>-104536.48</v>
          </cell>
        </row>
        <row r="569">
          <cell r="A569">
            <v>6000</v>
          </cell>
          <cell r="B569">
            <v>1</v>
          </cell>
          <cell r="C569" t="str">
            <v>Res Comm Expense-Listings</v>
          </cell>
          <cell r="D569">
            <v>272243.47418999998</v>
          </cell>
          <cell r="E569">
            <v>901154.34</v>
          </cell>
        </row>
        <row r="570">
          <cell r="A570">
            <v>6000</v>
          </cell>
          <cell r="B570">
            <v>2</v>
          </cell>
          <cell r="C570" t="str">
            <v>Res Comm Expense-Listings</v>
          </cell>
          <cell r="D570">
            <v>224397.60355</v>
          </cell>
          <cell r="E570">
            <v>781086.01</v>
          </cell>
        </row>
        <row r="571">
          <cell r="A571">
            <v>6000</v>
          </cell>
          <cell r="B571">
            <v>3</v>
          </cell>
          <cell r="C571" t="str">
            <v>Res Comm Expense-Listings</v>
          </cell>
          <cell r="D571">
            <v>562189.29096999997</v>
          </cell>
          <cell r="E571">
            <v>1739203.44</v>
          </cell>
        </row>
        <row r="572">
          <cell r="A572">
            <v>6000</v>
          </cell>
          <cell r="B572">
            <v>4</v>
          </cell>
          <cell r="C572" t="str">
            <v>Res Comm Expense-Listings</v>
          </cell>
          <cell r="D572">
            <v>2918.42</v>
          </cell>
          <cell r="E572">
            <v>2918.42</v>
          </cell>
        </row>
        <row r="573">
          <cell r="A573">
            <v>6000</v>
          </cell>
          <cell r="B573">
            <v>5</v>
          </cell>
          <cell r="C573" t="str">
            <v>Res Comm Expense-Listings</v>
          </cell>
          <cell r="D573">
            <v>356472.25871000002</v>
          </cell>
          <cell r="E573">
            <v>1207622.08</v>
          </cell>
        </row>
        <row r="574">
          <cell r="A574">
            <v>6000</v>
          </cell>
          <cell r="B574">
            <v>6</v>
          </cell>
          <cell r="C574" t="str">
            <v>Res Comm Expense-Listings</v>
          </cell>
          <cell r="D574">
            <v>1321169.9080999999</v>
          </cell>
          <cell r="E574">
            <v>4078549.92</v>
          </cell>
        </row>
        <row r="575">
          <cell r="A575">
            <v>6000</v>
          </cell>
          <cell r="B575">
            <v>7</v>
          </cell>
          <cell r="C575" t="str">
            <v>Res Comm Expense-Listings</v>
          </cell>
          <cell r="D575">
            <v>1004862.0097000001</v>
          </cell>
          <cell r="E575">
            <v>2970807.41</v>
          </cell>
        </row>
        <row r="576">
          <cell r="A576">
            <v>6000</v>
          </cell>
          <cell r="B576">
            <v>8</v>
          </cell>
          <cell r="C576" t="str">
            <v>Res Comm Expense-Listings</v>
          </cell>
          <cell r="D576">
            <v>155982.39418999999</v>
          </cell>
          <cell r="E576">
            <v>480774.2</v>
          </cell>
        </row>
        <row r="577">
          <cell r="A577">
            <v>6000</v>
          </cell>
          <cell r="B577">
            <v>9</v>
          </cell>
          <cell r="C577" t="str">
            <v>Res Comm Expense-Listings</v>
          </cell>
          <cell r="D577">
            <v>18248.753226000001</v>
          </cell>
          <cell r="E577">
            <v>33893.35</v>
          </cell>
        </row>
        <row r="578">
          <cell r="A578">
            <v>6000</v>
          </cell>
          <cell r="B578">
            <v>10</v>
          </cell>
          <cell r="C578" t="str">
            <v>Res Comm Expense-Listings</v>
          </cell>
          <cell r="D578">
            <v>343891.68968000001</v>
          </cell>
          <cell r="E578">
            <v>1012403.41</v>
          </cell>
        </row>
        <row r="579">
          <cell r="A579">
            <v>6000</v>
          </cell>
          <cell r="B579">
            <v>11</v>
          </cell>
          <cell r="C579" t="str">
            <v>Res Comm Expense-Listings</v>
          </cell>
          <cell r="D579">
            <v>166562.83226</v>
          </cell>
          <cell r="E579">
            <v>525217.87</v>
          </cell>
        </row>
        <row r="580">
          <cell r="A580">
            <v>6000</v>
          </cell>
          <cell r="B580">
            <v>12</v>
          </cell>
          <cell r="C580" t="str">
            <v>Res Comm Expense-Listings</v>
          </cell>
          <cell r="D580">
            <v>139595.58097000001</v>
          </cell>
          <cell r="E580">
            <v>521304.13</v>
          </cell>
        </row>
        <row r="581">
          <cell r="A581">
            <v>6000</v>
          </cell>
          <cell r="B581">
            <v>14</v>
          </cell>
          <cell r="C581" t="str">
            <v>Res Comm Expense-Listings</v>
          </cell>
          <cell r="D581">
            <v>72207.917419000005</v>
          </cell>
          <cell r="E581">
            <v>224144.29</v>
          </cell>
        </row>
        <row r="582">
          <cell r="A582">
            <v>6000</v>
          </cell>
          <cell r="B582">
            <v>81</v>
          </cell>
          <cell r="C582" t="str">
            <v>Res Comm Expense-Listings</v>
          </cell>
          <cell r="D582">
            <v>0</v>
          </cell>
          <cell r="E582">
            <v>2065</v>
          </cell>
        </row>
        <row r="583">
          <cell r="A583">
            <v>6000</v>
          </cell>
          <cell r="B583">
            <v>82</v>
          </cell>
          <cell r="C583" t="str">
            <v>Res Comm Expense-Listings</v>
          </cell>
          <cell r="D583">
            <v>1412.33</v>
          </cell>
          <cell r="E583">
            <v>1412.33</v>
          </cell>
        </row>
        <row r="584">
          <cell r="A584">
            <v>6000</v>
          </cell>
          <cell r="B584">
            <v>83</v>
          </cell>
          <cell r="C584" t="str">
            <v>Res Comm Expense-Listings</v>
          </cell>
          <cell r="D584">
            <v>0</v>
          </cell>
          <cell r="E584">
            <v>0</v>
          </cell>
        </row>
        <row r="585">
          <cell r="A585">
            <v>6000</v>
          </cell>
          <cell r="B585">
            <v>86</v>
          </cell>
          <cell r="C585" t="str">
            <v>Res Comm Expense-Listings</v>
          </cell>
          <cell r="D585">
            <v>0</v>
          </cell>
          <cell r="E585">
            <v>0</v>
          </cell>
        </row>
        <row r="586">
          <cell r="A586">
            <v>6000</v>
          </cell>
          <cell r="B586">
            <v>87</v>
          </cell>
          <cell r="C586" t="str">
            <v>Res Comm Expense-Listings</v>
          </cell>
          <cell r="D586">
            <v>0</v>
          </cell>
          <cell r="E586">
            <v>0</v>
          </cell>
        </row>
        <row r="587">
          <cell r="A587">
            <v>6000</v>
          </cell>
          <cell r="B587">
            <v>100</v>
          </cell>
          <cell r="C587" t="str">
            <v>Res Comm Expense-Listings</v>
          </cell>
          <cell r="D587">
            <v>0</v>
          </cell>
          <cell r="E587">
            <v>0</v>
          </cell>
        </row>
        <row r="588">
          <cell r="A588">
            <v>6000</v>
          </cell>
          <cell r="B588">
            <v>122</v>
          </cell>
          <cell r="C588" t="str">
            <v>Res Comm Expense-Listings</v>
          </cell>
          <cell r="D588">
            <v>0</v>
          </cell>
          <cell r="E588">
            <v>0</v>
          </cell>
        </row>
        <row r="589">
          <cell r="A589">
            <v>6000</v>
          </cell>
          <cell r="B589">
            <v>130</v>
          </cell>
          <cell r="C589" t="str">
            <v>Res Comm Expense-Listings</v>
          </cell>
          <cell r="D589">
            <v>0</v>
          </cell>
          <cell r="E589">
            <v>0</v>
          </cell>
        </row>
        <row r="590">
          <cell r="A590">
            <v>6000</v>
          </cell>
          <cell r="B590">
            <v>131</v>
          </cell>
          <cell r="C590" t="str">
            <v>Res Comm Expense-Listings</v>
          </cell>
          <cell r="D590">
            <v>0</v>
          </cell>
          <cell r="E590">
            <v>0</v>
          </cell>
        </row>
        <row r="591">
          <cell r="A591">
            <v>6000</v>
          </cell>
          <cell r="B591">
            <v>301</v>
          </cell>
          <cell r="C591" t="str">
            <v>Res Comm Expense-Listings</v>
          </cell>
          <cell r="D591">
            <v>0</v>
          </cell>
          <cell r="E591">
            <v>0</v>
          </cell>
        </row>
        <row r="592">
          <cell r="A592">
            <v>6000</v>
          </cell>
          <cell r="B592">
            <v>400</v>
          </cell>
          <cell r="C592" t="str">
            <v>Res Comm Expense-Listings</v>
          </cell>
          <cell r="D592">
            <v>13911.634839</v>
          </cell>
          <cell r="E592">
            <v>39516.11</v>
          </cell>
        </row>
        <row r="593">
          <cell r="A593">
            <v>6000</v>
          </cell>
          <cell r="B593">
            <v>401</v>
          </cell>
          <cell r="C593" t="str">
            <v>Res Comm Expense-Listings</v>
          </cell>
          <cell r="D593">
            <v>0</v>
          </cell>
          <cell r="E593">
            <v>0</v>
          </cell>
        </row>
        <row r="594">
          <cell r="A594">
            <v>6000</v>
          </cell>
          <cell r="B594">
            <v>404</v>
          </cell>
          <cell r="C594" t="str">
            <v>Res Comm Expense-Listings</v>
          </cell>
          <cell r="D594">
            <v>12119.818064999999</v>
          </cell>
          <cell r="E594">
            <v>45615.17</v>
          </cell>
        </row>
        <row r="595">
          <cell r="A595">
            <v>6000</v>
          </cell>
          <cell r="B595">
            <v>600</v>
          </cell>
          <cell r="C595" t="str">
            <v>Res Comm Expense-Listings</v>
          </cell>
          <cell r="D595">
            <v>0</v>
          </cell>
          <cell r="E595">
            <v>29980.98</v>
          </cell>
        </row>
        <row r="596">
          <cell r="A596">
            <v>6000</v>
          </cell>
          <cell r="C596" t="str">
            <v>Res Comm Expense-Listings</v>
          </cell>
          <cell r="D596">
            <v>4668185.9158689985</v>
          </cell>
          <cell r="E596">
            <v>14597668.459999999</v>
          </cell>
        </row>
        <row r="597">
          <cell r="A597">
            <v>6001</v>
          </cell>
          <cell r="B597">
            <v>1</v>
          </cell>
          <cell r="C597" t="str">
            <v>Res Comm Exp-Listings-Co-Brok</v>
          </cell>
          <cell r="D597">
            <v>46528.180645</v>
          </cell>
          <cell r="E597">
            <v>142547.14000000001</v>
          </cell>
        </row>
        <row r="598">
          <cell r="A598">
            <v>6001</v>
          </cell>
          <cell r="B598">
            <v>2</v>
          </cell>
          <cell r="C598" t="str">
            <v>Res Comm Exp-Listings-Co-Brok</v>
          </cell>
          <cell r="D598">
            <v>65281.402258000002</v>
          </cell>
          <cell r="E598">
            <v>178172.62</v>
          </cell>
        </row>
        <row r="599">
          <cell r="A599">
            <v>6001</v>
          </cell>
          <cell r="B599">
            <v>3</v>
          </cell>
          <cell r="C599" t="str">
            <v>Res Comm Exp-Listings-Co-Brok</v>
          </cell>
          <cell r="D599">
            <v>124850.48387</v>
          </cell>
          <cell r="E599">
            <v>383969.51</v>
          </cell>
        </row>
        <row r="600">
          <cell r="A600">
            <v>6001</v>
          </cell>
          <cell r="B600">
            <v>4</v>
          </cell>
          <cell r="C600" t="str">
            <v>Res Comm Exp-Listings-Co-Brok</v>
          </cell>
          <cell r="D600">
            <v>0</v>
          </cell>
          <cell r="E600">
            <v>0</v>
          </cell>
        </row>
        <row r="601">
          <cell r="A601">
            <v>6001</v>
          </cell>
          <cell r="B601">
            <v>5</v>
          </cell>
          <cell r="C601" t="str">
            <v>Res Comm Exp-Listings-Co-Brok</v>
          </cell>
          <cell r="D601">
            <v>68776.483225999997</v>
          </cell>
          <cell r="E601">
            <v>220698.15</v>
          </cell>
        </row>
        <row r="602">
          <cell r="A602">
            <v>6001</v>
          </cell>
          <cell r="B602">
            <v>6</v>
          </cell>
          <cell r="C602" t="str">
            <v>Res Comm Exp-Listings-Co-Brok</v>
          </cell>
          <cell r="D602">
            <v>235125.42452</v>
          </cell>
          <cell r="E602">
            <v>748370.64</v>
          </cell>
        </row>
        <row r="603">
          <cell r="A603">
            <v>6001</v>
          </cell>
          <cell r="B603">
            <v>7</v>
          </cell>
          <cell r="C603" t="str">
            <v>Res Comm Exp-Listings-Co-Brok</v>
          </cell>
          <cell r="D603">
            <v>106417.80226</v>
          </cell>
          <cell r="E603">
            <v>465128.25</v>
          </cell>
        </row>
        <row r="604">
          <cell r="A604">
            <v>6001</v>
          </cell>
          <cell r="B604">
            <v>8</v>
          </cell>
          <cell r="C604" t="str">
            <v>Res Comm Exp-Listings-Co-Brok</v>
          </cell>
          <cell r="D604">
            <v>30928.985806000001</v>
          </cell>
          <cell r="E604">
            <v>104554.65</v>
          </cell>
        </row>
        <row r="605">
          <cell r="A605">
            <v>6001</v>
          </cell>
          <cell r="B605">
            <v>9</v>
          </cell>
          <cell r="C605" t="str">
            <v>Res Comm Exp-Listings-Co-Brok</v>
          </cell>
          <cell r="D605">
            <v>840</v>
          </cell>
          <cell r="E605">
            <v>840</v>
          </cell>
        </row>
        <row r="606">
          <cell r="A606">
            <v>6001</v>
          </cell>
          <cell r="B606">
            <v>10</v>
          </cell>
          <cell r="C606" t="str">
            <v>Res Comm Exp-Listings-Co-Brok</v>
          </cell>
          <cell r="D606">
            <v>46551.466452000001</v>
          </cell>
          <cell r="E606">
            <v>199612.58</v>
          </cell>
        </row>
        <row r="607">
          <cell r="A607">
            <v>6001</v>
          </cell>
          <cell r="B607">
            <v>11</v>
          </cell>
          <cell r="C607" t="str">
            <v>Res Comm Exp-Listings-Co-Brok</v>
          </cell>
          <cell r="D607">
            <v>48772.556128999997</v>
          </cell>
          <cell r="E607">
            <v>161095.45000000001</v>
          </cell>
        </row>
        <row r="608">
          <cell r="A608">
            <v>6001</v>
          </cell>
          <cell r="B608">
            <v>12</v>
          </cell>
          <cell r="C608" t="str">
            <v>Res Comm Exp-Listings-Co-Brok</v>
          </cell>
          <cell r="D608">
            <v>33789.303226000004</v>
          </cell>
          <cell r="E608">
            <v>71148.52</v>
          </cell>
        </row>
        <row r="609">
          <cell r="A609">
            <v>6001</v>
          </cell>
          <cell r="B609">
            <v>14</v>
          </cell>
          <cell r="C609" t="str">
            <v>Res Comm Exp-Listings-Co-Brok</v>
          </cell>
          <cell r="D609">
            <v>3123.3306452000002</v>
          </cell>
          <cell r="E609">
            <v>10504.25</v>
          </cell>
        </row>
        <row r="610">
          <cell r="A610">
            <v>6001</v>
          </cell>
          <cell r="B610">
            <v>82</v>
          </cell>
          <cell r="C610" t="str">
            <v>Res Comm Exp-Listings-Co-Brok</v>
          </cell>
          <cell r="D610">
            <v>0</v>
          </cell>
          <cell r="E610">
            <v>0</v>
          </cell>
        </row>
        <row r="611">
          <cell r="A611">
            <v>6001</v>
          </cell>
          <cell r="B611">
            <v>83</v>
          </cell>
          <cell r="C611" t="str">
            <v>Res Comm Exp-Listings-Co-Brok</v>
          </cell>
          <cell r="D611">
            <v>0</v>
          </cell>
          <cell r="E611">
            <v>0</v>
          </cell>
        </row>
        <row r="612">
          <cell r="A612">
            <v>6001</v>
          </cell>
          <cell r="B612">
            <v>86</v>
          </cell>
          <cell r="C612" t="str">
            <v>Res Comm Exp-Listings-Co-Brok</v>
          </cell>
          <cell r="D612">
            <v>0</v>
          </cell>
          <cell r="E612">
            <v>0</v>
          </cell>
        </row>
        <row r="613">
          <cell r="A613">
            <v>6001</v>
          </cell>
          <cell r="B613">
            <v>87</v>
          </cell>
          <cell r="C613" t="str">
            <v>Res Comm Exp-Listings-Co-Brok</v>
          </cell>
          <cell r="D613">
            <v>0</v>
          </cell>
          <cell r="E613">
            <v>0</v>
          </cell>
        </row>
        <row r="614">
          <cell r="A614">
            <v>6001</v>
          </cell>
          <cell r="B614">
            <v>100</v>
          </cell>
          <cell r="C614" t="str">
            <v>Res Comm Exp-Listings-Co-Brok</v>
          </cell>
          <cell r="D614">
            <v>0</v>
          </cell>
          <cell r="E614">
            <v>0</v>
          </cell>
        </row>
        <row r="615">
          <cell r="A615">
            <v>6001</v>
          </cell>
          <cell r="B615">
            <v>122</v>
          </cell>
          <cell r="C615" t="str">
            <v>Res Comm Exp-Listings-Co-Brok</v>
          </cell>
          <cell r="D615">
            <v>0</v>
          </cell>
          <cell r="E615">
            <v>0</v>
          </cell>
        </row>
        <row r="616">
          <cell r="A616">
            <v>6001</v>
          </cell>
          <cell r="B616">
            <v>130</v>
          </cell>
          <cell r="C616" t="str">
            <v>Res Comm Exp-Listings-Co-Brok</v>
          </cell>
          <cell r="D616">
            <v>0</v>
          </cell>
          <cell r="E616">
            <v>0</v>
          </cell>
        </row>
        <row r="617">
          <cell r="A617">
            <v>6001</v>
          </cell>
          <cell r="B617">
            <v>131</v>
          </cell>
          <cell r="C617" t="str">
            <v>Res Comm Exp-Listings-Co-Brok</v>
          </cell>
          <cell r="D617">
            <v>0</v>
          </cell>
          <cell r="E617">
            <v>0</v>
          </cell>
        </row>
        <row r="618">
          <cell r="A618">
            <v>6001</v>
          </cell>
          <cell r="B618">
            <v>301</v>
          </cell>
          <cell r="C618" t="str">
            <v>Res Comm Exp-Listings-Co-Brok</v>
          </cell>
          <cell r="D618">
            <v>0</v>
          </cell>
          <cell r="E618">
            <v>0</v>
          </cell>
        </row>
        <row r="619">
          <cell r="A619">
            <v>6001</v>
          </cell>
          <cell r="B619">
            <v>400</v>
          </cell>
          <cell r="C619" t="str">
            <v>Res Comm Exp-Listings-Co-Brok</v>
          </cell>
          <cell r="D619">
            <v>2165.48</v>
          </cell>
          <cell r="E619">
            <v>6845.43</v>
          </cell>
        </row>
        <row r="620">
          <cell r="A620">
            <v>6001</v>
          </cell>
          <cell r="B620">
            <v>401</v>
          </cell>
          <cell r="C620" t="str">
            <v>Res Comm Exp-Listings-Co-Brok</v>
          </cell>
          <cell r="D620">
            <v>0</v>
          </cell>
          <cell r="E620">
            <v>0</v>
          </cell>
        </row>
        <row r="621">
          <cell r="A621">
            <v>6001</v>
          </cell>
          <cell r="B621">
            <v>404</v>
          </cell>
          <cell r="C621" t="str">
            <v>Res Comm Exp-Listings-Co-Brok</v>
          </cell>
          <cell r="D621">
            <v>2277.7777418999999</v>
          </cell>
          <cell r="E621">
            <v>7639.38</v>
          </cell>
        </row>
        <row r="622">
          <cell r="A622">
            <v>6001</v>
          </cell>
          <cell r="C622" t="str">
            <v>Res Comm Exp-Listings-Co-Brok</v>
          </cell>
          <cell r="D622">
            <v>815428.67677909986</v>
          </cell>
          <cell r="E622">
            <v>2701126.5700000003</v>
          </cell>
        </row>
        <row r="623">
          <cell r="A623">
            <v>6002</v>
          </cell>
          <cell r="B623">
            <v>1</v>
          </cell>
          <cell r="C623" t="str">
            <v>Res Comm Exp-Selling-Co-Brok</v>
          </cell>
          <cell r="D623">
            <v>53718.080645000002</v>
          </cell>
          <cell r="E623">
            <v>146026.32999999999</v>
          </cell>
        </row>
        <row r="624">
          <cell r="A624">
            <v>6002</v>
          </cell>
          <cell r="B624">
            <v>2</v>
          </cell>
          <cell r="C624" t="str">
            <v>Res Comm Exp-Selling-Co-Brok</v>
          </cell>
          <cell r="D624">
            <v>37908.599676999998</v>
          </cell>
          <cell r="E624">
            <v>115485.99</v>
          </cell>
        </row>
        <row r="625">
          <cell r="A625">
            <v>6002</v>
          </cell>
          <cell r="B625">
            <v>3</v>
          </cell>
          <cell r="C625" t="str">
            <v>Res Comm Exp-Selling-Co-Brok</v>
          </cell>
          <cell r="D625">
            <v>87774.169032000005</v>
          </cell>
          <cell r="E625">
            <v>252525.88</v>
          </cell>
        </row>
        <row r="626">
          <cell r="A626">
            <v>6002</v>
          </cell>
          <cell r="B626">
            <v>4</v>
          </cell>
          <cell r="C626" t="str">
            <v>Res Comm Exp-Selling-Co-Brok</v>
          </cell>
          <cell r="D626">
            <v>444.19354838999999</v>
          </cell>
          <cell r="E626">
            <v>510</v>
          </cell>
        </row>
        <row r="627">
          <cell r="A627">
            <v>6002</v>
          </cell>
          <cell r="B627">
            <v>5</v>
          </cell>
          <cell r="C627" t="str">
            <v>Res Comm Exp-Selling-Co-Brok</v>
          </cell>
          <cell r="D627">
            <v>65708.53</v>
          </cell>
          <cell r="E627">
            <v>201755.81</v>
          </cell>
        </row>
        <row r="628">
          <cell r="A628">
            <v>6002</v>
          </cell>
          <cell r="B628">
            <v>6</v>
          </cell>
          <cell r="C628" t="str">
            <v>Res Comm Exp-Selling-Co-Brok</v>
          </cell>
          <cell r="D628">
            <v>234169.99387000001</v>
          </cell>
          <cell r="E628">
            <v>685933.14</v>
          </cell>
        </row>
        <row r="629">
          <cell r="A629">
            <v>6002</v>
          </cell>
          <cell r="B629">
            <v>7</v>
          </cell>
          <cell r="C629" t="str">
            <v>Res Comm Exp-Selling-Co-Brok</v>
          </cell>
          <cell r="D629">
            <v>146402.98741999999</v>
          </cell>
          <cell r="E629">
            <v>405343.55</v>
          </cell>
        </row>
        <row r="630">
          <cell r="A630">
            <v>6002</v>
          </cell>
          <cell r="B630">
            <v>8</v>
          </cell>
          <cell r="C630" t="str">
            <v>Res Comm Exp-Selling-Co-Brok</v>
          </cell>
          <cell r="D630">
            <v>15614.264515999999</v>
          </cell>
          <cell r="E630">
            <v>59627.02</v>
          </cell>
        </row>
        <row r="631">
          <cell r="A631">
            <v>6002</v>
          </cell>
          <cell r="B631">
            <v>9</v>
          </cell>
          <cell r="C631" t="str">
            <v>Res Comm Exp-Selling-Co-Brok</v>
          </cell>
          <cell r="D631">
            <v>2752.4516128999999</v>
          </cell>
          <cell r="E631">
            <v>5172.5</v>
          </cell>
        </row>
        <row r="632">
          <cell r="A632">
            <v>6002</v>
          </cell>
          <cell r="B632">
            <v>10</v>
          </cell>
          <cell r="C632" t="str">
            <v>Res Comm Exp-Selling-Co-Brok</v>
          </cell>
          <cell r="D632">
            <v>34595.829355000002</v>
          </cell>
          <cell r="E632">
            <v>180881.39</v>
          </cell>
        </row>
        <row r="633">
          <cell r="A633">
            <v>6002</v>
          </cell>
          <cell r="B633">
            <v>11</v>
          </cell>
          <cell r="C633" t="str">
            <v>Res Comm Exp-Selling-Co-Brok</v>
          </cell>
          <cell r="D633">
            <v>34010.783226</v>
          </cell>
          <cell r="E633">
            <v>115830.45</v>
          </cell>
        </row>
        <row r="634">
          <cell r="A634">
            <v>6002</v>
          </cell>
          <cell r="B634">
            <v>12</v>
          </cell>
          <cell r="C634" t="str">
            <v>Res Comm Exp-Selling-Co-Brok</v>
          </cell>
          <cell r="D634">
            <v>18162.251613</v>
          </cell>
          <cell r="E634">
            <v>55026.29</v>
          </cell>
        </row>
        <row r="635">
          <cell r="A635">
            <v>6002</v>
          </cell>
          <cell r="B635">
            <v>14</v>
          </cell>
          <cell r="C635" t="str">
            <v>Res Comm Exp-Selling-Co-Brok</v>
          </cell>
          <cell r="D635">
            <v>3169.63</v>
          </cell>
          <cell r="E635">
            <v>21466.54</v>
          </cell>
        </row>
        <row r="636">
          <cell r="A636">
            <v>6002</v>
          </cell>
          <cell r="B636">
            <v>82</v>
          </cell>
          <cell r="C636" t="str">
            <v>Res Comm Exp-Selling-Co-Brok</v>
          </cell>
          <cell r="D636">
            <v>0</v>
          </cell>
          <cell r="E636">
            <v>0</v>
          </cell>
        </row>
        <row r="637">
          <cell r="A637">
            <v>6002</v>
          </cell>
          <cell r="B637">
            <v>83</v>
          </cell>
          <cell r="C637" t="str">
            <v>Res Comm Exp-Selling-Co-Brok</v>
          </cell>
          <cell r="D637">
            <v>0</v>
          </cell>
          <cell r="E637">
            <v>0</v>
          </cell>
        </row>
        <row r="638">
          <cell r="A638">
            <v>6002</v>
          </cell>
          <cell r="B638">
            <v>86</v>
          </cell>
          <cell r="C638" t="str">
            <v>Res Comm Exp-Selling-Co-Brok</v>
          </cell>
          <cell r="D638">
            <v>0</v>
          </cell>
          <cell r="E638">
            <v>0</v>
          </cell>
        </row>
        <row r="639">
          <cell r="A639">
            <v>6002</v>
          </cell>
          <cell r="B639">
            <v>87</v>
          </cell>
          <cell r="C639" t="str">
            <v>Res Comm Exp-Selling-Co-Brok</v>
          </cell>
          <cell r="D639">
            <v>0</v>
          </cell>
          <cell r="E639">
            <v>0</v>
          </cell>
        </row>
        <row r="640">
          <cell r="A640">
            <v>6002</v>
          </cell>
          <cell r="B640">
            <v>100</v>
          </cell>
          <cell r="C640" t="str">
            <v>Res Comm Exp-Selling-Co-Brok</v>
          </cell>
          <cell r="D640">
            <v>0</v>
          </cell>
          <cell r="E640">
            <v>0</v>
          </cell>
        </row>
        <row r="641">
          <cell r="A641">
            <v>6002</v>
          </cell>
          <cell r="B641">
            <v>122</v>
          </cell>
          <cell r="C641" t="str">
            <v>Res Comm Exp-Selling-Co-Brok</v>
          </cell>
          <cell r="D641">
            <v>0</v>
          </cell>
          <cell r="E641">
            <v>0</v>
          </cell>
        </row>
        <row r="642">
          <cell r="A642">
            <v>6002</v>
          </cell>
          <cell r="B642">
            <v>130</v>
          </cell>
          <cell r="C642" t="str">
            <v>Res Comm Exp-Selling-Co-Brok</v>
          </cell>
          <cell r="D642">
            <v>0</v>
          </cell>
          <cell r="E642">
            <v>0</v>
          </cell>
        </row>
        <row r="643">
          <cell r="A643">
            <v>6002</v>
          </cell>
          <cell r="B643">
            <v>131</v>
          </cell>
          <cell r="C643" t="str">
            <v>Res Comm Exp-Selling-Co-Brok</v>
          </cell>
          <cell r="D643">
            <v>0</v>
          </cell>
          <cell r="E643">
            <v>0</v>
          </cell>
        </row>
        <row r="644">
          <cell r="A644">
            <v>6002</v>
          </cell>
          <cell r="B644">
            <v>301</v>
          </cell>
          <cell r="C644" t="str">
            <v>Res Comm Exp-Selling-Co-Brok</v>
          </cell>
          <cell r="D644">
            <v>0</v>
          </cell>
          <cell r="E644">
            <v>0</v>
          </cell>
        </row>
        <row r="645">
          <cell r="A645">
            <v>6002</v>
          </cell>
          <cell r="B645">
            <v>400</v>
          </cell>
          <cell r="C645" t="str">
            <v>Res Comm Exp-Selling-Co-Brok</v>
          </cell>
          <cell r="D645">
            <v>9221.2903225999999</v>
          </cell>
          <cell r="E645">
            <v>13727.88</v>
          </cell>
        </row>
        <row r="646">
          <cell r="A646">
            <v>6002</v>
          </cell>
          <cell r="B646">
            <v>401</v>
          </cell>
          <cell r="C646" t="str">
            <v>Res Comm Exp-Selling-Co-Brok</v>
          </cell>
          <cell r="D646">
            <v>0</v>
          </cell>
          <cell r="E646">
            <v>0</v>
          </cell>
        </row>
        <row r="647">
          <cell r="A647">
            <v>6002</v>
          </cell>
          <cell r="B647">
            <v>404</v>
          </cell>
          <cell r="C647" t="str">
            <v>Res Comm Exp-Selling-Co-Brok</v>
          </cell>
          <cell r="D647">
            <v>8575.91</v>
          </cell>
          <cell r="E647">
            <v>22594.19</v>
          </cell>
        </row>
        <row r="648">
          <cell r="A648">
            <v>6002</v>
          </cell>
          <cell r="C648" t="str">
            <v>Res Comm Exp-Selling-Co-Brok</v>
          </cell>
          <cell r="D648">
            <v>752228.96483789023</v>
          </cell>
          <cell r="E648">
            <v>2281906.96</v>
          </cell>
        </row>
        <row r="649">
          <cell r="A649">
            <v>6010</v>
          </cell>
          <cell r="B649">
            <v>100</v>
          </cell>
          <cell r="C649" t="str">
            <v>Commission Expense-Inside</v>
          </cell>
          <cell r="D649">
            <v>0</v>
          </cell>
          <cell r="E649">
            <v>0</v>
          </cell>
        </row>
        <row r="650">
          <cell r="A650">
            <v>6010</v>
          </cell>
          <cell r="B650">
            <v>131</v>
          </cell>
          <cell r="C650" t="str">
            <v>Commission Expense-Inside</v>
          </cell>
          <cell r="D650">
            <v>0</v>
          </cell>
          <cell r="E650">
            <v>0</v>
          </cell>
        </row>
        <row r="651">
          <cell r="A651">
            <v>6010</v>
          </cell>
          <cell r="B651">
            <v>301</v>
          </cell>
          <cell r="C651" t="str">
            <v>Commission Expense-Inside</v>
          </cell>
          <cell r="D651">
            <v>0</v>
          </cell>
          <cell r="E651">
            <v>0</v>
          </cell>
        </row>
        <row r="652">
          <cell r="A652">
            <v>6011</v>
          </cell>
          <cell r="B652">
            <v>100</v>
          </cell>
          <cell r="C652" t="str">
            <v>Commission Expense-Outside</v>
          </cell>
          <cell r="D652">
            <v>0</v>
          </cell>
          <cell r="E652">
            <v>0</v>
          </cell>
        </row>
        <row r="653">
          <cell r="A653">
            <v>6011</v>
          </cell>
          <cell r="B653">
            <v>301</v>
          </cell>
          <cell r="C653" t="str">
            <v>Commission Expense-Outside</v>
          </cell>
          <cell r="D653">
            <v>0</v>
          </cell>
          <cell r="E653">
            <v>0</v>
          </cell>
        </row>
        <row r="654">
          <cell r="A654">
            <v>6050</v>
          </cell>
          <cell r="B654">
            <v>1</v>
          </cell>
          <cell r="C654" t="str">
            <v>Referral Fee Expense</v>
          </cell>
          <cell r="D654">
            <v>433.41161290000002</v>
          </cell>
          <cell r="E654">
            <v>13057.27</v>
          </cell>
        </row>
        <row r="655">
          <cell r="A655">
            <v>6050</v>
          </cell>
          <cell r="B655">
            <v>2</v>
          </cell>
          <cell r="C655" t="str">
            <v>Referral Fee Expense</v>
          </cell>
          <cell r="D655">
            <v>15026.289355000001</v>
          </cell>
          <cell r="E655">
            <v>52276</v>
          </cell>
        </row>
        <row r="656">
          <cell r="A656">
            <v>6050</v>
          </cell>
          <cell r="B656">
            <v>3</v>
          </cell>
          <cell r="C656" t="str">
            <v>Referral Fee Expense</v>
          </cell>
          <cell r="D656">
            <v>15368.711934999999</v>
          </cell>
          <cell r="E656">
            <v>52938.239999999998</v>
          </cell>
        </row>
        <row r="657">
          <cell r="A657">
            <v>6050</v>
          </cell>
          <cell r="B657">
            <v>4</v>
          </cell>
          <cell r="C657" t="str">
            <v>Referral Fee Expense</v>
          </cell>
          <cell r="D657">
            <v>0</v>
          </cell>
          <cell r="E657">
            <v>0</v>
          </cell>
        </row>
        <row r="658">
          <cell r="A658">
            <v>6050</v>
          </cell>
          <cell r="B658">
            <v>5</v>
          </cell>
          <cell r="C658" t="str">
            <v>Referral Fee Expense</v>
          </cell>
          <cell r="D658">
            <v>2940.9712903</v>
          </cell>
          <cell r="E658">
            <v>34817.31</v>
          </cell>
        </row>
        <row r="659">
          <cell r="A659">
            <v>6050</v>
          </cell>
          <cell r="B659">
            <v>6</v>
          </cell>
          <cell r="C659" t="str">
            <v>Referral Fee Expense</v>
          </cell>
          <cell r="D659">
            <v>5816.7638710000001</v>
          </cell>
          <cell r="E659">
            <v>103210.59</v>
          </cell>
        </row>
        <row r="660">
          <cell r="A660">
            <v>6050</v>
          </cell>
          <cell r="B660">
            <v>7</v>
          </cell>
          <cell r="C660" t="str">
            <v>Referral Fee Expense</v>
          </cell>
          <cell r="D660">
            <v>7202.9680644999999</v>
          </cell>
          <cell r="E660">
            <v>84607.25</v>
          </cell>
        </row>
        <row r="661">
          <cell r="A661">
            <v>6050</v>
          </cell>
          <cell r="B661">
            <v>8</v>
          </cell>
          <cell r="C661" t="str">
            <v>Referral Fee Expense</v>
          </cell>
          <cell r="D661">
            <v>693.5</v>
          </cell>
          <cell r="E661">
            <v>4222.0600000000004</v>
          </cell>
        </row>
        <row r="662">
          <cell r="A662">
            <v>6050</v>
          </cell>
          <cell r="B662">
            <v>9</v>
          </cell>
          <cell r="C662" t="str">
            <v>Referral Fee Expense</v>
          </cell>
          <cell r="D662">
            <v>0</v>
          </cell>
          <cell r="E662">
            <v>600</v>
          </cell>
        </row>
        <row r="663">
          <cell r="A663">
            <v>6050</v>
          </cell>
          <cell r="B663">
            <v>10</v>
          </cell>
          <cell r="C663" t="str">
            <v>Referral Fee Expense</v>
          </cell>
          <cell r="D663">
            <v>3876.88</v>
          </cell>
          <cell r="E663">
            <v>14581.67</v>
          </cell>
        </row>
        <row r="664">
          <cell r="A664">
            <v>6050</v>
          </cell>
          <cell r="B664">
            <v>11</v>
          </cell>
          <cell r="C664" t="str">
            <v>Referral Fee Expense</v>
          </cell>
          <cell r="D664">
            <v>371.87</v>
          </cell>
          <cell r="E664">
            <v>2558.0500000000002</v>
          </cell>
        </row>
        <row r="665">
          <cell r="A665">
            <v>6050</v>
          </cell>
          <cell r="B665">
            <v>12</v>
          </cell>
          <cell r="C665" t="str">
            <v>Referral Fee Expense</v>
          </cell>
          <cell r="D665">
            <v>1060.5</v>
          </cell>
          <cell r="E665">
            <v>12021.67</v>
          </cell>
        </row>
        <row r="666">
          <cell r="A666">
            <v>6050</v>
          </cell>
          <cell r="B666">
            <v>14</v>
          </cell>
          <cell r="C666" t="str">
            <v>Referral Fee Expense</v>
          </cell>
          <cell r="D666">
            <v>0</v>
          </cell>
          <cell r="E666">
            <v>144</v>
          </cell>
        </row>
        <row r="667">
          <cell r="A667">
            <v>6050</v>
          </cell>
          <cell r="B667">
            <v>82</v>
          </cell>
          <cell r="C667" t="str">
            <v>Referral Fee Expense</v>
          </cell>
          <cell r="D667">
            <v>0</v>
          </cell>
          <cell r="E667">
            <v>0</v>
          </cell>
        </row>
        <row r="668">
          <cell r="A668">
            <v>6050</v>
          </cell>
          <cell r="B668">
            <v>83</v>
          </cell>
          <cell r="C668" t="str">
            <v>Referral Fee Expense</v>
          </cell>
          <cell r="D668">
            <v>0</v>
          </cell>
          <cell r="E668">
            <v>0</v>
          </cell>
        </row>
        <row r="669">
          <cell r="A669">
            <v>6050</v>
          </cell>
          <cell r="B669">
            <v>86</v>
          </cell>
          <cell r="C669" t="str">
            <v>Referral Fee Expense</v>
          </cell>
          <cell r="D669">
            <v>0</v>
          </cell>
          <cell r="E669">
            <v>0</v>
          </cell>
        </row>
        <row r="670">
          <cell r="A670">
            <v>6050</v>
          </cell>
          <cell r="B670">
            <v>87</v>
          </cell>
          <cell r="C670" t="str">
            <v>Referral Fee Expense</v>
          </cell>
          <cell r="D670">
            <v>0</v>
          </cell>
          <cell r="E670">
            <v>0</v>
          </cell>
        </row>
        <row r="671">
          <cell r="A671">
            <v>6050</v>
          </cell>
          <cell r="B671">
            <v>130</v>
          </cell>
          <cell r="C671" t="str">
            <v>Referral Fee Expense</v>
          </cell>
          <cell r="D671">
            <v>0</v>
          </cell>
          <cell r="E671">
            <v>0</v>
          </cell>
        </row>
        <row r="672">
          <cell r="A672">
            <v>6050</v>
          </cell>
          <cell r="B672">
            <v>301</v>
          </cell>
          <cell r="C672" t="str">
            <v>Referral Fee Expense</v>
          </cell>
          <cell r="D672">
            <v>0</v>
          </cell>
          <cell r="E672">
            <v>0</v>
          </cell>
        </row>
        <row r="673">
          <cell r="A673">
            <v>6050</v>
          </cell>
          <cell r="B673">
            <v>400</v>
          </cell>
          <cell r="C673" t="str">
            <v>Referral Fee Expense</v>
          </cell>
          <cell r="D673">
            <v>29030.770323000001</v>
          </cell>
          <cell r="E673">
            <v>1798.85</v>
          </cell>
        </row>
        <row r="674">
          <cell r="A674">
            <v>6050</v>
          </cell>
          <cell r="B674">
            <v>404</v>
          </cell>
          <cell r="C674" t="str">
            <v>Referral Fee Expense</v>
          </cell>
          <cell r="D674">
            <v>149024.30452000001</v>
          </cell>
          <cell r="E674">
            <v>287981.58</v>
          </cell>
        </row>
        <row r="675">
          <cell r="A675">
            <v>6050</v>
          </cell>
          <cell r="C675" t="str">
            <v>Referral Fee Expense</v>
          </cell>
          <cell r="D675">
            <v>230846.94097170001</v>
          </cell>
          <cell r="E675">
            <v>664814.54</v>
          </cell>
        </row>
        <row r="676">
          <cell r="A676">
            <v>6100</v>
          </cell>
          <cell r="B676">
            <v>350</v>
          </cell>
          <cell r="C676" t="str">
            <v>Franchise Member Expenses</v>
          </cell>
          <cell r="D676">
            <v>541.75483870999994</v>
          </cell>
          <cell r="E676">
            <v>1403.88</v>
          </cell>
        </row>
        <row r="677">
          <cell r="A677">
            <v>6103</v>
          </cell>
          <cell r="B677">
            <v>350</v>
          </cell>
          <cell r="C677" t="str">
            <v>Franchise Conversion Costs</v>
          </cell>
          <cell r="D677">
            <v>0</v>
          </cell>
          <cell r="E677">
            <v>0</v>
          </cell>
        </row>
        <row r="678">
          <cell r="A678">
            <v>6106</v>
          </cell>
          <cell r="B678">
            <v>350</v>
          </cell>
          <cell r="C678" t="str">
            <v>Franchise Expense - Affiliate</v>
          </cell>
          <cell r="D678">
            <v>0</v>
          </cell>
          <cell r="E678">
            <v>0</v>
          </cell>
        </row>
        <row r="679">
          <cell r="A679">
            <v>6109</v>
          </cell>
          <cell r="B679">
            <v>350</v>
          </cell>
          <cell r="C679" t="str">
            <v>Franchise-Training Expenses</v>
          </cell>
          <cell r="D679">
            <v>1643.7119355</v>
          </cell>
          <cell r="E679">
            <v>5123.18</v>
          </cell>
        </row>
        <row r="680">
          <cell r="A680">
            <v>6400</v>
          </cell>
          <cell r="B680">
            <v>1</v>
          </cell>
          <cell r="C680" t="str">
            <v>Closing Costs Allocation</v>
          </cell>
          <cell r="D680">
            <v>1395.083871</v>
          </cell>
          <cell r="E680">
            <v>2676.3</v>
          </cell>
        </row>
        <row r="681">
          <cell r="A681">
            <v>6400</v>
          </cell>
          <cell r="B681">
            <v>2</v>
          </cell>
          <cell r="C681" t="str">
            <v>Closing Costs Allocation</v>
          </cell>
          <cell r="D681">
            <v>2205.3225806</v>
          </cell>
          <cell r="E681">
            <v>5450</v>
          </cell>
        </row>
        <row r="682">
          <cell r="A682">
            <v>6400</v>
          </cell>
          <cell r="B682">
            <v>3</v>
          </cell>
          <cell r="C682" t="str">
            <v>Closing Costs Allocation</v>
          </cell>
          <cell r="D682">
            <v>3946.4451613000001</v>
          </cell>
          <cell r="E682">
            <v>8527.4</v>
          </cell>
        </row>
        <row r="683">
          <cell r="A683">
            <v>6400</v>
          </cell>
          <cell r="B683">
            <v>5</v>
          </cell>
          <cell r="C683" t="str">
            <v>Closing Costs Allocation</v>
          </cell>
          <cell r="D683">
            <v>2307.3387097</v>
          </cell>
          <cell r="E683">
            <v>6285</v>
          </cell>
        </row>
        <row r="684">
          <cell r="A684">
            <v>6400</v>
          </cell>
          <cell r="B684">
            <v>6</v>
          </cell>
          <cell r="C684" t="str">
            <v>Closing Costs Allocation</v>
          </cell>
          <cell r="D684">
            <v>7508.0677419000003</v>
          </cell>
          <cell r="E684">
            <v>18461.3</v>
          </cell>
        </row>
        <row r="685">
          <cell r="A685">
            <v>6400</v>
          </cell>
          <cell r="B685">
            <v>7</v>
          </cell>
          <cell r="C685" t="str">
            <v>Closing Costs Allocation</v>
          </cell>
          <cell r="D685">
            <v>7547.4193548000003</v>
          </cell>
          <cell r="E685">
            <v>18497.5</v>
          </cell>
        </row>
        <row r="686">
          <cell r="A686">
            <v>6400</v>
          </cell>
          <cell r="B686">
            <v>8</v>
          </cell>
          <cell r="C686" t="str">
            <v>Closing Costs Allocation</v>
          </cell>
          <cell r="D686">
            <v>741.61290323000003</v>
          </cell>
          <cell r="E686">
            <v>1815</v>
          </cell>
        </row>
        <row r="687">
          <cell r="A687">
            <v>6400</v>
          </cell>
          <cell r="B687">
            <v>9</v>
          </cell>
          <cell r="C687" t="str">
            <v>Closing Costs Allocation</v>
          </cell>
          <cell r="D687">
            <v>95.806451612999993</v>
          </cell>
          <cell r="E687">
            <v>275</v>
          </cell>
        </row>
        <row r="688">
          <cell r="A688">
            <v>6400</v>
          </cell>
          <cell r="B688">
            <v>10</v>
          </cell>
          <cell r="C688" t="str">
            <v>Closing Costs Allocation</v>
          </cell>
          <cell r="D688">
            <v>3323.9516128999999</v>
          </cell>
          <cell r="E688">
            <v>6917.5</v>
          </cell>
        </row>
        <row r="689">
          <cell r="A689">
            <v>6400</v>
          </cell>
          <cell r="B689">
            <v>11</v>
          </cell>
          <cell r="C689" t="str">
            <v>Closing Costs Allocation</v>
          </cell>
          <cell r="D689">
            <v>748.70967742000005</v>
          </cell>
          <cell r="E689">
            <v>1705</v>
          </cell>
        </row>
        <row r="690">
          <cell r="A690">
            <v>6400</v>
          </cell>
          <cell r="B690">
            <v>12</v>
          </cell>
          <cell r="C690" t="str">
            <v>Closing Costs Allocation</v>
          </cell>
          <cell r="D690">
            <v>508.30645161000001</v>
          </cell>
          <cell r="E690">
            <v>1155</v>
          </cell>
        </row>
        <row r="691">
          <cell r="A691">
            <v>6400</v>
          </cell>
          <cell r="B691">
            <v>14</v>
          </cell>
          <cell r="C691" t="str">
            <v>Closing Costs Allocation</v>
          </cell>
          <cell r="D691">
            <v>487.90322580999998</v>
          </cell>
          <cell r="E691">
            <v>1072.5</v>
          </cell>
        </row>
        <row r="692">
          <cell r="A692">
            <v>6400</v>
          </cell>
          <cell r="B692">
            <v>400</v>
          </cell>
          <cell r="C692" t="str">
            <v>Closing Costs Allocation</v>
          </cell>
          <cell r="D692">
            <v>47.903225806000002</v>
          </cell>
          <cell r="E692">
            <v>110</v>
          </cell>
        </row>
        <row r="693">
          <cell r="A693">
            <v>6400</v>
          </cell>
          <cell r="B693">
            <v>404</v>
          </cell>
          <cell r="C693" t="str">
            <v>Closing Costs Allocation</v>
          </cell>
          <cell r="D693">
            <v>157.90322581000001</v>
          </cell>
          <cell r="E693">
            <v>522.5</v>
          </cell>
        </row>
        <row r="694">
          <cell r="A694">
            <v>6400</v>
          </cell>
          <cell r="B694">
            <v>600</v>
          </cell>
          <cell r="C694" t="str">
            <v>Closing Costs Allocation</v>
          </cell>
          <cell r="D694">
            <v>0</v>
          </cell>
          <cell r="E694">
            <v>330</v>
          </cell>
        </row>
        <row r="695">
          <cell r="A695">
            <v>6400</v>
          </cell>
          <cell r="B695">
            <v>999</v>
          </cell>
          <cell r="C695" t="str">
            <v>Closing Costs Allocation</v>
          </cell>
          <cell r="D695">
            <v>7.0967741934999999</v>
          </cell>
          <cell r="E695">
            <v>0</v>
          </cell>
        </row>
        <row r="696">
          <cell r="A696">
            <v>6400</v>
          </cell>
          <cell r="C696" t="str">
            <v>Closing Costs Allocation</v>
          </cell>
          <cell r="D696">
            <v>31028.870967692499</v>
          </cell>
          <cell r="E696">
            <v>73800</v>
          </cell>
        </row>
        <row r="697">
          <cell r="A697">
            <v>6403</v>
          </cell>
          <cell r="B697">
            <v>350</v>
          </cell>
          <cell r="C697" t="str">
            <v>Franchise-Rally Expenses</v>
          </cell>
          <cell r="D697">
            <v>21394.635805999998</v>
          </cell>
          <cell r="E697">
            <v>21566.57</v>
          </cell>
        </row>
        <row r="698">
          <cell r="A698">
            <v>6406</v>
          </cell>
          <cell r="B698">
            <v>1</v>
          </cell>
          <cell r="C698" t="str">
            <v>Property Settlement Fee</v>
          </cell>
          <cell r="D698">
            <v>815.32258064999996</v>
          </cell>
          <cell r="E698">
            <v>1087.5</v>
          </cell>
        </row>
        <row r="699">
          <cell r="A699">
            <v>6406</v>
          </cell>
          <cell r="B699">
            <v>2</v>
          </cell>
          <cell r="C699" t="str">
            <v>Property Settlement Fee</v>
          </cell>
          <cell r="D699">
            <v>2922.5806452000002</v>
          </cell>
          <cell r="E699">
            <v>6150</v>
          </cell>
        </row>
        <row r="700">
          <cell r="A700">
            <v>6406</v>
          </cell>
          <cell r="B700">
            <v>3</v>
          </cell>
          <cell r="C700" t="str">
            <v>Property Settlement Fee</v>
          </cell>
          <cell r="D700">
            <v>3314.5161290000001</v>
          </cell>
          <cell r="E700">
            <v>7500.36</v>
          </cell>
        </row>
        <row r="701">
          <cell r="A701">
            <v>6406</v>
          </cell>
          <cell r="B701">
            <v>5</v>
          </cell>
          <cell r="C701" t="str">
            <v>Property Settlement Fee</v>
          </cell>
          <cell r="D701">
            <v>1030.6451612999999</v>
          </cell>
          <cell r="E701">
            <v>1950</v>
          </cell>
        </row>
        <row r="702">
          <cell r="A702">
            <v>6406</v>
          </cell>
          <cell r="B702">
            <v>6</v>
          </cell>
          <cell r="C702" t="str">
            <v>Property Settlement Fee</v>
          </cell>
          <cell r="D702">
            <v>7052.4193548000003</v>
          </cell>
          <cell r="E702">
            <v>12525</v>
          </cell>
        </row>
        <row r="703">
          <cell r="A703">
            <v>6406</v>
          </cell>
          <cell r="B703">
            <v>7</v>
          </cell>
          <cell r="C703" t="str">
            <v>Property Settlement Fee</v>
          </cell>
          <cell r="D703">
            <v>4412.9032257999997</v>
          </cell>
          <cell r="E703">
            <v>7162.5</v>
          </cell>
        </row>
        <row r="704">
          <cell r="A704">
            <v>6406</v>
          </cell>
          <cell r="B704">
            <v>8</v>
          </cell>
          <cell r="C704" t="str">
            <v>Property Settlement Fee</v>
          </cell>
          <cell r="D704">
            <v>486.29032258000001</v>
          </cell>
          <cell r="E704">
            <v>975</v>
          </cell>
        </row>
        <row r="705">
          <cell r="A705">
            <v>6406</v>
          </cell>
          <cell r="B705">
            <v>9</v>
          </cell>
          <cell r="C705" t="str">
            <v>Property Settlement Fee</v>
          </cell>
          <cell r="D705">
            <v>261.29032258000001</v>
          </cell>
          <cell r="E705">
            <v>600</v>
          </cell>
        </row>
        <row r="706">
          <cell r="A706">
            <v>6406</v>
          </cell>
          <cell r="B706">
            <v>10</v>
          </cell>
          <cell r="C706" t="str">
            <v>Property Settlement Fee</v>
          </cell>
          <cell r="D706">
            <v>2593.5483871000001</v>
          </cell>
          <cell r="E706">
            <v>5025</v>
          </cell>
        </row>
        <row r="707">
          <cell r="A707">
            <v>6406</v>
          </cell>
          <cell r="B707">
            <v>11</v>
          </cell>
          <cell r="C707" t="str">
            <v>Property Settlement Fee</v>
          </cell>
          <cell r="D707">
            <v>841.93548386999998</v>
          </cell>
          <cell r="E707">
            <v>1275</v>
          </cell>
        </row>
        <row r="708">
          <cell r="A708">
            <v>6406</v>
          </cell>
          <cell r="B708">
            <v>12</v>
          </cell>
          <cell r="C708" t="str">
            <v>Property Settlement Fee</v>
          </cell>
          <cell r="D708">
            <v>225</v>
          </cell>
          <cell r="E708">
            <v>675</v>
          </cell>
        </row>
        <row r="709">
          <cell r="A709">
            <v>6406</v>
          </cell>
          <cell r="B709">
            <v>14</v>
          </cell>
          <cell r="C709" t="str">
            <v>Property Settlement Fee</v>
          </cell>
          <cell r="D709">
            <v>130.64516129</v>
          </cell>
          <cell r="E709">
            <v>825</v>
          </cell>
        </row>
        <row r="710">
          <cell r="A710">
            <v>6406</v>
          </cell>
          <cell r="B710">
            <v>100</v>
          </cell>
          <cell r="C710" t="str">
            <v>Property Settlement Fee</v>
          </cell>
          <cell r="D710">
            <v>0</v>
          </cell>
          <cell r="E710">
            <v>0</v>
          </cell>
        </row>
        <row r="711">
          <cell r="A711">
            <v>6406</v>
          </cell>
          <cell r="B711">
            <v>120</v>
          </cell>
          <cell r="C711" t="str">
            <v>Property Settlemetn Fee</v>
          </cell>
          <cell r="D711">
            <v>0</v>
          </cell>
          <cell r="E711">
            <v>0</v>
          </cell>
        </row>
        <row r="712">
          <cell r="A712">
            <v>6406</v>
          </cell>
          <cell r="B712">
            <v>122</v>
          </cell>
          <cell r="C712" t="str">
            <v>Property Settlement Fee</v>
          </cell>
          <cell r="D712">
            <v>0</v>
          </cell>
          <cell r="E712">
            <v>0</v>
          </cell>
        </row>
        <row r="713">
          <cell r="A713">
            <v>6406</v>
          </cell>
          <cell r="B713">
            <v>131</v>
          </cell>
          <cell r="C713" t="str">
            <v>Property Settlement Fee</v>
          </cell>
          <cell r="D713">
            <v>0</v>
          </cell>
          <cell r="E713">
            <v>0</v>
          </cell>
        </row>
        <row r="714">
          <cell r="A714">
            <v>6406</v>
          </cell>
          <cell r="B714">
            <v>301</v>
          </cell>
          <cell r="C714" t="str">
            <v>Property Settlement Fee</v>
          </cell>
          <cell r="D714">
            <v>0</v>
          </cell>
          <cell r="E714">
            <v>0</v>
          </cell>
        </row>
        <row r="715">
          <cell r="A715">
            <v>6406</v>
          </cell>
          <cell r="B715">
            <v>404</v>
          </cell>
          <cell r="C715" t="str">
            <v>Property Settlement Fee</v>
          </cell>
          <cell r="D715">
            <v>130.64516129</v>
          </cell>
          <cell r="E715">
            <v>150</v>
          </cell>
        </row>
        <row r="716">
          <cell r="A716">
            <v>6406</v>
          </cell>
          <cell r="B716">
            <v>501</v>
          </cell>
          <cell r="C716" t="str">
            <v>Property Settlement Fee</v>
          </cell>
          <cell r="D716">
            <v>0</v>
          </cell>
          <cell r="E716">
            <v>-150</v>
          </cell>
        </row>
        <row r="717">
          <cell r="A717">
            <v>6406</v>
          </cell>
          <cell r="B717">
            <v>600</v>
          </cell>
          <cell r="C717" t="str">
            <v>Property Settlement Fee</v>
          </cell>
          <cell r="D717">
            <v>0</v>
          </cell>
          <cell r="E717">
            <v>150</v>
          </cell>
        </row>
        <row r="718">
          <cell r="A718">
            <v>6406</v>
          </cell>
          <cell r="B718" t="str">
            <v xml:space="preserve"> </v>
          </cell>
          <cell r="C718" t="str">
            <v>Property Settlement Fee</v>
          </cell>
          <cell r="D718">
            <v>24217.741935459995</v>
          </cell>
          <cell r="E718">
            <v>45900.36</v>
          </cell>
        </row>
        <row r="719">
          <cell r="A719">
            <v>6600</v>
          </cell>
          <cell r="B719">
            <v>401</v>
          </cell>
          <cell r="C719" t="str">
            <v>Cost-Residential Lots</v>
          </cell>
          <cell r="D719">
            <v>0</v>
          </cell>
          <cell r="E719">
            <v>0</v>
          </cell>
        </row>
        <row r="720">
          <cell r="A720">
            <v>6600</v>
          </cell>
          <cell r="B720">
            <v>501</v>
          </cell>
          <cell r="C720" t="str">
            <v>Cost-Residential Lots</v>
          </cell>
          <cell r="D720">
            <v>0</v>
          </cell>
          <cell r="E720">
            <v>11</v>
          </cell>
        </row>
        <row r="721">
          <cell r="A721">
            <v>6600</v>
          </cell>
          <cell r="B721">
            <v>786</v>
          </cell>
          <cell r="C721" t="str">
            <v>Cost-Residential Lots</v>
          </cell>
          <cell r="D721">
            <v>0</v>
          </cell>
          <cell r="E721">
            <v>0</v>
          </cell>
        </row>
        <row r="722">
          <cell r="A722">
            <v>6600</v>
          </cell>
          <cell r="B722" t="str">
            <v xml:space="preserve"> </v>
          </cell>
          <cell r="C722" t="str">
            <v>Cost-Residential Lots</v>
          </cell>
          <cell r="D722">
            <v>0</v>
          </cell>
          <cell r="E722">
            <v>11</v>
          </cell>
        </row>
        <row r="723">
          <cell r="A723">
            <v>6605</v>
          </cell>
          <cell r="B723">
            <v>501</v>
          </cell>
          <cell r="C723" t="str">
            <v>Cost-Commercial/Multi Family</v>
          </cell>
          <cell r="D723">
            <v>556.72258065000005</v>
          </cell>
          <cell r="E723">
            <v>639.20000000000005</v>
          </cell>
        </row>
        <row r="724">
          <cell r="A724">
            <v>6615</v>
          </cell>
          <cell r="B724">
            <v>501</v>
          </cell>
          <cell r="C724" t="str">
            <v>Cost-Other Property</v>
          </cell>
          <cell r="D724">
            <v>0</v>
          </cell>
          <cell r="E724">
            <v>183.2</v>
          </cell>
        </row>
        <row r="725">
          <cell r="A725">
            <v>6615</v>
          </cell>
          <cell r="B725">
            <v>960</v>
          </cell>
          <cell r="C725" t="str">
            <v>Cost-Other Property</v>
          </cell>
          <cell r="D725">
            <v>17730.322581</v>
          </cell>
          <cell r="E725">
            <v>43680</v>
          </cell>
        </row>
        <row r="726">
          <cell r="A726">
            <v>6615</v>
          </cell>
          <cell r="B726">
            <v>961</v>
          </cell>
          <cell r="C726" t="str">
            <v>Cost-Other Property</v>
          </cell>
          <cell r="D726">
            <v>9303.5483870999997</v>
          </cell>
          <cell r="E726">
            <v>22920</v>
          </cell>
        </row>
        <row r="727">
          <cell r="A727">
            <v>6615</v>
          </cell>
          <cell r="B727">
            <v>963</v>
          </cell>
          <cell r="C727" t="str">
            <v>Cost-Other Property</v>
          </cell>
          <cell r="D727">
            <v>0</v>
          </cell>
          <cell r="E727">
            <v>0</v>
          </cell>
        </row>
        <row r="728">
          <cell r="A728">
            <v>6615</v>
          </cell>
          <cell r="B728">
            <v>998</v>
          </cell>
          <cell r="C728" t="str">
            <v>Cost-Other Property</v>
          </cell>
          <cell r="D728">
            <v>0</v>
          </cell>
          <cell r="E728">
            <v>0</v>
          </cell>
        </row>
        <row r="729">
          <cell r="A729">
            <v>6615</v>
          </cell>
          <cell r="B729" t="str">
            <v xml:space="preserve"> </v>
          </cell>
          <cell r="C729" t="str">
            <v>Cost-Other Property</v>
          </cell>
          <cell r="D729">
            <v>27033.8709681</v>
          </cell>
          <cell r="E729">
            <v>66783.199999999997</v>
          </cell>
        </row>
        <row r="730">
          <cell r="A730">
            <v>7000</v>
          </cell>
          <cell r="B730">
            <v>1</v>
          </cell>
          <cell r="C730" t="str">
            <v>Wages - Base</v>
          </cell>
          <cell r="D730">
            <v>28921.370967999999</v>
          </cell>
          <cell r="E730">
            <v>71455.78</v>
          </cell>
        </row>
        <row r="731">
          <cell r="A731">
            <v>7000</v>
          </cell>
          <cell r="B731">
            <v>2</v>
          </cell>
          <cell r="C731" t="str">
            <v>Wages - Base</v>
          </cell>
          <cell r="D731">
            <v>17048.387096999999</v>
          </cell>
          <cell r="E731">
            <v>42084.39</v>
          </cell>
        </row>
        <row r="732">
          <cell r="A732">
            <v>7000</v>
          </cell>
          <cell r="B732">
            <v>3</v>
          </cell>
          <cell r="C732" t="str">
            <v>Wages - Base</v>
          </cell>
          <cell r="D732">
            <v>21411.897419000001</v>
          </cell>
          <cell r="E732">
            <v>52931.839999999997</v>
          </cell>
        </row>
        <row r="733">
          <cell r="A733">
            <v>7000</v>
          </cell>
          <cell r="B733">
            <v>4</v>
          </cell>
          <cell r="C733" t="str">
            <v>Wages - Base</v>
          </cell>
          <cell r="D733">
            <v>0</v>
          </cell>
          <cell r="E733">
            <v>0</v>
          </cell>
        </row>
        <row r="734">
          <cell r="A734">
            <v>7000</v>
          </cell>
          <cell r="B734">
            <v>5</v>
          </cell>
          <cell r="C734" t="str">
            <v>Wages - Base</v>
          </cell>
          <cell r="D734">
            <v>26687.300644999999</v>
          </cell>
          <cell r="E734">
            <v>62015.87</v>
          </cell>
        </row>
        <row r="735">
          <cell r="A735">
            <v>7000</v>
          </cell>
          <cell r="B735">
            <v>6</v>
          </cell>
          <cell r="C735" t="str">
            <v>Wages - Base</v>
          </cell>
          <cell r="D735">
            <v>46274.193548000003</v>
          </cell>
          <cell r="E735">
            <v>114229.05</v>
          </cell>
        </row>
        <row r="736">
          <cell r="A736">
            <v>7000</v>
          </cell>
          <cell r="B736">
            <v>7</v>
          </cell>
          <cell r="C736" t="str">
            <v>Wages - Base</v>
          </cell>
          <cell r="D736">
            <v>34612.804515999997</v>
          </cell>
          <cell r="E736">
            <v>88849.44</v>
          </cell>
        </row>
        <row r="737">
          <cell r="A737">
            <v>7000</v>
          </cell>
          <cell r="B737">
            <v>8</v>
          </cell>
          <cell r="C737" t="str">
            <v>Wages - Base</v>
          </cell>
          <cell r="D737">
            <v>8524.1935484000005</v>
          </cell>
          <cell r="E737">
            <v>21292.7</v>
          </cell>
        </row>
        <row r="738">
          <cell r="A738">
            <v>7000</v>
          </cell>
          <cell r="B738">
            <v>9</v>
          </cell>
          <cell r="C738" t="str">
            <v>Wages - Base</v>
          </cell>
          <cell r="D738">
            <v>2638.4083870999998</v>
          </cell>
          <cell r="E738">
            <v>3249.96</v>
          </cell>
        </row>
        <row r="739">
          <cell r="A739">
            <v>7000</v>
          </cell>
          <cell r="B739">
            <v>10</v>
          </cell>
          <cell r="C739" t="str">
            <v>Wages - Base</v>
          </cell>
          <cell r="D739">
            <v>13395.25871</v>
          </cell>
          <cell r="E739">
            <v>33442.28</v>
          </cell>
        </row>
        <row r="740">
          <cell r="A740">
            <v>7000</v>
          </cell>
          <cell r="B740">
            <v>11</v>
          </cell>
          <cell r="C740" t="str">
            <v>Wages - Base</v>
          </cell>
          <cell r="D740">
            <v>4690.34</v>
          </cell>
          <cell r="E740">
            <v>22136.2</v>
          </cell>
        </row>
        <row r="741">
          <cell r="A741">
            <v>7000</v>
          </cell>
          <cell r="B741">
            <v>12</v>
          </cell>
          <cell r="C741" t="str">
            <v>Wages - Base</v>
          </cell>
          <cell r="D741">
            <v>3959.6774194</v>
          </cell>
          <cell r="E741">
            <v>20290.689999999999</v>
          </cell>
        </row>
        <row r="742">
          <cell r="A742">
            <v>7000</v>
          </cell>
          <cell r="B742">
            <v>14</v>
          </cell>
          <cell r="C742" t="str">
            <v>Wages - Base</v>
          </cell>
          <cell r="D742">
            <v>8524.1935484000005</v>
          </cell>
          <cell r="E742">
            <v>21292.7</v>
          </cell>
        </row>
        <row r="743">
          <cell r="A743">
            <v>7000</v>
          </cell>
          <cell r="B743">
            <v>82</v>
          </cell>
          <cell r="C743" t="str">
            <v>Wages - Base</v>
          </cell>
          <cell r="D743">
            <v>0</v>
          </cell>
          <cell r="E743">
            <v>0</v>
          </cell>
        </row>
        <row r="744">
          <cell r="A744">
            <v>7000</v>
          </cell>
          <cell r="B744">
            <v>83</v>
          </cell>
          <cell r="C744" t="str">
            <v>Wages - Base</v>
          </cell>
          <cell r="D744">
            <v>0</v>
          </cell>
          <cell r="E744">
            <v>0</v>
          </cell>
        </row>
        <row r="745">
          <cell r="A745">
            <v>7000</v>
          </cell>
          <cell r="B745">
            <v>86</v>
          </cell>
          <cell r="C745" t="str">
            <v>Wages - Base</v>
          </cell>
          <cell r="D745">
            <v>0</v>
          </cell>
          <cell r="E745">
            <v>0</v>
          </cell>
        </row>
        <row r="746">
          <cell r="A746">
            <v>7000</v>
          </cell>
          <cell r="B746">
            <v>87</v>
          </cell>
          <cell r="C746" t="str">
            <v>Wages - Base</v>
          </cell>
          <cell r="D746">
            <v>0</v>
          </cell>
          <cell r="E746">
            <v>0</v>
          </cell>
        </row>
        <row r="747">
          <cell r="A747">
            <v>7000</v>
          </cell>
          <cell r="B747">
            <v>100</v>
          </cell>
          <cell r="C747" t="str">
            <v>Wages - Base</v>
          </cell>
          <cell r="D747">
            <v>2604.17</v>
          </cell>
          <cell r="E747">
            <v>0</v>
          </cell>
        </row>
        <row r="748">
          <cell r="A748">
            <v>7000</v>
          </cell>
          <cell r="B748">
            <v>120</v>
          </cell>
          <cell r="C748" t="str">
            <v>Wages - Base</v>
          </cell>
          <cell r="D748">
            <v>0</v>
          </cell>
          <cell r="E748">
            <v>0</v>
          </cell>
        </row>
        <row r="749">
          <cell r="A749">
            <v>7000</v>
          </cell>
          <cell r="B749">
            <v>122</v>
          </cell>
          <cell r="C749" t="str">
            <v>Wages - Base</v>
          </cell>
          <cell r="D749">
            <v>0</v>
          </cell>
          <cell r="E749">
            <v>0</v>
          </cell>
        </row>
        <row r="750">
          <cell r="A750">
            <v>7000</v>
          </cell>
          <cell r="B750">
            <v>130</v>
          </cell>
          <cell r="C750" t="str">
            <v>Wages - Base</v>
          </cell>
          <cell r="D750">
            <v>0</v>
          </cell>
          <cell r="E750">
            <v>0</v>
          </cell>
        </row>
        <row r="751">
          <cell r="A751">
            <v>7000</v>
          </cell>
          <cell r="B751">
            <v>131</v>
          </cell>
          <cell r="C751" t="str">
            <v>Wages - Base</v>
          </cell>
          <cell r="D751">
            <v>0</v>
          </cell>
          <cell r="E751">
            <v>0</v>
          </cell>
        </row>
        <row r="752">
          <cell r="A752">
            <v>7000</v>
          </cell>
          <cell r="B752">
            <v>301</v>
          </cell>
          <cell r="C752" t="str">
            <v>Wages - Base</v>
          </cell>
          <cell r="D752">
            <v>0</v>
          </cell>
          <cell r="E752">
            <v>0</v>
          </cell>
        </row>
        <row r="753">
          <cell r="A753">
            <v>7000</v>
          </cell>
          <cell r="B753">
            <v>400</v>
          </cell>
          <cell r="C753" t="str">
            <v>Wages - Base</v>
          </cell>
          <cell r="D753">
            <v>32473.085805999999</v>
          </cell>
          <cell r="E753">
            <v>82199.92</v>
          </cell>
        </row>
        <row r="754">
          <cell r="A754">
            <v>7000</v>
          </cell>
          <cell r="B754">
            <v>401</v>
          </cell>
          <cell r="C754" t="str">
            <v>Wages - Base</v>
          </cell>
          <cell r="D754">
            <v>0</v>
          </cell>
          <cell r="E754">
            <v>0</v>
          </cell>
        </row>
        <row r="755">
          <cell r="A755">
            <v>7000</v>
          </cell>
          <cell r="B755">
            <v>404</v>
          </cell>
          <cell r="C755" t="str">
            <v>Wages - Base</v>
          </cell>
          <cell r="D755">
            <v>16236.591613000001</v>
          </cell>
          <cell r="E755">
            <v>40000.080000000002</v>
          </cell>
        </row>
        <row r="756">
          <cell r="A756">
            <v>7000</v>
          </cell>
          <cell r="B756" t="str">
            <v xml:space="preserve"> </v>
          </cell>
          <cell r="C756" t="str">
            <v>Wages - Base</v>
          </cell>
          <cell r="D756">
            <v>268001.87322530005</v>
          </cell>
          <cell r="E756">
            <v>675470.9</v>
          </cell>
        </row>
        <row r="757">
          <cell r="A757">
            <v>7005</v>
          </cell>
          <cell r="B757">
            <v>1</v>
          </cell>
          <cell r="C757" t="str">
            <v>Wages - Bonus</v>
          </cell>
          <cell r="D757">
            <v>9666.7987097000005</v>
          </cell>
          <cell r="E757">
            <v>35013.75</v>
          </cell>
        </row>
        <row r="758">
          <cell r="A758">
            <v>7005</v>
          </cell>
          <cell r="B758">
            <v>2</v>
          </cell>
          <cell r="C758" t="str">
            <v>Wages - Bonus</v>
          </cell>
          <cell r="D758">
            <v>8947.1509676999995</v>
          </cell>
          <cell r="E758">
            <v>28164.93</v>
          </cell>
        </row>
        <row r="759">
          <cell r="A759">
            <v>7005</v>
          </cell>
          <cell r="B759">
            <v>3</v>
          </cell>
          <cell r="C759" t="str">
            <v>Wages - Bonus</v>
          </cell>
          <cell r="D759">
            <v>21004.129032000001</v>
          </cell>
          <cell r="E759">
            <v>71311.039999999994</v>
          </cell>
        </row>
        <row r="760">
          <cell r="A760">
            <v>7005</v>
          </cell>
          <cell r="B760">
            <v>5</v>
          </cell>
          <cell r="C760" t="str">
            <v>Wages - Bonus</v>
          </cell>
          <cell r="D760">
            <v>12708.419032</v>
          </cell>
          <cell r="E760">
            <v>49748.93</v>
          </cell>
        </row>
        <row r="761">
          <cell r="A761">
            <v>7005</v>
          </cell>
          <cell r="B761">
            <v>6</v>
          </cell>
          <cell r="C761" t="str">
            <v>Wages - Bonus</v>
          </cell>
          <cell r="D761">
            <v>50343.923225999999</v>
          </cell>
          <cell r="E761">
            <v>156325.17000000001</v>
          </cell>
        </row>
        <row r="762">
          <cell r="A762">
            <v>7005</v>
          </cell>
          <cell r="B762">
            <v>7</v>
          </cell>
          <cell r="C762" t="str">
            <v>Wages - Bonus</v>
          </cell>
          <cell r="D762">
            <v>38539.618387000002</v>
          </cell>
          <cell r="E762">
            <v>123482.2</v>
          </cell>
        </row>
        <row r="763">
          <cell r="A763">
            <v>7005</v>
          </cell>
          <cell r="B763">
            <v>8</v>
          </cell>
          <cell r="C763" t="str">
            <v>Wages - Bonus</v>
          </cell>
          <cell r="D763">
            <v>3779.7432257999999</v>
          </cell>
          <cell r="E763">
            <v>14915.19</v>
          </cell>
        </row>
        <row r="764">
          <cell r="A764">
            <v>7005</v>
          </cell>
          <cell r="B764">
            <v>9</v>
          </cell>
          <cell r="C764" t="str">
            <v>Wages - Bonus</v>
          </cell>
          <cell r="D764">
            <v>-228.42548386999999</v>
          </cell>
          <cell r="E764">
            <v>791.52</v>
          </cell>
        </row>
        <row r="765">
          <cell r="A765">
            <v>7005</v>
          </cell>
          <cell r="B765">
            <v>10</v>
          </cell>
          <cell r="C765" t="str">
            <v>Wages - Bonus</v>
          </cell>
          <cell r="D765">
            <v>11689.804516</v>
          </cell>
          <cell r="E765">
            <v>46297.47</v>
          </cell>
        </row>
        <row r="766">
          <cell r="A766">
            <v>7005</v>
          </cell>
          <cell r="B766">
            <v>11</v>
          </cell>
          <cell r="C766" t="str">
            <v>Wages - Bonus</v>
          </cell>
          <cell r="D766">
            <v>2892.5712902999999</v>
          </cell>
          <cell r="E766">
            <v>23849.599999999999</v>
          </cell>
        </row>
        <row r="767">
          <cell r="A767">
            <v>7005</v>
          </cell>
          <cell r="B767">
            <v>12</v>
          </cell>
          <cell r="C767" t="str">
            <v>Wages - Bonus</v>
          </cell>
          <cell r="D767">
            <v>1649.7438709999999</v>
          </cell>
          <cell r="E767">
            <v>15761.53</v>
          </cell>
        </row>
        <row r="768">
          <cell r="A768">
            <v>7005</v>
          </cell>
          <cell r="B768">
            <v>14</v>
          </cell>
          <cell r="C768" t="str">
            <v>Wages - Bonus</v>
          </cell>
          <cell r="D768">
            <v>-312.61548386999999</v>
          </cell>
          <cell r="E768">
            <v>1881.6</v>
          </cell>
        </row>
        <row r="769">
          <cell r="A769">
            <v>7005</v>
          </cell>
          <cell r="B769">
            <v>86</v>
          </cell>
          <cell r="C769" t="str">
            <v>Wages - Bonus</v>
          </cell>
          <cell r="D769">
            <v>-142.65</v>
          </cell>
          <cell r="E769">
            <v>-142.65</v>
          </cell>
        </row>
        <row r="770">
          <cell r="A770">
            <v>7005</v>
          </cell>
          <cell r="B770">
            <v>400</v>
          </cell>
          <cell r="C770" t="str">
            <v>Wages - Bonus</v>
          </cell>
          <cell r="D770">
            <v>11870.967742000001</v>
          </cell>
          <cell r="E770">
            <v>19400</v>
          </cell>
        </row>
        <row r="771">
          <cell r="A771">
            <v>7005</v>
          </cell>
          <cell r="B771">
            <v>404</v>
          </cell>
          <cell r="C771" t="str">
            <v>Wages - Bonus</v>
          </cell>
          <cell r="D771">
            <v>0</v>
          </cell>
          <cell r="E771">
            <v>200</v>
          </cell>
        </row>
        <row r="772">
          <cell r="A772">
            <v>7005</v>
          </cell>
          <cell r="B772" t="str">
            <v xml:space="preserve"> </v>
          </cell>
          <cell r="C772" t="str">
            <v>Wages - Bonus</v>
          </cell>
          <cell r="D772">
            <v>172409.17903176</v>
          </cell>
          <cell r="E772">
            <v>587000.28</v>
          </cell>
        </row>
        <row r="773">
          <cell r="A773">
            <v>7010</v>
          </cell>
          <cell r="B773">
            <v>1</v>
          </cell>
          <cell r="C773" t="str">
            <v>Employee Benefits-Flex Credits</v>
          </cell>
          <cell r="D773">
            <v>1948.3870968000001</v>
          </cell>
          <cell r="E773">
            <v>4800</v>
          </cell>
        </row>
        <row r="774">
          <cell r="A774">
            <v>7010</v>
          </cell>
          <cell r="B774">
            <v>2</v>
          </cell>
          <cell r="C774" t="str">
            <v>Employee Benefits-Flex Credits</v>
          </cell>
          <cell r="D774">
            <v>1948.3870968000001</v>
          </cell>
          <cell r="E774">
            <v>4800</v>
          </cell>
        </row>
        <row r="775">
          <cell r="A775">
            <v>7010</v>
          </cell>
          <cell r="B775">
            <v>3</v>
          </cell>
          <cell r="C775" t="str">
            <v>Employee Benefits-Flex Credits</v>
          </cell>
          <cell r="D775">
            <v>487.09677419000002</v>
          </cell>
          <cell r="E775">
            <v>1200</v>
          </cell>
        </row>
        <row r="776">
          <cell r="A776">
            <v>7010</v>
          </cell>
          <cell r="B776">
            <v>5</v>
          </cell>
          <cell r="C776" t="str">
            <v>Employee Benefits-Flex Credits</v>
          </cell>
          <cell r="D776">
            <v>874.19354839000005</v>
          </cell>
          <cell r="E776">
            <v>2300</v>
          </cell>
        </row>
        <row r="777">
          <cell r="A777">
            <v>7010</v>
          </cell>
          <cell r="B777">
            <v>6</v>
          </cell>
          <cell r="C777" t="str">
            <v>Employee Benefits-Flex Credits</v>
          </cell>
          <cell r="D777">
            <v>1461.2903226000001</v>
          </cell>
          <cell r="E777">
            <v>3600</v>
          </cell>
        </row>
        <row r="778">
          <cell r="A778">
            <v>7010</v>
          </cell>
          <cell r="B778">
            <v>7</v>
          </cell>
          <cell r="C778" t="str">
            <v>Employee Benefits-Flex Credits</v>
          </cell>
          <cell r="D778">
            <v>1948.3870968000001</v>
          </cell>
          <cell r="E778">
            <v>5400</v>
          </cell>
        </row>
        <row r="779">
          <cell r="A779">
            <v>7010</v>
          </cell>
          <cell r="B779">
            <v>8</v>
          </cell>
          <cell r="C779" t="str">
            <v>Employee Benefits-Flex Credits</v>
          </cell>
          <cell r="D779">
            <v>487.09677419000002</v>
          </cell>
          <cell r="E779">
            <v>1200</v>
          </cell>
        </row>
        <row r="780">
          <cell r="A780">
            <v>7010</v>
          </cell>
          <cell r="B780">
            <v>10</v>
          </cell>
          <cell r="C780" t="str">
            <v>Employee Benefits-Flex Credits</v>
          </cell>
          <cell r="D780">
            <v>974.19354839000005</v>
          </cell>
          <cell r="E780">
            <v>2400</v>
          </cell>
        </row>
        <row r="781">
          <cell r="A781">
            <v>7010</v>
          </cell>
          <cell r="B781">
            <v>11</v>
          </cell>
          <cell r="C781" t="str">
            <v>Employee Benefits-Flex Credits</v>
          </cell>
          <cell r="D781">
            <v>174.19354838999999</v>
          </cell>
          <cell r="E781">
            <v>1600</v>
          </cell>
        </row>
        <row r="782">
          <cell r="A782">
            <v>7010</v>
          </cell>
          <cell r="B782">
            <v>12</v>
          </cell>
          <cell r="C782" t="str">
            <v>Employee Benefits-Flex Credits</v>
          </cell>
          <cell r="D782">
            <v>87.096774194000005</v>
          </cell>
          <cell r="E782">
            <v>800</v>
          </cell>
        </row>
        <row r="783">
          <cell r="A783">
            <v>7010</v>
          </cell>
          <cell r="B783">
            <v>14</v>
          </cell>
          <cell r="C783" t="str">
            <v>Employee Benefits-Flex Credits</v>
          </cell>
          <cell r="D783">
            <v>974.19354839000005</v>
          </cell>
          <cell r="E783">
            <v>2400</v>
          </cell>
        </row>
        <row r="784">
          <cell r="A784">
            <v>7010</v>
          </cell>
          <cell r="B784">
            <v>400</v>
          </cell>
          <cell r="C784" t="str">
            <v>Employee Benefits-Flex Credits</v>
          </cell>
          <cell r="D784">
            <v>2048.3870968000001</v>
          </cell>
          <cell r="E784">
            <v>4900</v>
          </cell>
        </row>
        <row r="785">
          <cell r="A785">
            <v>7010</v>
          </cell>
          <cell r="B785">
            <v>404</v>
          </cell>
          <cell r="C785" t="str">
            <v>Employee Benefits-Flex Credits</v>
          </cell>
          <cell r="D785">
            <v>974.19354839000005</v>
          </cell>
          <cell r="E785">
            <v>2400</v>
          </cell>
        </row>
        <row r="786">
          <cell r="A786">
            <v>7010</v>
          </cell>
          <cell r="B786" t="str">
            <v xml:space="preserve"> </v>
          </cell>
          <cell r="C786" t="str">
            <v>Employee Benefits-Flex Credits</v>
          </cell>
          <cell r="D786">
            <v>14387.096774324002</v>
          </cell>
          <cell r="E786">
            <v>37800</v>
          </cell>
        </row>
        <row r="787">
          <cell r="A787">
            <v>7011</v>
          </cell>
          <cell r="B787">
            <v>1</v>
          </cell>
          <cell r="C787" t="str">
            <v>Employee Benefits - Other</v>
          </cell>
          <cell r="D787">
            <v>0</v>
          </cell>
          <cell r="E787">
            <v>0</v>
          </cell>
        </row>
        <row r="788">
          <cell r="A788">
            <v>7011</v>
          </cell>
          <cell r="B788">
            <v>2</v>
          </cell>
          <cell r="C788" t="str">
            <v>Employee Benefits - Other</v>
          </cell>
          <cell r="D788">
            <v>0</v>
          </cell>
          <cell r="E788">
            <v>0</v>
          </cell>
        </row>
        <row r="789">
          <cell r="A789">
            <v>7011</v>
          </cell>
          <cell r="B789">
            <v>3</v>
          </cell>
          <cell r="C789" t="str">
            <v>Employee Benefits - Other</v>
          </cell>
          <cell r="D789">
            <v>0</v>
          </cell>
          <cell r="E789">
            <v>0</v>
          </cell>
        </row>
        <row r="790">
          <cell r="A790">
            <v>7011</v>
          </cell>
          <cell r="B790">
            <v>5</v>
          </cell>
          <cell r="C790" t="str">
            <v>Employee Benefits - Other</v>
          </cell>
          <cell r="D790">
            <v>0</v>
          </cell>
          <cell r="E790">
            <v>0</v>
          </cell>
        </row>
        <row r="791">
          <cell r="A791">
            <v>7011</v>
          </cell>
          <cell r="B791">
            <v>6</v>
          </cell>
          <cell r="C791" t="str">
            <v>Employee Benefits - Other</v>
          </cell>
          <cell r="D791">
            <v>0</v>
          </cell>
          <cell r="E791">
            <v>0</v>
          </cell>
        </row>
        <row r="792">
          <cell r="A792">
            <v>7011</v>
          </cell>
          <cell r="B792">
            <v>7</v>
          </cell>
          <cell r="C792" t="str">
            <v>Employee Benefits - Other</v>
          </cell>
          <cell r="D792">
            <v>0</v>
          </cell>
          <cell r="E792">
            <v>198</v>
          </cell>
        </row>
        <row r="793">
          <cell r="A793">
            <v>7011</v>
          </cell>
          <cell r="B793">
            <v>8</v>
          </cell>
          <cell r="C793" t="str">
            <v>Employee Benefits - Other</v>
          </cell>
          <cell r="D793">
            <v>0</v>
          </cell>
          <cell r="E793">
            <v>0</v>
          </cell>
        </row>
        <row r="794">
          <cell r="A794">
            <v>7011</v>
          </cell>
          <cell r="B794">
            <v>9</v>
          </cell>
          <cell r="C794" t="str">
            <v>Employee Benefits - Other</v>
          </cell>
          <cell r="D794">
            <v>0</v>
          </cell>
          <cell r="E794">
            <v>0</v>
          </cell>
        </row>
        <row r="795">
          <cell r="A795">
            <v>7011</v>
          </cell>
          <cell r="B795">
            <v>10</v>
          </cell>
          <cell r="C795" t="str">
            <v>Employee Benefits - Other</v>
          </cell>
          <cell r="D795">
            <v>0</v>
          </cell>
          <cell r="E795">
            <v>0</v>
          </cell>
        </row>
        <row r="796">
          <cell r="A796">
            <v>7011</v>
          </cell>
          <cell r="B796">
            <v>11</v>
          </cell>
          <cell r="C796" t="str">
            <v>Employee Benefits - Other</v>
          </cell>
          <cell r="D796">
            <v>0</v>
          </cell>
          <cell r="E796">
            <v>0</v>
          </cell>
        </row>
        <row r="797">
          <cell r="A797">
            <v>7011</v>
          </cell>
          <cell r="B797">
            <v>12</v>
          </cell>
          <cell r="C797" t="str">
            <v>Employee Benefits - Other</v>
          </cell>
          <cell r="D797">
            <v>0</v>
          </cell>
          <cell r="E797">
            <v>0</v>
          </cell>
        </row>
        <row r="798">
          <cell r="A798">
            <v>7011</v>
          </cell>
          <cell r="B798">
            <v>14</v>
          </cell>
          <cell r="C798" t="str">
            <v>Employee Benefits - Other</v>
          </cell>
          <cell r="D798">
            <v>0</v>
          </cell>
          <cell r="E798">
            <v>0</v>
          </cell>
        </row>
        <row r="799">
          <cell r="A799">
            <v>7011</v>
          </cell>
          <cell r="B799">
            <v>100</v>
          </cell>
          <cell r="C799" t="str">
            <v>Employee Benefits - Other</v>
          </cell>
          <cell r="D799">
            <v>94.5</v>
          </cell>
          <cell r="E799">
            <v>0</v>
          </cell>
        </row>
        <row r="800">
          <cell r="A800">
            <v>7011</v>
          </cell>
          <cell r="B800">
            <v>400</v>
          </cell>
          <cell r="C800" t="str">
            <v>Employee Benefits - Other</v>
          </cell>
          <cell r="D800">
            <v>0</v>
          </cell>
          <cell r="E800">
            <v>0</v>
          </cell>
        </row>
        <row r="801">
          <cell r="A801">
            <v>7011</v>
          </cell>
          <cell r="B801" t="str">
            <v xml:space="preserve"> </v>
          </cell>
          <cell r="C801" t="str">
            <v>Employee Benefits - Other</v>
          </cell>
          <cell r="D801">
            <v>94.5</v>
          </cell>
          <cell r="E801">
            <v>198</v>
          </cell>
        </row>
        <row r="802">
          <cell r="A802">
            <v>7015</v>
          </cell>
          <cell r="B802">
            <v>1</v>
          </cell>
          <cell r="C802" t="str">
            <v>401(K) Match</v>
          </cell>
          <cell r="D802">
            <v>2053.3203226000001</v>
          </cell>
          <cell r="E802">
            <v>5160.68</v>
          </cell>
        </row>
        <row r="803">
          <cell r="A803">
            <v>7015</v>
          </cell>
          <cell r="B803">
            <v>2</v>
          </cell>
          <cell r="C803" t="str">
            <v>401(K) Match</v>
          </cell>
          <cell r="D803">
            <v>1169.0293548</v>
          </cell>
          <cell r="E803">
            <v>3255.6</v>
          </cell>
        </row>
        <row r="804">
          <cell r="A804">
            <v>7015</v>
          </cell>
          <cell r="B804">
            <v>3</v>
          </cell>
          <cell r="C804" t="str">
            <v>401(K) Match</v>
          </cell>
          <cell r="D804">
            <v>2396.1887096999999</v>
          </cell>
          <cell r="E804">
            <v>6080.6</v>
          </cell>
        </row>
        <row r="805">
          <cell r="A805">
            <v>7015</v>
          </cell>
          <cell r="B805">
            <v>4</v>
          </cell>
          <cell r="C805" t="str">
            <v>401(K) Match</v>
          </cell>
          <cell r="D805">
            <v>0</v>
          </cell>
          <cell r="E805">
            <v>0</v>
          </cell>
        </row>
        <row r="806">
          <cell r="A806">
            <v>7015</v>
          </cell>
          <cell r="B806">
            <v>5</v>
          </cell>
          <cell r="C806" t="str">
            <v>401(K) Match</v>
          </cell>
          <cell r="D806">
            <v>1661.8619355000001</v>
          </cell>
          <cell r="E806">
            <v>4742.67</v>
          </cell>
        </row>
        <row r="807">
          <cell r="A807">
            <v>7015</v>
          </cell>
          <cell r="B807">
            <v>6</v>
          </cell>
          <cell r="C807" t="str">
            <v>401(K) Match</v>
          </cell>
          <cell r="D807">
            <v>5214.3096773999996</v>
          </cell>
          <cell r="E807">
            <v>10857.43</v>
          </cell>
        </row>
        <row r="808">
          <cell r="A808">
            <v>7015</v>
          </cell>
          <cell r="B808">
            <v>7</v>
          </cell>
          <cell r="C808" t="str">
            <v>401(K) Match</v>
          </cell>
          <cell r="D808">
            <v>3857.7148387000002</v>
          </cell>
          <cell r="E808">
            <v>7245.55</v>
          </cell>
        </row>
        <row r="809">
          <cell r="A809">
            <v>7015</v>
          </cell>
          <cell r="B809">
            <v>8</v>
          </cell>
          <cell r="C809" t="str">
            <v>401(K) Match</v>
          </cell>
          <cell r="D809">
            <v>498.15967741999998</v>
          </cell>
          <cell r="E809">
            <v>1741.4</v>
          </cell>
        </row>
        <row r="810">
          <cell r="A810">
            <v>7015</v>
          </cell>
          <cell r="B810">
            <v>9</v>
          </cell>
          <cell r="C810" t="str">
            <v>401(K) Match</v>
          </cell>
          <cell r="D810">
            <v>131.90580645</v>
          </cell>
          <cell r="E810">
            <v>162.47999999999999</v>
          </cell>
        </row>
        <row r="811">
          <cell r="A811">
            <v>7015</v>
          </cell>
          <cell r="B811">
            <v>10</v>
          </cell>
          <cell r="C811" t="str">
            <v>401(K) Match</v>
          </cell>
          <cell r="D811">
            <v>1414.9580645000001</v>
          </cell>
          <cell r="E811">
            <v>3831.52</v>
          </cell>
        </row>
        <row r="812">
          <cell r="A812">
            <v>7015</v>
          </cell>
          <cell r="B812">
            <v>11</v>
          </cell>
          <cell r="C812" t="str">
            <v>401(K) Match</v>
          </cell>
          <cell r="D812">
            <v>104.51612903</v>
          </cell>
          <cell r="E812">
            <v>1890.87</v>
          </cell>
        </row>
        <row r="813">
          <cell r="A813">
            <v>7015</v>
          </cell>
          <cell r="B813">
            <v>12</v>
          </cell>
          <cell r="C813" t="str">
            <v>401(K) Match</v>
          </cell>
          <cell r="D813">
            <v>197.98387097</v>
          </cell>
          <cell r="E813">
            <v>1553.52</v>
          </cell>
        </row>
        <row r="814">
          <cell r="A814">
            <v>7015</v>
          </cell>
          <cell r="B814">
            <v>14</v>
          </cell>
          <cell r="C814" t="str">
            <v>401(K) Match</v>
          </cell>
          <cell r="D814">
            <v>38.104838710000003</v>
          </cell>
          <cell r="E814">
            <v>776.15</v>
          </cell>
        </row>
        <row r="815">
          <cell r="A815">
            <v>7015</v>
          </cell>
          <cell r="B815">
            <v>82</v>
          </cell>
          <cell r="C815" t="str">
            <v>401(K) Match</v>
          </cell>
          <cell r="D815">
            <v>0</v>
          </cell>
          <cell r="E815">
            <v>0</v>
          </cell>
        </row>
        <row r="816">
          <cell r="A816">
            <v>7015</v>
          </cell>
          <cell r="B816">
            <v>83</v>
          </cell>
          <cell r="C816" t="str">
            <v>401(K) Match</v>
          </cell>
          <cell r="D816">
            <v>0</v>
          </cell>
          <cell r="E816">
            <v>0</v>
          </cell>
        </row>
        <row r="817">
          <cell r="A817">
            <v>7015</v>
          </cell>
          <cell r="B817">
            <v>86</v>
          </cell>
          <cell r="C817" t="str">
            <v>401(K) Match</v>
          </cell>
          <cell r="D817">
            <v>0</v>
          </cell>
          <cell r="E817">
            <v>0</v>
          </cell>
        </row>
        <row r="818">
          <cell r="A818">
            <v>7015</v>
          </cell>
          <cell r="B818">
            <v>100</v>
          </cell>
          <cell r="C818" t="str">
            <v>401(K) Match</v>
          </cell>
          <cell r="D818">
            <v>0</v>
          </cell>
          <cell r="E818">
            <v>0</v>
          </cell>
        </row>
        <row r="819">
          <cell r="A819">
            <v>7015</v>
          </cell>
          <cell r="B819">
            <v>130</v>
          </cell>
          <cell r="C819" t="str">
            <v>401(K) Match</v>
          </cell>
          <cell r="D819">
            <v>0</v>
          </cell>
          <cell r="E819">
            <v>0</v>
          </cell>
        </row>
        <row r="820">
          <cell r="A820">
            <v>7015</v>
          </cell>
          <cell r="B820">
            <v>131</v>
          </cell>
          <cell r="C820" t="str">
            <v>401(K) Match</v>
          </cell>
          <cell r="D820">
            <v>0</v>
          </cell>
          <cell r="E820">
            <v>0</v>
          </cell>
        </row>
        <row r="821">
          <cell r="A821">
            <v>7015</v>
          </cell>
          <cell r="B821">
            <v>301</v>
          </cell>
          <cell r="C821" t="str">
            <v>401(K) Match</v>
          </cell>
          <cell r="D821">
            <v>0</v>
          </cell>
          <cell r="E821">
            <v>0</v>
          </cell>
        </row>
        <row r="822">
          <cell r="A822">
            <v>7015</v>
          </cell>
          <cell r="B822">
            <v>400</v>
          </cell>
          <cell r="C822" t="str">
            <v>401(K) Match</v>
          </cell>
          <cell r="D822">
            <v>2417.1393548000001</v>
          </cell>
          <cell r="E822">
            <v>5279.84</v>
          </cell>
        </row>
        <row r="823">
          <cell r="A823">
            <v>7015</v>
          </cell>
          <cell r="B823">
            <v>401</v>
          </cell>
          <cell r="C823" t="str">
            <v>401(K) Match</v>
          </cell>
          <cell r="D823">
            <v>0</v>
          </cell>
          <cell r="E823">
            <v>0</v>
          </cell>
        </row>
        <row r="824">
          <cell r="A824">
            <v>7015</v>
          </cell>
          <cell r="B824">
            <v>404</v>
          </cell>
          <cell r="C824" t="str">
            <v>401(K) Match</v>
          </cell>
          <cell r="D824">
            <v>811.89290323</v>
          </cell>
          <cell r="E824">
            <v>2010.16</v>
          </cell>
        </row>
        <row r="825">
          <cell r="A825">
            <v>7015</v>
          </cell>
          <cell r="B825" t="str">
            <v xml:space="preserve"> </v>
          </cell>
          <cell r="C825" t="str">
            <v>401(K) Match</v>
          </cell>
          <cell r="D825">
            <v>21967.085483809999</v>
          </cell>
          <cell r="E825">
            <v>54588.470000000016</v>
          </cell>
        </row>
        <row r="826">
          <cell r="A826">
            <v>7016</v>
          </cell>
          <cell r="B826">
            <v>1</v>
          </cell>
          <cell r="C826" t="str">
            <v>401(K) Core 4%</v>
          </cell>
          <cell r="D826">
            <v>1817.8516129</v>
          </cell>
          <cell r="E826">
            <v>4444.3599999999997</v>
          </cell>
        </row>
        <row r="827">
          <cell r="A827">
            <v>7016</v>
          </cell>
          <cell r="B827">
            <v>2</v>
          </cell>
          <cell r="C827" t="str">
            <v>401(K) Core 4%</v>
          </cell>
          <cell r="D827">
            <v>1022.9029032</v>
          </cell>
          <cell r="E827">
            <v>2820.48</v>
          </cell>
        </row>
        <row r="828">
          <cell r="A828">
            <v>7016</v>
          </cell>
          <cell r="B828">
            <v>3</v>
          </cell>
          <cell r="C828" t="str">
            <v>401(K) Core 4%</v>
          </cell>
          <cell r="D828">
            <v>1946.0793547999999</v>
          </cell>
          <cell r="E828">
            <v>4936.26</v>
          </cell>
        </row>
        <row r="829">
          <cell r="A829">
            <v>7016</v>
          </cell>
          <cell r="B829">
            <v>5</v>
          </cell>
          <cell r="C829" t="str">
            <v>401(K) Core 4%</v>
          </cell>
          <cell r="D829">
            <v>1699.5593547999999</v>
          </cell>
          <cell r="E829">
            <v>4303.1400000000003</v>
          </cell>
        </row>
        <row r="830">
          <cell r="A830">
            <v>7016</v>
          </cell>
          <cell r="B830">
            <v>6</v>
          </cell>
          <cell r="C830" t="str">
            <v>401(K) Core 4%</v>
          </cell>
          <cell r="D830">
            <v>4249.3832258000002</v>
          </cell>
          <cell r="E830">
            <v>10817.64</v>
          </cell>
        </row>
        <row r="831">
          <cell r="A831">
            <v>7016</v>
          </cell>
          <cell r="B831">
            <v>7</v>
          </cell>
          <cell r="C831" t="str">
            <v>401(K) Core 4%</v>
          </cell>
          <cell r="D831">
            <v>3174.5554839000001</v>
          </cell>
          <cell r="E831">
            <v>8351.26</v>
          </cell>
        </row>
        <row r="832">
          <cell r="A832">
            <v>7016</v>
          </cell>
          <cell r="B832">
            <v>8</v>
          </cell>
          <cell r="C832" t="str">
            <v>401(K) Core 4%</v>
          </cell>
          <cell r="D832">
            <v>427.75354838999999</v>
          </cell>
          <cell r="E832">
            <v>1465.12</v>
          </cell>
        </row>
        <row r="833">
          <cell r="A833">
            <v>7016</v>
          </cell>
          <cell r="B833">
            <v>9</v>
          </cell>
          <cell r="C833" t="str">
            <v>401(K) Core 4%</v>
          </cell>
          <cell r="D833">
            <v>105.50516129</v>
          </cell>
          <cell r="E833">
            <v>129.96</v>
          </cell>
        </row>
        <row r="834">
          <cell r="A834">
            <v>7016</v>
          </cell>
          <cell r="B834">
            <v>10</v>
          </cell>
          <cell r="C834" t="str">
            <v>401(K) Core 4%</v>
          </cell>
          <cell r="D834">
            <v>1180.6761289999999</v>
          </cell>
          <cell r="E834">
            <v>3185.21</v>
          </cell>
        </row>
        <row r="835">
          <cell r="A835">
            <v>7016</v>
          </cell>
          <cell r="B835">
            <v>11</v>
          </cell>
          <cell r="C835" t="str">
            <v>401(K) Core 4%</v>
          </cell>
          <cell r="D835">
            <v>196.32258064999999</v>
          </cell>
          <cell r="E835">
            <v>1696.69</v>
          </cell>
        </row>
        <row r="836">
          <cell r="A836">
            <v>7016</v>
          </cell>
          <cell r="B836">
            <v>12</v>
          </cell>
          <cell r="C836" t="str">
            <v>401(K) Core 4%</v>
          </cell>
          <cell r="D836">
            <v>163.61290323</v>
          </cell>
          <cell r="E836">
            <v>1290.81</v>
          </cell>
        </row>
        <row r="837">
          <cell r="A837">
            <v>7016</v>
          </cell>
          <cell r="B837">
            <v>14</v>
          </cell>
          <cell r="C837" t="str">
            <v>401(K) Core 4%</v>
          </cell>
          <cell r="D837">
            <v>404.54741934999998</v>
          </cell>
          <cell r="E837">
            <v>1070.79</v>
          </cell>
        </row>
        <row r="838">
          <cell r="A838">
            <v>7016</v>
          </cell>
          <cell r="B838">
            <v>400</v>
          </cell>
          <cell r="C838" t="str">
            <v>401(K) Core 4%</v>
          </cell>
          <cell r="D838">
            <v>2058.0696773999998</v>
          </cell>
          <cell r="E838">
            <v>4519.88</v>
          </cell>
        </row>
        <row r="839">
          <cell r="A839">
            <v>7016</v>
          </cell>
          <cell r="B839">
            <v>404</v>
          </cell>
          <cell r="C839" t="str">
            <v>401(K) Core 4%</v>
          </cell>
          <cell r="D839">
            <v>776.58709677000002</v>
          </cell>
          <cell r="E839">
            <v>1836.03</v>
          </cell>
        </row>
        <row r="840">
          <cell r="A840">
            <v>7016</v>
          </cell>
          <cell r="B840" t="str">
            <v xml:space="preserve"> </v>
          </cell>
          <cell r="C840" t="str">
            <v>401(K) Core 4%</v>
          </cell>
          <cell r="D840">
            <v>19223.406451479997</v>
          </cell>
          <cell r="E840">
            <v>50867.63</v>
          </cell>
        </row>
        <row r="841">
          <cell r="A841">
            <v>7020</v>
          </cell>
          <cell r="B841">
            <v>1</v>
          </cell>
          <cell r="C841" t="str">
            <v>Payroll Taxes</v>
          </cell>
          <cell r="D841">
            <v>3396.5525806000001</v>
          </cell>
          <cell r="E841">
            <v>8316.6</v>
          </cell>
        </row>
        <row r="842">
          <cell r="A842">
            <v>7020</v>
          </cell>
          <cell r="B842">
            <v>2</v>
          </cell>
          <cell r="C842" t="str">
            <v>Payroll Taxes</v>
          </cell>
          <cell r="D842">
            <v>1974.34</v>
          </cell>
          <cell r="E842">
            <v>5423.1</v>
          </cell>
        </row>
        <row r="843">
          <cell r="A843">
            <v>7020</v>
          </cell>
          <cell r="B843">
            <v>3</v>
          </cell>
          <cell r="C843" t="str">
            <v>Payroll Taxes</v>
          </cell>
          <cell r="D843">
            <v>3903.5129032</v>
          </cell>
          <cell r="E843">
            <v>7964.75</v>
          </cell>
        </row>
        <row r="844">
          <cell r="A844">
            <v>7020</v>
          </cell>
          <cell r="B844">
            <v>4</v>
          </cell>
          <cell r="C844" t="str">
            <v>Payroll Taxes</v>
          </cell>
          <cell r="D844">
            <v>0</v>
          </cell>
          <cell r="E844">
            <v>0</v>
          </cell>
        </row>
        <row r="845">
          <cell r="A845">
            <v>7020</v>
          </cell>
          <cell r="B845">
            <v>5</v>
          </cell>
          <cell r="C845" t="str">
            <v>Payroll Taxes</v>
          </cell>
          <cell r="D845">
            <v>3270.5467742000001</v>
          </cell>
          <cell r="E845">
            <v>8250.5400000000009</v>
          </cell>
        </row>
        <row r="846">
          <cell r="A846">
            <v>7020</v>
          </cell>
          <cell r="B846">
            <v>6</v>
          </cell>
          <cell r="C846" t="str">
            <v>Payroll Taxes</v>
          </cell>
          <cell r="D846">
            <v>8201.9925805999992</v>
          </cell>
          <cell r="E846">
            <v>14783.54</v>
          </cell>
        </row>
        <row r="847">
          <cell r="A847">
            <v>7020</v>
          </cell>
          <cell r="B847">
            <v>7</v>
          </cell>
          <cell r="C847" t="str">
            <v>Payroll Taxes</v>
          </cell>
          <cell r="D847">
            <v>6005.3325806000003</v>
          </cell>
          <cell r="E847">
            <v>9514.82</v>
          </cell>
        </row>
        <row r="848">
          <cell r="A848">
            <v>7020</v>
          </cell>
          <cell r="B848">
            <v>8</v>
          </cell>
          <cell r="C848" t="str">
            <v>Payroll Taxes</v>
          </cell>
          <cell r="D848">
            <v>861.03548387000001</v>
          </cell>
          <cell r="E848">
            <v>2890.77</v>
          </cell>
        </row>
        <row r="849">
          <cell r="A849">
            <v>7020</v>
          </cell>
          <cell r="B849">
            <v>9</v>
          </cell>
          <cell r="C849" t="str">
            <v>Payroll Taxes</v>
          </cell>
          <cell r="D849">
            <v>224.86709676999999</v>
          </cell>
          <cell r="E849">
            <v>301.98</v>
          </cell>
        </row>
        <row r="850">
          <cell r="A850">
            <v>7020</v>
          </cell>
          <cell r="B850">
            <v>10</v>
          </cell>
          <cell r="C850" t="str">
            <v>Payroll Taxes</v>
          </cell>
          <cell r="D850">
            <v>2219.1435483999999</v>
          </cell>
          <cell r="E850">
            <v>5975.84</v>
          </cell>
        </row>
        <row r="851">
          <cell r="A851">
            <v>7020</v>
          </cell>
          <cell r="B851">
            <v>11</v>
          </cell>
          <cell r="C851" t="str">
            <v>Payroll Taxes</v>
          </cell>
          <cell r="D851">
            <v>383.99</v>
          </cell>
          <cell r="E851">
            <v>3189.45</v>
          </cell>
        </row>
        <row r="852">
          <cell r="A852">
            <v>7020</v>
          </cell>
          <cell r="B852">
            <v>12</v>
          </cell>
          <cell r="C852" t="str">
            <v>Payroll Taxes</v>
          </cell>
          <cell r="D852">
            <v>333.68322581000001</v>
          </cell>
          <cell r="E852">
            <v>2569.52</v>
          </cell>
        </row>
        <row r="853">
          <cell r="A853">
            <v>7020</v>
          </cell>
          <cell r="B853">
            <v>14</v>
          </cell>
          <cell r="C853" t="str">
            <v>Payroll Taxes</v>
          </cell>
          <cell r="D853">
            <v>688.11129031999997</v>
          </cell>
          <cell r="E853">
            <v>1822.66</v>
          </cell>
        </row>
        <row r="854">
          <cell r="A854">
            <v>7020</v>
          </cell>
          <cell r="B854">
            <v>82</v>
          </cell>
          <cell r="C854" t="str">
            <v>Payroll Taxes</v>
          </cell>
          <cell r="D854">
            <v>0</v>
          </cell>
          <cell r="E854">
            <v>0</v>
          </cell>
        </row>
        <row r="855">
          <cell r="A855">
            <v>7020</v>
          </cell>
          <cell r="B855">
            <v>83</v>
          </cell>
          <cell r="C855" t="str">
            <v>Payroll Taxes</v>
          </cell>
          <cell r="D855">
            <v>0</v>
          </cell>
          <cell r="E855">
            <v>0</v>
          </cell>
        </row>
        <row r="856">
          <cell r="A856">
            <v>7020</v>
          </cell>
          <cell r="B856">
            <v>86</v>
          </cell>
          <cell r="C856" t="str">
            <v>Payroll Taxes</v>
          </cell>
          <cell r="D856">
            <v>0</v>
          </cell>
          <cell r="E856">
            <v>0</v>
          </cell>
        </row>
        <row r="857">
          <cell r="A857">
            <v>7020</v>
          </cell>
          <cell r="B857">
            <v>100</v>
          </cell>
          <cell r="C857" t="str">
            <v>Payroll Taxes</v>
          </cell>
          <cell r="D857">
            <v>0</v>
          </cell>
          <cell r="E857">
            <v>0</v>
          </cell>
        </row>
        <row r="858">
          <cell r="A858">
            <v>7020</v>
          </cell>
          <cell r="B858">
            <v>122</v>
          </cell>
          <cell r="C858" t="str">
            <v>Payroll Taxes</v>
          </cell>
          <cell r="D858">
            <v>0</v>
          </cell>
          <cell r="E858">
            <v>0</v>
          </cell>
        </row>
        <row r="859">
          <cell r="A859">
            <v>7020</v>
          </cell>
          <cell r="B859">
            <v>130</v>
          </cell>
          <cell r="C859" t="str">
            <v>Payroll Taxes</v>
          </cell>
          <cell r="D859">
            <v>0</v>
          </cell>
          <cell r="E859">
            <v>0</v>
          </cell>
        </row>
        <row r="860">
          <cell r="A860">
            <v>7020</v>
          </cell>
          <cell r="B860">
            <v>131</v>
          </cell>
          <cell r="C860" t="str">
            <v>Payroll Taxes</v>
          </cell>
          <cell r="D860">
            <v>0</v>
          </cell>
          <cell r="E860">
            <v>0</v>
          </cell>
        </row>
        <row r="861">
          <cell r="A861">
            <v>7020</v>
          </cell>
          <cell r="B861">
            <v>301</v>
          </cell>
          <cell r="C861" t="str">
            <v>Payroll Taxes</v>
          </cell>
          <cell r="D861">
            <v>0</v>
          </cell>
          <cell r="E861">
            <v>0</v>
          </cell>
        </row>
        <row r="862">
          <cell r="A862">
            <v>7020</v>
          </cell>
          <cell r="B862">
            <v>400</v>
          </cell>
          <cell r="C862" t="str">
            <v>Payroll Taxes</v>
          </cell>
          <cell r="D862">
            <v>3954.2561289999999</v>
          </cell>
          <cell r="E862">
            <v>8757.7999999999993</v>
          </cell>
        </row>
        <row r="863">
          <cell r="A863">
            <v>7020</v>
          </cell>
          <cell r="B863">
            <v>401</v>
          </cell>
          <cell r="C863" t="str">
            <v>Payroll Taxes</v>
          </cell>
          <cell r="D863">
            <v>0</v>
          </cell>
          <cell r="E863">
            <v>0</v>
          </cell>
        </row>
        <row r="864">
          <cell r="A864">
            <v>7020</v>
          </cell>
          <cell r="B864">
            <v>404</v>
          </cell>
          <cell r="C864" t="str">
            <v>Payroll Taxes</v>
          </cell>
          <cell r="D864">
            <v>1377.6519355</v>
          </cell>
          <cell r="E864">
            <v>3260.17</v>
          </cell>
        </row>
        <row r="865">
          <cell r="A865">
            <v>7020</v>
          </cell>
          <cell r="B865" t="str">
            <v xml:space="preserve"> </v>
          </cell>
          <cell r="C865" t="str">
            <v>Payroll Taxes</v>
          </cell>
          <cell r="D865">
            <v>36795.016128870004</v>
          </cell>
          <cell r="E865">
            <v>83021.540000000008</v>
          </cell>
        </row>
        <row r="866">
          <cell r="A866">
            <v>7040</v>
          </cell>
          <cell r="B866">
            <v>1</v>
          </cell>
          <cell r="C866" t="str">
            <v>Newspaper/Des Moines Register</v>
          </cell>
          <cell r="D866">
            <v>21306.674838999999</v>
          </cell>
          <cell r="E866">
            <v>50778.64</v>
          </cell>
        </row>
        <row r="867">
          <cell r="A867">
            <v>7040</v>
          </cell>
          <cell r="B867">
            <v>2</v>
          </cell>
          <cell r="C867" t="str">
            <v>Newspaper/Des Moines Register</v>
          </cell>
          <cell r="D867">
            <v>25674.233226</v>
          </cell>
          <cell r="E867">
            <v>66542.350000000006</v>
          </cell>
        </row>
        <row r="868">
          <cell r="A868">
            <v>7040</v>
          </cell>
          <cell r="B868">
            <v>3</v>
          </cell>
          <cell r="C868" t="str">
            <v>Newspaper/Des Moines Register</v>
          </cell>
          <cell r="D868">
            <v>34646.510323000002</v>
          </cell>
          <cell r="E868">
            <v>93196.86</v>
          </cell>
        </row>
        <row r="869">
          <cell r="A869">
            <v>7040</v>
          </cell>
          <cell r="B869">
            <v>4</v>
          </cell>
          <cell r="C869" t="str">
            <v>Newspaper/Des Moines Register</v>
          </cell>
          <cell r="D869">
            <v>0</v>
          </cell>
          <cell r="E869">
            <v>0</v>
          </cell>
        </row>
        <row r="870">
          <cell r="A870">
            <v>7040</v>
          </cell>
          <cell r="B870">
            <v>5</v>
          </cell>
          <cell r="C870" t="str">
            <v>Newspaper/Des Moines Register</v>
          </cell>
          <cell r="D870">
            <v>21927.220968000001</v>
          </cell>
          <cell r="E870">
            <v>55458.22</v>
          </cell>
        </row>
        <row r="871">
          <cell r="A871">
            <v>7040</v>
          </cell>
          <cell r="B871">
            <v>6</v>
          </cell>
          <cell r="C871" t="str">
            <v>Newspaper/Des Moines Register</v>
          </cell>
          <cell r="D871">
            <v>61808.267097000004</v>
          </cell>
          <cell r="E871">
            <v>175287.31</v>
          </cell>
        </row>
        <row r="872">
          <cell r="A872">
            <v>7040</v>
          </cell>
          <cell r="B872">
            <v>7</v>
          </cell>
          <cell r="C872" t="str">
            <v>Newspaper/Des Moines Register</v>
          </cell>
          <cell r="D872">
            <v>36094.610968000001</v>
          </cell>
          <cell r="E872">
            <v>95775.14</v>
          </cell>
        </row>
        <row r="873">
          <cell r="A873">
            <v>7040</v>
          </cell>
          <cell r="B873">
            <v>8</v>
          </cell>
          <cell r="C873" t="str">
            <v>Newspaper/Des Moines Register</v>
          </cell>
          <cell r="D873">
            <v>9888.0974193999991</v>
          </cell>
          <cell r="E873">
            <v>24918.32</v>
          </cell>
        </row>
        <row r="874">
          <cell r="A874">
            <v>7040</v>
          </cell>
          <cell r="B874">
            <v>9</v>
          </cell>
          <cell r="C874" t="str">
            <v>Newspaper/Des Moines Register</v>
          </cell>
          <cell r="D874">
            <v>9061.4483870999993</v>
          </cell>
          <cell r="E874">
            <v>11598.44</v>
          </cell>
        </row>
        <row r="875">
          <cell r="A875">
            <v>7040</v>
          </cell>
          <cell r="B875">
            <v>10</v>
          </cell>
          <cell r="C875" t="str">
            <v>Newspaper/Des Moines Register</v>
          </cell>
          <cell r="D875">
            <v>20366.803226</v>
          </cell>
          <cell r="E875">
            <v>49381.37</v>
          </cell>
        </row>
        <row r="876">
          <cell r="A876">
            <v>7040</v>
          </cell>
          <cell r="B876">
            <v>11</v>
          </cell>
          <cell r="C876" t="str">
            <v>Newspaper/Des Moines Register</v>
          </cell>
          <cell r="D876">
            <v>14428.343870999999</v>
          </cell>
          <cell r="E876">
            <v>34430.410000000003</v>
          </cell>
        </row>
        <row r="877">
          <cell r="A877">
            <v>7040</v>
          </cell>
          <cell r="B877">
            <v>12</v>
          </cell>
          <cell r="C877" t="str">
            <v>Newspaper/Des Moines Register</v>
          </cell>
          <cell r="D877">
            <v>12666.929032</v>
          </cell>
          <cell r="E877">
            <v>29285.439999999999</v>
          </cell>
        </row>
        <row r="878">
          <cell r="A878">
            <v>7040</v>
          </cell>
          <cell r="B878">
            <v>14</v>
          </cell>
          <cell r="C878" t="str">
            <v>Newspaper/Des Moines Register</v>
          </cell>
          <cell r="D878">
            <v>11511.970968</v>
          </cell>
          <cell r="E878">
            <v>19617.759999999998</v>
          </cell>
        </row>
        <row r="879">
          <cell r="A879">
            <v>7040</v>
          </cell>
          <cell r="B879">
            <v>82</v>
          </cell>
          <cell r="C879" t="str">
            <v>Newspaper/Des Moines Register</v>
          </cell>
          <cell r="D879">
            <v>0</v>
          </cell>
          <cell r="E879">
            <v>0</v>
          </cell>
        </row>
        <row r="880">
          <cell r="A880">
            <v>7040</v>
          </cell>
          <cell r="B880">
            <v>83</v>
          </cell>
          <cell r="C880" t="str">
            <v>Newspaper/Des Moines Register</v>
          </cell>
          <cell r="D880">
            <v>0</v>
          </cell>
          <cell r="E880">
            <v>0</v>
          </cell>
        </row>
        <row r="881">
          <cell r="A881">
            <v>7040</v>
          </cell>
          <cell r="B881">
            <v>86</v>
          </cell>
          <cell r="C881" t="str">
            <v>Newspaper/Des Moines Register</v>
          </cell>
          <cell r="D881">
            <v>0</v>
          </cell>
          <cell r="E881">
            <v>0</v>
          </cell>
        </row>
        <row r="882">
          <cell r="A882">
            <v>7040</v>
          </cell>
          <cell r="B882">
            <v>87</v>
          </cell>
          <cell r="C882" t="str">
            <v>Newspaper/Des Moines Register</v>
          </cell>
          <cell r="D882">
            <v>0</v>
          </cell>
          <cell r="E882">
            <v>0</v>
          </cell>
        </row>
        <row r="883">
          <cell r="A883">
            <v>7040</v>
          </cell>
          <cell r="B883">
            <v>400</v>
          </cell>
          <cell r="C883" t="str">
            <v>Newspaper/Des Moines Register</v>
          </cell>
          <cell r="D883">
            <v>36120.870645000003</v>
          </cell>
          <cell r="E883">
            <v>60129.66</v>
          </cell>
        </row>
        <row r="884">
          <cell r="A884">
            <v>7040</v>
          </cell>
          <cell r="B884">
            <v>402</v>
          </cell>
          <cell r="C884" t="str">
            <v>Newspaper/Des Moines Register</v>
          </cell>
          <cell r="D884">
            <v>2120.6809677000001</v>
          </cell>
          <cell r="E884">
            <v>5747.81</v>
          </cell>
        </row>
        <row r="885">
          <cell r="A885">
            <v>7040</v>
          </cell>
          <cell r="B885">
            <v>404</v>
          </cell>
          <cell r="C885" t="str">
            <v>Newspaper</v>
          </cell>
          <cell r="D885">
            <v>50.857419354999998</v>
          </cell>
          <cell r="E885">
            <v>168.48</v>
          </cell>
        </row>
        <row r="886">
          <cell r="A886">
            <v>7040</v>
          </cell>
          <cell r="B886">
            <v>501</v>
          </cell>
          <cell r="C886" t="str">
            <v>Newspaper/Des Moines Register</v>
          </cell>
          <cell r="D886">
            <v>586.74</v>
          </cell>
          <cell r="E886">
            <v>586.74</v>
          </cell>
        </row>
        <row r="887">
          <cell r="A887">
            <v>7040</v>
          </cell>
          <cell r="B887" t="str">
            <v xml:space="preserve"> </v>
          </cell>
          <cell r="C887" t="str">
            <v>Newspaper/Des Moines Register</v>
          </cell>
          <cell r="D887">
            <v>318260.25935655506</v>
          </cell>
          <cell r="E887">
            <v>772902.95</v>
          </cell>
        </row>
        <row r="888">
          <cell r="A888">
            <v>7042</v>
          </cell>
          <cell r="B888">
            <v>1</v>
          </cell>
          <cell r="C888" t="str">
            <v>Other Newspaper Advertising</v>
          </cell>
          <cell r="D888">
            <v>88.141935484000001</v>
          </cell>
          <cell r="E888">
            <v>222.56</v>
          </cell>
        </row>
        <row r="889">
          <cell r="A889">
            <v>7042</v>
          </cell>
          <cell r="B889">
            <v>2</v>
          </cell>
          <cell r="C889" t="str">
            <v>Other Newspaper Advertising</v>
          </cell>
          <cell r="D889">
            <v>40</v>
          </cell>
          <cell r="E889">
            <v>109.16</v>
          </cell>
        </row>
        <row r="890">
          <cell r="A890">
            <v>7042</v>
          </cell>
          <cell r="B890">
            <v>3</v>
          </cell>
          <cell r="C890" t="str">
            <v>Other Newspaper Advertising</v>
          </cell>
          <cell r="D890">
            <v>272.11451613000003</v>
          </cell>
          <cell r="E890">
            <v>339.85</v>
          </cell>
        </row>
        <row r="891">
          <cell r="A891">
            <v>7042</v>
          </cell>
          <cell r="B891">
            <v>4</v>
          </cell>
          <cell r="C891" t="str">
            <v>Other Newspaper Advertising</v>
          </cell>
          <cell r="D891">
            <v>0</v>
          </cell>
          <cell r="E891">
            <v>0</v>
          </cell>
        </row>
        <row r="892">
          <cell r="A892">
            <v>7042</v>
          </cell>
          <cell r="B892">
            <v>5</v>
          </cell>
          <cell r="C892" t="str">
            <v>Other Newspaper Advertising</v>
          </cell>
          <cell r="D892">
            <v>0</v>
          </cell>
          <cell r="E892">
            <v>87.37</v>
          </cell>
        </row>
        <row r="893">
          <cell r="A893">
            <v>7042</v>
          </cell>
          <cell r="B893">
            <v>6</v>
          </cell>
          <cell r="C893" t="str">
            <v>Other Newspaper Advertising</v>
          </cell>
          <cell r="D893">
            <v>114.68322581</v>
          </cell>
          <cell r="E893">
            <v>1591.31</v>
          </cell>
        </row>
        <row r="894">
          <cell r="A894">
            <v>7042</v>
          </cell>
          <cell r="B894">
            <v>7</v>
          </cell>
          <cell r="C894" t="str">
            <v>Other Newspaper Advertising</v>
          </cell>
          <cell r="D894">
            <v>0</v>
          </cell>
          <cell r="E894">
            <v>330</v>
          </cell>
        </row>
        <row r="895">
          <cell r="A895">
            <v>7042</v>
          </cell>
          <cell r="B895">
            <v>8</v>
          </cell>
          <cell r="C895" t="str">
            <v>Other Newspaper Advertising</v>
          </cell>
          <cell r="D895">
            <v>5415.2335483999996</v>
          </cell>
          <cell r="E895">
            <v>10520.73</v>
          </cell>
        </row>
        <row r="896">
          <cell r="A896">
            <v>7042</v>
          </cell>
          <cell r="B896">
            <v>9</v>
          </cell>
          <cell r="C896" t="str">
            <v>Other Newspaper Advertising</v>
          </cell>
          <cell r="D896">
            <v>1359.68</v>
          </cell>
          <cell r="E896">
            <v>1870.68</v>
          </cell>
        </row>
        <row r="897">
          <cell r="A897">
            <v>7042</v>
          </cell>
          <cell r="B897">
            <v>10</v>
          </cell>
          <cell r="C897" t="str">
            <v>Other Newspaper Advertising</v>
          </cell>
          <cell r="D897">
            <v>0</v>
          </cell>
          <cell r="E897">
            <v>63.92</v>
          </cell>
        </row>
        <row r="898">
          <cell r="A898">
            <v>7042</v>
          </cell>
          <cell r="B898">
            <v>11</v>
          </cell>
          <cell r="C898" t="str">
            <v>Other Newspaper Advertising</v>
          </cell>
          <cell r="D898">
            <v>3596.4925806000001</v>
          </cell>
          <cell r="E898">
            <v>10971.79</v>
          </cell>
        </row>
        <row r="899">
          <cell r="A899">
            <v>7042</v>
          </cell>
          <cell r="B899">
            <v>12</v>
          </cell>
          <cell r="C899" t="str">
            <v>Other Newspaper Advertising</v>
          </cell>
          <cell r="D899">
            <v>2675.4541935000002</v>
          </cell>
          <cell r="E899">
            <v>7810.18</v>
          </cell>
        </row>
        <row r="900">
          <cell r="A900">
            <v>7042</v>
          </cell>
          <cell r="B900">
            <v>14</v>
          </cell>
          <cell r="C900" t="str">
            <v>Other Newspaper Advertising</v>
          </cell>
          <cell r="D900">
            <v>217.34967742000001</v>
          </cell>
          <cell r="E900">
            <v>619.26</v>
          </cell>
        </row>
        <row r="901">
          <cell r="A901">
            <v>7042</v>
          </cell>
          <cell r="B901">
            <v>86</v>
          </cell>
          <cell r="C901" t="str">
            <v>Other Newspaper Advertising</v>
          </cell>
          <cell r="D901">
            <v>0</v>
          </cell>
          <cell r="E901">
            <v>0</v>
          </cell>
        </row>
        <row r="902">
          <cell r="A902">
            <v>7042</v>
          </cell>
          <cell r="B902">
            <v>87</v>
          </cell>
          <cell r="C902" t="str">
            <v>Other Newspaper Advertising</v>
          </cell>
          <cell r="D902">
            <v>0</v>
          </cell>
          <cell r="E902">
            <v>0</v>
          </cell>
        </row>
        <row r="903">
          <cell r="A903">
            <v>7042</v>
          </cell>
          <cell r="B903">
            <v>100</v>
          </cell>
          <cell r="C903" t="str">
            <v>Newspaper Advertising</v>
          </cell>
          <cell r="D903">
            <v>0</v>
          </cell>
          <cell r="E903">
            <v>0</v>
          </cell>
        </row>
        <row r="904">
          <cell r="A904">
            <v>7042</v>
          </cell>
          <cell r="B904">
            <v>122</v>
          </cell>
          <cell r="C904" t="str">
            <v>Other Newspaper Advertising</v>
          </cell>
          <cell r="D904">
            <v>0</v>
          </cell>
          <cell r="E904">
            <v>0</v>
          </cell>
        </row>
        <row r="905">
          <cell r="A905">
            <v>7042</v>
          </cell>
          <cell r="B905">
            <v>130</v>
          </cell>
          <cell r="C905" t="str">
            <v>Other Newspaper Advertising</v>
          </cell>
          <cell r="D905">
            <v>0</v>
          </cell>
          <cell r="E905">
            <v>0</v>
          </cell>
        </row>
        <row r="906">
          <cell r="A906">
            <v>7042</v>
          </cell>
          <cell r="B906">
            <v>131</v>
          </cell>
          <cell r="C906" t="str">
            <v>Other Newspaper Advertising</v>
          </cell>
          <cell r="D906">
            <v>0</v>
          </cell>
          <cell r="E906">
            <v>0</v>
          </cell>
        </row>
        <row r="907">
          <cell r="A907">
            <v>7042</v>
          </cell>
          <cell r="B907">
            <v>301</v>
          </cell>
          <cell r="C907" t="str">
            <v>Other Newspaper Advertising</v>
          </cell>
          <cell r="D907">
            <v>0</v>
          </cell>
          <cell r="E907">
            <v>0</v>
          </cell>
        </row>
        <row r="908">
          <cell r="A908">
            <v>7042</v>
          </cell>
          <cell r="B908">
            <v>401</v>
          </cell>
          <cell r="C908" t="str">
            <v>Other Newspaper Advertising</v>
          </cell>
          <cell r="D908">
            <v>0</v>
          </cell>
          <cell r="E908">
            <v>0</v>
          </cell>
        </row>
        <row r="909">
          <cell r="A909">
            <v>7042</v>
          </cell>
          <cell r="B909">
            <v>402</v>
          </cell>
          <cell r="C909" t="str">
            <v>Other Newspaper Advertising</v>
          </cell>
          <cell r="D909">
            <v>11592.861612999999</v>
          </cell>
          <cell r="E909">
            <v>32063.31</v>
          </cell>
        </row>
        <row r="910">
          <cell r="A910">
            <v>7042</v>
          </cell>
          <cell r="B910">
            <v>404</v>
          </cell>
          <cell r="C910" t="str">
            <v>Other Newspaper Advertising</v>
          </cell>
          <cell r="D910">
            <v>0</v>
          </cell>
          <cell r="E910">
            <v>28.48</v>
          </cell>
        </row>
        <row r="911">
          <cell r="A911">
            <v>7042</v>
          </cell>
          <cell r="B911" t="str">
            <v xml:space="preserve"> </v>
          </cell>
          <cell r="C911" t="str">
            <v>Other Newspaper Advertising</v>
          </cell>
          <cell r="D911">
            <v>25372.011290343999</v>
          </cell>
          <cell r="E911">
            <v>66628.600000000006</v>
          </cell>
        </row>
        <row r="912">
          <cell r="A912">
            <v>7043</v>
          </cell>
          <cell r="B912">
            <v>6</v>
          </cell>
          <cell r="C912" t="str">
            <v>Business Record/Skywalker</v>
          </cell>
          <cell r="D912">
            <v>312.8</v>
          </cell>
          <cell r="E912">
            <v>312.8</v>
          </cell>
        </row>
        <row r="913">
          <cell r="A913">
            <v>7043</v>
          </cell>
          <cell r="B913">
            <v>402</v>
          </cell>
          <cell r="C913" t="str">
            <v>Business Record/Skywalker</v>
          </cell>
          <cell r="D913">
            <v>2822.42</v>
          </cell>
          <cell r="E913">
            <v>5872.9</v>
          </cell>
        </row>
        <row r="914">
          <cell r="A914">
            <v>7043</v>
          </cell>
          <cell r="B914">
            <v>404</v>
          </cell>
          <cell r="C914" t="str">
            <v>Business Record/Skywalker</v>
          </cell>
          <cell r="D914">
            <v>0</v>
          </cell>
          <cell r="E914">
            <v>1351.5</v>
          </cell>
        </row>
        <row r="915">
          <cell r="A915">
            <v>7043</v>
          </cell>
          <cell r="B915" t="str">
            <v xml:space="preserve"> </v>
          </cell>
          <cell r="C915" t="str">
            <v>Business Record/Skywalker</v>
          </cell>
          <cell r="D915">
            <v>3135.2200000000003</v>
          </cell>
          <cell r="E915">
            <v>7537.2</v>
          </cell>
        </row>
        <row r="916">
          <cell r="A916">
            <v>7046</v>
          </cell>
          <cell r="B916">
            <v>2</v>
          </cell>
          <cell r="C916" t="str">
            <v>Shopper</v>
          </cell>
          <cell r="D916">
            <v>0</v>
          </cell>
          <cell r="E916">
            <v>115.17</v>
          </cell>
        </row>
        <row r="917">
          <cell r="A917">
            <v>7046</v>
          </cell>
          <cell r="B917">
            <v>3</v>
          </cell>
          <cell r="C917" t="str">
            <v>Shopper</v>
          </cell>
          <cell r="D917">
            <v>191.04</v>
          </cell>
          <cell r="E917">
            <v>233.49</v>
          </cell>
        </row>
        <row r="918">
          <cell r="A918">
            <v>7046</v>
          </cell>
          <cell r="B918">
            <v>5</v>
          </cell>
          <cell r="C918" t="str">
            <v>Local Advertising</v>
          </cell>
          <cell r="D918">
            <v>0</v>
          </cell>
          <cell r="E918">
            <v>394.8</v>
          </cell>
        </row>
        <row r="919">
          <cell r="A919">
            <v>7046</v>
          </cell>
          <cell r="B919">
            <v>6</v>
          </cell>
          <cell r="C919" t="str">
            <v>Shopper</v>
          </cell>
          <cell r="D919">
            <v>93</v>
          </cell>
          <cell r="E919">
            <v>133.9</v>
          </cell>
        </row>
        <row r="920">
          <cell r="A920">
            <v>7046</v>
          </cell>
          <cell r="B920">
            <v>7</v>
          </cell>
          <cell r="C920" t="str">
            <v>Shopper</v>
          </cell>
          <cell r="D920">
            <v>74.13</v>
          </cell>
          <cell r="E920">
            <v>261.13</v>
          </cell>
        </row>
        <row r="921">
          <cell r="A921">
            <v>7046</v>
          </cell>
          <cell r="B921">
            <v>8</v>
          </cell>
          <cell r="C921" t="str">
            <v>Shopper</v>
          </cell>
          <cell r="D921">
            <v>32.799999999999997</v>
          </cell>
          <cell r="E921">
            <v>32.799999999999997</v>
          </cell>
        </row>
        <row r="922">
          <cell r="A922">
            <v>7046</v>
          </cell>
          <cell r="B922">
            <v>9</v>
          </cell>
          <cell r="C922" t="str">
            <v>Local Advertising</v>
          </cell>
          <cell r="D922">
            <v>0</v>
          </cell>
          <cell r="E922">
            <v>0</v>
          </cell>
        </row>
        <row r="923">
          <cell r="A923">
            <v>7046</v>
          </cell>
          <cell r="B923">
            <v>10</v>
          </cell>
          <cell r="C923" t="str">
            <v>Shopper</v>
          </cell>
          <cell r="D923">
            <v>5248.9193548000003</v>
          </cell>
          <cell r="E923">
            <v>12999.33</v>
          </cell>
        </row>
        <row r="924">
          <cell r="A924">
            <v>7046</v>
          </cell>
          <cell r="B924">
            <v>14</v>
          </cell>
          <cell r="C924" t="str">
            <v>Shopper</v>
          </cell>
          <cell r="D924">
            <v>4625.0896774000003</v>
          </cell>
          <cell r="E924">
            <v>9671.82</v>
          </cell>
        </row>
        <row r="925">
          <cell r="A925">
            <v>7046</v>
          </cell>
          <cell r="B925">
            <v>82</v>
          </cell>
          <cell r="C925" t="str">
            <v>Shopper</v>
          </cell>
          <cell r="D925">
            <v>0</v>
          </cell>
          <cell r="E925">
            <v>0</v>
          </cell>
        </row>
        <row r="926">
          <cell r="A926">
            <v>7046</v>
          </cell>
          <cell r="B926">
            <v>83</v>
          </cell>
          <cell r="C926" t="str">
            <v>Shopper</v>
          </cell>
          <cell r="D926">
            <v>0</v>
          </cell>
          <cell r="E926">
            <v>0</v>
          </cell>
        </row>
        <row r="927">
          <cell r="A927">
            <v>7046</v>
          </cell>
          <cell r="B927">
            <v>86</v>
          </cell>
          <cell r="C927" t="str">
            <v>Shopper</v>
          </cell>
          <cell r="D927">
            <v>0</v>
          </cell>
          <cell r="E927">
            <v>0</v>
          </cell>
        </row>
        <row r="928">
          <cell r="A928">
            <v>7046</v>
          </cell>
          <cell r="B928">
            <v>402</v>
          </cell>
          <cell r="C928" t="str">
            <v>Shopper</v>
          </cell>
          <cell r="D928">
            <v>0</v>
          </cell>
          <cell r="E928">
            <v>0</v>
          </cell>
        </row>
        <row r="929">
          <cell r="A929">
            <v>7046</v>
          </cell>
          <cell r="B929" t="str">
            <v xml:space="preserve"> </v>
          </cell>
          <cell r="C929" t="str">
            <v>Shopper</v>
          </cell>
          <cell r="D929">
            <v>10264.979032200001</v>
          </cell>
          <cell r="E929">
            <v>23842.44</v>
          </cell>
        </row>
        <row r="930">
          <cell r="A930">
            <v>7070</v>
          </cell>
          <cell r="B930">
            <v>1</v>
          </cell>
          <cell r="C930" t="str">
            <v>Home Buyers Guide TV</v>
          </cell>
          <cell r="D930">
            <v>5863.5832258</v>
          </cell>
          <cell r="E930">
            <v>14727.66</v>
          </cell>
        </row>
        <row r="931">
          <cell r="A931">
            <v>7070</v>
          </cell>
          <cell r="B931">
            <v>2</v>
          </cell>
          <cell r="C931" t="str">
            <v>Home Buyers Guide TV</v>
          </cell>
          <cell r="D931">
            <v>8051.4919355000002</v>
          </cell>
          <cell r="E931">
            <v>19085.52</v>
          </cell>
        </row>
        <row r="932">
          <cell r="A932">
            <v>7070</v>
          </cell>
          <cell r="B932">
            <v>3</v>
          </cell>
          <cell r="C932" t="str">
            <v>Home Buyers Guide TV</v>
          </cell>
          <cell r="D932">
            <v>12514.814516</v>
          </cell>
          <cell r="E932">
            <v>30192.720000000001</v>
          </cell>
        </row>
        <row r="933">
          <cell r="A933">
            <v>7070</v>
          </cell>
          <cell r="B933">
            <v>5</v>
          </cell>
          <cell r="C933" t="str">
            <v>Home Buyers Guide TV</v>
          </cell>
          <cell r="D933">
            <v>8051.4919355000002</v>
          </cell>
          <cell r="E933">
            <v>20240.32</v>
          </cell>
        </row>
        <row r="934">
          <cell r="A934">
            <v>7070</v>
          </cell>
          <cell r="B934">
            <v>6</v>
          </cell>
          <cell r="C934" t="str">
            <v>Home Buyers Guide TV</v>
          </cell>
          <cell r="D934">
            <v>22316.631613000001</v>
          </cell>
          <cell r="E934">
            <v>55535.98</v>
          </cell>
        </row>
        <row r="935">
          <cell r="A935">
            <v>7070</v>
          </cell>
          <cell r="B935">
            <v>7</v>
          </cell>
          <cell r="C935" t="str">
            <v>Home Buyers Guide TV</v>
          </cell>
          <cell r="D935">
            <v>13915.075161000001</v>
          </cell>
          <cell r="E935">
            <v>37677.599999999999</v>
          </cell>
        </row>
        <row r="936">
          <cell r="A936">
            <v>7070</v>
          </cell>
          <cell r="B936">
            <v>8</v>
          </cell>
          <cell r="C936" t="str">
            <v>Home Buyers Guide TV</v>
          </cell>
          <cell r="D936">
            <v>4375.8061289999996</v>
          </cell>
          <cell r="E936">
            <v>9870.4699999999993</v>
          </cell>
        </row>
        <row r="937">
          <cell r="A937">
            <v>7070</v>
          </cell>
          <cell r="B937">
            <v>10</v>
          </cell>
          <cell r="C937" t="str">
            <v>Home Buyers Guide TV</v>
          </cell>
          <cell r="D937">
            <v>5863.5832258</v>
          </cell>
          <cell r="E937">
            <v>14727.67</v>
          </cell>
        </row>
        <row r="938">
          <cell r="A938">
            <v>7070</v>
          </cell>
          <cell r="B938">
            <v>11</v>
          </cell>
          <cell r="C938" t="str">
            <v>Home Buyers Guide TV</v>
          </cell>
          <cell r="D938">
            <v>3675.6758064999999</v>
          </cell>
          <cell r="E938">
            <v>10369.84</v>
          </cell>
        </row>
        <row r="939">
          <cell r="A939">
            <v>7070</v>
          </cell>
          <cell r="B939">
            <v>12</v>
          </cell>
          <cell r="C939" t="str">
            <v>Home Buyers Guide TV</v>
          </cell>
          <cell r="D939">
            <v>2187.8987096999999</v>
          </cell>
          <cell r="E939">
            <v>6667.44</v>
          </cell>
        </row>
        <row r="940">
          <cell r="A940">
            <v>7070</v>
          </cell>
          <cell r="B940">
            <v>14</v>
          </cell>
          <cell r="C940" t="str">
            <v>Home Buyers Guide TV</v>
          </cell>
          <cell r="D940">
            <v>700.13032257999998</v>
          </cell>
          <cell r="E940">
            <v>1810.23</v>
          </cell>
        </row>
        <row r="941">
          <cell r="A941">
            <v>7070</v>
          </cell>
          <cell r="B941">
            <v>402</v>
          </cell>
          <cell r="C941" t="str">
            <v>Home Buyers Guide TV</v>
          </cell>
          <cell r="D941">
            <v>-21660.967742000001</v>
          </cell>
          <cell r="E941">
            <v>0</v>
          </cell>
        </row>
        <row r="942">
          <cell r="A942">
            <v>7070</v>
          </cell>
          <cell r="B942" t="str">
            <v xml:space="preserve"> </v>
          </cell>
          <cell r="C942" t="str">
            <v>Home Buyers Guide TV</v>
          </cell>
          <cell r="D942">
            <v>65855.214838380023</v>
          </cell>
          <cell r="E942">
            <v>220905.45000000004</v>
          </cell>
        </row>
        <row r="943">
          <cell r="A943">
            <v>7072</v>
          </cell>
          <cell r="B943">
            <v>1</v>
          </cell>
          <cell r="C943" t="str">
            <v>Other TV Advertising</v>
          </cell>
          <cell r="D943">
            <v>0</v>
          </cell>
          <cell r="E943">
            <v>0</v>
          </cell>
        </row>
        <row r="944">
          <cell r="A944">
            <v>7072</v>
          </cell>
          <cell r="B944">
            <v>3</v>
          </cell>
          <cell r="C944" t="str">
            <v>Other TV Advertising</v>
          </cell>
          <cell r="D944">
            <v>250</v>
          </cell>
          <cell r="E944">
            <v>250</v>
          </cell>
        </row>
        <row r="945">
          <cell r="A945">
            <v>7072</v>
          </cell>
          <cell r="B945">
            <v>7</v>
          </cell>
          <cell r="C945" t="str">
            <v>Other TV Advertising</v>
          </cell>
          <cell r="D945">
            <v>0</v>
          </cell>
          <cell r="E945">
            <v>0</v>
          </cell>
        </row>
        <row r="946">
          <cell r="A946">
            <v>7072</v>
          </cell>
          <cell r="B946">
            <v>8</v>
          </cell>
          <cell r="C946" t="str">
            <v>Other TV/Radio Advertising</v>
          </cell>
          <cell r="D946">
            <v>125</v>
          </cell>
          <cell r="E946">
            <v>312</v>
          </cell>
        </row>
        <row r="947">
          <cell r="A947">
            <v>7072</v>
          </cell>
          <cell r="B947">
            <v>10</v>
          </cell>
          <cell r="C947" t="str">
            <v>Other TV Advertising</v>
          </cell>
          <cell r="D947">
            <v>330</v>
          </cell>
          <cell r="E947">
            <v>330</v>
          </cell>
        </row>
        <row r="948">
          <cell r="A948">
            <v>7072</v>
          </cell>
          <cell r="B948">
            <v>14</v>
          </cell>
          <cell r="C948" t="str">
            <v>Other TV/Radio Advertising</v>
          </cell>
          <cell r="D948">
            <v>0</v>
          </cell>
          <cell r="E948">
            <v>0</v>
          </cell>
        </row>
        <row r="949">
          <cell r="A949">
            <v>7072</v>
          </cell>
          <cell r="B949">
            <v>100</v>
          </cell>
          <cell r="C949" t="str">
            <v>TV &amp; Radio Advertising</v>
          </cell>
          <cell r="D949">
            <v>0</v>
          </cell>
          <cell r="E949">
            <v>0</v>
          </cell>
        </row>
        <row r="950">
          <cell r="A950">
            <v>7072</v>
          </cell>
          <cell r="B950">
            <v>122</v>
          </cell>
          <cell r="C950" t="str">
            <v>Other TV Advertising</v>
          </cell>
          <cell r="D950">
            <v>0</v>
          </cell>
          <cell r="E950">
            <v>0</v>
          </cell>
        </row>
        <row r="951">
          <cell r="A951">
            <v>7072</v>
          </cell>
          <cell r="B951">
            <v>130</v>
          </cell>
          <cell r="C951" t="str">
            <v>TV &amp; Radio Advertising</v>
          </cell>
          <cell r="D951">
            <v>0</v>
          </cell>
          <cell r="E951">
            <v>0</v>
          </cell>
        </row>
        <row r="952">
          <cell r="A952">
            <v>7072</v>
          </cell>
          <cell r="B952">
            <v>131</v>
          </cell>
          <cell r="C952" t="str">
            <v>Other TV Advertising</v>
          </cell>
          <cell r="D952">
            <v>0</v>
          </cell>
          <cell r="E952">
            <v>0</v>
          </cell>
        </row>
        <row r="953">
          <cell r="A953">
            <v>7072</v>
          </cell>
          <cell r="B953">
            <v>301</v>
          </cell>
          <cell r="C953" t="str">
            <v>Other TV Advertising</v>
          </cell>
          <cell r="D953">
            <v>0</v>
          </cell>
          <cell r="E953">
            <v>0</v>
          </cell>
        </row>
        <row r="954">
          <cell r="A954">
            <v>7072</v>
          </cell>
          <cell r="B954">
            <v>402</v>
          </cell>
          <cell r="C954" t="str">
            <v>Other TV/Radio Advertising</v>
          </cell>
          <cell r="D954">
            <v>44874.737741999998</v>
          </cell>
          <cell r="E954">
            <v>16680.560000000001</v>
          </cell>
        </row>
        <row r="955">
          <cell r="A955">
            <v>7072</v>
          </cell>
          <cell r="B955" t="str">
            <v xml:space="preserve"> </v>
          </cell>
          <cell r="C955" t="str">
            <v>Other TV/Radio Advertising</v>
          </cell>
          <cell r="D955">
            <v>45579.737741999998</v>
          </cell>
          <cell r="E955">
            <v>17572.560000000001</v>
          </cell>
        </row>
        <row r="956">
          <cell r="A956">
            <v>7080</v>
          </cell>
          <cell r="B956">
            <v>402</v>
          </cell>
          <cell r="C956" t="str">
            <v>Guide To Homes</v>
          </cell>
          <cell r="D956">
            <v>120.59</v>
          </cell>
          <cell r="E956">
            <v>120.59</v>
          </cell>
        </row>
        <row r="957">
          <cell r="A957">
            <v>7090</v>
          </cell>
          <cell r="B957">
            <v>1</v>
          </cell>
          <cell r="C957" t="str">
            <v>Hom Buyers' Guide - Rack Piece</v>
          </cell>
          <cell r="D957">
            <v>3473.7780644999998</v>
          </cell>
          <cell r="E957">
            <v>8428.35</v>
          </cell>
        </row>
        <row r="958">
          <cell r="A958">
            <v>7090</v>
          </cell>
          <cell r="B958">
            <v>2</v>
          </cell>
          <cell r="C958" t="str">
            <v>Hom Buyers' Guide - Rack Piece</v>
          </cell>
          <cell r="D958">
            <v>5039.6725806000004</v>
          </cell>
          <cell r="E958">
            <v>11637.58</v>
          </cell>
        </row>
        <row r="959">
          <cell r="A959">
            <v>7090</v>
          </cell>
          <cell r="B959">
            <v>3</v>
          </cell>
          <cell r="C959" t="str">
            <v>Hom Buyers' Guide - Rack Piece</v>
          </cell>
          <cell r="D959">
            <v>8455.8383871000005</v>
          </cell>
          <cell r="E959">
            <v>19292.73</v>
          </cell>
        </row>
        <row r="960">
          <cell r="A960">
            <v>7090</v>
          </cell>
          <cell r="B960">
            <v>4</v>
          </cell>
          <cell r="C960" t="str">
            <v>Hom Buyers' Guide - Rack Piece</v>
          </cell>
          <cell r="D960">
            <v>0</v>
          </cell>
          <cell r="E960">
            <v>0</v>
          </cell>
        </row>
        <row r="961">
          <cell r="A961">
            <v>7090</v>
          </cell>
          <cell r="B961">
            <v>5</v>
          </cell>
          <cell r="C961" t="str">
            <v>Hom Buyers' Guide - Rack Piece</v>
          </cell>
          <cell r="D961">
            <v>5297.66</v>
          </cell>
          <cell r="E961">
            <v>12274.48</v>
          </cell>
        </row>
        <row r="962">
          <cell r="A962">
            <v>7090</v>
          </cell>
          <cell r="B962">
            <v>6</v>
          </cell>
          <cell r="C962" t="str">
            <v>Hom Buyers' Guide - Rack Piece</v>
          </cell>
          <cell r="D962">
            <v>16133.002258</v>
          </cell>
          <cell r="E962">
            <v>35852.06</v>
          </cell>
        </row>
        <row r="963">
          <cell r="A963">
            <v>7090</v>
          </cell>
          <cell r="B963">
            <v>7</v>
          </cell>
          <cell r="C963" t="str">
            <v>Hom Buyers' Guide - Rack Piece</v>
          </cell>
          <cell r="D963">
            <v>9287.4116128999995</v>
          </cell>
          <cell r="E963">
            <v>23245.51</v>
          </cell>
        </row>
        <row r="964">
          <cell r="A964">
            <v>7090</v>
          </cell>
          <cell r="B964">
            <v>8</v>
          </cell>
          <cell r="C964" t="str">
            <v>Hom Buyers' Guide - Rack Piece</v>
          </cell>
          <cell r="D964">
            <v>3161.8129032000002</v>
          </cell>
          <cell r="E964">
            <v>6455.68</v>
          </cell>
        </row>
        <row r="965">
          <cell r="A965">
            <v>7090</v>
          </cell>
          <cell r="B965">
            <v>9</v>
          </cell>
          <cell r="C965" t="str">
            <v>Hom Buyers' Guide - Rack Piece</v>
          </cell>
          <cell r="D965">
            <v>0</v>
          </cell>
          <cell r="E965">
            <v>0</v>
          </cell>
        </row>
        <row r="966">
          <cell r="A966">
            <v>7090</v>
          </cell>
          <cell r="B966">
            <v>10</v>
          </cell>
          <cell r="C966" t="str">
            <v>Hom Buyers' Guide - Rack Piece</v>
          </cell>
          <cell r="D966">
            <v>3287.7909676999998</v>
          </cell>
          <cell r="E966">
            <v>8515.09</v>
          </cell>
        </row>
        <row r="967">
          <cell r="A967">
            <v>7090</v>
          </cell>
          <cell r="B967">
            <v>11</v>
          </cell>
          <cell r="C967" t="str">
            <v>Hom Buyers' Guide - Rack Piece</v>
          </cell>
          <cell r="D967">
            <v>2591.8316129</v>
          </cell>
          <cell r="E967">
            <v>6383.83</v>
          </cell>
        </row>
        <row r="968">
          <cell r="A968">
            <v>7090</v>
          </cell>
          <cell r="B968">
            <v>12</v>
          </cell>
          <cell r="C968" t="str">
            <v>Hom Buyers' Guide - Rack Piece</v>
          </cell>
          <cell r="D968">
            <v>2075.8780645000002</v>
          </cell>
          <cell r="E968">
            <v>5110.03</v>
          </cell>
        </row>
        <row r="969">
          <cell r="A969">
            <v>7090</v>
          </cell>
          <cell r="B969">
            <v>14</v>
          </cell>
          <cell r="C969" t="str">
            <v>Hom Buyers' Guide - Rack Piece</v>
          </cell>
          <cell r="D969">
            <v>1931.8574194</v>
          </cell>
          <cell r="E969">
            <v>3028.28</v>
          </cell>
        </row>
        <row r="970">
          <cell r="A970">
            <v>7090</v>
          </cell>
          <cell r="B970">
            <v>86</v>
          </cell>
          <cell r="C970" t="str">
            <v>Hom Buyers' Guide - Rack Piece</v>
          </cell>
          <cell r="D970">
            <v>0</v>
          </cell>
          <cell r="E970">
            <v>0</v>
          </cell>
        </row>
        <row r="971">
          <cell r="A971">
            <v>7090</v>
          </cell>
          <cell r="B971">
            <v>130</v>
          </cell>
          <cell r="C971" t="str">
            <v>IC Homebuyers Guide</v>
          </cell>
          <cell r="D971">
            <v>0</v>
          </cell>
          <cell r="E971">
            <v>0</v>
          </cell>
        </row>
        <row r="972">
          <cell r="A972">
            <v>7090</v>
          </cell>
          <cell r="B972">
            <v>401</v>
          </cell>
          <cell r="C972" t="str">
            <v>Great Iowa Homes</v>
          </cell>
          <cell r="D972">
            <v>0</v>
          </cell>
          <cell r="E972">
            <v>0</v>
          </cell>
        </row>
        <row r="973">
          <cell r="A973">
            <v>7090</v>
          </cell>
          <cell r="B973">
            <v>402</v>
          </cell>
          <cell r="C973" t="str">
            <v>Home Buyers' Guide - Rack Piec</v>
          </cell>
          <cell r="D973">
            <v>69.16</v>
          </cell>
          <cell r="E973">
            <v>0</v>
          </cell>
        </row>
        <row r="974">
          <cell r="A974">
            <v>7090</v>
          </cell>
          <cell r="B974" t="str">
            <v xml:space="preserve"> </v>
          </cell>
          <cell r="C974" t="str">
            <v>Home Buyers' Guide - Rack Piec</v>
          </cell>
          <cell r="D974">
            <v>60805.693870800009</v>
          </cell>
          <cell r="E974">
            <v>140223.61999999997</v>
          </cell>
        </row>
        <row r="975">
          <cell r="A975">
            <v>7091</v>
          </cell>
          <cell r="B975">
            <v>1</v>
          </cell>
          <cell r="C975" t="str">
            <v>HBG Advertising Reimbursement</v>
          </cell>
          <cell r="D975">
            <v>0</v>
          </cell>
          <cell r="E975">
            <v>0</v>
          </cell>
        </row>
        <row r="976">
          <cell r="A976">
            <v>7091</v>
          </cell>
          <cell r="B976">
            <v>2</v>
          </cell>
          <cell r="C976" t="str">
            <v>HBG Advertising Reimbursement</v>
          </cell>
          <cell r="D976">
            <v>0</v>
          </cell>
          <cell r="E976">
            <v>0</v>
          </cell>
        </row>
        <row r="977">
          <cell r="A977">
            <v>7091</v>
          </cell>
          <cell r="B977">
            <v>3</v>
          </cell>
          <cell r="C977" t="str">
            <v>HBG Advertising Reimbursement</v>
          </cell>
          <cell r="D977">
            <v>0</v>
          </cell>
          <cell r="E977">
            <v>0</v>
          </cell>
        </row>
        <row r="978">
          <cell r="A978">
            <v>7091</v>
          </cell>
          <cell r="B978">
            <v>5</v>
          </cell>
          <cell r="C978" t="str">
            <v>HBG Advertising Reimbursement</v>
          </cell>
          <cell r="D978">
            <v>0</v>
          </cell>
          <cell r="E978">
            <v>0</v>
          </cell>
        </row>
        <row r="979">
          <cell r="A979">
            <v>7091</v>
          </cell>
          <cell r="B979">
            <v>6</v>
          </cell>
          <cell r="C979" t="str">
            <v>HBG Advertising Reimbursement</v>
          </cell>
          <cell r="D979">
            <v>0</v>
          </cell>
          <cell r="E979">
            <v>0</v>
          </cell>
        </row>
        <row r="980">
          <cell r="A980">
            <v>7091</v>
          </cell>
          <cell r="B980">
            <v>7</v>
          </cell>
          <cell r="C980" t="str">
            <v>HBG Advertising Reimbursement</v>
          </cell>
          <cell r="D980">
            <v>0</v>
          </cell>
          <cell r="E980">
            <v>0</v>
          </cell>
        </row>
        <row r="981">
          <cell r="A981">
            <v>7091</v>
          </cell>
          <cell r="B981">
            <v>8</v>
          </cell>
          <cell r="C981" t="str">
            <v>HBG Advertising Reimbursement</v>
          </cell>
          <cell r="D981">
            <v>0</v>
          </cell>
          <cell r="E981">
            <v>0</v>
          </cell>
        </row>
        <row r="982">
          <cell r="A982">
            <v>7091</v>
          </cell>
          <cell r="B982">
            <v>10</v>
          </cell>
          <cell r="C982" t="str">
            <v>HBG Advertising Reimbursement</v>
          </cell>
          <cell r="D982">
            <v>0</v>
          </cell>
          <cell r="E982">
            <v>0</v>
          </cell>
        </row>
        <row r="983">
          <cell r="A983">
            <v>7091</v>
          </cell>
          <cell r="B983">
            <v>11</v>
          </cell>
          <cell r="C983" t="str">
            <v>HBG Advertising Reimbursement</v>
          </cell>
          <cell r="D983">
            <v>0</v>
          </cell>
          <cell r="E983">
            <v>0</v>
          </cell>
        </row>
        <row r="984">
          <cell r="A984">
            <v>7091</v>
          </cell>
          <cell r="B984">
            <v>12</v>
          </cell>
          <cell r="C984" t="str">
            <v>HBG Advertising Reimbursement</v>
          </cell>
          <cell r="D984">
            <v>0</v>
          </cell>
          <cell r="E984">
            <v>0</v>
          </cell>
        </row>
        <row r="985">
          <cell r="A985">
            <v>7091</v>
          </cell>
          <cell r="B985">
            <v>14</v>
          </cell>
          <cell r="C985" t="str">
            <v>HBG Advertising Reimbursement</v>
          </cell>
          <cell r="D985">
            <v>0</v>
          </cell>
          <cell r="E985">
            <v>0</v>
          </cell>
        </row>
        <row r="986">
          <cell r="A986">
            <v>7091</v>
          </cell>
          <cell r="B986">
            <v>402</v>
          </cell>
          <cell r="C986" t="str">
            <v>HBG Advertising Reimbursement</v>
          </cell>
          <cell r="D986">
            <v>-30465.074839000001</v>
          </cell>
          <cell r="E986">
            <v>-53209.65</v>
          </cell>
        </row>
        <row r="987">
          <cell r="A987">
            <v>7091</v>
          </cell>
          <cell r="B987" t="str">
            <v xml:space="preserve"> </v>
          </cell>
          <cell r="C987" t="str">
            <v>HBG Advertising Reimbursement</v>
          </cell>
          <cell r="D987">
            <v>-30465.074839000001</v>
          </cell>
          <cell r="E987">
            <v>-53209.65</v>
          </cell>
        </row>
        <row r="988">
          <cell r="A988">
            <v>7092</v>
          </cell>
          <cell r="B988">
            <v>402</v>
          </cell>
          <cell r="C988" t="str">
            <v>HBG Rack Piece Allocation</v>
          </cell>
          <cell r="D988">
            <v>0</v>
          </cell>
          <cell r="E988">
            <v>0</v>
          </cell>
        </row>
        <row r="989">
          <cell r="A989">
            <v>7095</v>
          </cell>
          <cell r="B989">
            <v>1</v>
          </cell>
          <cell r="C989" t="str">
            <v>High-end Marketing</v>
          </cell>
          <cell r="D989">
            <v>0</v>
          </cell>
          <cell r="E989">
            <v>148.72999999999999</v>
          </cell>
        </row>
        <row r="990">
          <cell r="A990">
            <v>7095</v>
          </cell>
          <cell r="B990">
            <v>3</v>
          </cell>
          <cell r="C990" t="str">
            <v>High-end Marketing</v>
          </cell>
          <cell r="D990">
            <v>0</v>
          </cell>
          <cell r="E990">
            <v>297.45999999999998</v>
          </cell>
        </row>
        <row r="991">
          <cell r="A991">
            <v>7095</v>
          </cell>
          <cell r="B991">
            <v>5</v>
          </cell>
          <cell r="C991" t="str">
            <v>High-end Marketing</v>
          </cell>
          <cell r="D991">
            <v>0</v>
          </cell>
          <cell r="E991">
            <v>148.72999999999999</v>
          </cell>
        </row>
        <row r="992">
          <cell r="A992">
            <v>7095</v>
          </cell>
          <cell r="B992">
            <v>6</v>
          </cell>
          <cell r="C992" t="str">
            <v>High-end Marketing</v>
          </cell>
          <cell r="D992">
            <v>0</v>
          </cell>
          <cell r="E992">
            <v>1809.76</v>
          </cell>
        </row>
        <row r="993">
          <cell r="A993">
            <v>7095</v>
          </cell>
          <cell r="B993">
            <v>7</v>
          </cell>
          <cell r="C993" t="str">
            <v>High-end Marketing</v>
          </cell>
          <cell r="D993">
            <v>0</v>
          </cell>
          <cell r="E993">
            <v>743.63</v>
          </cell>
        </row>
        <row r="994">
          <cell r="A994">
            <v>7095</v>
          </cell>
          <cell r="B994">
            <v>12</v>
          </cell>
          <cell r="C994" t="str">
            <v>High-end Marketing</v>
          </cell>
          <cell r="D994">
            <v>0</v>
          </cell>
          <cell r="E994">
            <v>148.72999999999999</v>
          </cell>
        </row>
        <row r="995">
          <cell r="A995">
            <v>7095</v>
          </cell>
          <cell r="B995">
            <v>402</v>
          </cell>
          <cell r="C995" t="str">
            <v>High-end Marketing</v>
          </cell>
          <cell r="D995">
            <v>0</v>
          </cell>
          <cell r="E995">
            <v>10781.73</v>
          </cell>
        </row>
        <row r="996">
          <cell r="A996">
            <v>7095</v>
          </cell>
          <cell r="B996" t="str">
            <v xml:space="preserve"> </v>
          </cell>
          <cell r="C996" t="str">
            <v>High-end Marketing</v>
          </cell>
          <cell r="D996">
            <v>0</v>
          </cell>
          <cell r="E996">
            <v>14078.77</v>
          </cell>
        </row>
        <row r="997">
          <cell r="A997">
            <v>7100</v>
          </cell>
          <cell r="B997">
            <v>1</v>
          </cell>
          <cell r="C997" t="str">
            <v>Outdoor Signs</v>
          </cell>
          <cell r="D997">
            <v>1761.38</v>
          </cell>
          <cell r="E997">
            <v>11513.71</v>
          </cell>
        </row>
        <row r="998">
          <cell r="A998">
            <v>7100</v>
          </cell>
          <cell r="B998">
            <v>2</v>
          </cell>
          <cell r="C998" t="str">
            <v>Outdoor Signs</v>
          </cell>
          <cell r="D998">
            <v>3147.4419355</v>
          </cell>
          <cell r="E998">
            <v>17206.09</v>
          </cell>
        </row>
        <row r="999">
          <cell r="A999">
            <v>7100</v>
          </cell>
          <cell r="B999">
            <v>3</v>
          </cell>
          <cell r="C999" t="str">
            <v>Outdoor Signs</v>
          </cell>
          <cell r="D999">
            <v>2790.6670967999999</v>
          </cell>
          <cell r="E999">
            <v>27225.279999999999</v>
          </cell>
        </row>
        <row r="1000">
          <cell r="A1000">
            <v>7100</v>
          </cell>
          <cell r="B1000">
            <v>4</v>
          </cell>
          <cell r="C1000" t="str">
            <v>Outdoor Signs</v>
          </cell>
          <cell r="D1000">
            <v>0</v>
          </cell>
          <cell r="E1000">
            <v>0</v>
          </cell>
        </row>
        <row r="1001">
          <cell r="A1001">
            <v>7100</v>
          </cell>
          <cell r="B1001">
            <v>5</v>
          </cell>
          <cell r="C1001" t="str">
            <v>Outdoor Signs</v>
          </cell>
          <cell r="D1001">
            <v>615.19451613000001</v>
          </cell>
          <cell r="E1001">
            <v>14770.37</v>
          </cell>
        </row>
        <row r="1002">
          <cell r="A1002">
            <v>7100</v>
          </cell>
          <cell r="B1002">
            <v>6</v>
          </cell>
          <cell r="C1002" t="str">
            <v>Outdoor Signs</v>
          </cell>
          <cell r="D1002">
            <v>6477.8483870999999</v>
          </cell>
          <cell r="E1002">
            <v>53050.09</v>
          </cell>
        </row>
        <row r="1003">
          <cell r="A1003">
            <v>7100</v>
          </cell>
          <cell r="B1003">
            <v>7</v>
          </cell>
          <cell r="C1003" t="str">
            <v>Outdoor Signs</v>
          </cell>
          <cell r="D1003">
            <v>7454.3170968000004</v>
          </cell>
          <cell r="E1003">
            <v>34730.07</v>
          </cell>
        </row>
        <row r="1004">
          <cell r="A1004">
            <v>7100</v>
          </cell>
          <cell r="B1004">
            <v>8</v>
          </cell>
          <cell r="C1004" t="str">
            <v>Outdoor Signs</v>
          </cell>
          <cell r="D1004">
            <v>544.69000000000005</v>
          </cell>
          <cell r="E1004">
            <v>6769.87</v>
          </cell>
        </row>
        <row r="1005">
          <cell r="A1005">
            <v>7100</v>
          </cell>
          <cell r="B1005">
            <v>9</v>
          </cell>
          <cell r="C1005" t="str">
            <v>Outdoor Signs</v>
          </cell>
          <cell r="D1005">
            <v>30.19</v>
          </cell>
          <cell r="E1005">
            <v>30.19</v>
          </cell>
        </row>
        <row r="1006">
          <cell r="A1006">
            <v>7100</v>
          </cell>
          <cell r="B1006">
            <v>10</v>
          </cell>
          <cell r="C1006" t="str">
            <v>Outdoor Signs</v>
          </cell>
          <cell r="D1006">
            <v>2191.88</v>
          </cell>
          <cell r="E1006">
            <v>18027.349999999999</v>
          </cell>
        </row>
        <row r="1007">
          <cell r="A1007">
            <v>7100</v>
          </cell>
          <cell r="B1007">
            <v>11</v>
          </cell>
          <cell r="C1007" t="str">
            <v>Outdoor Signs</v>
          </cell>
          <cell r="D1007">
            <v>1428.3816128999999</v>
          </cell>
          <cell r="E1007">
            <v>8961.2800000000007</v>
          </cell>
        </row>
        <row r="1008">
          <cell r="A1008">
            <v>7100</v>
          </cell>
          <cell r="B1008">
            <v>12</v>
          </cell>
          <cell r="C1008" t="str">
            <v>Outdoor Signs</v>
          </cell>
          <cell r="D1008">
            <v>514.5</v>
          </cell>
          <cell r="E1008">
            <v>6346.21</v>
          </cell>
        </row>
        <row r="1009">
          <cell r="A1009">
            <v>7100</v>
          </cell>
          <cell r="B1009">
            <v>14</v>
          </cell>
          <cell r="C1009" t="str">
            <v>Outdoor Signs</v>
          </cell>
          <cell r="D1009">
            <v>380.63</v>
          </cell>
          <cell r="E1009">
            <v>3170.68</v>
          </cell>
        </row>
        <row r="1010">
          <cell r="A1010">
            <v>7100</v>
          </cell>
          <cell r="B1010">
            <v>86</v>
          </cell>
          <cell r="C1010" t="str">
            <v>Outdoor Signs</v>
          </cell>
          <cell r="D1010">
            <v>0</v>
          </cell>
          <cell r="E1010">
            <v>0</v>
          </cell>
        </row>
        <row r="1011">
          <cell r="A1011">
            <v>7100</v>
          </cell>
          <cell r="B1011">
            <v>100</v>
          </cell>
          <cell r="C1011" t="str">
            <v>Outdoor Signs</v>
          </cell>
          <cell r="D1011">
            <v>0</v>
          </cell>
          <cell r="E1011">
            <v>0</v>
          </cell>
        </row>
        <row r="1012">
          <cell r="A1012">
            <v>7100</v>
          </cell>
          <cell r="B1012">
            <v>122</v>
          </cell>
          <cell r="C1012" t="str">
            <v>Outdoor Signs</v>
          </cell>
          <cell r="D1012">
            <v>0</v>
          </cell>
          <cell r="E1012">
            <v>0</v>
          </cell>
        </row>
        <row r="1013">
          <cell r="A1013">
            <v>7100</v>
          </cell>
          <cell r="B1013">
            <v>130</v>
          </cell>
          <cell r="C1013" t="str">
            <v>Outdoor Signs</v>
          </cell>
          <cell r="D1013">
            <v>0</v>
          </cell>
          <cell r="E1013">
            <v>0</v>
          </cell>
        </row>
        <row r="1014">
          <cell r="A1014">
            <v>7100</v>
          </cell>
          <cell r="B1014">
            <v>131</v>
          </cell>
          <cell r="C1014" t="str">
            <v>Outdoor Signs</v>
          </cell>
          <cell r="D1014">
            <v>0</v>
          </cell>
          <cell r="E1014">
            <v>0</v>
          </cell>
        </row>
        <row r="1015">
          <cell r="A1015">
            <v>7100</v>
          </cell>
          <cell r="B1015">
            <v>301</v>
          </cell>
          <cell r="C1015" t="str">
            <v>Outdoor Signs</v>
          </cell>
          <cell r="D1015">
            <v>0</v>
          </cell>
          <cell r="E1015">
            <v>0</v>
          </cell>
        </row>
        <row r="1016">
          <cell r="A1016">
            <v>7100</v>
          </cell>
          <cell r="B1016">
            <v>400</v>
          </cell>
          <cell r="C1016" t="str">
            <v>Outdoor Signs</v>
          </cell>
          <cell r="D1016">
            <v>90.23</v>
          </cell>
          <cell r="E1016">
            <v>75090.23</v>
          </cell>
        </row>
        <row r="1017">
          <cell r="A1017">
            <v>7100</v>
          </cell>
          <cell r="B1017">
            <v>401</v>
          </cell>
          <cell r="C1017" t="str">
            <v>Outdoor Signs</v>
          </cell>
          <cell r="D1017">
            <v>0</v>
          </cell>
          <cell r="E1017">
            <v>0</v>
          </cell>
        </row>
        <row r="1018">
          <cell r="A1018">
            <v>7100</v>
          </cell>
          <cell r="B1018">
            <v>402</v>
          </cell>
          <cell r="C1018" t="str">
            <v>Outdoor Signs</v>
          </cell>
          <cell r="D1018">
            <v>5064.3638709999996</v>
          </cell>
          <cell r="E1018">
            <v>7351.57</v>
          </cell>
        </row>
        <row r="1019">
          <cell r="A1019">
            <v>7100</v>
          </cell>
          <cell r="B1019">
            <v>404</v>
          </cell>
          <cell r="C1019" t="str">
            <v>Outdoor Signs</v>
          </cell>
          <cell r="D1019">
            <v>0</v>
          </cell>
          <cell r="E1019">
            <v>36.75</v>
          </cell>
        </row>
        <row r="1020">
          <cell r="A1020">
            <v>7100</v>
          </cell>
          <cell r="B1020" t="str">
            <v xml:space="preserve"> </v>
          </cell>
          <cell r="C1020" t="str">
            <v>Outdoor Signs</v>
          </cell>
          <cell r="D1020">
            <v>32491.71451623</v>
          </cell>
          <cell r="E1020">
            <v>284279.74</v>
          </cell>
        </row>
        <row r="1021">
          <cell r="A1021">
            <v>7103</v>
          </cell>
          <cell r="B1021">
            <v>1</v>
          </cell>
          <cell r="C1021" t="str">
            <v>Project Signs</v>
          </cell>
          <cell r="D1021">
            <v>0</v>
          </cell>
          <cell r="E1021">
            <v>803.95</v>
          </cell>
        </row>
        <row r="1022">
          <cell r="A1022">
            <v>7103</v>
          </cell>
          <cell r="B1022">
            <v>2</v>
          </cell>
          <cell r="C1022" t="str">
            <v>Project Signs</v>
          </cell>
          <cell r="D1022">
            <v>2898</v>
          </cell>
          <cell r="E1022">
            <v>1154.45</v>
          </cell>
        </row>
        <row r="1023">
          <cell r="A1023">
            <v>7103</v>
          </cell>
          <cell r="B1023">
            <v>3</v>
          </cell>
          <cell r="C1023" t="str">
            <v>Project Signs</v>
          </cell>
          <cell r="D1023">
            <v>0</v>
          </cell>
          <cell r="E1023">
            <v>2570.75</v>
          </cell>
        </row>
        <row r="1024">
          <cell r="A1024">
            <v>7103</v>
          </cell>
          <cell r="B1024">
            <v>5</v>
          </cell>
          <cell r="C1024" t="str">
            <v>Project Signs</v>
          </cell>
          <cell r="D1024">
            <v>273</v>
          </cell>
          <cell r="E1024">
            <v>722.75</v>
          </cell>
        </row>
        <row r="1025">
          <cell r="A1025">
            <v>7103</v>
          </cell>
          <cell r="B1025">
            <v>6</v>
          </cell>
          <cell r="C1025" t="str">
            <v>Project Signs</v>
          </cell>
          <cell r="D1025">
            <v>2351.8009677</v>
          </cell>
          <cell r="E1025">
            <v>10340.11</v>
          </cell>
        </row>
        <row r="1026">
          <cell r="A1026">
            <v>7103</v>
          </cell>
          <cell r="B1026">
            <v>7</v>
          </cell>
          <cell r="C1026" t="str">
            <v>Project Signs</v>
          </cell>
          <cell r="D1026">
            <v>3198.2661290000001</v>
          </cell>
          <cell r="E1026">
            <v>8201.82</v>
          </cell>
        </row>
        <row r="1027">
          <cell r="A1027">
            <v>7103</v>
          </cell>
          <cell r="B1027">
            <v>8</v>
          </cell>
          <cell r="C1027" t="str">
            <v>Project Signs</v>
          </cell>
          <cell r="D1027">
            <v>27.3</v>
          </cell>
          <cell r="E1027">
            <v>513.66999999999996</v>
          </cell>
        </row>
        <row r="1028">
          <cell r="A1028">
            <v>7103</v>
          </cell>
          <cell r="B1028">
            <v>10</v>
          </cell>
          <cell r="C1028" t="str">
            <v>Project Signs</v>
          </cell>
          <cell r="D1028">
            <v>1980.8029031999999</v>
          </cell>
          <cell r="E1028">
            <v>4378.22</v>
          </cell>
        </row>
        <row r="1029">
          <cell r="A1029">
            <v>7103</v>
          </cell>
          <cell r="B1029">
            <v>11</v>
          </cell>
          <cell r="C1029" t="str">
            <v>Project Signs</v>
          </cell>
          <cell r="D1029">
            <v>99.19</v>
          </cell>
          <cell r="E1029">
            <v>946.19</v>
          </cell>
        </row>
        <row r="1030">
          <cell r="A1030">
            <v>7103</v>
          </cell>
          <cell r="B1030">
            <v>12</v>
          </cell>
          <cell r="C1030" t="str">
            <v>Project Signs</v>
          </cell>
          <cell r="D1030">
            <v>923.66129032000003</v>
          </cell>
          <cell r="E1030">
            <v>1089.3800000000001</v>
          </cell>
        </row>
        <row r="1031">
          <cell r="A1031">
            <v>7103</v>
          </cell>
          <cell r="B1031">
            <v>14</v>
          </cell>
          <cell r="C1031" t="str">
            <v>Project Signs</v>
          </cell>
          <cell r="D1031">
            <v>231</v>
          </cell>
          <cell r="E1031">
            <v>312.27</v>
          </cell>
        </row>
        <row r="1032">
          <cell r="A1032">
            <v>7103</v>
          </cell>
          <cell r="B1032">
            <v>81</v>
          </cell>
          <cell r="C1032" t="str">
            <v>Project Signs</v>
          </cell>
          <cell r="D1032">
            <v>0</v>
          </cell>
          <cell r="E1032">
            <v>0</v>
          </cell>
        </row>
        <row r="1033">
          <cell r="A1033">
            <v>7103</v>
          </cell>
          <cell r="B1033">
            <v>100</v>
          </cell>
          <cell r="C1033" t="str">
            <v>Project Signs</v>
          </cell>
          <cell r="D1033">
            <v>0</v>
          </cell>
          <cell r="E1033">
            <v>0</v>
          </cell>
        </row>
        <row r="1034">
          <cell r="A1034">
            <v>7103</v>
          </cell>
          <cell r="B1034">
            <v>122</v>
          </cell>
          <cell r="C1034" t="str">
            <v>Project Signs</v>
          </cell>
          <cell r="D1034">
            <v>0</v>
          </cell>
          <cell r="E1034">
            <v>0</v>
          </cell>
        </row>
        <row r="1035">
          <cell r="A1035">
            <v>7103</v>
          </cell>
          <cell r="B1035">
            <v>130</v>
          </cell>
          <cell r="C1035" t="str">
            <v>Project Signs</v>
          </cell>
          <cell r="D1035">
            <v>367.5</v>
          </cell>
          <cell r="E1035">
            <v>0</v>
          </cell>
        </row>
        <row r="1036">
          <cell r="A1036">
            <v>7103</v>
          </cell>
          <cell r="B1036">
            <v>131</v>
          </cell>
          <cell r="C1036" t="str">
            <v>Project Signs</v>
          </cell>
          <cell r="D1036">
            <v>0</v>
          </cell>
          <cell r="E1036">
            <v>0</v>
          </cell>
        </row>
        <row r="1037">
          <cell r="A1037">
            <v>7103</v>
          </cell>
          <cell r="B1037">
            <v>301</v>
          </cell>
          <cell r="C1037" t="str">
            <v>Project Signs</v>
          </cell>
          <cell r="D1037">
            <v>0</v>
          </cell>
          <cell r="E1037">
            <v>0</v>
          </cell>
        </row>
        <row r="1038">
          <cell r="A1038">
            <v>7103</v>
          </cell>
          <cell r="B1038">
            <v>400</v>
          </cell>
          <cell r="C1038" t="str">
            <v>Project Signs</v>
          </cell>
          <cell r="D1038">
            <v>0</v>
          </cell>
          <cell r="E1038">
            <v>0</v>
          </cell>
        </row>
        <row r="1039">
          <cell r="A1039">
            <v>7103</v>
          </cell>
          <cell r="B1039">
            <v>401</v>
          </cell>
          <cell r="C1039" t="str">
            <v>Project Signs</v>
          </cell>
          <cell r="D1039">
            <v>0</v>
          </cell>
          <cell r="E1039">
            <v>0</v>
          </cell>
        </row>
        <row r="1040">
          <cell r="A1040">
            <v>7103</v>
          </cell>
          <cell r="B1040">
            <v>402</v>
          </cell>
          <cell r="C1040" t="str">
            <v>Project Signs</v>
          </cell>
          <cell r="D1040">
            <v>0</v>
          </cell>
          <cell r="E1040">
            <v>10048.5</v>
          </cell>
        </row>
        <row r="1041">
          <cell r="A1041">
            <v>7103</v>
          </cell>
          <cell r="B1041">
            <v>404</v>
          </cell>
          <cell r="C1041" t="str">
            <v>Project Signs</v>
          </cell>
          <cell r="D1041">
            <v>0</v>
          </cell>
          <cell r="E1041">
            <v>0</v>
          </cell>
        </row>
        <row r="1042">
          <cell r="A1042">
            <v>7103</v>
          </cell>
          <cell r="B1042" t="str">
            <v xml:space="preserve"> </v>
          </cell>
          <cell r="C1042" t="str">
            <v>Project Signs</v>
          </cell>
          <cell r="D1042">
            <v>12350.52129022</v>
          </cell>
          <cell r="E1042">
            <v>41082.06</v>
          </cell>
        </row>
        <row r="1043">
          <cell r="A1043">
            <v>7110</v>
          </cell>
          <cell r="B1043">
            <v>100</v>
          </cell>
          <cell r="C1043" t="str">
            <v>Internet Expense</v>
          </cell>
          <cell r="D1043">
            <v>0</v>
          </cell>
          <cell r="E1043">
            <v>0</v>
          </cell>
        </row>
        <row r="1044">
          <cell r="A1044">
            <v>7110</v>
          </cell>
          <cell r="B1044">
            <v>130</v>
          </cell>
          <cell r="C1044" t="str">
            <v>Internet Expense</v>
          </cell>
          <cell r="D1044">
            <v>0</v>
          </cell>
          <cell r="E1044">
            <v>0</v>
          </cell>
        </row>
        <row r="1045">
          <cell r="A1045">
            <v>7110</v>
          </cell>
          <cell r="B1045">
            <v>131</v>
          </cell>
          <cell r="C1045" t="str">
            <v>Internet Expense</v>
          </cell>
          <cell r="D1045">
            <v>0</v>
          </cell>
          <cell r="E1045">
            <v>0</v>
          </cell>
        </row>
        <row r="1046">
          <cell r="A1046">
            <v>7110</v>
          </cell>
          <cell r="B1046">
            <v>400</v>
          </cell>
          <cell r="C1046" t="str">
            <v>Internet Expense</v>
          </cell>
          <cell r="D1046">
            <v>1119.7161289999999</v>
          </cell>
          <cell r="E1046">
            <v>13918.25</v>
          </cell>
        </row>
        <row r="1047">
          <cell r="A1047">
            <v>7110</v>
          </cell>
          <cell r="B1047">
            <v>401</v>
          </cell>
          <cell r="C1047" t="str">
            <v>Internet Expense</v>
          </cell>
          <cell r="D1047">
            <v>0</v>
          </cell>
          <cell r="E1047">
            <v>0</v>
          </cell>
        </row>
        <row r="1048">
          <cell r="A1048">
            <v>7110</v>
          </cell>
          <cell r="B1048">
            <v>402</v>
          </cell>
          <cell r="C1048" t="str">
            <v>Internet Expense</v>
          </cell>
          <cell r="D1048">
            <v>4061.3922581000002</v>
          </cell>
          <cell r="E1048">
            <v>20292.810000000001</v>
          </cell>
        </row>
        <row r="1049">
          <cell r="A1049">
            <v>7110</v>
          </cell>
          <cell r="B1049">
            <v>404</v>
          </cell>
          <cell r="C1049" t="str">
            <v>Internet Expense</v>
          </cell>
          <cell r="D1049">
            <v>0</v>
          </cell>
          <cell r="E1049">
            <v>0</v>
          </cell>
        </row>
        <row r="1050">
          <cell r="A1050">
            <v>7110</v>
          </cell>
          <cell r="B1050">
            <v>500</v>
          </cell>
          <cell r="C1050" t="str">
            <v>Internet Expense</v>
          </cell>
          <cell r="D1050">
            <v>0</v>
          </cell>
          <cell r="E1050">
            <v>253.4</v>
          </cell>
        </row>
        <row r="1051">
          <cell r="A1051">
            <v>7110</v>
          </cell>
          <cell r="B1051">
            <v>501</v>
          </cell>
          <cell r="C1051" t="str">
            <v>Internet Expense</v>
          </cell>
          <cell r="D1051">
            <v>1985.7661290000001</v>
          </cell>
          <cell r="E1051">
            <v>3036.95</v>
          </cell>
        </row>
        <row r="1052">
          <cell r="A1052">
            <v>7110</v>
          </cell>
          <cell r="B1052" t="str">
            <v xml:space="preserve"> </v>
          </cell>
          <cell r="C1052" t="str">
            <v>Internet Expense</v>
          </cell>
          <cell r="D1052">
            <v>7166.8745161000006</v>
          </cell>
          <cell r="E1052">
            <v>37501.409999999996</v>
          </cell>
        </row>
        <row r="1053">
          <cell r="A1053">
            <v>7111</v>
          </cell>
          <cell r="B1053">
            <v>401</v>
          </cell>
          <cell r="C1053" t="str">
            <v>Internet Income</v>
          </cell>
          <cell r="D1053">
            <v>0</v>
          </cell>
          <cell r="E1053">
            <v>0</v>
          </cell>
        </row>
        <row r="1054">
          <cell r="A1054">
            <v>7111</v>
          </cell>
          <cell r="B1054">
            <v>402</v>
          </cell>
          <cell r="C1054" t="str">
            <v>Internet Income</v>
          </cell>
          <cell r="D1054">
            <v>-5661.2903225999999</v>
          </cell>
          <cell r="E1054">
            <v>-10150</v>
          </cell>
        </row>
        <row r="1055">
          <cell r="A1055">
            <v>7111</v>
          </cell>
          <cell r="B1055" t="str">
            <v xml:space="preserve"> </v>
          </cell>
          <cell r="C1055" t="str">
            <v>Internet Income</v>
          </cell>
          <cell r="D1055">
            <v>-5661.2903225999999</v>
          </cell>
          <cell r="E1055">
            <v>-10150</v>
          </cell>
        </row>
        <row r="1056">
          <cell r="A1056">
            <v>7120</v>
          </cell>
          <cell r="B1056">
            <v>401</v>
          </cell>
          <cell r="C1056" t="str">
            <v>ZAP Advertising Expense</v>
          </cell>
          <cell r="D1056">
            <v>0</v>
          </cell>
          <cell r="E1056">
            <v>0</v>
          </cell>
        </row>
        <row r="1057">
          <cell r="A1057">
            <v>7120</v>
          </cell>
          <cell r="B1057">
            <v>402</v>
          </cell>
          <cell r="C1057" t="str">
            <v>ZAP Advertising</v>
          </cell>
          <cell r="D1057">
            <v>7139.0887097000004</v>
          </cell>
          <cell r="E1057">
            <v>14968.16</v>
          </cell>
        </row>
        <row r="1058">
          <cell r="A1058">
            <v>7120</v>
          </cell>
          <cell r="B1058">
            <v>501</v>
          </cell>
          <cell r="C1058" t="str">
            <v>ZAP Advertising</v>
          </cell>
          <cell r="D1058">
            <v>0</v>
          </cell>
          <cell r="E1058">
            <v>0</v>
          </cell>
        </row>
        <row r="1059">
          <cell r="A1059">
            <v>7120</v>
          </cell>
          <cell r="B1059" t="str">
            <v xml:space="preserve"> </v>
          </cell>
          <cell r="C1059" t="str">
            <v>ZAP Advertising</v>
          </cell>
          <cell r="D1059">
            <v>7139.0887097000004</v>
          </cell>
          <cell r="E1059">
            <v>14968.16</v>
          </cell>
        </row>
        <row r="1060">
          <cell r="A1060">
            <v>7121</v>
          </cell>
          <cell r="B1060">
            <v>401</v>
          </cell>
          <cell r="C1060" t="str">
            <v>ZAP Advertising Reimbursement</v>
          </cell>
          <cell r="D1060">
            <v>0</v>
          </cell>
          <cell r="E1060">
            <v>0</v>
          </cell>
        </row>
        <row r="1061">
          <cell r="A1061">
            <v>7121</v>
          </cell>
          <cell r="B1061">
            <v>402</v>
          </cell>
          <cell r="C1061" t="str">
            <v>ZAP Advertising Reimbursement</v>
          </cell>
          <cell r="D1061">
            <v>-4293.3758065000002</v>
          </cell>
          <cell r="E1061">
            <v>-9657.25</v>
          </cell>
        </row>
        <row r="1062">
          <cell r="A1062">
            <v>7121</v>
          </cell>
          <cell r="B1062" t="str">
            <v xml:space="preserve"> </v>
          </cell>
          <cell r="C1062" t="str">
            <v>ZAP Advertising Reimbursement</v>
          </cell>
          <cell r="D1062">
            <v>-4293.3758065000002</v>
          </cell>
          <cell r="E1062">
            <v>-9657.25</v>
          </cell>
        </row>
        <row r="1063">
          <cell r="A1063">
            <v>7130</v>
          </cell>
          <cell r="B1063">
            <v>1</v>
          </cell>
          <cell r="C1063" t="str">
            <v>New Homes Marketing</v>
          </cell>
          <cell r="D1063">
            <v>0</v>
          </cell>
          <cell r="E1063">
            <v>540.9</v>
          </cell>
        </row>
        <row r="1064">
          <cell r="A1064">
            <v>7130</v>
          </cell>
          <cell r="B1064">
            <v>2</v>
          </cell>
          <cell r="C1064" t="str">
            <v>New Homes Marketing</v>
          </cell>
          <cell r="D1064">
            <v>281.84516129000002</v>
          </cell>
          <cell r="E1064">
            <v>771.65</v>
          </cell>
        </row>
        <row r="1065">
          <cell r="A1065">
            <v>7130</v>
          </cell>
          <cell r="B1065">
            <v>3</v>
          </cell>
          <cell r="C1065" t="str">
            <v>New Homes Marketing</v>
          </cell>
          <cell r="D1065">
            <v>0</v>
          </cell>
          <cell r="E1065">
            <v>570.45000000000005</v>
          </cell>
        </row>
        <row r="1066">
          <cell r="A1066">
            <v>7130</v>
          </cell>
          <cell r="B1066">
            <v>5</v>
          </cell>
          <cell r="C1066" t="str">
            <v>New Homes Marketing</v>
          </cell>
          <cell r="D1066">
            <v>0</v>
          </cell>
          <cell r="E1066">
            <v>612.35</v>
          </cell>
        </row>
        <row r="1067">
          <cell r="A1067">
            <v>7130</v>
          </cell>
          <cell r="B1067">
            <v>6</v>
          </cell>
          <cell r="C1067" t="str">
            <v>New Homes Marketing</v>
          </cell>
          <cell r="D1067">
            <v>1829.59</v>
          </cell>
          <cell r="E1067">
            <v>5876.39</v>
          </cell>
        </row>
        <row r="1068">
          <cell r="A1068">
            <v>7130</v>
          </cell>
          <cell r="B1068">
            <v>7</v>
          </cell>
          <cell r="C1068" t="str">
            <v>New Homes Marketing</v>
          </cell>
          <cell r="D1068">
            <v>11873.716774</v>
          </cell>
          <cell r="E1068">
            <v>15563.75</v>
          </cell>
        </row>
        <row r="1069">
          <cell r="A1069">
            <v>7130</v>
          </cell>
          <cell r="B1069">
            <v>10</v>
          </cell>
          <cell r="C1069" t="str">
            <v>New Homes Marketing</v>
          </cell>
          <cell r="D1069">
            <v>5730.15</v>
          </cell>
          <cell r="E1069">
            <v>6825.7</v>
          </cell>
        </row>
        <row r="1070">
          <cell r="A1070">
            <v>7130</v>
          </cell>
          <cell r="B1070">
            <v>11</v>
          </cell>
          <cell r="C1070" t="str">
            <v>New Homes Marketing</v>
          </cell>
          <cell r="D1070">
            <v>0</v>
          </cell>
          <cell r="E1070">
            <v>200</v>
          </cell>
        </row>
        <row r="1071">
          <cell r="A1071">
            <v>7130</v>
          </cell>
          <cell r="B1071">
            <v>12</v>
          </cell>
          <cell r="C1071" t="str">
            <v>New Homes Marketing</v>
          </cell>
          <cell r="D1071">
            <v>150</v>
          </cell>
          <cell r="E1071">
            <v>1570.36</v>
          </cell>
        </row>
        <row r="1072">
          <cell r="A1072">
            <v>7130</v>
          </cell>
          <cell r="B1072">
            <v>402</v>
          </cell>
          <cell r="C1072" t="str">
            <v>New Homes Marketing</v>
          </cell>
          <cell r="D1072">
            <v>5675.8196773999998</v>
          </cell>
          <cell r="E1072">
            <v>22303.58</v>
          </cell>
        </row>
        <row r="1073">
          <cell r="A1073">
            <v>7130</v>
          </cell>
          <cell r="B1073" t="str">
            <v xml:space="preserve"> </v>
          </cell>
          <cell r="C1073" t="str">
            <v>New Homes Marketing</v>
          </cell>
          <cell r="D1073">
            <v>25541.12161269</v>
          </cell>
          <cell r="E1073">
            <v>54835.130000000005</v>
          </cell>
        </row>
        <row r="1074">
          <cell r="A1074">
            <v>7131</v>
          </cell>
          <cell r="B1074">
            <v>130</v>
          </cell>
          <cell r="C1074" t="str">
            <v>Fee Received-New Homes Market</v>
          </cell>
          <cell r="D1074">
            <v>0</v>
          </cell>
          <cell r="E1074">
            <v>0</v>
          </cell>
        </row>
        <row r="1075">
          <cell r="A1075">
            <v>7140</v>
          </cell>
          <cell r="B1075">
            <v>131</v>
          </cell>
          <cell r="C1075" t="str">
            <v>Introductory Brochures</v>
          </cell>
          <cell r="D1075">
            <v>0</v>
          </cell>
          <cell r="E1075">
            <v>0</v>
          </cell>
        </row>
        <row r="1076">
          <cell r="A1076">
            <v>7140</v>
          </cell>
          <cell r="B1076">
            <v>401</v>
          </cell>
          <cell r="C1076" t="str">
            <v>Introductory Brochures</v>
          </cell>
          <cell r="D1076">
            <v>0</v>
          </cell>
          <cell r="E1076">
            <v>0</v>
          </cell>
        </row>
        <row r="1077">
          <cell r="A1077">
            <v>7141</v>
          </cell>
          <cell r="B1077">
            <v>100</v>
          </cell>
          <cell r="C1077" t="str">
            <v>Introductory Brochures-Reimb.</v>
          </cell>
          <cell r="D1077">
            <v>0</v>
          </cell>
          <cell r="E1077">
            <v>0</v>
          </cell>
        </row>
        <row r="1078">
          <cell r="A1078">
            <v>7141</v>
          </cell>
          <cell r="B1078">
            <v>122</v>
          </cell>
          <cell r="C1078" t="str">
            <v>Introductory Brochures-Reimb.</v>
          </cell>
          <cell r="D1078">
            <v>0</v>
          </cell>
          <cell r="E1078">
            <v>0</v>
          </cell>
        </row>
        <row r="1079">
          <cell r="A1079">
            <v>7141</v>
          </cell>
          <cell r="B1079">
            <v>131</v>
          </cell>
          <cell r="C1079" t="str">
            <v>Introductory Brochures-Reimb.</v>
          </cell>
          <cell r="D1079">
            <v>0</v>
          </cell>
          <cell r="E1079">
            <v>0</v>
          </cell>
        </row>
        <row r="1080">
          <cell r="A1080">
            <v>7141</v>
          </cell>
          <cell r="B1080">
            <v>401</v>
          </cell>
          <cell r="C1080" t="str">
            <v>Introductory Brochures-Reimb.</v>
          </cell>
          <cell r="D1080">
            <v>0</v>
          </cell>
          <cell r="E1080">
            <v>0</v>
          </cell>
        </row>
        <row r="1081">
          <cell r="A1081">
            <v>7150</v>
          </cell>
          <cell r="B1081">
            <v>400</v>
          </cell>
          <cell r="C1081" t="str">
            <v>Builders' Reception</v>
          </cell>
          <cell r="D1081">
            <v>0</v>
          </cell>
          <cell r="E1081">
            <v>1383.49</v>
          </cell>
        </row>
        <row r="1082">
          <cell r="A1082">
            <v>7151</v>
          </cell>
          <cell r="B1082">
            <v>400</v>
          </cell>
          <cell r="C1082" t="str">
            <v>Builders' Newsletter</v>
          </cell>
          <cell r="D1082">
            <v>0</v>
          </cell>
          <cell r="E1082">
            <v>0</v>
          </cell>
        </row>
        <row r="1083">
          <cell r="A1083">
            <v>7152</v>
          </cell>
          <cell r="B1083">
            <v>400</v>
          </cell>
          <cell r="C1083" t="str">
            <v>Builders' Other</v>
          </cell>
          <cell r="D1083">
            <v>0</v>
          </cell>
          <cell r="E1083">
            <v>0</v>
          </cell>
        </row>
        <row r="1084">
          <cell r="A1084">
            <v>7153</v>
          </cell>
          <cell r="B1084">
            <v>402</v>
          </cell>
          <cell r="C1084" t="str">
            <v>Country Club Sales Center</v>
          </cell>
          <cell r="D1084">
            <v>0</v>
          </cell>
          <cell r="E1084">
            <v>0</v>
          </cell>
        </row>
        <row r="1085">
          <cell r="A1085">
            <v>7300</v>
          </cell>
          <cell r="B1085">
            <v>1</v>
          </cell>
          <cell r="C1085" t="str">
            <v>Business Cards</v>
          </cell>
          <cell r="D1085">
            <v>0</v>
          </cell>
          <cell r="E1085">
            <v>50.17</v>
          </cell>
        </row>
        <row r="1086">
          <cell r="A1086">
            <v>7300</v>
          </cell>
          <cell r="B1086">
            <v>2</v>
          </cell>
          <cell r="C1086" t="str">
            <v>Business Cards</v>
          </cell>
          <cell r="D1086">
            <v>0</v>
          </cell>
          <cell r="E1086">
            <v>1032.93</v>
          </cell>
        </row>
        <row r="1087">
          <cell r="A1087">
            <v>7300</v>
          </cell>
          <cell r="B1087">
            <v>3</v>
          </cell>
          <cell r="C1087" t="str">
            <v>Business Cards</v>
          </cell>
          <cell r="D1087">
            <v>0</v>
          </cell>
          <cell r="E1087">
            <v>1330.35</v>
          </cell>
        </row>
        <row r="1088">
          <cell r="A1088">
            <v>7300</v>
          </cell>
          <cell r="B1088">
            <v>5</v>
          </cell>
          <cell r="C1088" t="str">
            <v>Business Cards</v>
          </cell>
          <cell r="D1088">
            <v>0</v>
          </cell>
          <cell r="E1088">
            <v>698.22</v>
          </cell>
        </row>
        <row r="1089">
          <cell r="A1089">
            <v>7300</v>
          </cell>
          <cell r="B1089">
            <v>6</v>
          </cell>
          <cell r="C1089" t="str">
            <v>Business Cards</v>
          </cell>
          <cell r="D1089">
            <v>0</v>
          </cell>
          <cell r="E1089">
            <v>1927.44</v>
          </cell>
        </row>
        <row r="1090">
          <cell r="A1090">
            <v>7300</v>
          </cell>
          <cell r="B1090">
            <v>7</v>
          </cell>
          <cell r="C1090" t="str">
            <v>Business Cards</v>
          </cell>
          <cell r="D1090">
            <v>0</v>
          </cell>
          <cell r="E1090">
            <v>916.67</v>
          </cell>
        </row>
        <row r="1091">
          <cell r="A1091">
            <v>7300</v>
          </cell>
          <cell r="B1091">
            <v>8</v>
          </cell>
          <cell r="C1091" t="str">
            <v>Business Cards</v>
          </cell>
          <cell r="D1091">
            <v>0</v>
          </cell>
          <cell r="E1091">
            <v>468.37</v>
          </cell>
        </row>
        <row r="1092">
          <cell r="A1092">
            <v>7300</v>
          </cell>
          <cell r="B1092">
            <v>9</v>
          </cell>
          <cell r="C1092" t="str">
            <v>Business Cards</v>
          </cell>
          <cell r="D1092">
            <v>0</v>
          </cell>
          <cell r="E1092">
            <v>0</v>
          </cell>
        </row>
        <row r="1093">
          <cell r="A1093">
            <v>7300</v>
          </cell>
          <cell r="B1093">
            <v>10</v>
          </cell>
          <cell r="C1093" t="str">
            <v>Business Cards</v>
          </cell>
          <cell r="D1093">
            <v>0</v>
          </cell>
          <cell r="E1093">
            <v>673.14</v>
          </cell>
        </row>
        <row r="1094">
          <cell r="A1094">
            <v>7300</v>
          </cell>
          <cell r="B1094">
            <v>11</v>
          </cell>
          <cell r="C1094" t="str">
            <v>Business Cards</v>
          </cell>
          <cell r="D1094">
            <v>0</v>
          </cell>
          <cell r="E1094">
            <v>666.07</v>
          </cell>
        </row>
        <row r="1095">
          <cell r="A1095">
            <v>7300</v>
          </cell>
          <cell r="B1095">
            <v>12</v>
          </cell>
          <cell r="C1095" t="str">
            <v>Business Cards</v>
          </cell>
          <cell r="D1095">
            <v>0</v>
          </cell>
          <cell r="E1095">
            <v>313.67</v>
          </cell>
        </row>
        <row r="1096">
          <cell r="A1096">
            <v>7300</v>
          </cell>
          <cell r="B1096">
            <v>14</v>
          </cell>
          <cell r="C1096" t="str">
            <v>Business Cards</v>
          </cell>
          <cell r="D1096">
            <v>0</v>
          </cell>
          <cell r="E1096">
            <v>33.74</v>
          </cell>
        </row>
        <row r="1097">
          <cell r="A1097">
            <v>7300</v>
          </cell>
          <cell r="B1097">
            <v>400</v>
          </cell>
          <cell r="C1097" t="str">
            <v>Business Cards</v>
          </cell>
          <cell r="D1097">
            <v>0</v>
          </cell>
          <cell r="E1097">
            <v>452.69</v>
          </cell>
        </row>
        <row r="1098">
          <cell r="A1098">
            <v>7300</v>
          </cell>
          <cell r="B1098">
            <v>402</v>
          </cell>
          <cell r="C1098" t="str">
            <v>Business Cards</v>
          </cell>
          <cell r="D1098">
            <v>0</v>
          </cell>
          <cell r="E1098">
            <v>85.9</v>
          </cell>
        </row>
        <row r="1099">
          <cell r="A1099">
            <v>7300</v>
          </cell>
          <cell r="B1099">
            <v>404</v>
          </cell>
          <cell r="C1099" t="str">
            <v>Business Cards</v>
          </cell>
          <cell r="D1099">
            <v>0</v>
          </cell>
          <cell r="E1099">
            <v>14.33</v>
          </cell>
        </row>
        <row r="1100">
          <cell r="A1100">
            <v>7300</v>
          </cell>
          <cell r="B1100">
            <v>501</v>
          </cell>
          <cell r="C1100" t="str">
            <v>Business Cards</v>
          </cell>
          <cell r="D1100">
            <v>0</v>
          </cell>
          <cell r="E1100">
            <v>28.66</v>
          </cell>
        </row>
        <row r="1101">
          <cell r="A1101">
            <v>7300</v>
          </cell>
          <cell r="B1101">
            <v>503</v>
          </cell>
          <cell r="C1101" t="str">
            <v>Business Cards</v>
          </cell>
          <cell r="D1101">
            <v>0</v>
          </cell>
          <cell r="E1101">
            <v>86.9</v>
          </cell>
        </row>
        <row r="1102">
          <cell r="A1102">
            <v>7300</v>
          </cell>
          <cell r="B1102">
            <v>600</v>
          </cell>
          <cell r="C1102" t="str">
            <v>Business Cards</v>
          </cell>
          <cell r="D1102">
            <v>0</v>
          </cell>
          <cell r="E1102">
            <v>86.9</v>
          </cell>
        </row>
        <row r="1103">
          <cell r="A1103">
            <v>7300</v>
          </cell>
          <cell r="B1103" t="str">
            <v xml:space="preserve"> </v>
          </cell>
          <cell r="C1103" t="str">
            <v>Business Cards</v>
          </cell>
          <cell r="D1103">
            <v>0</v>
          </cell>
          <cell r="E1103">
            <v>8866.15</v>
          </cell>
        </row>
        <row r="1104">
          <cell r="A1104">
            <v>7303</v>
          </cell>
          <cell r="B1104">
            <v>1</v>
          </cell>
          <cell r="C1104" t="str">
            <v>Yellow Pages</v>
          </cell>
          <cell r="D1104">
            <v>0</v>
          </cell>
          <cell r="E1104">
            <v>0</v>
          </cell>
        </row>
        <row r="1105">
          <cell r="A1105">
            <v>7303</v>
          </cell>
          <cell r="B1105">
            <v>2</v>
          </cell>
          <cell r="C1105" t="str">
            <v>Yellow Pages</v>
          </cell>
          <cell r="D1105">
            <v>0</v>
          </cell>
          <cell r="E1105">
            <v>0</v>
          </cell>
        </row>
        <row r="1106">
          <cell r="A1106">
            <v>7303</v>
          </cell>
          <cell r="B1106">
            <v>3</v>
          </cell>
          <cell r="C1106" t="str">
            <v>Yellow Pages</v>
          </cell>
          <cell r="D1106">
            <v>0</v>
          </cell>
          <cell r="E1106">
            <v>0</v>
          </cell>
        </row>
        <row r="1107">
          <cell r="A1107">
            <v>7303</v>
          </cell>
          <cell r="B1107">
            <v>5</v>
          </cell>
          <cell r="C1107" t="str">
            <v>Yellow Pages</v>
          </cell>
          <cell r="D1107">
            <v>0</v>
          </cell>
          <cell r="E1107">
            <v>0</v>
          </cell>
        </row>
        <row r="1108">
          <cell r="A1108">
            <v>7303</v>
          </cell>
          <cell r="B1108">
            <v>6</v>
          </cell>
          <cell r="C1108" t="str">
            <v>Yellow Pages</v>
          </cell>
          <cell r="D1108">
            <v>3637</v>
          </cell>
          <cell r="E1108">
            <v>3637</v>
          </cell>
        </row>
        <row r="1109">
          <cell r="A1109">
            <v>7303</v>
          </cell>
          <cell r="B1109">
            <v>7</v>
          </cell>
          <cell r="C1109" t="str">
            <v>Yellow Pages</v>
          </cell>
          <cell r="D1109">
            <v>0</v>
          </cell>
          <cell r="E1109">
            <v>0</v>
          </cell>
        </row>
        <row r="1110">
          <cell r="A1110">
            <v>7303</v>
          </cell>
          <cell r="B1110">
            <v>8</v>
          </cell>
          <cell r="C1110" t="str">
            <v>Yellow Pages</v>
          </cell>
          <cell r="D1110">
            <v>702.6</v>
          </cell>
          <cell r="E1110">
            <v>702.6</v>
          </cell>
        </row>
        <row r="1111">
          <cell r="A1111">
            <v>7303</v>
          </cell>
          <cell r="B1111">
            <v>9</v>
          </cell>
          <cell r="C1111" t="str">
            <v>Yellow Pages</v>
          </cell>
          <cell r="D1111">
            <v>0</v>
          </cell>
          <cell r="E1111">
            <v>0</v>
          </cell>
        </row>
        <row r="1112">
          <cell r="A1112">
            <v>7303</v>
          </cell>
          <cell r="B1112">
            <v>10</v>
          </cell>
          <cell r="C1112" t="str">
            <v>Yellow Pages</v>
          </cell>
          <cell r="D1112">
            <v>0</v>
          </cell>
          <cell r="E1112">
            <v>0</v>
          </cell>
        </row>
        <row r="1113">
          <cell r="A1113">
            <v>7303</v>
          </cell>
          <cell r="B1113">
            <v>11</v>
          </cell>
          <cell r="C1113" t="str">
            <v>Yellow Pages</v>
          </cell>
          <cell r="D1113">
            <v>0</v>
          </cell>
          <cell r="E1113">
            <v>0</v>
          </cell>
        </row>
        <row r="1114">
          <cell r="A1114">
            <v>7303</v>
          </cell>
          <cell r="B1114">
            <v>12</v>
          </cell>
          <cell r="C1114" t="str">
            <v>Yellow Pages</v>
          </cell>
          <cell r="D1114">
            <v>0</v>
          </cell>
          <cell r="E1114">
            <v>0</v>
          </cell>
        </row>
        <row r="1115">
          <cell r="A1115">
            <v>7303</v>
          </cell>
          <cell r="B1115">
            <v>14</v>
          </cell>
          <cell r="C1115" t="str">
            <v>Yellow Pages</v>
          </cell>
          <cell r="D1115">
            <v>0</v>
          </cell>
          <cell r="E1115">
            <v>0</v>
          </cell>
        </row>
        <row r="1116">
          <cell r="A1116">
            <v>7303</v>
          </cell>
          <cell r="B1116">
            <v>130</v>
          </cell>
          <cell r="C1116" t="str">
            <v>Yellow Pages</v>
          </cell>
          <cell r="D1116">
            <v>0</v>
          </cell>
          <cell r="E1116">
            <v>0</v>
          </cell>
        </row>
        <row r="1117">
          <cell r="A1117">
            <v>7303</v>
          </cell>
          <cell r="B1117">
            <v>402</v>
          </cell>
          <cell r="C1117" t="str">
            <v>Yellow Pages</v>
          </cell>
          <cell r="D1117">
            <v>2232.48</v>
          </cell>
          <cell r="E1117">
            <v>2993.24</v>
          </cell>
        </row>
        <row r="1118">
          <cell r="A1118">
            <v>7303</v>
          </cell>
          <cell r="B1118" t="str">
            <v xml:space="preserve"> </v>
          </cell>
          <cell r="C1118" t="str">
            <v>Yellow Pages</v>
          </cell>
          <cell r="D1118">
            <v>6572.08</v>
          </cell>
          <cell r="E1118">
            <v>7332.84</v>
          </cell>
        </row>
        <row r="1119">
          <cell r="A1119">
            <v>7306</v>
          </cell>
          <cell r="B1119">
            <v>1</v>
          </cell>
          <cell r="C1119" t="str">
            <v>Photo Costs</v>
          </cell>
          <cell r="D1119">
            <v>50.117096773999997</v>
          </cell>
          <cell r="E1119">
            <v>349.3</v>
          </cell>
        </row>
        <row r="1120">
          <cell r="A1120">
            <v>7306</v>
          </cell>
          <cell r="B1120">
            <v>2</v>
          </cell>
          <cell r="C1120" t="str">
            <v>Photo Costs</v>
          </cell>
          <cell r="D1120">
            <v>54.018064516000003</v>
          </cell>
          <cell r="E1120">
            <v>83.13</v>
          </cell>
        </row>
        <row r="1121">
          <cell r="A1121">
            <v>7306</v>
          </cell>
          <cell r="B1121">
            <v>3</v>
          </cell>
          <cell r="C1121" t="str">
            <v>Photo Costs</v>
          </cell>
          <cell r="D1121">
            <v>45.96</v>
          </cell>
          <cell r="E1121">
            <v>697.87</v>
          </cell>
        </row>
        <row r="1122">
          <cell r="A1122">
            <v>7306</v>
          </cell>
          <cell r="B1122">
            <v>5</v>
          </cell>
          <cell r="C1122" t="str">
            <v>Photo Costs</v>
          </cell>
          <cell r="D1122">
            <v>22.38</v>
          </cell>
          <cell r="E1122">
            <v>589.64</v>
          </cell>
        </row>
        <row r="1123">
          <cell r="A1123">
            <v>7306</v>
          </cell>
          <cell r="B1123">
            <v>6</v>
          </cell>
          <cell r="C1123" t="str">
            <v>Photo Costs</v>
          </cell>
          <cell r="D1123">
            <v>47.61</v>
          </cell>
          <cell r="E1123">
            <v>2123.04</v>
          </cell>
        </row>
        <row r="1124">
          <cell r="A1124">
            <v>7306</v>
          </cell>
          <cell r="B1124">
            <v>7</v>
          </cell>
          <cell r="C1124" t="str">
            <v>Photo Costs</v>
          </cell>
          <cell r="D1124">
            <v>92.498387097000005</v>
          </cell>
          <cell r="E1124">
            <v>659.71</v>
          </cell>
        </row>
        <row r="1125">
          <cell r="A1125">
            <v>7306</v>
          </cell>
          <cell r="B1125">
            <v>8</v>
          </cell>
          <cell r="C1125" t="str">
            <v>Photo Costs</v>
          </cell>
          <cell r="D1125">
            <v>21.29</v>
          </cell>
          <cell r="E1125">
            <v>181.65</v>
          </cell>
        </row>
        <row r="1126">
          <cell r="A1126">
            <v>7306</v>
          </cell>
          <cell r="B1126">
            <v>9</v>
          </cell>
          <cell r="C1126" t="str">
            <v>Photo Costs</v>
          </cell>
          <cell r="D1126">
            <v>0</v>
          </cell>
          <cell r="E1126">
            <v>0</v>
          </cell>
        </row>
        <row r="1127">
          <cell r="A1127">
            <v>7306</v>
          </cell>
          <cell r="B1127">
            <v>10</v>
          </cell>
          <cell r="C1127" t="str">
            <v>Photo Costs</v>
          </cell>
          <cell r="D1127">
            <v>13.56</v>
          </cell>
          <cell r="E1127">
            <v>310.89999999999998</v>
          </cell>
        </row>
        <row r="1128">
          <cell r="A1128">
            <v>7306</v>
          </cell>
          <cell r="B1128">
            <v>11</v>
          </cell>
          <cell r="C1128" t="str">
            <v>Photo Costs</v>
          </cell>
          <cell r="D1128">
            <v>50.858387096999998</v>
          </cell>
          <cell r="E1128">
            <v>229.57</v>
          </cell>
        </row>
        <row r="1129">
          <cell r="A1129">
            <v>7306</v>
          </cell>
          <cell r="B1129">
            <v>12</v>
          </cell>
          <cell r="C1129" t="str">
            <v>Photo Costs</v>
          </cell>
          <cell r="D1129">
            <v>97.758709676999999</v>
          </cell>
          <cell r="E1129">
            <v>270.56</v>
          </cell>
        </row>
        <row r="1130">
          <cell r="A1130">
            <v>7306</v>
          </cell>
          <cell r="B1130">
            <v>14</v>
          </cell>
          <cell r="C1130" t="str">
            <v>Photo Costs</v>
          </cell>
          <cell r="D1130">
            <v>0</v>
          </cell>
          <cell r="E1130">
            <v>159.56</v>
          </cell>
        </row>
        <row r="1131">
          <cell r="A1131">
            <v>7306</v>
          </cell>
          <cell r="B1131">
            <v>400</v>
          </cell>
          <cell r="C1131" t="str">
            <v>Photo Costs</v>
          </cell>
          <cell r="D1131">
            <v>152.73354839000001</v>
          </cell>
          <cell r="E1131">
            <v>370.23</v>
          </cell>
        </row>
        <row r="1132">
          <cell r="A1132">
            <v>7306</v>
          </cell>
          <cell r="B1132">
            <v>402</v>
          </cell>
          <cell r="C1132" t="str">
            <v>Photo Costs</v>
          </cell>
          <cell r="D1132">
            <v>856.64709676999996</v>
          </cell>
          <cell r="E1132">
            <v>1549.83</v>
          </cell>
        </row>
        <row r="1133">
          <cell r="A1133">
            <v>7306</v>
          </cell>
          <cell r="B1133">
            <v>403</v>
          </cell>
          <cell r="C1133" t="str">
            <v>Photo Costs</v>
          </cell>
          <cell r="D1133">
            <v>0</v>
          </cell>
          <cell r="E1133">
            <v>55.08</v>
          </cell>
        </row>
        <row r="1134">
          <cell r="A1134">
            <v>7306</v>
          </cell>
          <cell r="B1134">
            <v>404</v>
          </cell>
          <cell r="C1134" t="str">
            <v>Photo Costs</v>
          </cell>
          <cell r="D1134">
            <v>0</v>
          </cell>
          <cell r="E1134">
            <v>16.989999999999998</v>
          </cell>
        </row>
        <row r="1135">
          <cell r="A1135">
            <v>7306</v>
          </cell>
          <cell r="B1135">
            <v>500</v>
          </cell>
          <cell r="C1135" t="str">
            <v>Photo Costs &amp; Management -TIII</v>
          </cell>
          <cell r="D1135">
            <v>30832.020323000001</v>
          </cell>
          <cell r="E1135">
            <v>70558.58</v>
          </cell>
        </row>
        <row r="1136">
          <cell r="A1136">
            <v>7306</v>
          </cell>
          <cell r="B1136">
            <v>504</v>
          </cell>
          <cell r="C1136" t="str">
            <v>Photo Costs</v>
          </cell>
          <cell r="D1136">
            <v>0</v>
          </cell>
          <cell r="E1136">
            <v>6.31</v>
          </cell>
        </row>
        <row r="1137">
          <cell r="A1137">
            <v>7306</v>
          </cell>
          <cell r="B1137" t="str">
            <v xml:space="preserve"> </v>
          </cell>
          <cell r="C1137" t="str">
            <v>Photo Costs</v>
          </cell>
          <cell r="D1137">
            <v>32337.451613321002</v>
          </cell>
          <cell r="E1137">
            <v>78211.95</v>
          </cell>
        </row>
        <row r="1138">
          <cell r="A1138">
            <v>7312</v>
          </cell>
          <cell r="B1138">
            <v>402</v>
          </cell>
          <cell r="C1138" t="str">
            <v>Agent Newsletters</v>
          </cell>
          <cell r="D1138">
            <v>81.03</v>
          </cell>
          <cell r="E1138">
            <v>124.94</v>
          </cell>
        </row>
        <row r="1139">
          <cell r="A1139">
            <v>7315</v>
          </cell>
          <cell r="B1139">
            <v>2</v>
          </cell>
          <cell r="C1139" t="str">
            <v>First Class Cards</v>
          </cell>
          <cell r="D1139">
            <v>1426.8</v>
          </cell>
          <cell r="E1139">
            <v>1842.36</v>
          </cell>
        </row>
        <row r="1140">
          <cell r="A1140">
            <v>7315</v>
          </cell>
          <cell r="B1140">
            <v>6</v>
          </cell>
          <cell r="C1140" t="str">
            <v>First Class Cards</v>
          </cell>
          <cell r="D1140">
            <v>168.95</v>
          </cell>
          <cell r="E1140">
            <v>168.95</v>
          </cell>
        </row>
        <row r="1141">
          <cell r="A1141">
            <v>7315</v>
          </cell>
          <cell r="B1141">
            <v>402</v>
          </cell>
          <cell r="C1141" t="str">
            <v>First Class Cards</v>
          </cell>
          <cell r="D1141">
            <v>3188.7616128999998</v>
          </cell>
          <cell r="E1141">
            <v>9180.61</v>
          </cell>
        </row>
        <row r="1142">
          <cell r="A1142">
            <v>7315</v>
          </cell>
          <cell r="B1142" t="str">
            <v xml:space="preserve"> </v>
          </cell>
          <cell r="C1142" t="str">
            <v>First Class Cards</v>
          </cell>
          <cell r="D1142">
            <v>4784.5116128999998</v>
          </cell>
          <cell r="E1142">
            <v>11191.92</v>
          </cell>
        </row>
        <row r="1143">
          <cell r="A1143">
            <v>7316</v>
          </cell>
          <cell r="B1143">
            <v>402</v>
          </cell>
          <cell r="C1143" t="str">
            <v>First Class Cards-Recovery</v>
          </cell>
          <cell r="D1143">
            <v>-815.38935484000001</v>
          </cell>
          <cell r="E1143">
            <v>-5468.97</v>
          </cell>
        </row>
        <row r="1144">
          <cell r="A1144">
            <v>7320</v>
          </cell>
          <cell r="B1144">
            <v>2</v>
          </cell>
          <cell r="C1144" t="str">
            <v>Office Marketing</v>
          </cell>
          <cell r="D1144">
            <v>-20.55</v>
          </cell>
          <cell r="E1144">
            <v>-20.55</v>
          </cell>
        </row>
        <row r="1145">
          <cell r="A1145">
            <v>7320</v>
          </cell>
          <cell r="B1145">
            <v>4</v>
          </cell>
          <cell r="C1145" t="str">
            <v>Office Marketing</v>
          </cell>
          <cell r="D1145">
            <v>0</v>
          </cell>
          <cell r="E1145">
            <v>412.62</v>
          </cell>
        </row>
        <row r="1146">
          <cell r="A1146">
            <v>7320</v>
          </cell>
          <cell r="B1146">
            <v>5</v>
          </cell>
          <cell r="C1146" t="str">
            <v>Office Marketing</v>
          </cell>
          <cell r="D1146">
            <v>0</v>
          </cell>
          <cell r="E1146">
            <v>0</v>
          </cell>
        </row>
        <row r="1147">
          <cell r="A1147">
            <v>7320</v>
          </cell>
          <cell r="B1147">
            <v>6</v>
          </cell>
          <cell r="C1147" t="str">
            <v>Office Marketing</v>
          </cell>
          <cell r="D1147">
            <v>3358.8516129</v>
          </cell>
          <cell r="E1147">
            <v>5424.92</v>
          </cell>
        </row>
        <row r="1148">
          <cell r="A1148">
            <v>7320</v>
          </cell>
          <cell r="B1148">
            <v>7</v>
          </cell>
          <cell r="C1148" t="str">
            <v>Office Marketing</v>
          </cell>
          <cell r="D1148">
            <v>1205</v>
          </cell>
          <cell r="E1148">
            <v>1205</v>
          </cell>
        </row>
        <row r="1149">
          <cell r="A1149">
            <v>7320</v>
          </cell>
          <cell r="B1149">
            <v>8</v>
          </cell>
          <cell r="C1149" t="str">
            <v>Office Marketing</v>
          </cell>
          <cell r="D1149">
            <v>0</v>
          </cell>
          <cell r="E1149">
            <v>0</v>
          </cell>
        </row>
        <row r="1150">
          <cell r="A1150">
            <v>7320</v>
          </cell>
          <cell r="B1150">
            <v>14</v>
          </cell>
          <cell r="C1150" t="str">
            <v>Office Marketing</v>
          </cell>
          <cell r="D1150">
            <v>477.07258065000002</v>
          </cell>
          <cell r="E1150">
            <v>1490.1</v>
          </cell>
        </row>
        <row r="1151">
          <cell r="A1151">
            <v>7320</v>
          </cell>
          <cell r="B1151">
            <v>400</v>
          </cell>
          <cell r="C1151" t="str">
            <v>Office Marketing</v>
          </cell>
          <cell r="D1151">
            <v>9680.6680644999997</v>
          </cell>
          <cell r="E1151">
            <v>26974.15</v>
          </cell>
        </row>
        <row r="1152">
          <cell r="A1152">
            <v>7320</v>
          </cell>
          <cell r="B1152">
            <v>402</v>
          </cell>
          <cell r="C1152" t="str">
            <v>Office Marketing</v>
          </cell>
          <cell r="D1152">
            <v>509</v>
          </cell>
          <cell r="E1152">
            <v>5595.82</v>
          </cell>
        </row>
        <row r="1153">
          <cell r="A1153">
            <v>7320</v>
          </cell>
          <cell r="B1153">
            <v>501</v>
          </cell>
          <cell r="C1153" t="str">
            <v>Office Marketing</v>
          </cell>
          <cell r="D1153">
            <v>0</v>
          </cell>
          <cell r="E1153">
            <v>0</v>
          </cell>
        </row>
        <row r="1154">
          <cell r="A1154">
            <v>7320</v>
          </cell>
          <cell r="B1154" t="str">
            <v xml:space="preserve"> </v>
          </cell>
          <cell r="C1154" t="str">
            <v>Office Marketing</v>
          </cell>
          <cell r="D1154">
            <v>15210.04225805</v>
          </cell>
          <cell r="E1154">
            <v>41082.060000000005</v>
          </cell>
        </row>
        <row r="1155">
          <cell r="A1155">
            <v>7325</v>
          </cell>
          <cell r="B1155">
            <v>1</v>
          </cell>
          <cell r="C1155" t="str">
            <v>Promotional Supplies</v>
          </cell>
          <cell r="D1155">
            <v>0</v>
          </cell>
          <cell r="E1155">
            <v>0</v>
          </cell>
        </row>
        <row r="1156">
          <cell r="A1156">
            <v>7325</v>
          </cell>
          <cell r="B1156">
            <v>2</v>
          </cell>
          <cell r="C1156" t="str">
            <v>Promotional Supplies</v>
          </cell>
          <cell r="D1156">
            <v>0</v>
          </cell>
          <cell r="E1156">
            <v>0</v>
          </cell>
        </row>
        <row r="1157">
          <cell r="A1157">
            <v>7325</v>
          </cell>
          <cell r="B1157">
            <v>3</v>
          </cell>
          <cell r="C1157" t="str">
            <v>Promotional Supplies</v>
          </cell>
          <cell r="D1157">
            <v>0</v>
          </cell>
          <cell r="E1157">
            <v>0</v>
          </cell>
        </row>
        <row r="1158">
          <cell r="A1158">
            <v>7325</v>
          </cell>
          <cell r="B1158">
            <v>6</v>
          </cell>
          <cell r="C1158" t="str">
            <v>Promotional Supplies</v>
          </cell>
          <cell r="D1158">
            <v>0</v>
          </cell>
          <cell r="E1158">
            <v>84</v>
          </cell>
        </row>
        <row r="1159">
          <cell r="A1159">
            <v>7325</v>
          </cell>
          <cell r="B1159">
            <v>10</v>
          </cell>
          <cell r="C1159" t="str">
            <v>Promotional Supplies</v>
          </cell>
          <cell r="D1159">
            <v>0</v>
          </cell>
          <cell r="E1159">
            <v>530.25</v>
          </cell>
        </row>
        <row r="1160">
          <cell r="A1160">
            <v>7325</v>
          </cell>
          <cell r="B1160">
            <v>12</v>
          </cell>
          <cell r="C1160" t="str">
            <v>Promotional Supplies</v>
          </cell>
          <cell r="D1160">
            <v>0</v>
          </cell>
          <cell r="E1160">
            <v>38.85</v>
          </cell>
        </row>
        <row r="1161">
          <cell r="A1161">
            <v>7325</v>
          </cell>
          <cell r="B1161">
            <v>100</v>
          </cell>
          <cell r="C1161" t="str">
            <v>Promotional Supplies</v>
          </cell>
          <cell r="D1161">
            <v>0</v>
          </cell>
          <cell r="E1161">
            <v>0</v>
          </cell>
        </row>
        <row r="1162">
          <cell r="A1162">
            <v>7325</v>
          </cell>
          <cell r="B1162">
            <v>122</v>
          </cell>
          <cell r="C1162" t="str">
            <v>Promotional Supplies</v>
          </cell>
          <cell r="D1162">
            <v>0</v>
          </cell>
          <cell r="E1162">
            <v>0</v>
          </cell>
        </row>
        <row r="1163">
          <cell r="A1163">
            <v>7325</v>
          </cell>
          <cell r="B1163">
            <v>130</v>
          </cell>
          <cell r="C1163" t="str">
            <v>Promotional Supplies</v>
          </cell>
          <cell r="D1163">
            <v>0</v>
          </cell>
          <cell r="E1163">
            <v>0</v>
          </cell>
        </row>
        <row r="1164">
          <cell r="A1164">
            <v>7325</v>
          </cell>
          <cell r="B1164">
            <v>131</v>
          </cell>
          <cell r="C1164" t="str">
            <v>Promotional Supplies</v>
          </cell>
          <cell r="D1164">
            <v>0</v>
          </cell>
          <cell r="E1164">
            <v>0</v>
          </cell>
        </row>
        <row r="1165">
          <cell r="A1165">
            <v>7325</v>
          </cell>
          <cell r="B1165">
            <v>301</v>
          </cell>
          <cell r="C1165" t="str">
            <v>Promotional Supplies</v>
          </cell>
          <cell r="D1165">
            <v>0</v>
          </cell>
          <cell r="E1165">
            <v>0</v>
          </cell>
        </row>
        <row r="1166">
          <cell r="A1166">
            <v>7325</v>
          </cell>
          <cell r="B1166">
            <v>350</v>
          </cell>
          <cell r="C1166" t="str">
            <v>Convention Expense</v>
          </cell>
          <cell r="D1166">
            <v>0</v>
          </cell>
          <cell r="E1166">
            <v>920.42</v>
          </cell>
        </row>
        <row r="1167">
          <cell r="A1167">
            <v>7325</v>
          </cell>
          <cell r="B1167">
            <v>401</v>
          </cell>
          <cell r="C1167" t="str">
            <v>Promotional Supplies</v>
          </cell>
          <cell r="D1167">
            <v>0</v>
          </cell>
          <cell r="E1167">
            <v>0</v>
          </cell>
        </row>
        <row r="1168">
          <cell r="A1168">
            <v>7325</v>
          </cell>
          <cell r="B1168">
            <v>402</v>
          </cell>
          <cell r="C1168" t="str">
            <v>Promotional Supplies</v>
          </cell>
          <cell r="D1168">
            <v>1308.1658064999999</v>
          </cell>
          <cell r="E1168">
            <v>5218.71</v>
          </cell>
        </row>
        <row r="1169">
          <cell r="A1169">
            <v>7325</v>
          </cell>
          <cell r="B1169">
            <v>404</v>
          </cell>
          <cell r="C1169" t="str">
            <v>Promotional Supplies</v>
          </cell>
          <cell r="D1169">
            <v>0</v>
          </cell>
          <cell r="E1169">
            <v>1920.15</v>
          </cell>
        </row>
        <row r="1170">
          <cell r="A1170">
            <v>7325</v>
          </cell>
          <cell r="B1170">
            <v>501</v>
          </cell>
          <cell r="C1170" t="str">
            <v>Promotional Supplies</v>
          </cell>
          <cell r="D1170">
            <v>0</v>
          </cell>
          <cell r="E1170">
            <v>0</v>
          </cell>
        </row>
        <row r="1171">
          <cell r="A1171">
            <v>7325</v>
          </cell>
          <cell r="B1171" t="str">
            <v xml:space="preserve"> </v>
          </cell>
          <cell r="C1171" t="str">
            <v>Promotional Supplies</v>
          </cell>
          <cell r="D1171">
            <v>1308.1658064999999</v>
          </cell>
          <cell r="E1171">
            <v>8712.3799999999992</v>
          </cell>
        </row>
        <row r="1172">
          <cell r="A1172">
            <v>7390</v>
          </cell>
          <cell r="B1172">
            <v>1</v>
          </cell>
          <cell r="C1172" t="str">
            <v>Other Advertising</v>
          </cell>
          <cell r="D1172">
            <v>453.3</v>
          </cell>
          <cell r="E1172">
            <v>599.99</v>
          </cell>
        </row>
        <row r="1173">
          <cell r="A1173">
            <v>7390</v>
          </cell>
          <cell r="B1173">
            <v>2</v>
          </cell>
          <cell r="C1173" t="str">
            <v>Other Advertising</v>
          </cell>
          <cell r="D1173">
            <v>258.93580644999997</v>
          </cell>
          <cell r="E1173">
            <v>774.26</v>
          </cell>
        </row>
        <row r="1174">
          <cell r="A1174">
            <v>7390</v>
          </cell>
          <cell r="B1174">
            <v>3</v>
          </cell>
          <cell r="C1174" t="str">
            <v>Other Advertising</v>
          </cell>
          <cell r="D1174">
            <v>5690.7948386999997</v>
          </cell>
          <cell r="E1174">
            <v>7330.31</v>
          </cell>
        </row>
        <row r="1175">
          <cell r="A1175">
            <v>7390</v>
          </cell>
          <cell r="B1175">
            <v>4</v>
          </cell>
          <cell r="C1175" t="str">
            <v>Other Advertising</v>
          </cell>
          <cell r="D1175">
            <v>0</v>
          </cell>
          <cell r="E1175">
            <v>0</v>
          </cell>
        </row>
        <row r="1176">
          <cell r="A1176">
            <v>7390</v>
          </cell>
          <cell r="B1176">
            <v>5</v>
          </cell>
          <cell r="C1176" t="str">
            <v>Other Advertising</v>
          </cell>
          <cell r="D1176">
            <v>1007.2</v>
          </cell>
          <cell r="E1176">
            <v>1793.4</v>
          </cell>
        </row>
        <row r="1177">
          <cell r="A1177">
            <v>7390</v>
          </cell>
          <cell r="B1177">
            <v>6</v>
          </cell>
          <cell r="C1177" t="str">
            <v>Other Advertising</v>
          </cell>
          <cell r="D1177">
            <v>5150.7625805999996</v>
          </cell>
          <cell r="E1177">
            <v>5782.71</v>
          </cell>
        </row>
        <row r="1178">
          <cell r="A1178">
            <v>7390</v>
          </cell>
          <cell r="B1178">
            <v>7</v>
          </cell>
          <cell r="C1178" t="str">
            <v>Other Advertising</v>
          </cell>
          <cell r="D1178">
            <v>523.06451613000002</v>
          </cell>
          <cell r="E1178">
            <v>641.70000000000005</v>
          </cell>
        </row>
        <row r="1179">
          <cell r="A1179">
            <v>7390</v>
          </cell>
          <cell r="B1179">
            <v>8</v>
          </cell>
          <cell r="C1179" t="str">
            <v>Other Advertising</v>
          </cell>
          <cell r="D1179">
            <v>343.73419354999999</v>
          </cell>
          <cell r="E1179">
            <v>3932.46</v>
          </cell>
        </row>
        <row r="1180">
          <cell r="A1180">
            <v>7390</v>
          </cell>
          <cell r="B1180">
            <v>9</v>
          </cell>
          <cell r="C1180" t="str">
            <v>Other Advertising</v>
          </cell>
          <cell r="D1180">
            <v>754.11096773999998</v>
          </cell>
          <cell r="E1180">
            <v>1041.8</v>
          </cell>
        </row>
        <row r="1181">
          <cell r="A1181">
            <v>7390</v>
          </cell>
          <cell r="B1181">
            <v>10</v>
          </cell>
          <cell r="C1181" t="str">
            <v>Other Advertising</v>
          </cell>
          <cell r="D1181">
            <v>105.75</v>
          </cell>
          <cell r="E1181">
            <v>647.13</v>
          </cell>
        </row>
        <row r="1182">
          <cell r="A1182">
            <v>7390</v>
          </cell>
          <cell r="B1182">
            <v>11</v>
          </cell>
          <cell r="C1182" t="str">
            <v>Other Advertising</v>
          </cell>
          <cell r="D1182">
            <v>88.403225805999995</v>
          </cell>
          <cell r="E1182">
            <v>413.5</v>
          </cell>
        </row>
        <row r="1183">
          <cell r="A1183">
            <v>7390</v>
          </cell>
          <cell r="B1183">
            <v>12</v>
          </cell>
          <cell r="C1183" t="str">
            <v>Other Advertising</v>
          </cell>
          <cell r="D1183">
            <v>645.33387097000002</v>
          </cell>
          <cell r="E1183">
            <v>1421.25</v>
          </cell>
        </row>
        <row r="1184">
          <cell r="A1184">
            <v>7390</v>
          </cell>
          <cell r="B1184">
            <v>14</v>
          </cell>
          <cell r="C1184" t="str">
            <v>Other Advertising</v>
          </cell>
          <cell r="D1184">
            <v>209.06451612999999</v>
          </cell>
          <cell r="E1184">
            <v>1622.32</v>
          </cell>
        </row>
        <row r="1185">
          <cell r="A1185">
            <v>7390</v>
          </cell>
          <cell r="B1185">
            <v>80</v>
          </cell>
          <cell r="C1185" t="str">
            <v>Other Advertising</v>
          </cell>
          <cell r="D1185">
            <v>0</v>
          </cell>
          <cell r="E1185">
            <v>0</v>
          </cell>
        </row>
        <row r="1186">
          <cell r="A1186">
            <v>7390</v>
          </cell>
          <cell r="B1186">
            <v>86</v>
          </cell>
          <cell r="C1186" t="str">
            <v>Other Advertising</v>
          </cell>
          <cell r="D1186">
            <v>0</v>
          </cell>
          <cell r="E1186">
            <v>0</v>
          </cell>
        </row>
        <row r="1187">
          <cell r="A1187">
            <v>7390</v>
          </cell>
          <cell r="B1187">
            <v>87</v>
          </cell>
          <cell r="C1187" t="str">
            <v>Other Advertising</v>
          </cell>
          <cell r="D1187">
            <v>0</v>
          </cell>
          <cell r="E1187">
            <v>0</v>
          </cell>
        </row>
        <row r="1188">
          <cell r="A1188">
            <v>7390</v>
          </cell>
          <cell r="B1188">
            <v>100</v>
          </cell>
          <cell r="C1188" t="str">
            <v>Other Advertising</v>
          </cell>
          <cell r="D1188">
            <v>0</v>
          </cell>
          <cell r="E1188">
            <v>0</v>
          </cell>
        </row>
        <row r="1189">
          <cell r="A1189">
            <v>7390</v>
          </cell>
          <cell r="B1189">
            <v>122</v>
          </cell>
          <cell r="C1189" t="str">
            <v>Other Advertising</v>
          </cell>
          <cell r="D1189">
            <v>0</v>
          </cell>
          <cell r="E1189">
            <v>0</v>
          </cell>
        </row>
        <row r="1190">
          <cell r="A1190">
            <v>7390</v>
          </cell>
          <cell r="B1190">
            <v>130</v>
          </cell>
          <cell r="C1190" t="str">
            <v>Other Advertising</v>
          </cell>
          <cell r="D1190">
            <v>0</v>
          </cell>
          <cell r="E1190">
            <v>0</v>
          </cell>
        </row>
        <row r="1191">
          <cell r="A1191">
            <v>7390</v>
          </cell>
          <cell r="B1191">
            <v>131</v>
          </cell>
          <cell r="C1191" t="str">
            <v>Other Advertising</v>
          </cell>
          <cell r="D1191">
            <v>0</v>
          </cell>
          <cell r="E1191">
            <v>0</v>
          </cell>
        </row>
        <row r="1192">
          <cell r="A1192">
            <v>7390</v>
          </cell>
          <cell r="B1192">
            <v>301</v>
          </cell>
          <cell r="C1192" t="str">
            <v>Other Advertising</v>
          </cell>
          <cell r="D1192">
            <v>0</v>
          </cell>
          <cell r="E1192">
            <v>0</v>
          </cell>
        </row>
        <row r="1193">
          <cell r="A1193">
            <v>7390</v>
          </cell>
          <cell r="B1193">
            <v>350</v>
          </cell>
          <cell r="C1193" t="str">
            <v>Other Advertising</v>
          </cell>
          <cell r="D1193">
            <v>3406.3854839000001</v>
          </cell>
          <cell r="E1193">
            <v>10829.19</v>
          </cell>
        </row>
        <row r="1194">
          <cell r="A1194">
            <v>7390</v>
          </cell>
          <cell r="B1194">
            <v>400</v>
          </cell>
          <cell r="C1194" t="str">
            <v>Other Advertising</v>
          </cell>
          <cell r="D1194">
            <v>18208.947097</v>
          </cell>
          <cell r="E1194">
            <v>20685.98</v>
          </cell>
        </row>
        <row r="1195">
          <cell r="A1195">
            <v>7390</v>
          </cell>
          <cell r="B1195">
            <v>401</v>
          </cell>
          <cell r="C1195" t="str">
            <v>Other Advertising</v>
          </cell>
          <cell r="D1195">
            <v>0</v>
          </cell>
          <cell r="E1195">
            <v>0</v>
          </cell>
        </row>
        <row r="1196">
          <cell r="A1196">
            <v>7390</v>
          </cell>
          <cell r="B1196">
            <v>402</v>
          </cell>
          <cell r="C1196" t="str">
            <v>Other Advertising</v>
          </cell>
          <cell r="D1196">
            <v>-246.31741934999999</v>
          </cell>
          <cell r="E1196">
            <v>6315.97</v>
          </cell>
        </row>
        <row r="1197">
          <cell r="A1197">
            <v>7390</v>
          </cell>
          <cell r="B1197">
            <v>403</v>
          </cell>
          <cell r="C1197" t="str">
            <v>Other Advertising</v>
          </cell>
          <cell r="D1197">
            <v>391.93548386999998</v>
          </cell>
          <cell r="E1197">
            <v>1950</v>
          </cell>
        </row>
        <row r="1198">
          <cell r="A1198">
            <v>7390</v>
          </cell>
          <cell r="B1198">
            <v>404</v>
          </cell>
          <cell r="C1198" t="str">
            <v>Other Advertising</v>
          </cell>
          <cell r="D1198">
            <v>2995.7209677000001</v>
          </cell>
          <cell r="E1198">
            <v>6471.01</v>
          </cell>
        </row>
        <row r="1199">
          <cell r="A1199">
            <v>7390</v>
          </cell>
          <cell r="B1199">
            <v>501</v>
          </cell>
          <cell r="C1199" t="str">
            <v>Other Advertising</v>
          </cell>
          <cell r="D1199">
            <v>0</v>
          </cell>
          <cell r="E1199">
            <v>0</v>
          </cell>
        </row>
        <row r="1200">
          <cell r="A1200">
            <v>7390</v>
          </cell>
          <cell r="B1200">
            <v>504</v>
          </cell>
          <cell r="C1200" t="str">
            <v>Other Advertising</v>
          </cell>
          <cell r="D1200">
            <v>0</v>
          </cell>
          <cell r="E1200">
            <v>0</v>
          </cell>
        </row>
        <row r="1201">
          <cell r="A1201">
            <v>7390</v>
          </cell>
          <cell r="B1201">
            <v>506</v>
          </cell>
          <cell r="C1201" t="str">
            <v>Other Advertising</v>
          </cell>
          <cell r="D1201">
            <v>0</v>
          </cell>
          <cell r="E1201">
            <v>0</v>
          </cell>
        </row>
        <row r="1202">
          <cell r="A1202">
            <v>7390</v>
          </cell>
          <cell r="B1202">
            <v>600</v>
          </cell>
          <cell r="C1202" t="str">
            <v>Other Advertising</v>
          </cell>
          <cell r="D1202">
            <v>0</v>
          </cell>
          <cell r="E1202">
            <v>0</v>
          </cell>
        </row>
        <row r="1203">
          <cell r="A1203">
            <v>7390</v>
          </cell>
          <cell r="B1203">
            <v>998</v>
          </cell>
          <cell r="C1203" t="str">
            <v>Other Advertising</v>
          </cell>
          <cell r="D1203">
            <v>0</v>
          </cell>
          <cell r="E1203">
            <v>0</v>
          </cell>
        </row>
        <row r="1204">
          <cell r="A1204">
            <v>7390</v>
          </cell>
          <cell r="B1204" t="str">
            <v xml:space="preserve"> </v>
          </cell>
          <cell r="C1204" t="str">
            <v>Other Advertising</v>
          </cell>
          <cell r="D1204">
            <v>39987.126129195996</v>
          </cell>
          <cell r="E1204">
            <v>72252.98</v>
          </cell>
        </row>
        <row r="1205">
          <cell r="A1205">
            <v>7391</v>
          </cell>
          <cell r="B1205">
            <v>1</v>
          </cell>
          <cell r="C1205" t="str">
            <v>Other Advertising - Affiliate</v>
          </cell>
          <cell r="D1205">
            <v>114.08064516</v>
          </cell>
          <cell r="E1205">
            <v>297</v>
          </cell>
        </row>
        <row r="1206">
          <cell r="A1206">
            <v>7391</v>
          </cell>
          <cell r="B1206">
            <v>2</v>
          </cell>
          <cell r="C1206" t="str">
            <v>Other Advertising - Affiliate</v>
          </cell>
          <cell r="D1206">
            <v>485.87967742000001</v>
          </cell>
          <cell r="E1206">
            <v>874.51</v>
          </cell>
        </row>
        <row r="1207">
          <cell r="A1207">
            <v>7391</v>
          </cell>
          <cell r="B1207">
            <v>3</v>
          </cell>
          <cell r="C1207" t="str">
            <v>Other Advertising - Affiliate</v>
          </cell>
          <cell r="D1207">
            <v>261.01612903</v>
          </cell>
          <cell r="E1207">
            <v>525</v>
          </cell>
        </row>
        <row r="1208">
          <cell r="A1208">
            <v>7391</v>
          </cell>
          <cell r="B1208">
            <v>4</v>
          </cell>
          <cell r="C1208" t="str">
            <v>Other Advertising - Affiliate</v>
          </cell>
          <cell r="D1208">
            <v>0</v>
          </cell>
          <cell r="E1208">
            <v>0</v>
          </cell>
        </row>
        <row r="1209">
          <cell r="A1209">
            <v>7391</v>
          </cell>
          <cell r="B1209">
            <v>5</v>
          </cell>
          <cell r="C1209" t="str">
            <v>Other Advertising - Affiliate</v>
          </cell>
          <cell r="D1209">
            <v>205.98387097</v>
          </cell>
          <cell r="E1209">
            <v>429.5</v>
          </cell>
        </row>
        <row r="1210">
          <cell r="A1210">
            <v>7391</v>
          </cell>
          <cell r="B1210">
            <v>6</v>
          </cell>
          <cell r="C1210" t="str">
            <v>Other Advertising - Affiliate</v>
          </cell>
          <cell r="D1210">
            <v>407.45161289999999</v>
          </cell>
          <cell r="E1210">
            <v>737.5</v>
          </cell>
        </row>
        <row r="1211">
          <cell r="A1211">
            <v>7391</v>
          </cell>
          <cell r="B1211">
            <v>7</v>
          </cell>
          <cell r="C1211" t="str">
            <v>Other Advertising - Affiliate</v>
          </cell>
          <cell r="D1211">
            <v>426.01612903</v>
          </cell>
          <cell r="E1211">
            <v>876.52</v>
          </cell>
        </row>
        <row r="1212">
          <cell r="A1212">
            <v>7391</v>
          </cell>
          <cell r="B1212">
            <v>8</v>
          </cell>
          <cell r="C1212" t="str">
            <v>Other Advertising - Affiliate</v>
          </cell>
          <cell r="D1212">
            <v>23.5</v>
          </cell>
          <cell r="E1212">
            <v>166</v>
          </cell>
        </row>
        <row r="1213">
          <cell r="A1213">
            <v>7391</v>
          </cell>
          <cell r="B1213">
            <v>9</v>
          </cell>
          <cell r="C1213" t="str">
            <v>Other Advertising - Affiliate</v>
          </cell>
          <cell r="D1213">
            <v>0</v>
          </cell>
          <cell r="E1213">
            <v>0</v>
          </cell>
        </row>
        <row r="1214">
          <cell r="A1214">
            <v>7391</v>
          </cell>
          <cell r="B1214">
            <v>10</v>
          </cell>
          <cell r="C1214" t="str">
            <v>Other Advertising - Affiliate</v>
          </cell>
          <cell r="D1214">
            <v>94.935483871000002</v>
          </cell>
          <cell r="E1214">
            <v>246.75</v>
          </cell>
        </row>
        <row r="1215">
          <cell r="A1215">
            <v>7391</v>
          </cell>
          <cell r="B1215">
            <v>11</v>
          </cell>
          <cell r="C1215" t="str">
            <v>Other Advertising - Affiliate</v>
          </cell>
          <cell r="D1215">
            <v>70.112903226</v>
          </cell>
          <cell r="E1215">
            <v>194.5</v>
          </cell>
        </row>
        <row r="1216">
          <cell r="A1216">
            <v>7391</v>
          </cell>
          <cell r="B1216">
            <v>12</v>
          </cell>
          <cell r="C1216" t="str">
            <v>Other Advertising - Affiliate</v>
          </cell>
          <cell r="D1216">
            <v>73.145161290000004</v>
          </cell>
          <cell r="E1216">
            <v>255</v>
          </cell>
        </row>
        <row r="1217">
          <cell r="A1217">
            <v>7391</v>
          </cell>
          <cell r="B1217">
            <v>14</v>
          </cell>
          <cell r="C1217" t="str">
            <v>Other Advertising - Affiliate</v>
          </cell>
          <cell r="D1217">
            <v>48.967741934999999</v>
          </cell>
          <cell r="E1217">
            <v>104</v>
          </cell>
        </row>
        <row r="1218">
          <cell r="A1218">
            <v>7391</v>
          </cell>
          <cell r="B1218">
            <v>82</v>
          </cell>
          <cell r="C1218" t="str">
            <v>Other Advertising - Affiliate</v>
          </cell>
          <cell r="D1218">
            <v>0</v>
          </cell>
          <cell r="E1218">
            <v>0</v>
          </cell>
        </row>
        <row r="1219">
          <cell r="A1219">
            <v>7391</v>
          </cell>
          <cell r="B1219">
            <v>83</v>
          </cell>
          <cell r="C1219" t="str">
            <v>Other Advertising - Affiliate</v>
          </cell>
          <cell r="D1219">
            <v>0</v>
          </cell>
          <cell r="E1219">
            <v>0</v>
          </cell>
        </row>
        <row r="1220">
          <cell r="A1220">
            <v>7391</v>
          </cell>
          <cell r="B1220">
            <v>86</v>
          </cell>
          <cell r="C1220" t="str">
            <v>Other Advertising - Affiliate</v>
          </cell>
          <cell r="D1220">
            <v>0</v>
          </cell>
          <cell r="E1220">
            <v>0</v>
          </cell>
        </row>
        <row r="1221">
          <cell r="A1221">
            <v>7391</v>
          </cell>
          <cell r="B1221">
            <v>87</v>
          </cell>
          <cell r="C1221" t="str">
            <v>Other Advertising - Affiliate</v>
          </cell>
          <cell r="D1221">
            <v>0</v>
          </cell>
          <cell r="E1221">
            <v>0</v>
          </cell>
        </row>
        <row r="1222">
          <cell r="A1222">
            <v>7391</v>
          </cell>
          <cell r="B1222">
            <v>350</v>
          </cell>
          <cell r="C1222" t="str">
            <v>Other Advertising - Affiliate</v>
          </cell>
          <cell r="D1222">
            <v>0</v>
          </cell>
          <cell r="E1222">
            <v>0</v>
          </cell>
        </row>
        <row r="1223">
          <cell r="A1223">
            <v>7391</v>
          </cell>
          <cell r="B1223">
            <v>400</v>
          </cell>
          <cell r="C1223" t="str">
            <v>Other Advertising - Affiliate</v>
          </cell>
          <cell r="D1223">
            <v>0</v>
          </cell>
          <cell r="E1223">
            <v>0</v>
          </cell>
        </row>
        <row r="1224">
          <cell r="A1224">
            <v>7391</v>
          </cell>
          <cell r="B1224">
            <v>402</v>
          </cell>
          <cell r="C1224" t="str">
            <v>Other Advertising - Affiliate</v>
          </cell>
          <cell r="D1224">
            <v>450.77935484</v>
          </cell>
          <cell r="E1224">
            <v>0</v>
          </cell>
        </row>
        <row r="1225">
          <cell r="A1225">
            <v>7391</v>
          </cell>
          <cell r="B1225">
            <v>404</v>
          </cell>
          <cell r="C1225" t="str">
            <v>Other Advertising - Affiliate</v>
          </cell>
          <cell r="D1225">
            <v>0</v>
          </cell>
          <cell r="E1225">
            <v>0</v>
          </cell>
        </row>
        <row r="1226">
          <cell r="A1226">
            <v>7391</v>
          </cell>
          <cell r="B1226">
            <v>501</v>
          </cell>
          <cell r="C1226" t="str">
            <v>Other Advertising - Affiliate</v>
          </cell>
          <cell r="D1226">
            <v>0</v>
          </cell>
          <cell r="E1226">
            <v>59.5</v>
          </cell>
        </row>
        <row r="1227">
          <cell r="A1227">
            <v>7391</v>
          </cell>
          <cell r="B1227">
            <v>504</v>
          </cell>
          <cell r="C1227" t="str">
            <v>Other Advertising - Affiliate</v>
          </cell>
          <cell r="D1227">
            <v>0</v>
          </cell>
          <cell r="E1227">
            <v>0</v>
          </cell>
        </row>
        <row r="1228">
          <cell r="A1228">
            <v>7391</v>
          </cell>
          <cell r="B1228" t="str">
            <v xml:space="preserve"> </v>
          </cell>
          <cell r="C1228" t="str">
            <v>Other Advertising - Affiliate</v>
          </cell>
          <cell r="D1228">
            <v>2661.868709672</v>
          </cell>
          <cell r="E1228">
            <v>4765.7800000000007</v>
          </cell>
        </row>
        <row r="1229">
          <cell r="A1229">
            <v>7400</v>
          </cell>
          <cell r="B1229">
            <v>1</v>
          </cell>
          <cell r="C1229" t="str">
            <v>Agents Profit Sharing Contri.</v>
          </cell>
          <cell r="D1229">
            <v>8137.8364516000001</v>
          </cell>
          <cell r="E1229">
            <v>25992.15</v>
          </cell>
        </row>
        <row r="1230">
          <cell r="A1230">
            <v>7400</v>
          </cell>
          <cell r="B1230">
            <v>2</v>
          </cell>
          <cell r="C1230" t="str">
            <v>Agents Profit Sharing Contri.</v>
          </cell>
          <cell r="D1230">
            <v>7156.8522580999997</v>
          </cell>
          <cell r="E1230">
            <v>23480.1</v>
          </cell>
        </row>
        <row r="1231">
          <cell r="A1231">
            <v>7400</v>
          </cell>
          <cell r="B1231">
            <v>3</v>
          </cell>
          <cell r="C1231" t="str">
            <v>Agents Profit Sharing Contri.</v>
          </cell>
          <cell r="D1231">
            <v>16927.482258</v>
          </cell>
          <cell r="E1231">
            <v>51904.43</v>
          </cell>
        </row>
        <row r="1232">
          <cell r="A1232">
            <v>7400</v>
          </cell>
          <cell r="B1232">
            <v>4</v>
          </cell>
          <cell r="C1232" t="str">
            <v>Agents Profit Sharing Contri.</v>
          </cell>
          <cell r="D1232">
            <v>36.229999999999997</v>
          </cell>
          <cell r="E1232">
            <v>36.229999999999997</v>
          </cell>
        </row>
        <row r="1233">
          <cell r="A1233">
            <v>7400</v>
          </cell>
          <cell r="B1233">
            <v>5</v>
          </cell>
          <cell r="C1233" t="str">
            <v>Agents Profit Sharing Contri.</v>
          </cell>
          <cell r="D1233">
            <v>10726.018387</v>
          </cell>
          <cell r="E1233">
            <v>35612.51</v>
          </cell>
        </row>
        <row r="1234">
          <cell r="A1234">
            <v>7400</v>
          </cell>
          <cell r="B1234">
            <v>6</v>
          </cell>
          <cell r="C1234" t="str">
            <v>Agents Profit Sharing Contri.</v>
          </cell>
          <cell r="D1234">
            <v>39116.553226000004</v>
          </cell>
          <cell r="E1234">
            <v>120455.38</v>
          </cell>
        </row>
        <row r="1235">
          <cell r="A1235">
            <v>7400</v>
          </cell>
          <cell r="B1235">
            <v>7</v>
          </cell>
          <cell r="C1235" t="str">
            <v>Agents Profit Sharing Contri.</v>
          </cell>
          <cell r="D1235">
            <v>27476.784194</v>
          </cell>
          <cell r="E1235">
            <v>83920.99</v>
          </cell>
        </row>
        <row r="1236">
          <cell r="A1236">
            <v>7400</v>
          </cell>
          <cell r="B1236">
            <v>8</v>
          </cell>
          <cell r="C1236" t="str">
            <v>Agents Profit Sharing Contri.</v>
          </cell>
          <cell r="D1236">
            <v>4424.6016129</v>
          </cell>
          <cell r="E1236">
            <v>14090.45</v>
          </cell>
        </row>
        <row r="1237">
          <cell r="A1237">
            <v>7400</v>
          </cell>
          <cell r="B1237">
            <v>9</v>
          </cell>
          <cell r="C1237" t="str">
            <v>Agents Profit Sharing Contri.</v>
          </cell>
          <cell r="D1237">
            <v>477.18225805999998</v>
          </cell>
          <cell r="E1237">
            <v>798.16</v>
          </cell>
        </row>
        <row r="1238">
          <cell r="A1238">
            <v>7400</v>
          </cell>
          <cell r="B1238">
            <v>10</v>
          </cell>
          <cell r="C1238" t="str">
            <v>Agents Profit Sharing Contri.</v>
          </cell>
          <cell r="D1238">
            <v>9285.8841935</v>
          </cell>
          <cell r="E1238">
            <v>30430.83</v>
          </cell>
        </row>
        <row r="1239">
          <cell r="A1239">
            <v>7400</v>
          </cell>
          <cell r="B1239">
            <v>11</v>
          </cell>
          <cell r="C1239" t="str">
            <v>Agents Profit Sharing Contri.</v>
          </cell>
          <cell r="D1239">
            <v>5447.5061290000003</v>
          </cell>
          <cell r="E1239">
            <v>17539.5</v>
          </cell>
        </row>
        <row r="1240">
          <cell r="A1240">
            <v>7400</v>
          </cell>
          <cell r="B1240">
            <v>12</v>
          </cell>
          <cell r="C1240" t="str">
            <v>Agents Profit Sharing Contri.</v>
          </cell>
          <cell r="D1240">
            <v>4184.7648386999999</v>
          </cell>
          <cell r="E1240">
            <v>14163.7</v>
          </cell>
        </row>
        <row r="1241">
          <cell r="A1241">
            <v>7400</v>
          </cell>
          <cell r="B1241">
            <v>14</v>
          </cell>
          <cell r="C1241" t="str">
            <v>Agents Pension Contribution</v>
          </cell>
          <cell r="D1241">
            <v>1715.0096774000001</v>
          </cell>
          <cell r="E1241">
            <v>5595.37</v>
          </cell>
        </row>
        <row r="1242">
          <cell r="A1242">
            <v>7400</v>
          </cell>
          <cell r="B1242">
            <v>82</v>
          </cell>
          <cell r="C1242" t="str">
            <v>Agents Profit Sharing Contri.</v>
          </cell>
          <cell r="D1242">
            <v>30.86</v>
          </cell>
          <cell r="E1242">
            <v>30.86</v>
          </cell>
        </row>
        <row r="1243">
          <cell r="A1243">
            <v>7400</v>
          </cell>
          <cell r="B1243">
            <v>83</v>
          </cell>
          <cell r="C1243" t="str">
            <v>Agents Profit Sharing Contri.</v>
          </cell>
          <cell r="D1243">
            <v>0</v>
          </cell>
          <cell r="E1243">
            <v>0</v>
          </cell>
        </row>
        <row r="1244">
          <cell r="A1244">
            <v>7400</v>
          </cell>
          <cell r="B1244">
            <v>86</v>
          </cell>
          <cell r="C1244" t="str">
            <v>Agents Profit Sharing Contri.</v>
          </cell>
          <cell r="D1244">
            <v>0</v>
          </cell>
          <cell r="E1244">
            <v>0</v>
          </cell>
        </row>
        <row r="1245">
          <cell r="A1245">
            <v>7400</v>
          </cell>
          <cell r="B1245">
            <v>87</v>
          </cell>
          <cell r="C1245" t="str">
            <v>Agents Pension Contribution</v>
          </cell>
          <cell r="D1245">
            <v>0</v>
          </cell>
          <cell r="E1245">
            <v>0</v>
          </cell>
        </row>
        <row r="1246">
          <cell r="A1246">
            <v>7400</v>
          </cell>
          <cell r="B1246">
            <v>400</v>
          </cell>
          <cell r="C1246" t="str">
            <v>Agents Pension Contribution</v>
          </cell>
          <cell r="D1246">
            <v>552.69935483999996</v>
          </cell>
          <cell r="E1246">
            <v>679898.57</v>
          </cell>
        </row>
        <row r="1247">
          <cell r="A1247">
            <v>7400</v>
          </cell>
          <cell r="B1247">
            <v>404</v>
          </cell>
          <cell r="C1247" t="str">
            <v>Agents Pension Contribution</v>
          </cell>
          <cell r="D1247">
            <v>501.91225806</v>
          </cell>
          <cell r="E1247">
            <v>1657.08</v>
          </cell>
        </row>
        <row r="1248">
          <cell r="A1248">
            <v>7400</v>
          </cell>
          <cell r="B1248" t="str">
            <v xml:space="preserve"> </v>
          </cell>
          <cell r="C1248" t="str">
            <v>Agents Pension Contribution</v>
          </cell>
          <cell r="D1248">
            <v>136198.17709716002</v>
          </cell>
          <cell r="E1248">
            <v>1105606.31</v>
          </cell>
        </row>
        <row r="1249">
          <cell r="A1249">
            <v>7406</v>
          </cell>
          <cell r="B1249">
            <v>1</v>
          </cell>
          <cell r="C1249" t="str">
            <v>Agent Stock Purchase Discount</v>
          </cell>
          <cell r="D1249">
            <v>0</v>
          </cell>
          <cell r="E1249">
            <v>247.57</v>
          </cell>
        </row>
        <row r="1250">
          <cell r="A1250">
            <v>7406</v>
          </cell>
          <cell r="B1250">
            <v>2</v>
          </cell>
          <cell r="C1250" t="str">
            <v>Agent Stock Purchase Discount</v>
          </cell>
          <cell r="D1250">
            <v>0</v>
          </cell>
          <cell r="E1250">
            <v>1239.8</v>
          </cell>
        </row>
        <row r="1251">
          <cell r="A1251">
            <v>7406</v>
          </cell>
          <cell r="B1251">
            <v>3</v>
          </cell>
          <cell r="C1251" t="str">
            <v>Agent Stock Purchase Discount</v>
          </cell>
          <cell r="D1251">
            <v>0</v>
          </cell>
          <cell r="E1251">
            <v>932.25</v>
          </cell>
        </row>
        <row r="1252">
          <cell r="A1252">
            <v>7406</v>
          </cell>
          <cell r="B1252">
            <v>5</v>
          </cell>
          <cell r="C1252" t="str">
            <v>Agent Stock Purchase Discount</v>
          </cell>
          <cell r="D1252">
            <v>0</v>
          </cell>
          <cell r="E1252">
            <v>911.05</v>
          </cell>
        </row>
        <row r="1253">
          <cell r="A1253">
            <v>7406</v>
          </cell>
          <cell r="B1253">
            <v>6</v>
          </cell>
          <cell r="C1253" t="str">
            <v>Agent Stock Purchase Discount</v>
          </cell>
          <cell r="D1253">
            <v>0</v>
          </cell>
          <cell r="E1253">
            <v>3995.06</v>
          </cell>
        </row>
        <row r="1254">
          <cell r="A1254">
            <v>7406</v>
          </cell>
          <cell r="B1254">
            <v>7</v>
          </cell>
          <cell r="C1254" t="str">
            <v>Agent Stock Purchase Discount</v>
          </cell>
          <cell r="D1254">
            <v>0</v>
          </cell>
          <cell r="E1254">
            <v>3794</v>
          </cell>
        </row>
        <row r="1255">
          <cell r="A1255">
            <v>7406</v>
          </cell>
          <cell r="B1255">
            <v>8</v>
          </cell>
          <cell r="C1255" t="str">
            <v>Agent Stock Purchase Discount</v>
          </cell>
          <cell r="D1255">
            <v>0</v>
          </cell>
          <cell r="E1255">
            <v>906.73</v>
          </cell>
        </row>
        <row r="1256">
          <cell r="A1256">
            <v>7406</v>
          </cell>
          <cell r="B1256">
            <v>10</v>
          </cell>
          <cell r="C1256" t="str">
            <v>Agent Stock Purchase Discount</v>
          </cell>
          <cell r="D1256">
            <v>0</v>
          </cell>
          <cell r="E1256">
            <v>350.85</v>
          </cell>
        </row>
        <row r="1257">
          <cell r="A1257">
            <v>7406</v>
          </cell>
          <cell r="B1257">
            <v>14</v>
          </cell>
          <cell r="C1257" t="str">
            <v>Agent Stock Purchase Discount</v>
          </cell>
          <cell r="D1257">
            <v>0</v>
          </cell>
          <cell r="E1257">
            <v>379.57</v>
          </cell>
        </row>
        <row r="1258">
          <cell r="A1258">
            <v>7406</v>
          </cell>
          <cell r="B1258">
            <v>400</v>
          </cell>
          <cell r="C1258" t="str">
            <v>Agent Stock Purchase Discount</v>
          </cell>
          <cell r="D1258">
            <v>0</v>
          </cell>
          <cell r="E1258">
            <v>6233.18</v>
          </cell>
        </row>
        <row r="1259">
          <cell r="A1259">
            <v>7406</v>
          </cell>
          <cell r="B1259">
            <v>404</v>
          </cell>
          <cell r="C1259" t="str">
            <v>Agent Stock Purchase Discount</v>
          </cell>
          <cell r="D1259">
            <v>0</v>
          </cell>
          <cell r="E1259">
            <v>56.57</v>
          </cell>
        </row>
        <row r="1260">
          <cell r="A1260">
            <v>7406</v>
          </cell>
          <cell r="B1260" t="str">
            <v xml:space="preserve"> </v>
          </cell>
          <cell r="C1260" t="str">
            <v>Agent Stock Purchase Discount</v>
          </cell>
          <cell r="D1260">
            <v>0</v>
          </cell>
          <cell r="E1260">
            <v>19046.629999999997</v>
          </cell>
        </row>
        <row r="1261">
          <cell r="A1261">
            <v>7409</v>
          </cell>
          <cell r="B1261">
            <v>1</v>
          </cell>
          <cell r="C1261" t="str">
            <v>Agents Training &amp; Seminars</v>
          </cell>
          <cell r="D1261">
            <v>413</v>
          </cell>
          <cell r="E1261">
            <v>518</v>
          </cell>
        </row>
        <row r="1262">
          <cell r="A1262">
            <v>7409</v>
          </cell>
          <cell r="B1262">
            <v>2</v>
          </cell>
          <cell r="C1262" t="str">
            <v>Agents Training &amp; Seminars</v>
          </cell>
          <cell r="D1262">
            <v>590</v>
          </cell>
          <cell r="E1262">
            <v>625</v>
          </cell>
        </row>
        <row r="1263">
          <cell r="A1263">
            <v>7409</v>
          </cell>
          <cell r="B1263">
            <v>3</v>
          </cell>
          <cell r="C1263" t="str">
            <v>Agents Training &amp; Seminars</v>
          </cell>
          <cell r="D1263">
            <v>737.5</v>
          </cell>
          <cell r="E1263">
            <v>877.5</v>
          </cell>
        </row>
        <row r="1264">
          <cell r="A1264">
            <v>7409</v>
          </cell>
          <cell r="B1264">
            <v>4</v>
          </cell>
          <cell r="C1264" t="str">
            <v>Agents Training &amp; Seminars</v>
          </cell>
          <cell r="D1264">
            <v>0</v>
          </cell>
          <cell r="E1264">
            <v>0</v>
          </cell>
        </row>
        <row r="1265">
          <cell r="A1265">
            <v>7409</v>
          </cell>
          <cell r="B1265">
            <v>5</v>
          </cell>
          <cell r="C1265" t="str">
            <v>Agents Training &amp; Seminars</v>
          </cell>
          <cell r="D1265">
            <v>472</v>
          </cell>
          <cell r="E1265">
            <v>507</v>
          </cell>
        </row>
        <row r="1266">
          <cell r="A1266">
            <v>7409</v>
          </cell>
          <cell r="B1266">
            <v>6</v>
          </cell>
          <cell r="C1266" t="str">
            <v>Agents Training &amp; Seminars</v>
          </cell>
          <cell r="D1266">
            <v>1613.5</v>
          </cell>
          <cell r="E1266">
            <v>2003.5</v>
          </cell>
        </row>
        <row r="1267">
          <cell r="A1267">
            <v>7409</v>
          </cell>
          <cell r="B1267">
            <v>7</v>
          </cell>
          <cell r="C1267" t="str">
            <v>Agents Training &amp; Seminars</v>
          </cell>
          <cell r="D1267">
            <v>914.5</v>
          </cell>
          <cell r="E1267">
            <v>1526.95</v>
          </cell>
        </row>
        <row r="1268">
          <cell r="A1268">
            <v>7409</v>
          </cell>
          <cell r="B1268">
            <v>8</v>
          </cell>
          <cell r="C1268" t="str">
            <v>Agents Training &amp; Seminars</v>
          </cell>
          <cell r="D1268">
            <v>354</v>
          </cell>
          <cell r="E1268">
            <v>424</v>
          </cell>
        </row>
        <row r="1269">
          <cell r="A1269">
            <v>7409</v>
          </cell>
          <cell r="B1269">
            <v>9</v>
          </cell>
          <cell r="C1269" t="str">
            <v>Agents Training &amp; Seminars</v>
          </cell>
          <cell r="D1269">
            <v>147.5</v>
          </cell>
          <cell r="E1269">
            <v>147.5</v>
          </cell>
        </row>
        <row r="1270">
          <cell r="A1270">
            <v>7409</v>
          </cell>
          <cell r="B1270">
            <v>10</v>
          </cell>
          <cell r="C1270" t="str">
            <v>Agents Training &amp; Seminars</v>
          </cell>
          <cell r="D1270">
            <v>236</v>
          </cell>
          <cell r="E1270">
            <v>236</v>
          </cell>
        </row>
        <row r="1271">
          <cell r="A1271">
            <v>7409</v>
          </cell>
          <cell r="B1271">
            <v>11</v>
          </cell>
          <cell r="C1271" t="str">
            <v>Agents Training &amp; Seminars</v>
          </cell>
          <cell r="D1271">
            <v>354</v>
          </cell>
          <cell r="E1271">
            <v>669</v>
          </cell>
        </row>
        <row r="1272">
          <cell r="A1272">
            <v>7409</v>
          </cell>
          <cell r="B1272">
            <v>12</v>
          </cell>
          <cell r="C1272" t="str">
            <v>Agents Training &amp; Seminars</v>
          </cell>
          <cell r="D1272">
            <v>383.5</v>
          </cell>
          <cell r="E1272">
            <v>703.5</v>
          </cell>
        </row>
        <row r="1273">
          <cell r="A1273">
            <v>7409</v>
          </cell>
          <cell r="B1273">
            <v>14</v>
          </cell>
          <cell r="C1273" t="str">
            <v>Training &amp; Seminars</v>
          </cell>
          <cell r="D1273">
            <v>236</v>
          </cell>
          <cell r="E1273">
            <v>236</v>
          </cell>
        </row>
        <row r="1274">
          <cell r="A1274">
            <v>7409</v>
          </cell>
          <cell r="B1274">
            <v>86</v>
          </cell>
          <cell r="C1274" t="str">
            <v>Agents Training &amp; Seminars</v>
          </cell>
          <cell r="D1274">
            <v>0</v>
          </cell>
          <cell r="E1274">
            <v>0</v>
          </cell>
        </row>
        <row r="1275">
          <cell r="A1275">
            <v>7409</v>
          </cell>
          <cell r="B1275">
            <v>87</v>
          </cell>
          <cell r="C1275" t="str">
            <v>Training &amp; Seminars</v>
          </cell>
          <cell r="D1275">
            <v>0</v>
          </cell>
          <cell r="E1275">
            <v>0</v>
          </cell>
        </row>
        <row r="1276">
          <cell r="A1276">
            <v>7409</v>
          </cell>
          <cell r="B1276">
            <v>100</v>
          </cell>
          <cell r="C1276" t="str">
            <v>Agents Training &amp; Seminars</v>
          </cell>
          <cell r="D1276">
            <v>0</v>
          </cell>
          <cell r="E1276">
            <v>0</v>
          </cell>
        </row>
        <row r="1277">
          <cell r="A1277">
            <v>7409</v>
          </cell>
          <cell r="B1277">
            <v>130</v>
          </cell>
          <cell r="C1277" t="str">
            <v>Agents Training &amp; Seminars</v>
          </cell>
          <cell r="D1277">
            <v>0</v>
          </cell>
          <cell r="E1277">
            <v>0</v>
          </cell>
        </row>
        <row r="1278">
          <cell r="A1278">
            <v>7409</v>
          </cell>
          <cell r="B1278">
            <v>131</v>
          </cell>
          <cell r="C1278" t="str">
            <v>Agents Training &amp; Seminars</v>
          </cell>
          <cell r="D1278">
            <v>0</v>
          </cell>
          <cell r="E1278">
            <v>0</v>
          </cell>
        </row>
        <row r="1279">
          <cell r="A1279">
            <v>7409</v>
          </cell>
          <cell r="B1279">
            <v>301</v>
          </cell>
          <cell r="C1279" t="str">
            <v>Agents Training &amp; Seminars</v>
          </cell>
          <cell r="D1279">
            <v>0</v>
          </cell>
          <cell r="E1279">
            <v>0</v>
          </cell>
        </row>
        <row r="1280">
          <cell r="A1280">
            <v>7409</v>
          </cell>
          <cell r="B1280">
            <v>400</v>
          </cell>
          <cell r="C1280" t="str">
            <v>Training &amp; Seminars</v>
          </cell>
          <cell r="D1280">
            <v>2717.0470968</v>
          </cell>
          <cell r="E1280">
            <v>5436</v>
          </cell>
        </row>
        <row r="1281">
          <cell r="A1281">
            <v>7409</v>
          </cell>
          <cell r="B1281">
            <v>401</v>
          </cell>
          <cell r="C1281" t="str">
            <v>Agents Training &amp; Seminars</v>
          </cell>
          <cell r="D1281">
            <v>0</v>
          </cell>
          <cell r="E1281">
            <v>0</v>
          </cell>
        </row>
        <row r="1282">
          <cell r="A1282">
            <v>7409</v>
          </cell>
          <cell r="B1282">
            <v>402</v>
          </cell>
          <cell r="C1282" t="str">
            <v>Agents Training &amp; Seminars</v>
          </cell>
          <cell r="D1282">
            <v>0</v>
          </cell>
          <cell r="E1282">
            <v>0</v>
          </cell>
        </row>
        <row r="1283">
          <cell r="A1283">
            <v>7409</v>
          </cell>
          <cell r="B1283">
            <v>404</v>
          </cell>
          <cell r="C1283" t="str">
            <v>Training &amp; Seminars</v>
          </cell>
          <cell r="D1283">
            <v>2293.13</v>
          </cell>
          <cell r="E1283">
            <v>2573.13</v>
          </cell>
        </row>
        <row r="1284">
          <cell r="A1284">
            <v>7409</v>
          </cell>
          <cell r="B1284" t="str">
            <v xml:space="preserve"> </v>
          </cell>
          <cell r="C1284" t="str">
            <v>Training &amp; Seminars</v>
          </cell>
          <cell r="D1284">
            <v>11461.677096800002</v>
          </cell>
          <cell r="E1284">
            <v>16483.080000000002</v>
          </cell>
        </row>
        <row r="1285">
          <cell r="A1285">
            <v>7412</v>
          </cell>
          <cell r="B1285">
            <v>1</v>
          </cell>
          <cell r="C1285" t="str">
            <v>Awards</v>
          </cell>
          <cell r="D1285">
            <v>759.16129032000003</v>
          </cell>
          <cell r="E1285">
            <v>6009.6</v>
          </cell>
        </row>
        <row r="1286">
          <cell r="A1286">
            <v>7412</v>
          </cell>
          <cell r="B1286">
            <v>2</v>
          </cell>
          <cell r="C1286" t="str">
            <v>Awards</v>
          </cell>
          <cell r="D1286">
            <v>4372.3551613</v>
          </cell>
          <cell r="E1286">
            <v>9004.66</v>
          </cell>
        </row>
        <row r="1287">
          <cell r="A1287">
            <v>7412</v>
          </cell>
          <cell r="B1287">
            <v>3</v>
          </cell>
          <cell r="C1287" t="str">
            <v>Awards</v>
          </cell>
          <cell r="D1287">
            <v>4511.6412903</v>
          </cell>
          <cell r="E1287">
            <v>16550.43</v>
          </cell>
        </row>
        <row r="1288">
          <cell r="A1288">
            <v>7412</v>
          </cell>
          <cell r="B1288">
            <v>4</v>
          </cell>
          <cell r="C1288" t="str">
            <v>Awards</v>
          </cell>
          <cell r="D1288">
            <v>0</v>
          </cell>
          <cell r="E1288">
            <v>0</v>
          </cell>
        </row>
        <row r="1289">
          <cell r="A1289">
            <v>7412</v>
          </cell>
          <cell r="B1289">
            <v>5</v>
          </cell>
          <cell r="C1289" t="str">
            <v>Awards</v>
          </cell>
          <cell r="D1289">
            <v>1403.75</v>
          </cell>
          <cell r="E1289">
            <v>5566.51</v>
          </cell>
        </row>
        <row r="1290">
          <cell r="A1290">
            <v>7412</v>
          </cell>
          <cell r="B1290">
            <v>6</v>
          </cell>
          <cell r="C1290" t="str">
            <v>Awards</v>
          </cell>
          <cell r="D1290">
            <v>10137.621934999999</v>
          </cell>
          <cell r="E1290">
            <v>35195.11</v>
          </cell>
        </row>
        <row r="1291">
          <cell r="A1291">
            <v>7412</v>
          </cell>
          <cell r="B1291">
            <v>7</v>
          </cell>
          <cell r="C1291" t="str">
            <v>Awards</v>
          </cell>
          <cell r="D1291">
            <v>5912.5983870999999</v>
          </cell>
          <cell r="E1291">
            <v>33918.99</v>
          </cell>
        </row>
        <row r="1292">
          <cell r="A1292">
            <v>7412</v>
          </cell>
          <cell r="B1292">
            <v>8</v>
          </cell>
          <cell r="C1292" t="str">
            <v>Awards</v>
          </cell>
          <cell r="D1292">
            <v>225</v>
          </cell>
          <cell r="E1292">
            <v>3166.3</v>
          </cell>
        </row>
        <row r="1293">
          <cell r="A1293">
            <v>7412</v>
          </cell>
          <cell r="B1293">
            <v>9</v>
          </cell>
          <cell r="C1293" t="str">
            <v>Awards</v>
          </cell>
          <cell r="D1293">
            <v>50</v>
          </cell>
          <cell r="E1293">
            <v>392.6</v>
          </cell>
        </row>
        <row r="1294">
          <cell r="A1294">
            <v>7412</v>
          </cell>
          <cell r="B1294">
            <v>10</v>
          </cell>
          <cell r="C1294" t="str">
            <v>Awards</v>
          </cell>
          <cell r="D1294">
            <v>2730.2161289999999</v>
          </cell>
          <cell r="E1294">
            <v>13609.38</v>
          </cell>
        </row>
        <row r="1295">
          <cell r="A1295">
            <v>7412</v>
          </cell>
          <cell r="B1295">
            <v>11</v>
          </cell>
          <cell r="C1295" t="str">
            <v>Awards</v>
          </cell>
          <cell r="D1295">
            <v>842.38225806000003</v>
          </cell>
          <cell r="E1295">
            <v>4721.6099999999997</v>
          </cell>
        </row>
        <row r="1296">
          <cell r="A1296">
            <v>7412</v>
          </cell>
          <cell r="B1296">
            <v>12</v>
          </cell>
          <cell r="C1296" t="str">
            <v>Awards</v>
          </cell>
          <cell r="D1296">
            <v>1456.18</v>
          </cell>
          <cell r="E1296">
            <v>3492.5</v>
          </cell>
        </row>
        <row r="1297">
          <cell r="A1297">
            <v>7412</v>
          </cell>
          <cell r="B1297">
            <v>14</v>
          </cell>
          <cell r="C1297" t="str">
            <v>Awards</v>
          </cell>
          <cell r="D1297">
            <v>100</v>
          </cell>
          <cell r="E1297">
            <v>3528.15</v>
          </cell>
        </row>
        <row r="1298">
          <cell r="A1298">
            <v>7412</v>
          </cell>
          <cell r="B1298">
            <v>81</v>
          </cell>
          <cell r="C1298" t="str">
            <v>Awards</v>
          </cell>
          <cell r="D1298">
            <v>0</v>
          </cell>
          <cell r="E1298">
            <v>0</v>
          </cell>
        </row>
        <row r="1299">
          <cell r="A1299">
            <v>7412</v>
          </cell>
          <cell r="B1299">
            <v>83</v>
          </cell>
          <cell r="C1299" t="str">
            <v>Awards</v>
          </cell>
          <cell r="D1299">
            <v>0</v>
          </cell>
          <cell r="E1299">
            <v>0</v>
          </cell>
        </row>
        <row r="1300">
          <cell r="A1300">
            <v>7412</v>
          </cell>
          <cell r="B1300">
            <v>84</v>
          </cell>
          <cell r="C1300" t="str">
            <v>Awards</v>
          </cell>
          <cell r="D1300">
            <v>0</v>
          </cell>
          <cell r="E1300">
            <v>0</v>
          </cell>
        </row>
        <row r="1301">
          <cell r="A1301">
            <v>7412</v>
          </cell>
          <cell r="B1301">
            <v>86</v>
          </cell>
          <cell r="C1301" t="str">
            <v>Awards</v>
          </cell>
          <cell r="D1301">
            <v>0</v>
          </cell>
          <cell r="E1301">
            <v>0</v>
          </cell>
        </row>
        <row r="1302">
          <cell r="A1302">
            <v>7412</v>
          </cell>
          <cell r="B1302">
            <v>100</v>
          </cell>
          <cell r="C1302" t="str">
            <v>Awards</v>
          </cell>
          <cell r="D1302">
            <v>0</v>
          </cell>
          <cell r="E1302">
            <v>0</v>
          </cell>
        </row>
        <row r="1303">
          <cell r="A1303">
            <v>7412</v>
          </cell>
          <cell r="B1303">
            <v>122</v>
          </cell>
          <cell r="C1303" t="str">
            <v>Awards</v>
          </cell>
          <cell r="D1303">
            <v>0</v>
          </cell>
          <cell r="E1303">
            <v>0</v>
          </cell>
        </row>
        <row r="1304">
          <cell r="A1304">
            <v>7412</v>
          </cell>
          <cell r="B1304">
            <v>130</v>
          </cell>
          <cell r="C1304" t="str">
            <v>Awards</v>
          </cell>
          <cell r="D1304">
            <v>0</v>
          </cell>
          <cell r="E1304">
            <v>0</v>
          </cell>
        </row>
        <row r="1305">
          <cell r="A1305">
            <v>7412</v>
          </cell>
          <cell r="B1305">
            <v>131</v>
          </cell>
          <cell r="C1305" t="str">
            <v>Awards</v>
          </cell>
          <cell r="D1305">
            <v>0</v>
          </cell>
          <cell r="E1305">
            <v>0</v>
          </cell>
        </row>
        <row r="1306">
          <cell r="A1306">
            <v>7412</v>
          </cell>
          <cell r="B1306">
            <v>301</v>
          </cell>
          <cell r="C1306" t="str">
            <v>Awards</v>
          </cell>
          <cell r="D1306">
            <v>0</v>
          </cell>
          <cell r="E1306">
            <v>0</v>
          </cell>
        </row>
        <row r="1307">
          <cell r="A1307">
            <v>7412</v>
          </cell>
          <cell r="B1307">
            <v>350</v>
          </cell>
          <cell r="C1307" t="str">
            <v>Awards</v>
          </cell>
          <cell r="D1307">
            <v>1071.53</v>
          </cell>
          <cell r="E1307">
            <v>1090.22</v>
          </cell>
        </row>
        <row r="1308">
          <cell r="A1308">
            <v>7412</v>
          </cell>
          <cell r="B1308">
            <v>400</v>
          </cell>
          <cell r="C1308" t="str">
            <v>Awards</v>
          </cell>
          <cell r="D1308">
            <v>4043.5</v>
          </cell>
          <cell r="E1308">
            <v>7942.41</v>
          </cell>
        </row>
        <row r="1309">
          <cell r="A1309">
            <v>7412</v>
          </cell>
          <cell r="B1309">
            <v>401</v>
          </cell>
          <cell r="C1309" t="str">
            <v>Awards</v>
          </cell>
          <cell r="D1309">
            <v>0</v>
          </cell>
          <cell r="E1309">
            <v>0</v>
          </cell>
        </row>
        <row r="1310">
          <cell r="A1310">
            <v>7412</v>
          </cell>
          <cell r="B1310">
            <v>402</v>
          </cell>
          <cell r="C1310" t="str">
            <v>Awards</v>
          </cell>
          <cell r="D1310">
            <v>479.20387097000003</v>
          </cell>
          <cell r="E1310">
            <v>127.5</v>
          </cell>
        </row>
        <row r="1311">
          <cell r="A1311">
            <v>7412</v>
          </cell>
          <cell r="B1311">
            <v>404</v>
          </cell>
          <cell r="C1311" t="str">
            <v>Awards</v>
          </cell>
          <cell r="D1311">
            <v>34.838709676999997</v>
          </cell>
          <cell r="E1311">
            <v>245</v>
          </cell>
        </row>
        <row r="1312">
          <cell r="A1312">
            <v>7412</v>
          </cell>
          <cell r="B1312">
            <v>501</v>
          </cell>
          <cell r="C1312" t="str">
            <v>Awards</v>
          </cell>
          <cell r="D1312">
            <v>0</v>
          </cell>
          <cell r="E1312">
            <v>0</v>
          </cell>
        </row>
        <row r="1313">
          <cell r="A1313">
            <v>7412</v>
          </cell>
          <cell r="B1313" t="str">
            <v xml:space="preserve"> </v>
          </cell>
          <cell r="C1313" t="str">
            <v>Awards</v>
          </cell>
          <cell r="D1313">
            <v>38129.979031727002</v>
          </cell>
          <cell r="E1313">
            <v>144560.97</v>
          </cell>
        </row>
        <row r="1314">
          <cell r="A1314">
            <v>7418</v>
          </cell>
          <cell r="B1314">
            <v>1</v>
          </cell>
          <cell r="C1314" t="str">
            <v>Multiple Listing Fees</v>
          </cell>
          <cell r="D1314">
            <v>545.25612903000001</v>
          </cell>
          <cell r="E1314">
            <v>1351.73</v>
          </cell>
        </row>
        <row r="1315">
          <cell r="A1315">
            <v>7418</v>
          </cell>
          <cell r="B1315">
            <v>2</v>
          </cell>
          <cell r="C1315" t="str">
            <v>Multiple Listing Fees</v>
          </cell>
          <cell r="D1315">
            <v>1090.5122581000001</v>
          </cell>
          <cell r="E1315">
            <v>2398.0300000000002</v>
          </cell>
        </row>
        <row r="1316">
          <cell r="A1316">
            <v>7418</v>
          </cell>
          <cell r="B1316">
            <v>3</v>
          </cell>
          <cell r="C1316" t="str">
            <v>Multiple Listing Fees</v>
          </cell>
          <cell r="D1316">
            <v>1090.5122581000001</v>
          </cell>
          <cell r="E1316">
            <v>2505.77</v>
          </cell>
        </row>
        <row r="1317">
          <cell r="A1317">
            <v>7418</v>
          </cell>
          <cell r="B1317">
            <v>4</v>
          </cell>
          <cell r="C1317" t="str">
            <v>Multiple Listing Fees</v>
          </cell>
          <cell r="D1317">
            <v>0</v>
          </cell>
          <cell r="E1317">
            <v>0</v>
          </cell>
        </row>
        <row r="1318">
          <cell r="A1318">
            <v>7418</v>
          </cell>
          <cell r="B1318">
            <v>5</v>
          </cell>
          <cell r="C1318" t="str">
            <v>Multiple Listing Fees</v>
          </cell>
          <cell r="D1318">
            <v>545.25612903000001</v>
          </cell>
          <cell r="E1318">
            <v>1243.99</v>
          </cell>
        </row>
        <row r="1319">
          <cell r="A1319">
            <v>7418</v>
          </cell>
          <cell r="B1319">
            <v>6</v>
          </cell>
          <cell r="C1319" t="str">
            <v>Multiple Listing Fees</v>
          </cell>
          <cell r="D1319">
            <v>2940.1845161000001</v>
          </cell>
          <cell r="E1319">
            <v>6191.1</v>
          </cell>
        </row>
        <row r="1320">
          <cell r="A1320">
            <v>7418</v>
          </cell>
          <cell r="B1320">
            <v>7</v>
          </cell>
          <cell r="C1320" t="str">
            <v>Multiple Listing Fees</v>
          </cell>
          <cell r="D1320">
            <v>613.13612903000001</v>
          </cell>
          <cell r="E1320">
            <v>1308.5899999999999</v>
          </cell>
        </row>
        <row r="1321">
          <cell r="A1321">
            <v>7418</v>
          </cell>
          <cell r="B1321">
            <v>8</v>
          </cell>
          <cell r="C1321" t="str">
            <v>Multiple Listing Fees</v>
          </cell>
          <cell r="D1321">
            <v>545.25612903000001</v>
          </cell>
          <cell r="E1321">
            <v>1243.99</v>
          </cell>
        </row>
        <row r="1322">
          <cell r="A1322">
            <v>7418</v>
          </cell>
          <cell r="B1322">
            <v>9</v>
          </cell>
          <cell r="C1322" t="str">
            <v>Multiple Listing Fees</v>
          </cell>
          <cell r="D1322">
            <v>1594.2422581000001</v>
          </cell>
          <cell r="E1322">
            <v>1738.93</v>
          </cell>
        </row>
        <row r="1323">
          <cell r="A1323">
            <v>7418</v>
          </cell>
          <cell r="B1323">
            <v>10</v>
          </cell>
          <cell r="C1323" t="str">
            <v>Multiple Listing Fees</v>
          </cell>
          <cell r="D1323">
            <v>545.25612903000001</v>
          </cell>
          <cell r="E1323">
            <v>1243.99</v>
          </cell>
        </row>
        <row r="1324">
          <cell r="A1324">
            <v>7418</v>
          </cell>
          <cell r="B1324">
            <v>11</v>
          </cell>
          <cell r="C1324" t="str">
            <v>Multiple Listing Fees</v>
          </cell>
          <cell r="D1324">
            <v>545.25612903000001</v>
          </cell>
          <cell r="E1324">
            <v>1243.99</v>
          </cell>
        </row>
        <row r="1325">
          <cell r="A1325">
            <v>7418</v>
          </cell>
          <cell r="B1325">
            <v>12</v>
          </cell>
          <cell r="C1325" t="str">
            <v>Multiple Listing Fees</v>
          </cell>
          <cell r="D1325">
            <v>701.25612903000001</v>
          </cell>
          <cell r="E1325">
            <v>1399.99</v>
          </cell>
        </row>
        <row r="1326">
          <cell r="A1326">
            <v>7418</v>
          </cell>
          <cell r="B1326">
            <v>14</v>
          </cell>
          <cell r="C1326" t="str">
            <v>Multiple Listing Fees</v>
          </cell>
          <cell r="D1326">
            <v>4040.6729031999998</v>
          </cell>
          <cell r="E1326">
            <v>8335.0499999999993</v>
          </cell>
        </row>
        <row r="1327">
          <cell r="A1327">
            <v>7418</v>
          </cell>
          <cell r="B1327">
            <v>82</v>
          </cell>
          <cell r="C1327" t="str">
            <v>Multiple Listing Fees</v>
          </cell>
          <cell r="D1327">
            <v>0</v>
          </cell>
          <cell r="E1327">
            <v>0</v>
          </cell>
        </row>
        <row r="1328">
          <cell r="A1328">
            <v>7418</v>
          </cell>
          <cell r="B1328">
            <v>86</v>
          </cell>
          <cell r="C1328" t="str">
            <v>Multiple Listing Fees</v>
          </cell>
          <cell r="D1328">
            <v>0</v>
          </cell>
          <cell r="E1328">
            <v>0</v>
          </cell>
        </row>
        <row r="1329">
          <cell r="A1329">
            <v>7418</v>
          </cell>
          <cell r="B1329">
            <v>100</v>
          </cell>
          <cell r="C1329" t="str">
            <v>Multiple Listing Fees</v>
          </cell>
          <cell r="D1329">
            <v>0</v>
          </cell>
          <cell r="E1329">
            <v>0</v>
          </cell>
        </row>
        <row r="1330">
          <cell r="A1330">
            <v>7418</v>
          </cell>
          <cell r="B1330">
            <v>122</v>
          </cell>
          <cell r="C1330" t="str">
            <v>Multiple Listing Fees</v>
          </cell>
          <cell r="D1330">
            <v>0</v>
          </cell>
          <cell r="E1330">
            <v>0</v>
          </cell>
        </row>
        <row r="1331">
          <cell r="A1331">
            <v>7418</v>
          </cell>
          <cell r="B1331">
            <v>130</v>
          </cell>
          <cell r="C1331" t="str">
            <v>Multiple Listing Fees</v>
          </cell>
          <cell r="D1331">
            <v>0</v>
          </cell>
          <cell r="E1331">
            <v>0</v>
          </cell>
        </row>
        <row r="1332">
          <cell r="A1332">
            <v>7418</v>
          </cell>
          <cell r="B1332">
            <v>131</v>
          </cell>
          <cell r="C1332" t="str">
            <v>Multiple Listing Fees</v>
          </cell>
          <cell r="D1332">
            <v>0</v>
          </cell>
          <cell r="E1332">
            <v>0</v>
          </cell>
        </row>
        <row r="1333">
          <cell r="A1333">
            <v>7418</v>
          </cell>
          <cell r="B1333">
            <v>301</v>
          </cell>
          <cell r="C1333" t="str">
            <v>Multiple Listing Fees</v>
          </cell>
          <cell r="D1333">
            <v>0</v>
          </cell>
          <cell r="E1333">
            <v>0</v>
          </cell>
        </row>
        <row r="1334">
          <cell r="A1334">
            <v>7418</v>
          </cell>
          <cell r="B1334">
            <v>400</v>
          </cell>
          <cell r="C1334" t="str">
            <v>Multiple Listing Fees</v>
          </cell>
          <cell r="D1334">
            <v>5452.5612903000001</v>
          </cell>
          <cell r="E1334">
            <v>14489.4</v>
          </cell>
        </row>
        <row r="1335">
          <cell r="A1335">
            <v>7418</v>
          </cell>
          <cell r="B1335">
            <v>401</v>
          </cell>
          <cell r="C1335" t="str">
            <v>Multiple Listing Fees</v>
          </cell>
          <cell r="D1335">
            <v>0</v>
          </cell>
          <cell r="E1335">
            <v>0</v>
          </cell>
        </row>
        <row r="1336">
          <cell r="A1336">
            <v>7418</v>
          </cell>
          <cell r="B1336">
            <v>404</v>
          </cell>
          <cell r="C1336" t="str">
            <v>Multiple Listing Fees</v>
          </cell>
          <cell r="D1336">
            <v>1635.7683870999999</v>
          </cell>
          <cell r="E1336">
            <v>3767.56</v>
          </cell>
        </row>
        <row r="1337">
          <cell r="A1337">
            <v>7418</v>
          </cell>
          <cell r="B1337">
            <v>500</v>
          </cell>
          <cell r="C1337" t="str">
            <v>MLS Dues for Agents</v>
          </cell>
          <cell r="D1337">
            <v>-157.20032258000001</v>
          </cell>
          <cell r="E1337">
            <v>-157.5</v>
          </cell>
        </row>
        <row r="1338">
          <cell r="A1338">
            <v>7418</v>
          </cell>
          <cell r="C1338" t="str">
            <v>Multiple Listing Fees</v>
          </cell>
          <cell r="D1338">
            <v>21727.926451630003</v>
          </cell>
          <cell r="E1338">
            <v>48304.61</v>
          </cell>
        </row>
        <row r="1339">
          <cell r="A1339">
            <v>7500</v>
          </cell>
          <cell r="B1339">
            <v>1</v>
          </cell>
          <cell r="C1339" t="str">
            <v>REI/T3 Fees - Lease Fees</v>
          </cell>
          <cell r="D1339">
            <v>0</v>
          </cell>
          <cell r="E1339">
            <v>0</v>
          </cell>
        </row>
        <row r="1340">
          <cell r="A1340">
            <v>7500</v>
          </cell>
          <cell r="B1340">
            <v>5</v>
          </cell>
          <cell r="C1340" t="str">
            <v>REI/T3 Fees - Lease Fees</v>
          </cell>
          <cell r="D1340">
            <v>2109.5096773999999</v>
          </cell>
          <cell r="E1340">
            <v>3905.5</v>
          </cell>
        </row>
        <row r="1341">
          <cell r="A1341">
            <v>7500</v>
          </cell>
          <cell r="B1341">
            <v>400</v>
          </cell>
          <cell r="C1341" t="str">
            <v>REI/T3 Fees - Lease Fees</v>
          </cell>
          <cell r="D1341">
            <v>1.05</v>
          </cell>
          <cell r="E1341">
            <v>1.05</v>
          </cell>
        </row>
        <row r="1342">
          <cell r="A1342">
            <v>7500</v>
          </cell>
          <cell r="B1342">
            <v>402</v>
          </cell>
          <cell r="C1342" t="str">
            <v>REI/T3 Fees - Lease Fees</v>
          </cell>
          <cell r="D1342">
            <v>0</v>
          </cell>
          <cell r="E1342">
            <v>0</v>
          </cell>
        </row>
        <row r="1343">
          <cell r="A1343">
            <v>7500</v>
          </cell>
          <cell r="B1343">
            <v>500</v>
          </cell>
          <cell r="C1343" t="str">
            <v>REI/T3 Fees - Lease Fees</v>
          </cell>
          <cell r="D1343">
            <v>171953.85193999999</v>
          </cell>
          <cell r="E1343">
            <v>396353.52</v>
          </cell>
        </row>
        <row r="1344">
          <cell r="A1344">
            <v>7500</v>
          </cell>
          <cell r="B1344">
            <v>502</v>
          </cell>
          <cell r="C1344" t="str">
            <v>REI/T3 Fees - Lease Fees</v>
          </cell>
          <cell r="D1344">
            <v>-1549.4193548000001</v>
          </cell>
          <cell r="E1344">
            <v>10959.24</v>
          </cell>
        </row>
        <row r="1345">
          <cell r="A1345">
            <v>7500</v>
          </cell>
          <cell r="B1345" t="str">
            <v xml:space="preserve"> </v>
          </cell>
          <cell r="C1345" t="str">
            <v>REI/T3 Fees - Lease Fees</v>
          </cell>
          <cell r="D1345">
            <v>172514.99226259999</v>
          </cell>
          <cell r="E1345">
            <v>411219.31</v>
          </cell>
        </row>
        <row r="1346">
          <cell r="A1346">
            <v>7520</v>
          </cell>
          <cell r="B1346">
            <v>3</v>
          </cell>
          <cell r="C1346" t="str">
            <v>Sales Promotion</v>
          </cell>
          <cell r="D1346">
            <v>0</v>
          </cell>
          <cell r="E1346">
            <v>64.2</v>
          </cell>
        </row>
        <row r="1347">
          <cell r="A1347">
            <v>7520</v>
          </cell>
          <cell r="B1347">
            <v>400</v>
          </cell>
          <cell r="C1347" t="str">
            <v>Sales Promotion</v>
          </cell>
          <cell r="D1347">
            <v>316.53451612999999</v>
          </cell>
          <cell r="E1347">
            <v>568.47</v>
          </cell>
        </row>
        <row r="1348">
          <cell r="A1348">
            <v>7520</v>
          </cell>
          <cell r="B1348">
            <v>402</v>
          </cell>
          <cell r="C1348" t="str">
            <v>Sales Promotion</v>
          </cell>
          <cell r="D1348">
            <v>3</v>
          </cell>
          <cell r="E1348">
            <v>3</v>
          </cell>
        </row>
        <row r="1349">
          <cell r="A1349">
            <v>7520</v>
          </cell>
          <cell r="B1349" t="str">
            <v xml:space="preserve"> </v>
          </cell>
          <cell r="C1349" t="str">
            <v>Sales Promotion</v>
          </cell>
          <cell r="D1349">
            <v>319.53451612999999</v>
          </cell>
          <cell r="E1349">
            <v>635.67000000000007</v>
          </cell>
        </row>
        <row r="1350">
          <cell r="A1350">
            <v>7525</v>
          </cell>
          <cell r="B1350">
            <v>1</v>
          </cell>
          <cell r="C1350" t="str">
            <v>Other Promotion Expense</v>
          </cell>
          <cell r="D1350">
            <v>592.59</v>
          </cell>
          <cell r="E1350">
            <v>612.28</v>
          </cell>
        </row>
        <row r="1351">
          <cell r="A1351">
            <v>7525</v>
          </cell>
          <cell r="B1351">
            <v>2</v>
          </cell>
          <cell r="C1351" t="str">
            <v>Other Promotion Expense</v>
          </cell>
          <cell r="D1351">
            <v>620</v>
          </cell>
          <cell r="E1351">
            <v>755</v>
          </cell>
        </row>
        <row r="1352">
          <cell r="A1352">
            <v>7525</v>
          </cell>
          <cell r="B1352">
            <v>3</v>
          </cell>
          <cell r="C1352" t="str">
            <v>Other Promotion Expense</v>
          </cell>
          <cell r="D1352">
            <v>767.82774194000001</v>
          </cell>
          <cell r="E1352">
            <v>1187.3</v>
          </cell>
        </row>
        <row r="1353">
          <cell r="A1353">
            <v>7525</v>
          </cell>
          <cell r="B1353">
            <v>4</v>
          </cell>
          <cell r="C1353" t="str">
            <v>Other Promotion Expense</v>
          </cell>
          <cell r="D1353">
            <v>0</v>
          </cell>
          <cell r="E1353">
            <v>0</v>
          </cell>
        </row>
        <row r="1354">
          <cell r="A1354">
            <v>7525</v>
          </cell>
          <cell r="B1354">
            <v>5</v>
          </cell>
          <cell r="C1354" t="str">
            <v>Other Promotion Expense</v>
          </cell>
          <cell r="D1354">
            <v>1785.8606451999999</v>
          </cell>
          <cell r="E1354">
            <v>2887.04</v>
          </cell>
        </row>
        <row r="1355">
          <cell r="A1355">
            <v>7525</v>
          </cell>
          <cell r="B1355">
            <v>6</v>
          </cell>
          <cell r="C1355" t="str">
            <v>Other Promotion Expense</v>
          </cell>
          <cell r="D1355">
            <v>936.37967742000001</v>
          </cell>
          <cell r="E1355">
            <v>1376.33</v>
          </cell>
        </row>
        <row r="1356">
          <cell r="A1356">
            <v>7525</v>
          </cell>
          <cell r="B1356">
            <v>7</v>
          </cell>
          <cell r="C1356" t="str">
            <v>Other Promotion Expense</v>
          </cell>
          <cell r="D1356">
            <v>1312.36</v>
          </cell>
          <cell r="E1356">
            <v>2471</v>
          </cell>
        </row>
        <row r="1357">
          <cell r="A1357">
            <v>7525</v>
          </cell>
          <cell r="B1357">
            <v>8</v>
          </cell>
          <cell r="C1357" t="str">
            <v>Other Promotion Expense</v>
          </cell>
          <cell r="D1357">
            <v>400</v>
          </cell>
          <cell r="E1357">
            <v>400</v>
          </cell>
        </row>
        <row r="1358">
          <cell r="A1358">
            <v>7525</v>
          </cell>
          <cell r="B1358">
            <v>9</v>
          </cell>
          <cell r="C1358" t="str">
            <v>Other Promotion Expense</v>
          </cell>
          <cell r="D1358">
            <v>190</v>
          </cell>
          <cell r="E1358">
            <v>190</v>
          </cell>
        </row>
        <row r="1359">
          <cell r="A1359">
            <v>7525</v>
          </cell>
          <cell r="B1359">
            <v>10</v>
          </cell>
          <cell r="C1359" t="str">
            <v>Other Promotion Expense</v>
          </cell>
          <cell r="D1359">
            <v>1485</v>
          </cell>
          <cell r="E1359">
            <v>1889.09</v>
          </cell>
        </row>
        <row r="1360">
          <cell r="A1360">
            <v>7525</v>
          </cell>
          <cell r="B1360">
            <v>11</v>
          </cell>
          <cell r="C1360" t="str">
            <v>Other Promotion Expense</v>
          </cell>
          <cell r="D1360">
            <v>430</v>
          </cell>
          <cell r="E1360">
            <v>430</v>
          </cell>
        </row>
        <row r="1361">
          <cell r="A1361">
            <v>7525</v>
          </cell>
          <cell r="B1361">
            <v>12</v>
          </cell>
          <cell r="C1361" t="str">
            <v>Other Promotion Expense</v>
          </cell>
          <cell r="D1361">
            <v>450</v>
          </cell>
          <cell r="E1361">
            <v>712.5</v>
          </cell>
        </row>
        <row r="1362">
          <cell r="A1362">
            <v>7525</v>
          </cell>
          <cell r="B1362">
            <v>14</v>
          </cell>
          <cell r="C1362" t="str">
            <v>Other Promotion Expense</v>
          </cell>
          <cell r="D1362">
            <v>645.5</v>
          </cell>
          <cell r="E1362">
            <v>645.5</v>
          </cell>
        </row>
        <row r="1363">
          <cell r="A1363">
            <v>7525</v>
          </cell>
          <cell r="B1363">
            <v>40</v>
          </cell>
          <cell r="C1363" t="str">
            <v>Other Promotion Expense</v>
          </cell>
          <cell r="D1363">
            <v>0</v>
          </cell>
          <cell r="E1363">
            <v>0</v>
          </cell>
        </row>
        <row r="1364">
          <cell r="A1364">
            <v>7525</v>
          </cell>
          <cell r="B1364">
            <v>80</v>
          </cell>
          <cell r="C1364" t="str">
            <v>Other Promotion Expense</v>
          </cell>
          <cell r="D1364">
            <v>0</v>
          </cell>
          <cell r="E1364">
            <v>0</v>
          </cell>
        </row>
        <row r="1365">
          <cell r="A1365">
            <v>7525</v>
          </cell>
          <cell r="B1365">
            <v>84</v>
          </cell>
          <cell r="C1365" t="str">
            <v>Other Promotion Expense</v>
          </cell>
          <cell r="D1365">
            <v>0</v>
          </cell>
          <cell r="E1365">
            <v>0</v>
          </cell>
        </row>
        <row r="1366">
          <cell r="A1366">
            <v>7525</v>
          </cell>
          <cell r="B1366">
            <v>86</v>
          </cell>
          <cell r="C1366" t="str">
            <v>Other Promotion Expense</v>
          </cell>
          <cell r="D1366">
            <v>0</v>
          </cell>
          <cell r="E1366">
            <v>0</v>
          </cell>
        </row>
        <row r="1367">
          <cell r="A1367">
            <v>7525</v>
          </cell>
          <cell r="B1367">
            <v>100</v>
          </cell>
          <cell r="C1367" t="str">
            <v>Other Promotion Expense</v>
          </cell>
          <cell r="D1367">
            <v>0</v>
          </cell>
          <cell r="E1367">
            <v>0</v>
          </cell>
        </row>
        <row r="1368">
          <cell r="A1368">
            <v>7525</v>
          </cell>
          <cell r="B1368">
            <v>130</v>
          </cell>
          <cell r="C1368" t="str">
            <v>Other Promotion Expense</v>
          </cell>
          <cell r="D1368">
            <v>0</v>
          </cell>
          <cell r="E1368">
            <v>0</v>
          </cell>
        </row>
        <row r="1369">
          <cell r="A1369">
            <v>7525</v>
          </cell>
          <cell r="B1369">
            <v>131</v>
          </cell>
          <cell r="C1369" t="str">
            <v>Other Promotion Expense</v>
          </cell>
          <cell r="D1369">
            <v>0</v>
          </cell>
          <cell r="E1369">
            <v>0</v>
          </cell>
        </row>
        <row r="1370">
          <cell r="A1370">
            <v>7525</v>
          </cell>
          <cell r="B1370">
            <v>350</v>
          </cell>
          <cell r="C1370" t="str">
            <v>Other Promotion Expense</v>
          </cell>
          <cell r="D1370">
            <v>0</v>
          </cell>
          <cell r="E1370">
            <v>144875.57</v>
          </cell>
        </row>
        <row r="1371">
          <cell r="A1371">
            <v>7525</v>
          </cell>
          <cell r="B1371">
            <v>400</v>
          </cell>
          <cell r="C1371" t="str">
            <v>Other Promotion Expense</v>
          </cell>
          <cell r="D1371">
            <v>12150.275806</v>
          </cell>
          <cell r="E1371">
            <v>10195.1</v>
          </cell>
        </row>
        <row r="1372">
          <cell r="A1372">
            <v>7525</v>
          </cell>
          <cell r="B1372">
            <v>401</v>
          </cell>
          <cell r="C1372" t="str">
            <v>Other Promotion Expense</v>
          </cell>
          <cell r="D1372">
            <v>0</v>
          </cell>
          <cell r="E1372">
            <v>0</v>
          </cell>
        </row>
        <row r="1373">
          <cell r="A1373">
            <v>7525</v>
          </cell>
          <cell r="B1373">
            <v>402</v>
          </cell>
          <cell r="C1373" t="str">
            <v>Other Promotion Expense</v>
          </cell>
          <cell r="D1373">
            <v>14709.604515999999</v>
          </cell>
          <cell r="E1373">
            <v>27295.69</v>
          </cell>
        </row>
        <row r="1374">
          <cell r="A1374">
            <v>7525</v>
          </cell>
          <cell r="B1374">
            <v>404</v>
          </cell>
          <cell r="C1374" t="str">
            <v>Other Promotion Expense</v>
          </cell>
          <cell r="D1374">
            <v>239.75</v>
          </cell>
          <cell r="E1374">
            <v>6724.86</v>
          </cell>
        </row>
        <row r="1375">
          <cell r="A1375">
            <v>7525</v>
          </cell>
          <cell r="B1375">
            <v>410</v>
          </cell>
          <cell r="C1375" t="str">
            <v>Other Promotion Expense</v>
          </cell>
          <cell r="D1375">
            <v>0</v>
          </cell>
          <cell r="E1375">
            <v>0</v>
          </cell>
        </row>
        <row r="1376">
          <cell r="A1376">
            <v>7525</v>
          </cell>
          <cell r="B1376">
            <v>500</v>
          </cell>
          <cell r="C1376" t="str">
            <v>Other Promotion Expense</v>
          </cell>
          <cell r="D1376">
            <v>0</v>
          </cell>
          <cell r="E1376">
            <v>0</v>
          </cell>
        </row>
        <row r="1377">
          <cell r="A1377">
            <v>7525</v>
          </cell>
          <cell r="B1377" t="str">
            <v xml:space="preserve"> </v>
          </cell>
          <cell r="C1377" t="str">
            <v>Other Promotion Expense</v>
          </cell>
          <cell r="D1377">
            <v>36715.148386560002</v>
          </cell>
          <cell r="E1377">
            <v>202647.26</v>
          </cell>
        </row>
        <row r="1378">
          <cell r="A1378">
            <v>7530</v>
          </cell>
          <cell r="B1378">
            <v>1</v>
          </cell>
          <cell r="C1378" t="str">
            <v>Other Brokerage Expenses</v>
          </cell>
          <cell r="D1378">
            <v>350.40064516000001</v>
          </cell>
          <cell r="E1378">
            <v>1147.4100000000001</v>
          </cell>
        </row>
        <row r="1379">
          <cell r="A1379">
            <v>7530</v>
          </cell>
          <cell r="B1379">
            <v>2</v>
          </cell>
          <cell r="C1379" t="str">
            <v>Other Brokerage Expenses</v>
          </cell>
          <cell r="D1379">
            <v>650</v>
          </cell>
          <cell r="E1379">
            <v>1389.02</v>
          </cell>
        </row>
        <row r="1380">
          <cell r="A1380">
            <v>7530</v>
          </cell>
          <cell r="B1380">
            <v>3</v>
          </cell>
          <cell r="C1380" t="str">
            <v>Other Brokerage Expenses</v>
          </cell>
          <cell r="D1380">
            <v>9190.7074193999997</v>
          </cell>
          <cell r="E1380">
            <v>16753.150000000001</v>
          </cell>
        </row>
        <row r="1381">
          <cell r="A1381">
            <v>7530</v>
          </cell>
          <cell r="B1381">
            <v>4</v>
          </cell>
          <cell r="C1381" t="str">
            <v>Other Brokerage Expenses</v>
          </cell>
          <cell r="D1381">
            <v>0</v>
          </cell>
          <cell r="E1381">
            <v>0</v>
          </cell>
        </row>
        <row r="1382">
          <cell r="A1382">
            <v>7530</v>
          </cell>
          <cell r="B1382">
            <v>5</v>
          </cell>
          <cell r="C1382" t="str">
            <v>Other Brokerage Expenses</v>
          </cell>
          <cell r="D1382">
            <v>1385.183871</v>
          </cell>
          <cell r="E1382">
            <v>1684.04</v>
          </cell>
        </row>
        <row r="1383">
          <cell r="A1383">
            <v>7530</v>
          </cell>
          <cell r="B1383">
            <v>6</v>
          </cell>
          <cell r="C1383" t="str">
            <v>Other Brokerage Expenses</v>
          </cell>
          <cell r="D1383">
            <v>4066.4738710000001</v>
          </cell>
          <cell r="E1383">
            <v>18420.72</v>
          </cell>
        </row>
        <row r="1384">
          <cell r="A1384">
            <v>7530</v>
          </cell>
          <cell r="B1384">
            <v>7</v>
          </cell>
          <cell r="C1384" t="str">
            <v>Other Brokerage Expenses</v>
          </cell>
          <cell r="D1384">
            <v>7180.9677419</v>
          </cell>
          <cell r="E1384">
            <v>20881.62</v>
          </cell>
        </row>
        <row r="1385">
          <cell r="A1385">
            <v>7530</v>
          </cell>
          <cell r="B1385">
            <v>8</v>
          </cell>
          <cell r="C1385" t="str">
            <v>Other Brokerage Expenses</v>
          </cell>
          <cell r="D1385">
            <v>1945</v>
          </cell>
          <cell r="E1385">
            <v>2686.78</v>
          </cell>
        </row>
        <row r="1386">
          <cell r="A1386">
            <v>7530</v>
          </cell>
          <cell r="B1386">
            <v>9</v>
          </cell>
          <cell r="C1386" t="str">
            <v>Other Brokerage Expenses</v>
          </cell>
          <cell r="D1386">
            <v>116</v>
          </cell>
          <cell r="E1386">
            <v>146</v>
          </cell>
        </row>
        <row r="1387">
          <cell r="A1387">
            <v>7530</v>
          </cell>
          <cell r="B1387">
            <v>10</v>
          </cell>
          <cell r="C1387" t="str">
            <v>Other Brokerage Expenses</v>
          </cell>
          <cell r="D1387">
            <v>300</v>
          </cell>
          <cell r="E1387">
            <v>349.94</v>
          </cell>
        </row>
        <row r="1388">
          <cell r="A1388">
            <v>7530</v>
          </cell>
          <cell r="B1388">
            <v>11</v>
          </cell>
          <cell r="C1388" t="str">
            <v>Other Brokerage Expenses</v>
          </cell>
          <cell r="D1388">
            <v>300</v>
          </cell>
          <cell r="E1388">
            <v>379.94</v>
          </cell>
        </row>
        <row r="1389">
          <cell r="A1389">
            <v>7530</v>
          </cell>
          <cell r="B1389">
            <v>12</v>
          </cell>
          <cell r="C1389" t="str">
            <v>Other Brokerage Expenses</v>
          </cell>
          <cell r="D1389">
            <v>1216</v>
          </cell>
          <cell r="E1389">
            <v>1265.94</v>
          </cell>
        </row>
        <row r="1390">
          <cell r="A1390">
            <v>7530</v>
          </cell>
          <cell r="B1390">
            <v>14</v>
          </cell>
          <cell r="C1390" t="str">
            <v>Other Brokerage Expenses</v>
          </cell>
          <cell r="D1390">
            <v>668.70967742000005</v>
          </cell>
          <cell r="E1390">
            <v>1249.94</v>
          </cell>
        </row>
        <row r="1391">
          <cell r="A1391">
            <v>7530</v>
          </cell>
          <cell r="B1391">
            <v>82</v>
          </cell>
          <cell r="C1391" t="str">
            <v>Other Brokerage Expenses</v>
          </cell>
          <cell r="D1391">
            <v>0</v>
          </cell>
          <cell r="E1391">
            <v>0</v>
          </cell>
        </row>
        <row r="1392">
          <cell r="A1392">
            <v>7530</v>
          </cell>
          <cell r="B1392">
            <v>84</v>
          </cell>
          <cell r="C1392" t="str">
            <v>Other Brokerage Expenses</v>
          </cell>
          <cell r="D1392">
            <v>0</v>
          </cell>
          <cell r="E1392">
            <v>0</v>
          </cell>
        </row>
        <row r="1393">
          <cell r="A1393">
            <v>7530</v>
          </cell>
          <cell r="B1393">
            <v>86</v>
          </cell>
          <cell r="C1393" t="str">
            <v>Other Brokerage Expenses</v>
          </cell>
          <cell r="D1393">
            <v>0</v>
          </cell>
          <cell r="E1393">
            <v>0</v>
          </cell>
        </row>
        <row r="1394">
          <cell r="A1394">
            <v>7530</v>
          </cell>
          <cell r="B1394">
            <v>100</v>
          </cell>
          <cell r="C1394" t="str">
            <v>Other Brokerage Expenses</v>
          </cell>
          <cell r="D1394">
            <v>0</v>
          </cell>
          <cell r="E1394">
            <v>0</v>
          </cell>
        </row>
        <row r="1395">
          <cell r="A1395">
            <v>7530</v>
          </cell>
          <cell r="B1395">
            <v>122</v>
          </cell>
          <cell r="C1395" t="str">
            <v>Other Brokerage Expenses</v>
          </cell>
          <cell r="D1395">
            <v>0</v>
          </cell>
          <cell r="E1395">
            <v>0</v>
          </cell>
        </row>
        <row r="1396">
          <cell r="A1396">
            <v>7530</v>
          </cell>
          <cell r="B1396">
            <v>130</v>
          </cell>
          <cell r="C1396" t="str">
            <v>Other Brokerage Expenses</v>
          </cell>
          <cell r="D1396">
            <v>0</v>
          </cell>
          <cell r="E1396">
            <v>0</v>
          </cell>
        </row>
        <row r="1397">
          <cell r="A1397">
            <v>7530</v>
          </cell>
          <cell r="B1397">
            <v>131</v>
          </cell>
          <cell r="C1397" t="str">
            <v>Other Brokerage Expenses</v>
          </cell>
          <cell r="D1397">
            <v>0</v>
          </cell>
          <cell r="E1397">
            <v>0</v>
          </cell>
        </row>
        <row r="1398">
          <cell r="A1398">
            <v>7530</v>
          </cell>
          <cell r="B1398">
            <v>301</v>
          </cell>
          <cell r="C1398" t="str">
            <v>Other Brokerage Expenses</v>
          </cell>
          <cell r="D1398">
            <v>0</v>
          </cell>
          <cell r="E1398">
            <v>0</v>
          </cell>
        </row>
        <row r="1399">
          <cell r="A1399">
            <v>7530</v>
          </cell>
          <cell r="B1399">
            <v>400</v>
          </cell>
          <cell r="C1399" t="str">
            <v>Other Brokerage Expenses</v>
          </cell>
          <cell r="D1399">
            <v>9998.2980645000007</v>
          </cell>
          <cell r="E1399">
            <v>26759.59</v>
          </cell>
        </row>
        <row r="1400">
          <cell r="A1400">
            <v>7530</v>
          </cell>
          <cell r="B1400">
            <v>401</v>
          </cell>
          <cell r="C1400" t="str">
            <v>Other Brokerage Expenses</v>
          </cell>
          <cell r="D1400">
            <v>0</v>
          </cell>
          <cell r="E1400">
            <v>0</v>
          </cell>
        </row>
        <row r="1401">
          <cell r="A1401">
            <v>7530</v>
          </cell>
          <cell r="B1401">
            <v>404</v>
          </cell>
          <cell r="C1401" t="str">
            <v>Other Brokerage Expenses</v>
          </cell>
          <cell r="D1401">
            <v>0</v>
          </cell>
          <cell r="E1401">
            <v>0</v>
          </cell>
        </row>
        <row r="1402">
          <cell r="A1402">
            <v>7530</v>
          </cell>
          <cell r="B1402">
            <v>501</v>
          </cell>
          <cell r="C1402" t="str">
            <v>Other Brokerage Expenses</v>
          </cell>
          <cell r="D1402">
            <v>0</v>
          </cell>
          <cell r="E1402">
            <v>0</v>
          </cell>
        </row>
        <row r="1403">
          <cell r="A1403">
            <v>7530</v>
          </cell>
          <cell r="B1403" t="str">
            <v xml:space="preserve"> </v>
          </cell>
          <cell r="C1403" t="str">
            <v>Other Brokerage Expenses</v>
          </cell>
          <cell r="D1403">
            <v>37367.74129038</v>
          </cell>
          <cell r="E1403">
            <v>93114.090000000011</v>
          </cell>
        </row>
        <row r="1404">
          <cell r="A1404">
            <v>8000</v>
          </cell>
          <cell r="B1404">
            <v>1</v>
          </cell>
          <cell r="C1404" t="str">
            <v>Wages - Base</v>
          </cell>
          <cell r="D1404">
            <v>8329.4074194000004</v>
          </cell>
          <cell r="E1404">
            <v>19912.12</v>
          </cell>
        </row>
        <row r="1405">
          <cell r="A1405">
            <v>8000</v>
          </cell>
          <cell r="B1405">
            <v>2</v>
          </cell>
          <cell r="C1405" t="str">
            <v>Wages - Base</v>
          </cell>
          <cell r="D1405">
            <v>12096.592903000001</v>
          </cell>
          <cell r="E1405">
            <v>31848.38</v>
          </cell>
        </row>
        <row r="1406">
          <cell r="A1406">
            <v>8000</v>
          </cell>
          <cell r="B1406">
            <v>3</v>
          </cell>
          <cell r="C1406" t="str">
            <v>Wages - Base</v>
          </cell>
          <cell r="D1406">
            <v>18728.946452</v>
          </cell>
          <cell r="E1406">
            <v>47069.19</v>
          </cell>
        </row>
        <row r="1407">
          <cell r="A1407">
            <v>8000</v>
          </cell>
          <cell r="B1407">
            <v>4</v>
          </cell>
          <cell r="C1407" t="str">
            <v>Wages - Base</v>
          </cell>
          <cell r="D1407">
            <v>0</v>
          </cell>
          <cell r="E1407">
            <v>0</v>
          </cell>
        </row>
        <row r="1408">
          <cell r="A1408">
            <v>8000</v>
          </cell>
          <cell r="B1408">
            <v>5</v>
          </cell>
          <cell r="C1408" t="str">
            <v>Wages - Base</v>
          </cell>
          <cell r="D1408">
            <v>17198.331934999998</v>
          </cell>
          <cell r="E1408">
            <v>40963.57</v>
          </cell>
        </row>
        <row r="1409">
          <cell r="A1409">
            <v>8000</v>
          </cell>
          <cell r="B1409">
            <v>6</v>
          </cell>
          <cell r="C1409" t="str">
            <v>Wages - Base</v>
          </cell>
          <cell r="D1409">
            <v>34639.791935000001</v>
          </cell>
          <cell r="E1409">
            <v>88835.22</v>
          </cell>
        </row>
        <row r="1410">
          <cell r="A1410">
            <v>8000</v>
          </cell>
          <cell r="B1410">
            <v>7</v>
          </cell>
          <cell r="C1410" t="str">
            <v>Wages - Base</v>
          </cell>
          <cell r="D1410">
            <v>21882.417419000001</v>
          </cell>
          <cell r="E1410">
            <v>52301.47</v>
          </cell>
        </row>
        <row r="1411">
          <cell r="A1411">
            <v>8000</v>
          </cell>
          <cell r="B1411">
            <v>8</v>
          </cell>
          <cell r="C1411" t="str">
            <v>Wages - Base</v>
          </cell>
          <cell r="D1411">
            <v>8238.1935484000005</v>
          </cell>
          <cell r="E1411">
            <v>21669.75</v>
          </cell>
        </row>
        <row r="1412">
          <cell r="A1412">
            <v>8000</v>
          </cell>
          <cell r="B1412">
            <v>9</v>
          </cell>
          <cell r="C1412" t="str">
            <v>Wages - Base</v>
          </cell>
          <cell r="D1412">
            <v>5910.14</v>
          </cell>
          <cell r="E1412">
            <v>8416.92</v>
          </cell>
        </row>
        <row r="1413">
          <cell r="A1413">
            <v>8000</v>
          </cell>
          <cell r="B1413">
            <v>10</v>
          </cell>
          <cell r="C1413" t="str">
            <v>Wages - Base</v>
          </cell>
          <cell r="D1413">
            <v>7593.1238709999998</v>
          </cell>
          <cell r="E1413">
            <v>19450.14</v>
          </cell>
        </row>
        <row r="1414">
          <cell r="A1414">
            <v>8000</v>
          </cell>
          <cell r="B1414">
            <v>11</v>
          </cell>
          <cell r="C1414" t="str">
            <v>Wages - Base</v>
          </cell>
          <cell r="D1414">
            <v>17063.394516</v>
          </cell>
          <cell r="E1414">
            <v>31833.07</v>
          </cell>
        </row>
        <row r="1415">
          <cell r="A1415">
            <v>8000</v>
          </cell>
          <cell r="B1415">
            <v>12</v>
          </cell>
          <cell r="C1415" t="str">
            <v>Wages - Base</v>
          </cell>
          <cell r="D1415">
            <v>14225.547097000001</v>
          </cell>
          <cell r="E1415">
            <v>25309.99</v>
          </cell>
        </row>
        <row r="1416">
          <cell r="A1416">
            <v>8000</v>
          </cell>
          <cell r="B1416">
            <v>14</v>
          </cell>
          <cell r="C1416" t="str">
            <v>Wages - Base</v>
          </cell>
          <cell r="D1416">
            <v>9677.0196773999996</v>
          </cell>
          <cell r="E1416">
            <v>25878.080000000002</v>
          </cell>
        </row>
        <row r="1417">
          <cell r="A1417">
            <v>8000</v>
          </cell>
          <cell r="B1417">
            <v>40</v>
          </cell>
          <cell r="C1417" t="str">
            <v>Wages - Base</v>
          </cell>
          <cell r="D1417">
            <v>22194.369676999999</v>
          </cell>
          <cell r="E1417">
            <v>38880.5</v>
          </cell>
        </row>
        <row r="1418">
          <cell r="A1418">
            <v>8000</v>
          </cell>
          <cell r="B1418">
            <v>82</v>
          </cell>
          <cell r="C1418" t="str">
            <v>Wages - Base</v>
          </cell>
          <cell r="D1418">
            <v>0</v>
          </cell>
          <cell r="E1418">
            <v>0</v>
          </cell>
        </row>
        <row r="1419">
          <cell r="A1419">
            <v>8000</v>
          </cell>
          <cell r="B1419">
            <v>83</v>
          </cell>
          <cell r="C1419" t="str">
            <v>Wages - Base</v>
          </cell>
          <cell r="D1419">
            <v>0</v>
          </cell>
          <cell r="E1419">
            <v>0</v>
          </cell>
        </row>
        <row r="1420">
          <cell r="A1420">
            <v>8000</v>
          </cell>
          <cell r="B1420">
            <v>86</v>
          </cell>
          <cell r="C1420" t="str">
            <v>Wages - Base</v>
          </cell>
          <cell r="D1420">
            <v>0</v>
          </cell>
          <cell r="E1420">
            <v>0</v>
          </cell>
        </row>
        <row r="1421">
          <cell r="A1421">
            <v>8000</v>
          </cell>
          <cell r="B1421">
            <v>87</v>
          </cell>
          <cell r="C1421" t="str">
            <v>Wages - Base</v>
          </cell>
          <cell r="D1421">
            <v>0</v>
          </cell>
          <cell r="E1421">
            <v>0</v>
          </cell>
        </row>
        <row r="1422">
          <cell r="A1422">
            <v>8000</v>
          </cell>
          <cell r="B1422">
            <v>100</v>
          </cell>
          <cell r="C1422" t="str">
            <v>Wages - Base</v>
          </cell>
          <cell r="D1422">
            <v>0</v>
          </cell>
          <cell r="E1422">
            <v>0</v>
          </cell>
        </row>
        <row r="1423">
          <cell r="A1423">
            <v>8000</v>
          </cell>
          <cell r="B1423">
            <v>122</v>
          </cell>
          <cell r="C1423" t="str">
            <v>Wages - Base</v>
          </cell>
          <cell r="D1423">
            <v>0</v>
          </cell>
          <cell r="E1423">
            <v>0</v>
          </cell>
        </row>
        <row r="1424">
          <cell r="A1424">
            <v>8000</v>
          </cell>
          <cell r="B1424">
            <v>130</v>
          </cell>
          <cell r="C1424" t="str">
            <v>Wages - Base</v>
          </cell>
          <cell r="D1424">
            <v>0</v>
          </cell>
          <cell r="E1424">
            <v>0</v>
          </cell>
        </row>
        <row r="1425">
          <cell r="A1425">
            <v>8000</v>
          </cell>
          <cell r="B1425">
            <v>131</v>
          </cell>
          <cell r="C1425" t="str">
            <v>Wages - Base</v>
          </cell>
          <cell r="D1425">
            <v>0</v>
          </cell>
          <cell r="E1425">
            <v>0</v>
          </cell>
        </row>
        <row r="1426">
          <cell r="A1426">
            <v>8000</v>
          </cell>
          <cell r="B1426">
            <v>301</v>
          </cell>
          <cell r="C1426" t="str">
            <v>Wages - Base</v>
          </cell>
          <cell r="D1426">
            <v>0</v>
          </cell>
          <cell r="E1426">
            <v>0</v>
          </cell>
        </row>
        <row r="1427">
          <cell r="A1427">
            <v>8000</v>
          </cell>
          <cell r="B1427">
            <v>350</v>
          </cell>
          <cell r="C1427" t="str">
            <v>Wages - Base</v>
          </cell>
          <cell r="D1427">
            <v>19730.758709999998</v>
          </cell>
          <cell r="E1427">
            <v>48206.44</v>
          </cell>
        </row>
        <row r="1428">
          <cell r="A1428">
            <v>8000</v>
          </cell>
          <cell r="B1428">
            <v>400</v>
          </cell>
          <cell r="C1428" t="str">
            <v>Wages - Base</v>
          </cell>
          <cell r="D1428">
            <v>168709.64806000001</v>
          </cell>
          <cell r="E1428">
            <v>390752.48</v>
          </cell>
        </row>
        <row r="1429">
          <cell r="A1429">
            <v>8000</v>
          </cell>
          <cell r="B1429">
            <v>401</v>
          </cell>
          <cell r="C1429" t="str">
            <v>Wages - Base</v>
          </cell>
          <cell r="D1429">
            <v>0</v>
          </cell>
          <cell r="E1429">
            <v>0</v>
          </cell>
        </row>
        <row r="1430">
          <cell r="A1430">
            <v>8000</v>
          </cell>
          <cell r="B1430">
            <v>402</v>
          </cell>
          <cell r="C1430" t="str">
            <v>Wages - Base</v>
          </cell>
          <cell r="D1430">
            <v>74346.783871000007</v>
          </cell>
          <cell r="E1430">
            <v>186885.02</v>
          </cell>
        </row>
        <row r="1431">
          <cell r="A1431">
            <v>8000</v>
          </cell>
          <cell r="B1431">
            <v>404</v>
          </cell>
          <cell r="C1431" t="str">
            <v>Wages - Base</v>
          </cell>
          <cell r="D1431">
            <v>24584.451613000001</v>
          </cell>
          <cell r="E1431">
            <v>64909.919999999998</v>
          </cell>
        </row>
        <row r="1432">
          <cell r="A1432">
            <v>8000</v>
          </cell>
          <cell r="B1432">
            <v>412</v>
          </cell>
          <cell r="C1432" t="str">
            <v>Wages - Base</v>
          </cell>
          <cell r="D1432">
            <v>0</v>
          </cell>
          <cell r="E1432">
            <v>0</v>
          </cell>
        </row>
        <row r="1433">
          <cell r="A1433">
            <v>8000</v>
          </cell>
          <cell r="B1433">
            <v>500</v>
          </cell>
          <cell r="C1433" t="str">
            <v>Wages - Base</v>
          </cell>
          <cell r="D1433">
            <v>14382.798709999999</v>
          </cell>
          <cell r="E1433">
            <v>36305.440000000002</v>
          </cell>
        </row>
        <row r="1434">
          <cell r="A1434">
            <v>8000</v>
          </cell>
          <cell r="B1434">
            <v>501</v>
          </cell>
          <cell r="C1434" t="str">
            <v>Wages - Base</v>
          </cell>
          <cell r="D1434">
            <v>-429206</v>
          </cell>
          <cell r="E1434">
            <v>0</v>
          </cell>
        </row>
        <row r="1435">
          <cell r="A1435">
            <v>8000</v>
          </cell>
          <cell r="B1435">
            <v>502</v>
          </cell>
          <cell r="C1435" t="str">
            <v>Wages - Base</v>
          </cell>
          <cell r="D1435">
            <v>99299.387096999999</v>
          </cell>
          <cell r="E1435">
            <v>241403.54</v>
          </cell>
        </row>
        <row r="1436">
          <cell r="A1436">
            <v>8000</v>
          </cell>
          <cell r="B1436">
            <v>503</v>
          </cell>
          <cell r="C1436" t="str">
            <v>Wages - Base</v>
          </cell>
          <cell r="D1436">
            <v>0</v>
          </cell>
          <cell r="E1436">
            <v>68529.429999999993</v>
          </cell>
        </row>
        <row r="1437">
          <cell r="A1437">
            <v>8000</v>
          </cell>
          <cell r="B1437">
            <v>504</v>
          </cell>
          <cell r="C1437" t="str">
            <v>Wages - Base</v>
          </cell>
          <cell r="D1437">
            <v>178676.44128999999</v>
          </cell>
          <cell r="E1437">
            <v>476413.24</v>
          </cell>
        </row>
        <row r="1438">
          <cell r="A1438">
            <v>8000</v>
          </cell>
          <cell r="B1438">
            <v>506</v>
          </cell>
          <cell r="C1438" t="str">
            <v>Wages - Base</v>
          </cell>
          <cell r="D1438">
            <v>49405.311934999998</v>
          </cell>
          <cell r="E1438">
            <v>126691.17</v>
          </cell>
        </row>
        <row r="1439">
          <cell r="A1439">
            <v>8000</v>
          </cell>
          <cell r="B1439">
            <v>600</v>
          </cell>
          <cell r="C1439" t="str">
            <v>Wages - Base</v>
          </cell>
          <cell r="D1439">
            <v>84460.582580999995</v>
          </cell>
          <cell r="E1439">
            <v>86736.58</v>
          </cell>
        </row>
        <row r="1440">
          <cell r="A1440">
            <v>8000</v>
          </cell>
          <cell r="B1440">
            <v>700</v>
          </cell>
          <cell r="C1440" t="str">
            <v>Wages - Base</v>
          </cell>
          <cell r="D1440">
            <v>0</v>
          </cell>
          <cell r="E1440">
            <v>0</v>
          </cell>
        </row>
        <row r="1441">
          <cell r="A1441">
            <v>8000</v>
          </cell>
          <cell r="B1441">
            <v>998</v>
          </cell>
          <cell r="C1441" t="str">
            <v>Wages - Base</v>
          </cell>
          <cell r="D1441">
            <v>61857.939032000002</v>
          </cell>
          <cell r="E1441">
            <v>156826.88</v>
          </cell>
        </row>
        <row r="1442">
          <cell r="A1442">
            <v>8000</v>
          </cell>
          <cell r="B1442" t="str">
            <v xml:space="preserve"> </v>
          </cell>
          <cell r="C1442" t="str">
            <v>Wages - Base</v>
          </cell>
          <cell r="D1442">
            <v>544025.37934919994</v>
          </cell>
          <cell r="E1442">
            <v>2336028.5399999996</v>
          </cell>
        </row>
        <row r="1443">
          <cell r="A1443">
            <v>8001</v>
          </cell>
          <cell r="B1443">
            <v>6</v>
          </cell>
          <cell r="C1443" t="str">
            <v>Overtime Earnings</v>
          </cell>
          <cell r="D1443">
            <v>122.48806451999999</v>
          </cell>
          <cell r="E1443">
            <v>259.23</v>
          </cell>
        </row>
        <row r="1444">
          <cell r="A1444">
            <v>8001</v>
          </cell>
          <cell r="B1444">
            <v>7</v>
          </cell>
          <cell r="C1444" t="str">
            <v>Overtime Earnings</v>
          </cell>
          <cell r="D1444">
            <v>157.49580645</v>
          </cell>
          <cell r="E1444">
            <v>456.49</v>
          </cell>
        </row>
        <row r="1445">
          <cell r="A1445">
            <v>8001</v>
          </cell>
          <cell r="B1445">
            <v>10</v>
          </cell>
          <cell r="C1445" t="str">
            <v>Overtime Earnings</v>
          </cell>
          <cell r="D1445">
            <v>0</v>
          </cell>
          <cell r="E1445">
            <v>252</v>
          </cell>
        </row>
        <row r="1446">
          <cell r="A1446">
            <v>8001</v>
          </cell>
          <cell r="B1446">
            <v>11</v>
          </cell>
          <cell r="C1446" t="str">
            <v>Overtime Earnings</v>
          </cell>
          <cell r="D1446">
            <v>0</v>
          </cell>
          <cell r="E1446">
            <v>93.55</v>
          </cell>
        </row>
        <row r="1447">
          <cell r="A1447">
            <v>8001</v>
          </cell>
          <cell r="B1447">
            <v>14</v>
          </cell>
          <cell r="C1447" t="str">
            <v>Overtime Earnings</v>
          </cell>
          <cell r="D1447">
            <v>12.010645160999999</v>
          </cell>
          <cell r="E1447">
            <v>121.79</v>
          </cell>
        </row>
        <row r="1448">
          <cell r="A1448">
            <v>8001</v>
          </cell>
          <cell r="B1448">
            <v>350</v>
          </cell>
          <cell r="C1448" t="str">
            <v>Overtime Earnings</v>
          </cell>
          <cell r="D1448">
            <v>362.68</v>
          </cell>
          <cell r="E1448">
            <v>362.68</v>
          </cell>
        </row>
        <row r="1449">
          <cell r="A1449">
            <v>8001</v>
          </cell>
          <cell r="B1449">
            <v>400</v>
          </cell>
          <cell r="C1449" t="str">
            <v>Overtime Earnings</v>
          </cell>
          <cell r="D1449">
            <v>749.71516128999997</v>
          </cell>
          <cell r="E1449">
            <v>1621.53</v>
          </cell>
        </row>
        <row r="1450">
          <cell r="A1450">
            <v>8001</v>
          </cell>
          <cell r="B1450">
            <v>401</v>
          </cell>
          <cell r="C1450" t="str">
            <v>Overtime Earnings</v>
          </cell>
          <cell r="D1450">
            <v>60.84</v>
          </cell>
          <cell r="E1450">
            <v>0</v>
          </cell>
        </row>
        <row r="1451">
          <cell r="A1451">
            <v>8001</v>
          </cell>
          <cell r="B1451">
            <v>402</v>
          </cell>
          <cell r="C1451" t="str">
            <v>Overtime Earnings</v>
          </cell>
          <cell r="D1451">
            <v>5092.7777419000004</v>
          </cell>
          <cell r="E1451">
            <v>11971.77</v>
          </cell>
        </row>
        <row r="1452">
          <cell r="A1452">
            <v>8001</v>
          </cell>
          <cell r="B1452">
            <v>502</v>
          </cell>
          <cell r="C1452" t="str">
            <v>Overtime Earnings</v>
          </cell>
          <cell r="D1452">
            <v>5585.2235484000003</v>
          </cell>
          <cell r="E1452">
            <v>14886.47</v>
          </cell>
        </row>
        <row r="1453">
          <cell r="A1453">
            <v>8001</v>
          </cell>
          <cell r="B1453">
            <v>503</v>
          </cell>
          <cell r="C1453" t="str">
            <v>Overtime Earnings</v>
          </cell>
          <cell r="D1453">
            <v>0</v>
          </cell>
          <cell r="E1453">
            <v>81.55</v>
          </cell>
        </row>
        <row r="1454">
          <cell r="A1454">
            <v>8001</v>
          </cell>
          <cell r="B1454">
            <v>504</v>
          </cell>
          <cell r="C1454" t="str">
            <v>Overtime Earnings</v>
          </cell>
          <cell r="D1454">
            <v>8581.8764515999992</v>
          </cell>
          <cell r="E1454">
            <v>10068.92</v>
          </cell>
        </row>
        <row r="1455">
          <cell r="A1455">
            <v>8001</v>
          </cell>
          <cell r="B1455">
            <v>506</v>
          </cell>
          <cell r="C1455" t="str">
            <v>Overtime Earnings</v>
          </cell>
          <cell r="D1455">
            <v>477.99129032000002</v>
          </cell>
          <cell r="E1455">
            <v>862.89</v>
          </cell>
        </row>
        <row r="1456">
          <cell r="A1456">
            <v>8001</v>
          </cell>
          <cell r="B1456">
            <v>998</v>
          </cell>
          <cell r="C1456" t="str">
            <v>Overtime Earnings</v>
          </cell>
          <cell r="D1456">
            <v>939.93870967999999</v>
          </cell>
          <cell r="E1456">
            <v>3125.56</v>
          </cell>
        </row>
        <row r="1457">
          <cell r="A1457">
            <v>8001</v>
          </cell>
          <cell r="B1457" t="str">
            <v xml:space="preserve"> </v>
          </cell>
          <cell r="C1457" t="str">
            <v>Overtime Earnings</v>
          </cell>
          <cell r="D1457">
            <v>22143.037419320997</v>
          </cell>
          <cell r="E1457">
            <v>44164.43</v>
          </cell>
        </row>
        <row r="1458">
          <cell r="A1458">
            <v>8005</v>
          </cell>
          <cell r="B1458">
            <v>1</v>
          </cell>
          <cell r="C1458" t="str">
            <v>Wages-Bonus</v>
          </cell>
          <cell r="D1458">
            <v>0</v>
          </cell>
          <cell r="E1458">
            <v>200</v>
          </cell>
        </row>
        <row r="1459">
          <cell r="A1459">
            <v>8005</v>
          </cell>
          <cell r="B1459">
            <v>2</v>
          </cell>
          <cell r="C1459" t="str">
            <v>Wages-Bonus</v>
          </cell>
          <cell r="D1459">
            <v>0</v>
          </cell>
          <cell r="E1459">
            <v>350</v>
          </cell>
        </row>
        <row r="1460">
          <cell r="A1460">
            <v>8005</v>
          </cell>
          <cell r="B1460">
            <v>3</v>
          </cell>
          <cell r="C1460" t="str">
            <v>Wages-Bonus</v>
          </cell>
          <cell r="D1460">
            <v>0</v>
          </cell>
          <cell r="E1460">
            <v>450</v>
          </cell>
        </row>
        <row r="1461">
          <cell r="A1461">
            <v>8005</v>
          </cell>
          <cell r="B1461">
            <v>5</v>
          </cell>
          <cell r="C1461" t="str">
            <v>Wages-Bonus</v>
          </cell>
          <cell r="D1461">
            <v>0</v>
          </cell>
          <cell r="E1461">
            <v>400</v>
          </cell>
        </row>
        <row r="1462">
          <cell r="A1462">
            <v>8005</v>
          </cell>
          <cell r="B1462">
            <v>6</v>
          </cell>
          <cell r="C1462" t="str">
            <v>Wages-Bonus</v>
          </cell>
          <cell r="D1462">
            <v>0</v>
          </cell>
          <cell r="E1462">
            <v>900</v>
          </cell>
        </row>
        <row r="1463">
          <cell r="A1463">
            <v>8005</v>
          </cell>
          <cell r="B1463">
            <v>7</v>
          </cell>
          <cell r="C1463" t="str">
            <v>Wages-Bonus</v>
          </cell>
          <cell r="D1463">
            <v>0</v>
          </cell>
          <cell r="E1463">
            <v>500</v>
          </cell>
        </row>
        <row r="1464">
          <cell r="A1464">
            <v>8005</v>
          </cell>
          <cell r="B1464">
            <v>8</v>
          </cell>
          <cell r="C1464" t="str">
            <v>Wages-Bonus</v>
          </cell>
          <cell r="D1464">
            <v>0</v>
          </cell>
          <cell r="E1464">
            <v>300</v>
          </cell>
        </row>
        <row r="1465">
          <cell r="A1465">
            <v>8005</v>
          </cell>
          <cell r="B1465">
            <v>10</v>
          </cell>
          <cell r="C1465" t="str">
            <v>Wages-Bonus</v>
          </cell>
          <cell r="D1465">
            <v>0</v>
          </cell>
          <cell r="E1465">
            <v>225</v>
          </cell>
        </row>
        <row r="1466">
          <cell r="A1466">
            <v>8005</v>
          </cell>
          <cell r="B1466">
            <v>11</v>
          </cell>
          <cell r="C1466" t="str">
            <v>Wages-Bonus</v>
          </cell>
          <cell r="D1466">
            <v>3520.69</v>
          </cell>
          <cell r="E1466">
            <v>3770.69</v>
          </cell>
        </row>
        <row r="1467">
          <cell r="A1467">
            <v>8005</v>
          </cell>
          <cell r="B1467">
            <v>12</v>
          </cell>
          <cell r="C1467" t="str">
            <v>Wages-Bonus</v>
          </cell>
          <cell r="D1467">
            <v>2681.73</v>
          </cell>
          <cell r="E1467">
            <v>2906.73</v>
          </cell>
        </row>
        <row r="1468">
          <cell r="A1468">
            <v>8005</v>
          </cell>
          <cell r="B1468">
            <v>14</v>
          </cell>
          <cell r="C1468" t="str">
            <v>Wages-Bonus</v>
          </cell>
          <cell r="D1468">
            <v>0</v>
          </cell>
          <cell r="E1468">
            <v>300</v>
          </cell>
        </row>
        <row r="1469">
          <cell r="A1469">
            <v>8005</v>
          </cell>
          <cell r="B1469">
            <v>350</v>
          </cell>
          <cell r="C1469" t="str">
            <v>Wages-Bonus</v>
          </cell>
          <cell r="D1469">
            <v>783.87096773999997</v>
          </cell>
          <cell r="E1469">
            <v>2150</v>
          </cell>
        </row>
        <row r="1470">
          <cell r="A1470">
            <v>8005</v>
          </cell>
          <cell r="B1470">
            <v>400</v>
          </cell>
          <cell r="C1470" t="str">
            <v>Wages-Bonus</v>
          </cell>
          <cell r="D1470">
            <v>536974.00548000005</v>
          </cell>
          <cell r="E1470">
            <v>857361.04</v>
          </cell>
        </row>
        <row r="1471">
          <cell r="A1471">
            <v>8005</v>
          </cell>
          <cell r="B1471">
            <v>402</v>
          </cell>
          <cell r="C1471" t="str">
            <v>Wages-Bonus</v>
          </cell>
          <cell r="D1471">
            <v>14038</v>
          </cell>
          <cell r="E1471">
            <v>15438</v>
          </cell>
        </row>
        <row r="1472">
          <cell r="A1472">
            <v>8005</v>
          </cell>
          <cell r="B1472">
            <v>404</v>
          </cell>
          <cell r="C1472" t="str">
            <v>Wages-Bonus</v>
          </cell>
          <cell r="D1472">
            <v>0</v>
          </cell>
          <cell r="E1472">
            <v>500</v>
          </cell>
        </row>
        <row r="1473">
          <cell r="A1473">
            <v>8005</v>
          </cell>
          <cell r="B1473">
            <v>500</v>
          </cell>
          <cell r="C1473" t="str">
            <v>Wages-Bonus</v>
          </cell>
          <cell r="D1473">
            <v>0</v>
          </cell>
          <cell r="E1473">
            <v>200</v>
          </cell>
        </row>
        <row r="1474">
          <cell r="A1474">
            <v>8005</v>
          </cell>
          <cell r="B1474">
            <v>501</v>
          </cell>
          <cell r="C1474" t="str">
            <v>Wages-Bonus</v>
          </cell>
          <cell r="D1474">
            <v>0</v>
          </cell>
          <cell r="E1474">
            <v>0</v>
          </cell>
        </row>
        <row r="1475">
          <cell r="A1475">
            <v>8005</v>
          </cell>
          <cell r="B1475">
            <v>502</v>
          </cell>
          <cell r="C1475" t="str">
            <v>Wages-Bonus</v>
          </cell>
          <cell r="D1475">
            <v>18374</v>
          </cell>
          <cell r="E1475">
            <v>19774</v>
          </cell>
        </row>
        <row r="1476">
          <cell r="A1476">
            <v>8005</v>
          </cell>
          <cell r="B1476">
            <v>503</v>
          </cell>
          <cell r="C1476" t="str">
            <v>Wages-Bonus</v>
          </cell>
          <cell r="D1476">
            <v>0</v>
          </cell>
          <cell r="E1476">
            <v>400</v>
          </cell>
        </row>
        <row r="1477">
          <cell r="A1477">
            <v>8005</v>
          </cell>
          <cell r="B1477">
            <v>504</v>
          </cell>
          <cell r="C1477" t="str">
            <v>Wages-Bonus</v>
          </cell>
          <cell r="D1477">
            <v>26057.75</v>
          </cell>
          <cell r="E1477">
            <v>28907.75</v>
          </cell>
        </row>
        <row r="1478">
          <cell r="A1478">
            <v>8005</v>
          </cell>
          <cell r="B1478">
            <v>506</v>
          </cell>
          <cell r="C1478" t="str">
            <v>Wages-Bonus</v>
          </cell>
          <cell r="D1478">
            <v>14309</v>
          </cell>
          <cell r="E1478">
            <v>14909</v>
          </cell>
        </row>
        <row r="1479">
          <cell r="A1479">
            <v>8005</v>
          </cell>
          <cell r="B1479">
            <v>600</v>
          </cell>
          <cell r="C1479" t="str">
            <v>Wages-Bonus</v>
          </cell>
          <cell r="D1479">
            <v>42614</v>
          </cell>
          <cell r="E1479">
            <v>42614</v>
          </cell>
        </row>
        <row r="1480">
          <cell r="A1480">
            <v>8005</v>
          </cell>
          <cell r="B1480">
            <v>998</v>
          </cell>
          <cell r="C1480" t="str">
            <v>Wages-Bonus</v>
          </cell>
          <cell r="D1480">
            <v>0</v>
          </cell>
          <cell r="E1480">
            <v>1300</v>
          </cell>
        </row>
        <row r="1481">
          <cell r="A1481">
            <v>8005</v>
          </cell>
          <cell r="B1481" t="str">
            <v xml:space="preserve"> </v>
          </cell>
          <cell r="C1481" t="str">
            <v>Wages-Bonus</v>
          </cell>
          <cell r="D1481">
            <v>659353.04644774005</v>
          </cell>
          <cell r="E1481">
            <v>993856.21000000008</v>
          </cell>
        </row>
        <row r="1482">
          <cell r="A1482">
            <v>8010</v>
          </cell>
          <cell r="B1482">
            <v>1</v>
          </cell>
          <cell r="C1482" t="str">
            <v>Employee Benefits-Flex Credits</v>
          </cell>
          <cell r="D1482">
            <v>487.09677419000002</v>
          </cell>
          <cell r="E1482">
            <v>1200</v>
          </cell>
        </row>
        <row r="1483">
          <cell r="A1483">
            <v>8010</v>
          </cell>
          <cell r="B1483">
            <v>2</v>
          </cell>
          <cell r="C1483" t="str">
            <v>Employee Benefits-Flex Credits</v>
          </cell>
          <cell r="D1483">
            <v>487.09677419000002</v>
          </cell>
          <cell r="E1483">
            <v>1200</v>
          </cell>
        </row>
        <row r="1484">
          <cell r="A1484">
            <v>8010</v>
          </cell>
          <cell r="B1484">
            <v>3</v>
          </cell>
          <cell r="C1484" t="str">
            <v>Employee Benefits-Flex Credits</v>
          </cell>
          <cell r="D1484">
            <v>1461.2903226000001</v>
          </cell>
          <cell r="E1484">
            <v>3600</v>
          </cell>
        </row>
        <row r="1485">
          <cell r="A1485">
            <v>8010</v>
          </cell>
          <cell r="B1485">
            <v>5</v>
          </cell>
          <cell r="C1485" t="str">
            <v>Employee Benefits-Flex Credits</v>
          </cell>
          <cell r="D1485">
            <v>1461.2903226000001</v>
          </cell>
          <cell r="E1485">
            <v>3600</v>
          </cell>
        </row>
        <row r="1486">
          <cell r="A1486">
            <v>8010</v>
          </cell>
          <cell r="B1486">
            <v>6</v>
          </cell>
          <cell r="C1486" t="str">
            <v>Employee Benefits-Flex Credits</v>
          </cell>
          <cell r="D1486">
            <v>3509.6774194</v>
          </cell>
          <cell r="E1486">
            <v>8500</v>
          </cell>
        </row>
        <row r="1487">
          <cell r="A1487">
            <v>8010</v>
          </cell>
          <cell r="B1487">
            <v>7</v>
          </cell>
          <cell r="C1487" t="str">
            <v>Employee Benefits-Flex Credits</v>
          </cell>
          <cell r="D1487">
            <v>2296.7741934999999</v>
          </cell>
          <cell r="E1487">
            <v>5400</v>
          </cell>
        </row>
        <row r="1488">
          <cell r="A1488">
            <v>8010</v>
          </cell>
          <cell r="B1488">
            <v>8</v>
          </cell>
          <cell r="C1488" t="str">
            <v>Employee Benefits-Flex Credits</v>
          </cell>
          <cell r="D1488">
            <v>487.09677419000002</v>
          </cell>
          <cell r="E1488">
            <v>1200</v>
          </cell>
        </row>
        <row r="1489">
          <cell r="A1489">
            <v>8010</v>
          </cell>
          <cell r="B1489">
            <v>9</v>
          </cell>
          <cell r="C1489" t="str">
            <v>Employee Benefits-Flex Credits</v>
          </cell>
          <cell r="D1489">
            <v>974.19354839000005</v>
          </cell>
          <cell r="E1489">
            <v>1300</v>
          </cell>
        </row>
        <row r="1490">
          <cell r="A1490">
            <v>8010</v>
          </cell>
          <cell r="B1490">
            <v>10</v>
          </cell>
          <cell r="C1490" t="str">
            <v>Employee Benefits-Flex Credits</v>
          </cell>
          <cell r="D1490">
            <v>974.19354839000005</v>
          </cell>
          <cell r="E1490">
            <v>2400</v>
          </cell>
        </row>
        <row r="1491">
          <cell r="A1491">
            <v>8010</v>
          </cell>
          <cell r="B1491">
            <v>11</v>
          </cell>
          <cell r="C1491" t="str">
            <v>Employee Benefits-Flex Credits</v>
          </cell>
          <cell r="D1491">
            <v>1774.1935484000001</v>
          </cell>
          <cell r="E1491">
            <v>3200</v>
          </cell>
        </row>
        <row r="1492">
          <cell r="A1492">
            <v>8010</v>
          </cell>
          <cell r="B1492">
            <v>12</v>
          </cell>
          <cell r="C1492" t="str">
            <v>Employee Benefits-Flex Credits</v>
          </cell>
          <cell r="D1492">
            <v>1374.1935484000001</v>
          </cell>
          <cell r="E1492">
            <v>2800</v>
          </cell>
        </row>
        <row r="1493">
          <cell r="A1493">
            <v>8010</v>
          </cell>
          <cell r="B1493">
            <v>14</v>
          </cell>
          <cell r="C1493" t="str">
            <v>Employee Benefits-Flex Credits</v>
          </cell>
          <cell r="D1493">
            <v>637.09677419000002</v>
          </cell>
          <cell r="E1493">
            <v>1350</v>
          </cell>
        </row>
        <row r="1494">
          <cell r="A1494">
            <v>8010</v>
          </cell>
          <cell r="B1494">
            <v>40</v>
          </cell>
          <cell r="C1494" t="str">
            <v>Employee Benefits-Flex Credits</v>
          </cell>
          <cell r="D1494">
            <v>974.19354839000005</v>
          </cell>
          <cell r="E1494">
            <v>1800</v>
          </cell>
        </row>
        <row r="1495">
          <cell r="A1495">
            <v>8010</v>
          </cell>
          <cell r="B1495">
            <v>100</v>
          </cell>
          <cell r="C1495" t="str">
            <v>Employee Benefits-Flex Credits</v>
          </cell>
          <cell r="D1495">
            <v>150</v>
          </cell>
          <cell r="E1495">
            <v>0</v>
          </cell>
        </row>
        <row r="1496">
          <cell r="A1496">
            <v>8010</v>
          </cell>
          <cell r="B1496">
            <v>350</v>
          </cell>
          <cell r="C1496" t="str">
            <v>Employee Benefits-Flex Credits</v>
          </cell>
          <cell r="D1496">
            <v>874.19354839000005</v>
          </cell>
          <cell r="E1496">
            <v>2300</v>
          </cell>
        </row>
        <row r="1497">
          <cell r="A1497">
            <v>8010</v>
          </cell>
          <cell r="B1497">
            <v>400</v>
          </cell>
          <cell r="C1497" t="str">
            <v>Employee Benefits-Flex Credits</v>
          </cell>
          <cell r="D1497">
            <v>11029.032257999999</v>
          </cell>
          <cell r="E1497">
            <v>23600</v>
          </cell>
        </row>
        <row r="1498">
          <cell r="A1498">
            <v>8010</v>
          </cell>
          <cell r="B1498">
            <v>402</v>
          </cell>
          <cell r="C1498" t="str">
            <v>Employee Benefits-Flex Credits</v>
          </cell>
          <cell r="D1498">
            <v>5358.0645161000002</v>
          </cell>
          <cell r="E1498">
            <v>13500</v>
          </cell>
        </row>
        <row r="1499">
          <cell r="A1499">
            <v>8010</v>
          </cell>
          <cell r="B1499">
            <v>404</v>
          </cell>
          <cell r="C1499" t="str">
            <v>Employee Benefits-Flex Credits</v>
          </cell>
          <cell r="D1499">
            <v>1461.2903226000001</v>
          </cell>
          <cell r="E1499">
            <v>3600</v>
          </cell>
        </row>
        <row r="1500">
          <cell r="A1500">
            <v>8010</v>
          </cell>
          <cell r="B1500">
            <v>500</v>
          </cell>
          <cell r="C1500" t="str">
            <v>Employee Benefits-Flex Credits</v>
          </cell>
          <cell r="D1500">
            <v>974.19354839000005</v>
          </cell>
          <cell r="E1500">
            <v>2400</v>
          </cell>
        </row>
        <row r="1501">
          <cell r="A1501">
            <v>8010</v>
          </cell>
          <cell r="B1501">
            <v>502</v>
          </cell>
          <cell r="C1501" t="str">
            <v>Employee Benefits-Flex Credits</v>
          </cell>
          <cell r="D1501">
            <v>5645.1612902999996</v>
          </cell>
          <cell r="E1501">
            <v>14000</v>
          </cell>
        </row>
        <row r="1502">
          <cell r="A1502">
            <v>8010</v>
          </cell>
          <cell r="B1502">
            <v>503</v>
          </cell>
          <cell r="C1502" t="str">
            <v>Employee Benefits-Flex Credits</v>
          </cell>
          <cell r="D1502">
            <v>0</v>
          </cell>
          <cell r="E1502">
            <v>2200</v>
          </cell>
        </row>
        <row r="1503">
          <cell r="A1503">
            <v>8010</v>
          </cell>
          <cell r="B1503">
            <v>504</v>
          </cell>
          <cell r="C1503" t="str">
            <v>Employee Benefits-Flex Credits</v>
          </cell>
          <cell r="D1503">
            <v>11603.225806</v>
          </cell>
          <cell r="E1503">
            <v>28400</v>
          </cell>
        </row>
        <row r="1504">
          <cell r="A1504">
            <v>8010</v>
          </cell>
          <cell r="B1504">
            <v>506</v>
          </cell>
          <cell r="C1504" t="str">
            <v>Employee Benefits-Flex Credits</v>
          </cell>
          <cell r="D1504">
            <v>3022.5806452000002</v>
          </cell>
          <cell r="E1504">
            <v>6100</v>
          </cell>
        </row>
        <row r="1505">
          <cell r="A1505">
            <v>8010</v>
          </cell>
          <cell r="B1505">
            <v>600</v>
          </cell>
          <cell r="C1505" t="str">
            <v>Employee Benefits-Flex Credits</v>
          </cell>
          <cell r="D1505">
            <v>2922.5806452000002</v>
          </cell>
          <cell r="E1505">
            <v>3000</v>
          </cell>
        </row>
        <row r="1506">
          <cell r="A1506">
            <v>8010</v>
          </cell>
          <cell r="B1506">
            <v>998</v>
          </cell>
          <cell r="C1506" t="str">
            <v>Employee Benefits-Flex Credits</v>
          </cell>
          <cell r="D1506">
            <v>4870.9677419</v>
          </cell>
          <cell r="E1506">
            <v>11900</v>
          </cell>
        </row>
        <row r="1507">
          <cell r="A1507">
            <v>8010</v>
          </cell>
          <cell r="B1507" t="str">
            <v xml:space="preserve"> </v>
          </cell>
          <cell r="C1507" t="str">
            <v>Employee Benefits-Flex Credits</v>
          </cell>
          <cell r="D1507">
            <v>64809.677418910011</v>
          </cell>
          <cell r="E1507">
            <v>148550</v>
          </cell>
        </row>
        <row r="1508">
          <cell r="A1508">
            <v>8011</v>
          </cell>
          <cell r="B1508">
            <v>1</v>
          </cell>
          <cell r="C1508" t="str">
            <v>Employee Benefits - Other</v>
          </cell>
          <cell r="D1508">
            <v>82.916129032000001</v>
          </cell>
          <cell r="E1508">
            <v>527.04</v>
          </cell>
        </row>
        <row r="1509">
          <cell r="A1509">
            <v>8011</v>
          </cell>
          <cell r="B1509">
            <v>2</v>
          </cell>
          <cell r="C1509" t="str">
            <v>Employee Benefits - Other</v>
          </cell>
          <cell r="D1509">
            <v>82.916129032000001</v>
          </cell>
          <cell r="E1509">
            <v>994.46</v>
          </cell>
        </row>
        <row r="1510">
          <cell r="A1510">
            <v>8011</v>
          </cell>
          <cell r="B1510">
            <v>3</v>
          </cell>
          <cell r="C1510" t="str">
            <v>Employee Benefits - Other</v>
          </cell>
          <cell r="D1510">
            <v>82.916129032000001</v>
          </cell>
          <cell r="E1510">
            <v>703.01</v>
          </cell>
        </row>
        <row r="1511">
          <cell r="A1511">
            <v>8011</v>
          </cell>
          <cell r="B1511">
            <v>5</v>
          </cell>
          <cell r="C1511" t="str">
            <v>Employee Benefits - Other</v>
          </cell>
          <cell r="D1511">
            <v>82.916129032000001</v>
          </cell>
          <cell r="E1511">
            <v>578.30999999999995</v>
          </cell>
        </row>
        <row r="1512">
          <cell r="A1512">
            <v>8011</v>
          </cell>
          <cell r="B1512">
            <v>6</v>
          </cell>
          <cell r="C1512" t="str">
            <v>Employee Benefits - Other</v>
          </cell>
          <cell r="D1512">
            <v>227.57580644999999</v>
          </cell>
          <cell r="E1512">
            <v>1338.01</v>
          </cell>
        </row>
        <row r="1513">
          <cell r="A1513">
            <v>8011</v>
          </cell>
          <cell r="B1513">
            <v>7</v>
          </cell>
          <cell r="C1513" t="str">
            <v>Employee Benefits - Other</v>
          </cell>
          <cell r="D1513">
            <v>138.20516129000001</v>
          </cell>
          <cell r="E1513">
            <v>960.02</v>
          </cell>
        </row>
        <row r="1514">
          <cell r="A1514">
            <v>8011</v>
          </cell>
          <cell r="B1514">
            <v>8</v>
          </cell>
          <cell r="C1514" t="str">
            <v>Employee Benefits - Other</v>
          </cell>
          <cell r="D1514">
            <v>55.280322581</v>
          </cell>
          <cell r="E1514">
            <v>1821.36</v>
          </cell>
        </row>
        <row r="1515">
          <cell r="A1515">
            <v>8011</v>
          </cell>
          <cell r="B1515">
            <v>9</v>
          </cell>
          <cell r="C1515" t="str">
            <v>Employee Benefits - Other</v>
          </cell>
          <cell r="D1515">
            <v>27.635806452000001</v>
          </cell>
          <cell r="E1515">
            <v>175.68</v>
          </cell>
        </row>
        <row r="1516">
          <cell r="A1516">
            <v>8011</v>
          </cell>
          <cell r="B1516">
            <v>10</v>
          </cell>
          <cell r="C1516" t="str">
            <v>Employee Benefits - Other</v>
          </cell>
          <cell r="D1516">
            <v>55.280322581</v>
          </cell>
          <cell r="E1516">
            <v>388</v>
          </cell>
        </row>
        <row r="1517">
          <cell r="A1517">
            <v>8011</v>
          </cell>
          <cell r="B1517">
            <v>11</v>
          </cell>
          <cell r="C1517" t="str">
            <v>Employee Benefits - Other</v>
          </cell>
          <cell r="D1517">
            <v>55.280322581</v>
          </cell>
          <cell r="E1517">
            <v>511.03</v>
          </cell>
        </row>
        <row r="1518">
          <cell r="A1518">
            <v>8011</v>
          </cell>
          <cell r="B1518">
            <v>12</v>
          </cell>
          <cell r="C1518" t="str">
            <v>Employee Benefits - Other</v>
          </cell>
          <cell r="D1518">
            <v>55.280322581</v>
          </cell>
          <cell r="E1518">
            <v>601.83000000000004</v>
          </cell>
        </row>
        <row r="1519">
          <cell r="A1519">
            <v>8011</v>
          </cell>
          <cell r="B1519">
            <v>14</v>
          </cell>
          <cell r="C1519" t="str">
            <v>Employee Benefits - Other</v>
          </cell>
          <cell r="D1519">
            <v>55.280322581</v>
          </cell>
          <cell r="E1519">
            <v>1944.29</v>
          </cell>
        </row>
        <row r="1520">
          <cell r="A1520">
            <v>8011</v>
          </cell>
          <cell r="B1520">
            <v>40</v>
          </cell>
          <cell r="C1520" t="str">
            <v>Employee Benefits - Other</v>
          </cell>
          <cell r="D1520">
            <v>27.635806452000001</v>
          </cell>
          <cell r="E1520">
            <v>153.13</v>
          </cell>
        </row>
        <row r="1521">
          <cell r="A1521">
            <v>8011</v>
          </cell>
          <cell r="B1521">
            <v>100</v>
          </cell>
          <cell r="C1521" t="str">
            <v>Employee Benefits - Other</v>
          </cell>
          <cell r="D1521">
            <v>0</v>
          </cell>
          <cell r="E1521">
            <v>0</v>
          </cell>
        </row>
        <row r="1522">
          <cell r="A1522">
            <v>8011</v>
          </cell>
          <cell r="B1522">
            <v>130</v>
          </cell>
          <cell r="C1522" t="str">
            <v>Employee Benefits - Other</v>
          </cell>
          <cell r="D1522">
            <v>0</v>
          </cell>
          <cell r="E1522">
            <v>0</v>
          </cell>
        </row>
        <row r="1523">
          <cell r="A1523">
            <v>8011</v>
          </cell>
          <cell r="B1523">
            <v>131</v>
          </cell>
          <cell r="C1523" t="str">
            <v>Employee Benefits - Other</v>
          </cell>
          <cell r="D1523">
            <v>0</v>
          </cell>
          <cell r="E1523">
            <v>0</v>
          </cell>
        </row>
        <row r="1524">
          <cell r="A1524">
            <v>8011</v>
          </cell>
          <cell r="B1524">
            <v>301</v>
          </cell>
          <cell r="C1524" t="str">
            <v>Employee Benefits - Other</v>
          </cell>
          <cell r="D1524">
            <v>0</v>
          </cell>
          <cell r="E1524">
            <v>0</v>
          </cell>
        </row>
        <row r="1525">
          <cell r="A1525">
            <v>8011</v>
          </cell>
          <cell r="B1525">
            <v>350</v>
          </cell>
          <cell r="C1525" t="str">
            <v>Employee Benefits - Other</v>
          </cell>
          <cell r="D1525">
            <v>27.635806452000001</v>
          </cell>
          <cell r="E1525">
            <v>175.68</v>
          </cell>
        </row>
        <row r="1526">
          <cell r="A1526">
            <v>8011</v>
          </cell>
          <cell r="B1526">
            <v>400</v>
          </cell>
          <cell r="C1526" t="str">
            <v>Employee Benefits - Other</v>
          </cell>
          <cell r="D1526">
            <v>450.74870967999999</v>
          </cell>
          <cell r="E1526">
            <v>4308.18</v>
          </cell>
        </row>
        <row r="1527">
          <cell r="A1527">
            <v>8011</v>
          </cell>
          <cell r="B1527">
            <v>401</v>
          </cell>
          <cell r="C1527" t="str">
            <v>Employee Benefits - Other</v>
          </cell>
          <cell r="D1527">
            <v>0</v>
          </cell>
          <cell r="E1527">
            <v>0</v>
          </cell>
        </row>
        <row r="1528">
          <cell r="A1528">
            <v>8011</v>
          </cell>
          <cell r="B1528">
            <v>402</v>
          </cell>
          <cell r="C1528" t="str">
            <v>Employee Benefits - Other</v>
          </cell>
          <cell r="D1528">
            <v>2566.7074194000002</v>
          </cell>
          <cell r="E1528">
            <v>8086.36</v>
          </cell>
        </row>
        <row r="1529">
          <cell r="A1529">
            <v>8011</v>
          </cell>
          <cell r="B1529">
            <v>404</v>
          </cell>
          <cell r="C1529" t="str">
            <v>Employee Benefits - Other</v>
          </cell>
          <cell r="D1529">
            <v>82.916129032000001</v>
          </cell>
          <cell r="E1529">
            <v>549.59</v>
          </cell>
        </row>
        <row r="1530">
          <cell r="A1530">
            <v>8011</v>
          </cell>
          <cell r="B1530">
            <v>500</v>
          </cell>
          <cell r="C1530" t="str">
            <v>Employee Benefits - Other</v>
          </cell>
          <cell r="D1530">
            <v>27.635806452000001</v>
          </cell>
          <cell r="E1530">
            <v>175.68</v>
          </cell>
        </row>
        <row r="1531">
          <cell r="A1531">
            <v>8011</v>
          </cell>
          <cell r="B1531">
            <v>501</v>
          </cell>
          <cell r="C1531" t="str">
            <v>Employee Benefits - Other</v>
          </cell>
          <cell r="D1531">
            <v>157.93</v>
          </cell>
          <cell r="E1531">
            <v>157.93</v>
          </cell>
        </row>
        <row r="1532">
          <cell r="A1532">
            <v>8011</v>
          </cell>
          <cell r="B1532">
            <v>502</v>
          </cell>
          <cell r="C1532" t="str">
            <v>Employee Benefits - Other</v>
          </cell>
          <cell r="D1532">
            <v>233.34580645</v>
          </cell>
          <cell r="E1532">
            <v>1372.58</v>
          </cell>
        </row>
        <row r="1533">
          <cell r="A1533">
            <v>8011</v>
          </cell>
          <cell r="B1533">
            <v>503</v>
          </cell>
          <cell r="C1533" t="str">
            <v>Employee Benefits - Other</v>
          </cell>
          <cell r="D1533">
            <v>0</v>
          </cell>
          <cell r="E1533">
            <v>0</v>
          </cell>
        </row>
        <row r="1534">
          <cell r="A1534">
            <v>8011</v>
          </cell>
          <cell r="B1534">
            <v>504</v>
          </cell>
          <cell r="C1534" t="str">
            <v>Employee Benefits - Other</v>
          </cell>
          <cell r="D1534">
            <v>6120.71</v>
          </cell>
          <cell r="E1534">
            <v>8680.7900000000009</v>
          </cell>
        </row>
        <row r="1535">
          <cell r="A1535">
            <v>8011</v>
          </cell>
          <cell r="B1535">
            <v>506</v>
          </cell>
          <cell r="C1535" t="str">
            <v>Employee Benefits - Other</v>
          </cell>
          <cell r="D1535">
            <v>336.15612902999999</v>
          </cell>
          <cell r="E1535">
            <v>814.9</v>
          </cell>
        </row>
        <row r="1536">
          <cell r="A1536">
            <v>8011</v>
          </cell>
          <cell r="B1536">
            <v>600</v>
          </cell>
          <cell r="C1536" t="str">
            <v>Employee Benefits - Other</v>
          </cell>
          <cell r="D1536">
            <v>82.916129032000001</v>
          </cell>
          <cell r="E1536">
            <v>95.2</v>
          </cell>
        </row>
        <row r="1537">
          <cell r="A1537">
            <v>8011</v>
          </cell>
          <cell r="B1537">
            <v>998</v>
          </cell>
          <cell r="C1537" t="str">
            <v>Employee Benefits - Other</v>
          </cell>
          <cell r="D1537">
            <v>138.20516129000001</v>
          </cell>
          <cell r="E1537">
            <v>1007.93</v>
          </cell>
        </row>
        <row r="1538">
          <cell r="A1538">
            <v>8011</v>
          </cell>
          <cell r="B1538" t="str">
            <v xml:space="preserve"> </v>
          </cell>
          <cell r="C1538" t="str">
            <v>Employee Benefits - Other</v>
          </cell>
          <cell r="D1538">
            <v>11254.025806495001</v>
          </cell>
          <cell r="E1538">
            <v>36120.99</v>
          </cell>
        </row>
        <row r="1539">
          <cell r="A1539">
            <v>8015</v>
          </cell>
          <cell r="B1539">
            <v>1</v>
          </cell>
          <cell r="C1539" t="str">
            <v>401(K) Match</v>
          </cell>
          <cell r="D1539">
            <v>316.16419354999999</v>
          </cell>
          <cell r="E1539">
            <v>894.81</v>
          </cell>
        </row>
        <row r="1540">
          <cell r="A1540">
            <v>8015</v>
          </cell>
          <cell r="B1540">
            <v>2</v>
          </cell>
          <cell r="C1540" t="str">
            <v>401(K) Match</v>
          </cell>
          <cell r="D1540">
            <v>484.20677418999998</v>
          </cell>
          <cell r="E1540">
            <v>1662.36</v>
          </cell>
        </row>
        <row r="1541">
          <cell r="A1541">
            <v>8015</v>
          </cell>
          <cell r="B1541">
            <v>3</v>
          </cell>
          <cell r="C1541" t="str">
            <v>401(K) Match</v>
          </cell>
          <cell r="D1541">
            <v>831.76645160999999</v>
          </cell>
          <cell r="E1541">
            <v>1865.04</v>
          </cell>
        </row>
        <row r="1542">
          <cell r="A1542">
            <v>8015</v>
          </cell>
          <cell r="B1542">
            <v>4</v>
          </cell>
          <cell r="C1542" t="str">
            <v>401(K) Match</v>
          </cell>
          <cell r="D1542">
            <v>0</v>
          </cell>
          <cell r="E1542">
            <v>0</v>
          </cell>
        </row>
        <row r="1543">
          <cell r="A1543">
            <v>8015</v>
          </cell>
          <cell r="B1543">
            <v>5</v>
          </cell>
          <cell r="C1543" t="str">
            <v>401(K) Match</v>
          </cell>
          <cell r="D1543">
            <v>783.83612903000005</v>
          </cell>
          <cell r="E1543">
            <v>1982.44</v>
          </cell>
        </row>
        <row r="1544">
          <cell r="A1544">
            <v>8015</v>
          </cell>
          <cell r="B1544">
            <v>6</v>
          </cell>
          <cell r="C1544" t="str">
            <v>401(K) Match</v>
          </cell>
          <cell r="D1544">
            <v>1626.9090323</v>
          </cell>
          <cell r="E1544">
            <v>4321.22</v>
          </cell>
        </row>
        <row r="1545">
          <cell r="A1545">
            <v>8015</v>
          </cell>
          <cell r="B1545">
            <v>7</v>
          </cell>
          <cell r="C1545" t="str">
            <v>401(K) Match</v>
          </cell>
          <cell r="D1545">
            <v>243.54838710000001</v>
          </cell>
          <cell r="E1545">
            <v>693.79</v>
          </cell>
        </row>
        <row r="1546">
          <cell r="A1546">
            <v>8015</v>
          </cell>
          <cell r="B1546">
            <v>8</v>
          </cell>
          <cell r="C1546" t="str">
            <v>401(K) Match</v>
          </cell>
          <cell r="D1546">
            <v>379.93548386999998</v>
          </cell>
          <cell r="E1546">
            <v>949.12</v>
          </cell>
        </row>
        <row r="1547">
          <cell r="A1547">
            <v>8015</v>
          </cell>
          <cell r="B1547">
            <v>9</v>
          </cell>
          <cell r="C1547" t="str">
            <v>401(K) Match</v>
          </cell>
          <cell r="D1547">
            <v>295.57032257999998</v>
          </cell>
          <cell r="E1547">
            <v>364.08</v>
          </cell>
        </row>
        <row r="1548">
          <cell r="A1548">
            <v>8015</v>
          </cell>
          <cell r="B1548">
            <v>10</v>
          </cell>
          <cell r="C1548" t="str">
            <v>401(K) Match</v>
          </cell>
          <cell r="D1548">
            <v>360.74387096999999</v>
          </cell>
          <cell r="E1548">
            <v>883.95</v>
          </cell>
        </row>
        <row r="1549">
          <cell r="A1549">
            <v>8015</v>
          </cell>
          <cell r="B1549">
            <v>11</v>
          </cell>
          <cell r="C1549" t="str">
            <v>401(K) Match</v>
          </cell>
          <cell r="D1549">
            <v>1068.7167741999999</v>
          </cell>
          <cell r="E1549">
            <v>1729.19</v>
          </cell>
        </row>
        <row r="1550">
          <cell r="A1550">
            <v>8015</v>
          </cell>
          <cell r="B1550">
            <v>12</v>
          </cell>
          <cell r="C1550" t="str">
            <v>401(K) Match</v>
          </cell>
          <cell r="D1550">
            <v>893.14451613000006</v>
          </cell>
          <cell r="E1550">
            <v>1414.24</v>
          </cell>
        </row>
        <row r="1551">
          <cell r="A1551">
            <v>8015</v>
          </cell>
          <cell r="B1551">
            <v>14</v>
          </cell>
          <cell r="C1551" t="str">
            <v>401(K) Match</v>
          </cell>
          <cell r="D1551">
            <v>469.54354839000001</v>
          </cell>
          <cell r="E1551">
            <v>1049.8900000000001</v>
          </cell>
        </row>
        <row r="1552">
          <cell r="A1552">
            <v>8015</v>
          </cell>
          <cell r="B1552">
            <v>40</v>
          </cell>
          <cell r="C1552" t="str">
            <v>401(K) Match</v>
          </cell>
          <cell r="D1552">
            <v>1109.7038709999999</v>
          </cell>
          <cell r="E1552">
            <v>1940.16</v>
          </cell>
        </row>
        <row r="1553">
          <cell r="A1553">
            <v>8015</v>
          </cell>
          <cell r="B1553">
            <v>82</v>
          </cell>
          <cell r="C1553" t="str">
            <v>401(K) Match</v>
          </cell>
          <cell r="D1553">
            <v>0</v>
          </cell>
          <cell r="E1553">
            <v>0</v>
          </cell>
        </row>
        <row r="1554">
          <cell r="A1554">
            <v>8015</v>
          </cell>
          <cell r="B1554">
            <v>83</v>
          </cell>
          <cell r="C1554" t="str">
            <v>401(K) Match</v>
          </cell>
          <cell r="D1554">
            <v>0</v>
          </cell>
          <cell r="E1554">
            <v>0</v>
          </cell>
        </row>
        <row r="1555">
          <cell r="A1555">
            <v>8015</v>
          </cell>
          <cell r="B1555">
            <v>86</v>
          </cell>
          <cell r="C1555" t="str">
            <v>401(K) Match</v>
          </cell>
          <cell r="D1555">
            <v>0</v>
          </cell>
          <cell r="E1555">
            <v>0</v>
          </cell>
        </row>
        <row r="1556">
          <cell r="A1556">
            <v>8015</v>
          </cell>
          <cell r="B1556">
            <v>87</v>
          </cell>
          <cell r="C1556" t="str">
            <v>401(K) Match</v>
          </cell>
          <cell r="D1556">
            <v>0</v>
          </cell>
          <cell r="E1556">
            <v>0</v>
          </cell>
        </row>
        <row r="1557">
          <cell r="A1557">
            <v>8015</v>
          </cell>
          <cell r="B1557">
            <v>100</v>
          </cell>
          <cell r="C1557" t="str">
            <v>401(K) Match</v>
          </cell>
          <cell r="D1557">
            <v>0</v>
          </cell>
          <cell r="E1557">
            <v>0</v>
          </cell>
        </row>
        <row r="1558">
          <cell r="A1558">
            <v>8015</v>
          </cell>
          <cell r="B1558">
            <v>122</v>
          </cell>
          <cell r="C1558" t="str">
            <v>401(K) Match</v>
          </cell>
          <cell r="D1558">
            <v>0</v>
          </cell>
          <cell r="E1558">
            <v>0</v>
          </cell>
        </row>
        <row r="1559">
          <cell r="A1559">
            <v>8015</v>
          </cell>
          <cell r="B1559">
            <v>130</v>
          </cell>
          <cell r="C1559" t="str">
            <v>401(K) Match</v>
          </cell>
          <cell r="D1559">
            <v>0</v>
          </cell>
          <cell r="E1559">
            <v>0</v>
          </cell>
        </row>
        <row r="1560">
          <cell r="A1560">
            <v>8015</v>
          </cell>
          <cell r="B1560">
            <v>131</v>
          </cell>
          <cell r="C1560" t="str">
            <v>401(K) Match</v>
          </cell>
          <cell r="D1560">
            <v>0</v>
          </cell>
          <cell r="E1560">
            <v>0</v>
          </cell>
        </row>
        <row r="1561">
          <cell r="A1561">
            <v>8015</v>
          </cell>
          <cell r="B1561">
            <v>301</v>
          </cell>
          <cell r="C1561" t="str">
            <v>401(K) Match</v>
          </cell>
          <cell r="D1561">
            <v>0</v>
          </cell>
          <cell r="E1561">
            <v>0</v>
          </cell>
        </row>
        <row r="1562">
          <cell r="A1562">
            <v>8015</v>
          </cell>
          <cell r="B1562">
            <v>350</v>
          </cell>
          <cell r="C1562" t="str">
            <v>401(K) Match</v>
          </cell>
          <cell r="D1562">
            <v>1009.1212903000001</v>
          </cell>
          <cell r="E1562">
            <v>2449.58</v>
          </cell>
        </row>
        <row r="1563">
          <cell r="A1563">
            <v>8015</v>
          </cell>
          <cell r="B1563">
            <v>400</v>
          </cell>
          <cell r="C1563" t="str">
            <v>401(K) Match</v>
          </cell>
          <cell r="D1563">
            <v>32345.411613</v>
          </cell>
          <cell r="E1563">
            <v>52703.21</v>
          </cell>
        </row>
        <row r="1564">
          <cell r="A1564">
            <v>8015</v>
          </cell>
          <cell r="B1564">
            <v>401</v>
          </cell>
          <cell r="C1564" t="str">
            <v>401(K) Match</v>
          </cell>
          <cell r="D1564">
            <v>0</v>
          </cell>
          <cell r="E1564">
            <v>0</v>
          </cell>
        </row>
        <row r="1565">
          <cell r="A1565">
            <v>8015</v>
          </cell>
          <cell r="B1565">
            <v>402</v>
          </cell>
          <cell r="C1565" t="str">
            <v>401(K) Match</v>
          </cell>
          <cell r="D1565">
            <v>4778.0016128999996</v>
          </cell>
          <cell r="E1565">
            <v>10445.5</v>
          </cell>
        </row>
        <row r="1566">
          <cell r="A1566">
            <v>8015</v>
          </cell>
          <cell r="B1566">
            <v>404</v>
          </cell>
          <cell r="C1566" t="str">
            <v>401(K) Match</v>
          </cell>
          <cell r="D1566">
            <v>663.03612902999998</v>
          </cell>
          <cell r="E1566">
            <v>1651.36</v>
          </cell>
        </row>
        <row r="1567">
          <cell r="A1567">
            <v>8015</v>
          </cell>
          <cell r="B1567">
            <v>412</v>
          </cell>
          <cell r="C1567" t="str">
            <v>401(K) Match</v>
          </cell>
          <cell r="D1567">
            <v>0</v>
          </cell>
          <cell r="E1567">
            <v>0</v>
          </cell>
        </row>
        <row r="1568">
          <cell r="A1568">
            <v>8015</v>
          </cell>
          <cell r="B1568">
            <v>500</v>
          </cell>
          <cell r="C1568" t="str">
            <v>401(K) Match</v>
          </cell>
          <cell r="D1568">
            <v>719.24709676999998</v>
          </cell>
          <cell r="E1568">
            <v>1787.82</v>
          </cell>
        </row>
        <row r="1569">
          <cell r="A1569">
            <v>8015</v>
          </cell>
          <cell r="B1569">
            <v>501</v>
          </cell>
          <cell r="C1569" t="str">
            <v>401(K) Match</v>
          </cell>
          <cell r="D1569">
            <v>0</v>
          </cell>
          <cell r="E1569">
            <v>0</v>
          </cell>
        </row>
        <row r="1570">
          <cell r="A1570">
            <v>8015</v>
          </cell>
          <cell r="B1570">
            <v>502</v>
          </cell>
          <cell r="C1570" t="str">
            <v>401(K) Match</v>
          </cell>
          <cell r="D1570">
            <v>5627.7967742000001</v>
          </cell>
          <cell r="E1570">
            <v>13238.72</v>
          </cell>
        </row>
        <row r="1571">
          <cell r="A1571">
            <v>8015</v>
          </cell>
          <cell r="B1571">
            <v>503</v>
          </cell>
          <cell r="C1571" t="str">
            <v>401(K) Match</v>
          </cell>
          <cell r="D1571">
            <v>0</v>
          </cell>
          <cell r="E1571">
            <v>2905.9</v>
          </cell>
        </row>
        <row r="1572">
          <cell r="A1572">
            <v>8015</v>
          </cell>
          <cell r="B1572">
            <v>504</v>
          </cell>
          <cell r="C1572" t="str">
            <v>401(K) Match</v>
          </cell>
          <cell r="D1572">
            <v>10756.565806000001</v>
          </cell>
          <cell r="E1572">
            <v>24800.42</v>
          </cell>
        </row>
        <row r="1573">
          <cell r="A1573">
            <v>8015</v>
          </cell>
          <cell r="B1573">
            <v>506</v>
          </cell>
          <cell r="C1573" t="str">
            <v>401(K) Match</v>
          </cell>
          <cell r="D1573">
            <v>3119.4961290000001</v>
          </cell>
          <cell r="E1573">
            <v>5574.16</v>
          </cell>
        </row>
        <row r="1574">
          <cell r="A1574">
            <v>8015</v>
          </cell>
          <cell r="B1574">
            <v>600</v>
          </cell>
          <cell r="C1574" t="str">
            <v>401(K) Match</v>
          </cell>
          <cell r="D1574">
            <v>6111.4012903000003</v>
          </cell>
          <cell r="E1574">
            <v>6225.2</v>
          </cell>
        </row>
        <row r="1575">
          <cell r="A1575">
            <v>8015</v>
          </cell>
          <cell r="B1575">
            <v>700</v>
          </cell>
          <cell r="C1575" t="str">
            <v>401(K) Match</v>
          </cell>
          <cell r="D1575">
            <v>0</v>
          </cell>
          <cell r="E1575">
            <v>0</v>
          </cell>
        </row>
        <row r="1576">
          <cell r="A1576">
            <v>8015</v>
          </cell>
          <cell r="B1576">
            <v>998</v>
          </cell>
          <cell r="C1576" t="str">
            <v>401(K) Match</v>
          </cell>
          <cell r="D1576">
            <v>2901.6116129000002</v>
          </cell>
          <cell r="E1576">
            <v>7286.09</v>
          </cell>
        </row>
        <row r="1577">
          <cell r="A1577">
            <v>8015</v>
          </cell>
          <cell r="B1577" t="str">
            <v xml:space="preserve"> </v>
          </cell>
          <cell r="C1577" t="str">
            <v>401(K) Match</v>
          </cell>
          <cell r="D1577">
            <v>76895.478709319999</v>
          </cell>
          <cell r="E1577">
            <v>148818.25</v>
          </cell>
        </row>
        <row r="1578">
          <cell r="A1578">
            <v>8016</v>
          </cell>
          <cell r="B1578">
            <v>1</v>
          </cell>
          <cell r="C1578" t="str">
            <v>401(K) Core 4%</v>
          </cell>
          <cell r="D1578">
            <v>411.96580645</v>
          </cell>
          <cell r="E1578">
            <v>918.98</v>
          </cell>
        </row>
        <row r="1579">
          <cell r="A1579">
            <v>8016</v>
          </cell>
          <cell r="B1579">
            <v>2</v>
          </cell>
          <cell r="C1579" t="str">
            <v>401(K) Core 4%</v>
          </cell>
          <cell r="D1579">
            <v>503.35806452000003</v>
          </cell>
          <cell r="E1579">
            <v>1333.43</v>
          </cell>
        </row>
        <row r="1580">
          <cell r="A1580">
            <v>8016</v>
          </cell>
          <cell r="B1580">
            <v>3</v>
          </cell>
          <cell r="C1580" t="str">
            <v>401(K) Core 4%</v>
          </cell>
          <cell r="D1580">
            <v>832.34677419000002</v>
          </cell>
          <cell r="E1580">
            <v>2069.41</v>
          </cell>
        </row>
        <row r="1581">
          <cell r="A1581">
            <v>8016</v>
          </cell>
          <cell r="B1581">
            <v>5</v>
          </cell>
          <cell r="C1581" t="str">
            <v>401(K) Core 4%</v>
          </cell>
          <cell r="D1581">
            <v>746.43645160999995</v>
          </cell>
          <cell r="E1581">
            <v>1795.35</v>
          </cell>
        </row>
        <row r="1582">
          <cell r="A1582">
            <v>8016</v>
          </cell>
          <cell r="B1582">
            <v>6</v>
          </cell>
          <cell r="C1582" t="str">
            <v>401(K) Core 4%</v>
          </cell>
          <cell r="D1582">
            <v>1533.343871</v>
          </cell>
          <cell r="E1582">
            <v>3935.17</v>
          </cell>
        </row>
        <row r="1583">
          <cell r="A1583">
            <v>8016</v>
          </cell>
          <cell r="B1583">
            <v>7</v>
          </cell>
          <cell r="C1583" t="str">
            <v>401(K) Core 4%</v>
          </cell>
          <cell r="D1583">
            <v>975.63451612999995</v>
          </cell>
          <cell r="E1583">
            <v>2347.4699999999998</v>
          </cell>
        </row>
        <row r="1584">
          <cell r="A1584">
            <v>8016</v>
          </cell>
          <cell r="B1584">
            <v>8</v>
          </cell>
          <cell r="C1584" t="str">
            <v>401(K) Core 4%</v>
          </cell>
          <cell r="D1584">
            <v>353.95</v>
          </cell>
          <cell r="E1584">
            <v>985.93</v>
          </cell>
        </row>
        <row r="1585">
          <cell r="A1585">
            <v>8016</v>
          </cell>
          <cell r="B1585">
            <v>9</v>
          </cell>
          <cell r="C1585" t="str">
            <v>401(K) Core 4%</v>
          </cell>
          <cell r="D1585">
            <v>275.40451612999999</v>
          </cell>
          <cell r="E1585">
            <v>388.04</v>
          </cell>
        </row>
        <row r="1586">
          <cell r="A1586">
            <v>8016</v>
          </cell>
          <cell r="B1586">
            <v>10</v>
          </cell>
          <cell r="C1586" t="str">
            <v>401(K) Core 4%</v>
          </cell>
          <cell r="D1586">
            <v>342.72387097000001</v>
          </cell>
          <cell r="E1586">
            <v>891.59</v>
          </cell>
        </row>
        <row r="1587">
          <cell r="A1587">
            <v>8016</v>
          </cell>
          <cell r="B1587">
            <v>11</v>
          </cell>
          <cell r="C1587" t="str">
            <v>401(K) Core 4%</v>
          </cell>
          <cell r="D1587">
            <v>985.43354839000006</v>
          </cell>
          <cell r="E1587">
            <v>1644.43</v>
          </cell>
        </row>
        <row r="1588">
          <cell r="A1588">
            <v>8016</v>
          </cell>
          <cell r="B1588">
            <v>12</v>
          </cell>
          <cell r="C1588" t="str">
            <v>401(K) Core 4%</v>
          </cell>
          <cell r="D1588">
            <v>794.30709677000004</v>
          </cell>
          <cell r="E1588">
            <v>1309.1600000000001</v>
          </cell>
        </row>
        <row r="1589">
          <cell r="A1589">
            <v>8016</v>
          </cell>
          <cell r="B1589">
            <v>14</v>
          </cell>
          <cell r="C1589" t="str">
            <v>401(K) Core 4%</v>
          </cell>
          <cell r="D1589">
            <v>413.04258064999999</v>
          </cell>
          <cell r="E1589">
            <v>1167.6400000000001</v>
          </cell>
        </row>
        <row r="1590">
          <cell r="A1590">
            <v>8016</v>
          </cell>
          <cell r="B1590">
            <v>40</v>
          </cell>
          <cell r="C1590" t="str">
            <v>401(K) Core 4%</v>
          </cell>
          <cell r="D1590">
            <v>926.75032257999999</v>
          </cell>
          <cell r="E1590">
            <v>1624.14</v>
          </cell>
        </row>
        <row r="1591">
          <cell r="A1591">
            <v>8016</v>
          </cell>
          <cell r="B1591">
            <v>100</v>
          </cell>
          <cell r="C1591" t="str">
            <v>401(K) Core 4%</v>
          </cell>
          <cell r="D1591">
            <v>41.19</v>
          </cell>
          <cell r="E1591">
            <v>0</v>
          </cell>
        </row>
        <row r="1592">
          <cell r="A1592">
            <v>8016</v>
          </cell>
          <cell r="B1592">
            <v>350</v>
          </cell>
          <cell r="C1592" t="str">
            <v>401(K) Core 4%</v>
          </cell>
          <cell r="D1592">
            <v>974.16516129000001</v>
          </cell>
          <cell r="E1592">
            <v>2236.38</v>
          </cell>
        </row>
        <row r="1593">
          <cell r="A1593">
            <v>8016</v>
          </cell>
          <cell r="B1593">
            <v>400</v>
          </cell>
          <cell r="C1593" t="str">
            <v>401(K) Core 4%</v>
          </cell>
          <cell r="D1593">
            <v>26988.745805999999</v>
          </cell>
          <cell r="E1593">
            <v>45784.08</v>
          </cell>
        </row>
        <row r="1594">
          <cell r="A1594">
            <v>8016</v>
          </cell>
          <cell r="B1594">
            <v>401</v>
          </cell>
          <cell r="C1594" t="str">
            <v>401(K) Core 4%</v>
          </cell>
          <cell r="D1594">
            <v>16.5</v>
          </cell>
          <cell r="E1594">
            <v>0</v>
          </cell>
        </row>
        <row r="1595">
          <cell r="A1595">
            <v>8016</v>
          </cell>
          <cell r="B1595">
            <v>402</v>
          </cell>
          <cell r="C1595" t="str">
            <v>401(K) Core 4%</v>
          </cell>
          <cell r="D1595">
            <v>4049.4106452000001</v>
          </cell>
          <cell r="E1595">
            <v>9361.0400000000009</v>
          </cell>
        </row>
        <row r="1596">
          <cell r="A1596">
            <v>8016</v>
          </cell>
          <cell r="B1596">
            <v>404</v>
          </cell>
          <cell r="C1596" t="str">
            <v>401(K) Core 4%</v>
          </cell>
          <cell r="D1596">
            <v>1041.8296774</v>
          </cell>
          <cell r="E1596">
            <v>2724.42</v>
          </cell>
        </row>
        <row r="1597">
          <cell r="A1597">
            <v>8016</v>
          </cell>
          <cell r="B1597">
            <v>500</v>
          </cell>
          <cell r="C1597" t="str">
            <v>401(K) Core 4%</v>
          </cell>
          <cell r="D1597">
            <v>614.32645161000005</v>
          </cell>
          <cell r="E1597">
            <v>1553.42</v>
          </cell>
        </row>
        <row r="1598">
          <cell r="A1598">
            <v>8016</v>
          </cell>
          <cell r="B1598">
            <v>502</v>
          </cell>
          <cell r="C1598" t="str">
            <v>401(K) Core 4%</v>
          </cell>
          <cell r="D1598">
            <v>5158.8325806000003</v>
          </cell>
          <cell r="E1598">
            <v>11595.9</v>
          </cell>
        </row>
        <row r="1599">
          <cell r="A1599">
            <v>8016</v>
          </cell>
          <cell r="B1599">
            <v>503</v>
          </cell>
          <cell r="C1599" t="str">
            <v>401(K) Core 4%</v>
          </cell>
          <cell r="D1599">
            <v>0</v>
          </cell>
          <cell r="E1599">
            <v>2842.96</v>
          </cell>
        </row>
        <row r="1600">
          <cell r="A1600">
            <v>8016</v>
          </cell>
          <cell r="B1600">
            <v>504</v>
          </cell>
          <cell r="C1600" t="str">
            <v>401(K) Core 4%</v>
          </cell>
          <cell r="D1600">
            <v>9228.8774193999998</v>
          </cell>
          <cell r="E1600">
            <v>21969.17</v>
          </cell>
        </row>
        <row r="1601">
          <cell r="A1601">
            <v>8016</v>
          </cell>
          <cell r="B1601">
            <v>506</v>
          </cell>
          <cell r="C1601" t="str">
            <v>401(K) Core 4%</v>
          </cell>
          <cell r="D1601">
            <v>2831.7196773999999</v>
          </cell>
          <cell r="E1601">
            <v>6321.22</v>
          </cell>
        </row>
        <row r="1602">
          <cell r="A1602">
            <v>8016</v>
          </cell>
          <cell r="B1602">
            <v>600</v>
          </cell>
          <cell r="C1602" t="str">
            <v>401(K) Core 4%</v>
          </cell>
          <cell r="D1602">
            <v>5263.6641934999998</v>
          </cell>
          <cell r="E1602">
            <v>5360.49</v>
          </cell>
        </row>
        <row r="1603">
          <cell r="A1603">
            <v>8016</v>
          </cell>
          <cell r="B1603">
            <v>998</v>
          </cell>
          <cell r="C1603" t="str">
            <v>401(K) Core 4%</v>
          </cell>
          <cell r="D1603">
            <v>2706.8216129000002</v>
          </cell>
          <cell r="E1603">
            <v>7076.95</v>
          </cell>
        </row>
        <row r="1604">
          <cell r="A1604">
            <v>8016</v>
          </cell>
          <cell r="B1604" t="str">
            <v xml:space="preserve"> </v>
          </cell>
          <cell r="C1604" t="str">
            <v>401(K) Core 4%</v>
          </cell>
          <cell r="D1604">
            <v>68010.780644689992</v>
          </cell>
          <cell r="E1604">
            <v>137236.77000000002</v>
          </cell>
        </row>
        <row r="1605">
          <cell r="A1605">
            <v>8020</v>
          </cell>
          <cell r="B1605">
            <v>1</v>
          </cell>
          <cell r="C1605" t="str">
            <v>Payroll Taxes</v>
          </cell>
          <cell r="D1605">
            <v>858.03387096999995</v>
          </cell>
          <cell r="E1605">
            <v>1877.01</v>
          </cell>
        </row>
        <row r="1606">
          <cell r="A1606">
            <v>8020</v>
          </cell>
          <cell r="B1606">
            <v>2</v>
          </cell>
          <cell r="C1606" t="str">
            <v>Payroll Taxes</v>
          </cell>
          <cell r="D1606">
            <v>1059.1893548</v>
          </cell>
          <cell r="E1606">
            <v>2722.12</v>
          </cell>
        </row>
        <row r="1607">
          <cell r="A1607">
            <v>8020</v>
          </cell>
          <cell r="B1607">
            <v>3</v>
          </cell>
          <cell r="C1607" t="str">
            <v>Payroll Taxes</v>
          </cell>
          <cell r="D1607">
            <v>1669.2187097000001</v>
          </cell>
          <cell r="E1607">
            <v>4121.45</v>
          </cell>
        </row>
        <row r="1608">
          <cell r="A1608">
            <v>8020</v>
          </cell>
          <cell r="B1608">
            <v>4</v>
          </cell>
          <cell r="C1608" t="str">
            <v>Payroll Taxes</v>
          </cell>
          <cell r="D1608">
            <v>0</v>
          </cell>
          <cell r="E1608">
            <v>0</v>
          </cell>
        </row>
        <row r="1609">
          <cell r="A1609">
            <v>8020</v>
          </cell>
          <cell r="B1609">
            <v>5</v>
          </cell>
          <cell r="C1609" t="str">
            <v>Payroll Taxes</v>
          </cell>
          <cell r="D1609">
            <v>1428.9074194</v>
          </cell>
          <cell r="E1609">
            <v>3297.83</v>
          </cell>
        </row>
        <row r="1610">
          <cell r="A1610">
            <v>8020</v>
          </cell>
          <cell r="B1610">
            <v>6</v>
          </cell>
          <cell r="C1610" t="str">
            <v>Payroll Taxes</v>
          </cell>
          <cell r="D1610">
            <v>2859.9587096999999</v>
          </cell>
          <cell r="E1610">
            <v>7258.79</v>
          </cell>
        </row>
        <row r="1611">
          <cell r="A1611">
            <v>8020</v>
          </cell>
          <cell r="B1611">
            <v>7</v>
          </cell>
          <cell r="C1611" t="str">
            <v>Payroll Taxes</v>
          </cell>
          <cell r="D1611">
            <v>1923.6732258</v>
          </cell>
          <cell r="E1611">
            <v>4549.92</v>
          </cell>
        </row>
        <row r="1612">
          <cell r="A1612">
            <v>8020</v>
          </cell>
          <cell r="B1612">
            <v>8</v>
          </cell>
          <cell r="C1612" t="str">
            <v>Payroll Taxes</v>
          </cell>
          <cell r="D1612">
            <v>753.83709677000002</v>
          </cell>
          <cell r="E1612">
            <v>2041.67</v>
          </cell>
        </row>
        <row r="1613">
          <cell r="A1613">
            <v>8020</v>
          </cell>
          <cell r="B1613">
            <v>9</v>
          </cell>
          <cell r="C1613" t="str">
            <v>Payroll Taxes</v>
          </cell>
          <cell r="D1613">
            <v>465.85870968</v>
          </cell>
          <cell r="E1613">
            <v>695.59</v>
          </cell>
        </row>
        <row r="1614">
          <cell r="A1614">
            <v>8020</v>
          </cell>
          <cell r="B1614">
            <v>10</v>
          </cell>
          <cell r="C1614" t="str">
            <v>Payroll Taxes</v>
          </cell>
          <cell r="D1614">
            <v>600.43225805999998</v>
          </cell>
          <cell r="E1614">
            <v>1527.1</v>
          </cell>
        </row>
        <row r="1615">
          <cell r="A1615">
            <v>8020</v>
          </cell>
          <cell r="B1615">
            <v>11</v>
          </cell>
          <cell r="C1615" t="str">
            <v>Payroll Taxes</v>
          </cell>
          <cell r="D1615">
            <v>1838.4519355</v>
          </cell>
          <cell r="E1615">
            <v>3001.41</v>
          </cell>
        </row>
        <row r="1616">
          <cell r="A1616">
            <v>8020</v>
          </cell>
          <cell r="B1616">
            <v>12</v>
          </cell>
          <cell r="C1616" t="str">
            <v>Payroll Taxes</v>
          </cell>
          <cell r="D1616">
            <v>1414.06</v>
          </cell>
          <cell r="E1616">
            <v>2142.61</v>
          </cell>
        </row>
        <row r="1617">
          <cell r="A1617">
            <v>8020</v>
          </cell>
          <cell r="B1617">
            <v>14</v>
          </cell>
          <cell r="C1617" t="str">
            <v>Payroll Taxes</v>
          </cell>
          <cell r="D1617">
            <v>861.45193547999997</v>
          </cell>
          <cell r="E1617">
            <v>2415.5100000000002</v>
          </cell>
        </row>
        <row r="1618">
          <cell r="A1618">
            <v>8020</v>
          </cell>
          <cell r="B1618">
            <v>40</v>
          </cell>
          <cell r="C1618" t="str">
            <v>Payroll Taxes</v>
          </cell>
          <cell r="D1618">
            <v>1744.3670967999999</v>
          </cell>
          <cell r="E1618">
            <v>3075.49</v>
          </cell>
        </row>
        <row r="1619">
          <cell r="A1619">
            <v>8020</v>
          </cell>
          <cell r="B1619">
            <v>82</v>
          </cell>
          <cell r="C1619" t="str">
            <v>Payroll Taxes</v>
          </cell>
          <cell r="D1619">
            <v>0</v>
          </cell>
          <cell r="E1619">
            <v>0</v>
          </cell>
        </row>
        <row r="1620">
          <cell r="A1620">
            <v>8020</v>
          </cell>
          <cell r="B1620">
            <v>83</v>
          </cell>
          <cell r="C1620" t="str">
            <v>Payroll Taxes</v>
          </cell>
          <cell r="D1620">
            <v>0</v>
          </cell>
          <cell r="E1620">
            <v>0</v>
          </cell>
        </row>
        <row r="1621">
          <cell r="A1621">
            <v>8020</v>
          </cell>
          <cell r="B1621">
            <v>86</v>
          </cell>
          <cell r="C1621" t="str">
            <v>Payroll Taxes</v>
          </cell>
          <cell r="D1621">
            <v>0</v>
          </cell>
          <cell r="E1621">
            <v>0</v>
          </cell>
        </row>
        <row r="1622">
          <cell r="A1622">
            <v>8020</v>
          </cell>
          <cell r="B1622">
            <v>87</v>
          </cell>
          <cell r="C1622" t="str">
            <v>Payroll Taxes</v>
          </cell>
          <cell r="D1622">
            <v>0.01</v>
          </cell>
          <cell r="E1622">
            <v>0</v>
          </cell>
        </row>
        <row r="1623">
          <cell r="A1623">
            <v>8020</v>
          </cell>
          <cell r="B1623">
            <v>100</v>
          </cell>
          <cell r="C1623" t="str">
            <v>Payroll Taxes</v>
          </cell>
          <cell r="D1623">
            <v>0</v>
          </cell>
          <cell r="E1623">
            <v>0</v>
          </cell>
        </row>
        <row r="1624">
          <cell r="A1624">
            <v>8020</v>
          </cell>
          <cell r="B1624">
            <v>122</v>
          </cell>
          <cell r="C1624" t="str">
            <v>Payroll Taxes</v>
          </cell>
          <cell r="D1624">
            <v>0</v>
          </cell>
          <cell r="E1624">
            <v>0</v>
          </cell>
        </row>
        <row r="1625">
          <cell r="A1625">
            <v>8020</v>
          </cell>
          <cell r="B1625">
            <v>130</v>
          </cell>
          <cell r="C1625" t="str">
            <v>Payroll Taxes</v>
          </cell>
          <cell r="D1625">
            <v>0</v>
          </cell>
          <cell r="E1625">
            <v>0</v>
          </cell>
        </row>
        <row r="1626">
          <cell r="A1626">
            <v>8020</v>
          </cell>
          <cell r="B1626">
            <v>131</v>
          </cell>
          <cell r="C1626" t="str">
            <v>Payroll Taxes</v>
          </cell>
          <cell r="D1626">
            <v>0</v>
          </cell>
          <cell r="E1626">
            <v>0</v>
          </cell>
        </row>
        <row r="1627">
          <cell r="A1627">
            <v>8020</v>
          </cell>
          <cell r="B1627">
            <v>301</v>
          </cell>
          <cell r="C1627" t="str">
            <v>Payroll Taxes</v>
          </cell>
          <cell r="D1627">
            <v>0</v>
          </cell>
          <cell r="E1627">
            <v>0</v>
          </cell>
        </row>
        <row r="1628">
          <cell r="A1628">
            <v>8020</v>
          </cell>
          <cell r="B1628">
            <v>350</v>
          </cell>
          <cell r="C1628" t="str">
            <v>Payroll Taxes</v>
          </cell>
          <cell r="D1628">
            <v>1793.38</v>
          </cell>
          <cell r="E1628">
            <v>4001.61</v>
          </cell>
        </row>
        <row r="1629">
          <cell r="A1629">
            <v>8020</v>
          </cell>
          <cell r="B1629">
            <v>400</v>
          </cell>
          <cell r="C1629" t="str">
            <v>Payroll Taxes</v>
          </cell>
          <cell r="D1629">
            <v>31701.128387000001</v>
          </cell>
          <cell r="E1629">
            <v>48059.86</v>
          </cell>
        </row>
        <row r="1630">
          <cell r="A1630">
            <v>8020</v>
          </cell>
          <cell r="B1630">
            <v>401</v>
          </cell>
          <cell r="C1630" t="str">
            <v>Payroll Taxes</v>
          </cell>
          <cell r="D1630">
            <v>0</v>
          </cell>
          <cell r="E1630">
            <v>0</v>
          </cell>
        </row>
        <row r="1631">
          <cell r="A1631">
            <v>8020</v>
          </cell>
          <cell r="B1631">
            <v>402</v>
          </cell>
          <cell r="C1631" t="str">
            <v>Payroll Taxes</v>
          </cell>
          <cell r="D1631">
            <v>7856.0190322999997</v>
          </cell>
          <cell r="E1631">
            <v>17364.810000000001</v>
          </cell>
        </row>
        <row r="1632">
          <cell r="A1632">
            <v>8020</v>
          </cell>
          <cell r="B1632">
            <v>404</v>
          </cell>
          <cell r="C1632" t="str">
            <v>Payroll Taxes</v>
          </cell>
          <cell r="D1632">
            <v>1991.8651613</v>
          </cell>
          <cell r="E1632">
            <v>5085.1499999999996</v>
          </cell>
        </row>
        <row r="1633">
          <cell r="A1633">
            <v>8020</v>
          </cell>
          <cell r="B1633">
            <v>412</v>
          </cell>
          <cell r="C1633" t="str">
            <v>Payroll Taxes</v>
          </cell>
          <cell r="D1633">
            <v>1.02</v>
          </cell>
          <cell r="E1633">
            <v>0</v>
          </cell>
        </row>
        <row r="1634">
          <cell r="A1634">
            <v>8020</v>
          </cell>
          <cell r="B1634">
            <v>500</v>
          </cell>
          <cell r="C1634" t="str">
            <v>Payroll Taxes</v>
          </cell>
          <cell r="D1634">
            <v>1159.4319355</v>
          </cell>
          <cell r="E1634">
            <v>2863.98</v>
          </cell>
        </row>
        <row r="1635">
          <cell r="A1635">
            <v>8020</v>
          </cell>
          <cell r="B1635">
            <v>501</v>
          </cell>
          <cell r="C1635" t="str">
            <v>Payroll Taxes</v>
          </cell>
          <cell r="D1635">
            <v>200.92</v>
          </cell>
          <cell r="E1635">
            <v>37.6</v>
          </cell>
        </row>
        <row r="1636">
          <cell r="A1636">
            <v>8020</v>
          </cell>
          <cell r="B1636">
            <v>502</v>
          </cell>
          <cell r="C1636" t="str">
            <v>Payroll Taxes</v>
          </cell>
          <cell r="D1636">
            <v>9431.1870968000003</v>
          </cell>
          <cell r="E1636">
            <v>20429.41</v>
          </cell>
        </row>
        <row r="1637">
          <cell r="A1637">
            <v>8020</v>
          </cell>
          <cell r="B1637">
            <v>503</v>
          </cell>
          <cell r="C1637" t="str">
            <v>Payroll Taxes</v>
          </cell>
          <cell r="D1637">
            <v>2.39</v>
          </cell>
          <cell r="E1637">
            <v>5344.73</v>
          </cell>
        </row>
        <row r="1638">
          <cell r="A1638">
            <v>8020</v>
          </cell>
          <cell r="B1638">
            <v>504</v>
          </cell>
          <cell r="C1638" t="str">
            <v>Payroll Taxes</v>
          </cell>
          <cell r="D1638">
            <v>17579.672580999999</v>
          </cell>
          <cell r="E1638">
            <v>39345.29</v>
          </cell>
        </row>
        <row r="1639">
          <cell r="A1639">
            <v>8020</v>
          </cell>
          <cell r="B1639">
            <v>506</v>
          </cell>
          <cell r="C1639" t="str">
            <v>Payroll Taxes</v>
          </cell>
          <cell r="D1639">
            <v>5368.4393547999998</v>
          </cell>
          <cell r="E1639">
            <v>10715.47</v>
          </cell>
        </row>
        <row r="1640">
          <cell r="A1640">
            <v>8020</v>
          </cell>
          <cell r="B1640">
            <v>600</v>
          </cell>
          <cell r="C1640" t="str">
            <v>Payroll Taxes</v>
          </cell>
          <cell r="D1640">
            <v>8883.0174193999992</v>
          </cell>
          <cell r="E1640">
            <v>9000.1</v>
          </cell>
        </row>
        <row r="1641">
          <cell r="A1641">
            <v>8020</v>
          </cell>
          <cell r="B1641">
            <v>700</v>
          </cell>
          <cell r="C1641" t="str">
            <v>Payroll Taxes</v>
          </cell>
          <cell r="D1641">
            <v>1.18</v>
          </cell>
          <cell r="E1641">
            <v>1.18</v>
          </cell>
        </row>
        <row r="1642">
          <cell r="A1642">
            <v>8020</v>
          </cell>
          <cell r="B1642">
            <v>998</v>
          </cell>
          <cell r="C1642" t="str">
            <v>Payroll Taxes</v>
          </cell>
          <cell r="D1642">
            <v>5404.7735484000004</v>
          </cell>
          <cell r="E1642">
            <v>15827.97</v>
          </cell>
        </row>
        <row r="1643">
          <cell r="A1643">
            <v>8020</v>
          </cell>
          <cell r="B1643" t="str">
            <v xml:space="preserve"> </v>
          </cell>
          <cell r="C1643" t="str">
            <v>Payroll Taxes</v>
          </cell>
          <cell r="D1643">
            <v>108851.87483915998</v>
          </cell>
          <cell r="E1643">
            <v>216803.66</v>
          </cell>
        </row>
        <row r="1644">
          <cell r="A1644">
            <v>8025</v>
          </cell>
          <cell r="B1644">
            <v>1</v>
          </cell>
          <cell r="C1644" t="str">
            <v>Post Retirement Medical</v>
          </cell>
          <cell r="D1644">
            <v>414.03225806</v>
          </cell>
          <cell r="E1644">
            <v>1020</v>
          </cell>
        </row>
        <row r="1645">
          <cell r="A1645">
            <v>8025</v>
          </cell>
          <cell r="B1645">
            <v>2</v>
          </cell>
          <cell r="C1645" t="str">
            <v>Post Retirement Medical</v>
          </cell>
          <cell r="D1645">
            <v>516.32258064999996</v>
          </cell>
          <cell r="E1645">
            <v>1272</v>
          </cell>
        </row>
        <row r="1646">
          <cell r="A1646">
            <v>8025</v>
          </cell>
          <cell r="B1646">
            <v>3</v>
          </cell>
          <cell r="C1646" t="str">
            <v>Post Retirement Medical</v>
          </cell>
          <cell r="D1646">
            <v>657.58064516000002</v>
          </cell>
          <cell r="E1646">
            <v>1620</v>
          </cell>
        </row>
        <row r="1647">
          <cell r="A1647">
            <v>8025</v>
          </cell>
          <cell r="B1647">
            <v>4</v>
          </cell>
          <cell r="C1647" t="str">
            <v>Post Retirement Medical</v>
          </cell>
          <cell r="D1647">
            <v>0</v>
          </cell>
          <cell r="E1647">
            <v>0</v>
          </cell>
        </row>
        <row r="1648">
          <cell r="A1648">
            <v>8025</v>
          </cell>
          <cell r="B1648">
            <v>5</v>
          </cell>
          <cell r="C1648" t="str">
            <v>Post Retirement Medical</v>
          </cell>
          <cell r="D1648">
            <v>545.54838710000001</v>
          </cell>
          <cell r="E1648">
            <v>1344</v>
          </cell>
        </row>
        <row r="1649">
          <cell r="A1649">
            <v>8025</v>
          </cell>
          <cell r="B1649">
            <v>6</v>
          </cell>
          <cell r="C1649" t="str">
            <v>Post Retirement Medical</v>
          </cell>
          <cell r="D1649">
            <v>1602.5483870999999</v>
          </cell>
          <cell r="E1649">
            <v>3948</v>
          </cell>
        </row>
        <row r="1650">
          <cell r="A1650">
            <v>8025</v>
          </cell>
          <cell r="B1650">
            <v>7</v>
          </cell>
          <cell r="C1650" t="str">
            <v>Post Retirement Medical</v>
          </cell>
          <cell r="D1650">
            <v>1003.4193548</v>
          </cell>
          <cell r="E1650">
            <v>2472</v>
          </cell>
        </row>
        <row r="1651">
          <cell r="A1651">
            <v>8025</v>
          </cell>
          <cell r="B1651">
            <v>8</v>
          </cell>
          <cell r="C1651" t="str">
            <v>Post Retirement Medical</v>
          </cell>
          <cell r="D1651">
            <v>97.419354838999993</v>
          </cell>
          <cell r="E1651">
            <v>240</v>
          </cell>
        </row>
        <row r="1652">
          <cell r="A1652">
            <v>8025</v>
          </cell>
          <cell r="B1652">
            <v>9</v>
          </cell>
          <cell r="C1652" t="str">
            <v>Post Retirement Medical</v>
          </cell>
          <cell r="D1652">
            <v>63.322580645000002</v>
          </cell>
          <cell r="E1652">
            <v>156</v>
          </cell>
        </row>
        <row r="1653">
          <cell r="A1653">
            <v>8025</v>
          </cell>
          <cell r="B1653">
            <v>10</v>
          </cell>
          <cell r="C1653" t="str">
            <v>Post Retirement Medical</v>
          </cell>
          <cell r="D1653">
            <v>384.80645161000001</v>
          </cell>
          <cell r="E1653">
            <v>948</v>
          </cell>
        </row>
        <row r="1654">
          <cell r="A1654">
            <v>8025</v>
          </cell>
          <cell r="B1654">
            <v>11</v>
          </cell>
          <cell r="C1654" t="str">
            <v>Post Retirement Medical</v>
          </cell>
          <cell r="D1654">
            <v>311.74193548</v>
          </cell>
          <cell r="E1654">
            <v>768</v>
          </cell>
        </row>
        <row r="1655">
          <cell r="A1655">
            <v>8025</v>
          </cell>
          <cell r="B1655">
            <v>12</v>
          </cell>
          <cell r="C1655" t="str">
            <v>Post Retirement Medical</v>
          </cell>
          <cell r="D1655">
            <v>233.80645161000001</v>
          </cell>
          <cell r="E1655">
            <v>576</v>
          </cell>
        </row>
        <row r="1656">
          <cell r="A1656">
            <v>8025</v>
          </cell>
          <cell r="B1656">
            <v>14</v>
          </cell>
          <cell r="C1656" t="str">
            <v>Post Retirement Medical</v>
          </cell>
          <cell r="D1656">
            <v>107.16129032000001</v>
          </cell>
          <cell r="E1656">
            <v>264</v>
          </cell>
        </row>
        <row r="1657">
          <cell r="A1657">
            <v>8025</v>
          </cell>
          <cell r="B1657">
            <v>40</v>
          </cell>
          <cell r="C1657" t="str">
            <v>Post Retirement Medical</v>
          </cell>
          <cell r="D1657">
            <v>331.22580644999999</v>
          </cell>
          <cell r="E1657">
            <v>816</v>
          </cell>
        </row>
        <row r="1658">
          <cell r="A1658">
            <v>8025</v>
          </cell>
          <cell r="B1658">
            <v>83</v>
          </cell>
          <cell r="C1658" t="str">
            <v>Post Retirement Medical</v>
          </cell>
          <cell r="D1658">
            <v>0</v>
          </cell>
          <cell r="E1658">
            <v>0</v>
          </cell>
        </row>
        <row r="1659">
          <cell r="A1659">
            <v>8025</v>
          </cell>
          <cell r="B1659">
            <v>86</v>
          </cell>
          <cell r="C1659" t="str">
            <v>Post Retirement Medical</v>
          </cell>
          <cell r="D1659">
            <v>0</v>
          </cell>
          <cell r="E1659">
            <v>0</v>
          </cell>
        </row>
        <row r="1660">
          <cell r="A1660">
            <v>8025</v>
          </cell>
          <cell r="B1660">
            <v>100</v>
          </cell>
          <cell r="C1660" t="str">
            <v>Post Retirement Medical</v>
          </cell>
          <cell r="D1660">
            <v>0</v>
          </cell>
          <cell r="E1660">
            <v>0</v>
          </cell>
        </row>
        <row r="1661">
          <cell r="A1661">
            <v>8025</v>
          </cell>
          <cell r="B1661">
            <v>122</v>
          </cell>
          <cell r="C1661" t="str">
            <v>Post Retirement Medical</v>
          </cell>
          <cell r="D1661">
            <v>0</v>
          </cell>
          <cell r="E1661">
            <v>0</v>
          </cell>
        </row>
        <row r="1662">
          <cell r="A1662">
            <v>8025</v>
          </cell>
          <cell r="B1662">
            <v>130</v>
          </cell>
          <cell r="C1662" t="str">
            <v>Post Retirement Medical</v>
          </cell>
          <cell r="D1662">
            <v>0</v>
          </cell>
          <cell r="E1662">
            <v>0</v>
          </cell>
        </row>
        <row r="1663">
          <cell r="A1663">
            <v>8025</v>
          </cell>
          <cell r="B1663">
            <v>131</v>
          </cell>
          <cell r="C1663" t="str">
            <v>Post Retirement Medical</v>
          </cell>
          <cell r="D1663">
            <v>0</v>
          </cell>
          <cell r="E1663">
            <v>0</v>
          </cell>
        </row>
        <row r="1664">
          <cell r="A1664">
            <v>8025</v>
          </cell>
          <cell r="B1664">
            <v>301</v>
          </cell>
          <cell r="C1664" t="str">
            <v>Post Retirement Medical</v>
          </cell>
          <cell r="D1664">
            <v>0</v>
          </cell>
          <cell r="E1664">
            <v>0</v>
          </cell>
        </row>
        <row r="1665">
          <cell r="A1665">
            <v>8025</v>
          </cell>
          <cell r="B1665">
            <v>350</v>
          </cell>
          <cell r="C1665" t="str">
            <v>Post Retirement Medical</v>
          </cell>
          <cell r="D1665">
            <v>302</v>
          </cell>
          <cell r="E1665">
            <v>744</v>
          </cell>
        </row>
        <row r="1666">
          <cell r="A1666">
            <v>8025</v>
          </cell>
          <cell r="B1666">
            <v>400</v>
          </cell>
          <cell r="C1666" t="str">
            <v>Post Retirement Medical</v>
          </cell>
          <cell r="D1666">
            <v>27796.641935</v>
          </cell>
          <cell r="E1666">
            <v>30241.9</v>
          </cell>
        </row>
        <row r="1667">
          <cell r="A1667">
            <v>8025</v>
          </cell>
          <cell r="B1667">
            <v>401</v>
          </cell>
          <cell r="C1667" t="str">
            <v>Post Retirement Medical</v>
          </cell>
          <cell r="D1667">
            <v>0</v>
          </cell>
          <cell r="E1667">
            <v>0</v>
          </cell>
        </row>
        <row r="1668">
          <cell r="A1668">
            <v>8025</v>
          </cell>
          <cell r="B1668">
            <v>402</v>
          </cell>
          <cell r="C1668" t="str">
            <v>Post Retirement Medical</v>
          </cell>
          <cell r="D1668">
            <v>974.19354839000005</v>
          </cell>
          <cell r="E1668">
            <v>2400</v>
          </cell>
        </row>
        <row r="1669">
          <cell r="A1669">
            <v>8025</v>
          </cell>
          <cell r="B1669">
            <v>404</v>
          </cell>
          <cell r="C1669" t="str">
            <v>Post Retirement Medical</v>
          </cell>
          <cell r="D1669">
            <v>491.96774194</v>
          </cell>
          <cell r="E1669">
            <v>1212</v>
          </cell>
        </row>
        <row r="1670">
          <cell r="A1670">
            <v>8025</v>
          </cell>
          <cell r="B1670">
            <v>412</v>
          </cell>
          <cell r="C1670" t="str">
            <v>Post Retirement Medical</v>
          </cell>
          <cell r="D1670">
            <v>0</v>
          </cell>
          <cell r="E1670">
            <v>0</v>
          </cell>
        </row>
        <row r="1671">
          <cell r="A1671">
            <v>8025</v>
          </cell>
          <cell r="B1671">
            <v>500</v>
          </cell>
          <cell r="C1671" t="str">
            <v>Post Retirement Medical</v>
          </cell>
          <cell r="D1671">
            <v>506.58064516000002</v>
          </cell>
          <cell r="E1671">
            <v>1248</v>
          </cell>
        </row>
        <row r="1672">
          <cell r="A1672">
            <v>8025</v>
          </cell>
          <cell r="B1672">
            <v>501</v>
          </cell>
          <cell r="C1672" t="str">
            <v>Post Retirement Medical</v>
          </cell>
          <cell r="D1672">
            <v>7998.1290323000003</v>
          </cell>
          <cell r="E1672">
            <v>19704</v>
          </cell>
        </row>
        <row r="1673">
          <cell r="A1673">
            <v>8025</v>
          </cell>
          <cell r="B1673">
            <v>502</v>
          </cell>
          <cell r="C1673" t="str">
            <v>Post Retirement Medical</v>
          </cell>
          <cell r="D1673">
            <v>1266.4516129000001</v>
          </cell>
          <cell r="E1673">
            <v>3120</v>
          </cell>
        </row>
        <row r="1674">
          <cell r="A1674">
            <v>8025</v>
          </cell>
          <cell r="B1674">
            <v>503</v>
          </cell>
          <cell r="C1674" t="str">
            <v>Post Retirement Medical</v>
          </cell>
          <cell r="D1674">
            <v>82.806451612999993</v>
          </cell>
          <cell r="E1674">
            <v>204</v>
          </cell>
        </row>
        <row r="1675">
          <cell r="A1675">
            <v>8025</v>
          </cell>
          <cell r="B1675">
            <v>504</v>
          </cell>
          <cell r="C1675" t="str">
            <v>Post Retirement Medical</v>
          </cell>
          <cell r="D1675">
            <v>2484.1935484000001</v>
          </cell>
          <cell r="E1675">
            <v>6120</v>
          </cell>
        </row>
        <row r="1676">
          <cell r="A1676">
            <v>8025</v>
          </cell>
          <cell r="B1676">
            <v>506</v>
          </cell>
          <cell r="C1676" t="str">
            <v>Post Retirement Medical</v>
          </cell>
          <cell r="D1676">
            <v>482.22580644999999</v>
          </cell>
          <cell r="E1676">
            <v>1188</v>
          </cell>
        </row>
        <row r="1677">
          <cell r="A1677">
            <v>8025</v>
          </cell>
          <cell r="B1677">
            <v>600</v>
          </cell>
          <cell r="C1677" t="str">
            <v>Post Retirement Medical</v>
          </cell>
          <cell r="D1677">
            <v>565.03225806</v>
          </cell>
          <cell r="E1677">
            <v>812</v>
          </cell>
        </row>
        <row r="1678">
          <cell r="A1678">
            <v>8025</v>
          </cell>
          <cell r="B1678">
            <v>700</v>
          </cell>
          <cell r="C1678" t="str">
            <v>Post Retirement Medical</v>
          </cell>
          <cell r="D1678">
            <v>0</v>
          </cell>
          <cell r="E1678">
            <v>0</v>
          </cell>
        </row>
        <row r="1679">
          <cell r="A1679">
            <v>8025</v>
          </cell>
          <cell r="B1679">
            <v>998</v>
          </cell>
          <cell r="C1679" t="str">
            <v>Post Retirement Medical</v>
          </cell>
          <cell r="D1679">
            <v>1057</v>
          </cell>
          <cell r="E1679">
            <v>2604</v>
          </cell>
        </row>
        <row r="1680">
          <cell r="A1680">
            <v>8025</v>
          </cell>
          <cell r="B1680" t="str">
            <v xml:space="preserve"> </v>
          </cell>
          <cell r="C1680" t="str">
            <v>Post Retirement Medical</v>
          </cell>
          <cell r="D1680">
            <v>50276.158064037001</v>
          </cell>
          <cell r="E1680">
            <v>85041.9</v>
          </cell>
        </row>
        <row r="1681">
          <cell r="A1681">
            <v>8026</v>
          </cell>
          <cell r="B1681">
            <v>1</v>
          </cell>
          <cell r="C1681" t="str">
            <v>Post Retirement Life</v>
          </cell>
          <cell r="D1681">
            <v>292.25806452</v>
          </cell>
          <cell r="E1681">
            <v>720</v>
          </cell>
        </row>
        <row r="1682">
          <cell r="A1682">
            <v>8026</v>
          </cell>
          <cell r="B1682">
            <v>2</v>
          </cell>
          <cell r="C1682" t="str">
            <v>Post Retirement Life</v>
          </cell>
          <cell r="D1682">
            <v>360.45161289999999</v>
          </cell>
          <cell r="E1682">
            <v>888</v>
          </cell>
        </row>
        <row r="1683">
          <cell r="A1683">
            <v>8026</v>
          </cell>
          <cell r="B1683">
            <v>3</v>
          </cell>
          <cell r="C1683" t="str">
            <v>Post Retirement Life</v>
          </cell>
          <cell r="D1683">
            <v>462.74193548</v>
          </cell>
          <cell r="E1683">
            <v>1140</v>
          </cell>
        </row>
        <row r="1684">
          <cell r="A1684">
            <v>8026</v>
          </cell>
          <cell r="B1684">
            <v>4</v>
          </cell>
          <cell r="C1684" t="str">
            <v>Post Retirement Life</v>
          </cell>
          <cell r="D1684">
            <v>0</v>
          </cell>
          <cell r="E1684">
            <v>0</v>
          </cell>
        </row>
        <row r="1685">
          <cell r="A1685">
            <v>8026</v>
          </cell>
          <cell r="B1685">
            <v>5</v>
          </cell>
          <cell r="C1685" t="str">
            <v>Post Retirement Life</v>
          </cell>
          <cell r="D1685">
            <v>379.93548386999998</v>
          </cell>
          <cell r="E1685">
            <v>936</v>
          </cell>
        </row>
        <row r="1686">
          <cell r="A1686">
            <v>8026</v>
          </cell>
          <cell r="B1686">
            <v>6</v>
          </cell>
          <cell r="C1686" t="str">
            <v>Post Retirement Life</v>
          </cell>
          <cell r="D1686">
            <v>1120.3225806</v>
          </cell>
          <cell r="E1686">
            <v>2760</v>
          </cell>
        </row>
        <row r="1687">
          <cell r="A1687">
            <v>8026</v>
          </cell>
          <cell r="B1687">
            <v>7</v>
          </cell>
          <cell r="C1687" t="str">
            <v>Post Retirement Life</v>
          </cell>
          <cell r="D1687">
            <v>701.41935483999998</v>
          </cell>
          <cell r="E1687">
            <v>1728</v>
          </cell>
        </row>
        <row r="1688">
          <cell r="A1688">
            <v>8026</v>
          </cell>
          <cell r="B1688">
            <v>8</v>
          </cell>
          <cell r="C1688" t="str">
            <v>Post Retirement Life</v>
          </cell>
          <cell r="D1688">
            <v>68.193548387000007</v>
          </cell>
          <cell r="E1688">
            <v>168</v>
          </cell>
        </row>
        <row r="1689">
          <cell r="A1689">
            <v>8026</v>
          </cell>
          <cell r="B1689">
            <v>9</v>
          </cell>
          <cell r="C1689" t="str">
            <v>Post Retirement Life</v>
          </cell>
          <cell r="D1689">
            <v>43.838709676999997</v>
          </cell>
          <cell r="E1689">
            <v>108</v>
          </cell>
        </row>
        <row r="1690">
          <cell r="A1690">
            <v>8026</v>
          </cell>
          <cell r="B1690">
            <v>10</v>
          </cell>
          <cell r="C1690" t="str">
            <v>Post Retirement Life</v>
          </cell>
          <cell r="D1690">
            <v>267.90322580999998</v>
          </cell>
          <cell r="E1690">
            <v>660</v>
          </cell>
        </row>
        <row r="1691">
          <cell r="A1691">
            <v>8026</v>
          </cell>
          <cell r="B1691">
            <v>11</v>
          </cell>
          <cell r="C1691" t="str">
            <v>Post Retirement Life</v>
          </cell>
          <cell r="D1691">
            <v>219.19354838999999</v>
          </cell>
          <cell r="E1691">
            <v>540</v>
          </cell>
        </row>
        <row r="1692">
          <cell r="A1692">
            <v>8026</v>
          </cell>
          <cell r="B1692">
            <v>12</v>
          </cell>
          <cell r="C1692" t="str">
            <v>Post Retirement Life</v>
          </cell>
          <cell r="D1692">
            <v>165.61290323</v>
          </cell>
          <cell r="E1692">
            <v>408</v>
          </cell>
        </row>
        <row r="1693">
          <cell r="A1693">
            <v>8026</v>
          </cell>
          <cell r="B1693">
            <v>14</v>
          </cell>
          <cell r="C1693" t="str">
            <v>Post Retirement Life</v>
          </cell>
          <cell r="D1693">
            <v>73.064516128999998</v>
          </cell>
          <cell r="E1693">
            <v>180</v>
          </cell>
        </row>
        <row r="1694">
          <cell r="A1694">
            <v>8026</v>
          </cell>
          <cell r="B1694">
            <v>40</v>
          </cell>
          <cell r="C1694" t="str">
            <v>Post Retirement Life</v>
          </cell>
          <cell r="D1694">
            <v>228.93548387000001</v>
          </cell>
          <cell r="E1694">
            <v>564</v>
          </cell>
        </row>
        <row r="1695">
          <cell r="A1695">
            <v>8026</v>
          </cell>
          <cell r="B1695">
            <v>83</v>
          </cell>
          <cell r="C1695" t="str">
            <v>Post Retirement Life</v>
          </cell>
          <cell r="D1695">
            <v>0</v>
          </cell>
          <cell r="E1695">
            <v>0</v>
          </cell>
        </row>
        <row r="1696">
          <cell r="A1696">
            <v>8026</v>
          </cell>
          <cell r="B1696">
            <v>86</v>
          </cell>
          <cell r="C1696" t="str">
            <v>Post Retirement Life</v>
          </cell>
          <cell r="D1696">
            <v>0</v>
          </cell>
          <cell r="E1696">
            <v>0</v>
          </cell>
        </row>
        <row r="1697">
          <cell r="A1697">
            <v>8026</v>
          </cell>
          <cell r="B1697">
            <v>100</v>
          </cell>
          <cell r="C1697" t="str">
            <v>Post Retirement Life</v>
          </cell>
          <cell r="D1697">
            <v>0</v>
          </cell>
          <cell r="E1697">
            <v>0</v>
          </cell>
        </row>
        <row r="1698">
          <cell r="A1698">
            <v>8026</v>
          </cell>
          <cell r="B1698">
            <v>122</v>
          </cell>
          <cell r="C1698" t="str">
            <v>Post Retirement Life</v>
          </cell>
          <cell r="D1698">
            <v>0</v>
          </cell>
          <cell r="E1698">
            <v>0</v>
          </cell>
        </row>
        <row r="1699">
          <cell r="A1699">
            <v>8026</v>
          </cell>
          <cell r="B1699">
            <v>130</v>
          </cell>
          <cell r="C1699" t="str">
            <v>Post Retirement Life</v>
          </cell>
          <cell r="D1699">
            <v>0</v>
          </cell>
          <cell r="E1699">
            <v>0</v>
          </cell>
        </row>
        <row r="1700">
          <cell r="A1700">
            <v>8026</v>
          </cell>
          <cell r="B1700">
            <v>131</v>
          </cell>
          <cell r="C1700" t="str">
            <v>Post Retirement Life</v>
          </cell>
          <cell r="D1700">
            <v>0</v>
          </cell>
          <cell r="E1700">
            <v>0</v>
          </cell>
        </row>
        <row r="1701">
          <cell r="A1701">
            <v>8026</v>
          </cell>
          <cell r="B1701">
            <v>301</v>
          </cell>
          <cell r="C1701" t="str">
            <v>Post Retirement Life</v>
          </cell>
          <cell r="D1701">
            <v>0</v>
          </cell>
          <cell r="E1701">
            <v>0</v>
          </cell>
        </row>
        <row r="1702">
          <cell r="A1702">
            <v>8026</v>
          </cell>
          <cell r="B1702">
            <v>350</v>
          </cell>
          <cell r="C1702" t="str">
            <v>Post Retirement Life</v>
          </cell>
          <cell r="D1702">
            <v>214.32258064999999</v>
          </cell>
          <cell r="E1702">
            <v>528</v>
          </cell>
        </row>
        <row r="1703">
          <cell r="A1703">
            <v>8026</v>
          </cell>
          <cell r="B1703">
            <v>400</v>
          </cell>
          <cell r="C1703" t="str">
            <v>Post Retirement Life</v>
          </cell>
          <cell r="D1703">
            <v>-10830.967742000001</v>
          </cell>
          <cell r="E1703">
            <v>-9120</v>
          </cell>
        </row>
        <row r="1704">
          <cell r="A1704">
            <v>8026</v>
          </cell>
          <cell r="B1704">
            <v>401</v>
          </cell>
          <cell r="C1704" t="str">
            <v>Post Retirement Life</v>
          </cell>
          <cell r="D1704">
            <v>0</v>
          </cell>
          <cell r="E1704">
            <v>0</v>
          </cell>
        </row>
        <row r="1705">
          <cell r="A1705">
            <v>8026</v>
          </cell>
          <cell r="B1705">
            <v>402</v>
          </cell>
          <cell r="C1705" t="str">
            <v>Post Retirement Life</v>
          </cell>
          <cell r="D1705">
            <v>681.93548386999998</v>
          </cell>
          <cell r="E1705">
            <v>1680</v>
          </cell>
        </row>
        <row r="1706">
          <cell r="A1706">
            <v>8026</v>
          </cell>
          <cell r="B1706">
            <v>404</v>
          </cell>
          <cell r="C1706" t="str">
            <v>Post Retirement Life</v>
          </cell>
          <cell r="D1706">
            <v>345.83870968000002</v>
          </cell>
          <cell r="E1706">
            <v>852</v>
          </cell>
        </row>
        <row r="1707">
          <cell r="A1707">
            <v>8026</v>
          </cell>
          <cell r="B1707">
            <v>412</v>
          </cell>
          <cell r="C1707" t="str">
            <v>Post Retirement Life</v>
          </cell>
          <cell r="D1707">
            <v>0</v>
          </cell>
          <cell r="E1707">
            <v>0</v>
          </cell>
        </row>
        <row r="1708">
          <cell r="A1708">
            <v>8026</v>
          </cell>
          <cell r="B1708">
            <v>500</v>
          </cell>
          <cell r="C1708" t="str">
            <v>Post Retirement Life</v>
          </cell>
          <cell r="D1708">
            <v>355.58064516000002</v>
          </cell>
          <cell r="E1708">
            <v>876</v>
          </cell>
        </row>
        <row r="1709">
          <cell r="A1709">
            <v>8026</v>
          </cell>
          <cell r="B1709">
            <v>501</v>
          </cell>
          <cell r="C1709" t="str">
            <v>Post Retirement Life</v>
          </cell>
          <cell r="D1709">
            <v>5596.7419355000002</v>
          </cell>
          <cell r="E1709">
            <v>13788</v>
          </cell>
        </row>
        <row r="1710">
          <cell r="A1710">
            <v>8026</v>
          </cell>
          <cell r="B1710">
            <v>502</v>
          </cell>
          <cell r="C1710" t="str">
            <v>Post Retirement Life</v>
          </cell>
          <cell r="D1710">
            <v>886.51612903</v>
          </cell>
          <cell r="E1710">
            <v>2184</v>
          </cell>
        </row>
        <row r="1711">
          <cell r="A1711">
            <v>8026</v>
          </cell>
          <cell r="B1711">
            <v>503</v>
          </cell>
          <cell r="C1711" t="str">
            <v>Post Retirement Life</v>
          </cell>
          <cell r="D1711">
            <v>58.451612902999997</v>
          </cell>
          <cell r="E1711">
            <v>144</v>
          </cell>
        </row>
        <row r="1712">
          <cell r="A1712">
            <v>8026</v>
          </cell>
          <cell r="B1712">
            <v>504</v>
          </cell>
          <cell r="C1712" t="str">
            <v>Post Retirement Life</v>
          </cell>
          <cell r="D1712">
            <v>1738.9354839</v>
          </cell>
          <cell r="E1712">
            <v>4284</v>
          </cell>
        </row>
        <row r="1713">
          <cell r="A1713">
            <v>8026</v>
          </cell>
          <cell r="B1713">
            <v>506</v>
          </cell>
          <cell r="C1713" t="str">
            <v>Post Retirement Life</v>
          </cell>
          <cell r="D1713">
            <v>340.96774194</v>
          </cell>
          <cell r="E1713">
            <v>840</v>
          </cell>
        </row>
        <row r="1714">
          <cell r="A1714">
            <v>8026</v>
          </cell>
          <cell r="B1714">
            <v>600</v>
          </cell>
          <cell r="C1714" t="str">
            <v>Post Retirement Life</v>
          </cell>
          <cell r="D1714">
            <v>394.54838710000001</v>
          </cell>
          <cell r="E1714">
            <v>567</v>
          </cell>
        </row>
        <row r="1715">
          <cell r="A1715">
            <v>8026</v>
          </cell>
          <cell r="B1715">
            <v>700</v>
          </cell>
          <cell r="C1715" t="str">
            <v>Post Retirement Life</v>
          </cell>
          <cell r="D1715">
            <v>0</v>
          </cell>
          <cell r="E1715">
            <v>0</v>
          </cell>
        </row>
        <row r="1716">
          <cell r="A1716">
            <v>8026</v>
          </cell>
          <cell r="B1716">
            <v>998</v>
          </cell>
          <cell r="C1716" t="str">
            <v>Post Retirement Life</v>
          </cell>
          <cell r="D1716">
            <v>740.38709676999997</v>
          </cell>
          <cell r="E1716">
            <v>1824</v>
          </cell>
        </row>
        <row r="1717">
          <cell r="A1717">
            <v>8026</v>
          </cell>
          <cell r="B1717" t="str">
            <v xml:space="preserve"> </v>
          </cell>
          <cell r="C1717" t="str">
            <v>Post Retirement Life</v>
          </cell>
          <cell r="D1717">
            <v>4907.1290322059995</v>
          </cell>
          <cell r="E1717">
            <v>29247</v>
          </cell>
        </row>
        <row r="1718">
          <cell r="A1718">
            <v>8030</v>
          </cell>
          <cell r="B1718">
            <v>1</v>
          </cell>
          <cell r="C1718" t="str">
            <v>Education &amp; Training</v>
          </cell>
          <cell r="D1718">
            <v>16.21</v>
          </cell>
          <cell r="E1718">
            <v>39.020000000000003</v>
          </cell>
        </row>
        <row r="1719">
          <cell r="A1719">
            <v>8030</v>
          </cell>
          <cell r="B1719">
            <v>2</v>
          </cell>
          <cell r="C1719" t="str">
            <v>Education &amp; Training</v>
          </cell>
          <cell r="D1719">
            <v>255</v>
          </cell>
          <cell r="E1719">
            <v>255</v>
          </cell>
        </row>
        <row r="1720">
          <cell r="A1720">
            <v>8030</v>
          </cell>
          <cell r="B1720">
            <v>3</v>
          </cell>
          <cell r="C1720" t="str">
            <v>Education &amp; Training</v>
          </cell>
          <cell r="D1720">
            <v>0</v>
          </cell>
          <cell r="E1720">
            <v>0</v>
          </cell>
        </row>
        <row r="1721">
          <cell r="A1721">
            <v>8030</v>
          </cell>
          <cell r="B1721">
            <v>5</v>
          </cell>
          <cell r="C1721" t="str">
            <v>Education &amp; Training</v>
          </cell>
          <cell r="D1721">
            <v>0</v>
          </cell>
          <cell r="E1721">
            <v>0</v>
          </cell>
        </row>
        <row r="1722">
          <cell r="A1722">
            <v>8030</v>
          </cell>
          <cell r="B1722">
            <v>6</v>
          </cell>
          <cell r="C1722" t="str">
            <v>Education &amp; Training</v>
          </cell>
          <cell r="D1722">
            <v>1555</v>
          </cell>
          <cell r="E1722">
            <v>4113.29</v>
          </cell>
        </row>
        <row r="1723">
          <cell r="A1723">
            <v>8030</v>
          </cell>
          <cell r="B1723">
            <v>7</v>
          </cell>
          <cell r="C1723" t="str">
            <v>Education &amp; Training</v>
          </cell>
          <cell r="D1723">
            <v>130</v>
          </cell>
          <cell r="E1723">
            <v>130</v>
          </cell>
        </row>
        <row r="1724">
          <cell r="A1724">
            <v>8030</v>
          </cell>
          <cell r="B1724">
            <v>8</v>
          </cell>
          <cell r="C1724" t="str">
            <v>Education &amp; Training</v>
          </cell>
          <cell r="D1724">
            <v>461.05935484000003</v>
          </cell>
          <cell r="E1724">
            <v>587.36</v>
          </cell>
        </row>
        <row r="1725">
          <cell r="A1725">
            <v>8030</v>
          </cell>
          <cell r="B1725">
            <v>9</v>
          </cell>
          <cell r="C1725" t="str">
            <v>Education &amp; Training</v>
          </cell>
          <cell r="D1725">
            <v>0</v>
          </cell>
          <cell r="E1725">
            <v>0</v>
          </cell>
        </row>
        <row r="1726">
          <cell r="A1726">
            <v>8030</v>
          </cell>
          <cell r="B1726">
            <v>11</v>
          </cell>
          <cell r="C1726" t="str">
            <v>Education &amp; Training</v>
          </cell>
          <cell r="D1726">
            <v>0</v>
          </cell>
          <cell r="E1726">
            <v>0</v>
          </cell>
        </row>
        <row r="1727">
          <cell r="A1727">
            <v>8030</v>
          </cell>
          <cell r="B1727">
            <v>12</v>
          </cell>
          <cell r="C1727" t="str">
            <v>Education &amp; Training</v>
          </cell>
          <cell r="D1727">
            <v>0</v>
          </cell>
          <cell r="E1727">
            <v>0</v>
          </cell>
        </row>
        <row r="1728">
          <cell r="A1728">
            <v>8030</v>
          </cell>
          <cell r="B1728">
            <v>14</v>
          </cell>
          <cell r="C1728" t="str">
            <v>Employee Training</v>
          </cell>
          <cell r="D1728">
            <v>0</v>
          </cell>
          <cell r="E1728">
            <v>0</v>
          </cell>
        </row>
        <row r="1729">
          <cell r="A1729">
            <v>8030</v>
          </cell>
          <cell r="B1729">
            <v>100</v>
          </cell>
          <cell r="C1729" t="str">
            <v>Education &amp; Training</v>
          </cell>
          <cell r="D1729">
            <v>0</v>
          </cell>
          <cell r="E1729">
            <v>0</v>
          </cell>
        </row>
        <row r="1730">
          <cell r="A1730">
            <v>8030</v>
          </cell>
          <cell r="B1730">
            <v>122</v>
          </cell>
          <cell r="C1730" t="str">
            <v>Education &amp; Training</v>
          </cell>
          <cell r="D1730">
            <v>0</v>
          </cell>
          <cell r="E1730">
            <v>0</v>
          </cell>
        </row>
        <row r="1731">
          <cell r="A1731">
            <v>8030</v>
          </cell>
          <cell r="B1731">
            <v>130</v>
          </cell>
          <cell r="C1731" t="str">
            <v>Education &amp; Training</v>
          </cell>
          <cell r="D1731">
            <v>0</v>
          </cell>
          <cell r="E1731">
            <v>0</v>
          </cell>
        </row>
        <row r="1732">
          <cell r="A1732">
            <v>8030</v>
          </cell>
          <cell r="B1732">
            <v>131</v>
          </cell>
          <cell r="C1732" t="str">
            <v>Education &amp; Training</v>
          </cell>
          <cell r="D1732">
            <v>0</v>
          </cell>
          <cell r="E1732">
            <v>0</v>
          </cell>
        </row>
        <row r="1733">
          <cell r="A1733">
            <v>8030</v>
          </cell>
          <cell r="B1733">
            <v>301</v>
          </cell>
          <cell r="C1733" t="str">
            <v>Education &amp; Training</v>
          </cell>
          <cell r="D1733">
            <v>0</v>
          </cell>
          <cell r="E1733">
            <v>0</v>
          </cell>
        </row>
        <row r="1734">
          <cell r="A1734">
            <v>8030</v>
          </cell>
          <cell r="B1734">
            <v>350</v>
          </cell>
          <cell r="C1734" t="str">
            <v>Education &amp; Training</v>
          </cell>
          <cell r="D1734">
            <v>0</v>
          </cell>
          <cell r="E1734">
            <v>0</v>
          </cell>
        </row>
        <row r="1735">
          <cell r="A1735">
            <v>8030</v>
          </cell>
          <cell r="B1735">
            <v>400</v>
          </cell>
          <cell r="C1735" t="str">
            <v>Employee Training</v>
          </cell>
          <cell r="D1735">
            <v>452.18</v>
          </cell>
          <cell r="E1735">
            <v>1411.16</v>
          </cell>
        </row>
        <row r="1736">
          <cell r="A1736">
            <v>8030</v>
          </cell>
          <cell r="B1736">
            <v>401</v>
          </cell>
          <cell r="C1736" t="str">
            <v>Education &amp; Training</v>
          </cell>
          <cell r="D1736">
            <v>0</v>
          </cell>
          <cell r="E1736">
            <v>0</v>
          </cell>
        </row>
        <row r="1737">
          <cell r="A1737">
            <v>8030</v>
          </cell>
          <cell r="B1737">
            <v>402</v>
          </cell>
          <cell r="C1737" t="str">
            <v>Employee Training</v>
          </cell>
          <cell r="D1737">
            <v>2755.1874194000002</v>
          </cell>
          <cell r="E1737">
            <v>5708.43</v>
          </cell>
        </row>
        <row r="1738">
          <cell r="A1738">
            <v>8030</v>
          </cell>
          <cell r="B1738">
            <v>403</v>
          </cell>
          <cell r="C1738" t="str">
            <v>Employee Training</v>
          </cell>
          <cell r="D1738">
            <v>0</v>
          </cell>
          <cell r="E1738">
            <v>1048</v>
          </cell>
        </row>
        <row r="1739">
          <cell r="A1739">
            <v>8030</v>
          </cell>
          <cell r="B1739">
            <v>404</v>
          </cell>
          <cell r="C1739" t="str">
            <v>Employee Training</v>
          </cell>
          <cell r="D1739">
            <v>0</v>
          </cell>
          <cell r="E1739">
            <v>695</v>
          </cell>
        </row>
        <row r="1740">
          <cell r="A1740">
            <v>8030</v>
          </cell>
          <cell r="B1740">
            <v>500</v>
          </cell>
          <cell r="C1740" t="str">
            <v>Employee Training</v>
          </cell>
          <cell r="D1740">
            <v>465</v>
          </cell>
          <cell r="E1740">
            <v>465</v>
          </cell>
        </row>
        <row r="1741">
          <cell r="A1741">
            <v>8030</v>
          </cell>
          <cell r="B1741">
            <v>501</v>
          </cell>
          <cell r="C1741" t="str">
            <v>Employee Training</v>
          </cell>
          <cell r="D1741">
            <v>0</v>
          </cell>
          <cell r="E1741">
            <v>0</v>
          </cell>
        </row>
        <row r="1742">
          <cell r="A1742">
            <v>8030</v>
          </cell>
          <cell r="B1742">
            <v>502</v>
          </cell>
          <cell r="C1742" t="str">
            <v>Employee Training</v>
          </cell>
          <cell r="D1742">
            <v>14263.649676999999</v>
          </cell>
          <cell r="E1742">
            <v>16051.93</v>
          </cell>
        </row>
        <row r="1743">
          <cell r="A1743">
            <v>8030</v>
          </cell>
          <cell r="B1743">
            <v>503</v>
          </cell>
          <cell r="C1743" t="str">
            <v>Employee Training</v>
          </cell>
          <cell r="D1743">
            <v>0</v>
          </cell>
          <cell r="E1743">
            <v>693</v>
          </cell>
        </row>
        <row r="1744">
          <cell r="A1744">
            <v>8030</v>
          </cell>
          <cell r="B1744">
            <v>504</v>
          </cell>
          <cell r="C1744" t="str">
            <v>Employee Training</v>
          </cell>
          <cell r="D1744">
            <v>6887.3090322999997</v>
          </cell>
          <cell r="E1744">
            <v>9161.7900000000009</v>
          </cell>
        </row>
        <row r="1745">
          <cell r="A1745">
            <v>8030</v>
          </cell>
          <cell r="B1745">
            <v>506</v>
          </cell>
          <cell r="C1745" t="str">
            <v>Employee Training</v>
          </cell>
          <cell r="D1745">
            <v>3235.8064515999999</v>
          </cell>
          <cell r="E1745">
            <v>3484</v>
          </cell>
        </row>
        <row r="1746">
          <cell r="A1746">
            <v>8030</v>
          </cell>
          <cell r="B1746">
            <v>998</v>
          </cell>
          <cell r="C1746" t="str">
            <v>Employee Training</v>
          </cell>
          <cell r="D1746">
            <v>0</v>
          </cell>
          <cell r="E1746">
            <v>155.5</v>
          </cell>
        </row>
        <row r="1747">
          <cell r="A1747">
            <v>8030</v>
          </cell>
          <cell r="B1747" t="str">
            <v xml:space="preserve"> </v>
          </cell>
          <cell r="C1747" t="str">
            <v>Employee Training</v>
          </cell>
          <cell r="D1747">
            <v>30476.401935139998</v>
          </cell>
          <cell r="E1747">
            <v>43998.479999999996</v>
          </cell>
        </row>
        <row r="1748">
          <cell r="A1748">
            <v>8033</v>
          </cell>
          <cell r="B1748">
            <v>1</v>
          </cell>
          <cell r="C1748" t="str">
            <v>Employee Relations</v>
          </cell>
          <cell r="D1748">
            <v>6062.1603225999997</v>
          </cell>
          <cell r="E1748">
            <v>9444.9699999999993</v>
          </cell>
        </row>
        <row r="1749">
          <cell r="A1749">
            <v>8033</v>
          </cell>
          <cell r="B1749">
            <v>2</v>
          </cell>
          <cell r="C1749" t="str">
            <v>Employee Relations</v>
          </cell>
          <cell r="D1749">
            <v>4522.8332258</v>
          </cell>
          <cell r="E1749">
            <v>6762.04</v>
          </cell>
        </row>
        <row r="1750">
          <cell r="A1750">
            <v>8033</v>
          </cell>
          <cell r="B1750">
            <v>3</v>
          </cell>
          <cell r="C1750" t="str">
            <v>Employee Relations</v>
          </cell>
          <cell r="D1750">
            <v>6008.5403225999999</v>
          </cell>
          <cell r="E1750">
            <v>9444.26</v>
          </cell>
        </row>
        <row r="1751">
          <cell r="A1751">
            <v>8033</v>
          </cell>
          <cell r="B1751">
            <v>4</v>
          </cell>
          <cell r="C1751" t="str">
            <v>Employee Relations</v>
          </cell>
          <cell r="D1751">
            <v>0</v>
          </cell>
          <cell r="E1751">
            <v>0</v>
          </cell>
        </row>
        <row r="1752">
          <cell r="A1752">
            <v>8033</v>
          </cell>
          <cell r="B1752">
            <v>5</v>
          </cell>
          <cell r="C1752" t="str">
            <v>Employee Relations</v>
          </cell>
          <cell r="D1752">
            <v>4853.4670968</v>
          </cell>
          <cell r="E1752">
            <v>7485.89</v>
          </cell>
        </row>
        <row r="1753">
          <cell r="A1753">
            <v>8033</v>
          </cell>
          <cell r="B1753">
            <v>6</v>
          </cell>
          <cell r="C1753" t="str">
            <v>Employee Relations</v>
          </cell>
          <cell r="D1753">
            <v>8801.5432258000001</v>
          </cell>
          <cell r="E1753">
            <v>14938.69</v>
          </cell>
        </row>
        <row r="1754">
          <cell r="A1754">
            <v>8033</v>
          </cell>
          <cell r="B1754">
            <v>7</v>
          </cell>
          <cell r="C1754" t="str">
            <v>Employee Relations</v>
          </cell>
          <cell r="D1754">
            <v>8972.1851612999999</v>
          </cell>
          <cell r="E1754">
            <v>14172.91</v>
          </cell>
        </row>
        <row r="1755">
          <cell r="A1755">
            <v>8033</v>
          </cell>
          <cell r="B1755">
            <v>8</v>
          </cell>
          <cell r="C1755" t="str">
            <v>Employee Relations</v>
          </cell>
          <cell r="D1755">
            <v>2520.2806452</v>
          </cell>
          <cell r="E1755">
            <v>4016.25</v>
          </cell>
        </row>
        <row r="1756">
          <cell r="A1756">
            <v>8033</v>
          </cell>
          <cell r="B1756">
            <v>9</v>
          </cell>
          <cell r="C1756" t="str">
            <v>Employee Relations</v>
          </cell>
          <cell r="D1756">
            <v>1620.5429032</v>
          </cell>
          <cell r="E1756">
            <v>2477.19</v>
          </cell>
        </row>
        <row r="1757">
          <cell r="A1757">
            <v>8033</v>
          </cell>
          <cell r="B1757">
            <v>10</v>
          </cell>
          <cell r="C1757" t="str">
            <v>Employee Relations</v>
          </cell>
          <cell r="D1757">
            <v>3203.7880645</v>
          </cell>
          <cell r="E1757">
            <v>5122.63</v>
          </cell>
        </row>
        <row r="1758">
          <cell r="A1758">
            <v>8033</v>
          </cell>
          <cell r="B1758">
            <v>11</v>
          </cell>
          <cell r="C1758" t="str">
            <v>Employee Relations</v>
          </cell>
          <cell r="D1758">
            <v>3973.9790323000002</v>
          </cell>
          <cell r="E1758">
            <v>6106.8</v>
          </cell>
        </row>
        <row r="1759">
          <cell r="A1759">
            <v>8033</v>
          </cell>
          <cell r="B1759">
            <v>12</v>
          </cell>
          <cell r="C1759" t="str">
            <v>Employee Relations</v>
          </cell>
          <cell r="D1759">
            <v>3387.3732258</v>
          </cell>
          <cell r="E1759">
            <v>5331.8</v>
          </cell>
        </row>
        <row r="1760">
          <cell r="A1760">
            <v>8033</v>
          </cell>
          <cell r="B1760">
            <v>14</v>
          </cell>
          <cell r="C1760" t="str">
            <v>Employee Relations</v>
          </cell>
          <cell r="D1760">
            <v>2384.3874194</v>
          </cell>
          <cell r="E1760">
            <v>3745.98</v>
          </cell>
        </row>
        <row r="1761">
          <cell r="A1761">
            <v>8033</v>
          </cell>
          <cell r="B1761">
            <v>82</v>
          </cell>
          <cell r="C1761" t="str">
            <v>Employee Relations</v>
          </cell>
          <cell r="D1761">
            <v>0</v>
          </cell>
          <cell r="E1761">
            <v>0</v>
          </cell>
        </row>
        <row r="1762">
          <cell r="A1762">
            <v>8033</v>
          </cell>
          <cell r="B1762">
            <v>86</v>
          </cell>
          <cell r="C1762" t="str">
            <v>Employee Relations</v>
          </cell>
          <cell r="D1762">
            <v>0</v>
          </cell>
          <cell r="E1762">
            <v>0</v>
          </cell>
        </row>
        <row r="1763">
          <cell r="A1763">
            <v>8033</v>
          </cell>
          <cell r="B1763">
            <v>100</v>
          </cell>
          <cell r="C1763" t="str">
            <v>Employee Relations</v>
          </cell>
          <cell r="D1763">
            <v>0</v>
          </cell>
          <cell r="E1763">
            <v>0</v>
          </cell>
        </row>
        <row r="1764">
          <cell r="A1764">
            <v>8033</v>
          </cell>
          <cell r="B1764">
            <v>122</v>
          </cell>
          <cell r="C1764" t="str">
            <v>Employee Relations</v>
          </cell>
          <cell r="D1764">
            <v>0</v>
          </cell>
          <cell r="E1764">
            <v>0</v>
          </cell>
        </row>
        <row r="1765">
          <cell r="A1765">
            <v>8033</v>
          </cell>
          <cell r="B1765">
            <v>130</v>
          </cell>
          <cell r="C1765" t="str">
            <v>Employee Relations</v>
          </cell>
          <cell r="D1765">
            <v>0</v>
          </cell>
          <cell r="E1765">
            <v>0</v>
          </cell>
        </row>
        <row r="1766">
          <cell r="A1766">
            <v>8033</v>
          </cell>
          <cell r="B1766">
            <v>131</v>
          </cell>
          <cell r="C1766" t="str">
            <v>Employee Relations</v>
          </cell>
          <cell r="D1766">
            <v>0</v>
          </cell>
          <cell r="E1766">
            <v>0</v>
          </cell>
        </row>
        <row r="1767">
          <cell r="A1767">
            <v>8033</v>
          </cell>
          <cell r="B1767">
            <v>301</v>
          </cell>
          <cell r="C1767" t="str">
            <v>Employee Relations</v>
          </cell>
          <cell r="D1767">
            <v>0</v>
          </cell>
          <cell r="E1767">
            <v>0</v>
          </cell>
        </row>
        <row r="1768">
          <cell r="A1768">
            <v>8033</v>
          </cell>
          <cell r="B1768">
            <v>400</v>
          </cell>
          <cell r="C1768" t="str">
            <v>Employee Relations</v>
          </cell>
          <cell r="D1768">
            <v>2458.0222580999998</v>
          </cell>
          <cell r="E1768">
            <v>4773.32</v>
          </cell>
        </row>
        <row r="1769">
          <cell r="A1769">
            <v>8033</v>
          </cell>
          <cell r="B1769">
            <v>401</v>
          </cell>
          <cell r="C1769" t="str">
            <v>Employee Relations</v>
          </cell>
          <cell r="D1769">
            <v>0</v>
          </cell>
          <cell r="E1769">
            <v>0</v>
          </cell>
        </row>
        <row r="1770">
          <cell r="A1770">
            <v>8033</v>
          </cell>
          <cell r="B1770">
            <v>402</v>
          </cell>
          <cell r="C1770" t="str">
            <v>Employee Relations</v>
          </cell>
          <cell r="D1770">
            <v>270.77838709999997</v>
          </cell>
          <cell r="E1770">
            <v>598.49</v>
          </cell>
        </row>
        <row r="1771">
          <cell r="A1771">
            <v>8033</v>
          </cell>
          <cell r="B1771">
            <v>403</v>
          </cell>
          <cell r="C1771" t="str">
            <v>Employee Relations</v>
          </cell>
          <cell r="D1771">
            <v>0</v>
          </cell>
          <cell r="E1771">
            <v>57.23</v>
          </cell>
        </row>
        <row r="1772">
          <cell r="A1772">
            <v>8033</v>
          </cell>
          <cell r="B1772">
            <v>404</v>
          </cell>
          <cell r="C1772" t="str">
            <v>Employee Relations</v>
          </cell>
          <cell r="D1772">
            <v>3179.1832257999999</v>
          </cell>
          <cell r="E1772">
            <v>5477.24</v>
          </cell>
        </row>
        <row r="1773">
          <cell r="A1773">
            <v>8033</v>
          </cell>
          <cell r="B1773">
            <v>501</v>
          </cell>
          <cell r="C1773" t="str">
            <v>Employee Relations</v>
          </cell>
          <cell r="D1773">
            <v>14538.31</v>
          </cell>
          <cell r="E1773">
            <v>15339.17</v>
          </cell>
        </row>
        <row r="1774">
          <cell r="A1774">
            <v>8033</v>
          </cell>
          <cell r="B1774">
            <v>503</v>
          </cell>
          <cell r="C1774" t="str">
            <v>Employee Relations</v>
          </cell>
          <cell r="D1774">
            <v>0</v>
          </cell>
          <cell r="E1774">
            <v>112.48</v>
          </cell>
        </row>
        <row r="1775">
          <cell r="A1775">
            <v>8033</v>
          </cell>
          <cell r="B1775">
            <v>504</v>
          </cell>
          <cell r="C1775" t="str">
            <v>Employee Relations</v>
          </cell>
          <cell r="D1775">
            <v>245.71</v>
          </cell>
          <cell r="E1775">
            <v>271.69</v>
          </cell>
        </row>
        <row r="1776">
          <cell r="A1776">
            <v>8033</v>
          </cell>
          <cell r="B1776">
            <v>506</v>
          </cell>
          <cell r="C1776" t="str">
            <v>Employee Relations</v>
          </cell>
          <cell r="D1776">
            <v>-146820.75096999999</v>
          </cell>
          <cell r="E1776">
            <v>-224610.74</v>
          </cell>
        </row>
        <row r="1777">
          <cell r="A1777">
            <v>8033</v>
          </cell>
          <cell r="B1777">
            <v>998</v>
          </cell>
          <cell r="C1777" t="str">
            <v>Employee Relations</v>
          </cell>
          <cell r="D1777">
            <v>75.2</v>
          </cell>
          <cell r="E1777">
            <v>183.08</v>
          </cell>
        </row>
        <row r="1778">
          <cell r="A1778">
            <v>8033</v>
          </cell>
          <cell r="B1778" t="str">
            <v xml:space="preserve"> </v>
          </cell>
          <cell r="C1778" t="str">
            <v>Employee Relations</v>
          </cell>
          <cell r="D1778">
            <v>-69742.466453699992</v>
          </cell>
          <cell r="E1778">
            <v>-108748.62999999998</v>
          </cell>
        </row>
        <row r="1779">
          <cell r="A1779">
            <v>8036</v>
          </cell>
          <cell r="B1779">
            <v>1</v>
          </cell>
          <cell r="C1779" t="str">
            <v>Temporary/Contract Labor</v>
          </cell>
          <cell r="D1779">
            <v>290.02451612999999</v>
          </cell>
          <cell r="E1779">
            <v>1531.17</v>
          </cell>
        </row>
        <row r="1780">
          <cell r="A1780">
            <v>8036</v>
          </cell>
          <cell r="B1780">
            <v>2</v>
          </cell>
          <cell r="C1780" t="str">
            <v>Temporary/Contract Labor</v>
          </cell>
          <cell r="D1780">
            <v>470.72</v>
          </cell>
          <cell r="E1780">
            <v>6408.12</v>
          </cell>
        </row>
        <row r="1781">
          <cell r="A1781">
            <v>8036</v>
          </cell>
          <cell r="B1781">
            <v>3</v>
          </cell>
          <cell r="C1781" t="str">
            <v>Temporary/Contract Labor</v>
          </cell>
          <cell r="D1781">
            <v>598.95870967999997</v>
          </cell>
          <cell r="E1781">
            <v>6149.8</v>
          </cell>
        </row>
        <row r="1782">
          <cell r="A1782">
            <v>8036</v>
          </cell>
          <cell r="B1782">
            <v>4</v>
          </cell>
          <cell r="C1782" t="str">
            <v>Temporary/Contract Labor</v>
          </cell>
          <cell r="D1782">
            <v>0</v>
          </cell>
          <cell r="E1782">
            <v>0</v>
          </cell>
        </row>
        <row r="1783">
          <cell r="A1783">
            <v>8036</v>
          </cell>
          <cell r="B1783">
            <v>5</v>
          </cell>
          <cell r="C1783" t="str">
            <v>Temporary/Contract Labor</v>
          </cell>
          <cell r="D1783">
            <v>359.76451613</v>
          </cell>
          <cell r="E1783">
            <v>2338.2199999999998</v>
          </cell>
        </row>
        <row r="1784">
          <cell r="A1784">
            <v>8036</v>
          </cell>
          <cell r="B1784">
            <v>6</v>
          </cell>
          <cell r="C1784" t="str">
            <v>Temporary/Contract Labor</v>
          </cell>
          <cell r="D1784">
            <v>260.81580645000003</v>
          </cell>
          <cell r="E1784">
            <v>6587.28</v>
          </cell>
        </row>
        <row r="1785">
          <cell r="A1785">
            <v>8036</v>
          </cell>
          <cell r="B1785">
            <v>7</v>
          </cell>
          <cell r="C1785" t="str">
            <v>Temporary/Contract Labor</v>
          </cell>
          <cell r="D1785">
            <v>469.96903226000001</v>
          </cell>
          <cell r="E1785">
            <v>3988.48</v>
          </cell>
        </row>
        <row r="1786">
          <cell r="A1786">
            <v>8036</v>
          </cell>
          <cell r="B1786">
            <v>8</v>
          </cell>
          <cell r="C1786" t="str">
            <v>Temporary/Contract Labor</v>
          </cell>
          <cell r="D1786">
            <v>1754.9532257999999</v>
          </cell>
          <cell r="E1786">
            <v>2984.94</v>
          </cell>
        </row>
        <row r="1787">
          <cell r="A1787">
            <v>8036</v>
          </cell>
          <cell r="B1787">
            <v>10</v>
          </cell>
          <cell r="C1787" t="str">
            <v>Temporary/Contract Labor</v>
          </cell>
          <cell r="D1787">
            <v>3894.6619354999998</v>
          </cell>
          <cell r="E1787">
            <v>4967.75</v>
          </cell>
        </row>
        <row r="1788">
          <cell r="A1788">
            <v>8036</v>
          </cell>
          <cell r="B1788">
            <v>11</v>
          </cell>
          <cell r="C1788" t="str">
            <v>Temporary/Contract Labor</v>
          </cell>
          <cell r="D1788">
            <v>34.298709676999998</v>
          </cell>
          <cell r="E1788">
            <v>859.97</v>
          </cell>
        </row>
        <row r="1789">
          <cell r="A1789">
            <v>8036</v>
          </cell>
          <cell r="B1789">
            <v>12</v>
          </cell>
          <cell r="C1789" t="str">
            <v>Temporary/Contract Labor</v>
          </cell>
          <cell r="D1789">
            <v>45.725806452</v>
          </cell>
          <cell r="E1789">
            <v>1771.43</v>
          </cell>
        </row>
        <row r="1790">
          <cell r="A1790">
            <v>8036</v>
          </cell>
          <cell r="B1790">
            <v>14</v>
          </cell>
          <cell r="C1790" t="str">
            <v>Temporary/Contract Labor</v>
          </cell>
          <cell r="D1790">
            <v>213.75</v>
          </cell>
          <cell r="E1790">
            <v>5773.62</v>
          </cell>
        </row>
        <row r="1791">
          <cell r="A1791">
            <v>8036</v>
          </cell>
          <cell r="B1791">
            <v>81</v>
          </cell>
          <cell r="C1791" t="str">
            <v>Temporary/Contract Labor</v>
          </cell>
          <cell r="D1791">
            <v>0</v>
          </cell>
          <cell r="E1791">
            <v>0</v>
          </cell>
        </row>
        <row r="1792">
          <cell r="A1792">
            <v>8036</v>
          </cell>
          <cell r="B1792">
            <v>82</v>
          </cell>
          <cell r="C1792" t="str">
            <v>Temporary/Contract Labor</v>
          </cell>
          <cell r="D1792">
            <v>0</v>
          </cell>
          <cell r="E1792">
            <v>0</v>
          </cell>
        </row>
        <row r="1793">
          <cell r="A1793">
            <v>8036</v>
          </cell>
          <cell r="B1793">
            <v>83</v>
          </cell>
          <cell r="C1793" t="str">
            <v>Temporary/Contract Labor</v>
          </cell>
          <cell r="D1793">
            <v>0</v>
          </cell>
          <cell r="E1793">
            <v>0</v>
          </cell>
        </row>
        <row r="1794">
          <cell r="A1794">
            <v>8036</v>
          </cell>
          <cell r="B1794">
            <v>84</v>
          </cell>
          <cell r="C1794" t="str">
            <v>Temporary/Contract Labor</v>
          </cell>
          <cell r="D1794">
            <v>0</v>
          </cell>
          <cell r="E1794">
            <v>0</v>
          </cell>
        </row>
        <row r="1795">
          <cell r="A1795">
            <v>8036</v>
          </cell>
          <cell r="B1795">
            <v>86</v>
          </cell>
          <cell r="C1795" t="str">
            <v>Temporary/Contract Labor</v>
          </cell>
          <cell r="D1795">
            <v>0</v>
          </cell>
          <cell r="E1795">
            <v>0</v>
          </cell>
        </row>
        <row r="1796">
          <cell r="A1796">
            <v>8036</v>
          </cell>
          <cell r="B1796">
            <v>100</v>
          </cell>
          <cell r="C1796" t="str">
            <v>Temporary/Contract Labor</v>
          </cell>
          <cell r="D1796">
            <v>0</v>
          </cell>
          <cell r="E1796">
            <v>0</v>
          </cell>
        </row>
        <row r="1797">
          <cell r="A1797">
            <v>8036</v>
          </cell>
          <cell r="B1797">
            <v>122</v>
          </cell>
          <cell r="C1797" t="str">
            <v>Temporary/Contract Labor</v>
          </cell>
          <cell r="D1797">
            <v>0</v>
          </cell>
          <cell r="E1797">
            <v>0</v>
          </cell>
        </row>
        <row r="1798">
          <cell r="A1798">
            <v>8036</v>
          </cell>
          <cell r="B1798">
            <v>130</v>
          </cell>
          <cell r="C1798" t="str">
            <v>Temporary/Contract Labor</v>
          </cell>
          <cell r="D1798">
            <v>0</v>
          </cell>
          <cell r="E1798">
            <v>0</v>
          </cell>
        </row>
        <row r="1799">
          <cell r="A1799">
            <v>8036</v>
          </cell>
          <cell r="B1799">
            <v>131</v>
          </cell>
          <cell r="C1799" t="str">
            <v>Temporary/Contract Labor</v>
          </cell>
          <cell r="D1799">
            <v>0</v>
          </cell>
          <cell r="E1799">
            <v>0</v>
          </cell>
        </row>
        <row r="1800">
          <cell r="A1800">
            <v>8036</v>
          </cell>
          <cell r="B1800">
            <v>301</v>
          </cell>
          <cell r="C1800" t="str">
            <v>Temporary/Contract Labor</v>
          </cell>
          <cell r="D1800">
            <v>0</v>
          </cell>
          <cell r="E1800">
            <v>0</v>
          </cell>
        </row>
        <row r="1801">
          <cell r="A1801">
            <v>8036</v>
          </cell>
          <cell r="B1801">
            <v>400</v>
          </cell>
          <cell r="C1801" t="str">
            <v>Temporary/Contract Labor</v>
          </cell>
          <cell r="D1801">
            <v>1245.2</v>
          </cell>
          <cell r="E1801">
            <v>2920.17</v>
          </cell>
        </row>
        <row r="1802">
          <cell r="A1802">
            <v>8036</v>
          </cell>
          <cell r="B1802">
            <v>401</v>
          </cell>
          <cell r="C1802" t="str">
            <v>Temporary/Contract Labor</v>
          </cell>
          <cell r="D1802">
            <v>0</v>
          </cell>
          <cell r="E1802">
            <v>0</v>
          </cell>
        </row>
        <row r="1803">
          <cell r="A1803">
            <v>8036</v>
          </cell>
          <cell r="B1803">
            <v>402</v>
          </cell>
          <cell r="C1803" t="str">
            <v>Temporary/Contract Labor</v>
          </cell>
          <cell r="D1803">
            <v>460.9</v>
          </cell>
          <cell r="E1803">
            <v>1481.71</v>
          </cell>
        </row>
        <row r="1804">
          <cell r="A1804">
            <v>8036</v>
          </cell>
          <cell r="B1804">
            <v>404</v>
          </cell>
          <cell r="C1804" t="str">
            <v>Temporary/Contract Labor</v>
          </cell>
          <cell r="D1804">
            <v>0</v>
          </cell>
          <cell r="E1804">
            <v>620.75</v>
          </cell>
        </row>
        <row r="1805">
          <cell r="A1805">
            <v>8036</v>
          </cell>
          <cell r="B1805">
            <v>500</v>
          </cell>
          <cell r="C1805" t="str">
            <v>Temporary/Contract Labor</v>
          </cell>
          <cell r="D1805">
            <v>0</v>
          </cell>
          <cell r="E1805">
            <v>0</v>
          </cell>
        </row>
        <row r="1806">
          <cell r="A1806">
            <v>8036</v>
          </cell>
          <cell r="B1806">
            <v>501</v>
          </cell>
          <cell r="C1806" t="str">
            <v>Temporary/Contract Labor</v>
          </cell>
          <cell r="D1806">
            <v>4105.4245160999999</v>
          </cell>
          <cell r="E1806">
            <v>10315.4</v>
          </cell>
        </row>
        <row r="1807">
          <cell r="A1807">
            <v>8036</v>
          </cell>
          <cell r="B1807">
            <v>502</v>
          </cell>
          <cell r="C1807" t="str">
            <v>Temporary/Contract Labor</v>
          </cell>
          <cell r="D1807">
            <v>2247.4138710000002</v>
          </cell>
          <cell r="E1807">
            <v>44245.74</v>
          </cell>
        </row>
        <row r="1808">
          <cell r="A1808">
            <v>8036</v>
          </cell>
          <cell r="B1808">
            <v>503</v>
          </cell>
          <cell r="C1808" t="str">
            <v>Temporary/Contract Labor</v>
          </cell>
          <cell r="D1808">
            <v>0</v>
          </cell>
          <cell r="E1808">
            <v>0</v>
          </cell>
        </row>
        <row r="1809">
          <cell r="A1809">
            <v>8036</v>
          </cell>
          <cell r="B1809">
            <v>504</v>
          </cell>
          <cell r="C1809" t="str">
            <v>Temporary/Contract Labor</v>
          </cell>
          <cell r="D1809">
            <v>3846.93</v>
          </cell>
          <cell r="E1809">
            <v>4059.41</v>
          </cell>
        </row>
        <row r="1810">
          <cell r="A1810">
            <v>8036</v>
          </cell>
          <cell r="B1810">
            <v>700</v>
          </cell>
          <cell r="C1810" t="str">
            <v>Temporary/Contract Labor</v>
          </cell>
          <cell r="D1810">
            <v>0</v>
          </cell>
          <cell r="E1810">
            <v>2971.51</v>
          </cell>
        </row>
        <row r="1811">
          <cell r="A1811">
            <v>8036</v>
          </cell>
          <cell r="B1811">
            <v>998</v>
          </cell>
          <cell r="C1811" t="str">
            <v>Temporary/Contract Labor</v>
          </cell>
          <cell r="D1811">
            <v>763.54483871000002</v>
          </cell>
          <cell r="E1811">
            <v>917.69</v>
          </cell>
        </row>
        <row r="1812">
          <cell r="A1812">
            <v>8036</v>
          </cell>
          <cell r="B1812" t="str">
            <v xml:space="preserve"> </v>
          </cell>
          <cell r="C1812" t="str">
            <v>Temporary/Contract Labor</v>
          </cell>
          <cell r="D1812">
            <v>21063.055483889002</v>
          </cell>
          <cell r="E1812">
            <v>110893.15999999999</v>
          </cell>
        </row>
        <row r="1813">
          <cell r="A1813">
            <v>8050</v>
          </cell>
          <cell r="B1813">
            <v>1</v>
          </cell>
          <cell r="C1813" t="str">
            <v>Telephone-Local</v>
          </cell>
          <cell r="D1813">
            <v>11882.393548</v>
          </cell>
          <cell r="E1813">
            <v>31310.93</v>
          </cell>
        </row>
        <row r="1814">
          <cell r="A1814">
            <v>8050</v>
          </cell>
          <cell r="B1814">
            <v>2</v>
          </cell>
          <cell r="C1814" t="str">
            <v>Telephone-Local</v>
          </cell>
          <cell r="D1814">
            <v>13995.776774</v>
          </cell>
          <cell r="E1814">
            <v>39178.379999999997</v>
          </cell>
        </row>
        <row r="1815">
          <cell r="A1815">
            <v>8050</v>
          </cell>
          <cell r="B1815">
            <v>3</v>
          </cell>
          <cell r="C1815" t="str">
            <v>Telephone-Local</v>
          </cell>
          <cell r="D1815">
            <v>12480.198710000001</v>
          </cell>
          <cell r="E1815">
            <v>40660.01</v>
          </cell>
        </row>
        <row r="1816">
          <cell r="A1816">
            <v>8050</v>
          </cell>
          <cell r="B1816">
            <v>4</v>
          </cell>
          <cell r="C1816" t="str">
            <v>Telephone-Local</v>
          </cell>
          <cell r="D1816">
            <v>0</v>
          </cell>
          <cell r="E1816">
            <v>0</v>
          </cell>
        </row>
        <row r="1817">
          <cell r="A1817">
            <v>8050</v>
          </cell>
          <cell r="B1817">
            <v>5</v>
          </cell>
          <cell r="C1817" t="str">
            <v>Telephone-Local</v>
          </cell>
          <cell r="D1817">
            <v>9831.3025806000005</v>
          </cell>
          <cell r="E1817">
            <v>30891.54</v>
          </cell>
        </row>
        <row r="1818">
          <cell r="A1818">
            <v>8050</v>
          </cell>
          <cell r="B1818">
            <v>6</v>
          </cell>
          <cell r="C1818" t="str">
            <v>Telephone-Local</v>
          </cell>
          <cell r="D1818">
            <v>19555.396452000001</v>
          </cell>
          <cell r="E1818">
            <v>59020.4</v>
          </cell>
        </row>
        <row r="1819">
          <cell r="A1819">
            <v>8050</v>
          </cell>
          <cell r="B1819">
            <v>7</v>
          </cell>
          <cell r="C1819" t="str">
            <v>Telephone-Local</v>
          </cell>
          <cell r="D1819">
            <v>11425.214516</v>
          </cell>
          <cell r="E1819">
            <v>44186.98</v>
          </cell>
        </row>
        <row r="1820">
          <cell r="A1820">
            <v>8050</v>
          </cell>
          <cell r="B1820">
            <v>8</v>
          </cell>
          <cell r="C1820" t="str">
            <v>Telephone-Local</v>
          </cell>
          <cell r="D1820">
            <v>2315.0119355000002</v>
          </cell>
          <cell r="E1820">
            <v>9539.15</v>
          </cell>
        </row>
        <row r="1821">
          <cell r="A1821">
            <v>8050</v>
          </cell>
          <cell r="B1821">
            <v>9</v>
          </cell>
          <cell r="C1821" t="str">
            <v>Telephone-Local</v>
          </cell>
          <cell r="D1821">
            <v>569.73</v>
          </cell>
          <cell r="E1821">
            <v>1764.21</v>
          </cell>
        </row>
        <row r="1822">
          <cell r="A1822">
            <v>8050</v>
          </cell>
          <cell r="B1822">
            <v>10</v>
          </cell>
          <cell r="C1822" t="str">
            <v>Telephone-Local</v>
          </cell>
          <cell r="D1822">
            <v>5990.8725806000002</v>
          </cell>
          <cell r="E1822">
            <v>20312.78</v>
          </cell>
        </row>
        <row r="1823">
          <cell r="A1823">
            <v>8050</v>
          </cell>
          <cell r="B1823">
            <v>11</v>
          </cell>
          <cell r="C1823" t="str">
            <v>Telephone-Local</v>
          </cell>
          <cell r="D1823">
            <v>2975.6264516000001</v>
          </cell>
          <cell r="E1823">
            <v>12066.78</v>
          </cell>
        </row>
        <row r="1824">
          <cell r="A1824">
            <v>8050</v>
          </cell>
          <cell r="B1824">
            <v>12</v>
          </cell>
          <cell r="C1824" t="str">
            <v>Telephone-Local</v>
          </cell>
          <cell r="D1824">
            <v>1950.7716129</v>
          </cell>
          <cell r="E1824">
            <v>8939.3700000000008</v>
          </cell>
        </row>
        <row r="1825">
          <cell r="A1825">
            <v>8050</v>
          </cell>
          <cell r="B1825">
            <v>14</v>
          </cell>
          <cell r="C1825" t="str">
            <v>Telephone-Local</v>
          </cell>
          <cell r="D1825">
            <v>1200.6199999999999</v>
          </cell>
          <cell r="E1825">
            <v>3366.94</v>
          </cell>
        </row>
        <row r="1826">
          <cell r="A1826">
            <v>8050</v>
          </cell>
          <cell r="B1826">
            <v>80</v>
          </cell>
          <cell r="C1826" t="str">
            <v>Telephone-Local</v>
          </cell>
          <cell r="D1826">
            <v>0</v>
          </cell>
          <cell r="E1826">
            <v>0</v>
          </cell>
        </row>
        <row r="1827">
          <cell r="A1827">
            <v>8050</v>
          </cell>
          <cell r="B1827">
            <v>82</v>
          </cell>
          <cell r="C1827" t="str">
            <v>Telephone-Local</v>
          </cell>
          <cell r="D1827">
            <v>530.24741934999997</v>
          </cell>
          <cell r="E1827">
            <v>687.74</v>
          </cell>
        </row>
        <row r="1828">
          <cell r="A1828">
            <v>8050</v>
          </cell>
          <cell r="B1828">
            <v>83</v>
          </cell>
          <cell r="C1828" t="str">
            <v>Telephone-Local</v>
          </cell>
          <cell r="D1828">
            <v>0</v>
          </cell>
          <cell r="E1828">
            <v>0</v>
          </cell>
        </row>
        <row r="1829">
          <cell r="A1829">
            <v>8050</v>
          </cell>
          <cell r="B1829">
            <v>84</v>
          </cell>
          <cell r="C1829" t="str">
            <v>Telephone-Local</v>
          </cell>
          <cell r="D1829">
            <v>498.71</v>
          </cell>
          <cell r="E1829">
            <v>0</v>
          </cell>
        </row>
        <row r="1830">
          <cell r="A1830">
            <v>8050</v>
          </cell>
          <cell r="B1830">
            <v>86</v>
          </cell>
          <cell r="C1830" t="str">
            <v>Telephone-Local</v>
          </cell>
          <cell r="D1830">
            <v>0</v>
          </cell>
          <cell r="E1830">
            <v>0</v>
          </cell>
        </row>
        <row r="1831">
          <cell r="A1831">
            <v>8050</v>
          </cell>
          <cell r="B1831">
            <v>87</v>
          </cell>
          <cell r="C1831" t="str">
            <v>Telephone-Local</v>
          </cell>
          <cell r="D1831">
            <v>0</v>
          </cell>
          <cell r="E1831">
            <v>0</v>
          </cell>
        </row>
        <row r="1832">
          <cell r="A1832">
            <v>8050</v>
          </cell>
          <cell r="B1832">
            <v>100</v>
          </cell>
          <cell r="C1832" t="str">
            <v>Telephone-Local</v>
          </cell>
          <cell r="D1832">
            <v>0</v>
          </cell>
          <cell r="E1832">
            <v>0</v>
          </cell>
        </row>
        <row r="1833">
          <cell r="A1833">
            <v>8050</v>
          </cell>
          <cell r="B1833">
            <v>122</v>
          </cell>
          <cell r="C1833" t="str">
            <v>Telephone-Local</v>
          </cell>
          <cell r="D1833">
            <v>0</v>
          </cell>
          <cell r="E1833">
            <v>0</v>
          </cell>
        </row>
        <row r="1834">
          <cell r="A1834">
            <v>8050</v>
          </cell>
          <cell r="B1834">
            <v>130</v>
          </cell>
          <cell r="C1834" t="str">
            <v>Telephone-Local</v>
          </cell>
          <cell r="D1834">
            <v>0</v>
          </cell>
          <cell r="E1834">
            <v>0</v>
          </cell>
        </row>
        <row r="1835">
          <cell r="A1835">
            <v>8050</v>
          </cell>
          <cell r="B1835">
            <v>131</v>
          </cell>
          <cell r="C1835" t="str">
            <v>Telephone-Local</v>
          </cell>
          <cell r="D1835">
            <v>0</v>
          </cell>
          <cell r="E1835">
            <v>0</v>
          </cell>
        </row>
        <row r="1836">
          <cell r="A1836">
            <v>8050</v>
          </cell>
          <cell r="B1836">
            <v>301</v>
          </cell>
          <cell r="C1836" t="str">
            <v>Telephone-Local</v>
          </cell>
          <cell r="D1836">
            <v>0</v>
          </cell>
          <cell r="E1836">
            <v>0</v>
          </cell>
        </row>
        <row r="1837">
          <cell r="A1837">
            <v>8050</v>
          </cell>
          <cell r="B1837">
            <v>350</v>
          </cell>
          <cell r="C1837" t="str">
            <v>Telephone-Local</v>
          </cell>
          <cell r="D1837">
            <v>0</v>
          </cell>
          <cell r="E1837">
            <v>0</v>
          </cell>
        </row>
        <row r="1838">
          <cell r="A1838">
            <v>8050</v>
          </cell>
          <cell r="B1838">
            <v>402</v>
          </cell>
          <cell r="C1838" t="str">
            <v>Telephone-Local</v>
          </cell>
          <cell r="D1838">
            <v>0</v>
          </cell>
          <cell r="E1838">
            <v>0</v>
          </cell>
        </row>
        <row r="1839">
          <cell r="A1839">
            <v>8050</v>
          </cell>
          <cell r="B1839">
            <v>404</v>
          </cell>
          <cell r="C1839" t="str">
            <v>Telephone-Local</v>
          </cell>
          <cell r="D1839">
            <v>0</v>
          </cell>
          <cell r="E1839">
            <v>872.51</v>
          </cell>
        </row>
        <row r="1840">
          <cell r="A1840">
            <v>8050</v>
          </cell>
          <cell r="B1840">
            <v>406</v>
          </cell>
          <cell r="C1840" t="str">
            <v>Telephone-Local</v>
          </cell>
          <cell r="D1840">
            <v>0</v>
          </cell>
          <cell r="E1840">
            <v>0</v>
          </cell>
        </row>
        <row r="1841">
          <cell r="A1841">
            <v>8050</v>
          </cell>
          <cell r="B1841">
            <v>500</v>
          </cell>
          <cell r="C1841" t="str">
            <v>Telephone-Local</v>
          </cell>
          <cell r="D1841">
            <v>10898.154839000001</v>
          </cell>
          <cell r="E1841">
            <v>30461.11</v>
          </cell>
        </row>
        <row r="1842">
          <cell r="A1842">
            <v>8050</v>
          </cell>
          <cell r="B1842">
            <v>501</v>
          </cell>
          <cell r="C1842" t="str">
            <v>Telephone-Local</v>
          </cell>
          <cell r="D1842">
            <v>0</v>
          </cell>
          <cell r="E1842">
            <v>102.73</v>
          </cell>
        </row>
        <row r="1843">
          <cell r="A1843">
            <v>8050</v>
          </cell>
          <cell r="B1843">
            <v>502</v>
          </cell>
          <cell r="C1843" t="str">
            <v>Telephone-Local</v>
          </cell>
          <cell r="D1843">
            <v>28855.874194</v>
          </cell>
          <cell r="E1843">
            <v>29002.62</v>
          </cell>
        </row>
        <row r="1844">
          <cell r="A1844">
            <v>8050</v>
          </cell>
          <cell r="B1844">
            <v>700</v>
          </cell>
          <cell r="C1844" t="str">
            <v>Telephone-Local</v>
          </cell>
          <cell r="D1844">
            <v>11597.407741999999</v>
          </cell>
          <cell r="E1844">
            <v>30716.21</v>
          </cell>
        </row>
        <row r="1845">
          <cell r="A1845">
            <v>8050</v>
          </cell>
          <cell r="B1845">
            <v>998</v>
          </cell>
          <cell r="C1845" t="str">
            <v>Telephone-Local</v>
          </cell>
          <cell r="D1845">
            <v>2889.1277418999998</v>
          </cell>
          <cell r="E1845">
            <v>9415.7999999999993</v>
          </cell>
        </row>
        <row r="1846">
          <cell r="A1846">
            <v>8050</v>
          </cell>
          <cell r="B1846" t="str">
            <v xml:space="preserve"> </v>
          </cell>
          <cell r="C1846" t="str">
            <v>Telephone-Local</v>
          </cell>
          <cell r="D1846">
            <v>149442.43709745002</v>
          </cell>
          <cell r="E1846">
            <v>402496.19</v>
          </cell>
        </row>
        <row r="1847">
          <cell r="A1847">
            <v>8053</v>
          </cell>
          <cell r="B1847">
            <v>350</v>
          </cell>
          <cell r="C1847" t="str">
            <v>Telephone-WATTS Line</v>
          </cell>
          <cell r="D1847">
            <v>0</v>
          </cell>
          <cell r="E1847">
            <v>0</v>
          </cell>
        </row>
        <row r="1848">
          <cell r="A1848">
            <v>8053</v>
          </cell>
          <cell r="B1848">
            <v>500</v>
          </cell>
          <cell r="C1848" t="str">
            <v>Telephone-WATTS Line</v>
          </cell>
          <cell r="D1848">
            <v>0</v>
          </cell>
          <cell r="E1848">
            <v>86.28</v>
          </cell>
        </row>
        <row r="1849">
          <cell r="A1849">
            <v>8053</v>
          </cell>
          <cell r="B1849">
            <v>700</v>
          </cell>
          <cell r="C1849" t="str">
            <v>Telephone-WATTS Line</v>
          </cell>
          <cell r="D1849">
            <v>0</v>
          </cell>
          <cell r="E1849">
            <v>0</v>
          </cell>
        </row>
        <row r="1850">
          <cell r="A1850">
            <v>8053</v>
          </cell>
          <cell r="B1850" t="str">
            <v xml:space="preserve"> </v>
          </cell>
          <cell r="C1850" t="str">
            <v>Telephone-WATTS Line</v>
          </cell>
          <cell r="D1850">
            <v>0</v>
          </cell>
          <cell r="E1850">
            <v>86.28</v>
          </cell>
        </row>
        <row r="1851">
          <cell r="A1851">
            <v>8056</v>
          </cell>
          <cell r="B1851">
            <v>1</v>
          </cell>
          <cell r="C1851" t="str">
            <v>Telephone-Long Distance</v>
          </cell>
          <cell r="D1851">
            <v>1825.7441934999999</v>
          </cell>
          <cell r="E1851">
            <v>3994.27</v>
          </cell>
        </row>
        <row r="1852">
          <cell r="A1852">
            <v>8056</v>
          </cell>
          <cell r="B1852">
            <v>2</v>
          </cell>
          <cell r="C1852" t="str">
            <v>Telephone-Long Distance</v>
          </cell>
          <cell r="D1852">
            <v>1213.113871</v>
          </cell>
          <cell r="E1852">
            <v>2907.74</v>
          </cell>
        </row>
        <row r="1853">
          <cell r="A1853">
            <v>8056</v>
          </cell>
          <cell r="B1853">
            <v>3</v>
          </cell>
          <cell r="C1853" t="str">
            <v>Telephone-Long Distance</v>
          </cell>
          <cell r="D1853">
            <v>3168.2641935000001</v>
          </cell>
          <cell r="E1853">
            <v>7074.87</v>
          </cell>
        </row>
        <row r="1854">
          <cell r="A1854">
            <v>8056</v>
          </cell>
          <cell r="B1854">
            <v>4</v>
          </cell>
          <cell r="C1854" t="str">
            <v>Telephone-Long Distance</v>
          </cell>
          <cell r="D1854">
            <v>15.97</v>
          </cell>
          <cell r="E1854">
            <v>0</v>
          </cell>
        </row>
        <row r="1855">
          <cell r="A1855">
            <v>8056</v>
          </cell>
          <cell r="B1855">
            <v>5</v>
          </cell>
          <cell r="C1855" t="str">
            <v>Telephone-Long Distance</v>
          </cell>
          <cell r="D1855">
            <v>1540.1796773999999</v>
          </cell>
          <cell r="E1855">
            <v>3560.1</v>
          </cell>
        </row>
        <row r="1856">
          <cell r="A1856">
            <v>8056</v>
          </cell>
          <cell r="B1856">
            <v>6</v>
          </cell>
          <cell r="C1856" t="str">
            <v>Telephone-Long Distance</v>
          </cell>
          <cell r="D1856">
            <v>4300.9303226000002</v>
          </cell>
          <cell r="E1856">
            <v>9472.76</v>
          </cell>
        </row>
        <row r="1857">
          <cell r="A1857">
            <v>8056</v>
          </cell>
          <cell r="B1857">
            <v>7</v>
          </cell>
          <cell r="C1857" t="str">
            <v>Telephone-Long Distance</v>
          </cell>
          <cell r="D1857">
            <v>2558.1725805999999</v>
          </cell>
          <cell r="E1857">
            <v>6104.78</v>
          </cell>
        </row>
        <row r="1858">
          <cell r="A1858">
            <v>8056</v>
          </cell>
          <cell r="B1858">
            <v>8</v>
          </cell>
          <cell r="C1858" t="str">
            <v>Telephone-Long Distance</v>
          </cell>
          <cell r="D1858">
            <v>1069.8096774000001</v>
          </cell>
          <cell r="E1858">
            <v>2334.81</v>
          </cell>
        </row>
        <row r="1859">
          <cell r="A1859">
            <v>8056</v>
          </cell>
          <cell r="B1859">
            <v>9</v>
          </cell>
          <cell r="C1859" t="str">
            <v>Telephone-Long Distance</v>
          </cell>
          <cell r="D1859">
            <v>2311.38</v>
          </cell>
          <cell r="E1859">
            <v>4369.82</v>
          </cell>
        </row>
        <row r="1860">
          <cell r="A1860">
            <v>8056</v>
          </cell>
          <cell r="B1860">
            <v>10</v>
          </cell>
          <cell r="C1860" t="str">
            <v>Telephone-Long Distance</v>
          </cell>
          <cell r="D1860">
            <v>2037.4635484</v>
          </cell>
          <cell r="E1860">
            <v>4657.53</v>
          </cell>
        </row>
        <row r="1861">
          <cell r="A1861">
            <v>8056</v>
          </cell>
          <cell r="B1861">
            <v>11</v>
          </cell>
          <cell r="C1861" t="str">
            <v>Telephone-Long Distance</v>
          </cell>
          <cell r="D1861">
            <v>867.38064515999997</v>
          </cell>
          <cell r="E1861">
            <v>1880.79</v>
          </cell>
        </row>
        <row r="1862">
          <cell r="A1862">
            <v>8056</v>
          </cell>
          <cell r="B1862">
            <v>12</v>
          </cell>
          <cell r="C1862" t="str">
            <v>Telephone-Long Distance</v>
          </cell>
          <cell r="D1862">
            <v>1074.5458065</v>
          </cell>
          <cell r="E1862">
            <v>2430.06</v>
          </cell>
        </row>
        <row r="1863">
          <cell r="A1863">
            <v>8056</v>
          </cell>
          <cell r="B1863">
            <v>14</v>
          </cell>
          <cell r="C1863" t="str">
            <v>Telephone-Long Distance</v>
          </cell>
          <cell r="D1863">
            <v>823.77</v>
          </cell>
          <cell r="E1863">
            <v>2751.1</v>
          </cell>
        </row>
        <row r="1864">
          <cell r="A1864">
            <v>8056</v>
          </cell>
          <cell r="B1864">
            <v>80</v>
          </cell>
          <cell r="C1864" t="str">
            <v>Telephone-Long Distance</v>
          </cell>
          <cell r="D1864">
            <v>0</v>
          </cell>
          <cell r="E1864">
            <v>0</v>
          </cell>
        </row>
        <row r="1865">
          <cell r="A1865">
            <v>8056</v>
          </cell>
          <cell r="B1865">
            <v>81</v>
          </cell>
          <cell r="C1865" t="str">
            <v>Telephone-Long Distance</v>
          </cell>
          <cell r="D1865">
            <v>0</v>
          </cell>
          <cell r="E1865">
            <v>0</v>
          </cell>
        </row>
        <row r="1866">
          <cell r="A1866">
            <v>8056</v>
          </cell>
          <cell r="B1866">
            <v>82</v>
          </cell>
          <cell r="C1866" t="str">
            <v>Telephone-Long Distance</v>
          </cell>
          <cell r="D1866">
            <v>0</v>
          </cell>
          <cell r="E1866">
            <v>0</v>
          </cell>
        </row>
        <row r="1867">
          <cell r="A1867">
            <v>8056</v>
          </cell>
          <cell r="B1867">
            <v>83</v>
          </cell>
          <cell r="C1867" t="str">
            <v>Telephone-Long Distance</v>
          </cell>
          <cell r="D1867">
            <v>535.22</v>
          </cell>
          <cell r="E1867">
            <v>0</v>
          </cell>
        </row>
        <row r="1868">
          <cell r="A1868">
            <v>8056</v>
          </cell>
          <cell r="B1868">
            <v>84</v>
          </cell>
          <cell r="C1868" t="str">
            <v>Telephone-Long Distance</v>
          </cell>
          <cell r="D1868">
            <v>88.39</v>
          </cell>
          <cell r="E1868">
            <v>0</v>
          </cell>
        </row>
        <row r="1869">
          <cell r="A1869">
            <v>8056</v>
          </cell>
          <cell r="B1869">
            <v>86</v>
          </cell>
          <cell r="C1869" t="str">
            <v>Telephone-Long Distance</v>
          </cell>
          <cell r="D1869">
            <v>0</v>
          </cell>
          <cell r="E1869">
            <v>0</v>
          </cell>
        </row>
        <row r="1870">
          <cell r="A1870">
            <v>8056</v>
          </cell>
          <cell r="B1870">
            <v>87</v>
          </cell>
          <cell r="C1870" t="str">
            <v>Telephone-Long Distance</v>
          </cell>
          <cell r="D1870">
            <v>216.98</v>
          </cell>
          <cell r="E1870">
            <v>0</v>
          </cell>
        </row>
        <row r="1871">
          <cell r="A1871">
            <v>8056</v>
          </cell>
          <cell r="B1871">
            <v>100</v>
          </cell>
          <cell r="C1871" t="str">
            <v>Telephone-Long Distance</v>
          </cell>
          <cell r="D1871">
            <v>0</v>
          </cell>
          <cell r="E1871">
            <v>0</v>
          </cell>
        </row>
        <row r="1872">
          <cell r="A1872">
            <v>8056</v>
          </cell>
          <cell r="B1872">
            <v>122</v>
          </cell>
          <cell r="C1872" t="str">
            <v>Telephone-Long Distance</v>
          </cell>
          <cell r="D1872">
            <v>0</v>
          </cell>
          <cell r="E1872">
            <v>0</v>
          </cell>
        </row>
        <row r="1873">
          <cell r="A1873">
            <v>8056</v>
          </cell>
          <cell r="B1873">
            <v>130</v>
          </cell>
          <cell r="C1873" t="str">
            <v>Telephone-Long Distance</v>
          </cell>
          <cell r="D1873">
            <v>0</v>
          </cell>
          <cell r="E1873">
            <v>0</v>
          </cell>
        </row>
        <row r="1874">
          <cell r="A1874">
            <v>8056</v>
          </cell>
          <cell r="B1874">
            <v>131</v>
          </cell>
          <cell r="C1874" t="str">
            <v>Telephone-Long Distance</v>
          </cell>
          <cell r="D1874">
            <v>0</v>
          </cell>
          <cell r="E1874">
            <v>0</v>
          </cell>
        </row>
        <row r="1875">
          <cell r="A1875">
            <v>8056</v>
          </cell>
          <cell r="B1875">
            <v>301</v>
          </cell>
          <cell r="C1875" t="str">
            <v>Telephone-Long Distance</v>
          </cell>
          <cell r="D1875">
            <v>0</v>
          </cell>
          <cell r="E1875">
            <v>0</v>
          </cell>
        </row>
        <row r="1876">
          <cell r="A1876">
            <v>8056</v>
          </cell>
          <cell r="B1876">
            <v>350</v>
          </cell>
          <cell r="C1876" t="str">
            <v>Telephone-Long Distance</v>
          </cell>
          <cell r="D1876">
            <v>0</v>
          </cell>
          <cell r="E1876">
            <v>0</v>
          </cell>
        </row>
        <row r="1877">
          <cell r="A1877">
            <v>8056</v>
          </cell>
          <cell r="B1877">
            <v>400</v>
          </cell>
          <cell r="C1877" t="str">
            <v>Telephone-Long Distance</v>
          </cell>
          <cell r="D1877">
            <v>2685.7732258000001</v>
          </cell>
          <cell r="E1877">
            <v>7530.26</v>
          </cell>
        </row>
        <row r="1878">
          <cell r="A1878">
            <v>8056</v>
          </cell>
          <cell r="B1878">
            <v>401</v>
          </cell>
          <cell r="C1878" t="str">
            <v>Telephone-Long Distance</v>
          </cell>
          <cell r="D1878">
            <v>0</v>
          </cell>
          <cell r="E1878">
            <v>0</v>
          </cell>
        </row>
        <row r="1879">
          <cell r="A1879">
            <v>8056</v>
          </cell>
          <cell r="B1879">
            <v>402</v>
          </cell>
          <cell r="C1879" t="str">
            <v>Telephone-Long Distance</v>
          </cell>
          <cell r="D1879">
            <v>0</v>
          </cell>
          <cell r="E1879">
            <v>36.14</v>
          </cell>
        </row>
        <row r="1880">
          <cell r="A1880">
            <v>8056</v>
          </cell>
          <cell r="B1880">
            <v>404</v>
          </cell>
          <cell r="C1880" t="str">
            <v>Telephone-Long Distance</v>
          </cell>
          <cell r="D1880">
            <v>460.4</v>
          </cell>
          <cell r="E1880">
            <v>1344.59</v>
          </cell>
        </row>
        <row r="1881">
          <cell r="A1881">
            <v>8056</v>
          </cell>
          <cell r="B1881">
            <v>500</v>
          </cell>
          <cell r="C1881" t="str">
            <v>Telephone-Long Distance</v>
          </cell>
          <cell r="D1881">
            <v>41.73</v>
          </cell>
          <cell r="E1881">
            <v>178.91</v>
          </cell>
        </row>
        <row r="1882">
          <cell r="A1882">
            <v>8056</v>
          </cell>
          <cell r="B1882">
            <v>501</v>
          </cell>
          <cell r="C1882" t="str">
            <v>Telephone-Long Distance</v>
          </cell>
          <cell r="D1882">
            <v>15.97</v>
          </cell>
          <cell r="E1882">
            <v>102.63</v>
          </cell>
        </row>
        <row r="1883">
          <cell r="A1883">
            <v>8056</v>
          </cell>
          <cell r="B1883">
            <v>502</v>
          </cell>
          <cell r="C1883" t="str">
            <v>Telephone-Long Distance</v>
          </cell>
          <cell r="D1883">
            <v>8358.6693548000003</v>
          </cell>
          <cell r="E1883">
            <v>4049.52</v>
          </cell>
        </row>
        <row r="1884">
          <cell r="A1884">
            <v>8056</v>
          </cell>
          <cell r="B1884">
            <v>504</v>
          </cell>
          <cell r="C1884" t="str">
            <v>Telephone-Long Distance</v>
          </cell>
          <cell r="D1884">
            <v>0</v>
          </cell>
          <cell r="E1884">
            <v>533.48</v>
          </cell>
        </row>
        <row r="1885">
          <cell r="A1885">
            <v>8056</v>
          </cell>
          <cell r="B1885">
            <v>506</v>
          </cell>
          <cell r="C1885" t="str">
            <v>Telephone-Long Distance</v>
          </cell>
          <cell r="D1885">
            <v>-7.54</v>
          </cell>
          <cell r="E1885">
            <v>-7.54</v>
          </cell>
        </row>
        <row r="1886">
          <cell r="A1886">
            <v>8056</v>
          </cell>
          <cell r="B1886">
            <v>700</v>
          </cell>
          <cell r="C1886" t="str">
            <v>Telephone-Long Distance</v>
          </cell>
          <cell r="D1886">
            <v>5154.5200000000004</v>
          </cell>
          <cell r="E1886">
            <v>28416.3</v>
          </cell>
        </row>
        <row r="1887">
          <cell r="A1887">
            <v>8056</v>
          </cell>
          <cell r="B1887">
            <v>998</v>
          </cell>
          <cell r="C1887" t="str">
            <v>Telephone-Long Distance</v>
          </cell>
          <cell r="D1887">
            <v>24.953870968</v>
          </cell>
          <cell r="E1887">
            <v>96.56</v>
          </cell>
        </row>
        <row r="1888">
          <cell r="A1888">
            <v>8056</v>
          </cell>
          <cell r="B1888" t="str">
            <v xml:space="preserve"> </v>
          </cell>
          <cell r="C1888" t="str">
            <v>Telephone-Long Distance</v>
          </cell>
          <cell r="D1888">
            <v>40381.790967628003</v>
          </cell>
          <cell r="E1888">
            <v>93819.479999999981</v>
          </cell>
        </row>
        <row r="1889">
          <cell r="A1889">
            <v>8059</v>
          </cell>
          <cell r="B1889">
            <v>1</v>
          </cell>
          <cell r="C1889" t="str">
            <v>Telephone-Cellular</v>
          </cell>
          <cell r="D1889">
            <v>243.54838710000001</v>
          </cell>
          <cell r="E1889">
            <v>600</v>
          </cell>
        </row>
        <row r="1890">
          <cell r="A1890">
            <v>8059</v>
          </cell>
          <cell r="B1890">
            <v>2</v>
          </cell>
          <cell r="C1890" t="str">
            <v>Telephone-Cellular</v>
          </cell>
          <cell r="D1890">
            <v>243.54838710000001</v>
          </cell>
          <cell r="E1890">
            <v>600</v>
          </cell>
        </row>
        <row r="1891">
          <cell r="A1891">
            <v>8059</v>
          </cell>
          <cell r="B1891">
            <v>3</v>
          </cell>
          <cell r="C1891" t="str">
            <v>Telephone-Cellular</v>
          </cell>
          <cell r="D1891">
            <v>243.54838710000001</v>
          </cell>
          <cell r="E1891">
            <v>600</v>
          </cell>
        </row>
        <row r="1892">
          <cell r="A1892">
            <v>8059</v>
          </cell>
          <cell r="B1892">
            <v>5</v>
          </cell>
          <cell r="C1892" t="str">
            <v>Telephone-Cellular</v>
          </cell>
          <cell r="D1892">
            <v>243.54838710000001</v>
          </cell>
          <cell r="E1892">
            <v>600</v>
          </cell>
        </row>
        <row r="1893">
          <cell r="A1893">
            <v>8059</v>
          </cell>
          <cell r="B1893">
            <v>6</v>
          </cell>
          <cell r="C1893" t="str">
            <v>Telephone-Cellular</v>
          </cell>
          <cell r="D1893">
            <v>487.09677419000002</v>
          </cell>
          <cell r="E1893">
            <v>1200</v>
          </cell>
        </row>
        <row r="1894">
          <cell r="A1894">
            <v>8059</v>
          </cell>
          <cell r="B1894">
            <v>7</v>
          </cell>
          <cell r="C1894" t="str">
            <v>Telephone-Cellular</v>
          </cell>
          <cell r="D1894">
            <v>243.54838710000001</v>
          </cell>
          <cell r="E1894">
            <v>600.4</v>
          </cell>
        </row>
        <row r="1895">
          <cell r="A1895">
            <v>8059</v>
          </cell>
          <cell r="B1895">
            <v>8</v>
          </cell>
          <cell r="C1895" t="str">
            <v>Telephone-Cellular</v>
          </cell>
          <cell r="D1895">
            <v>243.54838710000001</v>
          </cell>
          <cell r="E1895">
            <v>600</v>
          </cell>
        </row>
        <row r="1896">
          <cell r="A1896">
            <v>8059</v>
          </cell>
          <cell r="B1896">
            <v>10</v>
          </cell>
          <cell r="C1896" t="str">
            <v>Telephone-Cellular</v>
          </cell>
          <cell r="D1896">
            <v>243.54838710000001</v>
          </cell>
          <cell r="E1896">
            <v>600</v>
          </cell>
        </row>
        <row r="1897">
          <cell r="A1897">
            <v>8059</v>
          </cell>
          <cell r="B1897">
            <v>11</v>
          </cell>
          <cell r="C1897" t="str">
            <v>Telephone-Cellular</v>
          </cell>
          <cell r="D1897">
            <v>243.54838710000001</v>
          </cell>
          <cell r="E1897">
            <v>600</v>
          </cell>
        </row>
        <row r="1898">
          <cell r="A1898">
            <v>8059</v>
          </cell>
          <cell r="B1898">
            <v>12</v>
          </cell>
          <cell r="C1898" t="str">
            <v>Telephone-Cellular</v>
          </cell>
          <cell r="D1898">
            <v>243.54838710000001</v>
          </cell>
          <cell r="E1898">
            <v>600</v>
          </cell>
        </row>
        <row r="1899">
          <cell r="A1899">
            <v>8059</v>
          </cell>
          <cell r="B1899">
            <v>14</v>
          </cell>
          <cell r="C1899" t="str">
            <v>Telephone-Cellular</v>
          </cell>
          <cell r="D1899">
            <v>243.54838710000001</v>
          </cell>
          <cell r="E1899">
            <v>600</v>
          </cell>
        </row>
        <row r="1900">
          <cell r="A1900">
            <v>8059</v>
          </cell>
          <cell r="B1900">
            <v>84</v>
          </cell>
          <cell r="C1900" t="str">
            <v>Telephone-Cellular</v>
          </cell>
          <cell r="D1900">
            <v>0.4</v>
          </cell>
          <cell r="E1900">
            <v>0</v>
          </cell>
        </row>
        <row r="1901">
          <cell r="A1901">
            <v>8059</v>
          </cell>
          <cell r="B1901">
            <v>100</v>
          </cell>
          <cell r="C1901" t="str">
            <v>Telephone-Cellular</v>
          </cell>
          <cell r="D1901">
            <v>0</v>
          </cell>
          <cell r="E1901">
            <v>0</v>
          </cell>
        </row>
        <row r="1902">
          <cell r="A1902">
            <v>8059</v>
          </cell>
          <cell r="B1902">
            <v>130</v>
          </cell>
          <cell r="C1902" t="str">
            <v>Telephone-Cellular</v>
          </cell>
          <cell r="D1902">
            <v>0</v>
          </cell>
          <cell r="E1902">
            <v>0</v>
          </cell>
        </row>
        <row r="1903">
          <cell r="A1903">
            <v>8059</v>
          </cell>
          <cell r="B1903">
            <v>131</v>
          </cell>
          <cell r="C1903" t="str">
            <v>Telephone-Cellular</v>
          </cell>
          <cell r="D1903">
            <v>0</v>
          </cell>
          <cell r="E1903">
            <v>0</v>
          </cell>
        </row>
        <row r="1904">
          <cell r="A1904">
            <v>8059</v>
          </cell>
          <cell r="B1904">
            <v>350</v>
          </cell>
          <cell r="C1904" t="str">
            <v>Telephone-Cellular</v>
          </cell>
          <cell r="D1904">
            <v>156.05580645000001</v>
          </cell>
          <cell r="E1904">
            <v>394.21</v>
          </cell>
        </row>
        <row r="1905">
          <cell r="A1905">
            <v>8059</v>
          </cell>
          <cell r="B1905">
            <v>400</v>
          </cell>
          <cell r="C1905" t="str">
            <v>Telephone-Cellular</v>
          </cell>
          <cell r="D1905">
            <v>2431.1022581000002</v>
          </cell>
          <cell r="E1905">
            <v>4501.8100000000004</v>
          </cell>
        </row>
        <row r="1906">
          <cell r="A1906">
            <v>8059</v>
          </cell>
          <cell r="B1906">
            <v>401</v>
          </cell>
          <cell r="C1906" t="str">
            <v>Telephone-Cellular</v>
          </cell>
          <cell r="D1906">
            <v>0</v>
          </cell>
          <cell r="E1906">
            <v>0</v>
          </cell>
        </row>
        <row r="1907">
          <cell r="A1907">
            <v>8059</v>
          </cell>
          <cell r="B1907">
            <v>402</v>
          </cell>
          <cell r="C1907" t="str">
            <v>Telephone-Cellular</v>
          </cell>
          <cell r="D1907">
            <v>326.2</v>
          </cell>
          <cell r="E1907">
            <v>953.54</v>
          </cell>
        </row>
        <row r="1908">
          <cell r="A1908">
            <v>8059</v>
          </cell>
          <cell r="B1908">
            <v>403</v>
          </cell>
          <cell r="C1908" t="str">
            <v>Telephone-Cellular</v>
          </cell>
          <cell r="D1908">
            <v>0</v>
          </cell>
          <cell r="E1908">
            <v>23.92</v>
          </cell>
        </row>
        <row r="1909">
          <cell r="A1909">
            <v>8059</v>
          </cell>
          <cell r="B1909">
            <v>404</v>
          </cell>
          <cell r="C1909" t="str">
            <v>Telephone-Cellular</v>
          </cell>
          <cell r="D1909">
            <v>3.62</v>
          </cell>
          <cell r="E1909">
            <v>3.62</v>
          </cell>
        </row>
        <row r="1910">
          <cell r="A1910">
            <v>8059</v>
          </cell>
          <cell r="B1910">
            <v>500</v>
          </cell>
          <cell r="C1910" t="str">
            <v>Telephone-Cellular</v>
          </cell>
          <cell r="D1910">
            <v>0</v>
          </cell>
          <cell r="E1910">
            <v>50.21</v>
          </cell>
        </row>
        <row r="1911">
          <cell r="A1911">
            <v>8059</v>
          </cell>
          <cell r="B1911">
            <v>501</v>
          </cell>
          <cell r="C1911" t="str">
            <v>Telephone-Cellular</v>
          </cell>
          <cell r="D1911">
            <v>1893.0541935000001</v>
          </cell>
          <cell r="E1911">
            <v>4117.04</v>
          </cell>
        </row>
        <row r="1912">
          <cell r="A1912">
            <v>8059</v>
          </cell>
          <cell r="B1912">
            <v>502</v>
          </cell>
          <cell r="C1912" t="str">
            <v>Telephone-Cellular</v>
          </cell>
          <cell r="D1912">
            <v>3159.4664515999998</v>
          </cell>
          <cell r="E1912">
            <v>4458.74</v>
          </cell>
        </row>
        <row r="1913">
          <cell r="A1913">
            <v>8059</v>
          </cell>
          <cell r="B1913">
            <v>503</v>
          </cell>
          <cell r="C1913" t="str">
            <v>Telephone-Cellular</v>
          </cell>
          <cell r="D1913">
            <v>0</v>
          </cell>
          <cell r="E1913">
            <v>730.18</v>
          </cell>
        </row>
        <row r="1914">
          <cell r="A1914">
            <v>8059</v>
          </cell>
          <cell r="B1914">
            <v>504</v>
          </cell>
          <cell r="C1914" t="str">
            <v>Telephone-Cellular</v>
          </cell>
          <cell r="D1914">
            <v>64.876774194000006</v>
          </cell>
          <cell r="E1914">
            <v>223.36</v>
          </cell>
        </row>
        <row r="1915">
          <cell r="A1915">
            <v>8059</v>
          </cell>
          <cell r="B1915">
            <v>506</v>
          </cell>
          <cell r="C1915" t="str">
            <v>Telephone-Cellular</v>
          </cell>
          <cell r="D1915">
            <v>124.01806452</v>
          </cell>
          <cell r="E1915">
            <v>250.63</v>
          </cell>
        </row>
        <row r="1916">
          <cell r="A1916">
            <v>8059</v>
          </cell>
          <cell r="B1916">
            <v>600</v>
          </cell>
          <cell r="C1916" t="str">
            <v>Telephone-Cellular</v>
          </cell>
          <cell r="D1916">
            <v>0</v>
          </cell>
          <cell r="E1916">
            <v>0</v>
          </cell>
        </row>
        <row r="1917">
          <cell r="A1917">
            <v>8059</v>
          </cell>
          <cell r="B1917">
            <v>700</v>
          </cell>
          <cell r="C1917" t="str">
            <v>Telephone-Cellular</v>
          </cell>
          <cell r="D1917">
            <v>0</v>
          </cell>
          <cell r="E1917">
            <v>0</v>
          </cell>
        </row>
        <row r="1918">
          <cell r="A1918">
            <v>8059</v>
          </cell>
          <cell r="B1918">
            <v>998</v>
          </cell>
          <cell r="C1918" t="str">
            <v>Telephone-Cellular</v>
          </cell>
          <cell r="D1918">
            <v>5500.1374194</v>
          </cell>
          <cell r="E1918">
            <v>9922.31</v>
          </cell>
        </row>
        <row r="1919">
          <cell r="A1919">
            <v>8059</v>
          </cell>
          <cell r="B1919" t="str">
            <v xml:space="preserve"> </v>
          </cell>
          <cell r="C1919" t="str">
            <v>Telephone-Cellular</v>
          </cell>
          <cell r="D1919">
            <v>16581.511612954</v>
          </cell>
          <cell r="E1919">
            <v>32829.97</v>
          </cell>
        </row>
        <row r="1920">
          <cell r="A1920">
            <v>8062</v>
          </cell>
          <cell r="B1920">
            <v>1</v>
          </cell>
          <cell r="C1920" t="str">
            <v>Telephone-Data Communications</v>
          </cell>
          <cell r="D1920">
            <v>0</v>
          </cell>
          <cell r="E1920">
            <v>0</v>
          </cell>
        </row>
        <row r="1921">
          <cell r="A1921">
            <v>8062</v>
          </cell>
          <cell r="B1921">
            <v>2</v>
          </cell>
          <cell r="C1921" t="str">
            <v>Telephone-Data Communications</v>
          </cell>
          <cell r="D1921">
            <v>0</v>
          </cell>
          <cell r="E1921">
            <v>0</v>
          </cell>
        </row>
        <row r="1922">
          <cell r="A1922">
            <v>8062</v>
          </cell>
          <cell r="B1922">
            <v>3</v>
          </cell>
          <cell r="C1922" t="str">
            <v>Telephone-Data Communications</v>
          </cell>
          <cell r="D1922">
            <v>0</v>
          </cell>
          <cell r="E1922">
            <v>0</v>
          </cell>
        </row>
        <row r="1923">
          <cell r="A1923">
            <v>8062</v>
          </cell>
          <cell r="B1923">
            <v>5</v>
          </cell>
          <cell r="C1923" t="str">
            <v>Telephone-Data Communications</v>
          </cell>
          <cell r="D1923">
            <v>0</v>
          </cell>
          <cell r="E1923">
            <v>0</v>
          </cell>
        </row>
        <row r="1924">
          <cell r="A1924">
            <v>8062</v>
          </cell>
          <cell r="B1924">
            <v>6</v>
          </cell>
          <cell r="C1924" t="str">
            <v>Telephone-Data Communications</v>
          </cell>
          <cell r="D1924">
            <v>0</v>
          </cell>
          <cell r="E1924">
            <v>0</v>
          </cell>
        </row>
        <row r="1925">
          <cell r="A1925">
            <v>8062</v>
          </cell>
          <cell r="B1925">
            <v>7</v>
          </cell>
          <cell r="C1925" t="str">
            <v>Telephone-Data Communications</v>
          </cell>
          <cell r="D1925">
            <v>0</v>
          </cell>
          <cell r="E1925">
            <v>0</v>
          </cell>
        </row>
        <row r="1926">
          <cell r="A1926">
            <v>8062</v>
          </cell>
          <cell r="B1926">
            <v>8</v>
          </cell>
          <cell r="C1926" t="str">
            <v>Telephone-Data Communications</v>
          </cell>
          <cell r="D1926">
            <v>0</v>
          </cell>
          <cell r="E1926">
            <v>0</v>
          </cell>
        </row>
        <row r="1927">
          <cell r="A1927">
            <v>8062</v>
          </cell>
          <cell r="B1927">
            <v>9</v>
          </cell>
          <cell r="C1927" t="str">
            <v>Telephone-Data Communications</v>
          </cell>
          <cell r="D1927">
            <v>0</v>
          </cell>
          <cell r="E1927">
            <v>0</v>
          </cell>
        </row>
        <row r="1928">
          <cell r="A1928">
            <v>8062</v>
          </cell>
          <cell r="B1928">
            <v>10</v>
          </cell>
          <cell r="C1928" t="str">
            <v>Telephone-Data Communications</v>
          </cell>
          <cell r="D1928">
            <v>0</v>
          </cell>
          <cell r="E1928">
            <v>0</v>
          </cell>
        </row>
        <row r="1929">
          <cell r="A1929">
            <v>8062</v>
          </cell>
          <cell r="B1929">
            <v>11</v>
          </cell>
          <cell r="C1929" t="str">
            <v>Telephone-Data Communications</v>
          </cell>
          <cell r="D1929">
            <v>0</v>
          </cell>
          <cell r="E1929">
            <v>0</v>
          </cell>
        </row>
        <row r="1930">
          <cell r="A1930">
            <v>8062</v>
          </cell>
          <cell r="B1930">
            <v>12</v>
          </cell>
          <cell r="C1930" t="str">
            <v>Telephone-Data Communications</v>
          </cell>
          <cell r="D1930">
            <v>0</v>
          </cell>
          <cell r="E1930">
            <v>0</v>
          </cell>
        </row>
        <row r="1931">
          <cell r="A1931">
            <v>8062</v>
          </cell>
          <cell r="B1931">
            <v>14</v>
          </cell>
          <cell r="C1931" t="str">
            <v>Telephone-Data Communications</v>
          </cell>
          <cell r="D1931">
            <v>0</v>
          </cell>
          <cell r="E1931">
            <v>0</v>
          </cell>
        </row>
        <row r="1932">
          <cell r="A1932">
            <v>8062</v>
          </cell>
          <cell r="B1932">
            <v>500</v>
          </cell>
          <cell r="C1932" t="str">
            <v>Telephone-Data Communications</v>
          </cell>
          <cell r="D1932">
            <v>345.26</v>
          </cell>
          <cell r="E1932">
            <v>345.26</v>
          </cell>
        </row>
        <row r="1933">
          <cell r="A1933">
            <v>8062</v>
          </cell>
          <cell r="B1933">
            <v>502</v>
          </cell>
          <cell r="C1933" t="str">
            <v>Telephone-Data Communications</v>
          </cell>
          <cell r="D1933">
            <v>3481.3632257999998</v>
          </cell>
          <cell r="E1933">
            <v>0</v>
          </cell>
        </row>
        <row r="1934">
          <cell r="A1934">
            <v>8062</v>
          </cell>
          <cell r="B1934" t="str">
            <v xml:space="preserve"> </v>
          </cell>
          <cell r="C1934" t="str">
            <v>Telephone-Data Communications</v>
          </cell>
          <cell r="D1934">
            <v>3826.6232258</v>
          </cell>
          <cell r="E1934">
            <v>345.26</v>
          </cell>
        </row>
        <row r="1935">
          <cell r="A1935">
            <v>8065</v>
          </cell>
          <cell r="B1935">
            <v>1</v>
          </cell>
          <cell r="C1935" t="str">
            <v>Maintenance/Service Contracts</v>
          </cell>
          <cell r="D1935">
            <v>2959.6658065000001</v>
          </cell>
          <cell r="E1935">
            <v>5051.8100000000004</v>
          </cell>
        </row>
        <row r="1936">
          <cell r="A1936">
            <v>8065</v>
          </cell>
          <cell r="B1936">
            <v>2</v>
          </cell>
          <cell r="C1936" t="str">
            <v>Maintenance/Service Contracts</v>
          </cell>
          <cell r="D1936">
            <v>2191.3558065000002</v>
          </cell>
          <cell r="E1936">
            <v>3907.56</v>
          </cell>
        </row>
        <row r="1937">
          <cell r="A1937">
            <v>8065</v>
          </cell>
          <cell r="B1937">
            <v>3</v>
          </cell>
          <cell r="C1937" t="str">
            <v>Maintenance/Service Contracts</v>
          </cell>
          <cell r="D1937">
            <v>3376.9583871</v>
          </cell>
          <cell r="E1937">
            <v>6660.31</v>
          </cell>
        </row>
        <row r="1938">
          <cell r="A1938">
            <v>8065</v>
          </cell>
          <cell r="B1938">
            <v>4</v>
          </cell>
          <cell r="C1938" t="str">
            <v>Maintenance/Service Contracts</v>
          </cell>
          <cell r="D1938">
            <v>0</v>
          </cell>
          <cell r="E1938">
            <v>0</v>
          </cell>
        </row>
        <row r="1939">
          <cell r="A1939">
            <v>8065</v>
          </cell>
          <cell r="B1939">
            <v>5</v>
          </cell>
          <cell r="C1939" t="str">
            <v>Maintenance/Service Contracts</v>
          </cell>
          <cell r="D1939">
            <v>2114.96</v>
          </cell>
          <cell r="E1939">
            <v>4003.15</v>
          </cell>
        </row>
        <row r="1940">
          <cell r="A1940">
            <v>8065</v>
          </cell>
          <cell r="B1940">
            <v>6</v>
          </cell>
          <cell r="C1940" t="str">
            <v>Maintenance/Service Contracts</v>
          </cell>
          <cell r="D1940">
            <v>8585.2783870999992</v>
          </cell>
          <cell r="E1940">
            <v>21119.1</v>
          </cell>
        </row>
        <row r="1941">
          <cell r="A1941">
            <v>8065</v>
          </cell>
          <cell r="B1941">
            <v>7</v>
          </cell>
          <cell r="C1941" t="str">
            <v>Maintenance/Service Contracts</v>
          </cell>
          <cell r="D1941">
            <v>3265.1383870999998</v>
          </cell>
          <cell r="E1941">
            <v>6296.97</v>
          </cell>
        </row>
        <row r="1942">
          <cell r="A1942">
            <v>8065</v>
          </cell>
          <cell r="B1942">
            <v>8</v>
          </cell>
          <cell r="C1942" t="str">
            <v>Maintenance/Service Contracts</v>
          </cell>
          <cell r="D1942">
            <v>269.14838709999998</v>
          </cell>
          <cell r="E1942">
            <v>890.99</v>
          </cell>
        </row>
        <row r="1943">
          <cell r="A1943">
            <v>8065</v>
          </cell>
          <cell r="B1943">
            <v>10</v>
          </cell>
          <cell r="C1943" t="str">
            <v>Maintenance/Service Contracts</v>
          </cell>
          <cell r="D1943">
            <v>439.14838709999998</v>
          </cell>
          <cell r="E1943">
            <v>826.54</v>
          </cell>
        </row>
        <row r="1944">
          <cell r="A1944">
            <v>8065</v>
          </cell>
          <cell r="B1944">
            <v>11</v>
          </cell>
          <cell r="C1944" t="str">
            <v>Maintenance/Service Contracts</v>
          </cell>
          <cell r="D1944">
            <v>269.14838709999998</v>
          </cell>
          <cell r="E1944">
            <v>656.54</v>
          </cell>
        </row>
        <row r="1945">
          <cell r="A1945">
            <v>8065</v>
          </cell>
          <cell r="B1945">
            <v>12</v>
          </cell>
          <cell r="C1945" t="str">
            <v>Maintenance/Service Contracts</v>
          </cell>
          <cell r="D1945">
            <v>269.14838709999998</v>
          </cell>
          <cell r="E1945">
            <v>1118.54</v>
          </cell>
        </row>
        <row r="1946">
          <cell r="A1946">
            <v>8065</v>
          </cell>
          <cell r="B1946">
            <v>82</v>
          </cell>
          <cell r="C1946" t="str">
            <v>Maintenance/Service Contracts</v>
          </cell>
          <cell r="D1946">
            <v>0</v>
          </cell>
          <cell r="E1946">
            <v>0</v>
          </cell>
        </row>
        <row r="1947">
          <cell r="A1947">
            <v>8065</v>
          </cell>
          <cell r="B1947">
            <v>100</v>
          </cell>
          <cell r="C1947" t="str">
            <v>Maintenance/Service Contracts</v>
          </cell>
          <cell r="D1947">
            <v>0</v>
          </cell>
          <cell r="E1947">
            <v>0</v>
          </cell>
        </row>
        <row r="1948">
          <cell r="A1948">
            <v>8065</v>
          </cell>
          <cell r="B1948">
            <v>131</v>
          </cell>
          <cell r="C1948" t="str">
            <v>Maintenance/Service Contracts</v>
          </cell>
          <cell r="D1948">
            <v>0</v>
          </cell>
          <cell r="E1948">
            <v>0</v>
          </cell>
        </row>
        <row r="1949">
          <cell r="A1949">
            <v>8065</v>
          </cell>
          <cell r="B1949">
            <v>400</v>
          </cell>
          <cell r="C1949" t="str">
            <v>EDP-Telecommunications Suppl</v>
          </cell>
          <cell r="D1949">
            <v>427.76</v>
          </cell>
          <cell r="E1949">
            <v>427.76</v>
          </cell>
        </row>
        <row r="1950">
          <cell r="A1950">
            <v>8065</v>
          </cell>
          <cell r="B1950">
            <v>402</v>
          </cell>
          <cell r="C1950" t="str">
            <v>Maintenance/Service Contracts</v>
          </cell>
          <cell r="D1950">
            <v>0</v>
          </cell>
          <cell r="E1950">
            <v>0</v>
          </cell>
        </row>
        <row r="1951">
          <cell r="A1951">
            <v>8065</v>
          </cell>
          <cell r="B1951">
            <v>502</v>
          </cell>
          <cell r="C1951" t="str">
            <v>Maintenance/Service Contracts</v>
          </cell>
          <cell r="D1951">
            <v>-166.20193548</v>
          </cell>
          <cell r="E1951">
            <v>112171.27</v>
          </cell>
        </row>
        <row r="1952">
          <cell r="A1952">
            <v>8065</v>
          </cell>
          <cell r="B1952">
            <v>700</v>
          </cell>
          <cell r="C1952" t="str">
            <v>Maintenance/Service Contracts</v>
          </cell>
          <cell r="D1952">
            <v>8121.39</v>
          </cell>
          <cell r="E1952">
            <v>16106.46</v>
          </cell>
        </row>
        <row r="1953">
          <cell r="A1953">
            <v>8065</v>
          </cell>
          <cell r="B1953">
            <v>998</v>
          </cell>
          <cell r="C1953" t="str">
            <v>Maintenance/Service Contracts</v>
          </cell>
          <cell r="D1953">
            <v>105</v>
          </cell>
          <cell r="E1953">
            <v>105</v>
          </cell>
        </row>
        <row r="1954">
          <cell r="A1954">
            <v>8065</v>
          </cell>
          <cell r="B1954" t="str">
            <v xml:space="preserve"> </v>
          </cell>
          <cell r="C1954" t="str">
            <v>Maintenance/Service Contracts</v>
          </cell>
          <cell r="D1954">
            <v>32227.89838721999</v>
          </cell>
          <cell r="E1954">
            <v>179342</v>
          </cell>
        </row>
        <row r="1955">
          <cell r="A1955">
            <v>8069</v>
          </cell>
          <cell r="B1955">
            <v>1</v>
          </cell>
          <cell r="C1955" t="str">
            <v>Telephone Expense Recovery</v>
          </cell>
          <cell r="D1955">
            <v>0</v>
          </cell>
          <cell r="E1955">
            <v>-1208</v>
          </cell>
        </row>
        <row r="1956">
          <cell r="A1956">
            <v>8069</v>
          </cell>
          <cell r="B1956">
            <v>2</v>
          </cell>
          <cell r="C1956" t="str">
            <v>Telephone Expense Recovery</v>
          </cell>
          <cell r="D1956">
            <v>0</v>
          </cell>
          <cell r="E1956">
            <v>-1725</v>
          </cell>
        </row>
        <row r="1957">
          <cell r="A1957">
            <v>8069</v>
          </cell>
          <cell r="B1957">
            <v>3</v>
          </cell>
          <cell r="C1957" t="str">
            <v>Telephone Expense Recovery</v>
          </cell>
          <cell r="D1957">
            <v>0</v>
          </cell>
          <cell r="E1957">
            <v>-2925</v>
          </cell>
        </row>
        <row r="1958">
          <cell r="A1958">
            <v>8069</v>
          </cell>
          <cell r="B1958">
            <v>5</v>
          </cell>
          <cell r="C1958" t="str">
            <v>Telephone Expense Recovery</v>
          </cell>
          <cell r="D1958">
            <v>0</v>
          </cell>
          <cell r="E1958">
            <v>-2190</v>
          </cell>
        </row>
        <row r="1959">
          <cell r="A1959">
            <v>8069</v>
          </cell>
          <cell r="B1959">
            <v>6</v>
          </cell>
          <cell r="C1959" t="str">
            <v>Telephone Expense Recovery</v>
          </cell>
          <cell r="D1959">
            <v>0</v>
          </cell>
          <cell r="E1959">
            <v>-4920</v>
          </cell>
        </row>
        <row r="1960">
          <cell r="A1960">
            <v>8069</v>
          </cell>
          <cell r="B1960">
            <v>7</v>
          </cell>
          <cell r="C1960" t="str">
            <v>Telephone Expense Recovery</v>
          </cell>
          <cell r="D1960">
            <v>0</v>
          </cell>
          <cell r="E1960">
            <v>-3885</v>
          </cell>
        </row>
        <row r="1961">
          <cell r="A1961">
            <v>8069</v>
          </cell>
          <cell r="B1961">
            <v>8</v>
          </cell>
          <cell r="C1961" t="str">
            <v>Telephone Expense Recovery</v>
          </cell>
          <cell r="D1961">
            <v>0</v>
          </cell>
          <cell r="E1961">
            <v>-840</v>
          </cell>
        </row>
        <row r="1962">
          <cell r="A1962">
            <v>8069</v>
          </cell>
          <cell r="B1962">
            <v>10</v>
          </cell>
          <cell r="C1962" t="str">
            <v>Telephone Expense Recovery</v>
          </cell>
          <cell r="D1962">
            <v>0</v>
          </cell>
          <cell r="E1962">
            <v>-1440</v>
          </cell>
        </row>
        <row r="1963">
          <cell r="A1963">
            <v>8069</v>
          </cell>
          <cell r="B1963">
            <v>11</v>
          </cell>
          <cell r="C1963" t="str">
            <v>Telephone Expense Recovery</v>
          </cell>
          <cell r="D1963">
            <v>0</v>
          </cell>
          <cell r="E1963">
            <v>-990</v>
          </cell>
        </row>
        <row r="1964">
          <cell r="A1964">
            <v>8069</v>
          </cell>
          <cell r="B1964">
            <v>12</v>
          </cell>
          <cell r="C1964" t="str">
            <v>Telephone Expense Recovery</v>
          </cell>
          <cell r="D1964">
            <v>0</v>
          </cell>
          <cell r="E1964">
            <v>-960</v>
          </cell>
        </row>
        <row r="1965">
          <cell r="A1965">
            <v>8069</v>
          </cell>
          <cell r="B1965">
            <v>700</v>
          </cell>
          <cell r="C1965" t="str">
            <v>Telephone Expense Recovery</v>
          </cell>
          <cell r="D1965">
            <v>-16924.129032000001</v>
          </cell>
          <cell r="E1965">
            <v>-31136</v>
          </cell>
        </row>
        <row r="1966">
          <cell r="A1966">
            <v>8069</v>
          </cell>
          <cell r="B1966" t="str">
            <v xml:space="preserve"> </v>
          </cell>
          <cell r="C1966" t="str">
            <v>Telephone Expense Recovery</v>
          </cell>
          <cell r="D1966">
            <v>-16924.129032000001</v>
          </cell>
          <cell r="E1966">
            <v>-52219</v>
          </cell>
        </row>
        <row r="1967">
          <cell r="A1967">
            <v>8100</v>
          </cell>
          <cell r="B1967">
            <v>350</v>
          </cell>
          <cell r="C1967" t="str">
            <v>Travel</v>
          </cell>
          <cell r="D1967">
            <v>0</v>
          </cell>
          <cell r="E1967">
            <v>193.38</v>
          </cell>
        </row>
        <row r="1968">
          <cell r="A1968">
            <v>8100</v>
          </cell>
          <cell r="B1968">
            <v>400</v>
          </cell>
          <cell r="C1968" t="str">
            <v>Travel</v>
          </cell>
          <cell r="D1968">
            <v>0</v>
          </cell>
          <cell r="E1968">
            <v>91.04</v>
          </cell>
        </row>
        <row r="1969">
          <cell r="A1969">
            <v>8100</v>
          </cell>
          <cell r="B1969">
            <v>402</v>
          </cell>
          <cell r="C1969" t="str">
            <v>Travel</v>
          </cell>
          <cell r="D1969">
            <v>0</v>
          </cell>
          <cell r="E1969">
            <v>20.309999999999999</v>
          </cell>
        </row>
        <row r="1970">
          <cell r="A1970">
            <v>8100</v>
          </cell>
          <cell r="B1970" t="str">
            <v xml:space="preserve"> </v>
          </cell>
          <cell r="C1970" t="str">
            <v>Travel</v>
          </cell>
          <cell r="D1970">
            <v>0</v>
          </cell>
          <cell r="E1970">
            <v>304.73</v>
          </cell>
        </row>
        <row r="1971">
          <cell r="A1971">
            <v>8103</v>
          </cell>
          <cell r="B1971">
            <v>1</v>
          </cell>
          <cell r="C1971" t="str">
            <v>Travel-Transportation</v>
          </cell>
          <cell r="D1971">
            <v>0</v>
          </cell>
          <cell r="E1971">
            <v>0</v>
          </cell>
        </row>
        <row r="1972">
          <cell r="A1972">
            <v>8103</v>
          </cell>
          <cell r="B1972">
            <v>2</v>
          </cell>
          <cell r="C1972" t="str">
            <v>Travel-Transportation</v>
          </cell>
          <cell r="D1972">
            <v>200</v>
          </cell>
          <cell r="E1972">
            <v>200</v>
          </cell>
        </row>
        <row r="1973">
          <cell r="A1973">
            <v>8103</v>
          </cell>
          <cell r="B1973">
            <v>3</v>
          </cell>
          <cell r="C1973" t="str">
            <v>Travel-Transportation</v>
          </cell>
          <cell r="D1973">
            <v>81.050322581000003</v>
          </cell>
          <cell r="E1973">
            <v>306.82</v>
          </cell>
        </row>
        <row r="1974">
          <cell r="A1974">
            <v>8103</v>
          </cell>
          <cell r="B1974">
            <v>5</v>
          </cell>
          <cell r="C1974" t="str">
            <v>Travel-Transportation</v>
          </cell>
          <cell r="D1974">
            <v>0</v>
          </cell>
          <cell r="E1974">
            <v>0</v>
          </cell>
        </row>
        <row r="1975">
          <cell r="A1975">
            <v>8103</v>
          </cell>
          <cell r="B1975">
            <v>6</v>
          </cell>
          <cell r="C1975" t="str">
            <v>Travel-Transportation</v>
          </cell>
          <cell r="D1975">
            <v>230.80645161000001</v>
          </cell>
          <cell r="E1975">
            <v>1990.22</v>
          </cell>
        </row>
        <row r="1976">
          <cell r="A1976">
            <v>8103</v>
          </cell>
          <cell r="B1976">
            <v>8</v>
          </cell>
          <cell r="C1976" t="str">
            <v>Travel-Transportation</v>
          </cell>
          <cell r="D1976">
            <v>0</v>
          </cell>
          <cell r="E1976">
            <v>0</v>
          </cell>
        </row>
        <row r="1977">
          <cell r="A1977">
            <v>8103</v>
          </cell>
          <cell r="B1977">
            <v>9</v>
          </cell>
          <cell r="C1977" t="str">
            <v>Travel-Transportation</v>
          </cell>
          <cell r="D1977">
            <v>19.814516129000001</v>
          </cell>
          <cell r="E1977">
            <v>22.75</v>
          </cell>
        </row>
        <row r="1978">
          <cell r="A1978">
            <v>8103</v>
          </cell>
          <cell r="B1978">
            <v>10</v>
          </cell>
          <cell r="C1978" t="str">
            <v>Travel-Transportation</v>
          </cell>
          <cell r="D1978">
            <v>0</v>
          </cell>
          <cell r="E1978">
            <v>0</v>
          </cell>
        </row>
        <row r="1979">
          <cell r="A1979">
            <v>8103</v>
          </cell>
          <cell r="B1979">
            <v>11</v>
          </cell>
          <cell r="C1979" t="str">
            <v>Travel-Transportation</v>
          </cell>
          <cell r="D1979">
            <v>0</v>
          </cell>
          <cell r="E1979">
            <v>0</v>
          </cell>
        </row>
        <row r="1980">
          <cell r="A1980">
            <v>8103</v>
          </cell>
          <cell r="B1980">
            <v>12</v>
          </cell>
          <cell r="C1980" t="str">
            <v>Travel-Transportation</v>
          </cell>
          <cell r="D1980">
            <v>0</v>
          </cell>
          <cell r="E1980">
            <v>276</v>
          </cell>
        </row>
        <row r="1981">
          <cell r="A1981">
            <v>8103</v>
          </cell>
          <cell r="B1981">
            <v>100</v>
          </cell>
          <cell r="C1981" t="str">
            <v>Travel-Transportation</v>
          </cell>
          <cell r="D1981">
            <v>0</v>
          </cell>
          <cell r="E1981">
            <v>0</v>
          </cell>
        </row>
        <row r="1982">
          <cell r="A1982">
            <v>8103</v>
          </cell>
          <cell r="B1982">
            <v>130</v>
          </cell>
          <cell r="C1982" t="str">
            <v>Travel-Transportation</v>
          </cell>
          <cell r="D1982">
            <v>0</v>
          </cell>
          <cell r="E1982">
            <v>0</v>
          </cell>
        </row>
        <row r="1983">
          <cell r="A1983">
            <v>8103</v>
          </cell>
          <cell r="B1983">
            <v>131</v>
          </cell>
          <cell r="C1983" t="str">
            <v>Travel-Transportation</v>
          </cell>
          <cell r="D1983">
            <v>0</v>
          </cell>
          <cell r="E1983">
            <v>0</v>
          </cell>
        </row>
        <row r="1984">
          <cell r="A1984">
            <v>8103</v>
          </cell>
          <cell r="B1984">
            <v>301</v>
          </cell>
          <cell r="C1984" t="str">
            <v>Travel-Transportation</v>
          </cell>
          <cell r="D1984">
            <v>0</v>
          </cell>
          <cell r="E1984">
            <v>0</v>
          </cell>
        </row>
        <row r="1985">
          <cell r="A1985">
            <v>8103</v>
          </cell>
          <cell r="B1985">
            <v>350</v>
          </cell>
          <cell r="C1985" t="str">
            <v>Travel-Transportation</v>
          </cell>
          <cell r="D1985">
            <v>3006.2638710000001</v>
          </cell>
          <cell r="E1985">
            <v>6331.63</v>
          </cell>
        </row>
        <row r="1986">
          <cell r="A1986">
            <v>8103</v>
          </cell>
          <cell r="B1986">
            <v>400</v>
          </cell>
          <cell r="C1986" t="str">
            <v>Travel-Transportation</v>
          </cell>
          <cell r="D1986">
            <v>913.75129031999995</v>
          </cell>
          <cell r="E1986">
            <v>6252.75</v>
          </cell>
        </row>
        <row r="1987">
          <cell r="A1987">
            <v>8103</v>
          </cell>
          <cell r="B1987">
            <v>401</v>
          </cell>
          <cell r="C1987" t="str">
            <v>Travel-Transportation</v>
          </cell>
          <cell r="D1987">
            <v>0</v>
          </cell>
          <cell r="E1987">
            <v>0</v>
          </cell>
        </row>
        <row r="1988">
          <cell r="A1988">
            <v>8103</v>
          </cell>
          <cell r="B1988">
            <v>402</v>
          </cell>
          <cell r="C1988" t="str">
            <v>Travel-Transportation</v>
          </cell>
          <cell r="D1988">
            <v>382.75290323000002</v>
          </cell>
          <cell r="E1988">
            <v>2157.2399999999998</v>
          </cell>
        </row>
        <row r="1989">
          <cell r="A1989">
            <v>8103</v>
          </cell>
          <cell r="B1989">
            <v>403</v>
          </cell>
          <cell r="C1989" t="str">
            <v>Travel-Transportation</v>
          </cell>
          <cell r="D1989">
            <v>0</v>
          </cell>
          <cell r="E1989">
            <v>1934.83</v>
          </cell>
        </row>
        <row r="1990">
          <cell r="A1990">
            <v>8103</v>
          </cell>
          <cell r="B1990">
            <v>404</v>
          </cell>
          <cell r="C1990" t="str">
            <v>Travel-Transportation</v>
          </cell>
          <cell r="D1990">
            <v>3127.1806452000001</v>
          </cell>
          <cell r="E1990">
            <v>6225.62</v>
          </cell>
        </row>
        <row r="1991">
          <cell r="A1991">
            <v>8103</v>
          </cell>
          <cell r="B1991">
            <v>500</v>
          </cell>
          <cell r="C1991" t="str">
            <v>Travel-Transportation</v>
          </cell>
          <cell r="D1991">
            <v>61.599677419000002</v>
          </cell>
          <cell r="E1991">
            <v>65.53</v>
          </cell>
        </row>
        <row r="1992">
          <cell r="A1992">
            <v>8103</v>
          </cell>
          <cell r="B1992">
            <v>501</v>
          </cell>
          <cell r="C1992" t="str">
            <v>Travel-Transportation</v>
          </cell>
          <cell r="D1992">
            <v>4775.82</v>
          </cell>
          <cell r="E1992">
            <v>12520.54</v>
          </cell>
        </row>
        <row r="1993">
          <cell r="A1993">
            <v>8103</v>
          </cell>
          <cell r="B1993">
            <v>502</v>
          </cell>
          <cell r="C1993" t="str">
            <v>Travel-Transportation</v>
          </cell>
          <cell r="D1993">
            <v>2057.1451612999999</v>
          </cell>
          <cell r="E1993">
            <v>5123.2700000000004</v>
          </cell>
        </row>
        <row r="1994">
          <cell r="A1994">
            <v>8103</v>
          </cell>
          <cell r="B1994">
            <v>503</v>
          </cell>
          <cell r="C1994" t="str">
            <v>Travel-Transportation</v>
          </cell>
          <cell r="D1994">
            <v>0</v>
          </cell>
          <cell r="E1994">
            <v>174.42</v>
          </cell>
        </row>
        <row r="1995">
          <cell r="A1995">
            <v>8103</v>
          </cell>
          <cell r="B1995">
            <v>504</v>
          </cell>
          <cell r="C1995" t="str">
            <v>Travel-Transportation</v>
          </cell>
          <cell r="D1995">
            <v>2063.5254838999999</v>
          </cell>
          <cell r="E1995">
            <v>2493.85</v>
          </cell>
        </row>
        <row r="1996">
          <cell r="A1996">
            <v>8103</v>
          </cell>
          <cell r="B1996">
            <v>506</v>
          </cell>
          <cell r="C1996" t="str">
            <v>Travel-Transportation</v>
          </cell>
          <cell r="D1996">
            <v>712.23</v>
          </cell>
          <cell r="E1996">
            <v>1514.69</v>
          </cell>
        </row>
        <row r="1997">
          <cell r="A1997">
            <v>8103</v>
          </cell>
          <cell r="B1997">
            <v>600</v>
          </cell>
          <cell r="C1997" t="str">
            <v>Travel-Transportation</v>
          </cell>
          <cell r="D1997">
            <v>0</v>
          </cell>
          <cell r="E1997">
            <v>0</v>
          </cell>
        </row>
        <row r="1998">
          <cell r="A1998">
            <v>8103</v>
          </cell>
          <cell r="B1998">
            <v>700</v>
          </cell>
          <cell r="C1998" t="str">
            <v>Travel-Transportation</v>
          </cell>
          <cell r="D1998">
            <v>0</v>
          </cell>
          <cell r="E1998">
            <v>0</v>
          </cell>
        </row>
        <row r="1999">
          <cell r="A1999">
            <v>8103</v>
          </cell>
          <cell r="B1999">
            <v>951</v>
          </cell>
          <cell r="C1999" t="str">
            <v>Travel-Transportation</v>
          </cell>
          <cell r="D1999">
            <v>1184.8009677</v>
          </cell>
          <cell r="E1999">
            <v>1390.29</v>
          </cell>
        </row>
        <row r="2000">
          <cell r="A2000">
            <v>8103</v>
          </cell>
          <cell r="B2000" t="str">
            <v xml:space="preserve"> </v>
          </cell>
          <cell r="C2000" t="str">
            <v>Travel-Transportation</v>
          </cell>
          <cell r="D2000">
            <v>18816.741290389</v>
          </cell>
          <cell r="E2000">
            <v>48980.45</v>
          </cell>
        </row>
        <row r="2001">
          <cell r="A2001">
            <v>8106</v>
          </cell>
          <cell r="B2001">
            <v>1</v>
          </cell>
          <cell r="C2001" t="str">
            <v>Travel-Lodging</v>
          </cell>
          <cell r="D2001">
            <v>0</v>
          </cell>
          <cell r="E2001">
            <v>0</v>
          </cell>
        </row>
        <row r="2002">
          <cell r="A2002">
            <v>8106</v>
          </cell>
          <cell r="B2002">
            <v>2</v>
          </cell>
          <cell r="C2002" t="str">
            <v>Travel-Lodging</v>
          </cell>
          <cell r="D2002">
            <v>0</v>
          </cell>
          <cell r="E2002">
            <v>0</v>
          </cell>
        </row>
        <row r="2003">
          <cell r="A2003">
            <v>8106</v>
          </cell>
          <cell r="B2003">
            <v>5</v>
          </cell>
          <cell r="C2003" t="str">
            <v>Travel-Lodging</v>
          </cell>
          <cell r="D2003">
            <v>0</v>
          </cell>
          <cell r="E2003">
            <v>0</v>
          </cell>
        </row>
        <row r="2004">
          <cell r="A2004">
            <v>8106</v>
          </cell>
          <cell r="B2004">
            <v>6</v>
          </cell>
          <cell r="C2004" t="str">
            <v>Travel-Lodging</v>
          </cell>
          <cell r="D2004">
            <v>0</v>
          </cell>
          <cell r="E2004">
            <v>1954.13</v>
          </cell>
        </row>
        <row r="2005">
          <cell r="A2005">
            <v>8106</v>
          </cell>
          <cell r="B2005">
            <v>10</v>
          </cell>
          <cell r="C2005" t="str">
            <v>Travel-Lodging</v>
          </cell>
          <cell r="D2005">
            <v>0</v>
          </cell>
          <cell r="E2005">
            <v>0</v>
          </cell>
        </row>
        <row r="2006">
          <cell r="A2006">
            <v>8106</v>
          </cell>
          <cell r="B2006">
            <v>11</v>
          </cell>
          <cell r="C2006" t="str">
            <v>Travel-Lodging</v>
          </cell>
          <cell r="D2006">
            <v>0</v>
          </cell>
          <cell r="E2006">
            <v>0</v>
          </cell>
        </row>
        <row r="2007">
          <cell r="A2007">
            <v>8106</v>
          </cell>
          <cell r="B2007">
            <v>12</v>
          </cell>
          <cell r="C2007" t="str">
            <v>Travel-Lodging</v>
          </cell>
          <cell r="D2007">
            <v>0</v>
          </cell>
          <cell r="E2007">
            <v>533.29</v>
          </cell>
        </row>
        <row r="2008">
          <cell r="A2008">
            <v>8106</v>
          </cell>
          <cell r="B2008">
            <v>100</v>
          </cell>
          <cell r="C2008" t="str">
            <v>Travel-Lodging</v>
          </cell>
          <cell r="D2008">
            <v>0</v>
          </cell>
          <cell r="E2008">
            <v>0</v>
          </cell>
        </row>
        <row r="2009">
          <cell r="A2009">
            <v>8106</v>
          </cell>
          <cell r="B2009">
            <v>130</v>
          </cell>
          <cell r="C2009" t="str">
            <v>Travel-Lodging</v>
          </cell>
          <cell r="D2009">
            <v>0</v>
          </cell>
          <cell r="E2009">
            <v>0</v>
          </cell>
        </row>
        <row r="2010">
          <cell r="A2010">
            <v>8106</v>
          </cell>
          <cell r="B2010">
            <v>131</v>
          </cell>
          <cell r="C2010" t="str">
            <v>Travel-Lodging</v>
          </cell>
          <cell r="D2010">
            <v>0</v>
          </cell>
          <cell r="E2010">
            <v>0</v>
          </cell>
        </row>
        <row r="2011">
          <cell r="A2011">
            <v>8106</v>
          </cell>
          <cell r="B2011">
            <v>301</v>
          </cell>
          <cell r="C2011" t="str">
            <v>Travel-Lodging</v>
          </cell>
          <cell r="D2011">
            <v>0</v>
          </cell>
          <cell r="E2011">
            <v>0</v>
          </cell>
        </row>
        <row r="2012">
          <cell r="A2012">
            <v>8106</v>
          </cell>
          <cell r="B2012">
            <v>350</v>
          </cell>
          <cell r="C2012" t="str">
            <v>Travel-Lodging</v>
          </cell>
          <cell r="D2012">
            <v>84.42</v>
          </cell>
          <cell r="E2012">
            <v>449.16</v>
          </cell>
        </row>
        <row r="2013">
          <cell r="A2013">
            <v>8106</v>
          </cell>
          <cell r="B2013">
            <v>400</v>
          </cell>
          <cell r="C2013" t="str">
            <v>Travel-Lodging</v>
          </cell>
          <cell r="D2013">
            <v>0</v>
          </cell>
          <cell r="E2013">
            <v>3933.64</v>
          </cell>
        </row>
        <row r="2014">
          <cell r="A2014">
            <v>8106</v>
          </cell>
          <cell r="B2014">
            <v>401</v>
          </cell>
          <cell r="C2014" t="str">
            <v>Travel-Lodging</v>
          </cell>
          <cell r="D2014">
            <v>0</v>
          </cell>
          <cell r="E2014">
            <v>0</v>
          </cell>
        </row>
        <row r="2015">
          <cell r="A2015">
            <v>8106</v>
          </cell>
          <cell r="B2015">
            <v>402</v>
          </cell>
          <cell r="C2015" t="str">
            <v>Travel-Lodging</v>
          </cell>
          <cell r="D2015">
            <v>0</v>
          </cell>
          <cell r="E2015">
            <v>658.71</v>
          </cell>
        </row>
        <row r="2016">
          <cell r="A2016">
            <v>8106</v>
          </cell>
          <cell r="B2016">
            <v>403</v>
          </cell>
          <cell r="C2016" t="str">
            <v>Travel-Lodging</v>
          </cell>
          <cell r="D2016">
            <v>0</v>
          </cell>
          <cell r="E2016">
            <v>1122.03</v>
          </cell>
        </row>
        <row r="2017">
          <cell r="A2017">
            <v>8106</v>
          </cell>
          <cell r="B2017">
            <v>404</v>
          </cell>
          <cell r="C2017" t="str">
            <v>Travel-Lodging</v>
          </cell>
          <cell r="D2017">
            <v>1299.6767742</v>
          </cell>
          <cell r="E2017">
            <v>2681.69</v>
          </cell>
        </row>
        <row r="2018">
          <cell r="A2018">
            <v>8106</v>
          </cell>
          <cell r="B2018">
            <v>500</v>
          </cell>
          <cell r="C2018" t="str">
            <v>Travel-Lodging</v>
          </cell>
          <cell r="D2018">
            <v>0</v>
          </cell>
          <cell r="E2018">
            <v>0</v>
          </cell>
        </row>
        <row r="2019">
          <cell r="A2019">
            <v>8106</v>
          </cell>
          <cell r="B2019">
            <v>501</v>
          </cell>
          <cell r="C2019" t="str">
            <v>Travel-Lodging</v>
          </cell>
          <cell r="D2019">
            <v>755.75354838999999</v>
          </cell>
          <cell r="E2019">
            <v>2555.86</v>
          </cell>
        </row>
        <row r="2020">
          <cell r="A2020">
            <v>8106</v>
          </cell>
          <cell r="B2020">
            <v>502</v>
          </cell>
          <cell r="C2020" t="str">
            <v>Travel-Lodging</v>
          </cell>
          <cell r="D2020">
            <v>286.91000000000003</v>
          </cell>
          <cell r="E2020">
            <v>1638.22</v>
          </cell>
        </row>
        <row r="2021">
          <cell r="A2021">
            <v>8106</v>
          </cell>
          <cell r="B2021">
            <v>503</v>
          </cell>
          <cell r="C2021" t="str">
            <v>Travel-Lodging</v>
          </cell>
          <cell r="D2021">
            <v>0</v>
          </cell>
          <cell r="E2021">
            <v>275.67</v>
          </cell>
        </row>
        <row r="2022">
          <cell r="A2022">
            <v>8106</v>
          </cell>
          <cell r="B2022">
            <v>504</v>
          </cell>
          <cell r="C2022" t="str">
            <v>Travel-Lodging</v>
          </cell>
          <cell r="D2022">
            <v>803.66</v>
          </cell>
          <cell r="E2022">
            <v>1273.9100000000001</v>
          </cell>
        </row>
        <row r="2023">
          <cell r="A2023">
            <v>8106</v>
          </cell>
          <cell r="B2023">
            <v>506</v>
          </cell>
          <cell r="C2023" t="str">
            <v>Travel-Lodging</v>
          </cell>
          <cell r="D2023">
            <v>632.54999999999995</v>
          </cell>
          <cell r="E2023">
            <v>750.23</v>
          </cell>
        </row>
        <row r="2024">
          <cell r="A2024">
            <v>8106</v>
          </cell>
          <cell r="B2024">
            <v>951</v>
          </cell>
          <cell r="C2024" t="str">
            <v>Travel-Lodging</v>
          </cell>
          <cell r="D2024">
            <v>659.42</v>
          </cell>
          <cell r="E2024">
            <v>823.23</v>
          </cell>
        </row>
        <row r="2025">
          <cell r="A2025">
            <v>8106</v>
          </cell>
          <cell r="B2025" t="str">
            <v xml:space="preserve"> </v>
          </cell>
          <cell r="C2025" t="str">
            <v>Travel-Lodging</v>
          </cell>
          <cell r="D2025">
            <v>4522.3903225899994</v>
          </cell>
          <cell r="E2025">
            <v>18649.77</v>
          </cell>
        </row>
        <row r="2026">
          <cell r="A2026">
            <v>8109</v>
          </cell>
          <cell r="B2026">
            <v>1</v>
          </cell>
          <cell r="C2026" t="str">
            <v>Travel-Meals</v>
          </cell>
          <cell r="D2026">
            <v>0</v>
          </cell>
          <cell r="E2026">
            <v>0</v>
          </cell>
        </row>
        <row r="2027">
          <cell r="A2027">
            <v>8109</v>
          </cell>
          <cell r="B2027">
            <v>2</v>
          </cell>
          <cell r="C2027" t="str">
            <v>Travel-Meals</v>
          </cell>
          <cell r="D2027">
            <v>0</v>
          </cell>
          <cell r="E2027">
            <v>0</v>
          </cell>
        </row>
        <row r="2028">
          <cell r="A2028">
            <v>8109</v>
          </cell>
          <cell r="B2028">
            <v>3</v>
          </cell>
          <cell r="C2028" t="str">
            <v>Travel-Meals</v>
          </cell>
          <cell r="D2028">
            <v>0</v>
          </cell>
          <cell r="E2028">
            <v>0</v>
          </cell>
        </row>
        <row r="2029">
          <cell r="A2029">
            <v>8109</v>
          </cell>
          <cell r="B2029">
            <v>5</v>
          </cell>
          <cell r="C2029" t="str">
            <v>Travel-Meals</v>
          </cell>
          <cell r="D2029">
            <v>0</v>
          </cell>
          <cell r="E2029">
            <v>0</v>
          </cell>
        </row>
        <row r="2030">
          <cell r="A2030">
            <v>8109</v>
          </cell>
          <cell r="B2030">
            <v>6</v>
          </cell>
          <cell r="C2030" t="str">
            <v>Travel-Meals</v>
          </cell>
          <cell r="D2030">
            <v>0</v>
          </cell>
          <cell r="E2030">
            <v>161.43</v>
          </cell>
        </row>
        <row r="2031">
          <cell r="A2031">
            <v>8109</v>
          </cell>
          <cell r="B2031">
            <v>10</v>
          </cell>
          <cell r="C2031" t="str">
            <v>Travel-Meals</v>
          </cell>
          <cell r="D2031">
            <v>0</v>
          </cell>
          <cell r="E2031">
            <v>0</v>
          </cell>
        </row>
        <row r="2032">
          <cell r="A2032">
            <v>8109</v>
          </cell>
          <cell r="B2032">
            <v>11</v>
          </cell>
          <cell r="C2032" t="str">
            <v>Travel-Meals</v>
          </cell>
          <cell r="D2032">
            <v>0</v>
          </cell>
          <cell r="E2032">
            <v>0</v>
          </cell>
        </row>
        <row r="2033">
          <cell r="A2033">
            <v>8109</v>
          </cell>
          <cell r="B2033">
            <v>100</v>
          </cell>
          <cell r="C2033" t="str">
            <v>Travel-Meals</v>
          </cell>
          <cell r="D2033">
            <v>0</v>
          </cell>
          <cell r="E2033">
            <v>0</v>
          </cell>
        </row>
        <row r="2034">
          <cell r="A2034">
            <v>8109</v>
          </cell>
          <cell r="B2034">
            <v>130</v>
          </cell>
          <cell r="C2034" t="str">
            <v>Travel-Meals</v>
          </cell>
          <cell r="D2034">
            <v>0</v>
          </cell>
          <cell r="E2034">
            <v>0</v>
          </cell>
        </row>
        <row r="2035">
          <cell r="A2035">
            <v>8109</v>
          </cell>
          <cell r="B2035">
            <v>131</v>
          </cell>
          <cell r="C2035" t="str">
            <v>Travel-Meals</v>
          </cell>
          <cell r="D2035">
            <v>0</v>
          </cell>
          <cell r="E2035">
            <v>0</v>
          </cell>
        </row>
        <row r="2036">
          <cell r="A2036">
            <v>8109</v>
          </cell>
          <cell r="B2036">
            <v>301</v>
          </cell>
          <cell r="C2036" t="str">
            <v>Travel-Meals</v>
          </cell>
          <cell r="D2036">
            <v>0</v>
          </cell>
          <cell r="E2036">
            <v>0</v>
          </cell>
        </row>
        <row r="2037">
          <cell r="A2037">
            <v>8109</v>
          </cell>
          <cell r="B2037">
            <v>350</v>
          </cell>
          <cell r="C2037" t="str">
            <v>Travel-Meals</v>
          </cell>
          <cell r="D2037">
            <v>146.81612903000001</v>
          </cell>
          <cell r="E2037">
            <v>277.58999999999997</v>
          </cell>
        </row>
        <row r="2038">
          <cell r="A2038">
            <v>8109</v>
          </cell>
          <cell r="B2038">
            <v>400</v>
          </cell>
          <cell r="C2038" t="str">
            <v>Travel-Meals</v>
          </cell>
          <cell r="D2038">
            <v>0</v>
          </cell>
          <cell r="E2038">
            <v>469.26</v>
          </cell>
        </row>
        <row r="2039">
          <cell r="A2039">
            <v>8109</v>
          </cell>
          <cell r="B2039">
            <v>401</v>
          </cell>
          <cell r="C2039" t="str">
            <v>Travel-Meals</v>
          </cell>
          <cell r="D2039">
            <v>0</v>
          </cell>
          <cell r="E2039">
            <v>0</v>
          </cell>
        </row>
        <row r="2040">
          <cell r="A2040">
            <v>8109</v>
          </cell>
          <cell r="B2040">
            <v>402</v>
          </cell>
          <cell r="C2040" t="str">
            <v>Travel-Meals</v>
          </cell>
          <cell r="D2040">
            <v>90.71</v>
          </cell>
          <cell r="E2040">
            <v>577.67999999999995</v>
          </cell>
        </row>
        <row r="2041">
          <cell r="A2041">
            <v>8109</v>
          </cell>
          <cell r="B2041">
            <v>403</v>
          </cell>
          <cell r="C2041" t="str">
            <v>Travel-Meals</v>
          </cell>
          <cell r="D2041">
            <v>0</v>
          </cell>
          <cell r="E2041">
            <v>542.30999999999995</v>
          </cell>
        </row>
        <row r="2042">
          <cell r="A2042">
            <v>8109</v>
          </cell>
          <cell r="B2042">
            <v>404</v>
          </cell>
          <cell r="C2042" t="str">
            <v>Travel-Meals</v>
          </cell>
          <cell r="D2042">
            <v>169.48774194000001</v>
          </cell>
          <cell r="E2042">
            <v>501.78</v>
          </cell>
        </row>
        <row r="2043">
          <cell r="A2043">
            <v>8109</v>
          </cell>
          <cell r="B2043">
            <v>501</v>
          </cell>
          <cell r="C2043" t="str">
            <v>Travel-Meals</v>
          </cell>
          <cell r="D2043">
            <v>0</v>
          </cell>
          <cell r="E2043">
            <v>561.92999999999995</v>
          </cell>
        </row>
        <row r="2044">
          <cell r="A2044">
            <v>8109</v>
          </cell>
          <cell r="B2044">
            <v>502</v>
          </cell>
          <cell r="C2044" t="str">
            <v>Travel-Meals</v>
          </cell>
          <cell r="D2044">
            <v>90</v>
          </cell>
          <cell r="E2044">
            <v>161.35</v>
          </cell>
        </row>
        <row r="2045">
          <cell r="A2045">
            <v>8109</v>
          </cell>
          <cell r="B2045">
            <v>503</v>
          </cell>
          <cell r="C2045" t="str">
            <v>Travel-Meals</v>
          </cell>
          <cell r="D2045">
            <v>0</v>
          </cell>
          <cell r="E2045">
            <v>60.63</v>
          </cell>
        </row>
        <row r="2046">
          <cell r="A2046">
            <v>8109</v>
          </cell>
          <cell r="B2046">
            <v>504</v>
          </cell>
          <cell r="C2046" t="str">
            <v>Travel-Meals</v>
          </cell>
          <cell r="D2046">
            <v>388.49</v>
          </cell>
          <cell r="E2046">
            <v>520.70000000000005</v>
          </cell>
        </row>
        <row r="2047">
          <cell r="A2047">
            <v>8109</v>
          </cell>
          <cell r="B2047">
            <v>506</v>
          </cell>
          <cell r="C2047" t="str">
            <v>Travel-Meals</v>
          </cell>
          <cell r="D2047">
            <v>40.682258064999999</v>
          </cell>
          <cell r="E2047">
            <v>42.81</v>
          </cell>
        </row>
        <row r="2048">
          <cell r="A2048">
            <v>8109</v>
          </cell>
          <cell r="B2048">
            <v>600</v>
          </cell>
          <cell r="C2048" t="str">
            <v>Travel-Meals</v>
          </cell>
          <cell r="D2048">
            <v>0</v>
          </cell>
          <cell r="E2048">
            <v>0</v>
          </cell>
        </row>
        <row r="2049">
          <cell r="A2049">
            <v>8109</v>
          </cell>
          <cell r="B2049">
            <v>951</v>
          </cell>
          <cell r="C2049" t="str">
            <v>Travel-Meals</v>
          </cell>
          <cell r="D2049">
            <v>175.9</v>
          </cell>
          <cell r="E2049">
            <v>175.9</v>
          </cell>
        </row>
        <row r="2050">
          <cell r="A2050">
            <v>8109</v>
          </cell>
          <cell r="B2050" t="str">
            <v xml:space="preserve"> </v>
          </cell>
          <cell r="C2050" t="str">
            <v>Travel-Meals</v>
          </cell>
          <cell r="D2050">
            <v>1102.0861290350001</v>
          </cell>
          <cell r="E2050">
            <v>4053.37</v>
          </cell>
        </row>
        <row r="2051">
          <cell r="A2051">
            <v>8112</v>
          </cell>
          <cell r="B2051">
            <v>1</v>
          </cell>
          <cell r="C2051" t="str">
            <v>Travel-Miscellaneous</v>
          </cell>
          <cell r="D2051">
            <v>0</v>
          </cell>
          <cell r="E2051">
            <v>0</v>
          </cell>
        </row>
        <row r="2052">
          <cell r="A2052">
            <v>8112</v>
          </cell>
          <cell r="B2052">
            <v>2</v>
          </cell>
          <cell r="C2052" t="str">
            <v>Travel-Miscellaneous</v>
          </cell>
          <cell r="D2052">
            <v>0</v>
          </cell>
          <cell r="E2052">
            <v>0</v>
          </cell>
        </row>
        <row r="2053">
          <cell r="A2053">
            <v>8112</v>
          </cell>
          <cell r="B2053">
            <v>5</v>
          </cell>
          <cell r="C2053" t="str">
            <v>Travel-Miscellaneous</v>
          </cell>
          <cell r="D2053">
            <v>0</v>
          </cell>
          <cell r="E2053">
            <v>0</v>
          </cell>
        </row>
        <row r="2054">
          <cell r="A2054">
            <v>8112</v>
          </cell>
          <cell r="B2054">
            <v>6</v>
          </cell>
          <cell r="C2054" t="str">
            <v>Travel-Miscellaneous</v>
          </cell>
          <cell r="D2054">
            <v>0</v>
          </cell>
          <cell r="E2054">
            <v>10.4</v>
          </cell>
        </row>
        <row r="2055">
          <cell r="A2055">
            <v>8112</v>
          </cell>
          <cell r="B2055">
            <v>11</v>
          </cell>
          <cell r="C2055" t="str">
            <v>Travel-Miscellaneous</v>
          </cell>
          <cell r="D2055">
            <v>0</v>
          </cell>
          <cell r="E2055">
            <v>0</v>
          </cell>
        </row>
        <row r="2056">
          <cell r="A2056">
            <v>8112</v>
          </cell>
          <cell r="B2056">
            <v>100</v>
          </cell>
          <cell r="C2056" t="str">
            <v>Travel-Miscellaneous</v>
          </cell>
          <cell r="D2056">
            <v>0</v>
          </cell>
          <cell r="E2056">
            <v>0</v>
          </cell>
        </row>
        <row r="2057">
          <cell r="A2057">
            <v>8112</v>
          </cell>
          <cell r="B2057">
            <v>131</v>
          </cell>
          <cell r="C2057" t="str">
            <v>Travel-Miscellaneous</v>
          </cell>
          <cell r="D2057">
            <v>0</v>
          </cell>
          <cell r="E2057">
            <v>0</v>
          </cell>
        </row>
        <row r="2058">
          <cell r="A2058">
            <v>8112</v>
          </cell>
          <cell r="B2058">
            <v>350</v>
          </cell>
          <cell r="C2058" t="str">
            <v>Travel-Miscellaneous</v>
          </cell>
          <cell r="D2058">
            <v>0.5</v>
          </cell>
          <cell r="E2058">
            <v>1</v>
          </cell>
        </row>
        <row r="2059">
          <cell r="A2059">
            <v>8112</v>
          </cell>
          <cell r="B2059">
            <v>400</v>
          </cell>
          <cell r="C2059" t="str">
            <v>Travel-Miscellaneous</v>
          </cell>
          <cell r="D2059">
            <v>7</v>
          </cell>
          <cell r="E2059">
            <v>727.17</v>
          </cell>
        </row>
        <row r="2060">
          <cell r="A2060">
            <v>8112</v>
          </cell>
          <cell r="B2060">
            <v>401</v>
          </cell>
          <cell r="C2060" t="str">
            <v>Travel-Miscellaneous</v>
          </cell>
          <cell r="D2060">
            <v>0</v>
          </cell>
          <cell r="E2060">
            <v>0</v>
          </cell>
        </row>
        <row r="2061">
          <cell r="A2061">
            <v>8112</v>
          </cell>
          <cell r="B2061">
            <v>402</v>
          </cell>
          <cell r="C2061" t="str">
            <v>Travel-Miscellaneous</v>
          </cell>
          <cell r="D2061">
            <v>9.8000000000000007</v>
          </cell>
          <cell r="E2061">
            <v>55.09</v>
          </cell>
        </row>
        <row r="2062">
          <cell r="A2062">
            <v>8112</v>
          </cell>
          <cell r="B2062">
            <v>403</v>
          </cell>
          <cell r="C2062" t="str">
            <v>Travel-Miscellaneous</v>
          </cell>
          <cell r="D2062">
            <v>0</v>
          </cell>
          <cell r="E2062">
            <v>14.25</v>
          </cell>
        </row>
        <row r="2063">
          <cell r="A2063">
            <v>8112</v>
          </cell>
          <cell r="B2063">
            <v>404</v>
          </cell>
          <cell r="C2063" t="str">
            <v>Travel-Miscellaneous</v>
          </cell>
          <cell r="D2063">
            <v>105.14774194</v>
          </cell>
          <cell r="E2063">
            <v>264.98</v>
          </cell>
        </row>
        <row r="2064">
          <cell r="A2064">
            <v>8112</v>
          </cell>
          <cell r="B2064">
            <v>501</v>
          </cell>
          <cell r="C2064" t="str">
            <v>Travel-Miscellaneous</v>
          </cell>
          <cell r="D2064">
            <v>27</v>
          </cell>
          <cell r="E2064">
            <v>149.77000000000001</v>
          </cell>
        </row>
        <row r="2065">
          <cell r="A2065">
            <v>8112</v>
          </cell>
          <cell r="B2065">
            <v>502</v>
          </cell>
          <cell r="C2065" t="str">
            <v>Travel-Miscellaneous</v>
          </cell>
          <cell r="D2065">
            <v>117.31129032</v>
          </cell>
          <cell r="E2065">
            <v>201.2</v>
          </cell>
        </row>
        <row r="2066">
          <cell r="A2066">
            <v>8112</v>
          </cell>
          <cell r="B2066">
            <v>504</v>
          </cell>
          <cell r="C2066" t="str">
            <v>Travel-Miscellaneous</v>
          </cell>
          <cell r="D2066">
            <v>0</v>
          </cell>
          <cell r="E2066">
            <v>11</v>
          </cell>
        </row>
        <row r="2067">
          <cell r="A2067">
            <v>8112</v>
          </cell>
          <cell r="B2067">
            <v>506</v>
          </cell>
          <cell r="C2067" t="str">
            <v>Travel-Miscellaneous</v>
          </cell>
          <cell r="D2067">
            <v>8.4838709676999997</v>
          </cell>
          <cell r="E2067">
            <v>9</v>
          </cell>
        </row>
        <row r="2068">
          <cell r="A2068">
            <v>8112</v>
          </cell>
          <cell r="B2068">
            <v>600</v>
          </cell>
          <cell r="C2068" t="str">
            <v>Travel-Miscellaneous</v>
          </cell>
          <cell r="D2068">
            <v>0</v>
          </cell>
          <cell r="E2068">
            <v>0</v>
          </cell>
        </row>
        <row r="2069">
          <cell r="A2069">
            <v>8112</v>
          </cell>
          <cell r="B2069">
            <v>951</v>
          </cell>
          <cell r="C2069" t="str">
            <v>Travel-Miscellaneous</v>
          </cell>
          <cell r="D2069">
            <v>28.64</v>
          </cell>
          <cell r="E2069">
            <v>33.64</v>
          </cell>
        </row>
        <row r="2070">
          <cell r="A2070">
            <v>8112</v>
          </cell>
          <cell r="B2070">
            <v>998</v>
          </cell>
          <cell r="C2070" t="str">
            <v>Travel-Miscellaneous</v>
          </cell>
          <cell r="D2070">
            <v>0</v>
          </cell>
          <cell r="E2070">
            <v>18.38</v>
          </cell>
        </row>
        <row r="2071">
          <cell r="A2071">
            <v>8112</v>
          </cell>
          <cell r="B2071" t="str">
            <v xml:space="preserve"> </v>
          </cell>
          <cell r="C2071" t="str">
            <v>Travel-Miscellaneous</v>
          </cell>
          <cell r="D2071">
            <v>303.88290322770001</v>
          </cell>
          <cell r="E2071">
            <v>1495.88</v>
          </cell>
        </row>
        <row r="2072">
          <cell r="A2072">
            <v>8120</v>
          </cell>
          <cell r="B2072">
            <v>1</v>
          </cell>
          <cell r="C2072" t="str">
            <v>Entertainment</v>
          </cell>
          <cell r="D2072">
            <v>0</v>
          </cell>
          <cell r="E2072">
            <v>242.95</v>
          </cell>
        </row>
        <row r="2073">
          <cell r="A2073">
            <v>8120</v>
          </cell>
          <cell r="B2073">
            <v>2</v>
          </cell>
          <cell r="C2073" t="str">
            <v>Entertainment</v>
          </cell>
          <cell r="D2073">
            <v>0</v>
          </cell>
          <cell r="E2073">
            <v>24</v>
          </cell>
        </row>
        <row r="2074">
          <cell r="A2074">
            <v>8120</v>
          </cell>
          <cell r="B2074">
            <v>3</v>
          </cell>
          <cell r="C2074" t="str">
            <v>Entertainment</v>
          </cell>
          <cell r="D2074">
            <v>179.52967742000001</v>
          </cell>
          <cell r="E2074">
            <v>3433.94</v>
          </cell>
        </row>
        <row r="2075">
          <cell r="A2075">
            <v>8120</v>
          </cell>
          <cell r="B2075">
            <v>5</v>
          </cell>
          <cell r="C2075" t="str">
            <v>Entertainment</v>
          </cell>
          <cell r="D2075">
            <v>785.97645161000003</v>
          </cell>
          <cell r="E2075">
            <v>1310.97</v>
          </cell>
        </row>
        <row r="2076">
          <cell r="A2076">
            <v>8120</v>
          </cell>
          <cell r="B2076">
            <v>6</v>
          </cell>
          <cell r="C2076" t="str">
            <v>Entertainment</v>
          </cell>
          <cell r="D2076">
            <v>1317.74</v>
          </cell>
          <cell r="E2076">
            <v>4672.57</v>
          </cell>
        </row>
        <row r="2077">
          <cell r="A2077">
            <v>8120</v>
          </cell>
          <cell r="B2077">
            <v>7</v>
          </cell>
          <cell r="C2077" t="str">
            <v>Entertainment</v>
          </cell>
          <cell r="D2077">
            <v>360.26903226000002</v>
          </cell>
          <cell r="E2077">
            <v>2530.6999999999998</v>
          </cell>
        </row>
        <row r="2078">
          <cell r="A2078">
            <v>8120</v>
          </cell>
          <cell r="B2078">
            <v>8</v>
          </cell>
          <cell r="C2078" t="str">
            <v>Entertainment</v>
          </cell>
          <cell r="D2078">
            <v>246.88</v>
          </cell>
          <cell r="E2078">
            <v>806.56</v>
          </cell>
        </row>
        <row r="2079">
          <cell r="A2079">
            <v>8120</v>
          </cell>
          <cell r="B2079">
            <v>9</v>
          </cell>
          <cell r="C2079" t="str">
            <v>Entertainment</v>
          </cell>
          <cell r="D2079">
            <v>0</v>
          </cell>
          <cell r="E2079">
            <v>0</v>
          </cell>
        </row>
        <row r="2080">
          <cell r="A2080">
            <v>8120</v>
          </cell>
          <cell r="B2080">
            <v>10</v>
          </cell>
          <cell r="C2080" t="str">
            <v>Entertainment</v>
          </cell>
          <cell r="D2080">
            <v>97.045806451999994</v>
          </cell>
          <cell r="E2080">
            <v>769.59</v>
          </cell>
        </row>
        <row r="2081">
          <cell r="A2081">
            <v>8120</v>
          </cell>
          <cell r="B2081">
            <v>11</v>
          </cell>
          <cell r="C2081" t="str">
            <v>Entertainment</v>
          </cell>
          <cell r="D2081">
            <v>68.063870968000003</v>
          </cell>
          <cell r="E2081">
            <v>296.18</v>
          </cell>
        </row>
        <row r="2082">
          <cell r="A2082">
            <v>8120</v>
          </cell>
          <cell r="B2082">
            <v>12</v>
          </cell>
          <cell r="C2082" t="str">
            <v>Entertainment</v>
          </cell>
          <cell r="D2082">
            <v>0</v>
          </cell>
          <cell r="E2082">
            <v>152.41</v>
          </cell>
        </row>
        <row r="2083">
          <cell r="A2083">
            <v>8120</v>
          </cell>
          <cell r="B2083">
            <v>14</v>
          </cell>
          <cell r="C2083" t="str">
            <v>Entertainment</v>
          </cell>
          <cell r="D2083">
            <v>0</v>
          </cell>
          <cell r="E2083">
            <v>581.45000000000005</v>
          </cell>
        </row>
        <row r="2084">
          <cell r="A2084">
            <v>8120</v>
          </cell>
          <cell r="B2084">
            <v>82</v>
          </cell>
          <cell r="C2084" t="str">
            <v>Entertainment</v>
          </cell>
          <cell r="D2084">
            <v>0</v>
          </cell>
          <cell r="E2084">
            <v>0</v>
          </cell>
        </row>
        <row r="2085">
          <cell r="A2085">
            <v>8120</v>
          </cell>
          <cell r="B2085">
            <v>86</v>
          </cell>
          <cell r="C2085" t="str">
            <v>Entertainment</v>
          </cell>
          <cell r="D2085">
            <v>0</v>
          </cell>
          <cell r="E2085">
            <v>0</v>
          </cell>
        </row>
        <row r="2086">
          <cell r="A2086">
            <v>8120</v>
          </cell>
          <cell r="B2086">
            <v>100</v>
          </cell>
          <cell r="C2086" t="str">
            <v>Entertainment</v>
          </cell>
          <cell r="D2086">
            <v>0</v>
          </cell>
          <cell r="E2086">
            <v>0</v>
          </cell>
        </row>
        <row r="2087">
          <cell r="A2087">
            <v>8120</v>
          </cell>
          <cell r="B2087">
            <v>122</v>
          </cell>
          <cell r="C2087" t="str">
            <v>Entertainment</v>
          </cell>
          <cell r="D2087">
            <v>0</v>
          </cell>
          <cell r="E2087">
            <v>0</v>
          </cell>
        </row>
        <row r="2088">
          <cell r="A2088">
            <v>8120</v>
          </cell>
          <cell r="B2088">
            <v>130</v>
          </cell>
          <cell r="C2088" t="str">
            <v>Entertainment</v>
          </cell>
          <cell r="D2088">
            <v>0</v>
          </cell>
          <cell r="E2088">
            <v>0</v>
          </cell>
        </row>
        <row r="2089">
          <cell r="A2089">
            <v>8120</v>
          </cell>
          <cell r="B2089">
            <v>131</v>
          </cell>
          <cell r="C2089" t="str">
            <v>Entertainment</v>
          </cell>
          <cell r="D2089">
            <v>0</v>
          </cell>
          <cell r="E2089">
            <v>0</v>
          </cell>
        </row>
        <row r="2090">
          <cell r="A2090">
            <v>8120</v>
          </cell>
          <cell r="B2090">
            <v>301</v>
          </cell>
          <cell r="C2090" t="str">
            <v>Entertainment</v>
          </cell>
          <cell r="D2090">
            <v>0</v>
          </cell>
          <cell r="E2090">
            <v>0</v>
          </cell>
        </row>
        <row r="2091">
          <cell r="A2091">
            <v>8120</v>
          </cell>
          <cell r="B2091">
            <v>350</v>
          </cell>
          <cell r="C2091" t="str">
            <v>Entertainment</v>
          </cell>
          <cell r="D2091">
            <v>60.26</v>
          </cell>
          <cell r="E2091">
            <v>254.22</v>
          </cell>
        </row>
        <row r="2092">
          <cell r="A2092">
            <v>8120</v>
          </cell>
          <cell r="B2092">
            <v>400</v>
          </cell>
          <cell r="C2092" t="str">
            <v>Entertainment</v>
          </cell>
          <cell r="D2092">
            <v>4741.0609677000002</v>
          </cell>
          <cell r="E2092">
            <v>53258.8</v>
          </cell>
        </row>
        <row r="2093">
          <cell r="A2093">
            <v>8120</v>
          </cell>
          <cell r="B2093">
            <v>401</v>
          </cell>
          <cell r="C2093" t="str">
            <v>Entertainment</v>
          </cell>
          <cell r="D2093">
            <v>0</v>
          </cell>
          <cell r="E2093">
            <v>0</v>
          </cell>
        </row>
        <row r="2094">
          <cell r="A2094">
            <v>8120</v>
          </cell>
          <cell r="B2094">
            <v>402</v>
          </cell>
          <cell r="C2094" t="str">
            <v>Entertainment</v>
          </cell>
          <cell r="D2094">
            <v>302.16967742000003</v>
          </cell>
          <cell r="E2094">
            <v>-1844.38</v>
          </cell>
        </row>
        <row r="2095">
          <cell r="A2095">
            <v>8120</v>
          </cell>
          <cell r="B2095">
            <v>403</v>
          </cell>
          <cell r="C2095" t="str">
            <v>Entertainment</v>
          </cell>
          <cell r="D2095">
            <v>0</v>
          </cell>
          <cell r="E2095">
            <v>12</v>
          </cell>
        </row>
        <row r="2096">
          <cell r="A2096">
            <v>8120</v>
          </cell>
          <cell r="B2096">
            <v>404</v>
          </cell>
          <cell r="C2096" t="str">
            <v>Entertainment</v>
          </cell>
          <cell r="D2096">
            <v>394.71709677000001</v>
          </cell>
          <cell r="E2096">
            <v>587.54</v>
          </cell>
        </row>
        <row r="2097">
          <cell r="A2097">
            <v>8120</v>
          </cell>
          <cell r="B2097">
            <v>500</v>
          </cell>
          <cell r="C2097" t="str">
            <v>Entertainment</v>
          </cell>
          <cell r="D2097">
            <v>0</v>
          </cell>
          <cell r="E2097">
            <v>0</v>
          </cell>
        </row>
        <row r="2098">
          <cell r="A2098">
            <v>8120</v>
          </cell>
          <cell r="B2098">
            <v>501</v>
          </cell>
          <cell r="C2098" t="str">
            <v>Entertainment</v>
          </cell>
          <cell r="D2098">
            <v>103.13</v>
          </cell>
          <cell r="E2098">
            <v>1455.48</v>
          </cell>
        </row>
        <row r="2099">
          <cell r="A2099">
            <v>8120</v>
          </cell>
          <cell r="B2099">
            <v>502</v>
          </cell>
          <cell r="C2099" t="str">
            <v>Entertainment</v>
          </cell>
          <cell r="D2099">
            <v>39.280645161000002</v>
          </cell>
          <cell r="E2099">
            <v>72.849999999999994</v>
          </cell>
        </row>
        <row r="2100">
          <cell r="A2100">
            <v>8120</v>
          </cell>
          <cell r="B2100">
            <v>503</v>
          </cell>
          <cell r="C2100" t="str">
            <v>Entertainment</v>
          </cell>
          <cell r="D2100">
            <v>0</v>
          </cell>
          <cell r="E2100">
            <v>286.55</v>
          </cell>
        </row>
        <row r="2101">
          <cell r="A2101">
            <v>8120</v>
          </cell>
          <cell r="B2101">
            <v>504</v>
          </cell>
          <cell r="C2101" t="str">
            <v>Entertainment</v>
          </cell>
          <cell r="D2101">
            <v>920.22451612999998</v>
          </cell>
          <cell r="E2101">
            <v>1796.4</v>
          </cell>
        </row>
        <row r="2102">
          <cell r="A2102">
            <v>8120</v>
          </cell>
          <cell r="B2102">
            <v>506</v>
          </cell>
          <cell r="C2102" t="str">
            <v>Entertainment</v>
          </cell>
          <cell r="D2102">
            <v>184.99870967999999</v>
          </cell>
          <cell r="E2102">
            <v>653.79</v>
          </cell>
        </row>
        <row r="2103">
          <cell r="A2103">
            <v>8120</v>
          </cell>
          <cell r="B2103">
            <v>600</v>
          </cell>
          <cell r="C2103" t="str">
            <v>Entertainment</v>
          </cell>
          <cell r="D2103">
            <v>0</v>
          </cell>
          <cell r="E2103">
            <v>43.75</v>
          </cell>
        </row>
        <row r="2104">
          <cell r="A2104">
            <v>8120</v>
          </cell>
          <cell r="B2104">
            <v>998</v>
          </cell>
          <cell r="C2104" t="str">
            <v>Entertainment</v>
          </cell>
          <cell r="D2104">
            <v>0</v>
          </cell>
          <cell r="E2104">
            <v>40</v>
          </cell>
        </row>
        <row r="2105">
          <cell r="A2105">
            <v>8120</v>
          </cell>
          <cell r="B2105" t="str">
            <v xml:space="preserve"> </v>
          </cell>
          <cell r="C2105" t="str">
            <v>Entertainment</v>
          </cell>
          <cell r="D2105">
            <v>9801.3464515709984</v>
          </cell>
          <cell r="E2105">
            <v>71438.319999999978</v>
          </cell>
        </row>
        <row r="2106">
          <cell r="A2106">
            <v>8121</v>
          </cell>
          <cell r="B2106">
            <v>504</v>
          </cell>
          <cell r="C2106" t="str">
            <v>Entertainment-50% Deductible</v>
          </cell>
          <cell r="D2106">
            <v>0</v>
          </cell>
          <cell r="E2106">
            <v>7.5</v>
          </cell>
        </row>
        <row r="2107">
          <cell r="A2107">
            <v>8125</v>
          </cell>
          <cell r="B2107">
            <v>1</v>
          </cell>
          <cell r="C2107" t="str">
            <v>Business Lunch</v>
          </cell>
          <cell r="D2107">
            <v>0</v>
          </cell>
          <cell r="E2107">
            <v>45.97</v>
          </cell>
        </row>
        <row r="2108">
          <cell r="A2108">
            <v>8125</v>
          </cell>
          <cell r="B2108">
            <v>2</v>
          </cell>
          <cell r="C2108" t="str">
            <v>Business Lunch</v>
          </cell>
          <cell r="D2108">
            <v>0</v>
          </cell>
          <cell r="E2108">
            <v>0</v>
          </cell>
        </row>
        <row r="2109">
          <cell r="A2109">
            <v>8125</v>
          </cell>
          <cell r="B2109">
            <v>5</v>
          </cell>
          <cell r="C2109" t="str">
            <v>Business Lunch</v>
          </cell>
          <cell r="D2109">
            <v>0</v>
          </cell>
          <cell r="E2109">
            <v>0</v>
          </cell>
        </row>
        <row r="2110">
          <cell r="A2110">
            <v>8125</v>
          </cell>
          <cell r="B2110">
            <v>6</v>
          </cell>
          <cell r="C2110" t="str">
            <v>Business Lunch</v>
          </cell>
          <cell r="D2110">
            <v>70.353870967999995</v>
          </cell>
          <cell r="E2110">
            <v>74.709999999999994</v>
          </cell>
        </row>
        <row r="2111">
          <cell r="A2111">
            <v>8125</v>
          </cell>
          <cell r="B2111">
            <v>7</v>
          </cell>
          <cell r="C2111" t="str">
            <v>Business Lunch</v>
          </cell>
          <cell r="D2111">
            <v>0</v>
          </cell>
          <cell r="E2111">
            <v>0</v>
          </cell>
        </row>
        <row r="2112">
          <cell r="A2112">
            <v>8125</v>
          </cell>
          <cell r="B2112">
            <v>10</v>
          </cell>
          <cell r="C2112" t="str">
            <v>Business Lunch</v>
          </cell>
          <cell r="D2112">
            <v>0</v>
          </cell>
          <cell r="E2112">
            <v>0</v>
          </cell>
        </row>
        <row r="2113">
          <cell r="A2113">
            <v>8125</v>
          </cell>
          <cell r="B2113">
            <v>12</v>
          </cell>
          <cell r="C2113" t="str">
            <v>Business Lunch</v>
          </cell>
          <cell r="D2113">
            <v>0</v>
          </cell>
          <cell r="E2113">
            <v>250</v>
          </cell>
        </row>
        <row r="2114">
          <cell r="A2114">
            <v>8125</v>
          </cell>
          <cell r="B2114">
            <v>401</v>
          </cell>
          <cell r="C2114" t="str">
            <v>Business Lunch</v>
          </cell>
          <cell r="D2114">
            <v>0</v>
          </cell>
          <cell r="E2114">
            <v>0</v>
          </cell>
        </row>
        <row r="2115">
          <cell r="A2115">
            <v>8125</v>
          </cell>
          <cell r="B2115">
            <v>402</v>
          </cell>
          <cell r="C2115" t="str">
            <v>Business Lunch</v>
          </cell>
          <cell r="D2115">
            <v>68.680000000000007</v>
          </cell>
          <cell r="E2115">
            <v>252.21</v>
          </cell>
        </row>
        <row r="2116">
          <cell r="A2116">
            <v>8125</v>
          </cell>
          <cell r="B2116">
            <v>501</v>
          </cell>
          <cell r="C2116" t="str">
            <v>Business Lunch</v>
          </cell>
          <cell r="D2116">
            <v>2092.1048387000001</v>
          </cell>
          <cell r="E2116">
            <v>5770.16</v>
          </cell>
        </row>
        <row r="2117">
          <cell r="A2117">
            <v>8125</v>
          </cell>
          <cell r="B2117">
            <v>502</v>
          </cell>
          <cell r="C2117" t="str">
            <v>Business Lunch</v>
          </cell>
          <cell r="D2117">
            <v>48.58</v>
          </cell>
          <cell r="E2117">
            <v>129.57</v>
          </cell>
        </row>
        <row r="2118">
          <cell r="A2118">
            <v>8125</v>
          </cell>
          <cell r="B2118">
            <v>504</v>
          </cell>
          <cell r="C2118" t="str">
            <v>Business Lunch</v>
          </cell>
          <cell r="D2118">
            <v>247.19870968000001</v>
          </cell>
          <cell r="E2118">
            <v>336.34</v>
          </cell>
        </row>
        <row r="2119">
          <cell r="A2119">
            <v>8125</v>
          </cell>
          <cell r="B2119">
            <v>600</v>
          </cell>
          <cell r="C2119" t="str">
            <v>Business Lunch</v>
          </cell>
          <cell r="D2119">
            <v>0</v>
          </cell>
          <cell r="E2119">
            <v>0</v>
          </cell>
        </row>
        <row r="2120">
          <cell r="A2120">
            <v>8125</v>
          </cell>
          <cell r="B2120" t="str">
            <v xml:space="preserve"> </v>
          </cell>
          <cell r="C2120" t="str">
            <v>Business Lunch</v>
          </cell>
          <cell r="D2120">
            <v>2526.9174193479998</v>
          </cell>
          <cell r="E2120">
            <v>6858.96</v>
          </cell>
        </row>
        <row r="2121">
          <cell r="A2121">
            <v>8150</v>
          </cell>
          <cell r="B2121">
            <v>1</v>
          </cell>
          <cell r="C2121" t="str">
            <v>EDP-Software Purchases</v>
          </cell>
          <cell r="D2121">
            <v>240.94</v>
          </cell>
          <cell r="E2121">
            <v>240.94</v>
          </cell>
        </row>
        <row r="2122">
          <cell r="A2122">
            <v>8150</v>
          </cell>
          <cell r="B2122">
            <v>2</v>
          </cell>
          <cell r="C2122" t="str">
            <v>EDP-Software Purchases</v>
          </cell>
          <cell r="D2122">
            <v>240.94</v>
          </cell>
          <cell r="E2122">
            <v>240.94</v>
          </cell>
        </row>
        <row r="2123">
          <cell r="A2123">
            <v>8150</v>
          </cell>
          <cell r="B2123">
            <v>3</v>
          </cell>
          <cell r="C2123" t="str">
            <v>EDP-Software Purchases</v>
          </cell>
          <cell r="D2123">
            <v>240.94</v>
          </cell>
          <cell r="E2123">
            <v>240.94</v>
          </cell>
        </row>
        <row r="2124">
          <cell r="A2124">
            <v>8150</v>
          </cell>
          <cell r="B2124">
            <v>5</v>
          </cell>
          <cell r="C2124" t="str">
            <v>EDP-Software Purchases</v>
          </cell>
          <cell r="D2124">
            <v>2.94</v>
          </cell>
          <cell r="E2124">
            <v>2.94</v>
          </cell>
        </row>
        <row r="2125">
          <cell r="A2125">
            <v>8150</v>
          </cell>
          <cell r="B2125">
            <v>6</v>
          </cell>
          <cell r="C2125" t="str">
            <v>EDP-Software Purchases</v>
          </cell>
          <cell r="D2125">
            <v>240.94</v>
          </cell>
          <cell r="E2125">
            <v>240.94</v>
          </cell>
        </row>
        <row r="2126">
          <cell r="A2126">
            <v>8150</v>
          </cell>
          <cell r="B2126">
            <v>7</v>
          </cell>
          <cell r="C2126" t="str">
            <v>EDP-Software Purchases</v>
          </cell>
          <cell r="D2126">
            <v>240.94</v>
          </cell>
          <cell r="E2126">
            <v>240.94</v>
          </cell>
        </row>
        <row r="2127">
          <cell r="A2127">
            <v>8150</v>
          </cell>
          <cell r="B2127">
            <v>8</v>
          </cell>
          <cell r="C2127" t="str">
            <v>EDP-Software Purchases</v>
          </cell>
          <cell r="D2127">
            <v>240.94</v>
          </cell>
          <cell r="E2127">
            <v>240.94</v>
          </cell>
        </row>
        <row r="2128">
          <cell r="A2128">
            <v>8150</v>
          </cell>
          <cell r="B2128">
            <v>10</v>
          </cell>
          <cell r="C2128" t="str">
            <v>EDP-Software Purchases</v>
          </cell>
          <cell r="D2128">
            <v>240.94</v>
          </cell>
          <cell r="E2128">
            <v>240.94</v>
          </cell>
        </row>
        <row r="2129">
          <cell r="A2129">
            <v>8150</v>
          </cell>
          <cell r="B2129">
            <v>11</v>
          </cell>
          <cell r="C2129" t="str">
            <v>EDP-Software Purchases</v>
          </cell>
          <cell r="D2129">
            <v>240.94</v>
          </cell>
          <cell r="E2129">
            <v>240.94</v>
          </cell>
        </row>
        <row r="2130">
          <cell r="A2130">
            <v>8150</v>
          </cell>
          <cell r="B2130">
            <v>12</v>
          </cell>
          <cell r="C2130" t="str">
            <v>EDP-Software Purchases</v>
          </cell>
          <cell r="D2130">
            <v>240.94</v>
          </cell>
          <cell r="E2130">
            <v>240.94</v>
          </cell>
        </row>
        <row r="2131">
          <cell r="A2131">
            <v>8150</v>
          </cell>
          <cell r="B2131">
            <v>14</v>
          </cell>
          <cell r="C2131" t="str">
            <v>EDP-Software Purchases</v>
          </cell>
          <cell r="D2131">
            <v>0</v>
          </cell>
          <cell r="E2131">
            <v>76.09</v>
          </cell>
        </row>
        <row r="2132">
          <cell r="A2132">
            <v>8150</v>
          </cell>
          <cell r="B2132">
            <v>400</v>
          </cell>
          <cell r="C2132" t="str">
            <v>EDP-Software Purchases</v>
          </cell>
          <cell r="D2132">
            <v>238</v>
          </cell>
          <cell r="E2132">
            <v>238</v>
          </cell>
        </row>
        <row r="2133">
          <cell r="A2133">
            <v>8150</v>
          </cell>
          <cell r="B2133">
            <v>402</v>
          </cell>
          <cell r="C2133" t="str">
            <v>EDP-Software Purchases</v>
          </cell>
          <cell r="D2133">
            <v>3000.0177419000001</v>
          </cell>
          <cell r="E2133">
            <v>8742.3700000000008</v>
          </cell>
        </row>
        <row r="2134">
          <cell r="A2134">
            <v>8150</v>
          </cell>
          <cell r="B2134">
            <v>403</v>
          </cell>
          <cell r="C2134" t="str">
            <v>EDP-Software Purchases</v>
          </cell>
          <cell r="D2134">
            <v>0</v>
          </cell>
          <cell r="E2134">
            <v>622.9</v>
          </cell>
        </row>
        <row r="2135">
          <cell r="A2135">
            <v>8150</v>
          </cell>
          <cell r="B2135">
            <v>404</v>
          </cell>
          <cell r="C2135" t="str">
            <v>EDP-Software Purchases</v>
          </cell>
          <cell r="D2135">
            <v>0</v>
          </cell>
          <cell r="E2135">
            <v>0</v>
          </cell>
        </row>
        <row r="2136">
          <cell r="A2136">
            <v>8150</v>
          </cell>
          <cell r="B2136">
            <v>500</v>
          </cell>
          <cell r="C2136" t="str">
            <v>EDP-Software Purchases</v>
          </cell>
          <cell r="D2136">
            <v>0</v>
          </cell>
          <cell r="E2136">
            <v>2171</v>
          </cell>
        </row>
        <row r="2137">
          <cell r="A2137">
            <v>8150</v>
          </cell>
          <cell r="B2137">
            <v>501</v>
          </cell>
          <cell r="C2137" t="str">
            <v>EDP-Software Purchases</v>
          </cell>
          <cell r="D2137">
            <v>2757.9880644999998</v>
          </cell>
          <cell r="E2137">
            <v>2783.53</v>
          </cell>
        </row>
        <row r="2138">
          <cell r="A2138">
            <v>8150</v>
          </cell>
          <cell r="B2138">
            <v>502</v>
          </cell>
          <cell r="C2138" t="str">
            <v>EDP-Software Purchases</v>
          </cell>
          <cell r="D2138">
            <v>1712.5632258000001</v>
          </cell>
          <cell r="E2138">
            <v>5165.58</v>
          </cell>
        </row>
        <row r="2139">
          <cell r="A2139">
            <v>8150</v>
          </cell>
          <cell r="B2139">
            <v>700</v>
          </cell>
          <cell r="C2139" t="str">
            <v>EDP-Software Purchases</v>
          </cell>
          <cell r="D2139">
            <v>109.09741935</v>
          </cell>
          <cell r="E2139">
            <v>125.26</v>
          </cell>
        </row>
        <row r="2140">
          <cell r="A2140">
            <v>8150</v>
          </cell>
          <cell r="B2140">
            <v>998</v>
          </cell>
          <cell r="C2140" t="str">
            <v>EDP-Software Purchases</v>
          </cell>
          <cell r="D2140">
            <v>218.20354839000001</v>
          </cell>
          <cell r="E2140">
            <v>250.53</v>
          </cell>
        </row>
        <row r="2141">
          <cell r="A2141">
            <v>8150</v>
          </cell>
          <cell r="B2141" t="str">
            <v xml:space="preserve"> </v>
          </cell>
          <cell r="C2141" t="str">
            <v>EDP-Software Purchases</v>
          </cell>
          <cell r="D2141">
            <v>10207.269999940001</v>
          </cell>
          <cell r="E2141">
            <v>22346.66</v>
          </cell>
        </row>
        <row r="2142">
          <cell r="A2142">
            <v>8153</v>
          </cell>
          <cell r="B2142">
            <v>1</v>
          </cell>
          <cell r="C2142" t="str">
            <v>EDP Supplies</v>
          </cell>
          <cell r="D2142">
            <v>290.60000000000002</v>
          </cell>
          <cell r="E2142">
            <v>290.60000000000002</v>
          </cell>
        </row>
        <row r="2143">
          <cell r="A2143">
            <v>8153</v>
          </cell>
          <cell r="B2143">
            <v>2</v>
          </cell>
          <cell r="C2143" t="str">
            <v>EDP Supplies</v>
          </cell>
          <cell r="D2143">
            <v>94.5</v>
          </cell>
          <cell r="E2143">
            <v>94.5</v>
          </cell>
        </row>
        <row r="2144">
          <cell r="A2144">
            <v>8153</v>
          </cell>
          <cell r="B2144">
            <v>3</v>
          </cell>
          <cell r="C2144" t="str">
            <v>EDP Supplies</v>
          </cell>
          <cell r="D2144">
            <v>0</v>
          </cell>
          <cell r="E2144">
            <v>0</v>
          </cell>
        </row>
        <row r="2145">
          <cell r="A2145">
            <v>8153</v>
          </cell>
          <cell r="B2145">
            <v>5</v>
          </cell>
          <cell r="C2145" t="str">
            <v>EDP Supplies</v>
          </cell>
          <cell r="D2145">
            <v>0</v>
          </cell>
          <cell r="E2145">
            <v>0</v>
          </cell>
        </row>
        <row r="2146">
          <cell r="A2146">
            <v>8153</v>
          </cell>
          <cell r="B2146">
            <v>6</v>
          </cell>
          <cell r="C2146" t="str">
            <v>EDP Supplies</v>
          </cell>
          <cell r="D2146">
            <v>0</v>
          </cell>
          <cell r="E2146">
            <v>773.6</v>
          </cell>
        </row>
        <row r="2147">
          <cell r="A2147">
            <v>8153</v>
          </cell>
          <cell r="B2147">
            <v>7</v>
          </cell>
          <cell r="C2147" t="str">
            <v>EDP Supplies</v>
          </cell>
          <cell r="D2147">
            <v>0</v>
          </cell>
          <cell r="E2147">
            <v>0</v>
          </cell>
        </row>
        <row r="2148">
          <cell r="A2148">
            <v>8153</v>
          </cell>
          <cell r="B2148">
            <v>8</v>
          </cell>
          <cell r="C2148" t="str">
            <v>EDP Supplies</v>
          </cell>
          <cell r="D2148">
            <v>0</v>
          </cell>
          <cell r="E2148">
            <v>0</v>
          </cell>
        </row>
        <row r="2149">
          <cell r="A2149">
            <v>8153</v>
          </cell>
          <cell r="B2149">
            <v>10</v>
          </cell>
          <cell r="C2149" t="str">
            <v>EDP Supplies</v>
          </cell>
          <cell r="D2149">
            <v>975</v>
          </cell>
          <cell r="E2149">
            <v>975</v>
          </cell>
        </row>
        <row r="2150">
          <cell r="A2150">
            <v>8153</v>
          </cell>
          <cell r="B2150">
            <v>11</v>
          </cell>
          <cell r="C2150" t="str">
            <v>EDP Supplies</v>
          </cell>
          <cell r="D2150">
            <v>0</v>
          </cell>
          <cell r="E2150">
            <v>0</v>
          </cell>
        </row>
        <row r="2151">
          <cell r="A2151">
            <v>8153</v>
          </cell>
          <cell r="B2151">
            <v>12</v>
          </cell>
          <cell r="C2151" t="str">
            <v>EDP Supplies</v>
          </cell>
          <cell r="D2151">
            <v>0</v>
          </cell>
          <cell r="E2151">
            <v>0</v>
          </cell>
        </row>
        <row r="2152">
          <cell r="A2152">
            <v>8153</v>
          </cell>
          <cell r="B2152">
            <v>400</v>
          </cell>
          <cell r="C2152" t="str">
            <v>EDP Supplies</v>
          </cell>
          <cell r="D2152">
            <v>94.5</v>
          </cell>
          <cell r="E2152">
            <v>152.25</v>
          </cell>
        </row>
        <row r="2153">
          <cell r="A2153">
            <v>8153</v>
          </cell>
          <cell r="B2153">
            <v>402</v>
          </cell>
          <cell r="C2153" t="str">
            <v>EDP Supplies</v>
          </cell>
          <cell r="D2153">
            <v>370.35</v>
          </cell>
          <cell r="E2153">
            <v>3858.78</v>
          </cell>
        </row>
        <row r="2154">
          <cell r="A2154">
            <v>8153</v>
          </cell>
          <cell r="B2154">
            <v>403</v>
          </cell>
          <cell r="C2154" t="str">
            <v>EDP Supplies</v>
          </cell>
          <cell r="D2154">
            <v>0</v>
          </cell>
          <cell r="E2154">
            <v>809.44</v>
          </cell>
        </row>
        <row r="2155">
          <cell r="A2155">
            <v>8153</v>
          </cell>
          <cell r="B2155">
            <v>404</v>
          </cell>
          <cell r="C2155" t="str">
            <v>EDP Supplies</v>
          </cell>
          <cell r="D2155">
            <v>0</v>
          </cell>
          <cell r="E2155">
            <v>123.9</v>
          </cell>
        </row>
        <row r="2156">
          <cell r="A2156">
            <v>8153</v>
          </cell>
          <cell r="B2156">
            <v>500</v>
          </cell>
          <cell r="C2156" t="str">
            <v>EDP Supplies</v>
          </cell>
          <cell r="D2156">
            <v>0</v>
          </cell>
          <cell r="E2156">
            <v>0</v>
          </cell>
        </row>
        <row r="2157">
          <cell r="A2157">
            <v>8153</v>
          </cell>
          <cell r="B2157">
            <v>501</v>
          </cell>
          <cell r="C2157" t="str">
            <v>EDP Supplies</v>
          </cell>
          <cell r="D2157">
            <v>666.7</v>
          </cell>
          <cell r="E2157">
            <v>1548.7</v>
          </cell>
        </row>
        <row r="2158">
          <cell r="A2158">
            <v>8153</v>
          </cell>
          <cell r="B2158">
            <v>502</v>
          </cell>
          <cell r="C2158" t="str">
            <v>EDP Supplies</v>
          </cell>
          <cell r="D2158">
            <v>1298.71</v>
          </cell>
          <cell r="E2158">
            <v>7962.61</v>
          </cell>
        </row>
        <row r="2159">
          <cell r="A2159">
            <v>8153</v>
          </cell>
          <cell r="B2159">
            <v>503</v>
          </cell>
          <cell r="C2159" t="str">
            <v>EDP Supplies</v>
          </cell>
          <cell r="D2159">
            <v>0</v>
          </cell>
          <cell r="E2159">
            <v>1516.2</v>
          </cell>
        </row>
        <row r="2160">
          <cell r="A2160">
            <v>8153</v>
          </cell>
          <cell r="B2160">
            <v>504</v>
          </cell>
          <cell r="C2160" t="str">
            <v>EDP Supplies</v>
          </cell>
          <cell r="D2160">
            <v>738.5</v>
          </cell>
          <cell r="E2160">
            <v>1053.5</v>
          </cell>
        </row>
        <row r="2161">
          <cell r="A2161">
            <v>8153</v>
          </cell>
          <cell r="B2161">
            <v>506</v>
          </cell>
          <cell r="C2161" t="str">
            <v>EDP Supplies</v>
          </cell>
          <cell r="D2161">
            <v>0</v>
          </cell>
          <cell r="E2161">
            <v>0</v>
          </cell>
        </row>
        <row r="2162">
          <cell r="A2162">
            <v>8153</v>
          </cell>
          <cell r="B2162">
            <v>700</v>
          </cell>
          <cell r="C2162" t="str">
            <v>EDP Supplies</v>
          </cell>
          <cell r="D2162">
            <v>0</v>
          </cell>
          <cell r="E2162">
            <v>0</v>
          </cell>
        </row>
        <row r="2163">
          <cell r="A2163">
            <v>8153</v>
          </cell>
          <cell r="B2163">
            <v>998</v>
          </cell>
          <cell r="C2163" t="str">
            <v>EDP Supplies</v>
          </cell>
          <cell r="D2163">
            <v>0</v>
          </cell>
          <cell r="E2163">
            <v>0</v>
          </cell>
        </row>
        <row r="2164">
          <cell r="A2164">
            <v>8153</v>
          </cell>
          <cell r="B2164" t="str">
            <v xml:space="preserve"> </v>
          </cell>
          <cell r="C2164" t="str">
            <v>EDP Supplies</v>
          </cell>
          <cell r="D2164">
            <v>4528.8599999999997</v>
          </cell>
          <cell r="E2164">
            <v>19159.080000000002</v>
          </cell>
        </row>
        <row r="2165">
          <cell r="A2165">
            <v>8156</v>
          </cell>
          <cell r="B2165">
            <v>10</v>
          </cell>
          <cell r="C2165" t="str">
            <v>EDP-Paper/Forms</v>
          </cell>
          <cell r="D2165">
            <v>0</v>
          </cell>
          <cell r="E2165">
            <v>157.16999999999999</v>
          </cell>
        </row>
        <row r="2166">
          <cell r="A2166">
            <v>8156</v>
          </cell>
          <cell r="B2166">
            <v>402</v>
          </cell>
          <cell r="C2166" t="str">
            <v>EDP-Paper/Forms</v>
          </cell>
          <cell r="D2166">
            <v>255.97741934999999</v>
          </cell>
          <cell r="E2166">
            <v>293.89999999999998</v>
          </cell>
        </row>
        <row r="2167">
          <cell r="A2167">
            <v>8156</v>
          </cell>
          <cell r="B2167">
            <v>500</v>
          </cell>
          <cell r="C2167" t="str">
            <v>EDP-Paper/Forms</v>
          </cell>
          <cell r="D2167">
            <v>0</v>
          </cell>
          <cell r="E2167">
            <v>221.08</v>
          </cell>
        </row>
        <row r="2168">
          <cell r="A2168">
            <v>8156</v>
          </cell>
          <cell r="B2168">
            <v>501</v>
          </cell>
          <cell r="C2168" t="str">
            <v>EDP-Paper/Forms</v>
          </cell>
          <cell r="D2168">
            <v>41.153225806000002</v>
          </cell>
          <cell r="E2168">
            <v>47.25</v>
          </cell>
        </row>
        <row r="2169">
          <cell r="A2169">
            <v>8156</v>
          </cell>
          <cell r="B2169">
            <v>502</v>
          </cell>
          <cell r="C2169" t="str">
            <v>EDP-Paper/Forms</v>
          </cell>
          <cell r="D2169">
            <v>609.65096774000006</v>
          </cell>
          <cell r="E2169">
            <v>1245.73</v>
          </cell>
        </row>
        <row r="2170">
          <cell r="A2170">
            <v>8156</v>
          </cell>
          <cell r="B2170">
            <v>504</v>
          </cell>
          <cell r="C2170" t="str">
            <v>EDP-Paper/Forms</v>
          </cell>
          <cell r="D2170">
            <v>429.56645161</v>
          </cell>
          <cell r="E2170">
            <v>801.44</v>
          </cell>
        </row>
        <row r="2171">
          <cell r="A2171">
            <v>8156</v>
          </cell>
          <cell r="B2171" t="str">
            <v xml:space="preserve"> </v>
          </cell>
          <cell r="C2171" t="str">
            <v>EDP-Paper/Forms</v>
          </cell>
          <cell r="D2171">
            <v>1336.3480645060001</v>
          </cell>
          <cell r="E2171">
            <v>2766.57</v>
          </cell>
        </row>
        <row r="2172">
          <cell r="A2172">
            <v>8159</v>
          </cell>
          <cell r="B2172">
            <v>1</v>
          </cell>
          <cell r="C2172" t="str">
            <v>EDP Costs</v>
          </cell>
          <cell r="D2172">
            <v>0</v>
          </cell>
          <cell r="E2172">
            <v>312.75</v>
          </cell>
        </row>
        <row r="2173">
          <cell r="A2173">
            <v>8159</v>
          </cell>
          <cell r="B2173">
            <v>2</v>
          </cell>
          <cell r="C2173" t="str">
            <v>EDP Costs</v>
          </cell>
          <cell r="D2173">
            <v>0</v>
          </cell>
          <cell r="E2173">
            <v>801</v>
          </cell>
        </row>
        <row r="2174">
          <cell r="A2174">
            <v>8159</v>
          </cell>
          <cell r="B2174">
            <v>3</v>
          </cell>
          <cell r="C2174" t="str">
            <v>EDP Costs</v>
          </cell>
          <cell r="D2174">
            <v>96.56</v>
          </cell>
          <cell r="E2174">
            <v>1827.86</v>
          </cell>
        </row>
        <row r="2175">
          <cell r="A2175">
            <v>8159</v>
          </cell>
          <cell r="B2175">
            <v>4</v>
          </cell>
          <cell r="C2175" t="str">
            <v>EDP Costs</v>
          </cell>
          <cell r="D2175">
            <v>476</v>
          </cell>
          <cell r="E2175">
            <v>0</v>
          </cell>
        </row>
        <row r="2176">
          <cell r="A2176">
            <v>8159</v>
          </cell>
          <cell r="B2176">
            <v>5</v>
          </cell>
          <cell r="C2176" t="str">
            <v>EDP Costs</v>
          </cell>
          <cell r="D2176">
            <v>0</v>
          </cell>
          <cell r="E2176">
            <v>526.95000000000005</v>
          </cell>
        </row>
        <row r="2177">
          <cell r="A2177">
            <v>8159</v>
          </cell>
          <cell r="B2177">
            <v>6</v>
          </cell>
          <cell r="C2177" t="str">
            <v>EDP Costs</v>
          </cell>
          <cell r="D2177">
            <v>0</v>
          </cell>
          <cell r="E2177">
            <v>3766.55</v>
          </cell>
        </row>
        <row r="2178">
          <cell r="A2178">
            <v>8159</v>
          </cell>
          <cell r="B2178">
            <v>7</v>
          </cell>
          <cell r="C2178" t="str">
            <v>EDP Costs</v>
          </cell>
          <cell r="D2178">
            <v>871.98</v>
          </cell>
          <cell r="E2178">
            <v>5632.81</v>
          </cell>
        </row>
        <row r="2179">
          <cell r="A2179">
            <v>8159</v>
          </cell>
          <cell r="B2179">
            <v>8</v>
          </cell>
          <cell r="C2179" t="str">
            <v>EDP Costs</v>
          </cell>
          <cell r="D2179">
            <v>0</v>
          </cell>
          <cell r="E2179">
            <v>129</v>
          </cell>
        </row>
        <row r="2180">
          <cell r="A2180">
            <v>8159</v>
          </cell>
          <cell r="B2180">
            <v>9</v>
          </cell>
          <cell r="C2180" t="str">
            <v>EDP Costs</v>
          </cell>
          <cell r="D2180">
            <v>238</v>
          </cell>
          <cell r="E2180">
            <v>238</v>
          </cell>
        </row>
        <row r="2181">
          <cell r="A2181">
            <v>8159</v>
          </cell>
          <cell r="B2181">
            <v>10</v>
          </cell>
          <cell r="C2181" t="str">
            <v>EDP Costs</v>
          </cell>
          <cell r="D2181">
            <v>0</v>
          </cell>
          <cell r="E2181">
            <v>1569.05</v>
          </cell>
        </row>
        <row r="2182">
          <cell r="A2182">
            <v>8159</v>
          </cell>
          <cell r="B2182">
            <v>11</v>
          </cell>
          <cell r="C2182" t="str">
            <v>EDP Costs</v>
          </cell>
          <cell r="D2182">
            <v>680.4</v>
          </cell>
          <cell r="E2182">
            <v>2085.62</v>
          </cell>
        </row>
        <row r="2183">
          <cell r="A2183">
            <v>8159</v>
          </cell>
          <cell r="B2183">
            <v>12</v>
          </cell>
          <cell r="C2183" t="str">
            <v>EDP Costs</v>
          </cell>
          <cell r="D2183">
            <v>201.52</v>
          </cell>
          <cell r="E2183">
            <v>472.27</v>
          </cell>
        </row>
        <row r="2184">
          <cell r="A2184">
            <v>8159</v>
          </cell>
          <cell r="B2184">
            <v>14</v>
          </cell>
          <cell r="C2184" t="str">
            <v>EDP Costs</v>
          </cell>
          <cell r="D2184">
            <v>367</v>
          </cell>
          <cell r="E2184">
            <v>622</v>
          </cell>
        </row>
        <row r="2185">
          <cell r="A2185">
            <v>8159</v>
          </cell>
          <cell r="B2185">
            <v>100</v>
          </cell>
          <cell r="C2185" t="str">
            <v>EDP Costs</v>
          </cell>
          <cell r="D2185">
            <v>0</v>
          </cell>
          <cell r="E2185">
            <v>0</v>
          </cell>
        </row>
        <row r="2186">
          <cell r="A2186">
            <v>8159</v>
          </cell>
          <cell r="B2186">
            <v>122</v>
          </cell>
          <cell r="C2186" t="str">
            <v>EDP Costs</v>
          </cell>
          <cell r="D2186">
            <v>0</v>
          </cell>
          <cell r="E2186">
            <v>0</v>
          </cell>
        </row>
        <row r="2187">
          <cell r="A2187">
            <v>8159</v>
          </cell>
          <cell r="B2187">
            <v>130</v>
          </cell>
          <cell r="C2187" t="str">
            <v>EDP Costs</v>
          </cell>
          <cell r="D2187">
            <v>0</v>
          </cell>
          <cell r="E2187">
            <v>0</v>
          </cell>
        </row>
        <row r="2188">
          <cell r="A2188">
            <v>8159</v>
          </cell>
          <cell r="B2188">
            <v>131</v>
          </cell>
          <cell r="C2188" t="str">
            <v>EDP Costs</v>
          </cell>
          <cell r="D2188">
            <v>0</v>
          </cell>
          <cell r="E2188">
            <v>0</v>
          </cell>
        </row>
        <row r="2189">
          <cell r="A2189">
            <v>8159</v>
          </cell>
          <cell r="B2189">
            <v>301</v>
          </cell>
          <cell r="C2189" t="str">
            <v>EDP Costs</v>
          </cell>
          <cell r="D2189">
            <v>0</v>
          </cell>
          <cell r="E2189">
            <v>0</v>
          </cell>
        </row>
        <row r="2190">
          <cell r="A2190">
            <v>8159</v>
          </cell>
          <cell r="B2190">
            <v>400</v>
          </cell>
          <cell r="C2190" t="str">
            <v>EDP Costs</v>
          </cell>
          <cell r="D2190">
            <v>0</v>
          </cell>
          <cell r="E2190">
            <v>47.25</v>
          </cell>
        </row>
        <row r="2191">
          <cell r="A2191">
            <v>8159</v>
          </cell>
          <cell r="B2191">
            <v>401</v>
          </cell>
          <cell r="C2191" t="str">
            <v>EDP Costs</v>
          </cell>
          <cell r="D2191">
            <v>0</v>
          </cell>
          <cell r="E2191">
            <v>0</v>
          </cell>
        </row>
        <row r="2192">
          <cell r="A2192">
            <v>8159</v>
          </cell>
          <cell r="B2192">
            <v>403</v>
          </cell>
          <cell r="C2192" t="str">
            <v>EDP Costs</v>
          </cell>
          <cell r="D2192">
            <v>0</v>
          </cell>
          <cell r="E2192">
            <v>395</v>
          </cell>
        </row>
        <row r="2193">
          <cell r="A2193">
            <v>8159</v>
          </cell>
          <cell r="B2193">
            <v>404</v>
          </cell>
          <cell r="C2193" t="str">
            <v>EDP Costs</v>
          </cell>
          <cell r="D2193">
            <v>126</v>
          </cell>
          <cell r="E2193">
            <v>343.25</v>
          </cell>
        </row>
        <row r="2194">
          <cell r="A2194">
            <v>8159</v>
          </cell>
          <cell r="B2194">
            <v>405</v>
          </cell>
          <cell r="C2194" t="str">
            <v>EDP Costs</v>
          </cell>
          <cell r="D2194">
            <v>0</v>
          </cell>
          <cell r="E2194">
            <v>0</v>
          </cell>
        </row>
        <row r="2195">
          <cell r="A2195">
            <v>8159</v>
          </cell>
          <cell r="B2195">
            <v>500</v>
          </cell>
          <cell r="C2195" t="str">
            <v>EDP Costs</v>
          </cell>
          <cell r="D2195">
            <v>3765.2990322999999</v>
          </cell>
          <cell r="E2195">
            <v>8499.74</v>
          </cell>
        </row>
        <row r="2196">
          <cell r="A2196">
            <v>8159</v>
          </cell>
          <cell r="B2196">
            <v>501</v>
          </cell>
          <cell r="C2196" t="str">
            <v>EDP Costs</v>
          </cell>
          <cell r="D2196">
            <v>0</v>
          </cell>
          <cell r="E2196">
            <v>0</v>
          </cell>
        </row>
        <row r="2197">
          <cell r="A2197">
            <v>8159</v>
          </cell>
          <cell r="B2197">
            <v>502</v>
          </cell>
          <cell r="C2197" t="str">
            <v>EDP Costs</v>
          </cell>
          <cell r="D2197">
            <v>10659.688065</v>
          </cell>
          <cell r="E2197">
            <v>25465.69</v>
          </cell>
        </row>
        <row r="2198">
          <cell r="A2198">
            <v>8159</v>
          </cell>
          <cell r="B2198">
            <v>504</v>
          </cell>
          <cell r="C2198" t="str">
            <v>EDP Costs</v>
          </cell>
          <cell r="D2198">
            <v>1946.2693548</v>
          </cell>
          <cell r="E2198">
            <v>4913.2299999999996</v>
          </cell>
        </row>
        <row r="2199">
          <cell r="A2199">
            <v>8159</v>
          </cell>
          <cell r="B2199">
            <v>506</v>
          </cell>
          <cell r="C2199" t="str">
            <v>EDP Costs</v>
          </cell>
          <cell r="D2199">
            <v>0</v>
          </cell>
          <cell r="E2199">
            <v>1287.95</v>
          </cell>
        </row>
        <row r="2200">
          <cell r="A2200">
            <v>8159</v>
          </cell>
          <cell r="B2200">
            <v>998</v>
          </cell>
          <cell r="C2200" t="str">
            <v>EDP Costs</v>
          </cell>
          <cell r="D2200">
            <v>0</v>
          </cell>
          <cell r="E2200">
            <v>47.15</v>
          </cell>
        </row>
        <row r="2201">
          <cell r="A2201">
            <v>8159</v>
          </cell>
          <cell r="B2201" t="str">
            <v xml:space="preserve"> </v>
          </cell>
          <cell r="C2201" t="str">
            <v>EDP Costs</v>
          </cell>
          <cell r="D2201">
            <v>19428.716452099998</v>
          </cell>
          <cell r="E2201">
            <v>58983.119999999988</v>
          </cell>
        </row>
        <row r="2202">
          <cell r="A2202">
            <v>8160</v>
          </cell>
          <cell r="B2202">
            <v>1</v>
          </cell>
          <cell r="C2202" t="str">
            <v>EDP Costs-Affiliate</v>
          </cell>
          <cell r="D2202">
            <v>6680.1425805999997</v>
          </cell>
          <cell r="E2202">
            <v>16457.04</v>
          </cell>
        </row>
        <row r="2203">
          <cell r="A2203">
            <v>8160</v>
          </cell>
          <cell r="B2203">
            <v>2</v>
          </cell>
          <cell r="C2203" t="str">
            <v>EDP Costs-Affiliate</v>
          </cell>
          <cell r="D2203">
            <v>5738.8280645000004</v>
          </cell>
          <cell r="E2203">
            <v>14138.04</v>
          </cell>
        </row>
        <row r="2204">
          <cell r="A2204">
            <v>8160</v>
          </cell>
          <cell r="B2204">
            <v>3</v>
          </cell>
          <cell r="C2204" t="str">
            <v>EDP Costs-Affiliate</v>
          </cell>
          <cell r="D2204">
            <v>11542.147741999999</v>
          </cell>
          <cell r="E2204">
            <v>28434.959999999999</v>
          </cell>
        </row>
        <row r="2205">
          <cell r="A2205">
            <v>8160</v>
          </cell>
          <cell r="B2205">
            <v>5</v>
          </cell>
          <cell r="C2205" t="str">
            <v>EDP Costs-Affiliate</v>
          </cell>
          <cell r="D2205">
            <v>9346.5590322999997</v>
          </cell>
          <cell r="E2205">
            <v>23025.96</v>
          </cell>
        </row>
        <row r="2206">
          <cell r="A2206">
            <v>8160</v>
          </cell>
          <cell r="B2206">
            <v>6</v>
          </cell>
          <cell r="C2206" t="str">
            <v>EDP Costs-Affiliate</v>
          </cell>
          <cell r="D2206">
            <v>20952.857419</v>
          </cell>
          <cell r="E2206">
            <v>51618.96</v>
          </cell>
        </row>
        <row r="2207">
          <cell r="A2207">
            <v>8160</v>
          </cell>
          <cell r="B2207">
            <v>7</v>
          </cell>
          <cell r="C2207" t="str">
            <v>EDP Costs-Affiliate</v>
          </cell>
          <cell r="D2207">
            <v>14208.612902999999</v>
          </cell>
          <cell r="E2207">
            <v>35004</v>
          </cell>
        </row>
        <row r="2208">
          <cell r="A2208">
            <v>8160</v>
          </cell>
          <cell r="B2208">
            <v>8</v>
          </cell>
          <cell r="C2208" t="str">
            <v>EDP Costs - Affiliate</v>
          </cell>
          <cell r="D2208">
            <v>4327.4651612999996</v>
          </cell>
          <cell r="E2208">
            <v>10661.04</v>
          </cell>
        </row>
        <row r="2209">
          <cell r="A2209">
            <v>8160</v>
          </cell>
          <cell r="B2209">
            <v>9</v>
          </cell>
          <cell r="C2209" t="str">
            <v>EDP Costs-Affiliate</v>
          </cell>
          <cell r="D2209">
            <v>1411.7525806000001</v>
          </cell>
          <cell r="E2209">
            <v>3477.96</v>
          </cell>
        </row>
        <row r="2210">
          <cell r="A2210">
            <v>8160</v>
          </cell>
          <cell r="B2210">
            <v>10</v>
          </cell>
          <cell r="C2210" t="str">
            <v>EDP Costs-Affiliate</v>
          </cell>
          <cell r="D2210">
            <v>7150.5806451999997</v>
          </cell>
          <cell r="E2210">
            <v>17616</v>
          </cell>
        </row>
        <row r="2211">
          <cell r="A2211">
            <v>8160</v>
          </cell>
          <cell r="B2211">
            <v>11</v>
          </cell>
          <cell r="C2211" t="str">
            <v>EDP Costs-Affiliate</v>
          </cell>
          <cell r="D2211">
            <v>4013.6774194</v>
          </cell>
          <cell r="E2211">
            <v>9888</v>
          </cell>
        </row>
        <row r="2212">
          <cell r="A2212">
            <v>8160</v>
          </cell>
          <cell r="B2212">
            <v>12</v>
          </cell>
          <cell r="C2212" t="str">
            <v>EDP Costs-Affiliate</v>
          </cell>
          <cell r="D2212">
            <v>3856.9783871</v>
          </cell>
          <cell r="E2212">
            <v>9501.9599999999991</v>
          </cell>
        </row>
        <row r="2213">
          <cell r="A2213">
            <v>8160</v>
          </cell>
          <cell r="B2213">
            <v>14</v>
          </cell>
          <cell r="C2213" t="str">
            <v>EDP Costs-Affiliate</v>
          </cell>
          <cell r="D2213">
            <v>1817.6990323</v>
          </cell>
          <cell r="E2213">
            <v>4478.04</v>
          </cell>
        </row>
        <row r="2214">
          <cell r="A2214">
            <v>8160</v>
          </cell>
          <cell r="B2214">
            <v>400</v>
          </cell>
          <cell r="C2214" t="str">
            <v>EDP Costs-Affiliate</v>
          </cell>
          <cell r="D2214">
            <v>18826.290323000001</v>
          </cell>
          <cell r="E2214">
            <v>46380</v>
          </cell>
        </row>
        <row r="2215">
          <cell r="A2215">
            <v>8160</v>
          </cell>
          <cell r="B2215">
            <v>402</v>
          </cell>
          <cell r="C2215" t="str">
            <v>EDP Costs-Affiliate</v>
          </cell>
          <cell r="D2215">
            <v>11081.451612999999</v>
          </cell>
          <cell r="E2215">
            <v>27300</v>
          </cell>
        </row>
        <row r="2216">
          <cell r="A2216">
            <v>8160</v>
          </cell>
          <cell r="B2216">
            <v>404</v>
          </cell>
          <cell r="C2216" t="str">
            <v>EDP Costs-Affiliate</v>
          </cell>
          <cell r="D2216">
            <v>6648.8709676999997</v>
          </cell>
          <cell r="E2216">
            <v>16380</v>
          </cell>
        </row>
        <row r="2217">
          <cell r="A2217">
            <v>8160</v>
          </cell>
          <cell r="B2217">
            <v>500</v>
          </cell>
          <cell r="C2217" t="str">
            <v>EDP Costs-Affiliate</v>
          </cell>
          <cell r="D2217">
            <v>1217.7419355</v>
          </cell>
          <cell r="E2217">
            <v>3000</v>
          </cell>
        </row>
        <row r="2218">
          <cell r="A2218">
            <v>8160</v>
          </cell>
          <cell r="B2218">
            <v>502</v>
          </cell>
          <cell r="C2218" t="str">
            <v>EDP Costs - Affiliates</v>
          </cell>
          <cell r="D2218">
            <v>-299445.58322999999</v>
          </cell>
          <cell r="E2218">
            <v>-741362.96</v>
          </cell>
        </row>
        <row r="2219">
          <cell r="A2219">
            <v>8160</v>
          </cell>
          <cell r="B2219">
            <v>504</v>
          </cell>
          <cell r="C2219" t="str">
            <v>EDP Costs-Affiliate</v>
          </cell>
          <cell r="D2219">
            <v>40615.806451999997</v>
          </cell>
          <cell r="E2219">
            <v>99480</v>
          </cell>
        </row>
        <row r="2220">
          <cell r="A2220">
            <v>8160</v>
          </cell>
          <cell r="B2220">
            <v>506</v>
          </cell>
          <cell r="C2220" t="str">
            <v>EDP Costs - Affiliates</v>
          </cell>
          <cell r="D2220">
            <v>4189.0322581</v>
          </cell>
          <cell r="E2220">
            <v>10480</v>
          </cell>
        </row>
        <row r="2221">
          <cell r="A2221">
            <v>8160</v>
          </cell>
          <cell r="B2221">
            <v>998</v>
          </cell>
          <cell r="C2221" t="str">
            <v>EDP Costs-Affiliate</v>
          </cell>
          <cell r="D2221">
            <v>876.77419354999995</v>
          </cell>
          <cell r="E2221">
            <v>2160</v>
          </cell>
        </row>
        <row r="2222">
          <cell r="A2222">
            <v>8160</v>
          </cell>
          <cell r="B2222" t="str">
            <v xml:space="preserve"> </v>
          </cell>
          <cell r="C2222" t="str">
            <v>EDP Costs-Affiliate</v>
          </cell>
          <cell r="D2222">
            <v>-124942.31451985001</v>
          </cell>
          <cell r="E2222">
            <v>-311881</v>
          </cell>
        </row>
        <row r="2223">
          <cell r="A2223">
            <v>8165</v>
          </cell>
          <cell r="B2223">
            <v>1</v>
          </cell>
          <cell r="C2223" t="str">
            <v>EDP Equipment Lease Costs</v>
          </cell>
          <cell r="D2223">
            <v>0</v>
          </cell>
          <cell r="E2223">
            <v>2139.2199999999998</v>
          </cell>
        </row>
        <row r="2224">
          <cell r="A2224">
            <v>8165</v>
          </cell>
          <cell r="B2224">
            <v>2</v>
          </cell>
          <cell r="C2224" t="str">
            <v>EDP Equipment Lease Costs</v>
          </cell>
          <cell r="D2224">
            <v>0</v>
          </cell>
          <cell r="E2224">
            <v>2139.2199999999998</v>
          </cell>
        </row>
        <row r="2225">
          <cell r="A2225">
            <v>8165</v>
          </cell>
          <cell r="B2225">
            <v>3</v>
          </cell>
          <cell r="C2225" t="str">
            <v>EDP Equipment Lease Costs</v>
          </cell>
          <cell r="D2225">
            <v>0</v>
          </cell>
          <cell r="E2225">
            <v>3010.38</v>
          </cell>
        </row>
        <row r="2226">
          <cell r="A2226">
            <v>8165</v>
          </cell>
          <cell r="B2226">
            <v>5</v>
          </cell>
          <cell r="C2226" t="str">
            <v>EDP Equipment Lease Costs</v>
          </cell>
          <cell r="D2226">
            <v>0</v>
          </cell>
          <cell r="E2226">
            <v>2650.48</v>
          </cell>
        </row>
        <row r="2227">
          <cell r="A2227">
            <v>8165</v>
          </cell>
          <cell r="B2227">
            <v>6</v>
          </cell>
          <cell r="C2227" t="str">
            <v>EDP Equipment Lease Costs</v>
          </cell>
          <cell r="D2227">
            <v>0</v>
          </cell>
          <cell r="E2227">
            <v>3276.09</v>
          </cell>
        </row>
        <row r="2228">
          <cell r="A2228">
            <v>8165</v>
          </cell>
          <cell r="B2228">
            <v>7</v>
          </cell>
          <cell r="C2228" t="str">
            <v>EDP Equipment Lease Costs</v>
          </cell>
          <cell r="D2228">
            <v>0</v>
          </cell>
          <cell r="E2228">
            <v>3276.09</v>
          </cell>
        </row>
        <row r="2229">
          <cell r="A2229">
            <v>8165</v>
          </cell>
          <cell r="B2229">
            <v>8</v>
          </cell>
          <cell r="C2229" t="str">
            <v>EDP Equipment Lease Costs</v>
          </cell>
          <cell r="D2229">
            <v>0</v>
          </cell>
          <cell r="E2229">
            <v>1664.96</v>
          </cell>
        </row>
        <row r="2230">
          <cell r="A2230">
            <v>8165</v>
          </cell>
          <cell r="B2230">
            <v>10</v>
          </cell>
          <cell r="C2230" t="str">
            <v>EDP Equipment Lease Costs</v>
          </cell>
          <cell r="D2230">
            <v>0</v>
          </cell>
          <cell r="E2230">
            <v>2391.4899999999998</v>
          </cell>
        </row>
        <row r="2231">
          <cell r="A2231">
            <v>8165</v>
          </cell>
          <cell r="B2231">
            <v>11</v>
          </cell>
          <cell r="C2231" t="str">
            <v>EDP Equipment Lease Costs</v>
          </cell>
          <cell r="D2231">
            <v>0</v>
          </cell>
          <cell r="E2231">
            <v>1550.6</v>
          </cell>
        </row>
        <row r="2232">
          <cell r="A2232">
            <v>8165</v>
          </cell>
          <cell r="B2232">
            <v>12</v>
          </cell>
          <cell r="C2232" t="str">
            <v>EDP Equipment Lease Costs</v>
          </cell>
          <cell r="D2232">
            <v>0</v>
          </cell>
          <cell r="E2232">
            <v>1389.14</v>
          </cell>
        </row>
        <row r="2233">
          <cell r="A2233">
            <v>8165</v>
          </cell>
          <cell r="B2233">
            <v>500</v>
          </cell>
          <cell r="C2233" t="str">
            <v>EDP Equipment Lease Costs</v>
          </cell>
          <cell r="D2233">
            <v>-4362.5806451999997</v>
          </cell>
          <cell r="E2233">
            <v>0</v>
          </cell>
        </row>
        <row r="2234">
          <cell r="A2234">
            <v>8165</v>
          </cell>
          <cell r="B2234">
            <v>502</v>
          </cell>
          <cell r="C2234" t="str">
            <v>EDP Equipment Lease Costs</v>
          </cell>
          <cell r="D2234">
            <v>0</v>
          </cell>
          <cell r="E2234">
            <v>2787.94</v>
          </cell>
        </row>
        <row r="2235">
          <cell r="A2235">
            <v>8165</v>
          </cell>
          <cell r="B2235">
            <v>998</v>
          </cell>
          <cell r="C2235" t="str">
            <v>EDP Equipment Lease Costs</v>
          </cell>
          <cell r="D2235">
            <v>0</v>
          </cell>
          <cell r="E2235">
            <v>285.89999999999998</v>
          </cell>
        </row>
        <row r="2236">
          <cell r="A2236">
            <v>8165</v>
          </cell>
          <cell r="B2236" t="str">
            <v xml:space="preserve"> </v>
          </cell>
          <cell r="C2236" t="str">
            <v>EDP Equipment Lease Costs</v>
          </cell>
          <cell r="D2236">
            <v>-4362.5806451999997</v>
          </cell>
          <cell r="E2236">
            <v>26561.51</v>
          </cell>
        </row>
        <row r="2237">
          <cell r="A2237">
            <v>8166</v>
          </cell>
          <cell r="B2237">
            <v>500</v>
          </cell>
          <cell r="C2237" t="str">
            <v>EDP Equip - Broker Reimburseme</v>
          </cell>
          <cell r="D2237">
            <v>-142350.83097000001</v>
          </cell>
          <cell r="E2237">
            <v>-315707.75</v>
          </cell>
        </row>
        <row r="2238">
          <cell r="A2238">
            <v>8170</v>
          </cell>
          <cell r="B2238">
            <v>100</v>
          </cell>
          <cell r="C2238" t="str">
            <v>Software Maintenance Fees</v>
          </cell>
          <cell r="D2238">
            <v>0</v>
          </cell>
          <cell r="E2238">
            <v>0</v>
          </cell>
        </row>
        <row r="2239">
          <cell r="A2239">
            <v>8170</v>
          </cell>
          <cell r="B2239">
            <v>403</v>
          </cell>
          <cell r="C2239" t="str">
            <v>Software Maintenance Fees</v>
          </cell>
          <cell r="D2239">
            <v>0</v>
          </cell>
          <cell r="E2239">
            <v>1100</v>
          </cell>
        </row>
        <row r="2240">
          <cell r="A2240">
            <v>8170</v>
          </cell>
          <cell r="B2240">
            <v>500</v>
          </cell>
          <cell r="C2240" t="str">
            <v>Software Maintenance Fees</v>
          </cell>
          <cell r="D2240">
            <v>44533.596773999998</v>
          </cell>
          <cell r="E2240">
            <v>125144.5</v>
          </cell>
        </row>
        <row r="2241">
          <cell r="A2241">
            <v>8170</v>
          </cell>
          <cell r="B2241">
            <v>502</v>
          </cell>
          <cell r="C2241" t="str">
            <v>Software Maintenance Fees</v>
          </cell>
          <cell r="D2241">
            <v>6156.4409677000003</v>
          </cell>
          <cell r="E2241">
            <v>3917.92</v>
          </cell>
        </row>
        <row r="2242">
          <cell r="A2242">
            <v>8170</v>
          </cell>
          <cell r="B2242">
            <v>504</v>
          </cell>
          <cell r="C2242" t="str">
            <v>Software Maintenance Fees</v>
          </cell>
          <cell r="D2242">
            <v>0</v>
          </cell>
          <cell r="E2242">
            <v>7857.65</v>
          </cell>
        </row>
        <row r="2243">
          <cell r="A2243">
            <v>8170</v>
          </cell>
          <cell r="B2243" t="str">
            <v xml:space="preserve"> </v>
          </cell>
          <cell r="C2243" t="str">
            <v>Software Maintenance Fees</v>
          </cell>
          <cell r="D2243">
            <v>50690.037741699998</v>
          </cell>
          <cell r="E2243">
            <v>138020.07</v>
          </cell>
        </row>
        <row r="2244">
          <cell r="A2244">
            <v>8173</v>
          </cell>
          <cell r="B2244">
            <v>1</v>
          </cell>
          <cell r="C2244" t="str">
            <v>Equipment Maintenance Fees</v>
          </cell>
          <cell r="D2244">
            <v>97.548387097000003</v>
          </cell>
          <cell r="E2244">
            <v>3058.18</v>
          </cell>
        </row>
        <row r="2245">
          <cell r="A2245">
            <v>8173</v>
          </cell>
          <cell r="B2245">
            <v>2</v>
          </cell>
          <cell r="C2245" t="str">
            <v>Equipment Maintenance Fees</v>
          </cell>
          <cell r="D2245">
            <v>299.2</v>
          </cell>
          <cell r="E2245">
            <v>1061.03</v>
          </cell>
        </row>
        <row r="2246">
          <cell r="A2246">
            <v>8173</v>
          </cell>
          <cell r="B2246">
            <v>3</v>
          </cell>
          <cell r="C2246" t="str">
            <v>Equipment Maintenance Fees</v>
          </cell>
          <cell r="D2246">
            <v>7498.6651613000004</v>
          </cell>
          <cell r="E2246">
            <v>9894.76</v>
          </cell>
        </row>
        <row r="2247">
          <cell r="A2247">
            <v>8173</v>
          </cell>
          <cell r="B2247">
            <v>4</v>
          </cell>
          <cell r="C2247" t="str">
            <v>Equipment Maintenance Fees</v>
          </cell>
          <cell r="D2247">
            <v>0</v>
          </cell>
          <cell r="E2247">
            <v>0</v>
          </cell>
        </row>
        <row r="2248">
          <cell r="A2248">
            <v>8173</v>
          </cell>
          <cell r="B2248">
            <v>5</v>
          </cell>
          <cell r="C2248" t="str">
            <v>Equipment Maintenance Fees</v>
          </cell>
          <cell r="D2248">
            <v>2329.7119355</v>
          </cell>
          <cell r="E2248">
            <v>4878.29</v>
          </cell>
        </row>
        <row r="2249">
          <cell r="A2249">
            <v>8173</v>
          </cell>
          <cell r="B2249">
            <v>6</v>
          </cell>
          <cell r="C2249" t="str">
            <v>Equipment Maintenance Fees</v>
          </cell>
          <cell r="D2249">
            <v>11150.911935</v>
          </cell>
          <cell r="E2249">
            <v>20914.95</v>
          </cell>
        </row>
        <row r="2250">
          <cell r="A2250">
            <v>8173</v>
          </cell>
          <cell r="B2250">
            <v>7</v>
          </cell>
          <cell r="C2250" t="str">
            <v>Equipment Maintenance Fees</v>
          </cell>
          <cell r="D2250">
            <v>7866.15</v>
          </cell>
          <cell r="E2250">
            <v>12955.65</v>
          </cell>
        </row>
        <row r="2251">
          <cell r="A2251">
            <v>8173</v>
          </cell>
          <cell r="B2251">
            <v>8</v>
          </cell>
          <cell r="C2251" t="str">
            <v>Equipment Maintenance Fees</v>
          </cell>
          <cell r="D2251">
            <v>1883.35</v>
          </cell>
          <cell r="E2251">
            <v>2599.84</v>
          </cell>
        </row>
        <row r="2252">
          <cell r="A2252">
            <v>8173</v>
          </cell>
          <cell r="B2252">
            <v>9</v>
          </cell>
          <cell r="C2252" t="str">
            <v>Equipment Maintenance Fees</v>
          </cell>
          <cell r="D2252">
            <v>186.41516128999999</v>
          </cell>
          <cell r="E2252">
            <v>200.81</v>
          </cell>
        </row>
        <row r="2253">
          <cell r="A2253">
            <v>8173</v>
          </cell>
          <cell r="B2253">
            <v>10</v>
          </cell>
          <cell r="C2253" t="str">
            <v>Equipment Maintenance Fees</v>
          </cell>
          <cell r="D2253">
            <v>1927.0451613</v>
          </cell>
          <cell r="E2253">
            <v>2541.59</v>
          </cell>
        </row>
        <row r="2254">
          <cell r="A2254">
            <v>8173</v>
          </cell>
          <cell r="B2254">
            <v>11</v>
          </cell>
          <cell r="C2254" t="str">
            <v>Equipment Maintenance Fees</v>
          </cell>
          <cell r="D2254">
            <v>636.63516129000004</v>
          </cell>
          <cell r="E2254">
            <v>2989.88</v>
          </cell>
        </row>
        <row r="2255">
          <cell r="A2255">
            <v>8173</v>
          </cell>
          <cell r="B2255">
            <v>12</v>
          </cell>
          <cell r="C2255" t="str">
            <v>Equipment Maintenance Fees</v>
          </cell>
          <cell r="D2255">
            <v>1125.1935484000001</v>
          </cell>
          <cell r="E2255">
            <v>2598.75</v>
          </cell>
        </row>
        <row r="2256">
          <cell r="A2256">
            <v>8173</v>
          </cell>
          <cell r="B2256">
            <v>82</v>
          </cell>
          <cell r="C2256" t="str">
            <v>Equipment Maintenance Fees</v>
          </cell>
          <cell r="D2256">
            <v>0</v>
          </cell>
          <cell r="E2256">
            <v>0</v>
          </cell>
        </row>
        <row r="2257">
          <cell r="A2257">
            <v>8173</v>
          </cell>
          <cell r="B2257">
            <v>83</v>
          </cell>
          <cell r="C2257" t="str">
            <v>Equipment Maintenance Fees</v>
          </cell>
          <cell r="D2257">
            <v>0</v>
          </cell>
          <cell r="E2257">
            <v>0</v>
          </cell>
        </row>
        <row r="2258">
          <cell r="A2258">
            <v>8173</v>
          </cell>
          <cell r="B2258">
            <v>86</v>
          </cell>
          <cell r="C2258" t="str">
            <v>Equipment Maintenance Fees</v>
          </cell>
          <cell r="D2258">
            <v>0</v>
          </cell>
          <cell r="E2258">
            <v>0</v>
          </cell>
        </row>
        <row r="2259">
          <cell r="A2259">
            <v>8173</v>
          </cell>
          <cell r="B2259">
            <v>87</v>
          </cell>
          <cell r="C2259" t="str">
            <v>Equipment Maintenance Fees</v>
          </cell>
          <cell r="D2259">
            <v>0</v>
          </cell>
          <cell r="E2259">
            <v>0</v>
          </cell>
        </row>
        <row r="2260">
          <cell r="A2260">
            <v>8173</v>
          </cell>
          <cell r="B2260">
            <v>100</v>
          </cell>
          <cell r="C2260" t="str">
            <v>Equipment Maintenance Fees</v>
          </cell>
          <cell r="D2260">
            <v>0</v>
          </cell>
          <cell r="E2260">
            <v>0</v>
          </cell>
        </row>
        <row r="2261">
          <cell r="A2261">
            <v>8173</v>
          </cell>
          <cell r="B2261">
            <v>122</v>
          </cell>
          <cell r="C2261" t="str">
            <v>Equipment Maintenance Fees</v>
          </cell>
          <cell r="D2261">
            <v>0</v>
          </cell>
          <cell r="E2261">
            <v>0</v>
          </cell>
        </row>
        <row r="2262">
          <cell r="A2262">
            <v>8173</v>
          </cell>
          <cell r="B2262">
            <v>130</v>
          </cell>
          <cell r="C2262" t="str">
            <v>Equipment Maintenance Fees</v>
          </cell>
          <cell r="D2262">
            <v>0</v>
          </cell>
          <cell r="E2262">
            <v>0</v>
          </cell>
        </row>
        <row r="2263">
          <cell r="A2263">
            <v>8173</v>
          </cell>
          <cell r="B2263">
            <v>131</v>
          </cell>
          <cell r="C2263" t="str">
            <v>Equipment Maintenance Fees</v>
          </cell>
          <cell r="D2263">
            <v>0</v>
          </cell>
          <cell r="E2263">
            <v>0</v>
          </cell>
        </row>
        <row r="2264">
          <cell r="A2264">
            <v>8173</v>
          </cell>
          <cell r="B2264">
            <v>301</v>
          </cell>
          <cell r="C2264" t="str">
            <v>Equipment Maintenance Fees</v>
          </cell>
          <cell r="D2264">
            <v>0</v>
          </cell>
          <cell r="E2264">
            <v>0</v>
          </cell>
        </row>
        <row r="2265">
          <cell r="A2265">
            <v>8173</v>
          </cell>
          <cell r="B2265">
            <v>400</v>
          </cell>
          <cell r="C2265" t="str">
            <v>Equipment Maintenance Fees</v>
          </cell>
          <cell r="D2265">
            <v>1583.8435483999999</v>
          </cell>
          <cell r="E2265">
            <v>5713.53</v>
          </cell>
        </row>
        <row r="2266">
          <cell r="A2266">
            <v>8173</v>
          </cell>
          <cell r="B2266">
            <v>402</v>
          </cell>
          <cell r="C2266" t="str">
            <v>Equipment Maintenance Fees</v>
          </cell>
          <cell r="D2266">
            <v>906.66064515999994</v>
          </cell>
          <cell r="E2266">
            <v>2168.0700000000002</v>
          </cell>
        </row>
        <row r="2267">
          <cell r="A2267">
            <v>8173</v>
          </cell>
          <cell r="B2267">
            <v>403</v>
          </cell>
          <cell r="C2267" t="str">
            <v>Equipment Maintenance Fees</v>
          </cell>
          <cell r="D2267">
            <v>134.61000000000001</v>
          </cell>
          <cell r="E2267">
            <v>301.54000000000002</v>
          </cell>
        </row>
        <row r="2268">
          <cell r="A2268">
            <v>8173</v>
          </cell>
          <cell r="B2268">
            <v>404</v>
          </cell>
          <cell r="C2268" t="str">
            <v>Equipment Maintenance Fees</v>
          </cell>
          <cell r="D2268">
            <v>79.998387097000005</v>
          </cell>
          <cell r="E2268">
            <v>91.85</v>
          </cell>
        </row>
        <row r="2269">
          <cell r="A2269">
            <v>8173</v>
          </cell>
          <cell r="B2269">
            <v>500</v>
          </cell>
          <cell r="C2269" t="str">
            <v>Equipment Maintenance Fees</v>
          </cell>
          <cell r="D2269">
            <v>100</v>
          </cell>
          <cell r="E2269">
            <v>100</v>
          </cell>
        </row>
        <row r="2270">
          <cell r="A2270">
            <v>8173</v>
          </cell>
          <cell r="B2270">
            <v>501</v>
          </cell>
          <cell r="C2270" t="str">
            <v>Equipment Maintenance Fees</v>
          </cell>
          <cell r="D2270">
            <v>1769.7896774000001</v>
          </cell>
          <cell r="E2270">
            <v>1038.56</v>
          </cell>
        </row>
        <row r="2271">
          <cell r="A2271">
            <v>8173</v>
          </cell>
          <cell r="B2271">
            <v>502</v>
          </cell>
          <cell r="C2271" t="str">
            <v>Equipment Maintenance Fees</v>
          </cell>
          <cell r="D2271">
            <v>13312.817741999999</v>
          </cell>
          <cell r="E2271">
            <v>36713.47</v>
          </cell>
        </row>
        <row r="2272">
          <cell r="A2272">
            <v>8173</v>
          </cell>
          <cell r="B2272">
            <v>504</v>
          </cell>
          <cell r="C2272" t="str">
            <v>Equipment Maintenance Fees</v>
          </cell>
          <cell r="D2272">
            <v>1777.0403226000001</v>
          </cell>
          <cell r="E2272">
            <v>4900.2</v>
          </cell>
        </row>
        <row r="2273">
          <cell r="A2273">
            <v>8173</v>
          </cell>
          <cell r="B2273">
            <v>700</v>
          </cell>
          <cell r="C2273" t="str">
            <v>Equipment Maintenance Fees</v>
          </cell>
          <cell r="D2273">
            <v>0</v>
          </cell>
          <cell r="E2273">
            <v>0</v>
          </cell>
        </row>
        <row r="2274">
          <cell r="A2274">
            <v>8173</v>
          </cell>
          <cell r="B2274">
            <v>998</v>
          </cell>
          <cell r="C2274" t="str">
            <v>Equipment Maintenance Fees</v>
          </cell>
          <cell r="D2274">
            <v>1126.8425806</v>
          </cell>
          <cell r="E2274">
            <v>446.49</v>
          </cell>
        </row>
        <row r="2275">
          <cell r="A2275">
            <v>8173</v>
          </cell>
          <cell r="B2275" t="str">
            <v xml:space="preserve"> </v>
          </cell>
          <cell r="C2275" t="str">
            <v>Equipment Maintenance Fees</v>
          </cell>
          <cell r="D2275">
            <v>55792.429354434011</v>
          </cell>
          <cell r="E2275">
            <v>115167.44000000002</v>
          </cell>
        </row>
        <row r="2276">
          <cell r="A2276">
            <v>8200</v>
          </cell>
          <cell r="B2276">
            <v>1</v>
          </cell>
          <cell r="C2276" t="str">
            <v>Office Supplies</v>
          </cell>
          <cell r="D2276">
            <v>3004.2651612999998</v>
          </cell>
          <cell r="E2276">
            <v>7667.09</v>
          </cell>
        </row>
        <row r="2277">
          <cell r="A2277">
            <v>8200</v>
          </cell>
          <cell r="B2277">
            <v>2</v>
          </cell>
          <cell r="C2277" t="str">
            <v>Office Supplies</v>
          </cell>
          <cell r="D2277">
            <v>5566.3861290000004</v>
          </cell>
          <cell r="E2277">
            <v>13491.32</v>
          </cell>
        </row>
        <row r="2278">
          <cell r="A2278">
            <v>8200</v>
          </cell>
          <cell r="B2278">
            <v>3</v>
          </cell>
          <cell r="C2278" t="str">
            <v>Office Supplies</v>
          </cell>
          <cell r="D2278">
            <v>7059.0548386999999</v>
          </cell>
          <cell r="E2278">
            <v>20940.55</v>
          </cell>
        </row>
        <row r="2279">
          <cell r="A2279">
            <v>8200</v>
          </cell>
          <cell r="B2279">
            <v>4</v>
          </cell>
          <cell r="C2279" t="str">
            <v>Office Supplies</v>
          </cell>
          <cell r="D2279">
            <v>136.84</v>
          </cell>
          <cell r="E2279">
            <v>0</v>
          </cell>
        </row>
        <row r="2280">
          <cell r="A2280">
            <v>8200</v>
          </cell>
          <cell r="B2280">
            <v>5</v>
          </cell>
          <cell r="C2280" t="str">
            <v>Office Supplies</v>
          </cell>
          <cell r="D2280">
            <v>3755.6967742000002</v>
          </cell>
          <cell r="E2280">
            <v>10667.1</v>
          </cell>
        </row>
        <row r="2281">
          <cell r="A2281">
            <v>8200</v>
          </cell>
          <cell r="B2281">
            <v>6</v>
          </cell>
          <cell r="C2281" t="str">
            <v>Office Supplies</v>
          </cell>
          <cell r="D2281">
            <v>15477.795161</v>
          </cell>
          <cell r="E2281">
            <v>39162.11</v>
          </cell>
        </row>
        <row r="2282">
          <cell r="A2282">
            <v>8200</v>
          </cell>
          <cell r="B2282">
            <v>7</v>
          </cell>
          <cell r="C2282" t="str">
            <v>Office Supplies</v>
          </cell>
          <cell r="D2282">
            <v>11932.512581000001</v>
          </cell>
          <cell r="E2282">
            <v>25454.7</v>
          </cell>
        </row>
        <row r="2283">
          <cell r="A2283">
            <v>8200</v>
          </cell>
          <cell r="B2283">
            <v>8</v>
          </cell>
          <cell r="C2283" t="str">
            <v>Office Supplies</v>
          </cell>
          <cell r="D2283">
            <v>2474.5848387000001</v>
          </cell>
          <cell r="E2283">
            <v>6575.39</v>
          </cell>
        </row>
        <row r="2284">
          <cell r="A2284">
            <v>8200</v>
          </cell>
          <cell r="B2284">
            <v>9</v>
          </cell>
          <cell r="C2284" t="str">
            <v>Office Supplies</v>
          </cell>
          <cell r="D2284">
            <v>452.42774193999998</v>
          </cell>
          <cell r="E2284">
            <v>678.04</v>
          </cell>
        </row>
        <row r="2285">
          <cell r="A2285">
            <v>8200</v>
          </cell>
          <cell r="B2285">
            <v>10</v>
          </cell>
          <cell r="C2285" t="str">
            <v>Office Supplies</v>
          </cell>
          <cell r="D2285">
            <v>4318.3316129000004</v>
          </cell>
          <cell r="E2285">
            <v>9656.7999999999993</v>
          </cell>
        </row>
        <row r="2286">
          <cell r="A2286">
            <v>8200</v>
          </cell>
          <cell r="B2286">
            <v>11</v>
          </cell>
          <cell r="C2286" t="str">
            <v>Office Supplies</v>
          </cell>
          <cell r="D2286">
            <v>2028.9041935</v>
          </cell>
          <cell r="E2286">
            <v>5958.54</v>
          </cell>
        </row>
        <row r="2287">
          <cell r="A2287">
            <v>8200</v>
          </cell>
          <cell r="B2287">
            <v>12</v>
          </cell>
          <cell r="C2287" t="str">
            <v>Office Supplies</v>
          </cell>
          <cell r="D2287">
            <v>1229.3248387000001</v>
          </cell>
          <cell r="E2287">
            <v>4844.8500000000004</v>
          </cell>
        </row>
        <row r="2288">
          <cell r="A2288">
            <v>8200</v>
          </cell>
          <cell r="B2288">
            <v>14</v>
          </cell>
          <cell r="C2288" t="str">
            <v>Office Supplies</v>
          </cell>
          <cell r="D2288">
            <v>1366.9951613000001</v>
          </cell>
          <cell r="E2288">
            <v>3927.85</v>
          </cell>
        </row>
        <row r="2289">
          <cell r="A2289">
            <v>8200</v>
          </cell>
          <cell r="B2289">
            <v>80</v>
          </cell>
          <cell r="C2289" t="str">
            <v>Office Supplies</v>
          </cell>
          <cell r="D2289">
            <v>0</v>
          </cell>
          <cell r="E2289">
            <v>0</v>
          </cell>
        </row>
        <row r="2290">
          <cell r="A2290">
            <v>8200</v>
          </cell>
          <cell r="B2290">
            <v>81</v>
          </cell>
          <cell r="C2290" t="str">
            <v>Office Supplies</v>
          </cell>
          <cell r="D2290">
            <v>0</v>
          </cell>
          <cell r="E2290">
            <v>0</v>
          </cell>
        </row>
        <row r="2291">
          <cell r="A2291">
            <v>8200</v>
          </cell>
          <cell r="B2291">
            <v>82</v>
          </cell>
          <cell r="C2291" t="str">
            <v>Office Supplies</v>
          </cell>
          <cell r="D2291">
            <v>0</v>
          </cell>
          <cell r="E2291">
            <v>0</v>
          </cell>
        </row>
        <row r="2292">
          <cell r="A2292">
            <v>8200</v>
          </cell>
          <cell r="B2292">
            <v>83</v>
          </cell>
          <cell r="C2292" t="str">
            <v>Office Supplies</v>
          </cell>
          <cell r="D2292">
            <v>0</v>
          </cell>
          <cell r="E2292">
            <v>0</v>
          </cell>
        </row>
        <row r="2293">
          <cell r="A2293">
            <v>8200</v>
          </cell>
          <cell r="B2293">
            <v>84</v>
          </cell>
          <cell r="C2293" t="str">
            <v>Office Supplies</v>
          </cell>
          <cell r="D2293">
            <v>0</v>
          </cell>
          <cell r="E2293">
            <v>0</v>
          </cell>
        </row>
        <row r="2294">
          <cell r="A2294">
            <v>8200</v>
          </cell>
          <cell r="B2294">
            <v>86</v>
          </cell>
          <cell r="C2294" t="str">
            <v>Office Supplies</v>
          </cell>
          <cell r="D2294">
            <v>0</v>
          </cell>
          <cell r="E2294">
            <v>0</v>
          </cell>
        </row>
        <row r="2295">
          <cell r="A2295">
            <v>8200</v>
          </cell>
          <cell r="B2295">
            <v>87</v>
          </cell>
          <cell r="C2295" t="str">
            <v>Office Supplies</v>
          </cell>
          <cell r="D2295">
            <v>0</v>
          </cell>
          <cell r="E2295">
            <v>0</v>
          </cell>
        </row>
        <row r="2296">
          <cell r="A2296">
            <v>8200</v>
          </cell>
          <cell r="B2296">
            <v>100</v>
          </cell>
          <cell r="C2296" t="str">
            <v>Office Supplies</v>
          </cell>
          <cell r="D2296">
            <v>0</v>
          </cell>
          <cell r="E2296">
            <v>0</v>
          </cell>
        </row>
        <row r="2297">
          <cell r="A2297">
            <v>8200</v>
          </cell>
          <cell r="B2297">
            <v>122</v>
          </cell>
          <cell r="C2297" t="str">
            <v>Office Supplies</v>
          </cell>
          <cell r="D2297">
            <v>0</v>
          </cell>
          <cell r="E2297">
            <v>0</v>
          </cell>
        </row>
        <row r="2298">
          <cell r="A2298">
            <v>8200</v>
          </cell>
          <cell r="B2298">
            <v>130</v>
          </cell>
          <cell r="C2298" t="str">
            <v>Office Supplies</v>
          </cell>
          <cell r="D2298">
            <v>0</v>
          </cell>
          <cell r="E2298">
            <v>0</v>
          </cell>
        </row>
        <row r="2299">
          <cell r="A2299">
            <v>8200</v>
          </cell>
          <cell r="B2299">
            <v>131</v>
          </cell>
          <cell r="C2299" t="str">
            <v>Office Supplies</v>
          </cell>
          <cell r="D2299">
            <v>0</v>
          </cell>
          <cell r="E2299">
            <v>0</v>
          </cell>
        </row>
        <row r="2300">
          <cell r="A2300">
            <v>8200</v>
          </cell>
          <cell r="B2300">
            <v>301</v>
          </cell>
          <cell r="C2300" t="str">
            <v>Office Supplies</v>
          </cell>
          <cell r="D2300">
            <v>0</v>
          </cell>
          <cell r="E2300">
            <v>0</v>
          </cell>
        </row>
        <row r="2301">
          <cell r="A2301">
            <v>8200</v>
          </cell>
          <cell r="B2301">
            <v>350</v>
          </cell>
          <cell r="C2301" t="str">
            <v>Office Supplies</v>
          </cell>
          <cell r="D2301">
            <v>256.01612903</v>
          </cell>
          <cell r="E2301">
            <v>353.13</v>
          </cell>
        </row>
        <row r="2302">
          <cell r="A2302">
            <v>8200</v>
          </cell>
          <cell r="B2302">
            <v>400</v>
          </cell>
          <cell r="C2302" t="str">
            <v>Office Supplies</v>
          </cell>
          <cell r="D2302">
            <v>3475.8425806</v>
          </cell>
          <cell r="E2302">
            <v>10189.74</v>
          </cell>
        </row>
        <row r="2303">
          <cell r="A2303">
            <v>8200</v>
          </cell>
          <cell r="B2303">
            <v>401</v>
          </cell>
          <cell r="C2303" t="str">
            <v>Office Supplies</v>
          </cell>
          <cell r="D2303">
            <v>0</v>
          </cell>
          <cell r="E2303">
            <v>0</v>
          </cell>
        </row>
        <row r="2304">
          <cell r="A2304">
            <v>8200</v>
          </cell>
          <cell r="B2304">
            <v>402</v>
          </cell>
          <cell r="C2304" t="str">
            <v>Office Supplies</v>
          </cell>
          <cell r="D2304">
            <v>8315.6225806000002</v>
          </cell>
          <cell r="E2304">
            <v>55773.11</v>
          </cell>
        </row>
        <row r="2305">
          <cell r="A2305">
            <v>8200</v>
          </cell>
          <cell r="B2305">
            <v>403</v>
          </cell>
          <cell r="C2305" t="str">
            <v>Office Supplies</v>
          </cell>
          <cell r="D2305">
            <v>0</v>
          </cell>
          <cell r="E2305">
            <v>6002.69</v>
          </cell>
        </row>
        <row r="2306">
          <cell r="A2306">
            <v>8200</v>
          </cell>
          <cell r="B2306">
            <v>404</v>
          </cell>
          <cell r="C2306" t="str">
            <v>Office Supplies</v>
          </cell>
          <cell r="D2306">
            <v>594.69548386999998</v>
          </cell>
          <cell r="E2306">
            <v>4353.6099999999997</v>
          </cell>
        </row>
        <row r="2307">
          <cell r="A2307">
            <v>8200</v>
          </cell>
          <cell r="B2307">
            <v>500</v>
          </cell>
          <cell r="C2307" t="str">
            <v>Office Supplies</v>
          </cell>
          <cell r="D2307">
            <v>1216.1609676999999</v>
          </cell>
          <cell r="E2307">
            <v>1228.08</v>
          </cell>
        </row>
        <row r="2308">
          <cell r="A2308">
            <v>8200</v>
          </cell>
          <cell r="B2308">
            <v>501</v>
          </cell>
          <cell r="C2308" t="str">
            <v>Office Supplies</v>
          </cell>
          <cell r="D2308">
            <v>1586.8580645</v>
          </cell>
          <cell r="E2308">
            <v>7785.44</v>
          </cell>
        </row>
        <row r="2309">
          <cell r="A2309">
            <v>8200</v>
          </cell>
          <cell r="B2309">
            <v>502</v>
          </cell>
          <cell r="C2309" t="str">
            <v>Office Supplies</v>
          </cell>
          <cell r="D2309">
            <v>1083.9229032000001</v>
          </cell>
          <cell r="E2309">
            <v>865.04</v>
          </cell>
        </row>
        <row r="2310">
          <cell r="A2310">
            <v>8200</v>
          </cell>
          <cell r="B2310">
            <v>503</v>
          </cell>
          <cell r="C2310" t="str">
            <v>Office Supplies</v>
          </cell>
          <cell r="D2310">
            <v>11.35</v>
          </cell>
          <cell r="E2310">
            <v>276.61</v>
          </cell>
        </row>
        <row r="2311">
          <cell r="A2311">
            <v>8200</v>
          </cell>
          <cell r="B2311">
            <v>504</v>
          </cell>
          <cell r="C2311" t="str">
            <v>Office Supplies</v>
          </cell>
          <cell r="D2311">
            <v>-6335.3490322999996</v>
          </cell>
          <cell r="E2311">
            <v>2985.53</v>
          </cell>
        </row>
        <row r="2312">
          <cell r="A2312">
            <v>8200</v>
          </cell>
          <cell r="B2312">
            <v>506</v>
          </cell>
          <cell r="C2312" t="str">
            <v>Office Supplies</v>
          </cell>
          <cell r="D2312">
            <v>515.08064516000002</v>
          </cell>
          <cell r="E2312">
            <v>1836.41</v>
          </cell>
        </row>
        <row r="2313">
          <cell r="A2313">
            <v>8200</v>
          </cell>
          <cell r="B2313">
            <v>700</v>
          </cell>
          <cell r="C2313" t="str">
            <v>Office Supplies</v>
          </cell>
          <cell r="D2313">
            <v>0</v>
          </cell>
          <cell r="E2313">
            <v>0</v>
          </cell>
        </row>
        <row r="2314">
          <cell r="A2314">
            <v>8200</v>
          </cell>
          <cell r="B2314">
            <v>998</v>
          </cell>
          <cell r="C2314" t="str">
            <v>Office Supplies</v>
          </cell>
          <cell r="D2314">
            <v>1908.2364516</v>
          </cell>
          <cell r="E2314">
            <v>972.1</v>
          </cell>
        </row>
        <row r="2315">
          <cell r="A2315">
            <v>8200</v>
          </cell>
          <cell r="B2315" t="str">
            <v xml:space="preserve"> </v>
          </cell>
          <cell r="C2315" t="str">
            <v>Office Supplies</v>
          </cell>
          <cell r="D2315">
            <v>71431.555806200005</v>
          </cell>
          <cell r="E2315">
            <v>241645.83</v>
          </cell>
        </row>
        <row r="2316">
          <cell r="A2316">
            <v>8205</v>
          </cell>
          <cell r="B2316">
            <v>1</v>
          </cell>
          <cell r="C2316" t="str">
            <v>Office Supplies-Affiliate</v>
          </cell>
          <cell r="D2316">
            <v>0</v>
          </cell>
          <cell r="E2316">
            <v>0</v>
          </cell>
        </row>
        <row r="2317">
          <cell r="A2317">
            <v>8205</v>
          </cell>
          <cell r="B2317">
            <v>2</v>
          </cell>
          <cell r="C2317" t="str">
            <v>Office Supplies-Affiliate</v>
          </cell>
          <cell r="D2317">
            <v>0</v>
          </cell>
          <cell r="E2317">
            <v>0</v>
          </cell>
        </row>
        <row r="2318">
          <cell r="A2318">
            <v>8205</v>
          </cell>
          <cell r="B2318">
            <v>3</v>
          </cell>
          <cell r="C2318" t="str">
            <v>Office Supplies-Affiliate</v>
          </cell>
          <cell r="D2318">
            <v>0</v>
          </cell>
          <cell r="E2318">
            <v>0</v>
          </cell>
        </row>
        <row r="2319">
          <cell r="A2319">
            <v>8205</v>
          </cell>
          <cell r="B2319">
            <v>4</v>
          </cell>
          <cell r="C2319" t="str">
            <v>Office Supplies-Affiliate</v>
          </cell>
          <cell r="D2319">
            <v>0</v>
          </cell>
          <cell r="E2319">
            <v>0</v>
          </cell>
        </row>
        <row r="2320">
          <cell r="A2320">
            <v>8205</v>
          </cell>
          <cell r="B2320">
            <v>5</v>
          </cell>
          <cell r="C2320" t="str">
            <v>Office Supplies-Affiliate</v>
          </cell>
          <cell r="D2320">
            <v>0</v>
          </cell>
          <cell r="E2320">
            <v>0</v>
          </cell>
        </row>
        <row r="2321">
          <cell r="A2321">
            <v>8205</v>
          </cell>
          <cell r="B2321">
            <v>6</v>
          </cell>
          <cell r="C2321" t="str">
            <v>Office Supplies-Affiliate</v>
          </cell>
          <cell r="D2321">
            <v>0</v>
          </cell>
          <cell r="E2321">
            <v>0</v>
          </cell>
        </row>
        <row r="2322">
          <cell r="A2322">
            <v>8205</v>
          </cell>
          <cell r="B2322">
            <v>7</v>
          </cell>
          <cell r="C2322" t="str">
            <v>Office Supplies-Affiliate</v>
          </cell>
          <cell r="D2322">
            <v>0</v>
          </cell>
          <cell r="E2322">
            <v>0</v>
          </cell>
        </row>
        <row r="2323">
          <cell r="A2323">
            <v>8205</v>
          </cell>
          <cell r="B2323">
            <v>8</v>
          </cell>
          <cell r="C2323" t="str">
            <v>Office Supplies-Affiliate</v>
          </cell>
          <cell r="D2323">
            <v>0</v>
          </cell>
          <cell r="E2323">
            <v>0</v>
          </cell>
        </row>
        <row r="2324">
          <cell r="A2324">
            <v>8205</v>
          </cell>
          <cell r="B2324">
            <v>9</v>
          </cell>
          <cell r="C2324" t="str">
            <v>Office Supplies-Affiliate</v>
          </cell>
          <cell r="D2324">
            <v>0</v>
          </cell>
          <cell r="E2324">
            <v>0</v>
          </cell>
        </row>
        <row r="2325">
          <cell r="A2325">
            <v>8205</v>
          </cell>
          <cell r="B2325">
            <v>10</v>
          </cell>
          <cell r="C2325" t="str">
            <v>Office Supplies-Affiliate</v>
          </cell>
          <cell r="D2325">
            <v>0</v>
          </cell>
          <cell r="E2325">
            <v>0</v>
          </cell>
        </row>
        <row r="2326">
          <cell r="A2326">
            <v>8205</v>
          </cell>
          <cell r="B2326">
            <v>11</v>
          </cell>
          <cell r="C2326" t="str">
            <v>Office Supplies-Affiliate</v>
          </cell>
          <cell r="D2326">
            <v>0</v>
          </cell>
          <cell r="E2326">
            <v>0</v>
          </cell>
        </row>
        <row r="2327">
          <cell r="A2327">
            <v>8205</v>
          </cell>
          <cell r="B2327">
            <v>12</v>
          </cell>
          <cell r="C2327" t="str">
            <v>Office Supplies-Affiliate</v>
          </cell>
          <cell r="D2327">
            <v>0</v>
          </cell>
          <cell r="E2327">
            <v>0</v>
          </cell>
        </row>
        <row r="2328">
          <cell r="A2328">
            <v>8205</v>
          </cell>
          <cell r="B2328">
            <v>14</v>
          </cell>
          <cell r="C2328" t="str">
            <v>Office Supplies-Affiliate</v>
          </cell>
          <cell r="D2328">
            <v>0</v>
          </cell>
          <cell r="E2328">
            <v>0</v>
          </cell>
        </row>
        <row r="2329">
          <cell r="A2329">
            <v>8205</v>
          </cell>
          <cell r="B2329">
            <v>82</v>
          </cell>
          <cell r="C2329" t="str">
            <v>Office Supplies-Affiliate</v>
          </cell>
          <cell r="D2329">
            <v>0</v>
          </cell>
          <cell r="E2329">
            <v>0</v>
          </cell>
        </row>
        <row r="2330">
          <cell r="A2330">
            <v>8205</v>
          </cell>
          <cell r="B2330">
            <v>83</v>
          </cell>
          <cell r="C2330" t="str">
            <v>Office Supplies-Affiliate</v>
          </cell>
          <cell r="D2330">
            <v>0</v>
          </cell>
          <cell r="E2330">
            <v>0</v>
          </cell>
        </row>
        <row r="2331">
          <cell r="A2331">
            <v>8205</v>
          </cell>
          <cell r="B2331">
            <v>86</v>
          </cell>
          <cell r="C2331" t="str">
            <v>Office Supplies-Affiliate</v>
          </cell>
          <cell r="D2331">
            <v>0</v>
          </cell>
          <cell r="E2331">
            <v>0</v>
          </cell>
        </row>
        <row r="2332">
          <cell r="A2332">
            <v>8205</v>
          </cell>
          <cell r="B2332">
            <v>100</v>
          </cell>
          <cell r="C2332" t="str">
            <v>Office Supplies-Affiliate</v>
          </cell>
          <cell r="D2332">
            <v>0</v>
          </cell>
          <cell r="E2332">
            <v>0</v>
          </cell>
        </row>
        <row r="2333">
          <cell r="A2333">
            <v>8205</v>
          </cell>
          <cell r="B2333">
            <v>122</v>
          </cell>
          <cell r="C2333" t="str">
            <v>Office Supplies-Affiliate</v>
          </cell>
          <cell r="D2333">
            <v>0</v>
          </cell>
          <cell r="E2333">
            <v>0</v>
          </cell>
        </row>
        <row r="2334">
          <cell r="A2334">
            <v>8205</v>
          </cell>
          <cell r="B2334">
            <v>130</v>
          </cell>
          <cell r="C2334" t="str">
            <v>Office Supplies-Affiliate</v>
          </cell>
          <cell r="D2334">
            <v>0</v>
          </cell>
          <cell r="E2334">
            <v>0</v>
          </cell>
        </row>
        <row r="2335">
          <cell r="A2335">
            <v>8205</v>
          </cell>
          <cell r="B2335">
            <v>131</v>
          </cell>
          <cell r="C2335" t="str">
            <v>Office Supplies-Affiliate</v>
          </cell>
          <cell r="D2335">
            <v>0</v>
          </cell>
          <cell r="E2335">
            <v>0</v>
          </cell>
        </row>
        <row r="2336">
          <cell r="A2336">
            <v>8205</v>
          </cell>
          <cell r="B2336">
            <v>301</v>
          </cell>
          <cell r="C2336" t="str">
            <v>Office Supplies-Affiliate</v>
          </cell>
          <cell r="D2336">
            <v>0</v>
          </cell>
          <cell r="E2336">
            <v>0</v>
          </cell>
        </row>
        <row r="2337">
          <cell r="A2337">
            <v>8205</v>
          </cell>
          <cell r="B2337">
            <v>350</v>
          </cell>
          <cell r="C2337" t="str">
            <v>Office Supplies-Affiliate</v>
          </cell>
          <cell r="D2337">
            <v>0</v>
          </cell>
          <cell r="E2337">
            <v>0</v>
          </cell>
        </row>
        <row r="2338">
          <cell r="A2338">
            <v>8205</v>
          </cell>
          <cell r="B2338">
            <v>400</v>
          </cell>
          <cell r="C2338" t="str">
            <v>Office Supplies - Affiliate</v>
          </cell>
          <cell r="D2338">
            <v>10096.774194</v>
          </cell>
          <cell r="E2338">
            <v>-15752.9</v>
          </cell>
        </row>
        <row r="2339">
          <cell r="A2339">
            <v>8205</v>
          </cell>
          <cell r="B2339">
            <v>401</v>
          </cell>
          <cell r="C2339" t="str">
            <v>Office Supplies-Affiliate</v>
          </cell>
          <cell r="D2339">
            <v>0</v>
          </cell>
          <cell r="E2339">
            <v>0</v>
          </cell>
        </row>
        <row r="2340">
          <cell r="A2340">
            <v>8205</v>
          </cell>
          <cell r="B2340">
            <v>402</v>
          </cell>
          <cell r="C2340" t="str">
            <v>Office Supplies-Affiliate</v>
          </cell>
          <cell r="D2340">
            <v>0</v>
          </cell>
          <cell r="E2340">
            <v>0</v>
          </cell>
        </row>
        <row r="2341">
          <cell r="A2341">
            <v>8205</v>
          </cell>
          <cell r="B2341">
            <v>404</v>
          </cell>
          <cell r="C2341" t="str">
            <v>Office Supplies-Affiliate</v>
          </cell>
          <cell r="D2341">
            <v>0</v>
          </cell>
          <cell r="E2341">
            <v>0</v>
          </cell>
        </row>
        <row r="2342">
          <cell r="A2342">
            <v>8205</v>
          </cell>
          <cell r="B2342">
            <v>500</v>
          </cell>
          <cell r="C2342" t="str">
            <v>Office Supplies-Affiliate</v>
          </cell>
          <cell r="D2342">
            <v>0</v>
          </cell>
          <cell r="E2342">
            <v>0</v>
          </cell>
        </row>
        <row r="2343">
          <cell r="A2343">
            <v>8205</v>
          </cell>
          <cell r="B2343">
            <v>501</v>
          </cell>
          <cell r="C2343" t="str">
            <v>Office Supplies-Affiliate</v>
          </cell>
          <cell r="D2343">
            <v>0</v>
          </cell>
          <cell r="E2343">
            <v>0</v>
          </cell>
        </row>
        <row r="2344">
          <cell r="A2344">
            <v>8205</v>
          </cell>
          <cell r="B2344">
            <v>502</v>
          </cell>
          <cell r="C2344" t="str">
            <v>Office Supplies-Affiliate</v>
          </cell>
          <cell r="D2344">
            <v>0</v>
          </cell>
          <cell r="E2344">
            <v>0</v>
          </cell>
        </row>
        <row r="2345">
          <cell r="A2345">
            <v>8205</v>
          </cell>
          <cell r="B2345">
            <v>504</v>
          </cell>
          <cell r="C2345" t="str">
            <v>Office Supplies-Affiliate</v>
          </cell>
          <cell r="D2345">
            <v>103.22580644999999</v>
          </cell>
          <cell r="E2345">
            <v>0</v>
          </cell>
        </row>
        <row r="2346">
          <cell r="A2346">
            <v>8205</v>
          </cell>
          <cell r="B2346">
            <v>506</v>
          </cell>
          <cell r="C2346" t="str">
            <v>Office Supplies-Affiliate</v>
          </cell>
          <cell r="D2346">
            <v>0</v>
          </cell>
          <cell r="E2346">
            <v>0</v>
          </cell>
        </row>
        <row r="2347">
          <cell r="A2347">
            <v>8205</v>
          </cell>
          <cell r="B2347">
            <v>998</v>
          </cell>
          <cell r="C2347" t="str">
            <v>Office Supplies-Affiliate</v>
          </cell>
          <cell r="D2347">
            <v>0</v>
          </cell>
          <cell r="E2347">
            <v>0</v>
          </cell>
        </row>
        <row r="2348">
          <cell r="A2348">
            <v>8205</v>
          </cell>
          <cell r="B2348" t="str">
            <v xml:space="preserve"> </v>
          </cell>
          <cell r="C2348" t="str">
            <v>Office Supplies-Affiliate</v>
          </cell>
          <cell r="D2348">
            <v>10200.00000045</v>
          </cell>
          <cell r="E2348">
            <v>-15752.9</v>
          </cell>
        </row>
        <row r="2349">
          <cell r="A2349">
            <v>8215</v>
          </cell>
          <cell r="B2349">
            <v>502</v>
          </cell>
          <cell r="C2349" t="str">
            <v>Equipment/supplies</v>
          </cell>
          <cell r="D2349">
            <v>0</v>
          </cell>
          <cell r="E2349">
            <v>2837.5</v>
          </cell>
        </row>
        <row r="2350">
          <cell r="A2350">
            <v>8220</v>
          </cell>
          <cell r="B2350">
            <v>1</v>
          </cell>
          <cell r="C2350" t="str">
            <v>Coffee Service</v>
          </cell>
          <cell r="D2350">
            <v>529.34870967999996</v>
          </cell>
          <cell r="E2350">
            <v>2240.0300000000002</v>
          </cell>
        </row>
        <row r="2351">
          <cell r="A2351">
            <v>8220</v>
          </cell>
          <cell r="B2351">
            <v>2</v>
          </cell>
          <cell r="C2351" t="str">
            <v>Coffee Service</v>
          </cell>
          <cell r="D2351">
            <v>753.59806451999998</v>
          </cell>
          <cell r="E2351">
            <v>1858.02</v>
          </cell>
        </row>
        <row r="2352">
          <cell r="A2352">
            <v>8220</v>
          </cell>
          <cell r="B2352">
            <v>3</v>
          </cell>
          <cell r="C2352" t="str">
            <v>Coffee Service</v>
          </cell>
          <cell r="D2352">
            <v>1338.4448387</v>
          </cell>
          <cell r="E2352">
            <v>3329.58</v>
          </cell>
        </row>
        <row r="2353">
          <cell r="A2353">
            <v>8220</v>
          </cell>
          <cell r="B2353">
            <v>4</v>
          </cell>
          <cell r="C2353" t="str">
            <v>Coffee Service</v>
          </cell>
          <cell r="D2353">
            <v>0</v>
          </cell>
          <cell r="E2353">
            <v>0</v>
          </cell>
        </row>
        <row r="2354">
          <cell r="A2354">
            <v>8220</v>
          </cell>
          <cell r="B2354">
            <v>5</v>
          </cell>
          <cell r="C2354" t="str">
            <v>Coffee Service</v>
          </cell>
          <cell r="D2354">
            <v>438.07032257999998</v>
          </cell>
          <cell r="E2354">
            <v>1217.8800000000001</v>
          </cell>
        </row>
        <row r="2355">
          <cell r="A2355">
            <v>8220</v>
          </cell>
          <cell r="B2355">
            <v>6</v>
          </cell>
          <cell r="C2355" t="str">
            <v>Coffee Service</v>
          </cell>
          <cell r="D2355">
            <v>3312.7125805999999</v>
          </cell>
          <cell r="E2355">
            <v>5983.28</v>
          </cell>
        </row>
        <row r="2356">
          <cell r="A2356">
            <v>8220</v>
          </cell>
          <cell r="B2356">
            <v>7</v>
          </cell>
          <cell r="C2356" t="str">
            <v>Coffee Service</v>
          </cell>
          <cell r="D2356">
            <v>1367.7738710000001</v>
          </cell>
          <cell r="E2356">
            <v>2945.05</v>
          </cell>
        </row>
        <row r="2357">
          <cell r="A2357">
            <v>8220</v>
          </cell>
          <cell r="B2357">
            <v>8</v>
          </cell>
          <cell r="C2357" t="str">
            <v>Coffee Service</v>
          </cell>
          <cell r="D2357">
            <v>81.23</v>
          </cell>
          <cell r="E2357">
            <v>146.86000000000001</v>
          </cell>
        </row>
        <row r="2358">
          <cell r="A2358">
            <v>8220</v>
          </cell>
          <cell r="B2358">
            <v>9</v>
          </cell>
          <cell r="C2358" t="str">
            <v>Coffee Service</v>
          </cell>
          <cell r="D2358">
            <v>58</v>
          </cell>
          <cell r="E2358">
            <v>62</v>
          </cell>
        </row>
        <row r="2359">
          <cell r="A2359">
            <v>8220</v>
          </cell>
          <cell r="B2359">
            <v>10</v>
          </cell>
          <cell r="C2359" t="str">
            <v>Coffee Service</v>
          </cell>
          <cell r="D2359">
            <v>777.22451612999998</v>
          </cell>
          <cell r="E2359">
            <v>1729.35</v>
          </cell>
        </row>
        <row r="2360">
          <cell r="A2360">
            <v>8220</v>
          </cell>
          <cell r="B2360">
            <v>11</v>
          </cell>
          <cell r="C2360" t="str">
            <v>Coffee Service</v>
          </cell>
          <cell r="D2360">
            <v>352.66387097</v>
          </cell>
          <cell r="E2360">
            <v>865.64</v>
          </cell>
        </row>
        <row r="2361">
          <cell r="A2361">
            <v>8220</v>
          </cell>
          <cell r="B2361">
            <v>12</v>
          </cell>
          <cell r="C2361" t="str">
            <v>Coffee Service</v>
          </cell>
          <cell r="D2361">
            <v>176.02193548</v>
          </cell>
          <cell r="E2361">
            <v>468.38</v>
          </cell>
        </row>
        <row r="2362">
          <cell r="A2362">
            <v>8220</v>
          </cell>
          <cell r="B2362">
            <v>14</v>
          </cell>
          <cell r="C2362" t="str">
            <v>Coffee Service</v>
          </cell>
          <cell r="D2362">
            <v>154.27096774</v>
          </cell>
          <cell r="E2362">
            <v>597.14</v>
          </cell>
        </row>
        <row r="2363">
          <cell r="A2363">
            <v>8220</v>
          </cell>
          <cell r="B2363">
            <v>80</v>
          </cell>
          <cell r="C2363" t="str">
            <v>Coffee Service</v>
          </cell>
          <cell r="D2363">
            <v>0</v>
          </cell>
          <cell r="E2363">
            <v>0</v>
          </cell>
        </row>
        <row r="2364">
          <cell r="A2364">
            <v>8220</v>
          </cell>
          <cell r="B2364">
            <v>83</v>
          </cell>
          <cell r="C2364" t="str">
            <v>Coffee Service</v>
          </cell>
          <cell r="D2364">
            <v>0</v>
          </cell>
          <cell r="E2364">
            <v>0</v>
          </cell>
        </row>
        <row r="2365">
          <cell r="A2365">
            <v>8220</v>
          </cell>
          <cell r="B2365">
            <v>86</v>
          </cell>
          <cell r="C2365" t="str">
            <v>Coffee Service</v>
          </cell>
          <cell r="D2365">
            <v>0</v>
          </cell>
          <cell r="E2365">
            <v>0</v>
          </cell>
        </row>
        <row r="2366">
          <cell r="A2366">
            <v>8220</v>
          </cell>
          <cell r="B2366">
            <v>100</v>
          </cell>
          <cell r="C2366" t="str">
            <v>Coffee Service</v>
          </cell>
          <cell r="D2366">
            <v>0</v>
          </cell>
          <cell r="E2366">
            <v>0</v>
          </cell>
        </row>
        <row r="2367">
          <cell r="A2367">
            <v>8220</v>
          </cell>
          <cell r="B2367">
            <v>122</v>
          </cell>
          <cell r="C2367" t="str">
            <v>Coffee Service</v>
          </cell>
          <cell r="D2367">
            <v>0</v>
          </cell>
          <cell r="E2367">
            <v>0</v>
          </cell>
        </row>
        <row r="2368">
          <cell r="A2368">
            <v>8220</v>
          </cell>
          <cell r="B2368">
            <v>130</v>
          </cell>
          <cell r="C2368" t="str">
            <v>Coffee Service</v>
          </cell>
          <cell r="D2368">
            <v>0</v>
          </cell>
          <cell r="E2368">
            <v>0</v>
          </cell>
        </row>
        <row r="2369">
          <cell r="A2369">
            <v>8220</v>
          </cell>
          <cell r="B2369">
            <v>131</v>
          </cell>
          <cell r="C2369" t="str">
            <v>Coffee Service</v>
          </cell>
          <cell r="D2369">
            <v>0</v>
          </cell>
          <cell r="E2369">
            <v>0</v>
          </cell>
        </row>
        <row r="2370">
          <cell r="A2370">
            <v>8220</v>
          </cell>
          <cell r="B2370">
            <v>301</v>
          </cell>
          <cell r="C2370" t="str">
            <v>Coffee Service</v>
          </cell>
          <cell r="D2370">
            <v>0</v>
          </cell>
          <cell r="E2370">
            <v>0</v>
          </cell>
        </row>
        <row r="2371">
          <cell r="A2371">
            <v>8220</v>
          </cell>
          <cell r="B2371">
            <v>400</v>
          </cell>
          <cell r="C2371" t="str">
            <v>Coffee Service</v>
          </cell>
          <cell r="D2371">
            <v>1196.8219355000001</v>
          </cell>
          <cell r="E2371">
            <v>3597.38</v>
          </cell>
        </row>
        <row r="2372">
          <cell r="A2372">
            <v>8220</v>
          </cell>
          <cell r="B2372">
            <v>402</v>
          </cell>
          <cell r="C2372" t="str">
            <v>Coffee Service</v>
          </cell>
          <cell r="D2372">
            <v>0</v>
          </cell>
          <cell r="E2372">
            <v>746.27</v>
          </cell>
        </row>
        <row r="2373">
          <cell r="A2373">
            <v>8220</v>
          </cell>
          <cell r="B2373">
            <v>404</v>
          </cell>
          <cell r="C2373" t="str">
            <v>Coffee Service</v>
          </cell>
          <cell r="D2373">
            <v>0</v>
          </cell>
          <cell r="E2373">
            <v>53.54</v>
          </cell>
        </row>
        <row r="2374">
          <cell r="A2374">
            <v>8220</v>
          </cell>
          <cell r="B2374">
            <v>501</v>
          </cell>
          <cell r="C2374" t="str">
            <v>Coffee Service</v>
          </cell>
          <cell r="D2374">
            <v>416.2</v>
          </cell>
          <cell r="E2374">
            <v>489.58</v>
          </cell>
        </row>
        <row r="2375">
          <cell r="A2375">
            <v>8220</v>
          </cell>
          <cell r="B2375">
            <v>998</v>
          </cell>
          <cell r="C2375" t="str">
            <v>Coffee Service</v>
          </cell>
          <cell r="D2375">
            <v>0</v>
          </cell>
          <cell r="E2375">
            <v>8.93</v>
          </cell>
        </row>
        <row r="2376">
          <cell r="A2376">
            <v>8220</v>
          </cell>
          <cell r="B2376" t="str">
            <v xml:space="preserve"> </v>
          </cell>
          <cell r="C2376" t="str">
            <v>Coffee Service</v>
          </cell>
          <cell r="D2376">
            <v>10952.381612900001</v>
          </cell>
          <cell r="E2376">
            <v>26338.910000000003</v>
          </cell>
        </row>
        <row r="2377">
          <cell r="A2377">
            <v>8230</v>
          </cell>
          <cell r="B2377">
            <v>1</v>
          </cell>
          <cell r="C2377" t="str">
            <v>Postage</v>
          </cell>
          <cell r="D2377">
            <v>589.03225806</v>
          </cell>
          <cell r="E2377">
            <v>1567.36</v>
          </cell>
        </row>
        <row r="2378">
          <cell r="A2378">
            <v>8230</v>
          </cell>
          <cell r="B2378">
            <v>2</v>
          </cell>
          <cell r="C2378" t="str">
            <v>Postage</v>
          </cell>
          <cell r="D2378">
            <v>662.78870968000001</v>
          </cell>
          <cell r="E2378">
            <v>1167.69</v>
          </cell>
        </row>
        <row r="2379">
          <cell r="A2379">
            <v>8230</v>
          </cell>
          <cell r="B2379">
            <v>3</v>
          </cell>
          <cell r="C2379" t="str">
            <v>Postage</v>
          </cell>
          <cell r="D2379">
            <v>2838.2261290000001</v>
          </cell>
          <cell r="E2379">
            <v>7906.14</v>
          </cell>
        </row>
        <row r="2380">
          <cell r="A2380">
            <v>8230</v>
          </cell>
          <cell r="B2380">
            <v>4</v>
          </cell>
          <cell r="C2380" t="str">
            <v>Postage</v>
          </cell>
          <cell r="D2380">
            <v>0</v>
          </cell>
          <cell r="E2380">
            <v>0</v>
          </cell>
        </row>
        <row r="2381">
          <cell r="A2381">
            <v>8230</v>
          </cell>
          <cell r="B2381">
            <v>5</v>
          </cell>
          <cell r="C2381" t="str">
            <v>Postage</v>
          </cell>
          <cell r="D2381">
            <v>2678.3858064999999</v>
          </cell>
          <cell r="E2381">
            <v>4450.08</v>
          </cell>
        </row>
        <row r="2382">
          <cell r="A2382">
            <v>8230</v>
          </cell>
          <cell r="B2382">
            <v>6</v>
          </cell>
          <cell r="C2382" t="str">
            <v>Postage</v>
          </cell>
          <cell r="D2382">
            <v>3551.8954838999998</v>
          </cell>
          <cell r="E2382">
            <v>8073.93</v>
          </cell>
        </row>
        <row r="2383">
          <cell r="A2383">
            <v>8230</v>
          </cell>
          <cell r="B2383">
            <v>7</v>
          </cell>
          <cell r="C2383" t="str">
            <v>Postage</v>
          </cell>
          <cell r="D2383">
            <v>1301.8177419000001</v>
          </cell>
          <cell r="E2383">
            <v>3231.11</v>
          </cell>
        </row>
        <row r="2384">
          <cell r="A2384">
            <v>8230</v>
          </cell>
          <cell r="B2384">
            <v>8</v>
          </cell>
          <cell r="C2384" t="str">
            <v>Postage</v>
          </cell>
          <cell r="D2384">
            <v>395.46290322999999</v>
          </cell>
          <cell r="E2384">
            <v>1026.25</v>
          </cell>
        </row>
        <row r="2385">
          <cell r="A2385">
            <v>8230</v>
          </cell>
          <cell r="B2385">
            <v>9</v>
          </cell>
          <cell r="C2385" t="str">
            <v>Postage</v>
          </cell>
          <cell r="D2385">
            <v>821.98645161000002</v>
          </cell>
          <cell r="E2385">
            <v>853.54</v>
          </cell>
        </row>
        <row r="2386">
          <cell r="A2386">
            <v>8230</v>
          </cell>
          <cell r="B2386">
            <v>10</v>
          </cell>
          <cell r="C2386" t="str">
            <v>Postage</v>
          </cell>
          <cell r="D2386">
            <v>694.21</v>
          </cell>
          <cell r="E2386">
            <v>1922.25</v>
          </cell>
        </row>
        <row r="2387">
          <cell r="A2387">
            <v>8230</v>
          </cell>
          <cell r="B2387">
            <v>11</v>
          </cell>
          <cell r="C2387" t="str">
            <v>Postage</v>
          </cell>
          <cell r="D2387">
            <v>487.17741934999998</v>
          </cell>
          <cell r="E2387">
            <v>957.08</v>
          </cell>
        </row>
        <row r="2388">
          <cell r="A2388">
            <v>8230</v>
          </cell>
          <cell r="B2388">
            <v>12</v>
          </cell>
          <cell r="C2388" t="str">
            <v>Postage</v>
          </cell>
          <cell r="D2388">
            <v>461.22258065</v>
          </cell>
          <cell r="E2388">
            <v>1094.8399999999999</v>
          </cell>
        </row>
        <row r="2389">
          <cell r="A2389">
            <v>8230</v>
          </cell>
          <cell r="B2389">
            <v>14</v>
          </cell>
          <cell r="C2389" t="str">
            <v>Postage</v>
          </cell>
          <cell r="D2389">
            <v>523.35419354999999</v>
          </cell>
          <cell r="E2389">
            <v>1396.92</v>
          </cell>
        </row>
        <row r="2390">
          <cell r="A2390">
            <v>8230</v>
          </cell>
          <cell r="B2390">
            <v>81</v>
          </cell>
          <cell r="C2390" t="str">
            <v>Postage</v>
          </cell>
          <cell r="D2390">
            <v>0</v>
          </cell>
          <cell r="E2390">
            <v>0</v>
          </cell>
        </row>
        <row r="2391">
          <cell r="A2391">
            <v>8230</v>
          </cell>
          <cell r="B2391">
            <v>82</v>
          </cell>
          <cell r="C2391" t="str">
            <v>Postage</v>
          </cell>
          <cell r="D2391">
            <v>0</v>
          </cell>
          <cell r="E2391">
            <v>0</v>
          </cell>
        </row>
        <row r="2392">
          <cell r="A2392">
            <v>8230</v>
          </cell>
          <cell r="B2392">
            <v>83</v>
          </cell>
          <cell r="C2392" t="str">
            <v>Postage</v>
          </cell>
          <cell r="D2392">
            <v>0</v>
          </cell>
          <cell r="E2392">
            <v>0</v>
          </cell>
        </row>
        <row r="2393">
          <cell r="A2393">
            <v>8230</v>
          </cell>
          <cell r="B2393">
            <v>86</v>
          </cell>
          <cell r="C2393" t="str">
            <v>Postage</v>
          </cell>
          <cell r="D2393">
            <v>0</v>
          </cell>
          <cell r="E2393">
            <v>0</v>
          </cell>
        </row>
        <row r="2394">
          <cell r="A2394">
            <v>8230</v>
          </cell>
          <cell r="B2394">
            <v>87</v>
          </cell>
          <cell r="C2394" t="str">
            <v>Postage</v>
          </cell>
          <cell r="D2394">
            <v>0</v>
          </cell>
          <cell r="E2394">
            <v>0</v>
          </cell>
        </row>
        <row r="2395">
          <cell r="A2395">
            <v>8230</v>
          </cell>
          <cell r="B2395">
            <v>100</v>
          </cell>
          <cell r="C2395" t="str">
            <v>Postage</v>
          </cell>
          <cell r="D2395">
            <v>0</v>
          </cell>
          <cell r="E2395">
            <v>0</v>
          </cell>
        </row>
        <row r="2396">
          <cell r="A2396">
            <v>8230</v>
          </cell>
          <cell r="B2396">
            <v>122</v>
          </cell>
          <cell r="C2396" t="str">
            <v>Postage</v>
          </cell>
          <cell r="D2396">
            <v>0</v>
          </cell>
          <cell r="E2396">
            <v>0</v>
          </cell>
        </row>
        <row r="2397">
          <cell r="A2397">
            <v>8230</v>
          </cell>
          <cell r="B2397">
            <v>130</v>
          </cell>
          <cell r="C2397" t="str">
            <v>Postage</v>
          </cell>
          <cell r="D2397">
            <v>0</v>
          </cell>
          <cell r="E2397">
            <v>0</v>
          </cell>
        </row>
        <row r="2398">
          <cell r="A2398">
            <v>8230</v>
          </cell>
          <cell r="B2398">
            <v>131</v>
          </cell>
          <cell r="C2398" t="str">
            <v>Postage</v>
          </cell>
          <cell r="D2398">
            <v>0</v>
          </cell>
          <cell r="E2398">
            <v>0</v>
          </cell>
        </row>
        <row r="2399">
          <cell r="A2399">
            <v>8230</v>
          </cell>
          <cell r="B2399">
            <v>301</v>
          </cell>
          <cell r="C2399" t="str">
            <v>Postage</v>
          </cell>
          <cell r="D2399">
            <v>0</v>
          </cell>
          <cell r="E2399">
            <v>0</v>
          </cell>
        </row>
        <row r="2400">
          <cell r="A2400">
            <v>8230</v>
          </cell>
          <cell r="B2400">
            <v>350</v>
          </cell>
          <cell r="C2400" t="str">
            <v>Postage</v>
          </cell>
          <cell r="D2400">
            <v>1.7</v>
          </cell>
          <cell r="E2400">
            <v>1.7</v>
          </cell>
        </row>
        <row r="2401">
          <cell r="A2401">
            <v>8230</v>
          </cell>
          <cell r="B2401">
            <v>400</v>
          </cell>
          <cell r="C2401" t="str">
            <v>Postage</v>
          </cell>
          <cell r="D2401">
            <v>1642.8048386999999</v>
          </cell>
          <cell r="E2401">
            <v>-827.23</v>
          </cell>
        </row>
        <row r="2402">
          <cell r="A2402">
            <v>8230</v>
          </cell>
          <cell r="B2402">
            <v>401</v>
          </cell>
          <cell r="C2402" t="str">
            <v>Postage</v>
          </cell>
          <cell r="D2402">
            <v>0</v>
          </cell>
          <cell r="E2402">
            <v>0</v>
          </cell>
        </row>
        <row r="2403">
          <cell r="A2403">
            <v>8230</v>
          </cell>
          <cell r="B2403">
            <v>402</v>
          </cell>
          <cell r="C2403" t="str">
            <v>Postage</v>
          </cell>
          <cell r="D2403">
            <v>745.52677418999997</v>
          </cell>
          <cell r="E2403">
            <v>1765.13</v>
          </cell>
        </row>
        <row r="2404">
          <cell r="A2404">
            <v>8230</v>
          </cell>
          <cell r="B2404">
            <v>403</v>
          </cell>
          <cell r="C2404" t="str">
            <v>Postage</v>
          </cell>
          <cell r="D2404">
            <v>0</v>
          </cell>
          <cell r="E2404">
            <v>31.25</v>
          </cell>
        </row>
        <row r="2405">
          <cell r="A2405">
            <v>8230</v>
          </cell>
          <cell r="B2405">
            <v>404</v>
          </cell>
          <cell r="C2405" t="str">
            <v>Postage</v>
          </cell>
          <cell r="D2405">
            <v>1322.4370968000001</v>
          </cell>
          <cell r="E2405">
            <v>5554.26</v>
          </cell>
        </row>
        <row r="2406">
          <cell r="A2406">
            <v>8230</v>
          </cell>
          <cell r="B2406">
            <v>412</v>
          </cell>
          <cell r="C2406" t="str">
            <v>Postage</v>
          </cell>
          <cell r="D2406">
            <v>0</v>
          </cell>
          <cell r="E2406">
            <v>0</v>
          </cell>
        </row>
        <row r="2407">
          <cell r="A2407">
            <v>8230</v>
          </cell>
          <cell r="B2407">
            <v>500</v>
          </cell>
          <cell r="C2407" t="str">
            <v>Postage</v>
          </cell>
          <cell r="D2407">
            <v>27.84</v>
          </cell>
          <cell r="E2407">
            <v>27.84</v>
          </cell>
        </row>
        <row r="2408">
          <cell r="A2408">
            <v>8230</v>
          </cell>
          <cell r="B2408">
            <v>501</v>
          </cell>
          <cell r="C2408" t="str">
            <v>Postage</v>
          </cell>
          <cell r="D2408">
            <v>10026.053548</v>
          </cell>
          <cell r="E2408">
            <v>25576.44</v>
          </cell>
        </row>
        <row r="2409">
          <cell r="A2409">
            <v>8230</v>
          </cell>
          <cell r="B2409">
            <v>502</v>
          </cell>
          <cell r="C2409" t="str">
            <v>Postage</v>
          </cell>
          <cell r="D2409">
            <v>1648.8</v>
          </cell>
          <cell r="E2409">
            <v>3168.21</v>
          </cell>
        </row>
        <row r="2410">
          <cell r="A2410">
            <v>8230</v>
          </cell>
          <cell r="B2410">
            <v>503</v>
          </cell>
          <cell r="C2410" t="str">
            <v>Postage</v>
          </cell>
          <cell r="D2410">
            <v>14.25</v>
          </cell>
          <cell r="E2410">
            <v>46.79</v>
          </cell>
        </row>
        <row r="2411">
          <cell r="A2411">
            <v>8230</v>
          </cell>
          <cell r="B2411">
            <v>504</v>
          </cell>
          <cell r="C2411" t="str">
            <v>Postage</v>
          </cell>
          <cell r="D2411">
            <v>176.95</v>
          </cell>
          <cell r="E2411">
            <v>687.49</v>
          </cell>
        </row>
        <row r="2412">
          <cell r="A2412">
            <v>8230</v>
          </cell>
          <cell r="B2412">
            <v>506</v>
          </cell>
          <cell r="C2412" t="str">
            <v>Postage</v>
          </cell>
          <cell r="D2412">
            <v>31.53</v>
          </cell>
          <cell r="E2412">
            <v>609.98</v>
          </cell>
        </row>
        <row r="2413">
          <cell r="A2413">
            <v>8230</v>
          </cell>
          <cell r="B2413">
            <v>600</v>
          </cell>
          <cell r="C2413" t="str">
            <v>Postage</v>
          </cell>
          <cell r="D2413">
            <v>0</v>
          </cell>
          <cell r="E2413">
            <v>0</v>
          </cell>
        </row>
        <row r="2414">
          <cell r="A2414">
            <v>8230</v>
          </cell>
          <cell r="B2414">
            <v>700</v>
          </cell>
          <cell r="C2414" t="str">
            <v>Postage</v>
          </cell>
          <cell r="D2414">
            <v>0</v>
          </cell>
          <cell r="E2414">
            <v>0</v>
          </cell>
        </row>
        <row r="2415">
          <cell r="A2415">
            <v>8230</v>
          </cell>
          <cell r="B2415">
            <v>998</v>
          </cell>
          <cell r="C2415" t="str">
            <v>Postage</v>
          </cell>
          <cell r="D2415">
            <v>52.24</v>
          </cell>
          <cell r="E2415">
            <v>84.24</v>
          </cell>
        </row>
        <row r="2416">
          <cell r="A2416">
            <v>8230</v>
          </cell>
          <cell r="B2416" t="str">
            <v xml:space="preserve"> </v>
          </cell>
          <cell r="C2416" t="str">
            <v>Postage</v>
          </cell>
          <cell r="D2416">
            <v>30695.691935120001</v>
          </cell>
          <cell r="E2416">
            <v>70373.289999999994</v>
          </cell>
        </row>
        <row r="2417">
          <cell r="A2417">
            <v>8240</v>
          </cell>
          <cell r="B2417">
            <v>3</v>
          </cell>
          <cell r="C2417" t="str">
            <v>Auto Expenses</v>
          </cell>
          <cell r="D2417">
            <v>10</v>
          </cell>
          <cell r="E2417">
            <v>10</v>
          </cell>
        </row>
        <row r="2418">
          <cell r="A2418">
            <v>8240</v>
          </cell>
          <cell r="B2418">
            <v>12</v>
          </cell>
          <cell r="C2418" t="str">
            <v>Auto Expenses</v>
          </cell>
          <cell r="D2418">
            <v>0</v>
          </cell>
          <cell r="E2418">
            <v>0</v>
          </cell>
        </row>
        <row r="2419">
          <cell r="A2419">
            <v>8240</v>
          </cell>
          <cell r="B2419">
            <v>14</v>
          </cell>
          <cell r="C2419" t="str">
            <v>Auto Expenses</v>
          </cell>
          <cell r="D2419">
            <v>0</v>
          </cell>
          <cell r="E2419">
            <v>0</v>
          </cell>
        </row>
        <row r="2420">
          <cell r="A2420">
            <v>8240</v>
          </cell>
          <cell r="B2420">
            <v>100</v>
          </cell>
          <cell r="C2420" t="str">
            <v>Auto Expenses</v>
          </cell>
          <cell r="D2420">
            <v>0</v>
          </cell>
          <cell r="E2420">
            <v>0</v>
          </cell>
        </row>
        <row r="2421">
          <cell r="A2421">
            <v>8240</v>
          </cell>
          <cell r="B2421">
            <v>130</v>
          </cell>
          <cell r="C2421" t="str">
            <v>Auto Expenses</v>
          </cell>
          <cell r="D2421">
            <v>0</v>
          </cell>
          <cell r="E2421">
            <v>0</v>
          </cell>
        </row>
        <row r="2422">
          <cell r="A2422">
            <v>8240</v>
          </cell>
          <cell r="B2422">
            <v>131</v>
          </cell>
          <cell r="C2422" t="str">
            <v>Auto Expenses</v>
          </cell>
          <cell r="D2422">
            <v>0</v>
          </cell>
          <cell r="E2422">
            <v>0</v>
          </cell>
        </row>
        <row r="2423">
          <cell r="A2423">
            <v>8240</v>
          </cell>
          <cell r="B2423">
            <v>301</v>
          </cell>
          <cell r="C2423" t="str">
            <v>Auto Expenses</v>
          </cell>
          <cell r="D2423">
            <v>0</v>
          </cell>
          <cell r="E2423">
            <v>0</v>
          </cell>
        </row>
        <row r="2424">
          <cell r="A2424">
            <v>8240</v>
          </cell>
          <cell r="B2424">
            <v>400</v>
          </cell>
          <cell r="C2424" t="str">
            <v>Auto Expenses</v>
          </cell>
          <cell r="D2424">
            <v>3018.1267742</v>
          </cell>
          <cell r="E2424">
            <v>6676.57</v>
          </cell>
        </row>
        <row r="2425">
          <cell r="A2425">
            <v>8240</v>
          </cell>
          <cell r="B2425">
            <v>401</v>
          </cell>
          <cell r="C2425" t="str">
            <v>Auto Expenses</v>
          </cell>
          <cell r="D2425">
            <v>0</v>
          </cell>
          <cell r="E2425">
            <v>0</v>
          </cell>
        </row>
        <row r="2426">
          <cell r="A2426">
            <v>8240</v>
          </cell>
          <cell r="B2426">
            <v>402</v>
          </cell>
          <cell r="C2426" t="str">
            <v>Auto Expenses</v>
          </cell>
          <cell r="D2426">
            <v>0</v>
          </cell>
          <cell r="E2426">
            <v>0</v>
          </cell>
        </row>
        <row r="2427">
          <cell r="A2427">
            <v>8240</v>
          </cell>
          <cell r="B2427">
            <v>404</v>
          </cell>
          <cell r="C2427" t="str">
            <v>Auto Expenses</v>
          </cell>
          <cell r="D2427">
            <v>0</v>
          </cell>
          <cell r="E2427">
            <v>0</v>
          </cell>
        </row>
        <row r="2428">
          <cell r="A2428">
            <v>8240</v>
          </cell>
          <cell r="B2428">
            <v>412</v>
          </cell>
          <cell r="C2428" t="str">
            <v>Auto Expenses</v>
          </cell>
          <cell r="D2428">
            <v>0</v>
          </cell>
          <cell r="E2428">
            <v>0</v>
          </cell>
        </row>
        <row r="2429">
          <cell r="A2429">
            <v>8240</v>
          </cell>
          <cell r="B2429">
            <v>500</v>
          </cell>
          <cell r="C2429" t="str">
            <v>Auto Expenses</v>
          </cell>
          <cell r="D2429">
            <v>272</v>
          </cell>
          <cell r="E2429">
            <v>272</v>
          </cell>
        </row>
        <row r="2430">
          <cell r="A2430">
            <v>8240</v>
          </cell>
          <cell r="B2430">
            <v>501</v>
          </cell>
          <cell r="C2430" t="str">
            <v>Auto Expenses</v>
          </cell>
          <cell r="D2430">
            <v>315</v>
          </cell>
          <cell r="E2430">
            <v>336.56</v>
          </cell>
        </row>
        <row r="2431">
          <cell r="A2431">
            <v>8240</v>
          </cell>
          <cell r="B2431">
            <v>600</v>
          </cell>
          <cell r="C2431" t="str">
            <v>Auto Expenses</v>
          </cell>
          <cell r="D2431">
            <v>-123.38709677</v>
          </cell>
          <cell r="E2431">
            <v>-495</v>
          </cell>
        </row>
        <row r="2432">
          <cell r="A2432">
            <v>8240</v>
          </cell>
          <cell r="B2432">
            <v>998</v>
          </cell>
          <cell r="C2432" t="str">
            <v>Auto Expenses</v>
          </cell>
          <cell r="D2432">
            <v>10944.649355</v>
          </cell>
          <cell r="E2432">
            <v>28063.91</v>
          </cell>
        </row>
        <row r="2433">
          <cell r="A2433">
            <v>8240</v>
          </cell>
          <cell r="B2433" t="str">
            <v xml:space="preserve"> </v>
          </cell>
          <cell r="C2433" t="str">
            <v>Auto Expenses</v>
          </cell>
          <cell r="D2433">
            <v>14436.389032429999</v>
          </cell>
          <cell r="E2433">
            <v>34864.04</v>
          </cell>
        </row>
        <row r="2434">
          <cell r="A2434">
            <v>8250</v>
          </cell>
          <cell r="B2434">
            <v>400</v>
          </cell>
          <cell r="C2434" t="str">
            <v>Bank Fees</v>
          </cell>
          <cell r="D2434">
            <v>103.6</v>
          </cell>
          <cell r="E2434">
            <v>-84.5</v>
          </cell>
        </row>
        <row r="2435">
          <cell r="A2435">
            <v>8250</v>
          </cell>
          <cell r="B2435">
            <v>501</v>
          </cell>
          <cell r="C2435" t="str">
            <v>Bank Fees</v>
          </cell>
          <cell r="D2435">
            <v>118.63903225999999</v>
          </cell>
          <cell r="E2435">
            <v>2444.98</v>
          </cell>
        </row>
        <row r="2436">
          <cell r="A2436">
            <v>8250</v>
          </cell>
          <cell r="B2436">
            <v>951</v>
          </cell>
          <cell r="C2436" t="str">
            <v>Bank Fees</v>
          </cell>
          <cell r="D2436">
            <v>0</v>
          </cell>
          <cell r="E2436">
            <v>0</v>
          </cell>
        </row>
        <row r="2437">
          <cell r="A2437">
            <v>8250</v>
          </cell>
          <cell r="B2437" t="str">
            <v xml:space="preserve"> </v>
          </cell>
          <cell r="C2437" t="str">
            <v>Bank Fees</v>
          </cell>
          <cell r="D2437">
            <v>222.23903225999999</v>
          </cell>
          <cell r="E2437">
            <v>2360.48</v>
          </cell>
        </row>
        <row r="2438">
          <cell r="A2438">
            <v>8253</v>
          </cell>
          <cell r="B2438">
            <v>400</v>
          </cell>
          <cell r="C2438" t="str">
            <v>Credit Card Discount</v>
          </cell>
          <cell r="D2438">
            <v>0</v>
          </cell>
          <cell r="E2438">
            <v>0</v>
          </cell>
        </row>
        <row r="2439">
          <cell r="A2439">
            <v>8253</v>
          </cell>
          <cell r="B2439">
            <v>501</v>
          </cell>
          <cell r="C2439" t="str">
            <v>Merchant Service Discount</v>
          </cell>
          <cell r="D2439">
            <v>117.59967742000001</v>
          </cell>
          <cell r="E2439">
            <v>287.48</v>
          </cell>
        </row>
        <row r="2440">
          <cell r="A2440">
            <v>8253</v>
          </cell>
          <cell r="B2440" t="str">
            <v xml:space="preserve"> </v>
          </cell>
          <cell r="C2440" t="str">
            <v>Merchant Service Discount</v>
          </cell>
          <cell r="D2440">
            <v>117.59967742000001</v>
          </cell>
          <cell r="E2440">
            <v>287.48</v>
          </cell>
        </row>
        <row r="2441">
          <cell r="A2441">
            <v>8263</v>
          </cell>
          <cell r="B2441">
            <v>1</v>
          </cell>
          <cell r="C2441" t="str">
            <v>Bad Debt Expense</v>
          </cell>
          <cell r="D2441">
            <v>3009.6774194</v>
          </cell>
          <cell r="E2441">
            <v>7300</v>
          </cell>
        </row>
        <row r="2442">
          <cell r="A2442">
            <v>8263</v>
          </cell>
          <cell r="B2442">
            <v>2</v>
          </cell>
          <cell r="C2442" t="str">
            <v>Bad Debt Expense</v>
          </cell>
          <cell r="D2442">
            <v>3309.6774194</v>
          </cell>
          <cell r="E2442">
            <v>8040.86</v>
          </cell>
        </row>
        <row r="2443">
          <cell r="A2443">
            <v>8263</v>
          </cell>
          <cell r="B2443">
            <v>3</v>
          </cell>
          <cell r="C2443" t="str">
            <v>Bad Debt Expense</v>
          </cell>
          <cell r="D2443">
            <v>3887.5874193999998</v>
          </cell>
          <cell r="E2443">
            <v>8726.31</v>
          </cell>
        </row>
        <row r="2444">
          <cell r="A2444">
            <v>8263</v>
          </cell>
          <cell r="B2444">
            <v>4</v>
          </cell>
          <cell r="C2444" t="str">
            <v>Bad Debt Expense</v>
          </cell>
          <cell r="D2444">
            <v>0</v>
          </cell>
          <cell r="E2444">
            <v>0</v>
          </cell>
        </row>
        <row r="2445">
          <cell r="A2445">
            <v>8263</v>
          </cell>
          <cell r="B2445">
            <v>5</v>
          </cell>
          <cell r="C2445" t="str">
            <v>Bad Debt Expense</v>
          </cell>
          <cell r="D2445">
            <v>3309.6774194</v>
          </cell>
          <cell r="E2445">
            <v>7600</v>
          </cell>
        </row>
        <row r="2446">
          <cell r="A2446">
            <v>8263</v>
          </cell>
          <cell r="B2446">
            <v>6</v>
          </cell>
          <cell r="C2446" t="str">
            <v>Bad Debt Expense</v>
          </cell>
          <cell r="D2446">
            <v>3309.6774194</v>
          </cell>
          <cell r="E2446">
            <v>8132.97</v>
          </cell>
        </row>
        <row r="2447">
          <cell r="A2447">
            <v>8263</v>
          </cell>
          <cell r="B2447">
            <v>7</v>
          </cell>
          <cell r="C2447" t="str">
            <v>Bad Debt Expense</v>
          </cell>
          <cell r="D2447">
            <v>3309.6774194</v>
          </cell>
          <cell r="E2447">
            <v>9594.85</v>
          </cell>
        </row>
        <row r="2448">
          <cell r="A2448">
            <v>8263</v>
          </cell>
          <cell r="B2448">
            <v>8</v>
          </cell>
          <cell r="C2448" t="str">
            <v>Bad Debt Expense</v>
          </cell>
          <cell r="D2448">
            <v>348.38709677000003</v>
          </cell>
          <cell r="E2448">
            <v>800</v>
          </cell>
        </row>
        <row r="2449">
          <cell r="A2449">
            <v>8263</v>
          </cell>
          <cell r="B2449">
            <v>9</v>
          </cell>
          <cell r="C2449" t="str">
            <v>Bad Debt Expense</v>
          </cell>
          <cell r="D2449">
            <v>348.38709677000003</v>
          </cell>
          <cell r="E2449">
            <v>800</v>
          </cell>
        </row>
        <row r="2450">
          <cell r="A2450">
            <v>8263</v>
          </cell>
          <cell r="B2450">
            <v>10</v>
          </cell>
          <cell r="C2450" t="str">
            <v>Bad Debt Expense</v>
          </cell>
          <cell r="D2450">
            <v>3309.6774194</v>
          </cell>
          <cell r="E2450">
            <v>7600</v>
          </cell>
        </row>
        <row r="2451">
          <cell r="A2451">
            <v>8263</v>
          </cell>
          <cell r="B2451">
            <v>11</v>
          </cell>
          <cell r="C2451" t="str">
            <v>Bad Debt Expense</v>
          </cell>
          <cell r="D2451">
            <v>348.38709677000003</v>
          </cell>
          <cell r="E2451">
            <v>800</v>
          </cell>
        </row>
        <row r="2452">
          <cell r="A2452">
            <v>8263</v>
          </cell>
          <cell r="B2452">
            <v>12</v>
          </cell>
          <cell r="C2452" t="str">
            <v>Bad Debt Expense</v>
          </cell>
          <cell r="D2452">
            <v>348.38709677000003</v>
          </cell>
          <cell r="E2452">
            <v>800</v>
          </cell>
        </row>
        <row r="2453">
          <cell r="A2453">
            <v>8263</v>
          </cell>
          <cell r="B2453">
            <v>14</v>
          </cell>
          <cell r="C2453" t="str">
            <v>Bad Debt Expense</v>
          </cell>
          <cell r="D2453">
            <v>460.32709677000003</v>
          </cell>
          <cell r="E2453">
            <v>911.94</v>
          </cell>
        </row>
        <row r="2454">
          <cell r="A2454">
            <v>8263</v>
          </cell>
          <cell r="B2454">
            <v>40</v>
          </cell>
          <cell r="C2454" t="str">
            <v>Bad Debt Expense</v>
          </cell>
          <cell r="D2454">
            <v>0</v>
          </cell>
          <cell r="E2454">
            <v>160000</v>
          </cell>
        </row>
        <row r="2455">
          <cell r="A2455">
            <v>8263</v>
          </cell>
          <cell r="B2455">
            <v>82</v>
          </cell>
          <cell r="C2455" t="str">
            <v>Bad Debt Expense</v>
          </cell>
          <cell r="D2455">
            <v>0</v>
          </cell>
          <cell r="E2455">
            <v>0</v>
          </cell>
        </row>
        <row r="2456">
          <cell r="A2456">
            <v>8263</v>
          </cell>
          <cell r="B2456">
            <v>83</v>
          </cell>
          <cell r="C2456" t="str">
            <v>Bad Debt Expense</v>
          </cell>
          <cell r="D2456">
            <v>0</v>
          </cell>
          <cell r="E2456">
            <v>0</v>
          </cell>
        </row>
        <row r="2457">
          <cell r="A2457">
            <v>8263</v>
          </cell>
          <cell r="B2457">
            <v>86</v>
          </cell>
          <cell r="C2457" t="str">
            <v>Bad Debt Expense</v>
          </cell>
          <cell r="D2457">
            <v>0</v>
          </cell>
          <cell r="E2457">
            <v>0</v>
          </cell>
        </row>
        <row r="2458">
          <cell r="A2458">
            <v>8263</v>
          </cell>
          <cell r="B2458">
            <v>100</v>
          </cell>
          <cell r="C2458" t="str">
            <v>Bad Debt Expense</v>
          </cell>
          <cell r="D2458">
            <v>0</v>
          </cell>
          <cell r="E2458">
            <v>0</v>
          </cell>
        </row>
        <row r="2459">
          <cell r="A2459">
            <v>8263</v>
          </cell>
          <cell r="B2459">
            <v>122</v>
          </cell>
          <cell r="C2459" t="str">
            <v>Bad Debt Expense</v>
          </cell>
          <cell r="D2459">
            <v>0</v>
          </cell>
          <cell r="E2459">
            <v>0</v>
          </cell>
        </row>
        <row r="2460">
          <cell r="A2460">
            <v>8263</v>
          </cell>
          <cell r="B2460">
            <v>130</v>
          </cell>
          <cell r="C2460" t="str">
            <v>Bad Debt Expense</v>
          </cell>
          <cell r="D2460">
            <v>0</v>
          </cell>
          <cell r="E2460">
            <v>0</v>
          </cell>
        </row>
        <row r="2461">
          <cell r="A2461">
            <v>8263</v>
          </cell>
          <cell r="B2461">
            <v>131</v>
          </cell>
          <cell r="C2461" t="str">
            <v>Bad Debt Expense</v>
          </cell>
          <cell r="D2461">
            <v>0</v>
          </cell>
          <cell r="E2461">
            <v>0</v>
          </cell>
        </row>
        <row r="2462">
          <cell r="A2462">
            <v>8263</v>
          </cell>
          <cell r="B2462">
            <v>350</v>
          </cell>
          <cell r="C2462" t="str">
            <v>Bad Debt Expense</v>
          </cell>
          <cell r="D2462">
            <v>0</v>
          </cell>
          <cell r="E2462">
            <v>0</v>
          </cell>
        </row>
        <row r="2463">
          <cell r="A2463">
            <v>8263</v>
          </cell>
          <cell r="B2463">
            <v>400</v>
          </cell>
          <cell r="C2463" t="str">
            <v>Bad Debt Expense</v>
          </cell>
          <cell r="D2463">
            <v>29907.437097000002</v>
          </cell>
          <cell r="E2463">
            <v>61078.82</v>
          </cell>
        </row>
        <row r="2464">
          <cell r="A2464">
            <v>8263</v>
          </cell>
          <cell r="B2464">
            <v>401</v>
          </cell>
          <cell r="C2464" t="str">
            <v>Bad Debt Expense</v>
          </cell>
          <cell r="D2464">
            <v>0</v>
          </cell>
          <cell r="E2464">
            <v>0</v>
          </cell>
        </row>
        <row r="2465">
          <cell r="A2465">
            <v>8263</v>
          </cell>
          <cell r="B2465">
            <v>402</v>
          </cell>
          <cell r="C2465" t="str">
            <v>Bad Debt Expense</v>
          </cell>
          <cell r="D2465">
            <v>0</v>
          </cell>
          <cell r="E2465">
            <v>984.21</v>
          </cell>
        </row>
        <row r="2466">
          <cell r="A2466">
            <v>8263</v>
          </cell>
          <cell r="B2466">
            <v>404</v>
          </cell>
          <cell r="C2466" t="str">
            <v>Bad Debt Expense</v>
          </cell>
          <cell r="D2466">
            <v>388.8783871</v>
          </cell>
          <cell r="E2466">
            <v>40027.85</v>
          </cell>
        </row>
        <row r="2467">
          <cell r="A2467">
            <v>8263</v>
          </cell>
          <cell r="B2467">
            <v>500</v>
          </cell>
          <cell r="C2467" t="str">
            <v>Bad Debt Expense</v>
          </cell>
          <cell r="D2467">
            <v>0</v>
          </cell>
          <cell r="E2467">
            <v>11833.71</v>
          </cell>
        </row>
        <row r="2468">
          <cell r="A2468">
            <v>8263</v>
          </cell>
          <cell r="B2468">
            <v>501</v>
          </cell>
          <cell r="C2468" t="str">
            <v>Bad Debt Expense</v>
          </cell>
          <cell r="D2468">
            <v>0</v>
          </cell>
          <cell r="E2468">
            <v>-70000</v>
          </cell>
        </row>
        <row r="2469">
          <cell r="A2469">
            <v>8263</v>
          </cell>
          <cell r="B2469">
            <v>998</v>
          </cell>
          <cell r="C2469" t="str">
            <v>Bad Debt Expense</v>
          </cell>
          <cell r="D2469">
            <v>0</v>
          </cell>
          <cell r="E2469">
            <v>47.27</v>
          </cell>
        </row>
        <row r="2470">
          <cell r="A2470">
            <v>8263</v>
          </cell>
          <cell r="B2470" t="str">
            <v xml:space="preserve"> </v>
          </cell>
          <cell r="C2470" t="str">
            <v>Bad Debt Expense</v>
          </cell>
          <cell r="D2470">
            <v>55595.842903749995</v>
          </cell>
          <cell r="E2470">
            <v>265078.79000000004</v>
          </cell>
        </row>
        <row r="2471">
          <cell r="A2471">
            <v>8270</v>
          </cell>
          <cell r="B2471">
            <v>1</v>
          </cell>
          <cell r="C2471" t="str">
            <v>Dues &amp; Subscriptions</v>
          </cell>
          <cell r="D2471">
            <v>0</v>
          </cell>
          <cell r="E2471">
            <v>0</v>
          </cell>
        </row>
        <row r="2472">
          <cell r="A2472">
            <v>8270</v>
          </cell>
          <cell r="B2472">
            <v>2</v>
          </cell>
          <cell r="C2472" t="str">
            <v>Dues &amp; Subscriptions</v>
          </cell>
          <cell r="D2472">
            <v>75.5</v>
          </cell>
          <cell r="E2472">
            <v>287</v>
          </cell>
        </row>
        <row r="2473">
          <cell r="A2473">
            <v>8270</v>
          </cell>
          <cell r="B2473">
            <v>3</v>
          </cell>
          <cell r="C2473" t="str">
            <v>Dues &amp; Subscriptions</v>
          </cell>
          <cell r="D2473">
            <v>73.645161290000004</v>
          </cell>
          <cell r="E2473">
            <v>232.45</v>
          </cell>
        </row>
        <row r="2474">
          <cell r="A2474">
            <v>8270</v>
          </cell>
          <cell r="B2474">
            <v>4</v>
          </cell>
          <cell r="C2474" t="str">
            <v>Dues &amp; Subscriptions</v>
          </cell>
          <cell r="D2474">
            <v>0</v>
          </cell>
          <cell r="E2474">
            <v>0</v>
          </cell>
        </row>
        <row r="2475">
          <cell r="A2475">
            <v>8270</v>
          </cell>
          <cell r="B2475">
            <v>5</v>
          </cell>
          <cell r="C2475" t="str">
            <v>Dues &amp; Subscriptions</v>
          </cell>
          <cell r="D2475">
            <v>85.129032257999995</v>
          </cell>
          <cell r="E2475">
            <v>417.5</v>
          </cell>
        </row>
        <row r="2476">
          <cell r="A2476">
            <v>8270</v>
          </cell>
          <cell r="B2476">
            <v>6</v>
          </cell>
          <cell r="C2476" t="str">
            <v>Dues &amp; Subscriptions</v>
          </cell>
          <cell r="D2476">
            <v>393.45</v>
          </cell>
          <cell r="E2476">
            <v>559.45000000000005</v>
          </cell>
        </row>
        <row r="2477">
          <cell r="A2477">
            <v>8270</v>
          </cell>
          <cell r="B2477">
            <v>7</v>
          </cell>
          <cell r="C2477" t="str">
            <v>Dues &amp; Subscriptions</v>
          </cell>
          <cell r="D2477">
            <v>45.5</v>
          </cell>
          <cell r="E2477">
            <v>432.7</v>
          </cell>
        </row>
        <row r="2478">
          <cell r="A2478">
            <v>8270</v>
          </cell>
          <cell r="B2478">
            <v>8</v>
          </cell>
          <cell r="C2478" t="str">
            <v>Dues &amp; Subscriptions</v>
          </cell>
          <cell r="D2478">
            <v>184.5</v>
          </cell>
          <cell r="E2478">
            <v>426.5</v>
          </cell>
        </row>
        <row r="2479">
          <cell r="A2479">
            <v>8270</v>
          </cell>
          <cell r="B2479">
            <v>9</v>
          </cell>
          <cell r="C2479" t="str">
            <v>Dues &amp; Subscriptions</v>
          </cell>
          <cell r="D2479">
            <v>595.44096774000002</v>
          </cell>
          <cell r="E2479">
            <v>642.33000000000004</v>
          </cell>
        </row>
        <row r="2480">
          <cell r="A2480">
            <v>8270</v>
          </cell>
          <cell r="B2480">
            <v>10</v>
          </cell>
          <cell r="C2480" t="str">
            <v>Dues &amp; Subscriptions</v>
          </cell>
          <cell r="D2480">
            <v>603.9</v>
          </cell>
          <cell r="E2480">
            <v>742.35</v>
          </cell>
        </row>
        <row r="2481">
          <cell r="A2481">
            <v>8270</v>
          </cell>
          <cell r="B2481">
            <v>11</v>
          </cell>
          <cell r="C2481" t="str">
            <v>Dues &amp; Subscriptions</v>
          </cell>
          <cell r="D2481">
            <v>25</v>
          </cell>
          <cell r="E2481">
            <v>1183.0999999999999</v>
          </cell>
        </row>
        <row r="2482">
          <cell r="A2482">
            <v>8270</v>
          </cell>
          <cell r="B2482">
            <v>12</v>
          </cell>
          <cell r="C2482" t="str">
            <v>Dues &amp; Subscriptions</v>
          </cell>
          <cell r="D2482">
            <v>200.95</v>
          </cell>
          <cell r="E2482">
            <v>420.75</v>
          </cell>
        </row>
        <row r="2483">
          <cell r="A2483">
            <v>8270</v>
          </cell>
          <cell r="B2483">
            <v>14</v>
          </cell>
          <cell r="C2483" t="str">
            <v>Dues &amp; Subscriptions</v>
          </cell>
          <cell r="D2483">
            <v>878</v>
          </cell>
          <cell r="E2483">
            <v>1605.77</v>
          </cell>
        </row>
        <row r="2484">
          <cell r="A2484">
            <v>8270</v>
          </cell>
          <cell r="B2484">
            <v>86</v>
          </cell>
          <cell r="C2484" t="str">
            <v>Dues &amp; Subscriptions</v>
          </cell>
          <cell r="D2484">
            <v>0</v>
          </cell>
          <cell r="E2484">
            <v>0</v>
          </cell>
        </row>
        <row r="2485">
          <cell r="A2485">
            <v>8270</v>
          </cell>
          <cell r="B2485">
            <v>100</v>
          </cell>
          <cell r="C2485" t="str">
            <v>Dues &amp; Subscriptions</v>
          </cell>
          <cell r="D2485">
            <v>0</v>
          </cell>
          <cell r="E2485">
            <v>0</v>
          </cell>
        </row>
        <row r="2486">
          <cell r="A2486">
            <v>8270</v>
          </cell>
          <cell r="B2486">
            <v>122</v>
          </cell>
          <cell r="C2486" t="str">
            <v>Dues &amp; Subscriptions</v>
          </cell>
          <cell r="D2486">
            <v>0</v>
          </cell>
          <cell r="E2486">
            <v>0</v>
          </cell>
        </row>
        <row r="2487">
          <cell r="A2487">
            <v>8270</v>
          </cell>
          <cell r="B2487">
            <v>130</v>
          </cell>
          <cell r="C2487" t="str">
            <v>Dues &amp; Subscriptions</v>
          </cell>
          <cell r="D2487">
            <v>0</v>
          </cell>
          <cell r="E2487">
            <v>0</v>
          </cell>
        </row>
        <row r="2488">
          <cell r="A2488">
            <v>8270</v>
          </cell>
          <cell r="B2488">
            <v>131</v>
          </cell>
          <cell r="C2488" t="str">
            <v>Dues &amp; Subscriptions</v>
          </cell>
          <cell r="D2488">
            <v>0</v>
          </cell>
          <cell r="E2488">
            <v>0</v>
          </cell>
        </row>
        <row r="2489">
          <cell r="A2489">
            <v>8270</v>
          </cell>
          <cell r="B2489">
            <v>301</v>
          </cell>
          <cell r="C2489" t="str">
            <v>Dues &amp; Subscriptions</v>
          </cell>
          <cell r="D2489">
            <v>0</v>
          </cell>
          <cell r="E2489">
            <v>0</v>
          </cell>
        </row>
        <row r="2490">
          <cell r="A2490">
            <v>8270</v>
          </cell>
          <cell r="B2490">
            <v>350</v>
          </cell>
          <cell r="C2490" t="str">
            <v>Dues &amp; Subscriptions</v>
          </cell>
          <cell r="D2490">
            <v>488.76354838999998</v>
          </cell>
          <cell r="E2490">
            <v>771.52</v>
          </cell>
        </row>
        <row r="2491">
          <cell r="A2491">
            <v>8270</v>
          </cell>
          <cell r="B2491">
            <v>400</v>
          </cell>
          <cell r="C2491" t="str">
            <v>Dues &amp; Subscriptions</v>
          </cell>
          <cell r="D2491">
            <v>1415.3370967999999</v>
          </cell>
          <cell r="E2491">
            <v>2885.95</v>
          </cell>
        </row>
        <row r="2492">
          <cell r="A2492">
            <v>8270</v>
          </cell>
          <cell r="B2492">
            <v>401</v>
          </cell>
          <cell r="C2492" t="str">
            <v>Dues &amp; Subscriptions</v>
          </cell>
          <cell r="D2492">
            <v>0</v>
          </cell>
          <cell r="E2492">
            <v>0</v>
          </cell>
        </row>
        <row r="2493">
          <cell r="A2493">
            <v>8270</v>
          </cell>
          <cell r="B2493">
            <v>402</v>
          </cell>
          <cell r="C2493" t="str">
            <v>Dues &amp; Subscriptions</v>
          </cell>
          <cell r="D2493">
            <v>712.75645161</v>
          </cell>
          <cell r="E2493">
            <v>2235.84</v>
          </cell>
        </row>
        <row r="2494">
          <cell r="A2494">
            <v>8270</v>
          </cell>
          <cell r="B2494">
            <v>403</v>
          </cell>
          <cell r="C2494" t="str">
            <v>Dues &amp; Subscriptions</v>
          </cell>
          <cell r="D2494">
            <v>2.3951612902999999</v>
          </cell>
          <cell r="E2494">
            <v>302.60000000000002</v>
          </cell>
        </row>
        <row r="2495">
          <cell r="A2495">
            <v>8270</v>
          </cell>
          <cell r="B2495">
            <v>404</v>
          </cell>
          <cell r="C2495" t="str">
            <v>Dues &amp; Subscriptions</v>
          </cell>
          <cell r="D2495">
            <v>1566</v>
          </cell>
          <cell r="E2495">
            <v>2452</v>
          </cell>
        </row>
        <row r="2496">
          <cell r="A2496">
            <v>8270</v>
          </cell>
          <cell r="B2496">
            <v>500</v>
          </cell>
          <cell r="C2496" t="str">
            <v>Dues &amp; Subscriptions</v>
          </cell>
          <cell r="D2496">
            <v>0</v>
          </cell>
          <cell r="E2496">
            <v>407</v>
          </cell>
        </row>
        <row r="2497">
          <cell r="A2497">
            <v>8270</v>
          </cell>
          <cell r="B2497">
            <v>501</v>
          </cell>
          <cell r="C2497" t="str">
            <v>Dues &amp; Subscriptions</v>
          </cell>
          <cell r="D2497">
            <v>4234.5529032000004</v>
          </cell>
          <cell r="E2497">
            <v>7295.09</v>
          </cell>
        </row>
        <row r="2498">
          <cell r="A2498">
            <v>8270</v>
          </cell>
          <cell r="B2498">
            <v>502</v>
          </cell>
          <cell r="C2498" t="str">
            <v>Dues &amp; Subscriptions</v>
          </cell>
          <cell r="D2498">
            <v>1126.69</v>
          </cell>
          <cell r="E2498">
            <v>6418.19</v>
          </cell>
        </row>
        <row r="2499">
          <cell r="A2499">
            <v>8270</v>
          </cell>
          <cell r="B2499">
            <v>503</v>
          </cell>
          <cell r="C2499" t="str">
            <v>Dues &amp; Subscriptions</v>
          </cell>
          <cell r="D2499">
            <v>0</v>
          </cell>
          <cell r="E2499">
            <v>1648.84</v>
          </cell>
        </row>
        <row r="2500">
          <cell r="A2500">
            <v>8270</v>
          </cell>
          <cell r="B2500">
            <v>504</v>
          </cell>
          <cell r="C2500" t="str">
            <v>Dues &amp; Subscriptions</v>
          </cell>
          <cell r="D2500">
            <v>176.4683871</v>
          </cell>
          <cell r="E2500">
            <v>847.92</v>
          </cell>
        </row>
        <row r="2501">
          <cell r="A2501">
            <v>8270</v>
          </cell>
          <cell r="B2501">
            <v>506</v>
          </cell>
          <cell r="C2501" t="str">
            <v>Dues &amp; Subscriptions</v>
          </cell>
          <cell r="D2501">
            <v>83.709677419000002</v>
          </cell>
          <cell r="E2501">
            <v>450</v>
          </cell>
        </row>
        <row r="2502">
          <cell r="A2502">
            <v>8270</v>
          </cell>
          <cell r="B2502">
            <v>700</v>
          </cell>
          <cell r="C2502" t="str">
            <v>Dues &amp; Subscriptions</v>
          </cell>
          <cell r="D2502">
            <v>0</v>
          </cell>
          <cell r="E2502">
            <v>0</v>
          </cell>
        </row>
        <row r="2503">
          <cell r="A2503">
            <v>8270</v>
          </cell>
          <cell r="B2503">
            <v>998</v>
          </cell>
          <cell r="C2503" t="str">
            <v>Dues &amp; Subscriptions</v>
          </cell>
          <cell r="D2503">
            <v>20</v>
          </cell>
          <cell r="E2503">
            <v>20</v>
          </cell>
        </row>
        <row r="2504">
          <cell r="A2504">
            <v>8270</v>
          </cell>
          <cell r="B2504" t="str">
            <v xml:space="preserve"> </v>
          </cell>
          <cell r="C2504" t="str">
            <v>Dues &amp; Subscriptions</v>
          </cell>
          <cell r="D2504">
            <v>12987.6883870973</v>
          </cell>
          <cell r="E2504">
            <v>32684.85</v>
          </cell>
        </row>
        <row r="2505">
          <cell r="A2505">
            <v>8273</v>
          </cell>
          <cell r="B2505">
            <v>5</v>
          </cell>
          <cell r="C2505" t="str">
            <v>Association Dues</v>
          </cell>
          <cell r="D2505">
            <v>1461.2903226000001</v>
          </cell>
          <cell r="E2505">
            <v>3600</v>
          </cell>
        </row>
        <row r="2506">
          <cell r="A2506">
            <v>8273</v>
          </cell>
          <cell r="B2506">
            <v>7</v>
          </cell>
          <cell r="C2506" t="str">
            <v>Association Dues</v>
          </cell>
          <cell r="D2506">
            <v>0</v>
          </cell>
          <cell r="E2506">
            <v>0</v>
          </cell>
        </row>
        <row r="2507">
          <cell r="A2507">
            <v>8273</v>
          </cell>
          <cell r="B2507">
            <v>83</v>
          </cell>
          <cell r="C2507" t="str">
            <v>Association Dues</v>
          </cell>
          <cell r="D2507">
            <v>0</v>
          </cell>
          <cell r="E2507">
            <v>0</v>
          </cell>
        </row>
        <row r="2508">
          <cell r="A2508">
            <v>8273</v>
          </cell>
          <cell r="B2508">
            <v>501</v>
          </cell>
          <cell r="C2508" t="str">
            <v>Association Dues</v>
          </cell>
          <cell r="D2508">
            <v>1203.5483870999999</v>
          </cell>
          <cell r="E2508">
            <v>1210</v>
          </cell>
        </row>
        <row r="2509">
          <cell r="A2509">
            <v>8273</v>
          </cell>
          <cell r="B2509">
            <v>951</v>
          </cell>
          <cell r="C2509" t="str">
            <v>Association Dues</v>
          </cell>
          <cell r="D2509">
            <v>0</v>
          </cell>
          <cell r="E2509">
            <v>0</v>
          </cell>
        </row>
        <row r="2510">
          <cell r="A2510">
            <v>8273</v>
          </cell>
          <cell r="B2510">
            <v>952</v>
          </cell>
          <cell r="C2510" t="str">
            <v>Association Dues</v>
          </cell>
          <cell r="D2510">
            <v>0</v>
          </cell>
          <cell r="E2510">
            <v>0</v>
          </cell>
        </row>
        <row r="2511">
          <cell r="A2511">
            <v>8273</v>
          </cell>
          <cell r="B2511">
            <v>953</v>
          </cell>
          <cell r="C2511" t="str">
            <v>Association Dues</v>
          </cell>
          <cell r="D2511">
            <v>0</v>
          </cell>
          <cell r="E2511">
            <v>0</v>
          </cell>
        </row>
        <row r="2512">
          <cell r="A2512">
            <v>8273</v>
          </cell>
          <cell r="B2512">
            <v>998</v>
          </cell>
          <cell r="C2512" t="str">
            <v>Association Dues</v>
          </cell>
          <cell r="D2512">
            <v>-2241.8709677000002</v>
          </cell>
          <cell r="E2512">
            <v>-2574</v>
          </cell>
        </row>
        <row r="2513">
          <cell r="A2513">
            <v>8273</v>
          </cell>
          <cell r="B2513" t="str">
            <v xml:space="preserve"> </v>
          </cell>
          <cell r="C2513" t="str">
            <v>Association Dues</v>
          </cell>
          <cell r="D2513">
            <v>422.96774199999982</v>
          </cell>
          <cell r="E2513">
            <v>2236</v>
          </cell>
        </row>
        <row r="2514">
          <cell r="A2514">
            <v>8280</v>
          </cell>
          <cell r="B2514">
            <v>1</v>
          </cell>
          <cell r="C2514" t="str">
            <v>Contributions</v>
          </cell>
          <cell r="D2514">
            <v>0</v>
          </cell>
          <cell r="E2514">
            <v>0</v>
          </cell>
        </row>
        <row r="2515">
          <cell r="A2515">
            <v>8280</v>
          </cell>
          <cell r="B2515">
            <v>2</v>
          </cell>
          <cell r="C2515" t="str">
            <v>Contributions</v>
          </cell>
          <cell r="D2515">
            <v>0</v>
          </cell>
          <cell r="E2515">
            <v>25</v>
          </cell>
        </row>
        <row r="2516">
          <cell r="A2516">
            <v>8280</v>
          </cell>
          <cell r="B2516">
            <v>3</v>
          </cell>
          <cell r="C2516" t="str">
            <v>Contributions</v>
          </cell>
          <cell r="D2516">
            <v>0</v>
          </cell>
          <cell r="E2516">
            <v>510</v>
          </cell>
        </row>
        <row r="2517">
          <cell r="A2517">
            <v>8280</v>
          </cell>
          <cell r="B2517">
            <v>5</v>
          </cell>
          <cell r="C2517" t="str">
            <v>Contributions</v>
          </cell>
          <cell r="D2517">
            <v>0</v>
          </cell>
          <cell r="E2517">
            <v>58</v>
          </cell>
        </row>
        <row r="2518">
          <cell r="A2518">
            <v>8280</v>
          </cell>
          <cell r="B2518">
            <v>7</v>
          </cell>
          <cell r="C2518" t="str">
            <v>Contributions</v>
          </cell>
          <cell r="D2518">
            <v>0</v>
          </cell>
          <cell r="E2518">
            <v>500</v>
          </cell>
        </row>
        <row r="2519">
          <cell r="A2519">
            <v>8280</v>
          </cell>
          <cell r="B2519">
            <v>8</v>
          </cell>
          <cell r="C2519" t="str">
            <v>Contributions</v>
          </cell>
          <cell r="D2519">
            <v>931.93548386999998</v>
          </cell>
          <cell r="E2519">
            <v>1308.71</v>
          </cell>
        </row>
        <row r="2520">
          <cell r="A2520">
            <v>8280</v>
          </cell>
          <cell r="B2520">
            <v>9</v>
          </cell>
          <cell r="C2520" t="str">
            <v>Contributions</v>
          </cell>
          <cell r="D2520">
            <v>0</v>
          </cell>
          <cell r="E2520">
            <v>0</v>
          </cell>
        </row>
        <row r="2521">
          <cell r="A2521">
            <v>8280</v>
          </cell>
          <cell r="B2521">
            <v>10</v>
          </cell>
          <cell r="C2521" t="str">
            <v>Contributions</v>
          </cell>
          <cell r="D2521">
            <v>217.74193548</v>
          </cell>
          <cell r="E2521">
            <v>275</v>
          </cell>
        </row>
        <row r="2522">
          <cell r="A2522">
            <v>8280</v>
          </cell>
          <cell r="B2522">
            <v>11</v>
          </cell>
          <cell r="C2522" t="str">
            <v>Contributions</v>
          </cell>
          <cell r="D2522">
            <v>176.51225805999999</v>
          </cell>
          <cell r="E2522">
            <v>210.44</v>
          </cell>
        </row>
        <row r="2523">
          <cell r="A2523">
            <v>8280</v>
          </cell>
          <cell r="B2523">
            <v>12</v>
          </cell>
          <cell r="C2523" t="str">
            <v>Contributions</v>
          </cell>
          <cell r="D2523">
            <v>0</v>
          </cell>
          <cell r="E2523">
            <v>0</v>
          </cell>
        </row>
        <row r="2524">
          <cell r="A2524">
            <v>8280</v>
          </cell>
          <cell r="B2524">
            <v>14</v>
          </cell>
          <cell r="C2524" t="str">
            <v>Contributions</v>
          </cell>
          <cell r="D2524">
            <v>143.54838710000001</v>
          </cell>
          <cell r="E2524">
            <v>375</v>
          </cell>
        </row>
        <row r="2525">
          <cell r="A2525">
            <v>8280</v>
          </cell>
          <cell r="B2525">
            <v>100</v>
          </cell>
          <cell r="C2525" t="str">
            <v>Contributions</v>
          </cell>
          <cell r="D2525">
            <v>0</v>
          </cell>
          <cell r="E2525">
            <v>0</v>
          </cell>
        </row>
        <row r="2526">
          <cell r="A2526">
            <v>8280</v>
          </cell>
          <cell r="B2526">
            <v>130</v>
          </cell>
          <cell r="C2526" t="str">
            <v>Contributions</v>
          </cell>
          <cell r="D2526">
            <v>0</v>
          </cell>
          <cell r="E2526">
            <v>0</v>
          </cell>
        </row>
        <row r="2527">
          <cell r="A2527">
            <v>8280</v>
          </cell>
          <cell r="B2527">
            <v>400</v>
          </cell>
          <cell r="C2527" t="str">
            <v>Contributions</v>
          </cell>
          <cell r="D2527">
            <v>0</v>
          </cell>
          <cell r="E2527">
            <v>8352.84</v>
          </cell>
        </row>
        <row r="2528">
          <cell r="A2528">
            <v>8280</v>
          </cell>
          <cell r="B2528">
            <v>401</v>
          </cell>
          <cell r="C2528" t="str">
            <v>Contributions</v>
          </cell>
          <cell r="D2528">
            <v>0</v>
          </cell>
          <cell r="E2528">
            <v>0</v>
          </cell>
        </row>
        <row r="2529">
          <cell r="A2529">
            <v>8280</v>
          </cell>
          <cell r="B2529">
            <v>402</v>
          </cell>
          <cell r="C2529" t="str">
            <v>Contributions</v>
          </cell>
          <cell r="D2529">
            <v>3275</v>
          </cell>
          <cell r="E2529">
            <v>3275</v>
          </cell>
        </row>
        <row r="2530">
          <cell r="A2530">
            <v>8280</v>
          </cell>
          <cell r="B2530">
            <v>501</v>
          </cell>
          <cell r="C2530" t="str">
            <v>Contributions</v>
          </cell>
          <cell r="D2530">
            <v>3670.1612903</v>
          </cell>
          <cell r="E2530">
            <v>22364</v>
          </cell>
        </row>
        <row r="2531">
          <cell r="A2531">
            <v>8280</v>
          </cell>
          <cell r="B2531" t="str">
            <v xml:space="preserve"> </v>
          </cell>
          <cell r="C2531" t="str">
            <v>Contributions</v>
          </cell>
          <cell r="D2531">
            <v>8414.8993548100007</v>
          </cell>
          <cell r="E2531">
            <v>37253.99</v>
          </cell>
        </row>
        <row r="2532">
          <cell r="A2532">
            <v>8283</v>
          </cell>
          <cell r="B2532">
            <v>402</v>
          </cell>
          <cell r="C2532" t="str">
            <v>Accounting Costs</v>
          </cell>
          <cell r="D2532">
            <v>90</v>
          </cell>
          <cell r="E2532">
            <v>90</v>
          </cell>
        </row>
        <row r="2533">
          <cell r="A2533">
            <v>8283</v>
          </cell>
          <cell r="B2533">
            <v>404</v>
          </cell>
          <cell r="C2533" t="str">
            <v>Accounting Costs</v>
          </cell>
          <cell r="D2533">
            <v>0</v>
          </cell>
          <cell r="E2533">
            <v>960</v>
          </cell>
        </row>
        <row r="2534">
          <cell r="A2534">
            <v>8283</v>
          </cell>
          <cell r="B2534" t="str">
            <v xml:space="preserve"> </v>
          </cell>
          <cell r="C2534" t="str">
            <v>Accounting Costs</v>
          </cell>
          <cell r="D2534">
            <v>90</v>
          </cell>
          <cell r="E2534">
            <v>1050</v>
          </cell>
        </row>
        <row r="2535">
          <cell r="A2535">
            <v>8289</v>
          </cell>
          <cell r="B2535">
            <v>1</v>
          </cell>
          <cell r="C2535" t="str">
            <v>Professional Fees</v>
          </cell>
          <cell r="D2535">
            <v>0</v>
          </cell>
          <cell r="E2535">
            <v>9.49</v>
          </cell>
        </row>
        <row r="2536">
          <cell r="A2536">
            <v>8289</v>
          </cell>
          <cell r="B2536">
            <v>2</v>
          </cell>
          <cell r="C2536" t="str">
            <v>Professional Fees</v>
          </cell>
          <cell r="D2536">
            <v>0</v>
          </cell>
          <cell r="E2536">
            <v>0</v>
          </cell>
        </row>
        <row r="2537">
          <cell r="A2537">
            <v>8289</v>
          </cell>
          <cell r="B2537">
            <v>3</v>
          </cell>
          <cell r="C2537" t="str">
            <v>Professional Fees</v>
          </cell>
          <cell r="D2537">
            <v>38.75</v>
          </cell>
          <cell r="E2537">
            <v>38.75</v>
          </cell>
        </row>
        <row r="2538">
          <cell r="A2538">
            <v>8289</v>
          </cell>
          <cell r="B2538">
            <v>4</v>
          </cell>
          <cell r="C2538" t="str">
            <v>Professional Fees</v>
          </cell>
          <cell r="D2538">
            <v>0</v>
          </cell>
          <cell r="E2538">
            <v>0</v>
          </cell>
        </row>
        <row r="2539">
          <cell r="A2539">
            <v>8289</v>
          </cell>
          <cell r="B2539">
            <v>5</v>
          </cell>
          <cell r="C2539" t="str">
            <v>Professional Fees</v>
          </cell>
          <cell r="D2539">
            <v>0</v>
          </cell>
          <cell r="E2539">
            <v>0</v>
          </cell>
        </row>
        <row r="2540">
          <cell r="A2540">
            <v>8289</v>
          </cell>
          <cell r="B2540">
            <v>6</v>
          </cell>
          <cell r="C2540" t="str">
            <v>Professional Fees</v>
          </cell>
          <cell r="D2540">
            <v>312.5</v>
          </cell>
          <cell r="E2540">
            <v>812.5</v>
          </cell>
        </row>
        <row r="2541">
          <cell r="A2541">
            <v>8289</v>
          </cell>
          <cell r="B2541">
            <v>7</v>
          </cell>
          <cell r="C2541" t="str">
            <v>Professional Fees</v>
          </cell>
          <cell r="D2541">
            <v>231.32258064999999</v>
          </cell>
          <cell r="E2541">
            <v>357</v>
          </cell>
        </row>
        <row r="2542">
          <cell r="A2542">
            <v>8289</v>
          </cell>
          <cell r="B2542">
            <v>8</v>
          </cell>
          <cell r="C2542" t="str">
            <v>Professional Fees</v>
          </cell>
          <cell r="D2542">
            <v>0</v>
          </cell>
          <cell r="E2542">
            <v>0</v>
          </cell>
        </row>
        <row r="2543">
          <cell r="A2543">
            <v>8289</v>
          </cell>
          <cell r="B2543">
            <v>9</v>
          </cell>
          <cell r="C2543" t="str">
            <v>Professional Fees</v>
          </cell>
          <cell r="D2543">
            <v>0</v>
          </cell>
          <cell r="E2543">
            <v>0</v>
          </cell>
        </row>
        <row r="2544">
          <cell r="A2544">
            <v>8289</v>
          </cell>
          <cell r="B2544">
            <v>10</v>
          </cell>
          <cell r="C2544" t="str">
            <v>Professional Fees</v>
          </cell>
          <cell r="D2544">
            <v>0</v>
          </cell>
          <cell r="E2544">
            <v>0</v>
          </cell>
        </row>
        <row r="2545">
          <cell r="A2545">
            <v>8289</v>
          </cell>
          <cell r="B2545">
            <v>11</v>
          </cell>
          <cell r="C2545" t="str">
            <v>Professional Fees</v>
          </cell>
          <cell r="D2545">
            <v>0</v>
          </cell>
          <cell r="E2545">
            <v>0</v>
          </cell>
        </row>
        <row r="2546">
          <cell r="A2546">
            <v>8289</v>
          </cell>
          <cell r="B2546">
            <v>12</v>
          </cell>
          <cell r="C2546" t="str">
            <v>Professional Fees</v>
          </cell>
          <cell r="D2546">
            <v>0</v>
          </cell>
          <cell r="E2546">
            <v>0</v>
          </cell>
        </row>
        <row r="2547">
          <cell r="A2547">
            <v>8289</v>
          </cell>
          <cell r="B2547">
            <v>14</v>
          </cell>
          <cell r="C2547" t="str">
            <v>Professional Fees</v>
          </cell>
          <cell r="D2547">
            <v>0</v>
          </cell>
          <cell r="E2547">
            <v>0</v>
          </cell>
        </row>
        <row r="2548">
          <cell r="A2548">
            <v>8289</v>
          </cell>
          <cell r="B2548">
            <v>81</v>
          </cell>
          <cell r="C2548" t="str">
            <v>Professional Fees</v>
          </cell>
          <cell r="D2548">
            <v>0</v>
          </cell>
          <cell r="E2548">
            <v>0</v>
          </cell>
        </row>
        <row r="2549">
          <cell r="A2549">
            <v>8289</v>
          </cell>
          <cell r="B2549">
            <v>84</v>
          </cell>
          <cell r="C2549" t="str">
            <v>Professional Fees</v>
          </cell>
          <cell r="D2549">
            <v>0</v>
          </cell>
          <cell r="E2549">
            <v>0</v>
          </cell>
        </row>
        <row r="2550">
          <cell r="A2550">
            <v>8289</v>
          </cell>
          <cell r="B2550">
            <v>100</v>
          </cell>
          <cell r="C2550" t="str">
            <v>Professional Fees</v>
          </cell>
          <cell r="D2550">
            <v>0</v>
          </cell>
          <cell r="E2550">
            <v>0</v>
          </cell>
        </row>
        <row r="2551">
          <cell r="A2551">
            <v>8289</v>
          </cell>
          <cell r="B2551">
            <v>122</v>
          </cell>
          <cell r="C2551" t="str">
            <v>Professional Fees</v>
          </cell>
          <cell r="D2551">
            <v>0</v>
          </cell>
          <cell r="E2551">
            <v>0</v>
          </cell>
        </row>
        <row r="2552">
          <cell r="A2552">
            <v>8289</v>
          </cell>
          <cell r="B2552">
            <v>130</v>
          </cell>
          <cell r="C2552" t="str">
            <v>Professional Fees</v>
          </cell>
          <cell r="D2552">
            <v>0</v>
          </cell>
          <cell r="E2552">
            <v>0</v>
          </cell>
        </row>
        <row r="2553">
          <cell r="A2553">
            <v>8289</v>
          </cell>
          <cell r="B2553">
            <v>131</v>
          </cell>
          <cell r="C2553" t="str">
            <v>Professional Fees</v>
          </cell>
          <cell r="D2553">
            <v>0</v>
          </cell>
          <cell r="E2553">
            <v>0</v>
          </cell>
        </row>
        <row r="2554">
          <cell r="A2554">
            <v>8289</v>
          </cell>
          <cell r="B2554">
            <v>301</v>
          </cell>
          <cell r="C2554" t="str">
            <v>Professional Fees</v>
          </cell>
          <cell r="D2554">
            <v>0</v>
          </cell>
          <cell r="E2554">
            <v>0</v>
          </cell>
        </row>
        <row r="2555">
          <cell r="A2555">
            <v>8289</v>
          </cell>
          <cell r="B2555">
            <v>350</v>
          </cell>
          <cell r="C2555" t="str">
            <v>Professional Fees</v>
          </cell>
          <cell r="D2555">
            <v>8981.1645160999997</v>
          </cell>
          <cell r="E2555">
            <v>8995.1</v>
          </cell>
        </row>
        <row r="2556">
          <cell r="A2556">
            <v>8289</v>
          </cell>
          <cell r="B2556">
            <v>400</v>
          </cell>
          <cell r="C2556" t="str">
            <v>Professional Fees</v>
          </cell>
          <cell r="D2556">
            <v>2200</v>
          </cell>
          <cell r="E2556">
            <v>12208.84</v>
          </cell>
        </row>
        <row r="2557">
          <cell r="A2557">
            <v>8289</v>
          </cell>
          <cell r="B2557">
            <v>401</v>
          </cell>
          <cell r="C2557" t="str">
            <v>Professional Fees</v>
          </cell>
          <cell r="D2557">
            <v>0</v>
          </cell>
          <cell r="E2557">
            <v>0</v>
          </cell>
        </row>
        <row r="2558">
          <cell r="A2558">
            <v>8289</v>
          </cell>
          <cell r="B2558">
            <v>402</v>
          </cell>
          <cell r="C2558" t="str">
            <v>Professional Fees</v>
          </cell>
          <cell r="D2558">
            <v>2317.58</v>
          </cell>
          <cell r="E2558">
            <v>22875</v>
          </cell>
        </row>
        <row r="2559">
          <cell r="A2559">
            <v>8289</v>
          </cell>
          <cell r="B2559">
            <v>404</v>
          </cell>
          <cell r="C2559" t="str">
            <v>Professional Fees</v>
          </cell>
          <cell r="D2559">
            <v>63.508064515999997</v>
          </cell>
          <cell r="E2559">
            <v>677.25</v>
          </cell>
        </row>
        <row r="2560">
          <cell r="A2560">
            <v>8289</v>
          </cell>
          <cell r="B2560">
            <v>500</v>
          </cell>
          <cell r="C2560" t="str">
            <v>Professional Fees</v>
          </cell>
          <cell r="D2560">
            <v>0</v>
          </cell>
          <cell r="E2560">
            <v>0</v>
          </cell>
        </row>
        <row r="2561">
          <cell r="A2561">
            <v>8289</v>
          </cell>
          <cell r="B2561">
            <v>501</v>
          </cell>
          <cell r="C2561" t="str">
            <v>Professional Fees</v>
          </cell>
          <cell r="D2561">
            <v>18278.496451999999</v>
          </cell>
          <cell r="E2561">
            <v>23659.439999999999</v>
          </cell>
        </row>
        <row r="2562">
          <cell r="A2562">
            <v>8289</v>
          </cell>
          <cell r="B2562">
            <v>502</v>
          </cell>
          <cell r="C2562" t="str">
            <v>Professional Fees</v>
          </cell>
          <cell r="D2562">
            <v>3500</v>
          </cell>
          <cell r="E2562">
            <v>1550</v>
          </cell>
        </row>
        <row r="2563">
          <cell r="A2563">
            <v>8289</v>
          </cell>
          <cell r="B2563">
            <v>503</v>
          </cell>
          <cell r="C2563" t="str">
            <v>Professional Fees</v>
          </cell>
          <cell r="D2563">
            <v>21.27</v>
          </cell>
          <cell r="E2563">
            <v>16917.849999999999</v>
          </cell>
        </row>
        <row r="2564">
          <cell r="A2564">
            <v>8289</v>
          </cell>
          <cell r="B2564">
            <v>504</v>
          </cell>
          <cell r="C2564" t="str">
            <v>Professional Fees</v>
          </cell>
          <cell r="D2564">
            <v>19008.953871000002</v>
          </cell>
          <cell r="E2564">
            <v>42130.080000000002</v>
          </cell>
        </row>
        <row r="2565">
          <cell r="A2565">
            <v>8289</v>
          </cell>
          <cell r="B2565">
            <v>506</v>
          </cell>
          <cell r="C2565" t="str">
            <v>Professional Fees</v>
          </cell>
          <cell r="D2565">
            <v>0</v>
          </cell>
          <cell r="E2565">
            <v>1308.93</v>
          </cell>
        </row>
        <row r="2566">
          <cell r="A2566">
            <v>8289</v>
          </cell>
          <cell r="B2566">
            <v>700</v>
          </cell>
          <cell r="C2566" t="str">
            <v>Professional Fees</v>
          </cell>
          <cell r="D2566">
            <v>0</v>
          </cell>
          <cell r="E2566">
            <v>5036.75</v>
          </cell>
        </row>
        <row r="2567">
          <cell r="A2567">
            <v>8289</v>
          </cell>
          <cell r="B2567">
            <v>951</v>
          </cell>
          <cell r="C2567" t="str">
            <v>Professional Fees</v>
          </cell>
          <cell r="D2567">
            <v>4755.87</v>
          </cell>
          <cell r="E2567">
            <v>4755.87</v>
          </cell>
        </row>
        <row r="2568">
          <cell r="A2568">
            <v>8289</v>
          </cell>
          <cell r="B2568" t="str">
            <v xml:space="preserve"> </v>
          </cell>
          <cell r="C2568" t="str">
            <v>Professional Fees</v>
          </cell>
          <cell r="D2568">
            <v>59709.415484265999</v>
          </cell>
          <cell r="E2568">
            <v>141332.85</v>
          </cell>
        </row>
        <row r="2569">
          <cell r="A2569">
            <v>8290</v>
          </cell>
          <cell r="B2569">
            <v>1</v>
          </cell>
          <cell r="C2569" t="str">
            <v>Professional Fees - Affiliate</v>
          </cell>
          <cell r="D2569">
            <v>612.5</v>
          </cell>
          <cell r="E2569">
            <v>612.5</v>
          </cell>
        </row>
        <row r="2570">
          <cell r="A2570">
            <v>8290</v>
          </cell>
          <cell r="B2570">
            <v>3</v>
          </cell>
          <cell r="C2570" t="str">
            <v>Professional Fees - Affiliate</v>
          </cell>
          <cell r="D2570">
            <v>233.75</v>
          </cell>
          <cell r="E2570">
            <v>233.75</v>
          </cell>
        </row>
        <row r="2571">
          <cell r="A2571">
            <v>8290</v>
          </cell>
          <cell r="B2571">
            <v>6</v>
          </cell>
          <cell r="C2571" t="str">
            <v>Professional Fees - Affiliate</v>
          </cell>
          <cell r="D2571">
            <v>456.25</v>
          </cell>
          <cell r="E2571">
            <v>456.25</v>
          </cell>
        </row>
        <row r="2572">
          <cell r="A2572">
            <v>8290</v>
          </cell>
          <cell r="B2572">
            <v>14</v>
          </cell>
          <cell r="C2572" t="str">
            <v>Professional Fees - Affiliate</v>
          </cell>
          <cell r="D2572">
            <v>87.5</v>
          </cell>
          <cell r="E2572">
            <v>87.5</v>
          </cell>
        </row>
        <row r="2573">
          <cell r="A2573">
            <v>8290</v>
          </cell>
          <cell r="B2573">
            <v>350</v>
          </cell>
          <cell r="C2573" t="str">
            <v>Professional Fees - Affiliate</v>
          </cell>
          <cell r="D2573">
            <v>330.96774194</v>
          </cell>
          <cell r="E2573">
            <v>340</v>
          </cell>
        </row>
        <row r="2574">
          <cell r="A2574">
            <v>8290</v>
          </cell>
          <cell r="B2574">
            <v>400</v>
          </cell>
          <cell r="C2574" t="str">
            <v>Professional Fees - Affiliate</v>
          </cell>
          <cell r="D2574">
            <v>-100534.89806000001</v>
          </cell>
          <cell r="E2574">
            <v>-214947.58</v>
          </cell>
        </row>
        <row r="2575">
          <cell r="A2575">
            <v>8290</v>
          </cell>
          <cell r="B2575">
            <v>402</v>
          </cell>
          <cell r="C2575" t="str">
            <v>Professional Fees - Affiliates</v>
          </cell>
          <cell r="D2575">
            <v>-500</v>
          </cell>
          <cell r="E2575">
            <v>-500</v>
          </cell>
        </row>
        <row r="2576">
          <cell r="A2576">
            <v>8290</v>
          </cell>
          <cell r="B2576">
            <v>500</v>
          </cell>
          <cell r="C2576" t="str">
            <v>Professional Fees - Affiliates</v>
          </cell>
          <cell r="D2576">
            <v>0</v>
          </cell>
          <cell r="E2576">
            <v>0</v>
          </cell>
        </row>
        <row r="2577">
          <cell r="A2577">
            <v>8290</v>
          </cell>
          <cell r="B2577">
            <v>501</v>
          </cell>
          <cell r="C2577" t="str">
            <v>Professional Fees - Affiliate</v>
          </cell>
          <cell r="D2577">
            <v>2296.25</v>
          </cell>
          <cell r="E2577">
            <v>2226.25</v>
          </cell>
        </row>
        <row r="2578">
          <cell r="A2578">
            <v>8290</v>
          </cell>
          <cell r="B2578">
            <v>503</v>
          </cell>
          <cell r="C2578" t="str">
            <v>Professional Fees - Affiliate</v>
          </cell>
          <cell r="D2578">
            <v>0</v>
          </cell>
          <cell r="E2578">
            <v>0</v>
          </cell>
        </row>
        <row r="2579">
          <cell r="A2579">
            <v>8290</v>
          </cell>
          <cell r="B2579">
            <v>504</v>
          </cell>
          <cell r="C2579" t="str">
            <v>Professional Fees - Affiliate</v>
          </cell>
          <cell r="D2579">
            <v>-159648.01355</v>
          </cell>
          <cell r="E2579">
            <v>-388774.29</v>
          </cell>
        </row>
        <row r="2580">
          <cell r="A2580">
            <v>8290</v>
          </cell>
          <cell r="B2580">
            <v>506</v>
          </cell>
          <cell r="C2580" t="str">
            <v>Professional Fees - Affiliate</v>
          </cell>
          <cell r="D2580">
            <v>72234.113547999994</v>
          </cell>
          <cell r="E2580">
            <v>74147.600000000006</v>
          </cell>
        </row>
        <row r="2581">
          <cell r="A2581">
            <v>8290</v>
          </cell>
          <cell r="B2581">
            <v>951</v>
          </cell>
          <cell r="C2581" t="str">
            <v>Professional Fees - Affiliate</v>
          </cell>
          <cell r="D2581">
            <v>23132.360323000001</v>
          </cell>
          <cell r="E2581">
            <v>27085.79</v>
          </cell>
        </row>
        <row r="2582">
          <cell r="A2582">
            <v>8290</v>
          </cell>
          <cell r="B2582" t="str">
            <v xml:space="preserve"> </v>
          </cell>
          <cell r="C2582" t="str">
            <v>Professional Fees - Affiliate</v>
          </cell>
          <cell r="D2582">
            <v>-161299.21999706002</v>
          </cell>
          <cell r="E2582">
            <v>-499032.23000000004</v>
          </cell>
        </row>
        <row r="2583">
          <cell r="A2583">
            <v>8295</v>
          </cell>
          <cell r="B2583">
            <v>400</v>
          </cell>
          <cell r="C2583" t="str">
            <v>Management Fees</v>
          </cell>
          <cell r="D2583">
            <v>-107404.83871</v>
          </cell>
          <cell r="E2583">
            <v>-110250</v>
          </cell>
        </row>
        <row r="2584">
          <cell r="A2584">
            <v>8295</v>
          </cell>
          <cell r="B2584">
            <v>402</v>
          </cell>
          <cell r="C2584" t="str">
            <v>Management Fees</v>
          </cell>
          <cell r="D2584">
            <v>-40831.276773999998</v>
          </cell>
          <cell r="E2584">
            <v>-100590.96</v>
          </cell>
        </row>
        <row r="2585">
          <cell r="A2585">
            <v>8295</v>
          </cell>
          <cell r="B2585">
            <v>952</v>
          </cell>
          <cell r="C2585" t="str">
            <v>Management Fees</v>
          </cell>
          <cell r="D2585">
            <v>0</v>
          </cell>
          <cell r="E2585">
            <v>0</v>
          </cell>
        </row>
        <row r="2586">
          <cell r="A2586">
            <v>8295</v>
          </cell>
          <cell r="B2586">
            <v>998</v>
          </cell>
          <cell r="C2586" t="str">
            <v>Management Fees</v>
          </cell>
          <cell r="D2586">
            <v>0</v>
          </cell>
          <cell r="E2586">
            <v>0</v>
          </cell>
        </row>
        <row r="2587">
          <cell r="A2587">
            <v>8295</v>
          </cell>
          <cell r="B2587" t="str">
            <v xml:space="preserve"> </v>
          </cell>
          <cell r="C2587" t="str">
            <v>Management Fees</v>
          </cell>
          <cell r="D2587">
            <v>-148236.11548400001</v>
          </cell>
          <cell r="E2587">
            <v>-210840.96000000002</v>
          </cell>
        </row>
        <row r="2588">
          <cell r="A2588">
            <v>8306</v>
          </cell>
          <cell r="B2588">
            <v>501</v>
          </cell>
          <cell r="C2588" t="str">
            <v>Skybox Costs</v>
          </cell>
          <cell r="D2588">
            <v>0</v>
          </cell>
          <cell r="E2588">
            <v>0</v>
          </cell>
        </row>
        <row r="2589">
          <cell r="A2589">
            <v>8310</v>
          </cell>
          <cell r="B2589">
            <v>401</v>
          </cell>
          <cell r="C2589" t="str">
            <v>Furniture &amp; Equipment Rental</v>
          </cell>
          <cell r="D2589">
            <v>0</v>
          </cell>
          <cell r="E2589">
            <v>0</v>
          </cell>
        </row>
        <row r="2590">
          <cell r="A2590">
            <v>8310</v>
          </cell>
          <cell r="B2590">
            <v>402</v>
          </cell>
          <cell r="C2590" t="str">
            <v>Furniture &amp; Equipment Rental</v>
          </cell>
          <cell r="D2590">
            <v>0</v>
          </cell>
          <cell r="E2590">
            <v>0</v>
          </cell>
        </row>
        <row r="2591">
          <cell r="A2591">
            <v>8350</v>
          </cell>
          <cell r="B2591">
            <v>501</v>
          </cell>
          <cell r="C2591" t="str">
            <v>Due Diligence Expense</v>
          </cell>
          <cell r="D2591">
            <v>0</v>
          </cell>
          <cell r="E2591">
            <v>0</v>
          </cell>
        </row>
        <row r="2592">
          <cell r="A2592">
            <v>8350</v>
          </cell>
          <cell r="B2592">
            <v>502</v>
          </cell>
          <cell r="C2592" t="str">
            <v>Due Diligence Expense</v>
          </cell>
          <cell r="D2592">
            <v>0</v>
          </cell>
          <cell r="E2592">
            <v>0</v>
          </cell>
        </row>
        <row r="2593">
          <cell r="A2593">
            <v>8355</v>
          </cell>
          <cell r="B2593">
            <v>1</v>
          </cell>
          <cell r="C2593" t="str">
            <v>Miscellaneous Expense</v>
          </cell>
          <cell r="D2593">
            <v>212.85419354999999</v>
          </cell>
          <cell r="E2593">
            <v>824.3</v>
          </cell>
        </row>
        <row r="2594">
          <cell r="A2594">
            <v>8355</v>
          </cell>
          <cell r="B2594">
            <v>2</v>
          </cell>
          <cell r="C2594" t="str">
            <v>Miscellaneous Expense</v>
          </cell>
          <cell r="D2594">
            <v>288.77935484</v>
          </cell>
          <cell r="E2594">
            <v>414.13</v>
          </cell>
        </row>
        <row r="2595">
          <cell r="A2595">
            <v>8355</v>
          </cell>
          <cell r="B2595">
            <v>3</v>
          </cell>
          <cell r="C2595" t="str">
            <v>Miscellaneous Expense</v>
          </cell>
          <cell r="D2595">
            <v>797.62806451999995</v>
          </cell>
          <cell r="E2595">
            <v>1051.94</v>
          </cell>
        </row>
        <row r="2596">
          <cell r="A2596">
            <v>8355</v>
          </cell>
          <cell r="B2596">
            <v>4</v>
          </cell>
          <cell r="C2596" t="str">
            <v>Miscellaneous Expense</v>
          </cell>
          <cell r="D2596">
            <v>285.29870968</v>
          </cell>
          <cell r="E2596">
            <v>0</v>
          </cell>
        </row>
        <row r="2597">
          <cell r="A2597">
            <v>8355</v>
          </cell>
          <cell r="B2597">
            <v>5</v>
          </cell>
          <cell r="C2597" t="str">
            <v>Miscellaneous Expense</v>
          </cell>
          <cell r="D2597">
            <v>20.62</v>
          </cell>
          <cell r="E2597">
            <v>125.12</v>
          </cell>
        </row>
        <row r="2598">
          <cell r="A2598">
            <v>8355</v>
          </cell>
          <cell r="B2598">
            <v>6</v>
          </cell>
          <cell r="C2598" t="str">
            <v>Miscellaneous Expense</v>
          </cell>
          <cell r="D2598">
            <v>510.07967742</v>
          </cell>
          <cell r="E2598">
            <v>979.13</v>
          </cell>
        </row>
        <row r="2599">
          <cell r="A2599">
            <v>8355</v>
          </cell>
          <cell r="B2599">
            <v>7</v>
          </cell>
          <cell r="C2599" t="str">
            <v>Miscellaneous Expense</v>
          </cell>
          <cell r="D2599">
            <v>329.32967742</v>
          </cell>
          <cell r="E2599">
            <v>500.81</v>
          </cell>
        </row>
        <row r="2600">
          <cell r="A2600">
            <v>8355</v>
          </cell>
          <cell r="B2600">
            <v>8</v>
          </cell>
          <cell r="C2600" t="str">
            <v>Miscellaneous Expense</v>
          </cell>
          <cell r="D2600">
            <v>665.22387097000001</v>
          </cell>
          <cell r="E2600">
            <v>1229.79</v>
          </cell>
        </row>
        <row r="2601">
          <cell r="A2601">
            <v>8355</v>
          </cell>
          <cell r="B2601">
            <v>9</v>
          </cell>
          <cell r="C2601" t="str">
            <v>Miscellaneous Expense</v>
          </cell>
          <cell r="D2601">
            <v>52.75</v>
          </cell>
          <cell r="E2601">
            <v>95.16</v>
          </cell>
        </row>
        <row r="2602">
          <cell r="A2602">
            <v>8355</v>
          </cell>
          <cell r="B2602">
            <v>10</v>
          </cell>
          <cell r="C2602" t="str">
            <v>Miscellaneous Expense</v>
          </cell>
          <cell r="D2602">
            <v>56.58</v>
          </cell>
          <cell r="E2602">
            <v>301.08</v>
          </cell>
        </row>
        <row r="2603">
          <cell r="A2603">
            <v>8355</v>
          </cell>
          <cell r="B2603">
            <v>11</v>
          </cell>
          <cell r="C2603" t="str">
            <v>Miscellaneous Expense</v>
          </cell>
          <cell r="D2603">
            <v>49.15</v>
          </cell>
          <cell r="E2603">
            <v>126.02</v>
          </cell>
        </row>
        <row r="2604">
          <cell r="A2604">
            <v>8355</v>
          </cell>
          <cell r="B2604">
            <v>12</v>
          </cell>
          <cell r="C2604" t="str">
            <v>Miscellaneous Expense</v>
          </cell>
          <cell r="D2604">
            <v>304.24032258</v>
          </cell>
          <cell r="E2604">
            <v>376.45</v>
          </cell>
        </row>
        <row r="2605">
          <cell r="A2605">
            <v>8355</v>
          </cell>
          <cell r="B2605">
            <v>14</v>
          </cell>
          <cell r="C2605" t="str">
            <v>Miscellaneous Expense</v>
          </cell>
          <cell r="D2605">
            <v>780.30096774000003</v>
          </cell>
          <cell r="E2605">
            <v>1606.2</v>
          </cell>
        </row>
        <row r="2606">
          <cell r="A2606">
            <v>8355</v>
          </cell>
          <cell r="B2606">
            <v>40</v>
          </cell>
          <cell r="C2606" t="str">
            <v>Miscellaneous Expense</v>
          </cell>
          <cell r="D2606">
            <v>0</v>
          </cell>
          <cell r="E2606">
            <v>0</v>
          </cell>
        </row>
        <row r="2607">
          <cell r="A2607">
            <v>8355</v>
          </cell>
          <cell r="B2607">
            <v>80</v>
          </cell>
          <cell r="C2607" t="str">
            <v>Miscellaneous Expense</v>
          </cell>
          <cell r="D2607">
            <v>0</v>
          </cell>
          <cell r="E2607">
            <v>0</v>
          </cell>
        </row>
        <row r="2608">
          <cell r="A2608">
            <v>8355</v>
          </cell>
          <cell r="B2608">
            <v>82</v>
          </cell>
          <cell r="C2608" t="str">
            <v>Miscellaneous Expense</v>
          </cell>
          <cell r="D2608">
            <v>0</v>
          </cell>
          <cell r="E2608">
            <v>0</v>
          </cell>
        </row>
        <row r="2609">
          <cell r="A2609">
            <v>8355</v>
          </cell>
          <cell r="B2609">
            <v>83</v>
          </cell>
          <cell r="C2609" t="str">
            <v>Miscellaneous Expense</v>
          </cell>
          <cell r="D2609">
            <v>0</v>
          </cell>
          <cell r="E2609">
            <v>0</v>
          </cell>
        </row>
        <row r="2610">
          <cell r="A2610">
            <v>8355</v>
          </cell>
          <cell r="B2610">
            <v>86</v>
          </cell>
          <cell r="C2610" t="str">
            <v>Miscellaneous Expense</v>
          </cell>
          <cell r="D2610">
            <v>0</v>
          </cell>
          <cell r="E2610">
            <v>0</v>
          </cell>
        </row>
        <row r="2611">
          <cell r="A2611">
            <v>8355</v>
          </cell>
          <cell r="B2611">
            <v>87</v>
          </cell>
          <cell r="C2611" t="str">
            <v>Miscellaneous Expense</v>
          </cell>
          <cell r="D2611">
            <v>0</v>
          </cell>
          <cell r="E2611">
            <v>0</v>
          </cell>
        </row>
        <row r="2612">
          <cell r="A2612">
            <v>8355</v>
          </cell>
          <cell r="B2612">
            <v>100</v>
          </cell>
          <cell r="C2612" t="str">
            <v>Miscellaneous Expense</v>
          </cell>
          <cell r="D2612">
            <v>0</v>
          </cell>
          <cell r="E2612">
            <v>0</v>
          </cell>
        </row>
        <row r="2613">
          <cell r="A2613">
            <v>8355</v>
          </cell>
          <cell r="B2613">
            <v>122</v>
          </cell>
          <cell r="C2613" t="str">
            <v>Miscellaneous Expense</v>
          </cell>
          <cell r="D2613">
            <v>0</v>
          </cell>
          <cell r="E2613">
            <v>0</v>
          </cell>
        </row>
        <row r="2614">
          <cell r="A2614">
            <v>8355</v>
          </cell>
          <cell r="B2614">
            <v>130</v>
          </cell>
          <cell r="C2614" t="str">
            <v>Miscellaneous Expense</v>
          </cell>
          <cell r="D2614">
            <v>0</v>
          </cell>
          <cell r="E2614">
            <v>0</v>
          </cell>
        </row>
        <row r="2615">
          <cell r="A2615">
            <v>8355</v>
          </cell>
          <cell r="B2615">
            <v>131</v>
          </cell>
          <cell r="C2615" t="str">
            <v>Miscellaneous Expense</v>
          </cell>
          <cell r="D2615">
            <v>0</v>
          </cell>
          <cell r="E2615">
            <v>0</v>
          </cell>
        </row>
        <row r="2616">
          <cell r="A2616">
            <v>8355</v>
          </cell>
          <cell r="B2616">
            <v>301</v>
          </cell>
          <cell r="C2616" t="str">
            <v>Miscellaneous Expense</v>
          </cell>
          <cell r="D2616">
            <v>0</v>
          </cell>
          <cell r="E2616">
            <v>0</v>
          </cell>
        </row>
        <row r="2617">
          <cell r="A2617">
            <v>8355</v>
          </cell>
          <cell r="B2617">
            <v>350</v>
          </cell>
          <cell r="C2617" t="str">
            <v>Miscellaneous Expense</v>
          </cell>
          <cell r="D2617">
            <v>124.79322581</v>
          </cell>
          <cell r="E2617">
            <v>152.38999999999999</v>
          </cell>
        </row>
        <row r="2618">
          <cell r="A2618">
            <v>8355</v>
          </cell>
          <cell r="B2618">
            <v>400</v>
          </cell>
          <cell r="C2618" t="str">
            <v>Miscellaneous Expense</v>
          </cell>
          <cell r="D2618">
            <v>361.49516129</v>
          </cell>
          <cell r="E2618">
            <v>-3587.85</v>
          </cell>
        </row>
        <row r="2619">
          <cell r="A2619">
            <v>8355</v>
          </cell>
          <cell r="B2619">
            <v>401</v>
          </cell>
          <cell r="C2619" t="str">
            <v>Miscellaneous Expense</v>
          </cell>
          <cell r="D2619">
            <v>0</v>
          </cell>
          <cell r="E2619">
            <v>0</v>
          </cell>
        </row>
        <row r="2620">
          <cell r="A2620">
            <v>8355</v>
          </cell>
          <cell r="B2620">
            <v>402</v>
          </cell>
          <cell r="C2620" t="str">
            <v>Miscellaneous Expense</v>
          </cell>
          <cell r="D2620">
            <v>2635.0125806000001</v>
          </cell>
          <cell r="E2620">
            <v>25915.35</v>
          </cell>
        </row>
        <row r="2621">
          <cell r="A2621">
            <v>8355</v>
          </cell>
          <cell r="B2621">
            <v>404</v>
          </cell>
          <cell r="C2621" t="str">
            <v>Miscellaneous Expense</v>
          </cell>
          <cell r="D2621">
            <v>300.79129031999997</v>
          </cell>
          <cell r="E2621">
            <v>1029.29</v>
          </cell>
        </row>
        <row r="2622">
          <cell r="A2622">
            <v>8355</v>
          </cell>
          <cell r="B2622">
            <v>410</v>
          </cell>
          <cell r="C2622" t="str">
            <v>Miscellaneous Expense</v>
          </cell>
          <cell r="D2622">
            <v>0</v>
          </cell>
          <cell r="E2622">
            <v>0</v>
          </cell>
        </row>
        <row r="2623">
          <cell r="A2623">
            <v>8355</v>
          </cell>
          <cell r="B2623">
            <v>500</v>
          </cell>
          <cell r="C2623" t="str">
            <v>Miscellaneous Expense</v>
          </cell>
          <cell r="D2623">
            <v>7.45</v>
          </cell>
          <cell r="E2623">
            <v>7.25</v>
          </cell>
        </row>
        <row r="2624">
          <cell r="A2624">
            <v>8355</v>
          </cell>
          <cell r="B2624">
            <v>501</v>
          </cell>
          <cell r="C2624" t="str">
            <v>Miscellaneous Expense</v>
          </cell>
          <cell r="D2624">
            <v>1051.6532258</v>
          </cell>
          <cell r="E2624">
            <v>1059.19</v>
          </cell>
        </row>
        <row r="2625">
          <cell r="A2625">
            <v>8355</v>
          </cell>
          <cell r="B2625">
            <v>502</v>
          </cell>
          <cell r="C2625" t="str">
            <v>Miscellaneous Expense</v>
          </cell>
          <cell r="D2625">
            <v>596.19612902999995</v>
          </cell>
          <cell r="E2625">
            <v>1082.3699999999999</v>
          </cell>
        </row>
        <row r="2626">
          <cell r="A2626">
            <v>8355</v>
          </cell>
          <cell r="B2626">
            <v>503</v>
          </cell>
          <cell r="C2626" t="str">
            <v>Miscellaneous Expense</v>
          </cell>
          <cell r="D2626">
            <v>0</v>
          </cell>
          <cell r="E2626">
            <v>2729.81</v>
          </cell>
        </row>
        <row r="2627">
          <cell r="A2627">
            <v>8355</v>
          </cell>
          <cell r="B2627">
            <v>504</v>
          </cell>
          <cell r="C2627" t="str">
            <v>Miscellaneous Expense</v>
          </cell>
          <cell r="D2627">
            <v>136.63419354999999</v>
          </cell>
          <cell r="E2627">
            <v>3516.42</v>
          </cell>
        </row>
        <row r="2628">
          <cell r="A2628">
            <v>8355</v>
          </cell>
          <cell r="B2628">
            <v>506</v>
          </cell>
          <cell r="C2628" t="str">
            <v>Miscellaneous Expense</v>
          </cell>
          <cell r="D2628">
            <v>628.03322580999998</v>
          </cell>
          <cell r="E2628">
            <v>580.13</v>
          </cell>
        </row>
        <row r="2629">
          <cell r="A2629">
            <v>8355</v>
          </cell>
          <cell r="B2629">
            <v>600</v>
          </cell>
          <cell r="C2629" t="str">
            <v>Miscellaneous Expense</v>
          </cell>
          <cell r="D2629">
            <v>0</v>
          </cell>
          <cell r="E2629">
            <v>41.48</v>
          </cell>
        </row>
        <row r="2630">
          <cell r="A2630">
            <v>8355</v>
          </cell>
          <cell r="B2630">
            <v>700</v>
          </cell>
          <cell r="C2630" t="str">
            <v>Miscellaneous Expense</v>
          </cell>
          <cell r="D2630">
            <v>0</v>
          </cell>
          <cell r="E2630">
            <v>0</v>
          </cell>
        </row>
        <row r="2631">
          <cell r="A2631">
            <v>8355</v>
          </cell>
          <cell r="B2631">
            <v>951</v>
          </cell>
          <cell r="C2631" t="str">
            <v>Miscellaneous Expense</v>
          </cell>
          <cell r="D2631">
            <v>3425.4551612999999</v>
          </cell>
          <cell r="E2631">
            <v>3959.18</v>
          </cell>
        </row>
        <row r="2632">
          <cell r="A2632">
            <v>8355</v>
          </cell>
          <cell r="B2632">
            <v>953</v>
          </cell>
          <cell r="C2632" t="str">
            <v>Miscellaneous Expense</v>
          </cell>
          <cell r="D2632">
            <v>0</v>
          </cell>
          <cell r="E2632">
            <v>0</v>
          </cell>
        </row>
        <row r="2633">
          <cell r="A2633">
            <v>8355</v>
          </cell>
          <cell r="B2633">
            <v>960</v>
          </cell>
          <cell r="C2633" t="str">
            <v>Miscellaneous Expense</v>
          </cell>
          <cell r="D2633">
            <v>31046</v>
          </cell>
          <cell r="E2633">
            <v>31046</v>
          </cell>
        </row>
        <row r="2634">
          <cell r="A2634">
            <v>8355</v>
          </cell>
          <cell r="B2634">
            <v>963</v>
          </cell>
          <cell r="C2634" t="str">
            <v>Miscellaneous Expense</v>
          </cell>
          <cell r="D2634">
            <v>0</v>
          </cell>
          <cell r="E2634">
            <v>0</v>
          </cell>
        </row>
        <row r="2635">
          <cell r="A2635">
            <v>8355</v>
          </cell>
          <cell r="B2635">
            <v>998</v>
          </cell>
          <cell r="C2635" t="str">
            <v>Miscellaneous Expense</v>
          </cell>
          <cell r="D2635">
            <v>-971.53516129000002</v>
          </cell>
          <cell r="E2635">
            <v>2765.07</v>
          </cell>
        </row>
        <row r="2636">
          <cell r="A2636">
            <v>8355</v>
          </cell>
          <cell r="B2636" t="str">
            <v xml:space="preserve"> </v>
          </cell>
          <cell r="C2636" t="str">
            <v>Miscellaneous Expense</v>
          </cell>
          <cell r="D2636">
            <v>43694.813870940008</v>
          </cell>
          <cell r="E2636">
            <v>77926.209999999992</v>
          </cell>
        </row>
        <row r="2637">
          <cell r="A2637">
            <v>8800</v>
          </cell>
          <cell r="B2637">
            <v>1</v>
          </cell>
          <cell r="C2637" t="str">
            <v>Building Rent</v>
          </cell>
          <cell r="D2637">
            <v>8110.1612902999996</v>
          </cell>
          <cell r="E2637">
            <v>19980</v>
          </cell>
        </row>
        <row r="2638">
          <cell r="A2638">
            <v>8800</v>
          </cell>
          <cell r="B2638">
            <v>2</v>
          </cell>
          <cell r="C2638" t="str">
            <v>Building Rent</v>
          </cell>
          <cell r="D2638">
            <v>22299.084193999999</v>
          </cell>
          <cell r="E2638">
            <v>68587.31</v>
          </cell>
        </row>
        <row r="2639">
          <cell r="A2639">
            <v>8800</v>
          </cell>
          <cell r="B2639">
            <v>3</v>
          </cell>
          <cell r="C2639" t="str">
            <v>Building Rent</v>
          </cell>
          <cell r="D2639">
            <v>13516.935484</v>
          </cell>
          <cell r="E2639">
            <v>33300</v>
          </cell>
        </row>
        <row r="2640">
          <cell r="A2640">
            <v>8800</v>
          </cell>
          <cell r="B2640">
            <v>4</v>
          </cell>
          <cell r="C2640" t="str">
            <v>Building Rent</v>
          </cell>
          <cell r="D2640">
            <v>16363.225806</v>
          </cell>
          <cell r="E2640">
            <v>-7020</v>
          </cell>
        </row>
        <row r="2641">
          <cell r="A2641">
            <v>8800</v>
          </cell>
          <cell r="B2641">
            <v>5</v>
          </cell>
          <cell r="C2641" t="str">
            <v>Building Rent</v>
          </cell>
          <cell r="D2641">
            <v>24032.575484000001</v>
          </cell>
          <cell r="E2641">
            <v>59206.080000000002</v>
          </cell>
        </row>
        <row r="2642">
          <cell r="A2642">
            <v>8800</v>
          </cell>
          <cell r="B2642">
            <v>6</v>
          </cell>
          <cell r="C2642" t="str">
            <v>Building Rent</v>
          </cell>
          <cell r="D2642">
            <v>94618.548387000003</v>
          </cell>
          <cell r="E2642">
            <v>233100</v>
          </cell>
        </row>
        <row r="2643">
          <cell r="A2643">
            <v>8800</v>
          </cell>
          <cell r="B2643">
            <v>7</v>
          </cell>
          <cell r="C2643" t="str">
            <v>Building Rent</v>
          </cell>
          <cell r="D2643">
            <v>71278.088709999996</v>
          </cell>
          <cell r="E2643">
            <v>175599</v>
          </cell>
        </row>
        <row r="2644">
          <cell r="A2644">
            <v>8800</v>
          </cell>
          <cell r="B2644">
            <v>8</v>
          </cell>
          <cell r="C2644" t="str">
            <v>Building Rent</v>
          </cell>
          <cell r="D2644">
            <v>12177.419355</v>
          </cell>
          <cell r="E2644">
            <v>30000</v>
          </cell>
        </row>
        <row r="2645">
          <cell r="A2645">
            <v>8800</v>
          </cell>
          <cell r="B2645">
            <v>9</v>
          </cell>
          <cell r="C2645" t="str">
            <v>Building Rent</v>
          </cell>
          <cell r="D2645">
            <v>3040.0683871000001</v>
          </cell>
          <cell r="E2645">
            <v>3744.72</v>
          </cell>
        </row>
        <row r="2646">
          <cell r="A2646">
            <v>8800</v>
          </cell>
          <cell r="B2646">
            <v>10</v>
          </cell>
          <cell r="C2646" t="str">
            <v>Building Rent</v>
          </cell>
          <cell r="D2646">
            <v>14746.854839</v>
          </cell>
          <cell r="E2646">
            <v>36330</v>
          </cell>
        </row>
        <row r="2647">
          <cell r="A2647">
            <v>8800</v>
          </cell>
          <cell r="B2647">
            <v>11</v>
          </cell>
          <cell r="C2647" t="str">
            <v>Building Rent</v>
          </cell>
          <cell r="D2647">
            <v>10677.16129</v>
          </cell>
          <cell r="E2647">
            <v>26304</v>
          </cell>
        </row>
        <row r="2648">
          <cell r="A2648">
            <v>8800</v>
          </cell>
          <cell r="B2648">
            <v>12</v>
          </cell>
          <cell r="C2648" t="str">
            <v>Building Rent</v>
          </cell>
          <cell r="D2648">
            <v>10009.83871</v>
          </cell>
          <cell r="E2648">
            <v>24660</v>
          </cell>
        </row>
        <row r="2649">
          <cell r="A2649">
            <v>8800</v>
          </cell>
          <cell r="B2649">
            <v>14</v>
          </cell>
          <cell r="C2649" t="str">
            <v>Building Rent</v>
          </cell>
          <cell r="D2649">
            <v>3166.1290322999998</v>
          </cell>
          <cell r="E2649">
            <v>11300</v>
          </cell>
        </row>
        <row r="2650">
          <cell r="A2650">
            <v>8800</v>
          </cell>
          <cell r="B2650">
            <v>80</v>
          </cell>
          <cell r="C2650" t="str">
            <v>Building Rent</v>
          </cell>
          <cell r="D2650">
            <v>0</v>
          </cell>
          <cell r="E2650">
            <v>0</v>
          </cell>
        </row>
        <row r="2651">
          <cell r="A2651">
            <v>8800</v>
          </cell>
          <cell r="B2651">
            <v>81</v>
          </cell>
          <cell r="C2651" t="str">
            <v>Building Rent</v>
          </cell>
          <cell r="D2651">
            <v>8110.1612902999996</v>
          </cell>
          <cell r="E2651">
            <v>19980</v>
          </cell>
        </row>
        <row r="2652">
          <cell r="A2652">
            <v>8800</v>
          </cell>
          <cell r="B2652">
            <v>82</v>
          </cell>
          <cell r="C2652" t="str">
            <v>Building Rent</v>
          </cell>
          <cell r="D2652">
            <v>-1117.8870968000001</v>
          </cell>
          <cell r="E2652">
            <v>-2754</v>
          </cell>
        </row>
        <row r="2653">
          <cell r="A2653">
            <v>8800</v>
          </cell>
          <cell r="B2653">
            <v>83</v>
          </cell>
          <cell r="C2653" t="str">
            <v>Building Rent</v>
          </cell>
          <cell r="D2653">
            <v>0</v>
          </cell>
          <cell r="E2653">
            <v>0</v>
          </cell>
        </row>
        <row r="2654">
          <cell r="A2654">
            <v>8800</v>
          </cell>
          <cell r="B2654">
            <v>86</v>
          </cell>
          <cell r="C2654" t="str">
            <v>Building Rent</v>
          </cell>
          <cell r="D2654">
            <v>20155.789677000001</v>
          </cell>
          <cell r="E2654">
            <v>27549.24</v>
          </cell>
        </row>
        <row r="2655">
          <cell r="A2655">
            <v>8800</v>
          </cell>
          <cell r="B2655">
            <v>87</v>
          </cell>
          <cell r="C2655" t="str">
            <v>Building Rent</v>
          </cell>
          <cell r="D2655">
            <v>0</v>
          </cell>
          <cell r="E2655">
            <v>0</v>
          </cell>
        </row>
        <row r="2656">
          <cell r="A2656">
            <v>8800</v>
          </cell>
          <cell r="B2656">
            <v>100</v>
          </cell>
          <cell r="C2656" t="str">
            <v>Building Rent</v>
          </cell>
          <cell r="D2656">
            <v>0</v>
          </cell>
          <cell r="E2656">
            <v>0</v>
          </cell>
        </row>
        <row r="2657">
          <cell r="A2657">
            <v>8800</v>
          </cell>
          <cell r="B2657">
            <v>122</v>
          </cell>
          <cell r="C2657" t="str">
            <v>Building Rent</v>
          </cell>
          <cell r="D2657">
            <v>0</v>
          </cell>
          <cell r="E2657">
            <v>0</v>
          </cell>
        </row>
        <row r="2658">
          <cell r="A2658">
            <v>8800</v>
          </cell>
          <cell r="B2658">
            <v>130</v>
          </cell>
          <cell r="C2658" t="str">
            <v>Building Rent</v>
          </cell>
          <cell r="D2658">
            <v>0</v>
          </cell>
          <cell r="E2658">
            <v>0</v>
          </cell>
        </row>
        <row r="2659">
          <cell r="A2659">
            <v>8800</v>
          </cell>
          <cell r="B2659">
            <v>131</v>
          </cell>
          <cell r="C2659" t="str">
            <v>Building Rent</v>
          </cell>
          <cell r="D2659">
            <v>0</v>
          </cell>
          <cell r="E2659">
            <v>0</v>
          </cell>
        </row>
        <row r="2660">
          <cell r="A2660">
            <v>8800</v>
          </cell>
          <cell r="B2660">
            <v>301</v>
          </cell>
          <cell r="C2660" t="str">
            <v>Building Rent</v>
          </cell>
          <cell r="D2660">
            <v>0</v>
          </cell>
          <cell r="E2660">
            <v>0</v>
          </cell>
        </row>
        <row r="2661">
          <cell r="A2661">
            <v>8800</v>
          </cell>
          <cell r="B2661">
            <v>400</v>
          </cell>
          <cell r="C2661" t="str">
            <v>Building Rent</v>
          </cell>
          <cell r="D2661">
            <v>106062.98452</v>
          </cell>
          <cell r="E2661">
            <v>261294.24</v>
          </cell>
        </row>
        <row r="2662">
          <cell r="A2662">
            <v>8800</v>
          </cell>
          <cell r="B2662">
            <v>401</v>
          </cell>
          <cell r="C2662" t="str">
            <v>Building Rent</v>
          </cell>
          <cell r="D2662">
            <v>0</v>
          </cell>
          <cell r="E2662">
            <v>0</v>
          </cell>
        </row>
        <row r="2663">
          <cell r="A2663">
            <v>8800</v>
          </cell>
          <cell r="B2663">
            <v>404</v>
          </cell>
          <cell r="C2663" t="str">
            <v>Building Rent</v>
          </cell>
          <cell r="D2663">
            <v>3433.2529032000002</v>
          </cell>
          <cell r="E2663">
            <v>8458.08</v>
          </cell>
        </row>
        <row r="2664">
          <cell r="A2664">
            <v>8800</v>
          </cell>
          <cell r="B2664">
            <v>501</v>
          </cell>
          <cell r="C2664" t="str">
            <v>Building Rent</v>
          </cell>
          <cell r="D2664">
            <v>0</v>
          </cell>
          <cell r="E2664">
            <v>-392</v>
          </cell>
        </row>
        <row r="2665">
          <cell r="A2665">
            <v>8800</v>
          </cell>
          <cell r="B2665">
            <v>960</v>
          </cell>
          <cell r="C2665" t="str">
            <v>Building Rent</v>
          </cell>
          <cell r="D2665">
            <v>0</v>
          </cell>
          <cell r="E2665">
            <v>0</v>
          </cell>
        </row>
        <row r="2666">
          <cell r="A2666">
            <v>8800</v>
          </cell>
          <cell r="B2666">
            <v>963</v>
          </cell>
          <cell r="C2666" t="str">
            <v>Building Rent</v>
          </cell>
          <cell r="D2666">
            <v>0</v>
          </cell>
          <cell r="E2666">
            <v>0</v>
          </cell>
        </row>
        <row r="2667">
          <cell r="A2667">
            <v>8800</v>
          </cell>
          <cell r="B2667">
            <v>964</v>
          </cell>
          <cell r="C2667" t="str">
            <v>Building Rent</v>
          </cell>
          <cell r="D2667">
            <v>0</v>
          </cell>
          <cell r="E2667">
            <v>0</v>
          </cell>
        </row>
        <row r="2668">
          <cell r="A2668">
            <v>8800</v>
          </cell>
          <cell r="B2668">
            <v>998</v>
          </cell>
          <cell r="C2668" t="str">
            <v>Building Rent</v>
          </cell>
          <cell r="D2668">
            <v>12477.096774</v>
          </cell>
          <cell r="E2668">
            <v>31312</v>
          </cell>
        </row>
        <row r="2669">
          <cell r="A2669">
            <v>8800</v>
          </cell>
          <cell r="B2669" t="str">
            <v xml:space="preserve"> </v>
          </cell>
          <cell r="C2669" t="str">
            <v>Building Rent</v>
          </cell>
          <cell r="D2669">
            <v>453157.48903639999</v>
          </cell>
          <cell r="E2669">
            <v>1060538.67</v>
          </cell>
        </row>
        <row r="2670">
          <cell r="A2670">
            <v>8810</v>
          </cell>
          <cell r="B2670">
            <v>1</v>
          </cell>
          <cell r="C2670" t="str">
            <v>Real Estate Taxes</v>
          </cell>
          <cell r="D2670">
            <v>3651.5983870999999</v>
          </cell>
          <cell r="E2670">
            <v>9266</v>
          </cell>
        </row>
        <row r="2671">
          <cell r="A2671">
            <v>8810</v>
          </cell>
          <cell r="B2671">
            <v>2</v>
          </cell>
          <cell r="C2671" t="str">
            <v>Real Estate Taxes</v>
          </cell>
          <cell r="D2671">
            <v>0</v>
          </cell>
          <cell r="E2671">
            <v>0</v>
          </cell>
        </row>
        <row r="2672">
          <cell r="A2672">
            <v>8810</v>
          </cell>
          <cell r="B2672">
            <v>3</v>
          </cell>
          <cell r="C2672" t="str">
            <v>Real Estate Taxes</v>
          </cell>
          <cell r="D2672">
            <v>8248.1358065000004</v>
          </cell>
          <cell r="E2672">
            <v>13855.02</v>
          </cell>
        </row>
        <row r="2673">
          <cell r="A2673">
            <v>8810</v>
          </cell>
          <cell r="B2673">
            <v>4</v>
          </cell>
          <cell r="C2673" t="str">
            <v>Real Estate Taxes</v>
          </cell>
          <cell r="D2673">
            <v>7782.1990323</v>
          </cell>
          <cell r="E2673">
            <v>19669.98</v>
          </cell>
        </row>
        <row r="2674">
          <cell r="A2674">
            <v>8810</v>
          </cell>
          <cell r="B2674">
            <v>5</v>
          </cell>
          <cell r="C2674" t="str">
            <v>Real Estate Taxes</v>
          </cell>
          <cell r="D2674">
            <v>4117.5951612999997</v>
          </cell>
          <cell r="E2674">
            <v>9976.01</v>
          </cell>
        </row>
        <row r="2675">
          <cell r="A2675">
            <v>8810</v>
          </cell>
          <cell r="B2675">
            <v>6</v>
          </cell>
          <cell r="C2675" t="str">
            <v>Real Estate Taxes</v>
          </cell>
          <cell r="D2675">
            <v>26043.437097000002</v>
          </cell>
          <cell r="E2675">
            <v>61465.99</v>
          </cell>
        </row>
        <row r="2676">
          <cell r="A2676">
            <v>8810</v>
          </cell>
          <cell r="B2676">
            <v>7</v>
          </cell>
          <cell r="C2676" t="str">
            <v>Real Estate Taxes</v>
          </cell>
          <cell r="D2676">
            <v>18321.560645000001</v>
          </cell>
          <cell r="E2676">
            <v>46147.5</v>
          </cell>
        </row>
        <row r="2677">
          <cell r="A2677">
            <v>8810</v>
          </cell>
          <cell r="B2677">
            <v>8</v>
          </cell>
          <cell r="C2677" t="str">
            <v>Real Estate Taxes</v>
          </cell>
          <cell r="D2677">
            <v>2832.4677419</v>
          </cell>
          <cell r="E2677">
            <v>8673.01</v>
          </cell>
        </row>
        <row r="2678">
          <cell r="A2678">
            <v>8810</v>
          </cell>
          <cell r="B2678">
            <v>9</v>
          </cell>
          <cell r="C2678" t="str">
            <v>Real Estate Taxes</v>
          </cell>
          <cell r="D2678">
            <v>488.14838709999998</v>
          </cell>
          <cell r="E2678">
            <v>-601.30999999999995</v>
          </cell>
        </row>
        <row r="2679">
          <cell r="A2679">
            <v>8810</v>
          </cell>
          <cell r="B2679">
            <v>10</v>
          </cell>
          <cell r="C2679" t="str">
            <v>Real Estate Taxes</v>
          </cell>
          <cell r="D2679">
            <v>4657.4532257999999</v>
          </cell>
          <cell r="E2679">
            <v>11713.99</v>
          </cell>
        </row>
        <row r="2680">
          <cell r="A2680">
            <v>8810</v>
          </cell>
          <cell r="B2680">
            <v>11</v>
          </cell>
          <cell r="C2680" t="str">
            <v>Real Estate Taxes</v>
          </cell>
          <cell r="D2680">
            <v>2191.9354838999998</v>
          </cell>
          <cell r="E2680">
            <v>5400</v>
          </cell>
        </row>
        <row r="2681">
          <cell r="A2681">
            <v>8810</v>
          </cell>
          <cell r="B2681">
            <v>81</v>
          </cell>
          <cell r="C2681" t="str">
            <v>Real Estate Taxes</v>
          </cell>
          <cell r="D2681">
            <v>221.62903226</v>
          </cell>
          <cell r="E2681">
            <v>-273</v>
          </cell>
        </row>
        <row r="2682">
          <cell r="A2682">
            <v>8810</v>
          </cell>
          <cell r="B2682">
            <v>82</v>
          </cell>
          <cell r="C2682" t="str">
            <v>Real Estate Taxes</v>
          </cell>
          <cell r="D2682">
            <v>9005.7216129000008</v>
          </cell>
          <cell r="E2682">
            <v>23038.99</v>
          </cell>
        </row>
        <row r="2683">
          <cell r="A2683">
            <v>8810</v>
          </cell>
          <cell r="B2683">
            <v>83</v>
          </cell>
          <cell r="C2683" t="str">
            <v>Real Estate Taxes</v>
          </cell>
          <cell r="D2683">
            <v>0</v>
          </cell>
          <cell r="E2683">
            <v>0</v>
          </cell>
        </row>
        <row r="2684">
          <cell r="A2684">
            <v>8810</v>
          </cell>
          <cell r="B2684">
            <v>86</v>
          </cell>
          <cell r="C2684" t="str">
            <v>Real Estate Taxes</v>
          </cell>
          <cell r="D2684">
            <v>0</v>
          </cell>
          <cell r="E2684">
            <v>0</v>
          </cell>
        </row>
        <row r="2685">
          <cell r="A2685">
            <v>8810</v>
          </cell>
          <cell r="B2685">
            <v>100</v>
          </cell>
          <cell r="C2685" t="str">
            <v>Real Estate Taxes</v>
          </cell>
          <cell r="D2685">
            <v>0</v>
          </cell>
          <cell r="E2685">
            <v>0</v>
          </cell>
        </row>
        <row r="2686">
          <cell r="A2686">
            <v>8810</v>
          </cell>
          <cell r="B2686">
            <v>130</v>
          </cell>
          <cell r="C2686" t="str">
            <v>Real Estate Taxes</v>
          </cell>
          <cell r="D2686">
            <v>0</v>
          </cell>
          <cell r="E2686">
            <v>0</v>
          </cell>
        </row>
        <row r="2687">
          <cell r="A2687">
            <v>8810</v>
          </cell>
          <cell r="B2687">
            <v>131</v>
          </cell>
          <cell r="C2687" t="str">
            <v>Real Estate Taxes</v>
          </cell>
          <cell r="D2687">
            <v>0</v>
          </cell>
          <cell r="E2687">
            <v>0</v>
          </cell>
        </row>
        <row r="2688">
          <cell r="A2688">
            <v>8810</v>
          </cell>
          <cell r="B2688">
            <v>400</v>
          </cell>
          <cell r="C2688" t="str">
            <v>Real Estate Taxes</v>
          </cell>
          <cell r="D2688">
            <v>18232.032257999999</v>
          </cell>
          <cell r="E2688">
            <v>42282.01</v>
          </cell>
        </row>
        <row r="2689">
          <cell r="A2689">
            <v>8810</v>
          </cell>
          <cell r="B2689">
            <v>401</v>
          </cell>
          <cell r="C2689" t="str">
            <v>Real Estate Taxes</v>
          </cell>
          <cell r="D2689">
            <v>0</v>
          </cell>
          <cell r="E2689">
            <v>0</v>
          </cell>
        </row>
        <row r="2690">
          <cell r="A2690">
            <v>8810</v>
          </cell>
          <cell r="B2690">
            <v>501</v>
          </cell>
          <cell r="C2690" t="str">
            <v>Real Estate Taxes</v>
          </cell>
          <cell r="D2690">
            <v>-25790.560000000001</v>
          </cell>
          <cell r="E2690">
            <v>-29121</v>
          </cell>
        </row>
        <row r="2691">
          <cell r="A2691">
            <v>8810</v>
          </cell>
          <cell r="B2691">
            <v>757</v>
          </cell>
          <cell r="C2691" t="str">
            <v>Real Estate Taxes</v>
          </cell>
          <cell r="D2691">
            <v>0</v>
          </cell>
          <cell r="E2691">
            <v>0</v>
          </cell>
        </row>
        <row r="2692">
          <cell r="A2692">
            <v>8810</v>
          </cell>
          <cell r="B2692">
            <v>952</v>
          </cell>
          <cell r="C2692" t="str">
            <v>Real Estate Taxes</v>
          </cell>
          <cell r="D2692">
            <v>0</v>
          </cell>
          <cell r="E2692">
            <v>0</v>
          </cell>
        </row>
        <row r="2693">
          <cell r="A2693">
            <v>8810</v>
          </cell>
          <cell r="B2693">
            <v>953</v>
          </cell>
          <cell r="C2693" t="str">
            <v>Real Estate Taxes</v>
          </cell>
          <cell r="D2693">
            <v>0</v>
          </cell>
          <cell r="E2693">
            <v>0</v>
          </cell>
        </row>
        <row r="2694">
          <cell r="A2694">
            <v>8810</v>
          </cell>
          <cell r="B2694">
            <v>960</v>
          </cell>
          <cell r="C2694" t="str">
            <v>Real Estate Taxes</v>
          </cell>
          <cell r="D2694">
            <v>0</v>
          </cell>
          <cell r="E2694">
            <v>0</v>
          </cell>
        </row>
        <row r="2695">
          <cell r="A2695">
            <v>8810</v>
          </cell>
          <cell r="B2695">
            <v>963</v>
          </cell>
          <cell r="C2695" t="str">
            <v>Real Estate Taxes</v>
          </cell>
          <cell r="D2695">
            <v>0</v>
          </cell>
          <cell r="E2695">
            <v>0</v>
          </cell>
        </row>
        <row r="2696">
          <cell r="A2696">
            <v>8810</v>
          </cell>
          <cell r="B2696">
            <v>964</v>
          </cell>
          <cell r="C2696" t="str">
            <v>Real Estate Taxes</v>
          </cell>
          <cell r="D2696">
            <v>0</v>
          </cell>
          <cell r="E2696">
            <v>0</v>
          </cell>
        </row>
        <row r="2697">
          <cell r="A2697">
            <v>8810</v>
          </cell>
          <cell r="B2697">
            <v>998</v>
          </cell>
          <cell r="C2697" t="str">
            <v>Real Estate Taxes</v>
          </cell>
          <cell r="D2697">
            <v>812.46612903000005</v>
          </cell>
          <cell r="E2697">
            <v>1225.95</v>
          </cell>
        </row>
        <row r="2698">
          <cell r="A2698">
            <v>8810</v>
          </cell>
          <cell r="B2698" t="str">
            <v xml:space="preserve"> </v>
          </cell>
          <cell r="C2698" t="str">
            <v>Real Estate Taxes</v>
          </cell>
          <cell r="D2698">
            <v>80815.820000090011</v>
          </cell>
          <cell r="E2698">
            <v>222719.14</v>
          </cell>
        </row>
        <row r="2699">
          <cell r="A2699">
            <v>8813</v>
          </cell>
          <cell r="B2699">
            <v>1</v>
          </cell>
          <cell r="C2699" t="str">
            <v>Insurance</v>
          </cell>
          <cell r="D2699">
            <v>625.92612902999997</v>
          </cell>
          <cell r="E2699">
            <v>2529.2199999999998</v>
          </cell>
        </row>
        <row r="2700">
          <cell r="A2700">
            <v>8813</v>
          </cell>
          <cell r="B2700">
            <v>2</v>
          </cell>
          <cell r="C2700" t="str">
            <v>Insurance</v>
          </cell>
          <cell r="D2700">
            <v>680.07774194000001</v>
          </cell>
          <cell r="E2700">
            <v>1857.08</v>
          </cell>
        </row>
        <row r="2701">
          <cell r="A2701">
            <v>8813</v>
          </cell>
          <cell r="B2701">
            <v>3</v>
          </cell>
          <cell r="C2701" t="str">
            <v>Insurance</v>
          </cell>
          <cell r="D2701">
            <v>1162.9674193999999</v>
          </cell>
          <cell r="E2701">
            <v>3181.08</v>
          </cell>
        </row>
        <row r="2702">
          <cell r="A2702">
            <v>8813</v>
          </cell>
          <cell r="B2702">
            <v>4</v>
          </cell>
          <cell r="C2702" t="str">
            <v>Insurance</v>
          </cell>
          <cell r="D2702">
            <v>0</v>
          </cell>
          <cell r="E2702">
            <v>0</v>
          </cell>
        </row>
        <row r="2703">
          <cell r="A2703">
            <v>8813</v>
          </cell>
          <cell r="B2703">
            <v>5</v>
          </cell>
          <cell r="C2703" t="str">
            <v>Insurance</v>
          </cell>
          <cell r="D2703">
            <v>799.01967741999999</v>
          </cell>
          <cell r="E2703">
            <v>2307.12</v>
          </cell>
        </row>
        <row r="2704">
          <cell r="A2704">
            <v>8813</v>
          </cell>
          <cell r="B2704">
            <v>6</v>
          </cell>
          <cell r="C2704" t="str">
            <v>Insurance</v>
          </cell>
          <cell r="D2704">
            <v>1915.4980645000001</v>
          </cell>
          <cell r="E2704">
            <v>5446.58</v>
          </cell>
        </row>
        <row r="2705">
          <cell r="A2705">
            <v>8813</v>
          </cell>
          <cell r="B2705">
            <v>7</v>
          </cell>
          <cell r="C2705" t="str">
            <v>Insurance</v>
          </cell>
          <cell r="D2705">
            <v>1458.6264516000001</v>
          </cell>
          <cell r="E2705">
            <v>4091.42</v>
          </cell>
        </row>
        <row r="2706">
          <cell r="A2706">
            <v>8813</v>
          </cell>
          <cell r="B2706">
            <v>8</v>
          </cell>
          <cell r="C2706" t="str">
            <v>Insurance</v>
          </cell>
          <cell r="D2706">
            <v>350.30419354999998</v>
          </cell>
          <cell r="E2706">
            <v>954.12</v>
          </cell>
        </row>
        <row r="2707">
          <cell r="A2707">
            <v>8813</v>
          </cell>
          <cell r="B2707">
            <v>9</v>
          </cell>
          <cell r="C2707" t="str">
            <v>Insurance</v>
          </cell>
          <cell r="D2707">
            <v>78.959677419000002</v>
          </cell>
          <cell r="E2707">
            <v>217.88</v>
          </cell>
        </row>
        <row r="2708">
          <cell r="A2708">
            <v>8813</v>
          </cell>
          <cell r="B2708">
            <v>10</v>
          </cell>
          <cell r="C2708" t="str">
            <v>Insurance</v>
          </cell>
          <cell r="D2708">
            <v>1250.5006452</v>
          </cell>
          <cell r="E2708">
            <v>2271.38</v>
          </cell>
        </row>
        <row r="2709">
          <cell r="A2709">
            <v>8813</v>
          </cell>
          <cell r="B2709">
            <v>11</v>
          </cell>
          <cell r="C2709" t="str">
            <v>Insurance</v>
          </cell>
          <cell r="D2709">
            <v>369.91225806</v>
          </cell>
          <cell r="E2709">
            <v>1459.76</v>
          </cell>
        </row>
        <row r="2710">
          <cell r="A2710">
            <v>8813</v>
          </cell>
          <cell r="B2710">
            <v>12</v>
          </cell>
          <cell r="C2710" t="str">
            <v>Insurance</v>
          </cell>
          <cell r="D2710">
            <v>382.92838710000001</v>
          </cell>
          <cell r="E2710">
            <v>1084.6199999999999</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O DOWNLOAD FERC"/>
      <sheetName val="186000 DOWNLOAD FERC"/>
      <sheetName val="Buyout download FERC"/>
      <sheetName val="ENVIRONMENTAL DOWNLOAD FERC"/>
      <sheetName val="RETAIL ACCESS DOWNLOAD FERC"/>
      <sheetName val="Sheet1"/>
      <sheetName val="Add'l PC Changes"/>
      <sheetName val="PC Chgs Template 3"/>
      <sheetName val="PC Chgs Template 2"/>
      <sheetName val="PC Changes Template"/>
      <sheetName val="Reg Asset Default Chgs Rev"/>
      <sheetName val="Reg Asset Default Changes"/>
      <sheetName val="PC Table updated May 2003"/>
      <sheetName val="Sheet3"/>
      <sheetName val="PC J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W COA"/>
    </sheetNames>
    <sheetDataSet>
      <sheetData sheetId="0" refreshError="1">
        <row r="1">
          <cell r="A1">
            <v>100500</v>
          </cell>
          <cell r="B1" t="str">
            <v>MRPS Disbursement Account</v>
          </cell>
          <cell r="C1">
            <v>0</v>
          </cell>
        </row>
        <row r="2">
          <cell r="A2">
            <v>100700</v>
          </cell>
          <cell r="B2" t="str">
            <v>M1 Mellon Disbursement Account</v>
          </cell>
          <cell r="C2">
            <v>0</v>
          </cell>
        </row>
        <row r="3">
          <cell r="A3">
            <v>101000</v>
          </cell>
          <cell r="B3" t="str">
            <v>Main Concentration</v>
          </cell>
          <cell r="C3">
            <v>81306216.859999999</v>
          </cell>
        </row>
        <row r="4">
          <cell r="A4">
            <v>101003</v>
          </cell>
          <cell r="B4" t="str">
            <v>Main Concent-Wires/ACH In Clearing Acct</v>
          </cell>
          <cell r="C4">
            <v>49546.41</v>
          </cell>
        </row>
        <row r="5">
          <cell r="A5">
            <v>101004</v>
          </cell>
          <cell r="B5" t="str">
            <v>Main Concent-Wires/ACH Out Clearing Acct</v>
          </cell>
          <cell r="C5">
            <v>-78156829.700000003</v>
          </cell>
        </row>
        <row r="6">
          <cell r="A6">
            <v>101103</v>
          </cell>
          <cell r="B6" t="str">
            <v>Mn Conc WICR-Wires/ACH In Clr</v>
          </cell>
          <cell r="C6">
            <v>24716117.800000001</v>
          </cell>
        </row>
        <row r="7">
          <cell r="A7">
            <v>101200</v>
          </cell>
          <cell r="B7" t="str">
            <v>Main Concentration RETAIL</v>
          </cell>
          <cell r="C7">
            <v>261786.51</v>
          </cell>
        </row>
        <row r="8">
          <cell r="A8">
            <v>101203</v>
          </cell>
          <cell r="B8" t="str">
            <v>Mn Conc RETL-Wires/ACH In Clr</v>
          </cell>
          <cell r="C8">
            <v>656461.9</v>
          </cell>
        </row>
        <row r="9">
          <cell r="A9">
            <v>102000</v>
          </cell>
          <cell r="B9" t="str">
            <v>Main Check Disbursements</v>
          </cell>
          <cell r="C9">
            <v>-9293598.5099999998</v>
          </cell>
        </row>
        <row r="10">
          <cell r="A10">
            <v>102001</v>
          </cell>
          <cell r="B10" t="str">
            <v>Main Check Disb-Check Clearing Acct</v>
          </cell>
          <cell r="C10">
            <v>-33775396.229999997</v>
          </cell>
        </row>
        <row r="11">
          <cell r="A11">
            <v>102003</v>
          </cell>
          <cell r="B11" t="str">
            <v>Main Check Disb-Wires/ACH In Clear Acct</v>
          </cell>
          <cell r="C11">
            <v>3637756.23</v>
          </cell>
        </row>
        <row r="12">
          <cell r="A12">
            <v>102050</v>
          </cell>
          <cell r="B12" t="str">
            <v>EW Cash Payroll - Non Recon.</v>
          </cell>
          <cell r="C12">
            <v>669417.66</v>
          </cell>
        </row>
        <row r="13">
          <cell r="A13">
            <v>102200</v>
          </cell>
          <cell r="B13" t="str">
            <v>Property Department Right-of-Way</v>
          </cell>
          <cell r="C13">
            <v>-11600.75</v>
          </cell>
        </row>
        <row r="14">
          <cell r="A14">
            <v>102201</v>
          </cell>
          <cell r="B14" t="str">
            <v>Property Dept - Check Clearing</v>
          </cell>
          <cell r="C14">
            <v>-50233.38</v>
          </cell>
        </row>
        <row r="15">
          <cell r="A15">
            <v>103000</v>
          </cell>
          <cell r="B15" t="str">
            <v>Payroll Account</v>
          </cell>
          <cell r="C15">
            <v>-1447283.16</v>
          </cell>
        </row>
        <row r="16">
          <cell r="A16">
            <v>103001</v>
          </cell>
          <cell r="B16" t="str">
            <v>Payroll - Check Clearing Acct</v>
          </cell>
          <cell r="C16">
            <v>-613695.88</v>
          </cell>
        </row>
        <row r="17">
          <cell r="A17">
            <v>103003</v>
          </cell>
          <cell r="B17" t="str">
            <v>Payroll - Wires/ACH In Clearing Acct</v>
          </cell>
          <cell r="C17">
            <v>11244352</v>
          </cell>
        </row>
        <row r="18">
          <cell r="A18">
            <v>103004</v>
          </cell>
          <cell r="B18" t="str">
            <v>Payroll - Wires/ACH Out Clearing Acct</v>
          </cell>
          <cell r="C18">
            <v>-9351119.5299999993</v>
          </cell>
        </row>
        <row r="19">
          <cell r="A19">
            <v>103050</v>
          </cell>
          <cell r="B19" t="str">
            <v>EW Cash Supplemental Unemployment - Non Recon.</v>
          </cell>
          <cell r="C19">
            <v>12529.69</v>
          </cell>
        </row>
        <row r="20">
          <cell r="A20">
            <v>104050</v>
          </cell>
          <cell r="B20" t="str">
            <v>EW Cash Accounts Payable - Non Recon.</v>
          </cell>
          <cell r="C20">
            <v>1991849.2</v>
          </cell>
        </row>
        <row r="21">
          <cell r="A21">
            <v>105000</v>
          </cell>
          <cell r="B21" t="str">
            <v>Main Depository</v>
          </cell>
          <cell r="C21">
            <v>22802771.690000001</v>
          </cell>
        </row>
        <row r="22">
          <cell r="A22">
            <v>105002</v>
          </cell>
          <cell r="B22" t="str">
            <v>Main Depository-Deposit Clearing Acct</v>
          </cell>
          <cell r="C22">
            <v>4246370.3099999996</v>
          </cell>
        </row>
        <row r="23">
          <cell r="A23">
            <v>105007</v>
          </cell>
          <cell r="B23" t="str">
            <v>Main Depository-Returned Items Clear Acct</v>
          </cell>
          <cell r="C23">
            <v>0</v>
          </cell>
        </row>
        <row r="24">
          <cell r="A24">
            <v>106900</v>
          </cell>
          <cell r="B24" t="str">
            <v>PPW Direct Debit Receipts Clearing Account</v>
          </cell>
          <cell r="C24">
            <v>214309.71</v>
          </cell>
        </row>
        <row r="25">
          <cell r="A25">
            <v>106903</v>
          </cell>
          <cell r="B25" t="str">
            <v>PPW Direct Debit Wires/ACH In Clearing Account</v>
          </cell>
          <cell r="C25">
            <v>-342.08</v>
          </cell>
        </row>
        <row r="26">
          <cell r="A26">
            <v>107050</v>
          </cell>
          <cell r="B26" t="str">
            <v>EW Payroll Control - Non Recon.</v>
          </cell>
          <cell r="C26">
            <v>9089.6200000000008</v>
          </cell>
        </row>
        <row r="27">
          <cell r="A27">
            <v>108300</v>
          </cell>
          <cell r="B27" t="str">
            <v>Centr Oper Trst  - Pass Thru Acct</v>
          </cell>
          <cell r="C27">
            <v>7748.08</v>
          </cell>
        </row>
        <row r="28">
          <cell r="A28">
            <v>108303</v>
          </cell>
          <cell r="B28" t="str">
            <v>Centr Oper Trst - Wires/ACH In Clr</v>
          </cell>
          <cell r="C28">
            <v>14520.7</v>
          </cell>
        </row>
        <row r="29">
          <cell r="A29">
            <v>108304</v>
          </cell>
          <cell r="B29" t="str">
            <v>Centr Oper Trst - Wires/ACH Out Clr</v>
          </cell>
          <cell r="C29">
            <v>-22263.78</v>
          </cell>
        </row>
        <row r="30">
          <cell r="A30">
            <v>108500</v>
          </cell>
          <cell r="B30" t="str">
            <v>Deposit and CP Pass Thru Account</v>
          </cell>
          <cell r="C30">
            <v>117634.87</v>
          </cell>
        </row>
        <row r="31">
          <cell r="A31">
            <v>108503</v>
          </cell>
          <cell r="B31" t="str">
            <v>Deposit and CP-Wires/ACH In Clr</v>
          </cell>
          <cell r="C31">
            <v>0</v>
          </cell>
        </row>
        <row r="32">
          <cell r="A32">
            <v>109000</v>
          </cell>
          <cell r="B32" t="str">
            <v>EDI Receipts &amp; Disbursement</v>
          </cell>
          <cell r="C32">
            <v>2508520.4500000002</v>
          </cell>
        </row>
        <row r="33">
          <cell r="A33">
            <v>109003</v>
          </cell>
          <cell r="B33" t="str">
            <v>EDI Recpts/Disb-Wires/ACH In Clr</v>
          </cell>
          <cell r="C33">
            <v>352.79</v>
          </cell>
        </row>
        <row r="34">
          <cell r="A34">
            <v>109009</v>
          </cell>
          <cell r="B34" t="str">
            <v>EDI Recpts/Disb-ZBA Out Clear Acct</v>
          </cell>
          <cell r="C34">
            <v>-561089.67000000004</v>
          </cell>
        </row>
        <row r="35">
          <cell r="A35">
            <v>109100</v>
          </cell>
          <cell r="B35" t="str">
            <v>Pacificorp Internet Receipts Account</v>
          </cell>
          <cell r="C35">
            <v>220019.83</v>
          </cell>
        </row>
        <row r="36">
          <cell r="A36">
            <v>109103</v>
          </cell>
          <cell r="B36" t="str">
            <v>Pacificorp Internet wires/ACH in Clearing Account</v>
          </cell>
          <cell r="C36">
            <v>153202.41</v>
          </cell>
        </row>
        <row r="37">
          <cell r="A37">
            <v>110100</v>
          </cell>
          <cell r="B37" t="str">
            <v>APS Returned Items</v>
          </cell>
          <cell r="C37">
            <v>-14817.37</v>
          </cell>
        </row>
        <row r="38">
          <cell r="A38">
            <v>110103</v>
          </cell>
          <cell r="B38" t="str">
            <v>APS Return Items-Wire/ACH In Clr</v>
          </cell>
          <cell r="C38">
            <v>0</v>
          </cell>
        </row>
        <row r="39">
          <cell r="A39">
            <v>111000</v>
          </cell>
          <cell r="B39" t="str">
            <v>Custodial Account - N. Umpqua Implementation Fund</v>
          </cell>
          <cell r="C39">
            <v>798891.96</v>
          </cell>
        </row>
        <row r="40">
          <cell r="A40">
            <v>111003</v>
          </cell>
          <cell r="B40" t="str">
            <v>Custodial Account - Wires/ACH In Clearing Acct</v>
          </cell>
          <cell r="C40">
            <v>3994870.25</v>
          </cell>
        </row>
        <row r="41">
          <cell r="A41">
            <v>111004</v>
          </cell>
          <cell r="B41" t="str">
            <v>Custodial Account-Wires/ACH Out Clearing Acct</v>
          </cell>
          <cell r="C41">
            <v>-3994870.25</v>
          </cell>
        </row>
        <row r="42">
          <cell r="A42">
            <v>111200</v>
          </cell>
          <cell r="B42" t="str">
            <v>Custodial Account - N. Umpqua Tributary Enhancemen</v>
          </cell>
          <cell r="C42">
            <v>2078174.27</v>
          </cell>
        </row>
        <row r="43">
          <cell r="A43">
            <v>111203</v>
          </cell>
          <cell r="B43" t="str">
            <v>Custodial Account - Wires/ACH In Clearing Acct</v>
          </cell>
          <cell r="C43">
            <v>17241.810000000001</v>
          </cell>
        </row>
        <row r="44">
          <cell r="A44">
            <v>112000</v>
          </cell>
          <cell r="B44" t="str">
            <v>Interest Special Deposits</v>
          </cell>
          <cell r="C44">
            <v>29999.98</v>
          </cell>
        </row>
        <row r="45">
          <cell r="A45">
            <v>112995</v>
          </cell>
          <cell r="B45" t="str">
            <v>Cash-Negative Cash Reclass</v>
          </cell>
          <cell r="C45">
            <v>0</v>
          </cell>
        </row>
        <row r="46">
          <cell r="A46">
            <v>112999</v>
          </cell>
          <cell r="B46" t="str">
            <v>Cash-Bank Detail Clearing Account</v>
          </cell>
          <cell r="C46">
            <v>11473660.91</v>
          </cell>
        </row>
        <row r="47">
          <cell r="A47">
            <v>113000</v>
          </cell>
          <cell r="B47" t="str">
            <v>Petty Cash</v>
          </cell>
          <cell r="C47">
            <v>6570</v>
          </cell>
        </row>
        <row r="48">
          <cell r="A48">
            <v>114000</v>
          </cell>
          <cell r="B48" t="str">
            <v>Working Funds</v>
          </cell>
          <cell r="C48">
            <v>195095.61</v>
          </cell>
        </row>
        <row r="49">
          <cell r="A49">
            <v>115000</v>
          </cell>
          <cell r="B49" t="str">
            <v>Customer Accounts Receivable - Elect</v>
          </cell>
          <cell r="C49">
            <v>190716035.90000001</v>
          </cell>
        </row>
        <row r="50">
          <cell r="A50">
            <v>115025</v>
          </cell>
          <cell r="B50" t="str">
            <v>Customer Accounts Receivable - Pending</v>
          </cell>
          <cell r="C50">
            <v>-6838489.3099999996</v>
          </cell>
        </row>
        <row r="51">
          <cell r="A51">
            <v>115050</v>
          </cell>
          <cell r="B51" t="str">
            <v>Customer Service Deposits Receivable</v>
          </cell>
          <cell r="C51">
            <v>742116.37</v>
          </cell>
        </row>
        <row r="52">
          <cell r="A52">
            <v>115100</v>
          </cell>
          <cell r="B52" t="str">
            <v>Cust Accts Rec-Water,Sewer,Garbage</v>
          </cell>
          <cell r="C52">
            <v>624736.16</v>
          </cell>
        </row>
        <row r="53">
          <cell r="A53">
            <v>115174</v>
          </cell>
          <cell r="B53" t="str">
            <v>Cash Overs &amp; Shorts</v>
          </cell>
          <cell r="C53">
            <v>-34748.410000000003</v>
          </cell>
        </row>
        <row r="54">
          <cell r="A54">
            <v>115175</v>
          </cell>
          <cell r="B54" t="str">
            <v>Unidentified Cash</v>
          </cell>
          <cell r="C54">
            <v>-149720.91</v>
          </cell>
        </row>
        <row r="55">
          <cell r="A55">
            <v>115176</v>
          </cell>
          <cell r="B55" t="str">
            <v>CSS Unidentified Wires</v>
          </cell>
          <cell r="C55">
            <v>-324373.49</v>
          </cell>
        </row>
        <row r="56">
          <cell r="A56">
            <v>115225</v>
          </cell>
          <cell r="B56" t="str">
            <v>Accts Receivable -  Product Sales</v>
          </cell>
          <cell r="C56">
            <v>21598.36</v>
          </cell>
        </row>
        <row r="57">
          <cell r="A57">
            <v>115275</v>
          </cell>
          <cell r="B57" t="str">
            <v>Accounts Receivable - Hassle Free</v>
          </cell>
          <cell r="C57">
            <v>1059.04</v>
          </cell>
        </row>
        <row r="58">
          <cell r="A58">
            <v>115400</v>
          </cell>
          <cell r="B58" t="str">
            <v>BPA Balancing Account - All States</v>
          </cell>
          <cell r="C58">
            <v>0</v>
          </cell>
        </row>
        <row r="59">
          <cell r="A59">
            <v>115700</v>
          </cell>
          <cell r="B59" t="str">
            <v>Wholesale Power Sales Rec-Regulated</v>
          </cell>
          <cell r="C59">
            <v>64729654.390000001</v>
          </cell>
        </row>
        <row r="60">
          <cell r="A60">
            <v>115750</v>
          </cell>
          <cell r="B60" t="str">
            <v>A/R - WICR/RIS Offset</v>
          </cell>
          <cell r="C60">
            <v>24231617.780000001</v>
          </cell>
        </row>
        <row r="61">
          <cell r="A61">
            <v>115999</v>
          </cell>
          <cell r="B61" t="str">
            <v>Net Pwr Cost Receivable Estimate</v>
          </cell>
          <cell r="C61">
            <v>0</v>
          </cell>
        </row>
        <row r="62">
          <cell r="A62">
            <v>116000</v>
          </cell>
          <cell r="B62" t="str">
            <v>Intercompany A/R - Current</v>
          </cell>
          <cell r="C62">
            <v>2026749.07</v>
          </cell>
        </row>
        <row r="63">
          <cell r="A63">
            <v>116010</v>
          </cell>
          <cell r="B63" t="str">
            <v>Interco A/R-PMI</v>
          </cell>
          <cell r="C63">
            <v>-2225.35</v>
          </cell>
        </row>
        <row r="64">
          <cell r="A64">
            <v>116015</v>
          </cell>
          <cell r="B64" t="str">
            <v>Interco A/R-PacifiCorp Electric</v>
          </cell>
          <cell r="C64">
            <v>0</v>
          </cell>
        </row>
        <row r="65">
          <cell r="A65">
            <v>116020</v>
          </cell>
          <cell r="B65" t="str">
            <v>A/R-PacifiCorp Foundation</v>
          </cell>
          <cell r="C65">
            <v>0</v>
          </cell>
        </row>
        <row r="66">
          <cell r="A66">
            <v>116050</v>
          </cell>
          <cell r="B66" t="str">
            <v>Intercompany Notes Receivable-Current</v>
          </cell>
          <cell r="C66">
            <v>963017.25</v>
          </cell>
        </row>
        <row r="67">
          <cell r="A67">
            <v>116120</v>
          </cell>
          <cell r="B67" t="str">
            <v>Interco A/R-ScottishPower</v>
          </cell>
          <cell r="C67">
            <v>267708.82</v>
          </cell>
        </row>
        <row r="68">
          <cell r="A68">
            <v>116300</v>
          </cell>
          <cell r="B68" t="str">
            <v>Intercompany Interest</v>
          </cell>
          <cell r="C68">
            <v>311.76</v>
          </cell>
        </row>
        <row r="69">
          <cell r="A69">
            <v>116410</v>
          </cell>
          <cell r="B69" t="str">
            <v>Accounts Receivable - Employees</v>
          </cell>
          <cell r="C69">
            <v>-49940</v>
          </cell>
        </row>
        <row r="70">
          <cell r="A70">
            <v>116411</v>
          </cell>
          <cell r="B70" t="str">
            <v>A/R - Employees Non Reconciliation</v>
          </cell>
          <cell r="C70">
            <v>-1290.67</v>
          </cell>
        </row>
        <row r="71">
          <cell r="A71">
            <v>116415</v>
          </cell>
          <cell r="B71" t="str">
            <v>Employee Advances</v>
          </cell>
          <cell r="C71">
            <v>500</v>
          </cell>
        </row>
        <row r="72">
          <cell r="A72">
            <v>116419</v>
          </cell>
          <cell r="B72" t="str">
            <v>Employee Advances - Reconciliation</v>
          </cell>
          <cell r="C72">
            <v>30834</v>
          </cell>
        </row>
        <row r="73">
          <cell r="A73">
            <v>116429</v>
          </cell>
          <cell r="B73" t="str">
            <v>Employee Loans-Reconciliation Account</v>
          </cell>
          <cell r="C73">
            <v>198962.33</v>
          </cell>
        </row>
        <row r="74">
          <cell r="A74">
            <v>116430</v>
          </cell>
          <cell r="B74" t="str">
            <v>Interest / Dividend Receivable</v>
          </cell>
          <cell r="C74">
            <v>2587.58</v>
          </cell>
        </row>
        <row r="75">
          <cell r="A75">
            <v>116432</v>
          </cell>
          <cell r="B75" t="str">
            <v>Int/Div Rec-Lincoln Co Const Fund</v>
          </cell>
          <cell r="C75">
            <v>1640.86</v>
          </cell>
        </row>
        <row r="76">
          <cell r="A76">
            <v>116436</v>
          </cell>
          <cell r="B76" t="str">
            <v>Interest Rec-Dividend Account</v>
          </cell>
          <cell r="C76">
            <v>0</v>
          </cell>
        </row>
        <row r="77">
          <cell r="A77">
            <v>116440</v>
          </cell>
          <cell r="B77" t="str">
            <v>Accounts Receivable - Sales Tax Recoverable</v>
          </cell>
          <cell r="C77">
            <v>0</v>
          </cell>
        </row>
        <row r="78">
          <cell r="A78">
            <v>116448</v>
          </cell>
          <cell r="B78" t="str">
            <v>Interest Refund Rec - PCRB</v>
          </cell>
          <cell r="C78">
            <v>9422</v>
          </cell>
        </row>
        <row r="79">
          <cell r="A79">
            <v>116449</v>
          </cell>
          <cell r="B79" t="str">
            <v>Interest / Dividend Receivable-Money Market Fund</v>
          </cell>
          <cell r="C79">
            <v>72366.7</v>
          </cell>
        </row>
        <row r="80">
          <cell r="A80">
            <v>116455</v>
          </cell>
          <cell r="B80" t="str">
            <v>CSS Rent Receivable</v>
          </cell>
          <cell r="C80">
            <v>105155.58</v>
          </cell>
        </row>
        <row r="81">
          <cell r="A81">
            <v>116459</v>
          </cell>
          <cell r="B81" t="str">
            <v>Rent Receivable - Reconciliation</v>
          </cell>
          <cell r="C81">
            <v>101518.09</v>
          </cell>
        </row>
        <row r="82">
          <cell r="A82">
            <v>116460</v>
          </cell>
          <cell r="B82" t="str">
            <v>Joint Use Receivable Reconciliation</v>
          </cell>
          <cell r="C82">
            <v>12119729.720000001</v>
          </cell>
        </row>
        <row r="83">
          <cell r="A83">
            <v>116500</v>
          </cell>
          <cell r="B83" t="str">
            <v>Joint Owner Receivables-Non-Rec</v>
          </cell>
          <cell r="C83">
            <v>1547647.55</v>
          </cell>
        </row>
        <row r="84">
          <cell r="A84">
            <v>116600</v>
          </cell>
          <cell r="B84" t="str">
            <v>Joint Ownership - Reconciliation Account</v>
          </cell>
          <cell r="C84">
            <v>-215770.95</v>
          </cell>
        </row>
        <row r="85">
          <cell r="A85">
            <v>116850</v>
          </cell>
          <cell r="B85" t="str">
            <v>Accounts Receivable - Other</v>
          </cell>
          <cell r="C85">
            <v>266447.84000000003</v>
          </cell>
        </row>
        <row r="86">
          <cell r="A86">
            <v>116851</v>
          </cell>
          <cell r="B86" t="str">
            <v>CSS OAR Billings</v>
          </cell>
          <cell r="C86">
            <v>5597186.0700000003</v>
          </cell>
        </row>
        <row r="87">
          <cell r="A87">
            <v>116852</v>
          </cell>
          <cell r="B87" t="str">
            <v>CSS OAR Billing - Work Orders In Progress</v>
          </cell>
          <cell r="C87">
            <v>-1736866.96</v>
          </cell>
        </row>
        <row r="88">
          <cell r="A88">
            <v>116900</v>
          </cell>
          <cell r="B88" t="str">
            <v>Other Receivables - Reconciliation</v>
          </cell>
          <cell r="C88">
            <v>3517498.85</v>
          </cell>
        </row>
        <row r="89">
          <cell r="A89">
            <v>118100</v>
          </cell>
          <cell r="B89" t="str">
            <v>Provision for Doubtful Debts - Electricity</v>
          </cell>
          <cell r="C89">
            <v>-11972100.85</v>
          </cell>
        </row>
        <row r="90">
          <cell r="A90">
            <v>118150</v>
          </cell>
          <cell r="B90" t="str">
            <v>Provision for Doubtful Debts - Other</v>
          </cell>
          <cell r="C90">
            <v>-1039663.03</v>
          </cell>
        </row>
        <row r="91">
          <cell r="A91">
            <v>118155</v>
          </cell>
          <cell r="B91" t="str">
            <v>Bad Debt Reserve Joint Use</v>
          </cell>
          <cell r="C91">
            <v>-13655009.25</v>
          </cell>
        </row>
        <row r="92">
          <cell r="A92">
            <v>118160</v>
          </cell>
          <cell r="B92" t="str">
            <v>Provision for Doubtful Debts - WICR</v>
          </cell>
          <cell r="C92">
            <v>-14312862</v>
          </cell>
        </row>
        <row r="93">
          <cell r="A93">
            <v>118165</v>
          </cell>
          <cell r="B93" t="str">
            <v>Provision for Doubtful Debts - Generation</v>
          </cell>
          <cell r="C93">
            <v>-975000</v>
          </cell>
        </row>
        <row r="94">
          <cell r="A94">
            <v>119000</v>
          </cell>
          <cell r="B94" t="str">
            <v>Accrual - Unbilled Revenue</v>
          </cell>
          <cell r="C94">
            <v>139879000</v>
          </cell>
        </row>
        <row r="95">
          <cell r="A95">
            <v>119460</v>
          </cell>
          <cell r="B95" t="str">
            <v>Accrual - Unbilled Joint Use Revenue</v>
          </cell>
          <cell r="C95">
            <v>2958714</v>
          </cell>
        </row>
        <row r="96">
          <cell r="A96">
            <v>120000</v>
          </cell>
          <cell r="B96" t="str">
            <v>Materials &amp; Supplies/General Stock</v>
          </cell>
          <cell r="C96">
            <v>96583181.170000002</v>
          </cell>
        </row>
        <row r="97">
          <cell r="A97">
            <v>120001</v>
          </cell>
          <cell r="B97" t="str">
            <v>Other Materials &amp; Supplies/General Stock</v>
          </cell>
          <cell r="C97">
            <v>2463621.1</v>
          </cell>
        </row>
        <row r="98">
          <cell r="A98">
            <v>120005</v>
          </cell>
          <cell r="B98" t="str">
            <v>JV Cutback-M&amp;S Inventory</v>
          </cell>
          <cell r="C98">
            <v>1431515.45</v>
          </cell>
        </row>
        <row r="99">
          <cell r="A99">
            <v>120150</v>
          </cell>
          <cell r="B99" t="str">
            <v>Coal Inventory-Carbon</v>
          </cell>
          <cell r="C99">
            <v>481950.7</v>
          </cell>
        </row>
        <row r="100">
          <cell r="A100">
            <v>120151</v>
          </cell>
          <cell r="B100" t="str">
            <v>Coal Inventory-Naughton</v>
          </cell>
          <cell r="C100">
            <v>4482917.17</v>
          </cell>
        </row>
        <row r="101">
          <cell r="A101">
            <v>120152</v>
          </cell>
          <cell r="B101" t="str">
            <v>Coal Inventory-Huntington</v>
          </cell>
          <cell r="C101">
            <v>8040233.8499999996</v>
          </cell>
        </row>
        <row r="102">
          <cell r="A102">
            <v>120153</v>
          </cell>
          <cell r="B102" t="str">
            <v>Coal Inventory-Hunter</v>
          </cell>
          <cell r="C102">
            <v>11539358.880000001</v>
          </cell>
        </row>
        <row r="103">
          <cell r="A103">
            <v>120154</v>
          </cell>
          <cell r="B103" t="str">
            <v>Coal Inventory-DJ Long-Term Storage</v>
          </cell>
          <cell r="C103">
            <v>1013823.68</v>
          </cell>
        </row>
        <row r="104">
          <cell r="A104">
            <v>120155</v>
          </cell>
          <cell r="B104" t="str">
            <v>Coal Inventory-DJ Ready Pile</v>
          </cell>
          <cell r="C104">
            <v>2043712.16</v>
          </cell>
        </row>
        <row r="105">
          <cell r="A105">
            <v>120156</v>
          </cell>
          <cell r="B105" t="str">
            <v>Coal Inventory-Jim Bridger</v>
          </cell>
          <cell r="C105">
            <v>9843935.75</v>
          </cell>
        </row>
        <row r="106">
          <cell r="A106">
            <v>120159</v>
          </cell>
          <cell r="B106" t="str">
            <v>Coal Inventory-Wyodak</v>
          </cell>
          <cell r="C106">
            <v>-105682.66</v>
          </cell>
        </row>
        <row r="107">
          <cell r="A107">
            <v>120161</v>
          </cell>
          <cell r="B107" t="str">
            <v>Coal Inventory-Cholla</v>
          </cell>
          <cell r="C107">
            <v>6089021.3700000001</v>
          </cell>
        </row>
        <row r="108">
          <cell r="A108">
            <v>120162</v>
          </cell>
          <cell r="B108" t="str">
            <v>Coal Inventory-Colstrip</v>
          </cell>
          <cell r="C108">
            <v>343870.83</v>
          </cell>
        </row>
        <row r="109">
          <cell r="A109">
            <v>120163</v>
          </cell>
          <cell r="B109" t="str">
            <v>Coal Inventory-Craig</v>
          </cell>
          <cell r="C109">
            <v>896345.78</v>
          </cell>
        </row>
        <row r="110">
          <cell r="A110">
            <v>120164</v>
          </cell>
          <cell r="B110" t="str">
            <v>Coal Inventory-Hayden</v>
          </cell>
          <cell r="C110">
            <v>781481.45</v>
          </cell>
        </row>
        <row r="111">
          <cell r="A111">
            <v>120169</v>
          </cell>
          <cell r="B111" t="str">
            <v>Coal Inventory-Savage Coal Term</v>
          </cell>
          <cell r="C111">
            <v>499734.78</v>
          </cell>
        </row>
        <row r="112">
          <cell r="A112">
            <v>120201</v>
          </cell>
          <cell r="B112" t="str">
            <v>Delivered Coal Inventory</v>
          </cell>
          <cell r="C112">
            <v>2730886.37</v>
          </cell>
        </row>
        <row r="113">
          <cell r="A113">
            <v>120211</v>
          </cell>
          <cell r="B113" t="str">
            <v>Natural Gas Inventory-Gadsby</v>
          </cell>
          <cell r="C113">
            <v>14468.43</v>
          </cell>
        </row>
        <row r="114">
          <cell r="A114">
            <v>120212</v>
          </cell>
          <cell r="B114" t="str">
            <v>Natural Gas Inventory-Naughton</v>
          </cell>
          <cell r="C114">
            <v>-37791.97</v>
          </cell>
        </row>
        <row r="115">
          <cell r="A115">
            <v>120213</v>
          </cell>
          <cell r="B115" t="str">
            <v>Natural Gas Inventory-Hermiston</v>
          </cell>
          <cell r="C115">
            <v>44959.72</v>
          </cell>
        </row>
        <row r="116">
          <cell r="A116">
            <v>120216</v>
          </cell>
          <cell r="B116" t="str">
            <v>Natural Gas Inventory-Little Mountain</v>
          </cell>
          <cell r="C116">
            <v>37639.160000000003</v>
          </cell>
        </row>
        <row r="117">
          <cell r="A117">
            <v>120217</v>
          </cell>
          <cell r="B117" t="str">
            <v>Natural Gas Inventory-West Valley</v>
          </cell>
          <cell r="C117">
            <v>-61234.54</v>
          </cell>
        </row>
        <row r="118">
          <cell r="A118">
            <v>120220</v>
          </cell>
          <cell r="B118" t="str">
            <v>Oil Inventory - Black Hills Power &amp; Light</v>
          </cell>
          <cell r="C118">
            <v>247802.5</v>
          </cell>
        </row>
        <row r="119">
          <cell r="A119">
            <v>120295</v>
          </cell>
          <cell r="B119" t="str">
            <v>Start-Up Fuel Inventory - Oil</v>
          </cell>
          <cell r="C119">
            <v>1121873.54</v>
          </cell>
        </row>
        <row r="120">
          <cell r="A120">
            <v>120296</v>
          </cell>
          <cell r="B120" t="str">
            <v>JV Cutback-Fuel Inventory</v>
          </cell>
          <cell r="C120">
            <v>-38663.17</v>
          </cell>
        </row>
        <row r="121">
          <cell r="A121">
            <v>120310</v>
          </cell>
          <cell r="B121" t="str">
            <v>Oil Inventory-Colstrip</v>
          </cell>
          <cell r="C121">
            <v>48166.95</v>
          </cell>
        </row>
        <row r="122">
          <cell r="A122">
            <v>120311</v>
          </cell>
          <cell r="B122" t="str">
            <v>Oil Inventory-Craig</v>
          </cell>
          <cell r="C122">
            <v>30732.43</v>
          </cell>
        </row>
        <row r="123">
          <cell r="A123">
            <v>120312</v>
          </cell>
          <cell r="B123" t="str">
            <v>Oil Inventory - Hayden</v>
          </cell>
          <cell r="C123">
            <v>17811.599999999999</v>
          </cell>
        </row>
        <row r="124">
          <cell r="A124">
            <v>120930</v>
          </cell>
          <cell r="B124" t="str">
            <v>Inventory Reserve - Power Supply</v>
          </cell>
          <cell r="C124">
            <v>-300985.8</v>
          </cell>
        </row>
        <row r="125">
          <cell r="A125">
            <v>120931</v>
          </cell>
          <cell r="B125" t="str">
            <v>Inventory Reserve - Power Delivery</v>
          </cell>
          <cell r="C125">
            <v>-5263409.51</v>
          </cell>
        </row>
        <row r="126">
          <cell r="A126">
            <v>120950</v>
          </cell>
          <cell r="B126" t="str">
            <v>Consigned Inventory - Credit</v>
          </cell>
          <cell r="C126">
            <v>-1239651.94</v>
          </cell>
        </row>
        <row r="127">
          <cell r="A127">
            <v>128200</v>
          </cell>
          <cell r="B127" t="str">
            <v>Investment - Short Term Securities</v>
          </cell>
          <cell r="C127">
            <v>67868352.540000007</v>
          </cell>
        </row>
        <row r="128">
          <cell r="A128">
            <v>132000</v>
          </cell>
          <cell r="B128" t="str">
            <v>Prepayments - Insurance</v>
          </cell>
          <cell r="C128">
            <v>32707.67</v>
          </cell>
        </row>
        <row r="129">
          <cell r="A129">
            <v>132001</v>
          </cell>
          <cell r="B129" t="str">
            <v>Prepaid Ins-Special Coverages</v>
          </cell>
          <cell r="C129">
            <v>6615</v>
          </cell>
        </row>
        <row r="130">
          <cell r="A130">
            <v>132002</v>
          </cell>
          <cell r="B130" t="str">
            <v>Prepaid Ins-Burglary &amp; Robbery</v>
          </cell>
          <cell r="C130">
            <v>60629.72</v>
          </cell>
        </row>
        <row r="131">
          <cell r="A131">
            <v>132003</v>
          </cell>
          <cell r="B131" t="str">
            <v>Prepaid Ins-Pension Trust Liability</v>
          </cell>
          <cell r="C131">
            <v>31527.02</v>
          </cell>
        </row>
        <row r="132">
          <cell r="A132">
            <v>132004</v>
          </cell>
          <cell r="B132" t="str">
            <v>Prepaid Ins-Foreign Liability</v>
          </cell>
          <cell r="C132">
            <v>2522.6799999999998</v>
          </cell>
        </row>
        <row r="133">
          <cell r="A133">
            <v>132005</v>
          </cell>
          <cell r="B133" t="str">
            <v>Prepaid Ins-Jim Bridger Operations</v>
          </cell>
          <cell r="C133">
            <v>319571.3</v>
          </cell>
        </row>
        <row r="134">
          <cell r="A134">
            <v>132006</v>
          </cell>
          <cell r="B134" t="str">
            <v>Prepaid Insurance - Broker Fees</v>
          </cell>
          <cell r="C134">
            <v>39854.870000000003</v>
          </cell>
        </row>
        <row r="135">
          <cell r="A135">
            <v>132007</v>
          </cell>
          <cell r="B135" t="str">
            <v>Prepaid Ins-Wyodak Operations</v>
          </cell>
          <cell r="C135">
            <v>112425.88</v>
          </cell>
        </row>
        <row r="136">
          <cell r="A136">
            <v>132008</v>
          </cell>
          <cell r="B136" t="str">
            <v>Prepaid Ins-Publ Liab &amp; Prop Dam</v>
          </cell>
          <cell r="C136">
            <v>907194.75</v>
          </cell>
        </row>
        <row r="137">
          <cell r="A137">
            <v>132009</v>
          </cell>
          <cell r="B137" t="str">
            <v>Prepaid Ins-Joint Venture-Hunter-I</v>
          </cell>
          <cell r="C137">
            <v>88526.28</v>
          </cell>
        </row>
        <row r="138">
          <cell r="A138">
            <v>132010</v>
          </cell>
          <cell r="B138" t="str">
            <v>Prepaid Ins-Joint Venture-Hunter-II</v>
          </cell>
          <cell r="C138">
            <v>52004.84</v>
          </cell>
        </row>
        <row r="139">
          <cell r="A139">
            <v>132012</v>
          </cell>
          <cell r="B139" t="str">
            <v>Prepaid Ins-All Purpose Insurance</v>
          </cell>
          <cell r="C139">
            <v>1451985.84</v>
          </cell>
        </row>
        <row r="140">
          <cell r="A140">
            <v>132013</v>
          </cell>
          <cell r="B140" t="str">
            <v>Prepaid Ins-D&amp;O Liability</v>
          </cell>
          <cell r="C140">
            <v>896465.54</v>
          </cell>
        </row>
        <row r="141">
          <cell r="A141">
            <v>132015</v>
          </cell>
          <cell r="B141" t="str">
            <v>Prepaid Insurance - Foote Creek</v>
          </cell>
          <cell r="C141">
            <v>6365.18</v>
          </cell>
        </row>
        <row r="142">
          <cell r="A142">
            <v>132101</v>
          </cell>
          <cell r="B142" t="str">
            <v>OR-Prepaid Property Tax</v>
          </cell>
          <cell r="C142">
            <v>5518160.0499999998</v>
          </cell>
        </row>
        <row r="143">
          <cell r="A143">
            <v>132102</v>
          </cell>
          <cell r="B143" t="str">
            <v>CA -  Prepaid Property Tax</v>
          </cell>
          <cell r="C143">
            <v>539961.17000000004</v>
          </cell>
        </row>
        <row r="144">
          <cell r="A144">
            <v>132303</v>
          </cell>
          <cell r="B144" t="str">
            <v>Prepaid Interest Company-Owned Life Ins.</v>
          </cell>
          <cell r="C144">
            <v>3671816.85</v>
          </cell>
        </row>
        <row r="145">
          <cell r="A145">
            <v>132400</v>
          </cell>
          <cell r="B145" t="str">
            <v>Prepaid Mining Costs</v>
          </cell>
          <cell r="C145">
            <v>1568338.35</v>
          </cell>
        </row>
        <row r="146">
          <cell r="A146">
            <v>132602</v>
          </cell>
          <cell r="B146" t="str">
            <v>Oth Prepay-Medford Enterprise-Rent</v>
          </cell>
          <cell r="C146">
            <v>641</v>
          </cell>
        </row>
        <row r="147">
          <cell r="A147">
            <v>132603</v>
          </cell>
          <cell r="B147" t="str">
            <v>Oth Prepay-Ashton Plant Land</v>
          </cell>
          <cell r="C147">
            <v>14340.94</v>
          </cell>
        </row>
        <row r="148">
          <cell r="A148">
            <v>132606</v>
          </cell>
          <cell r="B148" t="str">
            <v>Other Prepay - Lease Commissions</v>
          </cell>
          <cell r="C148">
            <v>157997.85999999999</v>
          </cell>
        </row>
        <row r="149">
          <cell r="A149">
            <v>132620</v>
          </cell>
          <cell r="B149" t="str">
            <v>Prepayments - Water Rights Lease</v>
          </cell>
          <cell r="C149">
            <v>113967.03999999999</v>
          </cell>
        </row>
        <row r="150">
          <cell r="A150">
            <v>132701</v>
          </cell>
          <cell r="B150" t="str">
            <v>InterCo Prepaid Rent</v>
          </cell>
          <cell r="C150">
            <v>0</v>
          </cell>
        </row>
        <row r="151">
          <cell r="A151">
            <v>132900</v>
          </cell>
          <cell r="B151" t="str">
            <v>Prepayments - Other</v>
          </cell>
          <cell r="C151">
            <v>70209.09</v>
          </cell>
        </row>
        <row r="152">
          <cell r="A152">
            <v>132901</v>
          </cell>
          <cell r="B152" t="str">
            <v>Prep Fees-Oregon Pub Util Commission</v>
          </cell>
          <cell r="C152">
            <v>194608.5</v>
          </cell>
        </row>
        <row r="153">
          <cell r="A153">
            <v>132902</v>
          </cell>
          <cell r="B153" t="str">
            <v>Prep Fees-Wash Util &amp; Transp Commission</v>
          </cell>
          <cell r="C153">
            <v>0</v>
          </cell>
        </row>
        <row r="154">
          <cell r="A154">
            <v>132903</v>
          </cell>
          <cell r="B154" t="str">
            <v>Prep Fees-Utah Public Service Commission</v>
          </cell>
          <cell r="C154">
            <v>974202</v>
          </cell>
        </row>
        <row r="155">
          <cell r="A155">
            <v>132904</v>
          </cell>
          <cell r="B155" t="str">
            <v>Prep Fees-Idaho Pub Util Commission</v>
          </cell>
          <cell r="C155">
            <v>83566.11</v>
          </cell>
        </row>
        <row r="156">
          <cell r="A156">
            <v>132905</v>
          </cell>
          <cell r="B156" t="str">
            <v>Prep Fees-Wyo Public Service Commission</v>
          </cell>
          <cell r="C156">
            <v>-144056.89000000001</v>
          </cell>
        </row>
        <row r="157">
          <cell r="A157">
            <v>132910</v>
          </cell>
          <cell r="B157" t="str">
            <v>Prepayments - Hardware &amp; Software</v>
          </cell>
          <cell r="C157">
            <v>2806236.7</v>
          </cell>
        </row>
        <row r="158">
          <cell r="A158">
            <v>132915</v>
          </cell>
          <cell r="B158" t="str">
            <v>Prepayments - Building/Facilities Services</v>
          </cell>
          <cell r="C158">
            <v>541020.11</v>
          </cell>
        </row>
        <row r="159">
          <cell r="A159">
            <v>132924</v>
          </cell>
          <cell r="B159" t="str">
            <v>Oth Prepay-Oregon DOE Fee</v>
          </cell>
          <cell r="C159">
            <v>151217.93</v>
          </cell>
        </row>
        <row r="160">
          <cell r="A160">
            <v>132926</v>
          </cell>
          <cell r="B160" t="str">
            <v>Prepaid Royalties</v>
          </cell>
          <cell r="C160">
            <v>1168649.3</v>
          </cell>
        </row>
        <row r="161">
          <cell r="A161">
            <v>134200</v>
          </cell>
          <cell r="B161" t="str">
            <v>Deferred Longwall Costs</v>
          </cell>
          <cell r="C161">
            <v>866267.65</v>
          </cell>
        </row>
        <row r="162">
          <cell r="A162">
            <v>134300</v>
          </cell>
          <cell r="B162" t="str">
            <v>Other Current Deferred Charges</v>
          </cell>
          <cell r="C162">
            <v>94478.64</v>
          </cell>
        </row>
        <row r="163">
          <cell r="A163">
            <v>134351</v>
          </cell>
          <cell r="B163" t="str">
            <v>Misc Accr Assets - D.J. Coal Mine</v>
          </cell>
          <cell r="C163">
            <v>-89661.78</v>
          </cell>
        </row>
        <row r="164">
          <cell r="A164">
            <v>134890</v>
          </cell>
          <cell r="B164" t="str">
            <v>Mining Depreciation Clearing</v>
          </cell>
          <cell r="C164">
            <v>189737.64</v>
          </cell>
        </row>
        <row r="165">
          <cell r="A165">
            <v>135017</v>
          </cell>
          <cell r="B165" t="str">
            <v>Pension Intangible Asset</v>
          </cell>
          <cell r="C165">
            <v>42480000</v>
          </cell>
        </row>
        <row r="166">
          <cell r="A166">
            <v>135033</v>
          </cell>
          <cell r="B166" t="str">
            <v>BETC Super Good Cents</v>
          </cell>
          <cell r="C166">
            <v>0</v>
          </cell>
        </row>
        <row r="167">
          <cell r="A167">
            <v>135034</v>
          </cell>
          <cell r="B167" t="str">
            <v>BETC Wz Tax Credit Loan Program</v>
          </cell>
          <cell r="C167">
            <v>4552.16</v>
          </cell>
        </row>
        <row r="168">
          <cell r="A168">
            <v>135036</v>
          </cell>
          <cell r="B168" t="str">
            <v>BETC Energy Finanswer</v>
          </cell>
          <cell r="C168">
            <v>75361.039999999994</v>
          </cell>
        </row>
        <row r="169">
          <cell r="A169">
            <v>135037</v>
          </cell>
          <cell r="B169" t="str">
            <v>BETC Industrial Finanswer</v>
          </cell>
          <cell r="C169">
            <v>567519.69999999995</v>
          </cell>
        </row>
        <row r="170">
          <cell r="A170">
            <v>135039</v>
          </cell>
          <cell r="B170" t="str">
            <v>BETC Cash Rebate/Incentive</v>
          </cell>
          <cell r="C170">
            <v>215888.05</v>
          </cell>
        </row>
        <row r="171">
          <cell r="A171">
            <v>135048</v>
          </cell>
          <cell r="B171" t="str">
            <v>North West Power Pool</v>
          </cell>
          <cell r="C171">
            <v>70407.759999999995</v>
          </cell>
        </row>
        <row r="172">
          <cell r="A172">
            <v>135049</v>
          </cell>
          <cell r="B172" t="str">
            <v>BETC_Commercial Retrofit</v>
          </cell>
          <cell r="C172">
            <v>249370.6</v>
          </cell>
        </row>
        <row r="173">
          <cell r="A173">
            <v>135050</v>
          </cell>
          <cell r="B173" t="str">
            <v>BETC-Industrial Retro fit</v>
          </cell>
          <cell r="C173">
            <v>21915.14</v>
          </cell>
        </row>
        <row r="174">
          <cell r="A174">
            <v>135051</v>
          </cell>
          <cell r="B174" t="str">
            <v>BETC-Commercial Small Retro Fit</v>
          </cell>
          <cell r="C174">
            <v>151358.06</v>
          </cell>
        </row>
        <row r="175">
          <cell r="A175">
            <v>135052</v>
          </cell>
          <cell r="B175" t="str">
            <v>BETC-Industrial Small Retro fit</v>
          </cell>
          <cell r="C175">
            <v>4623.62</v>
          </cell>
        </row>
        <row r="176">
          <cell r="A176">
            <v>139805</v>
          </cell>
          <cell r="B176" t="str">
            <v>Margin Deposits</v>
          </cell>
          <cell r="C176">
            <v>0</v>
          </cell>
        </row>
        <row r="177">
          <cell r="A177">
            <v>139901</v>
          </cell>
          <cell r="B177" t="str">
            <v>FAS 133 Derivative Net Asset-Current</v>
          </cell>
          <cell r="C177">
            <v>95224841</v>
          </cell>
        </row>
        <row r="178">
          <cell r="A178">
            <v>139902</v>
          </cell>
          <cell r="B178" t="str">
            <v>Weather Derivative Asset - Current</v>
          </cell>
          <cell r="C178">
            <v>0</v>
          </cell>
        </row>
        <row r="179">
          <cell r="A179">
            <v>139903</v>
          </cell>
          <cell r="B179" t="str">
            <v>Energy Trading Derivative Asset - Current</v>
          </cell>
          <cell r="C179">
            <v>2549255</v>
          </cell>
        </row>
        <row r="180">
          <cell r="A180">
            <v>140100</v>
          </cell>
          <cell r="B180" t="str">
            <v>Land</v>
          </cell>
          <cell r="C180">
            <v>89814781.519999996</v>
          </cell>
        </row>
        <row r="181">
          <cell r="A181">
            <v>140120</v>
          </cell>
          <cell r="B181" t="str">
            <v>Buildings-In Service</v>
          </cell>
          <cell r="C181">
            <v>185741729.84</v>
          </cell>
        </row>
        <row r="182">
          <cell r="A182">
            <v>140130</v>
          </cell>
          <cell r="B182" t="str">
            <v>Production Plant</v>
          </cell>
          <cell r="C182">
            <v>5079675998.7799997</v>
          </cell>
        </row>
        <row r="183">
          <cell r="A183">
            <v>140139</v>
          </cell>
          <cell r="B183" t="str">
            <v>Production Plant-Non-Rec</v>
          </cell>
          <cell r="C183">
            <v>0</v>
          </cell>
        </row>
        <row r="184">
          <cell r="A184">
            <v>140140</v>
          </cell>
          <cell r="B184" t="str">
            <v>Transmission Plant</v>
          </cell>
          <cell r="C184">
            <v>2388759828.5700002</v>
          </cell>
        </row>
        <row r="185">
          <cell r="A185">
            <v>140160</v>
          </cell>
          <cell r="B185" t="str">
            <v>Distribution Assets - In Service</v>
          </cell>
          <cell r="C185">
            <v>4067939671.96</v>
          </cell>
        </row>
        <row r="186">
          <cell r="A186">
            <v>140180</v>
          </cell>
          <cell r="B186" t="str">
            <v>Motor Vehicles and Mobile Plant - In Service</v>
          </cell>
          <cell r="C186">
            <v>180372233.94</v>
          </cell>
        </row>
        <row r="187">
          <cell r="A187">
            <v>140190</v>
          </cell>
          <cell r="B187" t="str">
            <v>Office Furniture &amp; Equipment</v>
          </cell>
          <cell r="C187">
            <v>109200299.84999999</v>
          </cell>
        </row>
        <row r="188">
          <cell r="A188">
            <v>140199</v>
          </cell>
          <cell r="B188" t="str">
            <v>Office Furniture &amp; Equipment-Non-Rec</v>
          </cell>
          <cell r="C188">
            <v>3437.34</v>
          </cell>
        </row>
        <row r="189">
          <cell r="A189">
            <v>140200</v>
          </cell>
          <cell r="B189" t="str">
            <v>General Assets - In Service</v>
          </cell>
          <cell r="C189">
            <v>343994073.29000002</v>
          </cell>
        </row>
        <row r="190">
          <cell r="A190">
            <v>140209</v>
          </cell>
          <cell r="B190" t="str">
            <v>Other General Plant &amp; Equipment-Non-Rec</v>
          </cell>
          <cell r="C190">
            <v>425139.29</v>
          </cell>
        </row>
        <row r="191">
          <cell r="A191">
            <v>140215</v>
          </cell>
          <cell r="B191" t="str">
            <v>Mining Assets</v>
          </cell>
          <cell r="C191">
            <v>254563956.09999999</v>
          </cell>
        </row>
        <row r="192">
          <cell r="A192">
            <v>140240</v>
          </cell>
          <cell r="B192" t="str">
            <v>Asset Retirement Obligations - Production</v>
          </cell>
          <cell r="C192">
            <v>22134946</v>
          </cell>
        </row>
        <row r="193">
          <cell r="A193">
            <v>140600</v>
          </cell>
          <cell r="B193" t="str">
            <v>Property Under Capital Leases</v>
          </cell>
          <cell r="C193">
            <v>24697609.510000002</v>
          </cell>
        </row>
        <row r="194">
          <cell r="A194">
            <v>140709</v>
          </cell>
          <cell r="B194" t="str">
            <v>Electric Plant Purchased or Sold-Non-Rec</v>
          </cell>
          <cell r="C194">
            <v>-6160524.79</v>
          </cell>
        </row>
        <row r="195">
          <cell r="A195">
            <v>140750</v>
          </cell>
          <cell r="B195" t="str">
            <v>Electric Plant Held for Future Use</v>
          </cell>
          <cell r="C195">
            <v>1559019.99</v>
          </cell>
        </row>
        <row r="196">
          <cell r="A196">
            <v>140800</v>
          </cell>
          <cell r="B196" t="str">
            <v>Electric Plant Asset Acquisition Adjustments</v>
          </cell>
          <cell r="C196">
            <v>157193779.75</v>
          </cell>
        </row>
        <row r="197">
          <cell r="A197">
            <v>140920</v>
          </cell>
          <cell r="B197" t="str">
            <v>Nonutility Property</v>
          </cell>
          <cell r="C197">
            <v>9097731.6300000008</v>
          </cell>
        </row>
        <row r="198">
          <cell r="A198">
            <v>141110</v>
          </cell>
          <cell r="B198" t="str">
            <v>Intellectual Property</v>
          </cell>
          <cell r="C198">
            <v>52285692.420000002</v>
          </cell>
        </row>
        <row r="199">
          <cell r="A199">
            <v>141130</v>
          </cell>
          <cell r="B199" t="str">
            <v>Organization Costs</v>
          </cell>
          <cell r="C199">
            <v>26288162.510000002</v>
          </cell>
        </row>
        <row r="200">
          <cell r="A200">
            <v>141140</v>
          </cell>
          <cell r="B200" t="str">
            <v>Software Development</v>
          </cell>
          <cell r="C200">
            <v>453539414.60000002</v>
          </cell>
        </row>
        <row r="201">
          <cell r="A201">
            <v>144121</v>
          </cell>
          <cell r="B201" t="str">
            <v>Buildings - Accum Depn-Over/Under</v>
          </cell>
          <cell r="C201">
            <v>166409.97</v>
          </cell>
        </row>
        <row r="202">
          <cell r="A202">
            <v>144123</v>
          </cell>
          <cell r="B202" t="str">
            <v>Buildings - Accum Depn-Removal</v>
          </cell>
          <cell r="C202">
            <v>3877.17</v>
          </cell>
        </row>
        <row r="203">
          <cell r="A203">
            <v>144131</v>
          </cell>
          <cell r="B203" t="str">
            <v>Production Plant - Accum Depn-Over/Under</v>
          </cell>
          <cell r="C203">
            <v>2427407.27</v>
          </cell>
        </row>
        <row r="204">
          <cell r="A204">
            <v>144132</v>
          </cell>
          <cell r="B204" t="str">
            <v>Production Plant - Accum Depn-Salvage</v>
          </cell>
          <cell r="C204">
            <v>979.33</v>
          </cell>
        </row>
        <row r="205">
          <cell r="A205">
            <v>144133</v>
          </cell>
          <cell r="B205" t="str">
            <v>Production Plant - Accum Depn-Removal</v>
          </cell>
          <cell r="C205">
            <v>400922.79</v>
          </cell>
        </row>
        <row r="206">
          <cell r="A206">
            <v>144141</v>
          </cell>
          <cell r="B206" t="str">
            <v>Transmission Plant Accum Depn-Over/Under</v>
          </cell>
          <cell r="C206">
            <v>334659</v>
          </cell>
        </row>
        <row r="207">
          <cell r="A207">
            <v>144143</v>
          </cell>
          <cell r="B207" t="str">
            <v>Transmission Plant Accum Depn-Removal</v>
          </cell>
          <cell r="C207">
            <v>58612.92</v>
          </cell>
        </row>
        <row r="208">
          <cell r="A208">
            <v>144144</v>
          </cell>
          <cell r="B208" t="str">
            <v>Transmission Plant Accum Depn-Other</v>
          </cell>
          <cell r="C208">
            <v>-70480.100000000006</v>
          </cell>
        </row>
        <row r="209">
          <cell r="A209">
            <v>144161</v>
          </cell>
          <cell r="B209" t="str">
            <v>Distribution - Accum Depn-Over/Under</v>
          </cell>
          <cell r="C209">
            <v>1976498.76</v>
          </cell>
        </row>
        <row r="210">
          <cell r="A210">
            <v>144162</v>
          </cell>
          <cell r="B210" t="str">
            <v>Distribution - Accum Depn-Salvage</v>
          </cell>
          <cell r="C210">
            <v>-317025.03999999998</v>
          </cell>
        </row>
        <row r="211">
          <cell r="A211">
            <v>144163</v>
          </cell>
          <cell r="B211" t="str">
            <v>Distribution - Accum Depn-Removal</v>
          </cell>
          <cell r="C211">
            <v>1490012.19</v>
          </cell>
        </row>
        <row r="212">
          <cell r="A212">
            <v>144164</v>
          </cell>
          <cell r="B212" t="str">
            <v>Distribution - Accum Depn-Other</v>
          </cell>
          <cell r="C212">
            <v>-1570692.71</v>
          </cell>
        </row>
        <row r="213">
          <cell r="A213">
            <v>144181</v>
          </cell>
          <cell r="B213" t="str">
            <v>Motor Vehicles &amp; Mobile Plant - Accum Depn-Over/Un</v>
          </cell>
          <cell r="C213">
            <v>1883513.98</v>
          </cell>
        </row>
        <row r="214">
          <cell r="A214">
            <v>144182</v>
          </cell>
          <cell r="B214" t="str">
            <v>Motor Vehicles &amp; Mobile Plant - Accum Depn-Salvage</v>
          </cell>
          <cell r="C214">
            <v>-56709.06</v>
          </cell>
        </row>
        <row r="215">
          <cell r="A215">
            <v>144201</v>
          </cell>
          <cell r="B215" t="str">
            <v>Other General Plant &amp; Equip - Accum Depn-Over/Unde</v>
          </cell>
          <cell r="C215">
            <v>335380.5</v>
          </cell>
        </row>
        <row r="216">
          <cell r="A216">
            <v>144203</v>
          </cell>
          <cell r="B216" t="str">
            <v>Other General Plant &amp; Equip - Accum Depn-Removal</v>
          </cell>
          <cell r="C216">
            <v>500</v>
          </cell>
        </row>
        <row r="217">
          <cell r="A217">
            <v>144211</v>
          </cell>
          <cell r="B217" t="str">
            <v>Mining Assets - Accum Depn - Over/Under</v>
          </cell>
          <cell r="C217">
            <v>4833.99</v>
          </cell>
        </row>
        <row r="218">
          <cell r="A218">
            <v>144212</v>
          </cell>
          <cell r="B218" t="str">
            <v>Mining Assets - Accum Depn - Salvage</v>
          </cell>
          <cell r="C218">
            <v>-23200</v>
          </cell>
        </row>
        <row r="219">
          <cell r="A219">
            <v>144901</v>
          </cell>
          <cell r="B219" t="str">
            <v>Removal Costs - Steam Production</v>
          </cell>
          <cell r="C219">
            <v>-2784061.97</v>
          </cell>
        </row>
        <row r="220">
          <cell r="A220">
            <v>144902</v>
          </cell>
          <cell r="B220" t="str">
            <v>Removal Costs - Hydro Production</v>
          </cell>
          <cell r="C220">
            <v>-583414.30000000005</v>
          </cell>
        </row>
        <row r="221">
          <cell r="A221">
            <v>144904</v>
          </cell>
          <cell r="B221" t="str">
            <v>Removal Costs - Transmission</v>
          </cell>
          <cell r="C221">
            <v>-523597.88</v>
          </cell>
        </row>
        <row r="222">
          <cell r="A222">
            <v>144905</v>
          </cell>
          <cell r="B222" t="str">
            <v>Removal Costs - Distribution</v>
          </cell>
          <cell r="C222">
            <v>-15205824.02</v>
          </cell>
        </row>
        <row r="223">
          <cell r="A223">
            <v>144906</v>
          </cell>
          <cell r="B223" t="str">
            <v>Removal Costs - General</v>
          </cell>
          <cell r="C223">
            <v>-318200.82</v>
          </cell>
        </row>
        <row r="224">
          <cell r="A224">
            <v>144911</v>
          </cell>
          <cell r="B224" t="str">
            <v>Accrued Removal - Steam Production</v>
          </cell>
          <cell r="C224">
            <v>78013326.700000003</v>
          </cell>
        </row>
        <row r="225">
          <cell r="A225">
            <v>144912</v>
          </cell>
          <cell r="B225" t="str">
            <v>Accrued Removal - Hydro Production</v>
          </cell>
          <cell r="C225">
            <v>12280090.5</v>
          </cell>
        </row>
        <row r="226">
          <cell r="A226">
            <v>144913</v>
          </cell>
          <cell r="B226" t="str">
            <v>Accrued Removal - Other Production</v>
          </cell>
          <cell r="C226">
            <v>206103.8</v>
          </cell>
        </row>
        <row r="227">
          <cell r="A227">
            <v>144914</v>
          </cell>
          <cell r="B227" t="str">
            <v>Accrued Removal - Transmission</v>
          </cell>
          <cell r="C227">
            <v>180377267.80000001</v>
          </cell>
        </row>
        <row r="228">
          <cell r="A228">
            <v>144915</v>
          </cell>
          <cell r="B228" t="str">
            <v>Accrued Removal - Distribution</v>
          </cell>
          <cell r="C228">
            <v>409460553.19999999</v>
          </cell>
        </row>
        <row r="229">
          <cell r="A229">
            <v>144916</v>
          </cell>
          <cell r="B229" t="str">
            <v>Accrued Removal - General</v>
          </cell>
          <cell r="C229">
            <v>4938934.0999999996</v>
          </cell>
        </row>
        <row r="230">
          <cell r="A230">
            <v>144998</v>
          </cell>
          <cell r="B230" t="str">
            <v>Depreciation Reserve Redist Concentration</v>
          </cell>
          <cell r="C230">
            <v>472.46</v>
          </cell>
        </row>
        <row r="231">
          <cell r="A231">
            <v>145120</v>
          </cell>
          <cell r="B231" t="str">
            <v>Accumulated Depreciation - Buildings</v>
          </cell>
          <cell r="C231">
            <v>-34560682.32</v>
          </cell>
        </row>
        <row r="232">
          <cell r="A232">
            <v>145130</v>
          </cell>
          <cell r="B232" t="str">
            <v>Production Plant - Accumulated Depreciation</v>
          </cell>
          <cell r="C232">
            <v>-2385394442.0700002</v>
          </cell>
        </row>
        <row r="233">
          <cell r="A233">
            <v>145137</v>
          </cell>
          <cell r="B233" t="str">
            <v>ARO Actual Removal Costs - Production</v>
          </cell>
          <cell r="C233">
            <v>-85203.98</v>
          </cell>
        </row>
        <row r="234">
          <cell r="A234">
            <v>145138</v>
          </cell>
          <cell r="B234" t="str">
            <v>ARO Removal Accrual Reversal - Production</v>
          </cell>
          <cell r="C234">
            <v>17514697.5</v>
          </cell>
        </row>
        <row r="235">
          <cell r="A235">
            <v>145139</v>
          </cell>
          <cell r="B235" t="str">
            <v>Production Plant-Accum Depreciation</v>
          </cell>
          <cell r="C235">
            <v>0</v>
          </cell>
        </row>
        <row r="236">
          <cell r="A236">
            <v>145140</v>
          </cell>
          <cell r="B236" t="str">
            <v>Transmission Plant Accumulated Depreciation</v>
          </cell>
          <cell r="C236">
            <v>-894988635.61000001</v>
          </cell>
        </row>
        <row r="237">
          <cell r="A237">
            <v>145160</v>
          </cell>
          <cell r="B237" t="str">
            <v>Distribution - Accumulated Depreciation</v>
          </cell>
          <cell r="C237">
            <v>-1517141004.8299999</v>
          </cell>
        </row>
        <row r="238">
          <cell r="A238">
            <v>145180</v>
          </cell>
          <cell r="B238" t="str">
            <v>Accumulated Depreciation- Motor Veh &amp; Mobile Plant</v>
          </cell>
          <cell r="C238">
            <v>-60638603.149999999</v>
          </cell>
        </row>
        <row r="239">
          <cell r="A239">
            <v>145190</v>
          </cell>
          <cell r="B239" t="str">
            <v>Office Furniture &amp; Equipment - Accum. Depreciation</v>
          </cell>
          <cell r="C239">
            <v>-57171977.039999999</v>
          </cell>
        </row>
        <row r="240">
          <cell r="A240">
            <v>145199</v>
          </cell>
          <cell r="B240" t="str">
            <v>Office Furniture &amp; Equip - Accum. Depreciation-Non</v>
          </cell>
          <cell r="C240">
            <v>-3437.34</v>
          </cell>
        </row>
        <row r="241">
          <cell r="A241">
            <v>145200</v>
          </cell>
          <cell r="B241" t="str">
            <v>Accumulated Depreciation - General Assets</v>
          </cell>
          <cell r="C241">
            <v>-143451292.61000001</v>
          </cell>
        </row>
        <row r="242">
          <cell r="A242">
            <v>145209</v>
          </cell>
          <cell r="B242" t="str">
            <v>Other Gen'l Plant &amp; Equip - Accum Depreciation-Non</v>
          </cell>
          <cell r="C242">
            <v>-142846.87</v>
          </cell>
        </row>
        <row r="243">
          <cell r="A243">
            <v>145215</v>
          </cell>
          <cell r="B243" t="str">
            <v>Accumulated Depreciation - Mining Assets</v>
          </cell>
          <cell r="C243">
            <v>-155290162.78</v>
          </cell>
        </row>
        <row r="244">
          <cell r="A244">
            <v>145240</v>
          </cell>
          <cell r="B244" t="str">
            <v>Accum Depr - Asset Retire.Oblig. - Production</v>
          </cell>
          <cell r="C244">
            <v>-1189862.95</v>
          </cell>
        </row>
        <row r="245">
          <cell r="A245">
            <v>145249</v>
          </cell>
          <cell r="B245" t="str">
            <v>Accum Deprec - Production Asset Ret. Oblig.</v>
          </cell>
          <cell r="C245">
            <v>-5303535</v>
          </cell>
        </row>
        <row r="246">
          <cell r="A246">
            <v>145800</v>
          </cell>
          <cell r="B246" t="str">
            <v>Accum Prov for Asset Acquisition Adjustments</v>
          </cell>
          <cell r="C246">
            <v>-63907368.119999997</v>
          </cell>
        </row>
        <row r="247">
          <cell r="A247">
            <v>146130</v>
          </cell>
          <cell r="B247" t="str">
            <v>Organization Costs - Accum Amort</v>
          </cell>
          <cell r="C247">
            <v>-24160553.890000001</v>
          </cell>
        </row>
        <row r="248">
          <cell r="A248">
            <v>146140</v>
          </cell>
          <cell r="B248" t="str">
            <v>Software Development - Accum Amort</v>
          </cell>
          <cell r="C248">
            <v>-256379426.69999999</v>
          </cell>
        </row>
        <row r="249">
          <cell r="A249">
            <v>146200</v>
          </cell>
          <cell r="B249" t="str">
            <v>Other Intangible Assets - Accum Amort</v>
          </cell>
          <cell r="C249">
            <v>-42939926.780000001</v>
          </cell>
        </row>
        <row r="250">
          <cell r="A250">
            <v>146450</v>
          </cell>
          <cell r="B250" t="str">
            <v>Capital Leases - Accumulated Amortization</v>
          </cell>
          <cell r="C250">
            <v>2912216.29</v>
          </cell>
        </row>
        <row r="251">
          <cell r="A251">
            <v>146500</v>
          </cell>
          <cell r="B251" t="str">
            <v>Non-Utility Property - Accum Depn</v>
          </cell>
          <cell r="C251">
            <v>-1111838.1000000001</v>
          </cell>
        </row>
        <row r="252">
          <cell r="A252">
            <v>148000</v>
          </cell>
          <cell r="B252" t="str">
            <v>Assets Under Construction</v>
          </cell>
          <cell r="C252">
            <v>349915203.81</v>
          </cell>
        </row>
        <row r="253">
          <cell r="A253">
            <v>148001</v>
          </cell>
          <cell r="B253" t="str">
            <v>CWIP Conversion</v>
          </cell>
          <cell r="C253">
            <v>-3892666.41</v>
          </cell>
        </row>
        <row r="254">
          <cell r="A254">
            <v>148002</v>
          </cell>
          <cell r="B254" t="str">
            <v>CWIP Conv Transfer to Plant in Service</v>
          </cell>
          <cell r="C254">
            <v>-1163603.79</v>
          </cell>
        </row>
        <row r="255">
          <cell r="A255">
            <v>149999</v>
          </cell>
          <cell r="B255" t="str">
            <v>JVA Asset Cutback Clearing Account</v>
          </cell>
          <cell r="C255">
            <v>0</v>
          </cell>
        </row>
        <row r="256">
          <cell r="A256">
            <v>156009</v>
          </cell>
          <cell r="B256" t="str">
            <v>Notes Receivable - Current</v>
          </cell>
          <cell r="C256">
            <v>519695.21</v>
          </cell>
        </row>
        <row r="257">
          <cell r="A257">
            <v>156076</v>
          </cell>
          <cell r="B257" t="str">
            <v>Employee Receivables-Noncurrent-Clearing</v>
          </cell>
          <cell r="C257">
            <v>329598.52</v>
          </cell>
        </row>
        <row r="258">
          <cell r="A258">
            <v>156901</v>
          </cell>
          <cell r="B258" t="str">
            <v>Other Receivables-Noncurrent-Clearing</v>
          </cell>
          <cell r="C258">
            <v>22563.09</v>
          </cell>
        </row>
        <row r="259">
          <cell r="A259">
            <v>157009</v>
          </cell>
          <cell r="B259" t="str">
            <v>Notes Receivable-Noncurrent-Reconciliation</v>
          </cell>
          <cell r="C259">
            <v>6756613.0899999999</v>
          </cell>
        </row>
        <row r="260">
          <cell r="A260">
            <v>157499</v>
          </cell>
          <cell r="B260" t="str">
            <v>Notes Receivable-Reclass to Current</v>
          </cell>
          <cell r="C260">
            <v>-519695.21</v>
          </cell>
        </row>
        <row r="261">
          <cell r="A261">
            <v>157500</v>
          </cell>
          <cell r="B261" t="str">
            <v>Intercompany Notes Receivable-Noncurrent</v>
          </cell>
          <cell r="C261">
            <v>0</v>
          </cell>
        </row>
        <row r="262">
          <cell r="A262">
            <v>162000</v>
          </cell>
          <cell r="B262" t="str">
            <v>Weatherization/DSR Loan Investments</v>
          </cell>
          <cell r="C262">
            <v>240379.35</v>
          </cell>
        </row>
        <row r="263">
          <cell r="A263">
            <v>162001</v>
          </cell>
          <cell r="B263" t="str">
            <v>CSS/ELI Billings</v>
          </cell>
          <cell r="C263">
            <v>-458127.49</v>
          </cell>
        </row>
        <row r="264">
          <cell r="A264">
            <v>162010</v>
          </cell>
          <cell r="B264" t="str">
            <v>Reserve for Uncoll ESC/Wz Loans</v>
          </cell>
          <cell r="C264">
            <v>-559362.16</v>
          </cell>
        </row>
        <row r="265">
          <cell r="A265">
            <v>162011</v>
          </cell>
          <cell r="B265" t="str">
            <v>Pacific Power Intrest Free Loan</v>
          </cell>
          <cell r="C265">
            <v>2510944.31</v>
          </cell>
        </row>
        <row r="266">
          <cell r="A266">
            <v>162013</v>
          </cell>
          <cell r="B266" t="str">
            <v>Idaho Interest Free Loan</v>
          </cell>
          <cell r="C266">
            <v>43402.32</v>
          </cell>
        </row>
        <row r="267">
          <cell r="A267">
            <v>162014</v>
          </cell>
          <cell r="B267" t="str">
            <v>Oregon 6-1/2% Weatherization Loan</v>
          </cell>
          <cell r="C267">
            <v>5879.64</v>
          </cell>
        </row>
        <row r="268">
          <cell r="A268">
            <v>162015</v>
          </cell>
          <cell r="B268" t="str">
            <v>Weatherization Loan-Variable Interest</v>
          </cell>
          <cell r="C268">
            <v>104435.94</v>
          </cell>
        </row>
        <row r="269">
          <cell r="A269">
            <v>162016</v>
          </cell>
          <cell r="B269" t="str">
            <v>Weatherization Loan-W/Betc</v>
          </cell>
          <cell r="C269">
            <v>16448.28</v>
          </cell>
        </row>
        <row r="270">
          <cell r="A270">
            <v>162017</v>
          </cell>
          <cell r="B270" t="str">
            <v>PPL- New 0% Weatherization Loan</v>
          </cell>
          <cell r="C270">
            <v>380.14</v>
          </cell>
        </row>
        <row r="271">
          <cell r="A271">
            <v>162019</v>
          </cell>
          <cell r="B271" t="str">
            <v>The Energy Finanswer</v>
          </cell>
          <cell r="C271">
            <v>8635547.6099999994</v>
          </cell>
        </row>
        <row r="272">
          <cell r="A272">
            <v>162020</v>
          </cell>
          <cell r="B272" t="str">
            <v>Pacific Environments</v>
          </cell>
          <cell r="C272">
            <v>53664.73</v>
          </cell>
        </row>
        <row r="273">
          <cell r="A273">
            <v>162021</v>
          </cell>
          <cell r="B273" t="str">
            <v>Industrial Finanswer</v>
          </cell>
          <cell r="C273">
            <v>513422.89</v>
          </cell>
        </row>
        <row r="274">
          <cell r="A274">
            <v>162022</v>
          </cell>
          <cell r="B274" t="str">
            <v>Home Comfort</v>
          </cell>
          <cell r="C274">
            <v>351146.71</v>
          </cell>
        </row>
        <row r="275">
          <cell r="A275">
            <v>162024</v>
          </cell>
          <cell r="B275" t="str">
            <v>Finanswer 12,000</v>
          </cell>
          <cell r="C275">
            <v>170476.07</v>
          </cell>
        </row>
        <row r="276">
          <cell r="A276">
            <v>162025</v>
          </cell>
          <cell r="B276" t="str">
            <v>Irrigation Finanswer</v>
          </cell>
          <cell r="C276">
            <v>104612.41</v>
          </cell>
        </row>
        <row r="277">
          <cell r="A277">
            <v>162026</v>
          </cell>
          <cell r="B277" t="str">
            <v>Retrofit Energy Finanswer</v>
          </cell>
          <cell r="C277">
            <v>531578.69999999995</v>
          </cell>
        </row>
        <row r="278">
          <cell r="A278">
            <v>162028</v>
          </cell>
          <cell r="B278" t="str">
            <v>California Weatherization Loans</v>
          </cell>
          <cell r="C278">
            <v>1511.35</v>
          </cell>
        </row>
        <row r="279">
          <cell r="A279">
            <v>162400</v>
          </cell>
          <cell r="B279" t="str">
            <v>Nuclear Decommissioning Trust Fund Investments</v>
          </cell>
          <cell r="C279">
            <v>1421324.6</v>
          </cell>
        </row>
        <row r="280">
          <cell r="A280">
            <v>162401</v>
          </cell>
          <cell r="B280" t="str">
            <v>Craig Plant Escrow Account - Scrubber</v>
          </cell>
          <cell r="C280">
            <v>302464.64000000001</v>
          </cell>
        </row>
        <row r="281">
          <cell r="A281">
            <v>163000</v>
          </cell>
          <cell r="B281" t="str">
            <v>Reclamation Trust Funds</v>
          </cell>
          <cell r="C281">
            <v>0</v>
          </cell>
        </row>
        <row r="282">
          <cell r="A282">
            <v>163001</v>
          </cell>
          <cell r="B282" t="str">
            <v>Hermiston Reclamation Funds</v>
          </cell>
          <cell r="C282">
            <v>363530</v>
          </cell>
        </row>
        <row r="283">
          <cell r="A283">
            <v>163005</v>
          </cell>
          <cell r="B283" t="str">
            <v>Columbia Bond Investments</v>
          </cell>
          <cell r="C283">
            <v>30998756.73</v>
          </cell>
        </row>
        <row r="284">
          <cell r="A284">
            <v>163500</v>
          </cell>
          <cell r="B284" t="str">
            <v>SERP-CSV</v>
          </cell>
          <cell r="C284">
            <v>33188551.949999999</v>
          </cell>
        </row>
        <row r="285">
          <cell r="A285">
            <v>163504</v>
          </cell>
          <cell r="B285" t="str">
            <v>Invest in SERP Trust</v>
          </cell>
          <cell r="C285">
            <v>557621.43999999994</v>
          </cell>
        </row>
        <row r="286">
          <cell r="A286">
            <v>163505</v>
          </cell>
          <cell r="B286" t="str">
            <v>Investment in Trust - Def Cmp</v>
          </cell>
          <cell r="C286">
            <v>10385204.369999999</v>
          </cell>
        </row>
        <row r="287">
          <cell r="A287">
            <v>163510</v>
          </cell>
          <cell r="B287" t="str">
            <v>Corp - Owned Life - Cash Surr Value</v>
          </cell>
          <cell r="C287">
            <v>96013373.909999996</v>
          </cell>
        </row>
        <row r="288">
          <cell r="A288">
            <v>163520</v>
          </cell>
          <cell r="B288" t="str">
            <v>Corp - Owned Life (COLI) Loans</v>
          </cell>
          <cell r="C288">
            <v>-75074723.069999993</v>
          </cell>
        </row>
        <row r="289">
          <cell r="A289">
            <v>163751</v>
          </cell>
          <cell r="B289" t="str">
            <v>LCT Operating Trust Account</v>
          </cell>
          <cell r="C289">
            <v>343068</v>
          </cell>
        </row>
        <row r="290">
          <cell r="A290">
            <v>164000</v>
          </cell>
          <cell r="B290" t="str">
            <v>Other Investments - Other</v>
          </cell>
          <cell r="C290">
            <v>125006.5</v>
          </cell>
        </row>
        <row r="291">
          <cell r="A291">
            <v>165101</v>
          </cell>
          <cell r="B291" t="str">
            <v>Interwest Mining</v>
          </cell>
          <cell r="C291">
            <v>1000</v>
          </cell>
        </row>
        <row r="292">
          <cell r="A292">
            <v>165102</v>
          </cell>
          <cell r="B292" t="str">
            <v>PacifiCorp Environmental Remediation Co. (PERCO)</v>
          </cell>
          <cell r="C292">
            <v>900000</v>
          </cell>
        </row>
        <row r="293">
          <cell r="A293">
            <v>165105</v>
          </cell>
          <cell r="B293" t="str">
            <v>Centralia Mining Co.</v>
          </cell>
          <cell r="C293">
            <v>1000</v>
          </cell>
        </row>
        <row r="294">
          <cell r="A294">
            <v>165106</v>
          </cell>
          <cell r="B294" t="str">
            <v>Energy West Mining Co.</v>
          </cell>
          <cell r="C294">
            <v>1000</v>
          </cell>
        </row>
        <row r="295">
          <cell r="A295">
            <v>165107</v>
          </cell>
          <cell r="B295" t="str">
            <v>Pacific Power &amp; Light</v>
          </cell>
          <cell r="C295">
            <v>100</v>
          </cell>
        </row>
        <row r="296">
          <cell r="A296">
            <v>165110</v>
          </cell>
          <cell r="B296" t="str">
            <v>PMI/Bridger</v>
          </cell>
          <cell r="C296">
            <v>1</v>
          </cell>
        </row>
        <row r="297">
          <cell r="A297">
            <v>165111</v>
          </cell>
          <cell r="B297" t="str">
            <v>Glenrock Coal</v>
          </cell>
          <cell r="C297">
            <v>1</v>
          </cell>
        </row>
        <row r="298">
          <cell r="A298">
            <v>165112</v>
          </cell>
          <cell r="B298" t="str">
            <v>PacifiCorp Capital I</v>
          </cell>
          <cell r="C298">
            <v>0</v>
          </cell>
        </row>
        <row r="299">
          <cell r="A299">
            <v>165113</v>
          </cell>
          <cell r="B299" t="str">
            <v>PacifiCorp Capital II</v>
          </cell>
          <cell r="C299">
            <v>0</v>
          </cell>
        </row>
        <row r="300">
          <cell r="A300">
            <v>165294</v>
          </cell>
          <cell r="B300" t="str">
            <v>Investment in Canopy Botanicals, Inc.</v>
          </cell>
          <cell r="C300">
            <v>251.02</v>
          </cell>
        </row>
        <row r="301">
          <cell r="A301">
            <v>167102</v>
          </cell>
          <cell r="B301" t="str">
            <v>PacifiCorp Environmental Remediation Co. (PERCO)</v>
          </cell>
          <cell r="C301">
            <v>5057490.97</v>
          </cell>
        </row>
        <row r="302">
          <cell r="A302">
            <v>167110</v>
          </cell>
          <cell r="B302" t="str">
            <v>PMI/Bridger</v>
          </cell>
          <cell r="C302">
            <v>65224461.689999998</v>
          </cell>
        </row>
        <row r="303">
          <cell r="A303">
            <v>167293</v>
          </cell>
          <cell r="B303" t="str">
            <v>Invest in PCorp Future Generations, Inc. Eq Earn</v>
          </cell>
          <cell r="C303">
            <v>-3900.91</v>
          </cell>
        </row>
        <row r="304">
          <cell r="A304">
            <v>167294</v>
          </cell>
          <cell r="B304" t="str">
            <v>Investment in Canopy Botanicals, Inc.- Equity Earn</v>
          </cell>
          <cell r="C304">
            <v>-3747.61</v>
          </cell>
        </row>
        <row r="305">
          <cell r="A305">
            <v>175501</v>
          </cell>
          <cell r="B305" t="str">
            <v>Investment in Williams Fork (Trapper Mine)</v>
          </cell>
          <cell r="C305">
            <v>6433900</v>
          </cell>
        </row>
        <row r="306">
          <cell r="A306">
            <v>175502</v>
          </cell>
          <cell r="B306" t="str">
            <v>Investment Land Resources (Bogle Farms)</v>
          </cell>
          <cell r="C306">
            <v>69928.31</v>
          </cell>
        </row>
        <row r="307">
          <cell r="A307">
            <v>175751</v>
          </cell>
          <cell r="B307" t="str">
            <v>Investment in Trapper Mine-Equity Earnings</v>
          </cell>
          <cell r="C307">
            <v>268735.23</v>
          </cell>
        </row>
        <row r="308">
          <cell r="A308">
            <v>177002</v>
          </cell>
          <cell r="B308" t="str">
            <v>2000 SPI Stock Incentive Plan</v>
          </cell>
          <cell r="C308">
            <v>-0.01</v>
          </cell>
        </row>
        <row r="309">
          <cell r="A309">
            <v>177003</v>
          </cell>
          <cell r="B309" t="str">
            <v>2001 SPI Stock Incentive Plan</v>
          </cell>
          <cell r="C309">
            <v>58878.25</v>
          </cell>
        </row>
        <row r="310">
          <cell r="A310">
            <v>177004</v>
          </cell>
          <cell r="B310" t="str">
            <v>2002 SPI Stock Incentive Plan</v>
          </cell>
          <cell r="C310">
            <v>299846.96999999997</v>
          </cell>
        </row>
        <row r="311">
          <cell r="A311">
            <v>177005</v>
          </cell>
          <cell r="B311" t="str">
            <v>2002 SPI Stock Incentive Plan - PPM</v>
          </cell>
          <cell r="C311">
            <v>44978</v>
          </cell>
        </row>
        <row r="312">
          <cell r="A312">
            <v>182600</v>
          </cell>
          <cell r="B312" t="str">
            <v>Prepayment-Other</v>
          </cell>
          <cell r="C312">
            <v>730046.16</v>
          </cell>
        </row>
        <row r="313">
          <cell r="A313">
            <v>183103</v>
          </cell>
          <cell r="B313" t="str">
            <v>8 1/4% Quips Series A 6/30/2036 (PC I)</v>
          </cell>
          <cell r="C313">
            <v>0</v>
          </cell>
        </row>
        <row r="314">
          <cell r="A314">
            <v>183104</v>
          </cell>
          <cell r="B314" t="str">
            <v>7.70% QUIPS Series B 9/30/2037 (PC II)</v>
          </cell>
          <cell r="C314">
            <v>0</v>
          </cell>
        </row>
        <row r="315">
          <cell r="A315">
            <v>183105</v>
          </cell>
          <cell r="B315" t="str">
            <v>Emery Co. 1991 Refunding PCRB</v>
          </cell>
          <cell r="C315">
            <v>412885.8</v>
          </cell>
        </row>
        <row r="316">
          <cell r="A316">
            <v>183106</v>
          </cell>
          <cell r="B316" t="str">
            <v>3.4% Lincoln Co. 1991 PCRB Due 2016</v>
          </cell>
          <cell r="C316">
            <v>368594.48</v>
          </cell>
        </row>
        <row r="317">
          <cell r="A317">
            <v>183107</v>
          </cell>
          <cell r="B317" t="str">
            <v>PCRB - Forsyth 1/1/18</v>
          </cell>
          <cell r="C317">
            <v>172291.56</v>
          </cell>
        </row>
        <row r="318">
          <cell r="A318">
            <v>183108</v>
          </cell>
          <cell r="B318" t="str">
            <v>PCRB - Sweetwater A 1/1/17</v>
          </cell>
          <cell r="C318">
            <v>194743.86</v>
          </cell>
        </row>
        <row r="319">
          <cell r="A319">
            <v>183109</v>
          </cell>
          <cell r="B319" t="str">
            <v>PCRB - Gillette 1/1/14</v>
          </cell>
          <cell r="C319">
            <v>151442.01999999999</v>
          </cell>
        </row>
        <row r="320">
          <cell r="A320">
            <v>183110</v>
          </cell>
          <cell r="B320" t="str">
            <v>PCRB - Sweetwater/Converse 1/1/14</v>
          </cell>
          <cell r="C320">
            <v>0</v>
          </cell>
        </row>
        <row r="321">
          <cell r="A321">
            <v>183111</v>
          </cell>
          <cell r="B321" t="str">
            <v>3.9% Sweetwater Co. 1984 PCRB Due 2014</v>
          </cell>
          <cell r="C321">
            <v>128121.3</v>
          </cell>
        </row>
        <row r="322">
          <cell r="A322">
            <v>183112</v>
          </cell>
          <cell r="B322" t="str">
            <v>4.125% City of Forsyth 1986 PCRB Due 2016</v>
          </cell>
          <cell r="C322">
            <v>54401.440000000002</v>
          </cell>
        </row>
        <row r="323">
          <cell r="A323">
            <v>183113</v>
          </cell>
          <cell r="B323" t="str">
            <v>Sweetwater 1990A (Refunding 1983B PCRB)</v>
          </cell>
          <cell r="C323">
            <v>303528.93</v>
          </cell>
        </row>
        <row r="324">
          <cell r="A324">
            <v>183114</v>
          </cell>
          <cell r="B324" t="str">
            <v>Sweetwater 1992A PCRB Due 4/1/05</v>
          </cell>
          <cell r="C324">
            <v>12934.41</v>
          </cell>
        </row>
        <row r="325">
          <cell r="A325">
            <v>183115</v>
          </cell>
          <cell r="B325" t="str">
            <v>Converse 1992 PCRB Due 7/1/06</v>
          </cell>
          <cell r="C325">
            <v>33239.78</v>
          </cell>
        </row>
        <row r="326">
          <cell r="A326">
            <v>183116</v>
          </cell>
          <cell r="B326" t="str">
            <v>Sweetwater 1992B PCRB Due 12/1/05</v>
          </cell>
          <cell r="C326">
            <v>18614.080000000002</v>
          </cell>
        </row>
        <row r="327">
          <cell r="A327">
            <v>183117</v>
          </cell>
          <cell r="B327" t="str">
            <v>5.65% Emery 1993A PCRB Due 2023</v>
          </cell>
          <cell r="C327">
            <v>1069319.78</v>
          </cell>
        </row>
        <row r="328">
          <cell r="A328">
            <v>183118</v>
          </cell>
          <cell r="B328" t="str">
            <v>5 5/8% Emery 1993B PCRB Due 2023</v>
          </cell>
          <cell r="C328">
            <v>412283.87</v>
          </cell>
        </row>
        <row r="329">
          <cell r="A329">
            <v>183119</v>
          </cell>
          <cell r="B329" t="str">
            <v>5 5/8% Lincoln 1993 PCRB Due 2021</v>
          </cell>
          <cell r="C329">
            <v>145973.79</v>
          </cell>
        </row>
        <row r="330">
          <cell r="A330">
            <v>183120</v>
          </cell>
          <cell r="B330" t="str">
            <v>Sweetwater Float Rate PCRB Series 1994A</v>
          </cell>
          <cell r="C330">
            <v>354571.39</v>
          </cell>
        </row>
        <row r="331">
          <cell r="A331">
            <v>183121</v>
          </cell>
          <cell r="B331" t="str">
            <v>Converse Float Rate PCRB Series 1994</v>
          </cell>
          <cell r="C331">
            <v>145544.01</v>
          </cell>
        </row>
        <row r="332">
          <cell r="A332">
            <v>183122</v>
          </cell>
          <cell r="B332" t="str">
            <v>Emery Float Rate PCRB Series 1994</v>
          </cell>
          <cell r="C332">
            <v>2268479.56</v>
          </cell>
        </row>
        <row r="333">
          <cell r="A333">
            <v>183123</v>
          </cell>
          <cell r="B333" t="str">
            <v>Carbon Float Rate PCRB Series 1994</v>
          </cell>
          <cell r="C333">
            <v>143201.31</v>
          </cell>
        </row>
        <row r="334">
          <cell r="A334">
            <v>183124</v>
          </cell>
          <cell r="B334" t="str">
            <v>Lincoln Float Rate PCRB Series 1994</v>
          </cell>
          <cell r="C334">
            <v>293129.8</v>
          </cell>
        </row>
        <row r="335">
          <cell r="A335">
            <v>183125</v>
          </cell>
          <cell r="B335" t="str">
            <v>Moffat Float Rate PCRB Series 1994</v>
          </cell>
          <cell r="C335">
            <v>438317.62</v>
          </cell>
        </row>
        <row r="336">
          <cell r="A336">
            <v>183126</v>
          </cell>
          <cell r="B336" t="str">
            <v>4.125% Converse Co. 1995 PCRB Due 2025</v>
          </cell>
          <cell r="C336">
            <v>96178.66</v>
          </cell>
        </row>
        <row r="337">
          <cell r="A337">
            <v>183127</v>
          </cell>
          <cell r="B337" t="str">
            <v>4.125% Lincoln Co. 1995 PCRB Due 2025</v>
          </cell>
          <cell r="C337">
            <v>293697.5</v>
          </cell>
        </row>
        <row r="338">
          <cell r="A338">
            <v>183128</v>
          </cell>
          <cell r="B338" t="str">
            <v>Sweetwater Float Rate PCRB Series 1995</v>
          </cell>
          <cell r="C338">
            <v>163858.5</v>
          </cell>
        </row>
        <row r="339">
          <cell r="A339">
            <v>183129</v>
          </cell>
          <cell r="B339" t="str">
            <v>Emery 6.15% PCRB Series 1996</v>
          </cell>
          <cell r="C339">
            <v>435765.66</v>
          </cell>
        </row>
        <row r="340">
          <cell r="A340">
            <v>183130</v>
          </cell>
          <cell r="B340" t="str">
            <v>6 3/4% FMB Due 4/1/2005</v>
          </cell>
          <cell r="C340">
            <v>106446.93</v>
          </cell>
        </row>
        <row r="341">
          <cell r="A341">
            <v>183131</v>
          </cell>
          <cell r="B341" t="str">
            <v>5.65% FMB Due 11/1/2006</v>
          </cell>
          <cell r="C341">
            <v>2080110.56</v>
          </cell>
        </row>
        <row r="342">
          <cell r="A342">
            <v>183144</v>
          </cell>
          <cell r="B342" t="str">
            <v>Med-Term Note Ser.C 9% Due 9/1/03</v>
          </cell>
          <cell r="C342">
            <v>0</v>
          </cell>
        </row>
        <row r="343">
          <cell r="A343">
            <v>183157</v>
          </cell>
          <cell r="B343" t="str">
            <v>Med-Term Note Ser.C 9.15% Due 8/9/11</v>
          </cell>
          <cell r="C343">
            <v>28082.61</v>
          </cell>
        </row>
        <row r="344">
          <cell r="A344">
            <v>183158</v>
          </cell>
          <cell r="B344" t="str">
            <v>Med-Term Note Ser.C 8.95% Due 9/1/11</v>
          </cell>
          <cell r="C344">
            <v>65873.25</v>
          </cell>
        </row>
        <row r="345">
          <cell r="A345">
            <v>183159</v>
          </cell>
          <cell r="B345" t="str">
            <v>Med-Term Note Ser.C 8.95% Due 9/1/11</v>
          </cell>
          <cell r="C345">
            <v>49623.75</v>
          </cell>
        </row>
        <row r="346">
          <cell r="A346">
            <v>183160</v>
          </cell>
          <cell r="B346" t="str">
            <v>Med-Term Note Ser.C 8.92% Due 9/1/11</v>
          </cell>
          <cell r="C346">
            <v>70699.05</v>
          </cell>
        </row>
        <row r="347">
          <cell r="A347">
            <v>183161</v>
          </cell>
          <cell r="B347" t="str">
            <v>Med Term Note Ser.C 8.53% Due 12/16/21</v>
          </cell>
          <cell r="C347">
            <v>68515.31</v>
          </cell>
        </row>
        <row r="348">
          <cell r="A348">
            <v>183162</v>
          </cell>
          <cell r="B348" t="str">
            <v>Med-Term Note Ser.C 8.29% Due 12/30/11</v>
          </cell>
          <cell r="C348">
            <v>9031.0499999999993</v>
          </cell>
        </row>
        <row r="349">
          <cell r="A349">
            <v>183163</v>
          </cell>
          <cell r="B349" t="str">
            <v>Med-Term Note Ser.C 8.375% Due 12/31/21</v>
          </cell>
          <cell r="C349">
            <v>22838.66</v>
          </cell>
        </row>
        <row r="350">
          <cell r="A350">
            <v>183164</v>
          </cell>
          <cell r="B350" t="str">
            <v>Med-Term Note Ser.C 8.26% Due 1/7/22</v>
          </cell>
          <cell r="C350">
            <v>19826.03</v>
          </cell>
        </row>
        <row r="351">
          <cell r="A351">
            <v>183165</v>
          </cell>
          <cell r="B351" t="str">
            <v>Med-Term Note Ser.C 8.27% Due 1/10/22</v>
          </cell>
          <cell r="C351">
            <v>18245.23</v>
          </cell>
        </row>
        <row r="352">
          <cell r="A352">
            <v>183166</v>
          </cell>
          <cell r="B352" t="str">
            <v>Med-Term Note Ser.C 8.26% Due 1/10/12</v>
          </cell>
          <cell r="C352">
            <v>3010.35</v>
          </cell>
        </row>
        <row r="353">
          <cell r="A353">
            <v>183167</v>
          </cell>
          <cell r="B353" t="str">
            <v>Med-Term Note Ser.C 7.67% Due 1/10/07</v>
          </cell>
          <cell r="C353">
            <v>6964.39</v>
          </cell>
        </row>
        <row r="354">
          <cell r="A354">
            <v>183168</v>
          </cell>
          <cell r="B354" t="str">
            <v>Med-Term Note Ser.C 8.28% Due 1/10/12</v>
          </cell>
          <cell r="C354">
            <v>5233.96</v>
          </cell>
        </row>
        <row r="355">
          <cell r="A355">
            <v>183169</v>
          </cell>
          <cell r="B355" t="str">
            <v>Med-Term Note Ser.C 8.25% Due 2/1/12</v>
          </cell>
          <cell r="C355">
            <v>9089.1200000000008</v>
          </cell>
        </row>
        <row r="356">
          <cell r="A356">
            <v>183170</v>
          </cell>
          <cell r="B356" t="str">
            <v>Med-Term Note Ser.D 7.86% Due 2/16/04</v>
          </cell>
          <cell r="C356">
            <v>0</v>
          </cell>
        </row>
        <row r="357">
          <cell r="A357">
            <v>183171</v>
          </cell>
          <cell r="B357" t="str">
            <v>Med-Term Note Ser.D 7.81% Due 2/16/04</v>
          </cell>
          <cell r="C357">
            <v>0</v>
          </cell>
        </row>
        <row r="358">
          <cell r="A358">
            <v>183174</v>
          </cell>
          <cell r="B358" t="str">
            <v>Med-Term Note Ser.D 7.79% Due 2/16/04</v>
          </cell>
          <cell r="C358">
            <v>0</v>
          </cell>
        </row>
        <row r="359">
          <cell r="A359">
            <v>183177</v>
          </cell>
          <cell r="B359" t="str">
            <v>Med-Term Note Ser.D 7.75% Due 2/16/04</v>
          </cell>
          <cell r="C359">
            <v>0</v>
          </cell>
        </row>
        <row r="360">
          <cell r="A360">
            <v>183192</v>
          </cell>
          <cell r="B360" t="str">
            <v>Med-Term Note Ser.E 7.32% Due 9/3/04</v>
          </cell>
          <cell r="C360">
            <v>2362.5300000000002</v>
          </cell>
        </row>
        <row r="361">
          <cell r="A361">
            <v>183196</v>
          </cell>
          <cell r="B361" t="str">
            <v>Med-Term Note Ser.E 8.07% Due 9/9/22</v>
          </cell>
          <cell r="C361">
            <v>43348.83</v>
          </cell>
        </row>
        <row r="362">
          <cell r="A362">
            <v>183199</v>
          </cell>
          <cell r="B362" t="str">
            <v>Med-Term Note Ser.E 7.43% Due 9/11/07</v>
          </cell>
          <cell r="C362">
            <v>3641.2</v>
          </cell>
        </row>
        <row r="363">
          <cell r="A363">
            <v>183200</v>
          </cell>
          <cell r="B363" t="str">
            <v>Med-Term Note Ser.E 8.12% Due 9/9/22</v>
          </cell>
          <cell r="C363">
            <v>270931.71000000002</v>
          </cell>
        </row>
        <row r="364">
          <cell r="A364">
            <v>183201</v>
          </cell>
          <cell r="B364" t="str">
            <v>Med-Term Note Ser.E 8.11% Due 9/9/22</v>
          </cell>
          <cell r="C364">
            <v>65023.41</v>
          </cell>
        </row>
        <row r="365">
          <cell r="A365">
            <v>183202</v>
          </cell>
          <cell r="B365" t="str">
            <v>Med-Term Note Ser.E 8.05% Due 9/14/22</v>
          </cell>
          <cell r="C365">
            <v>54186.57</v>
          </cell>
        </row>
        <row r="366">
          <cell r="A366">
            <v>183208</v>
          </cell>
          <cell r="B366" t="str">
            <v>Med-Term Note Ser.E 7.22% Due 9/18/07</v>
          </cell>
          <cell r="C366">
            <v>4634.32</v>
          </cell>
        </row>
        <row r="367">
          <cell r="A367">
            <v>183209</v>
          </cell>
          <cell r="B367" t="str">
            <v>Med-Term Note Ser.E 8.05% Due 9/1/22</v>
          </cell>
          <cell r="C367">
            <v>81279.75</v>
          </cell>
        </row>
        <row r="368">
          <cell r="A368">
            <v>183211</v>
          </cell>
          <cell r="B368" t="str">
            <v>Med-Term Note Ser.E 7.27% Due 9/24/07</v>
          </cell>
          <cell r="C368">
            <v>7414.7</v>
          </cell>
        </row>
        <row r="369">
          <cell r="A369">
            <v>183214</v>
          </cell>
          <cell r="B369" t="str">
            <v>Med-Term Note Ser.E 7.11% Due 9/24/04</v>
          </cell>
          <cell r="C369">
            <v>2372.2600000000002</v>
          </cell>
        </row>
        <row r="370">
          <cell r="A370">
            <v>183215</v>
          </cell>
          <cell r="B370" t="str">
            <v>Med-Term Note Ser.E 8.08% Due 10/14/22</v>
          </cell>
          <cell r="C370">
            <v>129268.07</v>
          </cell>
        </row>
        <row r="371">
          <cell r="A371">
            <v>183216</v>
          </cell>
          <cell r="B371" t="str">
            <v>Med-Term Note Ser.E 8.08% Due 10/14/22</v>
          </cell>
          <cell r="C371">
            <v>124296.8</v>
          </cell>
        </row>
        <row r="372">
          <cell r="A372">
            <v>183219</v>
          </cell>
          <cell r="B372" t="str">
            <v>Med-Term Note Ser.E 7.03% Due 10/15/03</v>
          </cell>
          <cell r="C372">
            <v>0</v>
          </cell>
        </row>
        <row r="373">
          <cell r="A373">
            <v>183220</v>
          </cell>
          <cell r="B373" t="str">
            <v>Med-Term Note Ser.E 7.34% Due 10/17/05</v>
          </cell>
          <cell r="C373">
            <v>4325.7</v>
          </cell>
        </row>
        <row r="374">
          <cell r="A374">
            <v>183221</v>
          </cell>
          <cell r="B374" t="str">
            <v>Med-Term Note Ser.E 7.36% Due 10/17/05</v>
          </cell>
          <cell r="C374">
            <v>4325.7</v>
          </cell>
        </row>
        <row r="375">
          <cell r="A375">
            <v>183222</v>
          </cell>
          <cell r="B375" t="str">
            <v>Med-Term Note Ser.E 7.27% Due 10/21/03</v>
          </cell>
          <cell r="C375">
            <v>0</v>
          </cell>
        </row>
        <row r="376">
          <cell r="A376">
            <v>183223</v>
          </cell>
          <cell r="B376" t="str">
            <v>Med-Term Note Ser.E 7.39% Due 10/21/03</v>
          </cell>
          <cell r="C376">
            <v>0</v>
          </cell>
        </row>
        <row r="377">
          <cell r="A377">
            <v>183224</v>
          </cell>
          <cell r="B377" t="str">
            <v>Med-Term Note Ser.E 7.30% Due 10/22/04</v>
          </cell>
          <cell r="C377">
            <v>3748.44</v>
          </cell>
        </row>
        <row r="378">
          <cell r="A378">
            <v>183225</v>
          </cell>
          <cell r="B378" t="str">
            <v>Med-Term Note Ser.E 7.30% Due 10/22/04</v>
          </cell>
          <cell r="C378">
            <v>3748.44</v>
          </cell>
        </row>
        <row r="379">
          <cell r="A379">
            <v>183226</v>
          </cell>
          <cell r="B379" t="str">
            <v>Med-Term Note Ser.E 7.30% Due 10/22/03</v>
          </cell>
          <cell r="C379">
            <v>0</v>
          </cell>
        </row>
        <row r="380">
          <cell r="A380">
            <v>183227</v>
          </cell>
          <cell r="B380" t="str">
            <v>Med-Term Note Ser.E 7.53% Due 10/26/04</v>
          </cell>
          <cell r="C380">
            <v>281.16000000000003</v>
          </cell>
        </row>
        <row r="381">
          <cell r="A381">
            <v>183228</v>
          </cell>
          <cell r="B381" t="str">
            <v>Med-Term Note Ser.E 7.71% Due 10/27/04</v>
          </cell>
          <cell r="C381">
            <v>1124.52</v>
          </cell>
        </row>
        <row r="382">
          <cell r="A382">
            <v>183229</v>
          </cell>
          <cell r="B382" t="str">
            <v>Med-Term Note Ser.E 7.71% Due 10/27/04</v>
          </cell>
          <cell r="C382">
            <v>1218.28</v>
          </cell>
        </row>
        <row r="383">
          <cell r="A383">
            <v>183230</v>
          </cell>
          <cell r="B383" t="str">
            <v>Med-Term Note Ser.E 7.72% Due 11/2/04</v>
          </cell>
          <cell r="C383">
            <v>548.52</v>
          </cell>
        </row>
        <row r="384">
          <cell r="A384">
            <v>183231</v>
          </cell>
          <cell r="B384" t="str">
            <v>Med-Term Note Ser.E 7.60% Due 11/1/04</v>
          </cell>
          <cell r="C384">
            <v>365.72</v>
          </cell>
        </row>
        <row r="385">
          <cell r="A385">
            <v>183233</v>
          </cell>
          <cell r="B385" t="str">
            <v>Med-Term Note Ser.E 7.66% Due 10/22/04</v>
          </cell>
          <cell r="C385">
            <v>1828.44</v>
          </cell>
        </row>
        <row r="386">
          <cell r="A386">
            <v>183236</v>
          </cell>
          <cell r="B386" t="str">
            <v>Med-Term Note Ser.E 8.13% Due 1/22/13</v>
          </cell>
          <cell r="C386">
            <v>33769.730000000003</v>
          </cell>
        </row>
        <row r="387">
          <cell r="A387">
            <v>183237</v>
          </cell>
          <cell r="B387" t="str">
            <v>Med-Term Note Ser.E 8.23% Due 1/20/23</v>
          </cell>
          <cell r="C387">
            <v>23889.88</v>
          </cell>
        </row>
        <row r="388">
          <cell r="A388">
            <v>183241</v>
          </cell>
          <cell r="B388" t="str">
            <v>Med-Term Note Ser.E 7.43% Due 1/24/05</v>
          </cell>
          <cell r="C388">
            <v>482.62</v>
          </cell>
        </row>
        <row r="389">
          <cell r="A389">
            <v>183242</v>
          </cell>
          <cell r="B389" t="str">
            <v>Med-Term Note Ser.E 7.43% Due 1/24/05</v>
          </cell>
          <cell r="C389">
            <v>1206.6400000000001</v>
          </cell>
        </row>
        <row r="390">
          <cell r="A390">
            <v>183246</v>
          </cell>
          <cell r="B390" t="str">
            <v>Med-Term Note Ser.E 8.23% Due 1/20/23</v>
          </cell>
          <cell r="C390">
            <v>19112.150000000001</v>
          </cell>
        </row>
        <row r="391">
          <cell r="A391">
            <v>183247</v>
          </cell>
          <cell r="B391" t="str">
            <v>Med-Term Note Ser.F 7.25% Due 8/1/13</v>
          </cell>
          <cell r="C391">
            <v>0</v>
          </cell>
        </row>
        <row r="392">
          <cell r="A392">
            <v>183248</v>
          </cell>
          <cell r="B392" t="str">
            <v>Med-Term Note Ser.F 7.25% Due 8/1/13</v>
          </cell>
          <cell r="C392">
            <v>0</v>
          </cell>
        </row>
        <row r="393">
          <cell r="A393">
            <v>183249</v>
          </cell>
          <cell r="B393" t="str">
            <v>Med-Term Note Ser.F 7.25% Due 8/1/13</v>
          </cell>
          <cell r="C393">
            <v>0</v>
          </cell>
        </row>
        <row r="394">
          <cell r="A394">
            <v>183250</v>
          </cell>
          <cell r="B394" t="str">
            <v>Med-Term Note Ser.F 7.25% Due 8/1/13</v>
          </cell>
          <cell r="C394">
            <v>0</v>
          </cell>
        </row>
        <row r="395">
          <cell r="A395">
            <v>183251</v>
          </cell>
          <cell r="B395" t="str">
            <v>Med-Term Note Ser.F 6.34% Due 7/28/03</v>
          </cell>
          <cell r="C395">
            <v>0</v>
          </cell>
        </row>
        <row r="396">
          <cell r="A396">
            <v>183252</v>
          </cell>
          <cell r="B396" t="str">
            <v>Med-Term Note Ser.F 6.34% Due 7/28/03</v>
          </cell>
          <cell r="C396">
            <v>0</v>
          </cell>
        </row>
        <row r="397">
          <cell r="A397">
            <v>183253</v>
          </cell>
          <cell r="B397" t="str">
            <v>Med-Term Note Ser.F 6.34% Due 7/28/03</v>
          </cell>
          <cell r="C397">
            <v>0</v>
          </cell>
        </row>
        <row r="398">
          <cell r="A398">
            <v>183254</v>
          </cell>
          <cell r="B398" t="str">
            <v>Med-Term Note Ser.F 6.34% Due 7/28/03</v>
          </cell>
          <cell r="C398">
            <v>0</v>
          </cell>
        </row>
        <row r="399">
          <cell r="A399">
            <v>183255</v>
          </cell>
          <cell r="B399" t="str">
            <v>Med-Term Note Ser.F 6.34% Due 7/28/03</v>
          </cell>
          <cell r="C399">
            <v>0</v>
          </cell>
        </row>
        <row r="400">
          <cell r="A400">
            <v>183256</v>
          </cell>
          <cell r="B400" t="str">
            <v>Med-Term Note Ser.F 6.31% Due 7/28/03</v>
          </cell>
          <cell r="C400">
            <v>0</v>
          </cell>
        </row>
        <row r="401">
          <cell r="A401">
            <v>183257</v>
          </cell>
          <cell r="B401" t="str">
            <v>Med-Term Note Ser.F 6.31% Due 7/28/03</v>
          </cell>
          <cell r="C401">
            <v>0</v>
          </cell>
        </row>
        <row r="402">
          <cell r="A402">
            <v>183258</v>
          </cell>
          <cell r="B402" t="str">
            <v>Med-Term Note Ser.F 6.31% Due 7/28/03</v>
          </cell>
          <cell r="C402">
            <v>0</v>
          </cell>
        </row>
        <row r="403">
          <cell r="A403">
            <v>183259</v>
          </cell>
          <cell r="B403" t="str">
            <v>Med-Term Note Ser.F 6.31% Due 7/28/03</v>
          </cell>
          <cell r="C403">
            <v>0</v>
          </cell>
        </row>
        <row r="404">
          <cell r="A404">
            <v>183260</v>
          </cell>
          <cell r="B404" t="str">
            <v>Med-Term Note Ser.F 7.40% Due 7/28/23</v>
          </cell>
          <cell r="C404">
            <v>0</v>
          </cell>
        </row>
        <row r="405">
          <cell r="A405">
            <v>183261</v>
          </cell>
          <cell r="B405" t="str">
            <v>Med-Term Note Ser.F 7.26% Due 7/21/23</v>
          </cell>
          <cell r="C405">
            <v>159971.97</v>
          </cell>
        </row>
        <row r="406">
          <cell r="A406">
            <v>183262</v>
          </cell>
          <cell r="B406" t="str">
            <v>Med-Term Note Ser.F 7.26% Due 7/21/23</v>
          </cell>
          <cell r="C406">
            <v>65173.59</v>
          </cell>
        </row>
        <row r="407">
          <cell r="A407">
            <v>183272</v>
          </cell>
          <cell r="B407" t="str">
            <v>Med-Term Note Ser.F 7.23% Due 8/16/23</v>
          </cell>
          <cell r="C407">
            <v>89209.98</v>
          </cell>
        </row>
        <row r="408">
          <cell r="A408">
            <v>183273</v>
          </cell>
          <cell r="B408" t="str">
            <v>Med-Term Note Ser.F 7.24% Due 8/16/23</v>
          </cell>
          <cell r="C408">
            <v>178419.91</v>
          </cell>
        </row>
        <row r="409">
          <cell r="A409">
            <v>183274</v>
          </cell>
          <cell r="B409" t="str">
            <v>Med-Term Note Ser.F 7.37% Due 8/11/2023</v>
          </cell>
          <cell r="C409">
            <v>0</v>
          </cell>
        </row>
        <row r="410">
          <cell r="A410">
            <v>183275</v>
          </cell>
          <cell r="B410" t="str">
            <v>Med-Term Note Ser.F 6.75% Due 9/14/23</v>
          </cell>
          <cell r="C410">
            <v>24938.27</v>
          </cell>
        </row>
        <row r="411">
          <cell r="A411">
            <v>183276</v>
          </cell>
          <cell r="B411" t="str">
            <v>Med-Term Note Ser.F 6.75% Due 9/14/23</v>
          </cell>
          <cell r="C411">
            <v>9975.1299999999992</v>
          </cell>
        </row>
        <row r="412">
          <cell r="A412">
            <v>183277</v>
          </cell>
          <cell r="B412" t="str">
            <v>Med-Term Note Ser.F 6.72% Due 9/14/23</v>
          </cell>
          <cell r="C412">
            <v>9975.1299999999992</v>
          </cell>
        </row>
        <row r="413">
          <cell r="A413">
            <v>183278</v>
          </cell>
          <cell r="B413" t="str">
            <v>Med-Term Note Ser.F 6.75% Due 10/26/23</v>
          </cell>
          <cell r="C413">
            <v>99878.74</v>
          </cell>
        </row>
        <row r="414">
          <cell r="A414">
            <v>183279</v>
          </cell>
          <cell r="B414" t="str">
            <v>Med-Term Note Ser.F 6.75% Due 10/26/23</v>
          </cell>
          <cell r="C414">
            <v>79903.28</v>
          </cell>
        </row>
        <row r="415">
          <cell r="A415">
            <v>183280</v>
          </cell>
          <cell r="B415" t="str">
            <v>Med-Term Note Ser.F 6.75% Due 10/26/23</v>
          </cell>
          <cell r="C415">
            <v>59927.18</v>
          </cell>
        </row>
        <row r="416">
          <cell r="A416">
            <v>183281</v>
          </cell>
          <cell r="B416" t="str">
            <v>Med-Term Note Ser.F 8.625% Due 12/31/24</v>
          </cell>
          <cell r="C416">
            <v>104587.44</v>
          </cell>
        </row>
        <row r="417">
          <cell r="A417">
            <v>183282</v>
          </cell>
          <cell r="B417" t="str">
            <v>Med Term Note Ser G 6.625% Due 6/1/07</v>
          </cell>
          <cell r="C417">
            <v>345980.5</v>
          </cell>
        </row>
        <row r="418">
          <cell r="A418">
            <v>183283</v>
          </cell>
          <cell r="B418" t="str">
            <v>Med-Term Note Ser.G 6.12% Due 1/15/2006</v>
          </cell>
          <cell r="C418">
            <v>130460.71</v>
          </cell>
        </row>
        <row r="419">
          <cell r="A419">
            <v>183284</v>
          </cell>
          <cell r="B419" t="str">
            <v>Med-Term Note Ser.G 6.71% Due 1/15/2026</v>
          </cell>
          <cell r="C419">
            <v>661043.80000000005</v>
          </cell>
        </row>
        <row r="420">
          <cell r="A420">
            <v>183285</v>
          </cell>
          <cell r="B420" t="str">
            <v>Med-Term Note Ser H 6.75% Due 7/15/2004</v>
          </cell>
          <cell r="C420">
            <v>159656.57</v>
          </cell>
        </row>
        <row r="421">
          <cell r="A421">
            <v>183286</v>
          </cell>
          <cell r="B421" t="str">
            <v>Med-Term Note Ser H 7.00% Due 7/15/2009</v>
          </cell>
          <cell r="C421">
            <v>892733.72</v>
          </cell>
        </row>
        <row r="422">
          <cell r="A422">
            <v>183287</v>
          </cell>
          <cell r="B422" t="str">
            <v>Med-Term Note Ser H 6.375% Due 5/15/2008</v>
          </cell>
          <cell r="C422">
            <v>598546.96</v>
          </cell>
        </row>
        <row r="423">
          <cell r="A423">
            <v>183289</v>
          </cell>
          <cell r="B423" t="str">
            <v>Unsecured Debt Issuance Expense</v>
          </cell>
          <cell r="C423">
            <v>229257.86</v>
          </cell>
        </row>
        <row r="424">
          <cell r="A424">
            <v>183290</v>
          </cell>
          <cell r="B424" t="str">
            <v>6.90% FMB Due 11/15/2011</v>
          </cell>
          <cell r="C424">
            <v>2766649.54</v>
          </cell>
        </row>
        <row r="425">
          <cell r="A425">
            <v>183291</v>
          </cell>
          <cell r="B425" t="str">
            <v>7.70% FMB Due 11/15/2031</v>
          </cell>
          <cell r="C425">
            <v>2659105.04</v>
          </cell>
        </row>
        <row r="426">
          <cell r="A426">
            <v>183292</v>
          </cell>
          <cell r="B426" t="str">
            <v>Sweetwater Co. 1988B Due 2014</v>
          </cell>
          <cell r="C426">
            <v>36675.83</v>
          </cell>
        </row>
        <row r="427">
          <cell r="A427">
            <v>183293</v>
          </cell>
          <cell r="B427" t="str">
            <v>3.9% Converse Co. 1988 PCRB Due 2014</v>
          </cell>
          <cell r="C427">
            <v>54216.43</v>
          </cell>
        </row>
        <row r="428">
          <cell r="A428">
            <v>183294</v>
          </cell>
          <cell r="B428" t="str">
            <v>4.30% FMB Due 9/15/2008</v>
          </cell>
          <cell r="C428">
            <v>1100000</v>
          </cell>
        </row>
        <row r="429">
          <cell r="A429">
            <v>183295</v>
          </cell>
          <cell r="B429" t="str">
            <v>5.45% FMB Due 9/15/2013</v>
          </cell>
          <cell r="C429">
            <v>1245833.3500000001</v>
          </cell>
        </row>
        <row r="430">
          <cell r="A430">
            <v>183901</v>
          </cell>
          <cell r="B430" t="str">
            <v>Preferred Stock Issuance Costs - $7.48 Series</v>
          </cell>
          <cell r="C430">
            <v>560288.37</v>
          </cell>
        </row>
        <row r="431">
          <cell r="A431">
            <v>184405</v>
          </cell>
          <cell r="B431" t="str">
            <v>Bridger Deferred Billings</v>
          </cell>
          <cell r="C431">
            <v>7035.46</v>
          </cell>
        </row>
        <row r="432">
          <cell r="A432">
            <v>184413</v>
          </cell>
          <cell r="B432" t="str">
            <v>Hayden Settlement</v>
          </cell>
          <cell r="C432">
            <v>613172.14</v>
          </cell>
        </row>
        <row r="433">
          <cell r="A433">
            <v>184414</v>
          </cell>
          <cell r="B433" t="str">
            <v>Deferred Coal Costs - Wyodak Settlement</v>
          </cell>
          <cell r="C433">
            <v>6340522.6600000001</v>
          </cell>
        </row>
        <row r="434">
          <cell r="A434">
            <v>184500</v>
          </cell>
          <cell r="B434" t="str">
            <v>Deferred Regulatory Expense</v>
          </cell>
          <cell r="C434">
            <v>5000</v>
          </cell>
        </row>
        <row r="435">
          <cell r="A435">
            <v>184750</v>
          </cell>
          <cell r="B435" t="str">
            <v>Preliminary Survey &amp; Investigation</v>
          </cell>
          <cell r="C435">
            <v>2725166.83</v>
          </cell>
        </row>
        <row r="436">
          <cell r="A436">
            <v>184960</v>
          </cell>
          <cell r="B436" t="str">
            <v>Temporary Facilities - Reconciliation</v>
          </cell>
          <cell r="C436">
            <v>87879.94</v>
          </cell>
        </row>
        <row r="437">
          <cell r="A437">
            <v>185010</v>
          </cell>
          <cell r="B437" t="str">
            <v>Mill Fork Tract Mine Rights - Lease Payments</v>
          </cell>
          <cell r="C437">
            <v>251753.12</v>
          </cell>
        </row>
        <row r="438">
          <cell r="A438">
            <v>185011</v>
          </cell>
          <cell r="B438" t="str">
            <v>Sales of Electric Utility Facilities &amp; Properties</v>
          </cell>
          <cell r="C438">
            <v>292203.84999999998</v>
          </cell>
        </row>
        <row r="439">
          <cell r="A439">
            <v>185012</v>
          </cell>
          <cell r="B439" t="str">
            <v>Property Damage Repairs - Insurance Losses</v>
          </cell>
          <cell r="C439">
            <v>1019.59</v>
          </cell>
        </row>
        <row r="440">
          <cell r="A440">
            <v>185015</v>
          </cell>
          <cell r="B440" t="str">
            <v>Deferred Projects - New Generation</v>
          </cell>
          <cell r="C440">
            <v>165.88</v>
          </cell>
        </row>
        <row r="441">
          <cell r="A441">
            <v>185020</v>
          </cell>
          <cell r="B441" t="str">
            <v>Deferred Charges - Water Rights Lease</v>
          </cell>
          <cell r="C441">
            <v>1225879.73</v>
          </cell>
        </row>
        <row r="442">
          <cell r="A442">
            <v>185025</v>
          </cell>
          <cell r="B442" t="str">
            <v>Deferred Financing Costs</v>
          </cell>
          <cell r="C442">
            <v>241968.36</v>
          </cell>
        </row>
        <row r="443">
          <cell r="A443">
            <v>185026</v>
          </cell>
          <cell r="B443" t="str">
            <v>Deferred S-3 Shelf Registration Costs</v>
          </cell>
          <cell r="C443">
            <v>161601.04</v>
          </cell>
        </row>
        <row r="444">
          <cell r="A444">
            <v>185027</v>
          </cell>
          <cell r="B444" t="str">
            <v>Unamortized Credit Agreement Costs</v>
          </cell>
          <cell r="C444">
            <v>496186.42</v>
          </cell>
        </row>
        <row r="445">
          <cell r="A445">
            <v>185028</v>
          </cell>
          <cell r="B445" t="str">
            <v>Unamortized PCRB LOC/SBBPA Costs</v>
          </cell>
          <cell r="C445">
            <v>242076.14</v>
          </cell>
        </row>
        <row r="446">
          <cell r="A446">
            <v>185029</v>
          </cell>
          <cell r="B446" t="str">
            <v>Unamortized PCRB Mode Conversion Costs</v>
          </cell>
          <cell r="C446">
            <v>1008862.67</v>
          </cell>
        </row>
        <row r="447">
          <cell r="A447">
            <v>185306</v>
          </cell>
          <cell r="B447" t="str">
            <v>TGS Buyout</v>
          </cell>
          <cell r="C447">
            <v>246286.86</v>
          </cell>
        </row>
        <row r="448">
          <cell r="A448">
            <v>185307</v>
          </cell>
          <cell r="B448" t="str">
            <v>TGS Buyout - CA Gen</v>
          </cell>
          <cell r="C448">
            <v>0</v>
          </cell>
        </row>
        <row r="449">
          <cell r="A449">
            <v>185308</v>
          </cell>
          <cell r="B449" t="str">
            <v>TGS Buyout - MT Gen</v>
          </cell>
          <cell r="C449">
            <v>0</v>
          </cell>
        </row>
        <row r="450">
          <cell r="A450">
            <v>185309</v>
          </cell>
          <cell r="B450" t="str">
            <v>Lakeview Buyout</v>
          </cell>
          <cell r="C450">
            <v>212792.31</v>
          </cell>
        </row>
        <row r="451">
          <cell r="A451">
            <v>185310</v>
          </cell>
          <cell r="B451" t="str">
            <v>Buffalo Settlement</v>
          </cell>
          <cell r="C451">
            <v>33882.39</v>
          </cell>
        </row>
        <row r="452">
          <cell r="A452">
            <v>185311</v>
          </cell>
          <cell r="B452" t="str">
            <v>Joseph Settlement</v>
          </cell>
          <cell r="C452">
            <v>1911882.8</v>
          </cell>
        </row>
        <row r="453">
          <cell r="A453">
            <v>185312</v>
          </cell>
          <cell r="B453" t="str">
            <v>Tri-State Firm Wheeling</v>
          </cell>
          <cell r="C453">
            <v>794610</v>
          </cell>
        </row>
        <row r="454">
          <cell r="A454">
            <v>185313</v>
          </cell>
          <cell r="B454" t="str">
            <v>Mead-Phoenix-Availability &amp; Trans Charge</v>
          </cell>
          <cell r="C454">
            <v>16338120</v>
          </cell>
        </row>
        <row r="455">
          <cell r="A455">
            <v>185318</v>
          </cell>
          <cell r="B455" t="str">
            <v>Bogus Creek Settlement</v>
          </cell>
          <cell r="C455">
            <v>-236000</v>
          </cell>
        </row>
        <row r="456">
          <cell r="A456">
            <v>185322</v>
          </cell>
          <cell r="B456" t="str">
            <v>Serp Intangible Asset</v>
          </cell>
          <cell r="C456">
            <v>1260000</v>
          </cell>
        </row>
        <row r="457">
          <cell r="A457">
            <v>185327</v>
          </cell>
          <cell r="B457" t="str">
            <v>Firth Cogeneration Buyout</v>
          </cell>
          <cell r="C457">
            <v>814146.74</v>
          </cell>
        </row>
        <row r="458">
          <cell r="A458">
            <v>185328</v>
          </cell>
          <cell r="B458" t="str">
            <v>Firth Cogeneration Buyout-CA</v>
          </cell>
          <cell r="C458">
            <v>0</v>
          </cell>
        </row>
        <row r="459">
          <cell r="A459">
            <v>185329</v>
          </cell>
          <cell r="B459" t="str">
            <v>Firth Cogeneration Buyout-MT</v>
          </cell>
          <cell r="C459">
            <v>0</v>
          </cell>
        </row>
        <row r="460">
          <cell r="A460">
            <v>185333</v>
          </cell>
          <cell r="B460" t="str">
            <v>Option Purchases</v>
          </cell>
          <cell r="C460">
            <v>720000</v>
          </cell>
        </row>
        <row r="461">
          <cell r="A461">
            <v>185334</v>
          </cell>
          <cell r="B461" t="str">
            <v>Hermiston Swap</v>
          </cell>
          <cell r="C461">
            <v>6699694.3600000003</v>
          </cell>
        </row>
        <row r="462">
          <cell r="A462">
            <v>185335</v>
          </cell>
          <cell r="B462" t="str">
            <v>Lacomb Irrigation</v>
          </cell>
          <cell r="C462">
            <v>819150</v>
          </cell>
        </row>
        <row r="463">
          <cell r="A463">
            <v>185336</v>
          </cell>
          <cell r="B463" t="str">
            <v>Bogus Creek</v>
          </cell>
          <cell r="C463">
            <v>1482640</v>
          </cell>
        </row>
        <row r="464">
          <cell r="A464">
            <v>185337</v>
          </cell>
          <cell r="B464" t="str">
            <v>Point-to-Point Transmission Reservations</v>
          </cell>
          <cell r="C464">
            <v>1423847.5</v>
          </cell>
        </row>
        <row r="465">
          <cell r="A465">
            <v>185340</v>
          </cell>
          <cell r="B465" t="str">
            <v>Transition Costs - Washington State</v>
          </cell>
          <cell r="C465">
            <v>2656079.77</v>
          </cell>
        </row>
        <row r="466">
          <cell r="A466">
            <v>185341</v>
          </cell>
          <cell r="B466" t="str">
            <v>Deferred Aquila Streamflow Hedge Costs</v>
          </cell>
          <cell r="C466">
            <v>1166664</v>
          </cell>
        </row>
        <row r="467">
          <cell r="A467">
            <v>185342</v>
          </cell>
          <cell r="B467" t="str">
            <v>Jim Boyd Hydro Buyout</v>
          </cell>
          <cell r="C467">
            <v>821695</v>
          </cell>
        </row>
        <row r="468">
          <cell r="A468">
            <v>185801</v>
          </cell>
          <cell r="B468" t="str">
            <v>Unrecovered Plant - Trojan-Debits</v>
          </cell>
          <cell r="C468">
            <v>15289420.93</v>
          </cell>
        </row>
        <row r="469">
          <cell r="A469">
            <v>185802</v>
          </cell>
          <cell r="B469" t="str">
            <v>Unrecovered Plant - Trojan-Credits-Dep'n</v>
          </cell>
          <cell r="C469">
            <v>-9603755.7599999998</v>
          </cell>
        </row>
        <row r="470">
          <cell r="A470">
            <v>185803</v>
          </cell>
          <cell r="B470" t="str">
            <v>Unrecovered Plant - Trojan-Decom-Dr</v>
          </cell>
          <cell r="C470">
            <v>17980540.710000001</v>
          </cell>
        </row>
        <row r="471">
          <cell r="A471">
            <v>185804</v>
          </cell>
          <cell r="B471" t="str">
            <v>Unrecovered Plant - Trojan-Decom-Cr</v>
          </cell>
          <cell r="C471">
            <v>-9704350.1699999999</v>
          </cell>
        </row>
        <row r="472">
          <cell r="A472">
            <v>185806</v>
          </cell>
          <cell r="B472" t="str">
            <v>Unrec Plant-Trojan-California</v>
          </cell>
          <cell r="C472">
            <v>0</v>
          </cell>
        </row>
        <row r="473">
          <cell r="A473">
            <v>185807</v>
          </cell>
          <cell r="B473" t="str">
            <v>Unrec Plant-Trojan-Montana</v>
          </cell>
          <cell r="C473">
            <v>0</v>
          </cell>
        </row>
        <row r="474">
          <cell r="A474">
            <v>185808</v>
          </cell>
          <cell r="B474" t="str">
            <v>Unrec Plant-Trojan-Washington</v>
          </cell>
          <cell r="C474">
            <v>-1907378.16</v>
          </cell>
        </row>
        <row r="475">
          <cell r="A475">
            <v>185809</v>
          </cell>
          <cell r="B475" t="str">
            <v>Unrec Plant-Trojan-Oregon</v>
          </cell>
          <cell r="C475">
            <v>-470009.77</v>
          </cell>
        </row>
        <row r="476">
          <cell r="A476">
            <v>185901</v>
          </cell>
          <cell r="B476" t="str">
            <v>FAS 133 Derivative Net Asset-NonCurrent</v>
          </cell>
          <cell r="C476">
            <v>155826567</v>
          </cell>
        </row>
        <row r="477">
          <cell r="A477">
            <v>185903</v>
          </cell>
          <cell r="B477" t="str">
            <v>MtM Trading Position - NonCurrent</v>
          </cell>
          <cell r="C477">
            <v>-1</v>
          </cell>
        </row>
        <row r="478">
          <cell r="A478">
            <v>186000</v>
          </cell>
          <cell r="B478" t="str">
            <v>DSR Regulatory Assets</v>
          </cell>
          <cell r="C478">
            <v>41486410.590000004</v>
          </cell>
        </row>
        <row r="479">
          <cell r="A479">
            <v>186110</v>
          </cell>
          <cell r="B479" t="str">
            <v>UT DSM AC-DLC Program</v>
          </cell>
          <cell r="C479">
            <v>-20</v>
          </cell>
        </row>
        <row r="480">
          <cell r="A480">
            <v>186901</v>
          </cell>
          <cell r="B480" t="str">
            <v>FAS 133 Derivative Net Regulatory Asset</v>
          </cell>
          <cell r="C480">
            <v>526897468</v>
          </cell>
        </row>
        <row r="481">
          <cell r="A481">
            <v>187001</v>
          </cell>
          <cell r="B481" t="str">
            <v>IDAI Costs - No. CA - Direct Access</v>
          </cell>
          <cell r="C481">
            <v>1582247.22</v>
          </cell>
        </row>
        <row r="482">
          <cell r="A482">
            <v>187002</v>
          </cell>
          <cell r="B482" t="str">
            <v>Oregon Direct Access</v>
          </cell>
          <cell r="C482">
            <v>267542.93</v>
          </cell>
        </row>
        <row r="483">
          <cell r="A483">
            <v>187003</v>
          </cell>
          <cell r="B483" t="str">
            <v>Retail Access Project - INC.</v>
          </cell>
          <cell r="C483">
            <v>1967252.22</v>
          </cell>
        </row>
        <row r="484">
          <cell r="A484">
            <v>187004</v>
          </cell>
          <cell r="B484" t="str">
            <v>Energy Trust of Oregon - SB 1149</v>
          </cell>
          <cell r="C484">
            <v>596.48</v>
          </cell>
        </row>
        <row r="485">
          <cell r="A485">
            <v>187005</v>
          </cell>
          <cell r="B485" t="str">
            <v>SB 1149 Implementation Costs - Phase 1 Residential</v>
          </cell>
          <cell r="C485">
            <v>904051.31</v>
          </cell>
        </row>
        <row r="486">
          <cell r="A486">
            <v>187006</v>
          </cell>
          <cell r="B486" t="str">
            <v>SB 1149 Implementation Costs-Small Non-Residential</v>
          </cell>
          <cell r="C486">
            <v>329198.21999999997</v>
          </cell>
        </row>
        <row r="487">
          <cell r="A487">
            <v>187007</v>
          </cell>
          <cell r="B487" t="str">
            <v>SB 1149 Implementation Costs-Large Non-Residential</v>
          </cell>
          <cell r="C487">
            <v>2797066.32</v>
          </cell>
        </row>
        <row r="488">
          <cell r="A488">
            <v>187015</v>
          </cell>
          <cell r="B488" t="str">
            <v>Reg Asset - Min. Pension Liab. Adj.</v>
          </cell>
          <cell r="C488">
            <v>233771982</v>
          </cell>
        </row>
        <row r="489">
          <cell r="A489">
            <v>187016</v>
          </cell>
          <cell r="B489" t="str">
            <v>Reg Asset - Min. SERP Liab. Adj.</v>
          </cell>
          <cell r="C489">
            <v>0</v>
          </cell>
        </row>
        <row r="490">
          <cell r="A490">
            <v>187020</v>
          </cell>
          <cell r="B490" t="str">
            <v>FAS 87 Def Pension</v>
          </cell>
          <cell r="C490">
            <v>0</v>
          </cell>
        </row>
        <row r="491">
          <cell r="A491">
            <v>187021</v>
          </cell>
          <cell r="B491" t="str">
            <v>FAS 88 Def Pension-Early Retirement</v>
          </cell>
          <cell r="C491">
            <v>0</v>
          </cell>
        </row>
        <row r="492">
          <cell r="A492">
            <v>187022</v>
          </cell>
          <cell r="B492" t="str">
            <v>FAS 87 Def Pension - CA-Gen</v>
          </cell>
          <cell r="C492">
            <v>0</v>
          </cell>
        </row>
        <row r="493">
          <cell r="A493">
            <v>187023</v>
          </cell>
          <cell r="B493" t="str">
            <v>FAS 88 Def Pension - CA-Gen-Er-Retire</v>
          </cell>
          <cell r="C493">
            <v>0</v>
          </cell>
        </row>
        <row r="494">
          <cell r="A494">
            <v>187024</v>
          </cell>
          <cell r="B494" t="str">
            <v>FAS 87 Def Pension - MT-Gen</v>
          </cell>
          <cell r="C494">
            <v>0</v>
          </cell>
        </row>
        <row r="495">
          <cell r="A495">
            <v>187025</v>
          </cell>
          <cell r="B495" t="str">
            <v>FAS 88 Def Pension - MT-Gen-Er-Retire</v>
          </cell>
          <cell r="C495">
            <v>0</v>
          </cell>
        </row>
        <row r="496">
          <cell r="A496">
            <v>187026</v>
          </cell>
          <cell r="B496" t="str">
            <v>FAS 87 Def Pension - Write-Down</v>
          </cell>
          <cell r="C496">
            <v>0</v>
          </cell>
        </row>
        <row r="497">
          <cell r="A497">
            <v>187027</v>
          </cell>
          <cell r="B497" t="str">
            <v>FAS 88 Def Pension - Write-Down-Er-Retire</v>
          </cell>
          <cell r="C497">
            <v>0</v>
          </cell>
        </row>
        <row r="498">
          <cell r="A498">
            <v>187030</v>
          </cell>
          <cell r="B498" t="str">
            <v>FAS 109 - Income Taxes- Electric</v>
          </cell>
          <cell r="C498">
            <v>536056206.06</v>
          </cell>
        </row>
        <row r="499">
          <cell r="A499">
            <v>187032</v>
          </cell>
          <cell r="B499" t="str">
            <v>FAS 109 - CA -Generation</v>
          </cell>
          <cell r="C499">
            <v>0</v>
          </cell>
        </row>
        <row r="500">
          <cell r="A500">
            <v>187033</v>
          </cell>
          <cell r="B500" t="str">
            <v>FAS 109 - MT-Generation</v>
          </cell>
          <cell r="C500">
            <v>0</v>
          </cell>
        </row>
        <row r="501">
          <cell r="A501">
            <v>187050</v>
          </cell>
          <cell r="B501" t="str">
            <v>Cholla Plant Transaction Costs</v>
          </cell>
          <cell r="C501">
            <v>15059202.619999999</v>
          </cell>
        </row>
        <row r="502">
          <cell r="A502">
            <v>187051</v>
          </cell>
          <cell r="B502" t="str">
            <v>Washington Colstrip #3 Regulatory Asset</v>
          </cell>
          <cell r="C502">
            <v>882876.74</v>
          </cell>
        </row>
        <row r="503">
          <cell r="A503">
            <v>187054</v>
          </cell>
          <cell r="B503" t="str">
            <v>Cholla Plant Transaction Costs-CA</v>
          </cell>
          <cell r="C503">
            <v>0</v>
          </cell>
        </row>
        <row r="504">
          <cell r="A504">
            <v>187055</v>
          </cell>
          <cell r="B504" t="str">
            <v>Cholla Plant Transaction Costs-MT</v>
          </cell>
          <cell r="C504">
            <v>0</v>
          </cell>
        </row>
        <row r="505">
          <cell r="A505">
            <v>187058</v>
          </cell>
          <cell r="B505" t="str">
            <v>Trail Mountain Mine Closure Costs</v>
          </cell>
          <cell r="C505">
            <v>8220372.9699999997</v>
          </cell>
        </row>
        <row r="506">
          <cell r="A506">
            <v>187059</v>
          </cell>
          <cell r="B506" t="str">
            <v>Trail Mountain Mine Unrecovered Investment</v>
          </cell>
          <cell r="C506">
            <v>11050217.52</v>
          </cell>
        </row>
        <row r="507">
          <cell r="A507">
            <v>187060</v>
          </cell>
          <cell r="B507" t="str">
            <v>Cholla Plant Transaction Costs-OR</v>
          </cell>
          <cell r="C507">
            <v>-721991.96</v>
          </cell>
        </row>
        <row r="508">
          <cell r="A508">
            <v>187061</v>
          </cell>
          <cell r="B508" t="str">
            <v>Cholla Plant Transaction Costs-WA</v>
          </cell>
          <cell r="C508">
            <v>-1301500.1599999999</v>
          </cell>
        </row>
        <row r="509">
          <cell r="A509">
            <v>187062</v>
          </cell>
          <cell r="B509" t="str">
            <v>Cholla Plant Transaction Costs-ID</v>
          </cell>
          <cell r="C509">
            <v>-442391.83</v>
          </cell>
        </row>
        <row r="510">
          <cell r="A510">
            <v>187104</v>
          </cell>
          <cell r="B510" t="str">
            <v>FAS 87/88 Pension UT</v>
          </cell>
          <cell r="C510">
            <v>12109553.59</v>
          </cell>
        </row>
        <row r="511">
          <cell r="A511">
            <v>187105</v>
          </cell>
          <cell r="B511" t="str">
            <v>98-00 Y2K Expense OR</v>
          </cell>
          <cell r="C511">
            <v>223882.5</v>
          </cell>
        </row>
        <row r="512">
          <cell r="A512">
            <v>187106</v>
          </cell>
          <cell r="B512" t="str">
            <v>BSIP/SAP - UT</v>
          </cell>
          <cell r="C512">
            <v>6310.79</v>
          </cell>
        </row>
        <row r="513">
          <cell r="A513">
            <v>187107</v>
          </cell>
          <cell r="B513" t="str">
            <v>Glenrock Mine Excluding Reclamation - UT</v>
          </cell>
          <cell r="C513">
            <v>7421353.5499999998</v>
          </cell>
        </row>
        <row r="514">
          <cell r="A514">
            <v>187108</v>
          </cell>
          <cell r="B514" t="str">
            <v>Software Write-Down 1997 - UT</v>
          </cell>
          <cell r="C514">
            <v>300045.3</v>
          </cell>
        </row>
        <row r="515">
          <cell r="A515">
            <v>187109</v>
          </cell>
          <cell r="B515" t="str">
            <v>Software Write-Down 1999 - UT</v>
          </cell>
          <cell r="C515">
            <v>214096.65</v>
          </cell>
        </row>
        <row r="516">
          <cell r="A516">
            <v>187110</v>
          </cell>
          <cell r="B516" t="str">
            <v>Transition Team Costs - UT</v>
          </cell>
          <cell r="C516">
            <v>283444.25</v>
          </cell>
        </row>
        <row r="517">
          <cell r="A517">
            <v>187111</v>
          </cell>
          <cell r="B517" t="str">
            <v>Noell Kempf CAP - UT</v>
          </cell>
          <cell r="C517">
            <v>49809.59</v>
          </cell>
        </row>
        <row r="518">
          <cell r="A518">
            <v>187112</v>
          </cell>
          <cell r="B518" t="str">
            <v>P&amp;M Strike Amort - UT</v>
          </cell>
          <cell r="C518">
            <v>748623.83</v>
          </cell>
        </row>
        <row r="519">
          <cell r="A519">
            <v>187113</v>
          </cell>
          <cell r="B519" t="str">
            <v>98 Early Retirement - OR</v>
          </cell>
          <cell r="C519">
            <v>14094962.75</v>
          </cell>
        </row>
        <row r="520">
          <cell r="A520">
            <v>187201</v>
          </cell>
          <cell r="B520" t="str">
            <v>May 2000 Transition Plan Costs - CA</v>
          </cell>
          <cell r="C520">
            <v>0</v>
          </cell>
        </row>
        <row r="521">
          <cell r="A521">
            <v>187202</v>
          </cell>
          <cell r="B521" t="str">
            <v>May 2000 Transition Plan Costs - ID</v>
          </cell>
          <cell r="C521">
            <v>1629381.01</v>
          </cell>
        </row>
        <row r="522">
          <cell r="A522">
            <v>187203</v>
          </cell>
          <cell r="B522" t="str">
            <v>May 2000 Transition Plan Costs - OR</v>
          </cell>
          <cell r="C522">
            <v>26050600.010000002</v>
          </cell>
        </row>
        <row r="523">
          <cell r="A523">
            <v>187204</v>
          </cell>
          <cell r="B523" t="str">
            <v>May 2000 Transition Plan Costs - UT</v>
          </cell>
          <cell r="C523">
            <v>10402582.720000001</v>
          </cell>
        </row>
        <row r="524">
          <cell r="A524">
            <v>187205</v>
          </cell>
          <cell r="B524" t="str">
            <v>May 2000 Transition Plan Costs - WY East</v>
          </cell>
          <cell r="C524">
            <v>3708057.87</v>
          </cell>
        </row>
        <row r="525">
          <cell r="A525">
            <v>187206</v>
          </cell>
          <cell r="B525" t="str">
            <v>May 2000 Transition Plan Costs - WY West</v>
          </cell>
          <cell r="C525">
            <v>656127.61</v>
          </cell>
        </row>
        <row r="526">
          <cell r="A526">
            <v>187240</v>
          </cell>
          <cell r="B526" t="str">
            <v>Contra Reg Asset - Transition Plan Severance</v>
          </cell>
          <cell r="C526">
            <v>-3406940.72</v>
          </cell>
        </row>
        <row r="527">
          <cell r="A527">
            <v>187507</v>
          </cell>
          <cell r="B527" t="str">
            <v>ARO/Reg Diff - Blundell Plant</v>
          </cell>
          <cell r="C527">
            <v>1097504.58</v>
          </cell>
        </row>
        <row r="528">
          <cell r="A528">
            <v>187508</v>
          </cell>
          <cell r="B528" t="str">
            <v>ARO/Reg Diff - Colstrip Plant Ponds</v>
          </cell>
          <cell r="C528">
            <v>21747</v>
          </cell>
        </row>
        <row r="529">
          <cell r="A529">
            <v>187509</v>
          </cell>
          <cell r="B529" t="str">
            <v>ARO/Reg Diff - Dave Johnson Plant Landfill</v>
          </cell>
          <cell r="C529">
            <v>31336.98</v>
          </cell>
        </row>
        <row r="530">
          <cell r="A530">
            <v>187510</v>
          </cell>
          <cell r="B530" t="str">
            <v>ARO/Reg Diff - Hunter Plant Original Landfill</v>
          </cell>
          <cell r="C530">
            <v>21185.8</v>
          </cell>
        </row>
        <row r="531">
          <cell r="A531">
            <v>187511</v>
          </cell>
          <cell r="B531" t="str">
            <v>ARO/Reg Diff - Hunter Plant Landfill Expansion</v>
          </cell>
          <cell r="C531">
            <v>16494.95</v>
          </cell>
        </row>
        <row r="532">
          <cell r="A532">
            <v>187513</v>
          </cell>
          <cell r="B532" t="str">
            <v>ARO/Reg Diff - Huntington Plant Landfill Expansion</v>
          </cell>
          <cell r="C532">
            <v>1657.38</v>
          </cell>
        </row>
        <row r="533">
          <cell r="A533">
            <v>187514</v>
          </cell>
          <cell r="B533" t="str">
            <v>ARO/Reg Diff - Jim Bridger Plant Landfill</v>
          </cell>
          <cell r="C533">
            <v>199121.43</v>
          </cell>
        </row>
        <row r="534">
          <cell r="A534">
            <v>187515</v>
          </cell>
          <cell r="B534" t="str">
            <v>ARO/Reg Diff - Jim Bridger Plant FGD Pond #1</v>
          </cell>
          <cell r="C534">
            <v>132300.91</v>
          </cell>
        </row>
        <row r="535">
          <cell r="A535">
            <v>187517</v>
          </cell>
          <cell r="B535" t="str">
            <v>ARO/Reg Diff - Jim Bridger Plant Evap Pond #3</v>
          </cell>
          <cell r="C535">
            <v>68513.17</v>
          </cell>
        </row>
        <row r="536">
          <cell r="A536">
            <v>187518</v>
          </cell>
          <cell r="B536" t="str">
            <v>ARO/Reg Diff - Jim Bridger Plant Raw Water Pond</v>
          </cell>
          <cell r="C536">
            <v>45635.69</v>
          </cell>
        </row>
        <row r="537">
          <cell r="A537">
            <v>187519</v>
          </cell>
          <cell r="B537" t="str">
            <v>ARO/Reg Diff - Jim Bridger Plant Pipeline</v>
          </cell>
          <cell r="C537">
            <v>947953.49</v>
          </cell>
        </row>
        <row r="538">
          <cell r="A538">
            <v>187527</v>
          </cell>
          <cell r="B538" t="str">
            <v>ARO/Reg Diff - Hermiston Plant</v>
          </cell>
          <cell r="C538">
            <v>349889.89</v>
          </cell>
        </row>
        <row r="539">
          <cell r="A539">
            <v>187528</v>
          </cell>
          <cell r="B539" t="str">
            <v>ARO/Reg Diff - American Fork Hydro Plant</v>
          </cell>
          <cell r="C539">
            <v>84584.47</v>
          </cell>
        </row>
        <row r="540">
          <cell r="A540">
            <v>187529</v>
          </cell>
          <cell r="B540" t="str">
            <v>ARO/Reg Diff - Powerdale Hydro Plant</v>
          </cell>
          <cell r="C540">
            <v>447131.41</v>
          </cell>
        </row>
        <row r="541">
          <cell r="A541">
            <v>187702</v>
          </cell>
          <cell r="B541" t="str">
            <v>Sch 292 Def Transition Adjust Reg Asset</v>
          </cell>
          <cell r="C541">
            <v>-1513</v>
          </cell>
        </row>
        <row r="542">
          <cell r="A542">
            <v>187703</v>
          </cell>
          <cell r="B542" t="str">
            <v>Sch 293 Def Transition Adjust Reg Asset</v>
          </cell>
          <cell r="C542">
            <v>-546</v>
          </cell>
        </row>
        <row r="543">
          <cell r="A543">
            <v>187708</v>
          </cell>
          <cell r="B543" t="str">
            <v>Sch 292 Small Non-Res SB1149 Adj Bal Acct</v>
          </cell>
          <cell r="C543">
            <v>546</v>
          </cell>
        </row>
        <row r="544">
          <cell r="A544">
            <v>187728</v>
          </cell>
          <cell r="B544" t="str">
            <v>Sch 293 Large Non-Res SB1149 Adj Bal Acct</v>
          </cell>
          <cell r="C544">
            <v>1513</v>
          </cell>
        </row>
        <row r="545">
          <cell r="A545">
            <v>187743</v>
          </cell>
          <cell r="B545" t="str">
            <v>Sch 294-25 Transition Adjustment Bal Acct</v>
          </cell>
          <cell r="C545">
            <v>354.79</v>
          </cell>
        </row>
        <row r="546">
          <cell r="A546">
            <v>187744</v>
          </cell>
          <cell r="B546" t="str">
            <v>Sch 294-27 Transition Adjustment Bal Acct</v>
          </cell>
          <cell r="C546">
            <v>2808.82</v>
          </cell>
        </row>
        <row r="547">
          <cell r="A547">
            <v>187764</v>
          </cell>
          <cell r="B547" t="str">
            <v>Implementation Cost II - Residential</v>
          </cell>
          <cell r="C547">
            <v>955212.48</v>
          </cell>
        </row>
        <row r="548">
          <cell r="A548">
            <v>187765</v>
          </cell>
          <cell r="B548" t="str">
            <v>Implementation Cost II - Non-Residential-Small</v>
          </cell>
          <cell r="C548">
            <v>984016.01</v>
          </cell>
        </row>
        <row r="549">
          <cell r="A549">
            <v>187766</v>
          </cell>
          <cell r="B549" t="str">
            <v>Implementation Cost II - Non-Residential-Large</v>
          </cell>
          <cell r="C549">
            <v>8495606.7799999993</v>
          </cell>
        </row>
        <row r="550">
          <cell r="A550">
            <v>187767</v>
          </cell>
          <cell r="B550" t="str">
            <v>Implementation cost 3 - Residential</v>
          </cell>
          <cell r="C550">
            <v>1053337.48</v>
          </cell>
        </row>
        <row r="551">
          <cell r="A551">
            <v>187768</v>
          </cell>
          <cell r="B551" t="str">
            <v>Implementation cost 3 - Non residential - Small</v>
          </cell>
          <cell r="C551">
            <v>641237.23</v>
          </cell>
        </row>
        <row r="552">
          <cell r="A552">
            <v>187769</v>
          </cell>
          <cell r="B552" t="str">
            <v>Implementation cost 3 - Non residential - Large</v>
          </cell>
          <cell r="C552">
            <v>3085522.34</v>
          </cell>
        </row>
        <row r="553">
          <cell r="A553">
            <v>187901</v>
          </cell>
          <cell r="B553" t="str">
            <v>Deferred Excess Net Power Costs - OR UM 995</v>
          </cell>
          <cell r="C553">
            <v>60694466</v>
          </cell>
        </row>
        <row r="554">
          <cell r="A554">
            <v>187902</v>
          </cell>
          <cell r="B554" t="str">
            <v>Deferred Excess Net Power Costs - UT</v>
          </cell>
          <cell r="C554">
            <v>4983733.91</v>
          </cell>
        </row>
        <row r="555">
          <cell r="A555">
            <v>187904</v>
          </cell>
          <cell r="B555" t="str">
            <v>Deferred Excess Net Power Costs - ID</v>
          </cell>
          <cell r="C555">
            <v>2372404</v>
          </cell>
        </row>
        <row r="556">
          <cell r="A556">
            <v>187906</v>
          </cell>
          <cell r="B556" t="str">
            <v>Deferred Excess Net Power Costs - OR UE 116 Bridge</v>
          </cell>
          <cell r="C556">
            <v>372673</v>
          </cell>
        </row>
        <row r="557">
          <cell r="A557">
            <v>187907</v>
          </cell>
          <cell r="B557" t="str">
            <v>Oregon UE134 Power Cost</v>
          </cell>
          <cell r="C557">
            <v>0</v>
          </cell>
        </row>
        <row r="558">
          <cell r="A558">
            <v>187951</v>
          </cell>
          <cell r="B558" t="str">
            <v>Deferred Cost of TOU Guarantee</v>
          </cell>
          <cell r="C558">
            <v>1633.51</v>
          </cell>
        </row>
        <row r="559">
          <cell r="A559">
            <v>187952</v>
          </cell>
          <cell r="B559" t="str">
            <v>Deferred Intervener Funding Grants</v>
          </cell>
          <cell r="C559">
            <v>103788</v>
          </cell>
        </row>
        <row r="560">
          <cell r="A560">
            <v>188010</v>
          </cell>
          <cell r="B560" t="str">
            <v>Environmental Costs</v>
          </cell>
          <cell r="C560">
            <v>5961535.9000000004</v>
          </cell>
        </row>
        <row r="561">
          <cell r="A561">
            <v>189201</v>
          </cell>
          <cell r="B561" t="str">
            <v>7% Series FMB Due 1998</v>
          </cell>
          <cell r="C561">
            <v>25344.34</v>
          </cell>
        </row>
        <row r="562">
          <cell r="A562">
            <v>189203</v>
          </cell>
          <cell r="B562" t="str">
            <v>7 1/2% Series FMB Due 2002</v>
          </cell>
          <cell r="C562">
            <v>100915.81</v>
          </cell>
        </row>
        <row r="563">
          <cell r="A563">
            <v>189204</v>
          </cell>
          <cell r="B563" t="str">
            <v>10 1/4% Series FMB Due 2005</v>
          </cell>
          <cell r="C563">
            <v>401155.17</v>
          </cell>
        </row>
        <row r="564">
          <cell r="A564">
            <v>189205</v>
          </cell>
          <cell r="B564" t="str">
            <v>9% Series FMB Due 2006</v>
          </cell>
          <cell r="C564">
            <v>582898</v>
          </cell>
        </row>
        <row r="565">
          <cell r="A565">
            <v>189206</v>
          </cell>
          <cell r="B565" t="str">
            <v>8 3/4% Series FMB Due 4/1/06</v>
          </cell>
          <cell r="C565">
            <v>433253.21</v>
          </cell>
        </row>
        <row r="566">
          <cell r="A566">
            <v>189207</v>
          </cell>
          <cell r="B566" t="str">
            <v>8 3/8% Series FMB Due 2006</v>
          </cell>
          <cell r="C566">
            <v>187472.17</v>
          </cell>
        </row>
        <row r="567">
          <cell r="A567">
            <v>189208</v>
          </cell>
          <cell r="B567" t="str">
            <v>8 1/2% Series FMB Due 3/1/07</v>
          </cell>
          <cell r="C567">
            <v>751414.89</v>
          </cell>
        </row>
        <row r="568">
          <cell r="A568">
            <v>189209</v>
          </cell>
          <cell r="B568" t="str">
            <v>8 1/4% Series FMB Due 2007</v>
          </cell>
          <cell r="C568">
            <v>163510.13</v>
          </cell>
        </row>
        <row r="569">
          <cell r="A569">
            <v>189212</v>
          </cell>
          <cell r="B569" t="str">
            <v>10 1/4% Series FMB Due 2009</v>
          </cell>
          <cell r="C569">
            <v>735106.46</v>
          </cell>
        </row>
        <row r="570">
          <cell r="A570">
            <v>189213</v>
          </cell>
          <cell r="B570" t="str">
            <v>13% Series FMB Due 2012</v>
          </cell>
          <cell r="C570">
            <v>160133.4</v>
          </cell>
        </row>
        <row r="571">
          <cell r="A571">
            <v>189214</v>
          </cell>
          <cell r="B571" t="str">
            <v>9 3/8% Series FMB Due 10/1/2016</v>
          </cell>
          <cell r="C571">
            <v>955249.68</v>
          </cell>
        </row>
        <row r="572">
          <cell r="A572">
            <v>189215</v>
          </cell>
          <cell r="B572" t="str">
            <v>8 3/4% Series FMB Due 12/1/16</v>
          </cell>
          <cell r="C572">
            <v>1774876.37</v>
          </cell>
        </row>
        <row r="573">
          <cell r="A573">
            <v>189216</v>
          </cell>
          <cell r="B573" t="str">
            <v>9 7/8% Series FMB Due 2017</v>
          </cell>
          <cell r="C573">
            <v>2656055.9</v>
          </cell>
        </row>
        <row r="574">
          <cell r="A574">
            <v>189217</v>
          </cell>
          <cell r="B574" t="str">
            <v>14 3/4% Series FMB Due 2010</v>
          </cell>
          <cell r="C574">
            <v>133990.56</v>
          </cell>
        </row>
        <row r="575">
          <cell r="A575">
            <v>189218</v>
          </cell>
          <cell r="B575" t="str">
            <v>16 3/8 % Series FMB Due 2011</v>
          </cell>
          <cell r="C575">
            <v>514960.99</v>
          </cell>
        </row>
        <row r="576">
          <cell r="A576">
            <v>189219</v>
          </cell>
          <cell r="B576" t="str">
            <v>7 3/4% Series FMB Due 2002</v>
          </cell>
          <cell r="C576">
            <v>114748.72</v>
          </cell>
        </row>
        <row r="577">
          <cell r="A577">
            <v>189220</v>
          </cell>
          <cell r="B577" t="str">
            <v>7 7/8% Series FMB Due 2001</v>
          </cell>
          <cell r="C577">
            <v>76975.91</v>
          </cell>
        </row>
        <row r="578">
          <cell r="A578">
            <v>189221</v>
          </cell>
          <cell r="B578" t="str">
            <v>8% Series FMB Due 2001</v>
          </cell>
          <cell r="C578">
            <v>74909.22</v>
          </cell>
        </row>
        <row r="579">
          <cell r="A579">
            <v>189222</v>
          </cell>
          <cell r="B579" t="str">
            <v>8% Series FMB Due 1999</v>
          </cell>
          <cell r="C579">
            <v>44074.96</v>
          </cell>
        </row>
        <row r="580">
          <cell r="A580">
            <v>189223</v>
          </cell>
          <cell r="B580" t="str">
            <v>8 3/8% Series FMB Due 1/1/04</v>
          </cell>
          <cell r="C580">
            <v>561719.68999999994</v>
          </cell>
        </row>
        <row r="581">
          <cell r="A581">
            <v>189224</v>
          </cell>
          <cell r="B581" t="str">
            <v>8 5/8% Series FMB Due 2006</v>
          </cell>
          <cell r="C581">
            <v>230839</v>
          </cell>
        </row>
        <row r="582">
          <cell r="A582">
            <v>189225</v>
          </cell>
          <cell r="B582" t="str">
            <v>MTN - 8.75% Series Due 11/1/99</v>
          </cell>
          <cell r="C582">
            <v>53320.17</v>
          </cell>
        </row>
        <row r="583">
          <cell r="A583">
            <v>189226</v>
          </cell>
          <cell r="B583" t="str">
            <v>8 7/8% Series FMB Due 11/1/07</v>
          </cell>
          <cell r="C583">
            <v>404318.13</v>
          </cell>
        </row>
        <row r="584">
          <cell r="A584">
            <v>189229</v>
          </cell>
          <cell r="B584" t="str">
            <v>MTN - 10.25% Series Due 4/1/09</v>
          </cell>
          <cell r="C584">
            <v>1507552.01</v>
          </cell>
        </row>
        <row r="585">
          <cell r="A585">
            <v>189230</v>
          </cell>
          <cell r="B585" t="str">
            <v>MTN - 14.75% Series Due 4/1/09</v>
          </cell>
          <cell r="C585">
            <v>209417.54</v>
          </cell>
        </row>
        <row r="586">
          <cell r="A586">
            <v>189231</v>
          </cell>
          <cell r="B586" t="str">
            <v>Variable Rate FMB Loss</v>
          </cell>
          <cell r="C586">
            <v>340185.06</v>
          </cell>
        </row>
        <row r="587">
          <cell r="A587">
            <v>189232</v>
          </cell>
          <cell r="B587" t="str">
            <v>MTN - 12.625% Series Due 4/1/13</v>
          </cell>
          <cell r="C587">
            <v>2107988.71</v>
          </cell>
        </row>
        <row r="588">
          <cell r="A588">
            <v>189233</v>
          </cell>
          <cell r="B588" t="str">
            <v>8 5/8% FMB Due 1996</v>
          </cell>
          <cell r="C588">
            <v>486934</v>
          </cell>
        </row>
        <row r="589">
          <cell r="A589">
            <v>189234</v>
          </cell>
          <cell r="B589" t="str">
            <v>8 1/2% Series FMB Due 1996</v>
          </cell>
          <cell r="C589">
            <v>501016.4</v>
          </cell>
        </row>
        <row r="590">
          <cell r="A590">
            <v>189235</v>
          </cell>
          <cell r="B590" t="str">
            <v>MTN - 9.0% Series C Due 9/1/03</v>
          </cell>
          <cell r="C590">
            <v>0</v>
          </cell>
        </row>
        <row r="591">
          <cell r="A591">
            <v>189236</v>
          </cell>
          <cell r="B591" t="str">
            <v>Wyodak Series A And B Bonds</v>
          </cell>
          <cell r="C591">
            <v>0</v>
          </cell>
        </row>
        <row r="592">
          <cell r="A592">
            <v>189237</v>
          </cell>
          <cell r="B592" t="str">
            <v>FMB-California Gen</v>
          </cell>
          <cell r="C592">
            <v>0</v>
          </cell>
        </row>
        <row r="593">
          <cell r="A593">
            <v>189238</v>
          </cell>
          <cell r="B593" t="str">
            <v>FMB-Montana Gen</v>
          </cell>
          <cell r="C593">
            <v>0</v>
          </cell>
        </row>
        <row r="594">
          <cell r="A594">
            <v>189301</v>
          </cell>
          <cell r="B594" t="str">
            <v>8 3/8% QUIDS Series A due 06/30/35</v>
          </cell>
          <cell r="C594">
            <v>3380462.99</v>
          </cell>
        </row>
        <row r="595">
          <cell r="A595">
            <v>189302</v>
          </cell>
          <cell r="B595" t="str">
            <v>8.55% QUIDS Series B due 12/31/25</v>
          </cell>
          <cell r="C595">
            <v>1835830.07</v>
          </cell>
        </row>
        <row r="596">
          <cell r="A596">
            <v>189401</v>
          </cell>
          <cell r="B596" t="str">
            <v>MTN Series F &amp; QUIPS Series A &amp; B</v>
          </cell>
          <cell r="C596">
            <v>5371037.4900000002</v>
          </cell>
        </row>
        <row r="597">
          <cell r="A597">
            <v>189402</v>
          </cell>
          <cell r="B597" t="str">
            <v>MTN Series F &amp; QUIPS Series A &amp; B</v>
          </cell>
          <cell r="C597">
            <v>5669428.46</v>
          </cell>
        </row>
        <row r="598">
          <cell r="A598">
            <v>189701</v>
          </cell>
          <cell r="B598" t="str">
            <v>6 1/8% Series Emery PCRB Due 2004</v>
          </cell>
          <cell r="C598">
            <v>55435.7</v>
          </cell>
        </row>
        <row r="599">
          <cell r="A599">
            <v>189702</v>
          </cell>
          <cell r="B599" t="str">
            <v>6 1/8% Series Carbon PCRB Due 2004</v>
          </cell>
          <cell r="C599">
            <v>43511.55</v>
          </cell>
        </row>
        <row r="600">
          <cell r="A600">
            <v>189703</v>
          </cell>
          <cell r="B600" t="str">
            <v>6 1/8% Series Lincoln PCRB Due 2004</v>
          </cell>
          <cell r="C600">
            <v>63330.26</v>
          </cell>
        </row>
        <row r="601">
          <cell r="A601">
            <v>189704</v>
          </cell>
          <cell r="B601" t="str">
            <v>Emery 6 3/8% PCRB Due 11/1/2006</v>
          </cell>
          <cell r="C601">
            <v>349430.76</v>
          </cell>
        </row>
        <row r="602">
          <cell r="A602">
            <v>189705</v>
          </cell>
          <cell r="B602" t="str">
            <v>Emery 5.9% PCRB Due 4/1/2008</v>
          </cell>
          <cell r="C602">
            <v>238001.96</v>
          </cell>
        </row>
        <row r="603">
          <cell r="A603">
            <v>189706</v>
          </cell>
          <cell r="B603" t="str">
            <v>11 1/8% Emery Co. PCRB (Refunded)</v>
          </cell>
          <cell r="C603">
            <v>1212713.99</v>
          </cell>
        </row>
        <row r="604">
          <cell r="A604">
            <v>189707</v>
          </cell>
          <cell r="B604" t="str">
            <v>11 1/8% Lincoln Co. PCRB (Refunded)</v>
          </cell>
          <cell r="C604">
            <v>1227565.1499999999</v>
          </cell>
        </row>
        <row r="605">
          <cell r="A605">
            <v>189708</v>
          </cell>
          <cell r="B605" t="str">
            <v>Emery 10.70% PCRB Due 9/1/2014</v>
          </cell>
          <cell r="C605">
            <v>693466.97</v>
          </cell>
        </row>
        <row r="606">
          <cell r="A606">
            <v>189709</v>
          </cell>
          <cell r="B606" t="str">
            <v>8 1/4% Series PCRB Due 6/1/17</v>
          </cell>
          <cell r="C606">
            <v>763286.54</v>
          </cell>
        </row>
        <row r="607">
          <cell r="A607">
            <v>189710</v>
          </cell>
          <cell r="B607" t="str">
            <v>8 5/8% Series PCRB Emery Due 6/1/17</v>
          </cell>
          <cell r="C607">
            <v>538113.28000000003</v>
          </cell>
        </row>
        <row r="608">
          <cell r="A608">
            <v>189711</v>
          </cell>
          <cell r="B608" t="str">
            <v>8 5/8% PCRB Lincoln Due 6/1/17</v>
          </cell>
          <cell r="C608">
            <v>262147.55</v>
          </cell>
        </row>
        <row r="609">
          <cell r="A609">
            <v>189712</v>
          </cell>
          <cell r="B609" t="str">
            <v>13 1/2% Series PCRB Due 2012</v>
          </cell>
          <cell r="C609">
            <v>559850.86</v>
          </cell>
        </row>
        <row r="610">
          <cell r="A610">
            <v>189713</v>
          </cell>
          <cell r="B610" t="str">
            <v>Moffat PCRB'S Due 1995-2008</v>
          </cell>
          <cell r="C610">
            <v>37450.17</v>
          </cell>
        </row>
        <row r="611">
          <cell r="A611">
            <v>189714</v>
          </cell>
          <cell r="B611" t="str">
            <v>Converse 6 3/8% PCRB Due 1/1/2007</v>
          </cell>
          <cell r="C611">
            <v>59794.04</v>
          </cell>
        </row>
        <row r="612">
          <cell r="A612">
            <v>189715</v>
          </cell>
          <cell r="B612" t="str">
            <v>Converse 7 3/4% PCRB Due 7/1/06</v>
          </cell>
          <cell r="C612">
            <v>51469.74</v>
          </cell>
        </row>
        <row r="613">
          <cell r="A613">
            <v>189716</v>
          </cell>
          <cell r="B613" t="str">
            <v>Sweetwater 6 % PCRB Due 10/1/2003</v>
          </cell>
          <cell r="C613">
            <v>60695.94</v>
          </cell>
        </row>
        <row r="614">
          <cell r="A614">
            <v>189717</v>
          </cell>
          <cell r="B614" t="str">
            <v>Sweetwater 8 3/8% Due 7/1/06</v>
          </cell>
          <cell r="C614">
            <v>11621.42</v>
          </cell>
        </row>
        <row r="615">
          <cell r="A615">
            <v>189718</v>
          </cell>
          <cell r="B615" t="str">
            <v>Sweetwater 8 1/2 % Due 12/1/05</v>
          </cell>
          <cell r="C615">
            <v>13156.6</v>
          </cell>
        </row>
        <row r="616">
          <cell r="A616">
            <v>189719</v>
          </cell>
          <cell r="B616" t="str">
            <v>Forsyth Loss Amortization</v>
          </cell>
          <cell r="C616">
            <v>467236.05</v>
          </cell>
        </row>
        <row r="617">
          <cell r="A617">
            <v>189720</v>
          </cell>
          <cell r="B617" t="str">
            <v>Sweetwater A Loss Amortization</v>
          </cell>
          <cell r="C617">
            <v>390355.35</v>
          </cell>
        </row>
        <row r="618">
          <cell r="A618">
            <v>189721</v>
          </cell>
          <cell r="B618" t="str">
            <v>Sweetwater 1983B Unamortized Loss</v>
          </cell>
          <cell r="C618">
            <v>362874.52</v>
          </cell>
        </row>
        <row r="619">
          <cell r="A619">
            <v>189722</v>
          </cell>
          <cell r="B619" t="str">
            <v>City Of Gillette PCRB         Unamortize</v>
          </cell>
          <cell r="C619">
            <v>417549.34</v>
          </cell>
        </row>
        <row r="620">
          <cell r="A620">
            <v>189723</v>
          </cell>
          <cell r="B620" t="str">
            <v>Swt/Con Loss Amortization</v>
          </cell>
          <cell r="C620">
            <v>405692.85</v>
          </cell>
        </row>
        <row r="621">
          <cell r="A621">
            <v>189724</v>
          </cell>
          <cell r="B621" t="str">
            <v>Sweetwater 1990A 7/1/2019</v>
          </cell>
          <cell r="C621">
            <v>350930.94</v>
          </cell>
        </row>
        <row r="622">
          <cell r="A622">
            <v>189725</v>
          </cell>
          <cell r="B622" t="str">
            <v>PCRB-California Gen</v>
          </cell>
          <cell r="C622">
            <v>0</v>
          </cell>
        </row>
        <row r="623">
          <cell r="A623">
            <v>189726</v>
          </cell>
          <cell r="B623" t="str">
            <v>PCRB-Montana Gen</v>
          </cell>
          <cell r="C623">
            <v>0</v>
          </cell>
        </row>
        <row r="624">
          <cell r="A624">
            <v>190101</v>
          </cell>
          <cell r="B624" t="str">
            <v>ADIT-Amort Of Debt Disc &amp; Exp</v>
          </cell>
          <cell r="C624">
            <v>119263.79</v>
          </cell>
        </row>
        <row r="625">
          <cell r="A625">
            <v>190103</v>
          </cell>
          <cell r="B625" t="str">
            <v>ADIT-Obsolete Mine Inventory</v>
          </cell>
          <cell r="C625">
            <v>7762271.6699999999</v>
          </cell>
        </row>
        <row r="626">
          <cell r="A626">
            <v>190105</v>
          </cell>
          <cell r="B626" t="str">
            <v>ADIT-Deferred Comp</v>
          </cell>
          <cell r="C626">
            <v>3434588.27</v>
          </cell>
        </row>
        <row r="627">
          <cell r="A627">
            <v>190107</v>
          </cell>
          <cell r="B627" t="str">
            <v>ADIT-Fed Inc Tax Interest</v>
          </cell>
          <cell r="C627">
            <v>-256</v>
          </cell>
        </row>
        <row r="628">
          <cell r="A628">
            <v>190111</v>
          </cell>
          <cell r="B628" t="str">
            <v>ADIT-Bad Debt</v>
          </cell>
          <cell r="C628">
            <v>19040048.34</v>
          </cell>
        </row>
        <row r="629">
          <cell r="A629">
            <v>190113</v>
          </cell>
          <cell r="B629" t="str">
            <v>ADIT-Sick Leave, Vacation &amp; Pt</v>
          </cell>
          <cell r="C629">
            <v>8807587.6999999993</v>
          </cell>
        </row>
        <row r="630">
          <cell r="A630">
            <v>190115</v>
          </cell>
          <cell r="B630" t="str">
            <v>ADIT-Injury &amp; Damages</v>
          </cell>
          <cell r="C630">
            <v>9168199.2300000004</v>
          </cell>
        </row>
        <row r="631">
          <cell r="A631">
            <v>190119</v>
          </cell>
          <cell r="B631" t="str">
            <v>ADIT-SERP Utility</v>
          </cell>
          <cell r="C631">
            <v>11681352.880000001</v>
          </cell>
        </row>
        <row r="632">
          <cell r="A632">
            <v>190121</v>
          </cell>
          <cell r="B632" t="str">
            <v>Cholla/GE Contract Amort</v>
          </cell>
          <cell r="C632">
            <v>23190445.649999999</v>
          </cell>
        </row>
        <row r="633">
          <cell r="A633">
            <v>190126</v>
          </cell>
          <cell r="B633" t="str">
            <v>Trojan-Additional Decommission</v>
          </cell>
          <cell r="C633">
            <v>-3637135.9</v>
          </cell>
        </row>
        <row r="634">
          <cell r="A634">
            <v>190128</v>
          </cell>
          <cell r="B634" t="str">
            <v>ADIT-Misc. Def Tax Debits</v>
          </cell>
          <cell r="C634">
            <v>4463966.88</v>
          </cell>
        </row>
        <row r="635">
          <cell r="A635">
            <v>190130</v>
          </cell>
          <cell r="B635" t="str">
            <v>ADIT-Misc. Def Reg. Asset</v>
          </cell>
          <cell r="C635">
            <v>-43182344.020000003</v>
          </cell>
        </row>
        <row r="636">
          <cell r="A636">
            <v>190134</v>
          </cell>
          <cell r="B636" t="str">
            <v>ADIT-Noncash Pension/Bonus/Severance</v>
          </cell>
          <cell r="C636">
            <v>-71245893.260000005</v>
          </cell>
        </row>
        <row r="637">
          <cell r="A637">
            <v>190136</v>
          </cell>
          <cell r="B637" t="str">
            <v>ADIT-Utility Asset Write Down</v>
          </cell>
          <cell r="C637">
            <v>22283417.66</v>
          </cell>
        </row>
        <row r="638">
          <cell r="A638">
            <v>190138</v>
          </cell>
          <cell r="B638" t="str">
            <v>ADIT-Misc. Accruals</v>
          </cell>
          <cell r="C638">
            <v>-16939732.460000001</v>
          </cell>
        </row>
        <row r="639">
          <cell r="A639">
            <v>190142</v>
          </cell>
          <cell r="B639" t="str">
            <v>Monsanto Contract</v>
          </cell>
          <cell r="C639">
            <v>1</v>
          </cell>
        </row>
        <row r="640">
          <cell r="A640">
            <v>190144</v>
          </cell>
          <cell r="B640" t="str">
            <v>ADIT- Emission Allowance</v>
          </cell>
          <cell r="C640">
            <v>-123489</v>
          </cell>
        </row>
        <row r="641">
          <cell r="A641">
            <v>190148</v>
          </cell>
          <cell r="B641" t="str">
            <v>ADIT- Bonus Liability</v>
          </cell>
          <cell r="C641">
            <v>3334489</v>
          </cell>
        </row>
        <row r="642">
          <cell r="A642">
            <v>190150</v>
          </cell>
          <cell r="B642" t="str">
            <v>ADIT- Nw Power Act</v>
          </cell>
          <cell r="C642">
            <v>3625243.2</v>
          </cell>
        </row>
        <row r="643">
          <cell r="A643">
            <v>190152</v>
          </cell>
          <cell r="B643" t="str">
            <v>ADIT- Glenrock 263A</v>
          </cell>
          <cell r="C643">
            <v>-3183815.14</v>
          </cell>
        </row>
        <row r="644">
          <cell r="A644">
            <v>190156</v>
          </cell>
          <cell r="B644" t="str">
            <v>Amort. Overburden-Glenrock</v>
          </cell>
          <cell r="C644">
            <v>-3447242</v>
          </cell>
        </row>
        <row r="645">
          <cell r="A645">
            <v>190158</v>
          </cell>
          <cell r="B645" t="str">
            <v>Redding Renegotiated Contract</v>
          </cell>
          <cell r="C645">
            <v>2511552.83</v>
          </cell>
        </row>
        <row r="646">
          <cell r="A646">
            <v>190170</v>
          </cell>
          <cell r="B646" t="str">
            <v>Exch Gain/Loss-Tulana Farms</v>
          </cell>
          <cell r="C646">
            <v>295695</v>
          </cell>
        </row>
        <row r="647">
          <cell r="A647">
            <v>190172</v>
          </cell>
          <cell r="B647" t="str">
            <v>SEC 174 R&amp;E Expend</v>
          </cell>
          <cell r="C647">
            <v>9160594.0700000003</v>
          </cell>
        </row>
        <row r="648">
          <cell r="A648">
            <v>190174</v>
          </cell>
          <cell r="B648" t="str">
            <v>ADIT-Severance</v>
          </cell>
          <cell r="C648">
            <v>-4671771.53</v>
          </cell>
        </row>
        <row r="649">
          <cell r="A649">
            <v>190180</v>
          </cell>
          <cell r="B649" t="str">
            <v>ADIT-Merger Credits/Misc. Giveback</v>
          </cell>
          <cell r="C649">
            <v>23127568.68</v>
          </cell>
        </row>
        <row r="650">
          <cell r="A650">
            <v>190184</v>
          </cell>
          <cell r="B650" t="str">
            <v>ADIT-FAS 87/88 Deferred Pension</v>
          </cell>
          <cell r="C650">
            <v>32973615</v>
          </cell>
        </row>
        <row r="651">
          <cell r="A651">
            <v>190186</v>
          </cell>
          <cell r="B651" t="str">
            <v>ADIT-FAS CA/MT Writeoff-Fed</v>
          </cell>
          <cell r="C651">
            <v>-110621</v>
          </cell>
        </row>
        <row r="652">
          <cell r="A652">
            <v>190188</v>
          </cell>
          <cell r="B652" t="str">
            <v>ADIT-University of WY Contract Amort</v>
          </cell>
          <cell r="C652">
            <v>-1237.6099999999999</v>
          </cell>
        </row>
        <row r="653">
          <cell r="A653">
            <v>190190</v>
          </cell>
          <cell r="B653" t="str">
            <v>ADIT-Minimum Pension Liability Adj.</v>
          </cell>
          <cell r="C653">
            <v>838344</v>
          </cell>
        </row>
        <row r="654">
          <cell r="A654">
            <v>190192</v>
          </cell>
          <cell r="B654" t="str">
            <v>ADIT-Minimum SERP Liability Adj.</v>
          </cell>
          <cell r="C654">
            <v>300943</v>
          </cell>
        </row>
        <row r="655">
          <cell r="A655">
            <v>190193</v>
          </cell>
          <cell r="B655" t="str">
            <v>ADIT-FAS 143 ARO Adjustment</v>
          </cell>
          <cell r="C655">
            <v>558242</v>
          </cell>
        </row>
        <row r="656">
          <cell r="A656">
            <v>190400</v>
          </cell>
          <cell r="B656" t="str">
            <v>PMI-Vacation/Bonus Adj.</v>
          </cell>
          <cell r="C656">
            <v>608085.34</v>
          </cell>
        </row>
        <row r="657">
          <cell r="A657">
            <v>190401</v>
          </cell>
          <cell r="B657" t="str">
            <v>PMI-Rent Exp (Safe Harbor Lease)</v>
          </cell>
          <cell r="C657">
            <v>-1063045.9099999999</v>
          </cell>
        </row>
        <row r="658">
          <cell r="A658">
            <v>190402</v>
          </cell>
          <cell r="B658" t="str">
            <v>PMI-Sec. 263A Adj.</v>
          </cell>
          <cell r="C658">
            <v>2196127.89</v>
          </cell>
        </row>
        <row r="659">
          <cell r="A659">
            <v>190403</v>
          </cell>
          <cell r="B659" t="str">
            <v>PMI-Recl Trust Earn-Interest</v>
          </cell>
          <cell r="C659">
            <v>9857198.7799999993</v>
          </cell>
        </row>
        <row r="660">
          <cell r="A660">
            <v>190404</v>
          </cell>
          <cell r="B660" t="str">
            <v>PMI-Wy Extraction Taxes</v>
          </cell>
          <cell r="C660">
            <v>3673161.07</v>
          </cell>
        </row>
        <row r="661">
          <cell r="A661">
            <v>190500</v>
          </cell>
          <cell r="B661" t="str">
            <v>CMC-Accrued Final Reclam.</v>
          </cell>
          <cell r="C661">
            <v>-5032968.78</v>
          </cell>
        </row>
        <row r="662">
          <cell r="A662">
            <v>190504</v>
          </cell>
          <cell r="B662" t="str">
            <v>CMC-Amort. Overburden</v>
          </cell>
          <cell r="C662">
            <v>507078</v>
          </cell>
        </row>
        <row r="663">
          <cell r="A663">
            <v>192001</v>
          </cell>
          <cell r="B663" t="str">
            <v>ADIT-Malin Line Adj.</v>
          </cell>
          <cell r="C663">
            <v>12551411.42</v>
          </cell>
        </row>
        <row r="664">
          <cell r="A664">
            <v>192008</v>
          </cell>
          <cell r="B664" t="str">
            <v>ADIT-Bend Service Center</v>
          </cell>
          <cell r="C664">
            <v>245408.67</v>
          </cell>
        </row>
        <row r="665">
          <cell r="A665">
            <v>192010</v>
          </cell>
          <cell r="B665" t="str">
            <v>ADIT-Non Utility Asset Write Down</v>
          </cell>
          <cell r="C665">
            <v>142666</v>
          </cell>
        </row>
        <row r="666">
          <cell r="A666">
            <v>192020</v>
          </cell>
          <cell r="B666" t="str">
            <v>ADIT-Yakima Hydro Licensing Fee Write-off</v>
          </cell>
          <cell r="C666">
            <v>-2101661</v>
          </cell>
        </row>
        <row r="667">
          <cell r="A667">
            <v>192021</v>
          </cell>
          <cell r="B667" t="str">
            <v>ADIT-Trail Mountain Closing Costs</v>
          </cell>
          <cell r="C667">
            <v>-1202271</v>
          </cell>
        </row>
        <row r="668">
          <cell r="A668">
            <v>192500</v>
          </cell>
          <cell r="B668" t="str">
            <v>Reclamation-NOB's</v>
          </cell>
          <cell r="C668">
            <v>-4726577</v>
          </cell>
        </row>
        <row r="669">
          <cell r="A669">
            <v>200010</v>
          </cell>
          <cell r="B669" t="str">
            <v>Intercompany Notes Payable</v>
          </cell>
          <cell r="C669">
            <v>-28592376.010000002</v>
          </cell>
        </row>
        <row r="670">
          <cell r="A670">
            <v>202000</v>
          </cell>
          <cell r="B670" t="str">
            <v>Notes Payable - Commercial Paper</v>
          </cell>
          <cell r="C670">
            <v>-149841348.61000001</v>
          </cell>
        </row>
        <row r="671">
          <cell r="A671">
            <v>203000</v>
          </cell>
          <cell r="B671" t="str">
            <v>Discount on Short Term Securities</v>
          </cell>
          <cell r="C671">
            <v>109066.67</v>
          </cell>
        </row>
        <row r="672">
          <cell r="A672">
            <v>210100</v>
          </cell>
          <cell r="B672" t="str">
            <v>Trade Accts Payable - Reconciliation Account</v>
          </cell>
          <cell r="C672">
            <v>-47878251.090000004</v>
          </cell>
        </row>
        <row r="673">
          <cell r="A673">
            <v>210150</v>
          </cell>
          <cell r="B673" t="str">
            <v>Accts Payable Purchase Card-Reconciliation Account</v>
          </cell>
          <cell r="C673">
            <v>76.66</v>
          </cell>
        </row>
        <row r="674">
          <cell r="A674">
            <v>210402</v>
          </cell>
          <cell r="B674" t="str">
            <v>Minority Plant Operating Accrual - Colstrip</v>
          </cell>
          <cell r="C674">
            <v>-346861</v>
          </cell>
        </row>
        <row r="675">
          <cell r="A675">
            <v>210403</v>
          </cell>
          <cell r="B675" t="str">
            <v>Minority Plant Operating Accrual - Cholla</v>
          </cell>
          <cell r="C675">
            <v>1258835.75</v>
          </cell>
        </row>
        <row r="676">
          <cell r="A676">
            <v>210404</v>
          </cell>
          <cell r="B676" t="str">
            <v>Minority Plant Operating Accrual - Yampa (Craig)</v>
          </cell>
          <cell r="C676">
            <v>1325925.5</v>
          </cell>
        </row>
        <row r="677">
          <cell r="A677">
            <v>210405</v>
          </cell>
          <cell r="B677" t="str">
            <v>Minority Plant Operating Accrual - Hayden</v>
          </cell>
          <cell r="C677">
            <v>0</v>
          </cell>
        </row>
        <row r="678">
          <cell r="A678">
            <v>210406</v>
          </cell>
          <cell r="B678" t="str">
            <v>Minority Plant Operating Accrual - Hermiston</v>
          </cell>
          <cell r="C678">
            <v>-171804.87</v>
          </cell>
        </row>
        <row r="679">
          <cell r="A679">
            <v>210460</v>
          </cell>
          <cell r="B679" t="str">
            <v>Joint Owner Receivables - Credit</v>
          </cell>
          <cell r="C679">
            <v>-342659.42</v>
          </cell>
        </row>
        <row r="680">
          <cell r="A680">
            <v>210545</v>
          </cell>
          <cell r="B680" t="str">
            <v>OLEE Expense Express Liability</v>
          </cell>
          <cell r="C680">
            <v>-137336.06</v>
          </cell>
        </row>
        <row r="681">
          <cell r="A681">
            <v>210550</v>
          </cell>
          <cell r="B681" t="str">
            <v>Payments Received Uncompleted Projects</v>
          </cell>
          <cell r="C681">
            <v>-3665954.45</v>
          </cell>
        </row>
        <row r="682">
          <cell r="A682">
            <v>210599</v>
          </cell>
          <cell r="B682" t="str">
            <v>Accrued Liabilities</v>
          </cell>
          <cell r="C682">
            <v>-81188.69</v>
          </cell>
        </row>
        <row r="683">
          <cell r="A683">
            <v>210610</v>
          </cell>
          <cell r="B683" t="str">
            <v>Wyodak Coal Inventory</v>
          </cell>
          <cell r="C683">
            <v>885497.65</v>
          </cell>
        </row>
        <row r="684">
          <cell r="A684">
            <v>210612</v>
          </cell>
          <cell r="B684" t="str">
            <v>Burlington Northern Coal</v>
          </cell>
          <cell r="C684">
            <v>61662.98</v>
          </cell>
        </row>
        <row r="685">
          <cell r="A685">
            <v>210613</v>
          </cell>
          <cell r="B685" t="str">
            <v>Black Butte Coal Co</v>
          </cell>
          <cell r="C685">
            <v>0</v>
          </cell>
        </row>
        <row r="686">
          <cell r="A686">
            <v>210614</v>
          </cell>
          <cell r="B686" t="str">
            <v>Mining Division - Central Whse</v>
          </cell>
          <cell r="C686">
            <v>-1425460.41</v>
          </cell>
        </row>
        <row r="687">
          <cell r="A687">
            <v>210616</v>
          </cell>
          <cell r="B687" t="str">
            <v>Western Energy - Colstrip</v>
          </cell>
          <cell r="C687">
            <v>-246918.81</v>
          </cell>
        </row>
        <row r="688">
          <cell r="A688">
            <v>210625</v>
          </cell>
          <cell r="B688" t="str">
            <v>Cbp - Coal Purchases</v>
          </cell>
          <cell r="C688">
            <v>0</v>
          </cell>
        </row>
        <row r="689">
          <cell r="A689">
            <v>210627</v>
          </cell>
          <cell r="B689" t="str">
            <v>Cox Transportation</v>
          </cell>
          <cell r="C689">
            <v>6568.49</v>
          </cell>
        </row>
        <row r="690">
          <cell r="A690">
            <v>210634</v>
          </cell>
          <cell r="B690" t="str">
            <v>Kennecott Coal Purchases</v>
          </cell>
          <cell r="C690">
            <v>-466382.66</v>
          </cell>
        </row>
        <row r="691">
          <cell r="A691">
            <v>210637</v>
          </cell>
          <cell r="B691" t="str">
            <v>Canyon Fuel Coal Purchases</v>
          </cell>
          <cell r="C691">
            <v>-2931443.5</v>
          </cell>
        </row>
        <row r="692">
          <cell r="A692">
            <v>210638</v>
          </cell>
          <cell r="B692" t="str">
            <v>Westridge Resources Coal Purchases</v>
          </cell>
          <cell r="C692">
            <v>672406.58</v>
          </cell>
        </row>
        <row r="693">
          <cell r="A693">
            <v>210640</v>
          </cell>
          <cell r="B693" t="str">
            <v>Arizona Public Service/P &amp; M Coal Sales</v>
          </cell>
          <cell r="C693">
            <v>-405402.76</v>
          </cell>
        </row>
        <row r="694">
          <cell r="A694">
            <v>210641</v>
          </cell>
          <cell r="B694" t="str">
            <v>Colo Wyo Coal Purchases</v>
          </cell>
          <cell r="C694">
            <v>-2277.71</v>
          </cell>
        </row>
        <row r="695">
          <cell r="A695">
            <v>210642</v>
          </cell>
          <cell r="B695" t="str">
            <v>Peabody Coal Purchases</v>
          </cell>
          <cell r="C695">
            <v>0</v>
          </cell>
        </row>
        <row r="696">
          <cell r="A696">
            <v>210644</v>
          </cell>
          <cell r="B696" t="str">
            <v>Gadsby Gas Accruals</v>
          </cell>
          <cell r="C696">
            <v>-120849.76</v>
          </cell>
        </row>
        <row r="697">
          <cell r="A697">
            <v>210645</v>
          </cell>
          <cell r="B697" t="str">
            <v>Blundell Geothermal</v>
          </cell>
          <cell r="C697">
            <v>-170001.81</v>
          </cell>
        </row>
        <row r="698">
          <cell r="A698">
            <v>210646</v>
          </cell>
          <cell r="B698" t="str">
            <v>Naughton Gas Accruals</v>
          </cell>
          <cell r="C698">
            <v>-68439.92</v>
          </cell>
        </row>
        <row r="699">
          <cell r="A699">
            <v>210649</v>
          </cell>
          <cell r="B699" t="str">
            <v>Pittsburg &amp; Midway Coal Company</v>
          </cell>
          <cell r="C699">
            <v>-938612.9</v>
          </cell>
        </row>
        <row r="700">
          <cell r="A700">
            <v>210650</v>
          </cell>
          <cell r="B700" t="str">
            <v>Bear Canyon Coal - Carbon</v>
          </cell>
          <cell r="C700">
            <v>-243000</v>
          </cell>
        </row>
        <row r="701">
          <cell r="A701">
            <v>210652</v>
          </cell>
          <cell r="B701" t="str">
            <v>Hermiston Generating Co</v>
          </cell>
          <cell r="C701">
            <v>-4145820.82</v>
          </cell>
        </row>
        <row r="702">
          <cell r="A702">
            <v>210657</v>
          </cell>
          <cell r="B702" t="str">
            <v>Craig/Trapper Coal Purchases</v>
          </cell>
          <cell r="C702">
            <v>-477028.74</v>
          </cell>
        </row>
        <row r="703">
          <cell r="A703">
            <v>210658</v>
          </cell>
          <cell r="B703" t="str">
            <v>Little Mountain Gas Accrual Payable</v>
          </cell>
          <cell r="C703">
            <v>-348776.76</v>
          </cell>
        </row>
        <row r="704">
          <cell r="A704">
            <v>210659</v>
          </cell>
          <cell r="B704" t="str">
            <v>Headwaters Coal</v>
          </cell>
          <cell r="C704">
            <v>176317.7</v>
          </cell>
        </row>
        <row r="705">
          <cell r="A705">
            <v>210660</v>
          </cell>
          <cell r="B705" t="str">
            <v>West Valley Gas Accruals</v>
          </cell>
          <cell r="C705">
            <v>-192959.58</v>
          </cell>
        </row>
        <row r="706">
          <cell r="A706">
            <v>210670</v>
          </cell>
          <cell r="B706" t="str">
            <v>Barney/Robinson Transportation</v>
          </cell>
          <cell r="C706">
            <v>-45793.599999999999</v>
          </cell>
        </row>
        <row r="707">
          <cell r="A707">
            <v>210671</v>
          </cell>
          <cell r="B707" t="str">
            <v>Commonwealth Coal Purchases</v>
          </cell>
          <cell r="C707">
            <v>-151880.78</v>
          </cell>
        </row>
        <row r="708">
          <cell r="A708">
            <v>210672</v>
          </cell>
          <cell r="B708" t="str">
            <v>D &amp; D Transportaion</v>
          </cell>
          <cell r="C708">
            <v>4117.03</v>
          </cell>
        </row>
        <row r="709">
          <cell r="A709">
            <v>210712</v>
          </cell>
          <cell r="B709" t="str">
            <v>Intercomp A/P-Bridger Coal Mine</v>
          </cell>
          <cell r="C709">
            <v>0</v>
          </cell>
        </row>
        <row r="710">
          <cell r="A710">
            <v>210715</v>
          </cell>
          <cell r="B710" t="str">
            <v>Intercomp A/P-PacifiCorp Electric</v>
          </cell>
          <cell r="C710">
            <v>0</v>
          </cell>
        </row>
        <row r="711">
          <cell r="A711">
            <v>210720</v>
          </cell>
          <cell r="B711" t="str">
            <v>Intercomp A/P-ScottishPower</v>
          </cell>
          <cell r="C711">
            <v>-3186480.72</v>
          </cell>
        </row>
        <row r="712">
          <cell r="A712">
            <v>210750</v>
          </cell>
          <cell r="B712" t="str">
            <v>Intercomp Tax Payable - PHI</v>
          </cell>
          <cell r="C712">
            <v>5633375.21</v>
          </cell>
        </row>
        <row r="713">
          <cell r="A713">
            <v>210800</v>
          </cell>
          <cell r="B713" t="str">
            <v>Accts Payable-Negative Cash Reclass</v>
          </cell>
          <cell r="C713">
            <v>0</v>
          </cell>
        </row>
        <row r="714">
          <cell r="A714">
            <v>210900</v>
          </cell>
          <cell r="B714" t="str">
            <v>GR/IR (Goods Receipt/Invoice Receipt)</v>
          </cell>
          <cell r="C714">
            <v>-5139363.3600000003</v>
          </cell>
        </row>
        <row r="715">
          <cell r="A715">
            <v>210910</v>
          </cell>
          <cell r="B715" t="str">
            <v>Freight Clearing</v>
          </cell>
          <cell r="C715">
            <v>-5244.09</v>
          </cell>
        </row>
        <row r="716">
          <cell r="A716">
            <v>210970</v>
          </cell>
          <cell r="B716" t="str">
            <v>Blue Sky Clearing</v>
          </cell>
          <cell r="C716">
            <v>-13.65</v>
          </cell>
        </row>
        <row r="717">
          <cell r="A717">
            <v>210990</v>
          </cell>
          <cell r="B717" t="str">
            <v>Purch Card Trans Liab</v>
          </cell>
          <cell r="C717">
            <v>-492195.91</v>
          </cell>
        </row>
        <row r="718">
          <cell r="A718">
            <v>211000</v>
          </cell>
          <cell r="B718" t="str">
            <v>Payroll Technical Account (Clearing)</v>
          </cell>
          <cell r="C718">
            <v>-14119.58</v>
          </cell>
        </row>
        <row r="719">
          <cell r="A719">
            <v>211108</v>
          </cell>
          <cell r="B719" t="str">
            <v>Union Dues/Contributions Withholding</v>
          </cell>
          <cell r="C719">
            <v>0</v>
          </cell>
        </row>
        <row r="720">
          <cell r="A720">
            <v>211109</v>
          </cell>
          <cell r="B720" t="str">
            <v>Met Pay-Home/Auto Withholdings</v>
          </cell>
          <cell r="C720">
            <v>-21.27</v>
          </cell>
        </row>
        <row r="721">
          <cell r="A721">
            <v>211110</v>
          </cell>
          <cell r="B721" t="str">
            <v>Credit Union Withholdings</v>
          </cell>
          <cell r="C721">
            <v>108779.04</v>
          </cell>
        </row>
        <row r="722">
          <cell r="A722">
            <v>211111</v>
          </cell>
          <cell r="B722" t="str">
            <v>Savings Bonds Withholdings</v>
          </cell>
          <cell r="C722">
            <v>-1225</v>
          </cell>
        </row>
        <row r="723">
          <cell r="A723">
            <v>211149</v>
          </cell>
          <cell r="B723" t="str">
            <v>Other Payroll Liability</v>
          </cell>
          <cell r="C723">
            <v>-1641.95</v>
          </cell>
        </row>
        <row r="724">
          <cell r="A724">
            <v>211200</v>
          </cell>
          <cell r="B724" t="str">
            <v>Income Withholding Tax Only</v>
          </cell>
          <cell r="C724">
            <v>-219616.08</v>
          </cell>
        </row>
        <row r="725">
          <cell r="A725">
            <v>211220</v>
          </cell>
          <cell r="B725" t="str">
            <v>Social Security Tax Withholding</v>
          </cell>
          <cell r="C725">
            <v>-87593.24</v>
          </cell>
        </row>
        <row r="726">
          <cell r="A726">
            <v>215049</v>
          </cell>
          <cell r="B726" t="str">
            <v>Ferron Canal &amp; Reservoir Co</v>
          </cell>
          <cell r="C726">
            <v>-72400</v>
          </cell>
        </row>
        <row r="727">
          <cell r="A727">
            <v>215079</v>
          </cell>
          <cell r="B727" t="str">
            <v>K-Plus Employer Contributions</v>
          </cell>
          <cell r="C727">
            <v>-86023.25</v>
          </cell>
        </row>
        <row r="728">
          <cell r="A728">
            <v>215080</v>
          </cell>
          <cell r="B728" t="str">
            <v>Metlife Medical Insurance</v>
          </cell>
          <cell r="C728">
            <v>-5773282.1600000001</v>
          </cell>
        </row>
        <row r="729">
          <cell r="A729">
            <v>215081</v>
          </cell>
          <cell r="B729" t="str">
            <v>Other Employee Benefits</v>
          </cell>
          <cell r="C729">
            <v>-683103.54</v>
          </cell>
        </row>
        <row r="730">
          <cell r="A730">
            <v>215082</v>
          </cell>
          <cell r="B730" t="str">
            <v>Metlife Dental Insurance</v>
          </cell>
          <cell r="C730">
            <v>-1392025.26</v>
          </cell>
        </row>
        <row r="731">
          <cell r="A731">
            <v>215084</v>
          </cell>
          <cell r="B731" t="str">
            <v>Metlife Vision Insurance</v>
          </cell>
          <cell r="C731">
            <v>-59869.31</v>
          </cell>
        </row>
        <row r="732">
          <cell r="A732">
            <v>215090</v>
          </cell>
          <cell r="B732" t="str">
            <v>Lumenos Health Plan</v>
          </cell>
          <cell r="C732">
            <v>-185562.4</v>
          </cell>
        </row>
        <row r="733">
          <cell r="A733">
            <v>215095</v>
          </cell>
          <cell r="B733" t="str">
            <v>Hmo Health Plan</v>
          </cell>
          <cell r="C733">
            <v>-142036.13</v>
          </cell>
        </row>
        <row r="734">
          <cell r="A734">
            <v>215097</v>
          </cell>
          <cell r="B734" t="str">
            <v>LAMPAC Coordination</v>
          </cell>
          <cell r="C734">
            <v>-19292.099999999999</v>
          </cell>
        </row>
        <row r="735">
          <cell r="A735">
            <v>215101</v>
          </cell>
          <cell r="B735" t="str">
            <v>Mining Division - Major Overhaul</v>
          </cell>
          <cell r="C735">
            <v>-299096.96999999997</v>
          </cell>
        </row>
        <row r="736">
          <cell r="A736">
            <v>215102</v>
          </cell>
          <cell r="B736" t="str">
            <v>Savage Brothers - Up&amp;L</v>
          </cell>
          <cell r="C736">
            <v>-12324.45</v>
          </cell>
        </row>
        <row r="737">
          <cell r="A737">
            <v>215104</v>
          </cell>
          <cell r="B737" t="str">
            <v>Mining Division - Payroll Accrual</v>
          </cell>
          <cell r="C737">
            <v>-1768708.56</v>
          </cell>
        </row>
        <row r="738">
          <cell r="A738">
            <v>215107</v>
          </cell>
          <cell r="B738" t="str">
            <v>Metropolitan Life Insurance</v>
          </cell>
          <cell r="C738">
            <v>6314.64</v>
          </cell>
        </row>
        <row r="739">
          <cell r="A739">
            <v>215109</v>
          </cell>
          <cell r="B739" t="str">
            <v>Standard Insurance</v>
          </cell>
          <cell r="C739">
            <v>-37833.269999999997</v>
          </cell>
        </row>
        <row r="740">
          <cell r="A740">
            <v>215110</v>
          </cell>
          <cell r="B740" t="str">
            <v>LTD Income - Fully Insured</v>
          </cell>
          <cell r="C740">
            <v>-128430.33</v>
          </cell>
        </row>
        <row r="741">
          <cell r="A741">
            <v>215111</v>
          </cell>
          <cell r="B741" t="str">
            <v>Ibew 57 Life Insurance</v>
          </cell>
          <cell r="C741">
            <v>-11604.19</v>
          </cell>
        </row>
        <row r="742">
          <cell r="A742">
            <v>215116</v>
          </cell>
          <cell r="B742" t="str">
            <v>Ibew 57 Medical Insurance</v>
          </cell>
          <cell r="C742">
            <v>533671.43000000005</v>
          </cell>
        </row>
        <row r="743">
          <cell r="A743">
            <v>215120</v>
          </cell>
          <cell r="B743" t="str">
            <v>Mining Division - Other</v>
          </cell>
          <cell r="C743">
            <v>-213000</v>
          </cell>
        </row>
        <row r="744">
          <cell r="A744">
            <v>215122</v>
          </cell>
          <cell r="B744" t="str">
            <v>Accrued UMWA Royalties</v>
          </cell>
          <cell r="C744">
            <v>-15614.99</v>
          </cell>
        </row>
        <row r="745">
          <cell r="A745">
            <v>215124</v>
          </cell>
          <cell r="B745" t="str">
            <v>Mining Division - Reclamation Fee</v>
          </cell>
          <cell r="C745">
            <v>-249398.81</v>
          </cell>
        </row>
        <row r="746">
          <cell r="A746">
            <v>215125</v>
          </cell>
          <cell r="B746" t="str">
            <v>Mining Division - Vac Pay &amp; Fixed Ovhd</v>
          </cell>
          <cell r="C746">
            <v>-1843648.97</v>
          </cell>
        </row>
        <row r="747">
          <cell r="A747">
            <v>215127</v>
          </cell>
          <cell r="B747" t="str">
            <v>Mining Division - Fica</v>
          </cell>
          <cell r="C747">
            <v>-182021.99</v>
          </cell>
        </row>
        <row r="748">
          <cell r="A748">
            <v>215129</v>
          </cell>
          <cell r="B748" t="str">
            <v>Mine Operating Exp Timing Differences</v>
          </cell>
          <cell r="C748">
            <v>93180.800000000003</v>
          </cell>
        </row>
        <row r="749">
          <cell r="A749">
            <v>215136</v>
          </cell>
          <cell r="B749" t="str">
            <v>Esop Accrual</v>
          </cell>
          <cell r="C749">
            <v>-15670.98</v>
          </cell>
        </row>
        <row r="750">
          <cell r="A750">
            <v>215165</v>
          </cell>
          <cell r="B750" t="str">
            <v>CSS - NCO E-Payments - NSF Returned Checks</v>
          </cell>
          <cell r="C750">
            <v>-54902.38</v>
          </cell>
        </row>
        <row r="751">
          <cell r="A751">
            <v>215169</v>
          </cell>
          <cell r="B751" t="str">
            <v>Css Refunds</v>
          </cell>
          <cell r="C751">
            <v>-331919.15000000002</v>
          </cell>
        </row>
        <row r="752">
          <cell r="A752">
            <v>215174</v>
          </cell>
          <cell r="B752" t="str">
            <v>Millard County Landfill Fee</v>
          </cell>
          <cell r="C752">
            <v>-10770</v>
          </cell>
        </row>
        <row r="753">
          <cell r="A753">
            <v>215176</v>
          </cell>
          <cell r="B753" t="str">
            <v>Beaver County Landfill Fee</v>
          </cell>
          <cell r="C753">
            <v>-7739.6</v>
          </cell>
        </row>
        <row r="754">
          <cell r="A754">
            <v>215186</v>
          </cell>
          <cell r="B754" t="str">
            <v>Black Lung Accrual - Mining Division</v>
          </cell>
          <cell r="C754">
            <v>-99036.46</v>
          </cell>
        </row>
        <row r="755">
          <cell r="A755">
            <v>215187</v>
          </cell>
          <cell r="B755" t="str">
            <v>Workers Compensation Accrual-Mining Div</v>
          </cell>
          <cell r="C755">
            <v>0</v>
          </cell>
        </row>
        <row r="756">
          <cell r="A756">
            <v>215196</v>
          </cell>
          <cell r="B756" t="str">
            <v>Sanpete County Fire District</v>
          </cell>
          <cell r="C756">
            <v>-3326</v>
          </cell>
        </row>
        <row r="757">
          <cell r="A757">
            <v>215197</v>
          </cell>
          <cell r="B757" t="str">
            <v>West Valley City Garbage Collection Fee</v>
          </cell>
          <cell r="C757">
            <v>-108018.03</v>
          </cell>
        </row>
        <row r="758">
          <cell r="A758">
            <v>215198</v>
          </cell>
          <cell r="B758" t="str">
            <v>West Valley City Storm Drains Fee</v>
          </cell>
          <cell r="C758">
            <v>-118548.82</v>
          </cell>
        </row>
        <row r="759">
          <cell r="A759">
            <v>215209</v>
          </cell>
          <cell r="B759" t="str">
            <v>Draper City Garbage Fee</v>
          </cell>
          <cell r="C759">
            <v>-30650.639999999999</v>
          </cell>
        </row>
        <row r="760">
          <cell r="A760">
            <v>215210</v>
          </cell>
          <cell r="B760" t="str">
            <v>Sanpete County Land Fill Fee</v>
          </cell>
          <cell r="C760">
            <v>-3538.5</v>
          </cell>
        </row>
        <row r="761">
          <cell r="A761">
            <v>215211</v>
          </cell>
          <cell r="B761" t="str">
            <v>Draper City Storm Drain</v>
          </cell>
          <cell r="C761">
            <v>-21037.66</v>
          </cell>
        </row>
        <row r="762">
          <cell r="A762">
            <v>215271</v>
          </cell>
          <cell r="B762" t="str">
            <v>K Plus Employee Contributions</v>
          </cell>
          <cell r="C762">
            <v>-36867.26</v>
          </cell>
        </row>
        <row r="763">
          <cell r="A763">
            <v>215272</v>
          </cell>
          <cell r="B763" t="str">
            <v>K Plus Loans (Payroll Deductions)</v>
          </cell>
          <cell r="C763">
            <v>56118.42</v>
          </cell>
        </row>
        <row r="764">
          <cell r="A764">
            <v>215350</v>
          </cell>
          <cell r="B764" t="str">
            <v>IBEW 57 Health Reimbursement, current year</v>
          </cell>
          <cell r="C764">
            <v>-227</v>
          </cell>
        </row>
        <row r="765">
          <cell r="A765">
            <v>215356</v>
          </cell>
          <cell r="B765" t="str">
            <v>Health Reimbursement, current year</v>
          </cell>
          <cell r="C765">
            <v>-169339.93</v>
          </cell>
        </row>
        <row r="766">
          <cell r="A766">
            <v>215357</v>
          </cell>
          <cell r="B766" t="str">
            <v>Dependent Care Reimbursement, current year</v>
          </cell>
          <cell r="C766">
            <v>-75448.320000000007</v>
          </cell>
        </row>
        <row r="767">
          <cell r="A767">
            <v>215358</v>
          </cell>
          <cell r="B767" t="str">
            <v>Health Reimbursement, prior year</v>
          </cell>
          <cell r="C767">
            <v>0</v>
          </cell>
        </row>
        <row r="768">
          <cell r="A768">
            <v>215359</v>
          </cell>
          <cell r="B768" t="str">
            <v>Dependent Care Reimbursement, prior year</v>
          </cell>
          <cell r="C768">
            <v>0</v>
          </cell>
        </row>
        <row r="769">
          <cell r="A769">
            <v>215410</v>
          </cell>
          <cell r="B769" t="str">
            <v>Jensen Trucking</v>
          </cell>
          <cell r="C769">
            <v>-23046</v>
          </cell>
        </row>
        <row r="770">
          <cell r="A770">
            <v>215414</v>
          </cell>
          <cell r="B770" t="str">
            <v>Union Pacific Railroad</v>
          </cell>
          <cell r="C770">
            <v>0</v>
          </cell>
        </row>
        <row r="771">
          <cell r="A771">
            <v>215427</v>
          </cell>
          <cell r="B771" t="str">
            <v>Project Help</v>
          </cell>
          <cell r="C771">
            <v>-12114.12</v>
          </cell>
        </row>
        <row r="772">
          <cell r="A772">
            <v>215428</v>
          </cell>
          <cell r="B772" t="str">
            <v>CSS Project Help</v>
          </cell>
          <cell r="C772">
            <v>-8788.57</v>
          </cell>
        </row>
        <row r="773">
          <cell r="A773">
            <v>215429</v>
          </cell>
          <cell r="B773" t="str">
            <v>CSS Oregon Low Income Assistance Surcharge</v>
          </cell>
          <cell r="C773">
            <v>-268163.34000000003</v>
          </cell>
        </row>
        <row r="774">
          <cell r="A774">
            <v>215430</v>
          </cell>
          <cell r="B774" t="str">
            <v>Oregon Public Purpose 3% Surcharge</v>
          </cell>
          <cell r="C774">
            <v>-1578001.57</v>
          </cell>
        </row>
        <row r="775">
          <cell r="A775">
            <v>215431</v>
          </cell>
          <cell r="B775" t="str">
            <v>OR Blended Renewable &amp; Habitat Friendly Product</v>
          </cell>
          <cell r="C775">
            <v>-163101.68</v>
          </cell>
        </row>
        <row r="776">
          <cell r="A776">
            <v>215432</v>
          </cell>
          <cell r="B776" t="str">
            <v>OR Salmon Habitat Program</v>
          </cell>
          <cell r="C776">
            <v>-9241.5300000000007</v>
          </cell>
        </row>
        <row r="777">
          <cell r="A777">
            <v>215433</v>
          </cell>
          <cell r="B777" t="str">
            <v>School Energy Conservation</v>
          </cell>
          <cell r="C777">
            <v>-4548.96</v>
          </cell>
        </row>
        <row r="778">
          <cell r="A778">
            <v>215434</v>
          </cell>
          <cell r="B778" t="str">
            <v>Local and New Market Conservation</v>
          </cell>
          <cell r="C778">
            <v>-1651.9</v>
          </cell>
        </row>
        <row r="779">
          <cell r="A779">
            <v>215435</v>
          </cell>
          <cell r="B779" t="str">
            <v>Renewable Energy Resources</v>
          </cell>
          <cell r="C779">
            <v>-5619.81</v>
          </cell>
        </row>
        <row r="780">
          <cell r="A780">
            <v>215436</v>
          </cell>
          <cell r="B780" t="str">
            <v>Low Income Weatherization</v>
          </cell>
          <cell r="C780">
            <v>-5142.05</v>
          </cell>
        </row>
        <row r="781">
          <cell r="A781">
            <v>215437</v>
          </cell>
          <cell r="B781" t="str">
            <v>Rehabilitation of Low Income Housing</v>
          </cell>
          <cell r="C781">
            <v>-1973.5</v>
          </cell>
        </row>
        <row r="782">
          <cell r="A782">
            <v>215510</v>
          </cell>
          <cell r="B782" t="str">
            <v>Med/Dent/Vision - Energy West</v>
          </cell>
          <cell r="C782">
            <v>-1549623.94</v>
          </cell>
        </row>
        <row r="783">
          <cell r="A783">
            <v>215511</v>
          </cell>
          <cell r="B783" t="str">
            <v>Employee Life - Energy West</v>
          </cell>
          <cell r="C783">
            <v>45.12</v>
          </cell>
        </row>
        <row r="784">
          <cell r="A784">
            <v>215512</v>
          </cell>
          <cell r="B784" t="str">
            <v>Dependent Life - Energy West</v>
          </cell>
          <cell r="C784">
            <v>2251.27</v>
          </cell>
        </row>
        <row r="785">
          <cell r="A785">
            <v>215513</v>
          </cell>
          <cell r="B785" t="str">
            <v>Ltd - Energy West</v>
          </cell>
          <cell r="C785">
            <v>3562.64</v>
          </cell>
        </row>
        <row r="786">
          <cell r="A786">
            <v>215514</v>
          </cell>
          <cell r="B786" t="str">
            <v>K Plus Co. Match &amp; Admin Energy West</v>
          </cell>
          <cell r="C786">
            <v>12866.29</v>
          </cell>
        </row>
        <row r="787">
          <cell r="A787">
            <v>215515</v>
          </cell>
          <cell r="B787" t="str">
            <v>Esop - Fixed Energy West</v>
          </cell>
          <cell r="C787">
            <v>10284.209999999999</v>
          </cell>
        </row>
        <row r="788">
          <cell r="A788">
            <v>215518</v>
          </cell>
          <cell r="B788" t="str">
            <v>Pension Admin - Energy West</v>
          </cell>
          <cell r="C788">
            <v>5403.68</v>
          </cell>
        </row>
        <row r="789">
          <cell r="A789">
            <v>215521</v>
          </cell>
          <cell r="B789" t="str">
            <v>E.W. Health Care Reimb</v>
          </cell>
          <cell r="C789">
            <v>-7979.04</v>
          </cell>
        </row>
        <row r="790">
          <cell r="A790">
            <v>215530</v>
          </cell>
          <cell r="B790" t="str">
            <v>Med/Dent/Vision - Glen Rock</v>
          </cell>
          <cell r="C790">
            <v>-162721.24</v>
          </cell>
        </row>
        <row r="791">
          <cell r="A791">
            <v>215531</v>
          </cell>
          <cell r="B791" t="str">
            <v>Employee Life - Glen Rock</v>
          </cell>
          <cell r="C791">
            <v>179.38</v>
          </cell>
        </row>
        <row r="792">
          <cell r="A792">
            <v>215533</v>
          </cell>
          <cell r="B792" t="str">
            <v>Ltd - Glen Rock</v>
          </cell>
          <cell r="C792">
            <v>-1370.35</v>
          </cell>
        </row>
        <row r="793">
          <cell r="A793">
            <v>215534</v>
          </cell>
          <cell r="B793" t="str">
            <v>K Plus Co. Match - Glen Rock</v>
          </cell>
          <cell r="C793">
            <v>-21.16</v>
          </cell>
        </row>
        <row r="794">
          <cell r="A794">
            <v>215538</v>
          </cell>
          <cell r="B794" t="str">
            <v>Pension Admin - Glen Rock</v>
          </cell>
          <cell r="C794">
            <v>-44.97</v>
          </cell>
        </row>
        <row r="795">
          <cell r="A795">
            <v>215541</v>
          </cell>
          <cell r="B795" t="str">
            <v>Glen Rock Health Care Reimb</v>
          </cell>
          <cell r="C795">
            <v>-1005.64</v>
          </cell>
        </row>
        <row r="796">
          <cell r="A796">
            <v>215550</v>
          </cell>
          <cell r="B796" t="str">
            <v>Med/Dent/Vision - Bridger</v>
          </cell>
          <cell r="C796">
            <v>-210473.92</v>
          </cell>
        </row>
        <row r="797">
          <cell r="A797">
            <v>215551</v>
          </cell>
          <cell r="B797" t="str">
            <v>Employee Life - Bridger</v>
          </cell>
          <cell r="C797">
            <v>74.78</v>
          </cell>
        </row>
        <row r="798">
          <cell r="A798">
            <v>215553</v>
          </cell>
          <cell r="B798" t="str">
            <v>Ltd - Bridger</v>
          </cell>
          <cell r="C798">
            <v>9328.86</v>
          </cell>
        </row>
        <row r="799">
          <cell r="A799">
            <v>215554</v>
          </cell>
          <cell r="B799" t="str">
            <v>K Plus Co. Match - Bridger</v>
          </cell>
          <cell r="C799">
            <v>5586.81</v>
          </cell>
        </row>
        <row r="800">
          <cell r="A800">
            <v>215558</v>
          </cell>
          <cell r="B800" t="str">
            <v>Pension Admin - Bridger</v>
          </cell>
          <cell r="C800">
            <v>16860.66</v>
          </cell>
        </row>
        <row r="801">
          <cell r="A801">
            <v>215585</v>
          </cell>
          <cell r="B801" t="str">
            <v>Western Coal Carriers Benefit Accrual</v>
          </cell>
          <cell r="C801">
            <v>-7119427.0499999998</v>
          </cell>
        </row>
        <row r="802">
          <cell r="A802">
            <v>215588</v>
          </cell>
          <cell r="B802" t="str">
            <v>Bridger Health Care Reimbursement</v>
          </cell>
          <cell r="C802">
            <v>-9428.5</v>
          </cell>
        </row>
        <row r="803">
          <cell r="A803">
            <v>215666</v>
          </cell>
          <cell r="B803" t="str">
            <v>Lloyd Tower Accounts Payable</v>
          </cell>
          <cell r="C803">
            <v>-5000</v>
          </cell>
        </row>
        <row r="804">
          <cell r="A804">
            <v>215700</v>
          </cell>
          <cell r="B804" t="str">
            <v>Metlife Medical Claims</v>
          </cell>
          <cell r="C804">
            <v>2318105.5499999998</v>
          </cell>
        </row>
        <row r="805">
          <cell r="A805">
            <v>215701</v>
          </cell>
          <cell r="B805" t="str">
            <v>Metlife Dental/Vision Claims</v>
          </cell>
          <cell r="C805">
            <v>820880.82</v>
          </cell>
        </row>
        <row r="806">
          <cell r="A806">
            <v>215808</v>
          </cell>
          <cell r="B806" t="str">
            <v>Eua Onsite</v>
          </cell>
          <cell r="C806">
            <v>-79698.899999999994</v>
          </cell>
        </row>
        <row r="807">
          <cell r="A807">
            <v>215905</v>
          </cell>
          <cell r="B807" t="str">
            <v>Interest Ref To Exempt Cust - Up&amp;L-Utah</v>
          </cell>
          <cell r="C807">
            <v>21084.1</v>
          </cell>
        </row>
        <row r="808">
          <cell r="A808">
            <v>215990</v>
          </cell>
          <cell r="B808" t="str">
            <v>Hassle Free Premium Accrual</v>
          </cell>
          <cell r="C808">
            <v>0</v>
          </cell>
        </row>
        <row r="809">
          <cell r="A809">
            <v>220000</v>
          </cell>
          <cell r="B809" t="str">
            <v>Accounts Payable - Other</v>
          </cell>
          <cell r="C809">
            <v>-6585838.9199999999</v>
          </cell>
        </row>
        <row r="810">
          <cell r="A810">
            <v>220009</v>
          </cell>
          <cell r="B810" t="str">
            <v>Accounts Payable - Suspense</v>
          </cell>
          <cell r="C810">
            <v>-42121.39</v>
          </cell>
        </row>
        <row r="811">
          <cell r="A811">
            <v>220099</v>
          </cell>
          <cell r="B811" t="str">
            <v>Net Power Cost Payable Estimate</v>
          </cell>
          <cell r="C811">
            <v>0</v>
          </cell>
        </row>
        <row r="812">
          <cell r="A812">
            <v>230140</v>
          </cell>
          <cell r="B812" t="str">
            <v>Customer Security Deposits</v>
          </cell>
          <cell r="C812">
            <v>-15044142.789999999</v>
          </cell>
        </row>
        <row r="813">
          <cell r="A813">
            <v>230190</v>
          </cell>
          <cell r="B813" t="str">
            <v>Margin Requirements Payable</v>
          </cell>
          <cell r="C813">
            <v>-6600000</v>
          </cell>
        </row>
        <row r="814">
          <cell r="A814">
            <v>230195</v>
          </cell>
          <cell r="B814" t="str">
            <v>InterCo Transmission Service Deposits</v>
          </cell>
          <cell r="C814">
            <v>-556875</v>
          </cell>
        </row>
        <row r="815">
          <cell r="A815">
            <v>232000</v>
          </cell>
          <cell r="B815" t="str">
            <v>Franchise/License Tax Collections</v>
          </cell>
          <cell r="C815">
            <v>-44624.83</v>
          </cell>
        </row>
        <row r="816">
          <cell r="A816">
            <v>232501</v>
          </cell>
          <cell r="B816" t="str">
            <v>Franchise/License Tax Accruals</v>
          </cell>
          <cell r="C816">
            <v>-3018989.24</v>
          </cell>
        </row>
        <row r="817">
          <cell r="A817">
            <v>233001</v>
          </cell>
          <cell r="B817" t="str">
            <v>OR - Property Tax</v>
          </cell>
          <cell r="C817">
            <v>-14795.04</v>
          </cell>
        </row>
        <row r="818">
          <cell r="A818">
            <v>233002</v>
          </cell>
          <cell r="B818" t="str">
            <v>WA - Property Tax</v>
          </cell>
          <cell r="C818">
            <v>-5097375.46</v>
          </cell>
        </row>
        <row r="819">
          <cell r="A819">
            <v>233003</v>
          </cell>
          <cell r="B819" t="str">
            <v>CA - Property Tax</v>
          </cell>
          <cell r="C819">
            <v>-811669.84</v>
          </cell>
        </row>
        <row r="820">
          <cell r="A820">
            <v>233004</v>
          </cell>
          <cell r="B820" t="str">
            <v>UT - Property Tax</v>
          </cell>
          <cell r="C820">
            <v>-6999046.2599999998</v>
          </cell>
        </row>
        <row r="821">
          <cell r="A821">
            <v>233005</v>
          </cell>
          <cell r="B821" t="str">
            <v>WY - Property Tax</v>
          </cell>
          <cell r="C821">
            <v>-4320824.42</v>
          </cell>
        </row>
        <row r="822">
          <cell r="A822">
            <v>233006</v>
          </cell>
          <cell r="B822" t="str">
            <v>ID - Property Tax</v>
          </cell>
          <cell r="C822">
            <v>-1668820.03</v>
          </cell>
        </row>
        <row r="823">
          <cell r="A823">
            <v>233007</v>
          </cell>
          <cell r="B823" t="str">
            <v>MT - Property Tax</v>
          </cell>
          <cell r="C823">
            <v>-1630435.75</v>
          </cell>
        </row>
        <row r="824">
          <cell r="A824">
            <v>233008</v>
          </cell>
          <cell r="B824" t="str">
            <v>Navajo Possessory Tax</v>
          </cell>
          <cell r="C824">
            <v>-20164.810000000001</v>
          </cell>
        </row>
        <row r="825">
          <cell r="A825">
            <v>233009</v>
          </cell>
          <cell r="B825" t="str">
            <v>Ute Possessory Tax</v>
          </cell>
          <cell r="C825">
            <v>-1422.66</v>
          </cell>
        </row>
        <row r="826">
          <cell r="A826">
            <v>233010</v>
          </cell>
          <cell r="B826" t="str">
            <v>Sho-Ban Possessory Tax</v>
          </cell>
          <cell r="C826">
            <v>-22268.560000000001</v>
          </cell>
        </row>
        <row r="827">
          <cell r="A827">
            <v>233011</v>
          </cell>
          <cell r="B827" t="str">
            <v>Goshute Possessory Tax</v>
          </cell>
          <cell r="C827">
            <v>-15526.26</v>
          </cell>
        </row>
        <row r="828">
          <cell r="A828">
            <v>233012</v>
          </cell>
          <cell r="B828" t="str">
            <v>CO - Property Tax</v>
          </cell>
          <cell r="C828">
            <v>-2899576.47</v>
          </cell>
        </row>
        <row r="829">
          <cell r="A829">
            <v>233013</v>
          </cell>
          <cell r="B829" t="str">
            <v>NM - Property Tax</v>
          </cell>
          <cell r="C829">
            <v>-4924.43</v>
          </cell>
        </row>
        <row r="830">
          <cell r="A830">
            <v>233014</v>
          </cell>
          <cell r="B830" t="str">
            <v>AZ - Property Tax</v>
          </cell>
          <cell r="C830">
            <v>-1469465.93</v>
          </cell>
        </row>
        <row r="831">
          <cell r="A831">
            <v>233015</v>
          </cell>
          <cell r="B831" t="str">
            <v>Crow Possessory Tax</v>
          </cell>
          <cell r="C831">
            <v>-42430.49</v>
          </cell>
        </row>
        <row r="832">
          <cell r="A832">
            <v>233016</v>
          </cell>
          <cell r="B832" t="str">
            <v>Umatilla Possessory Tax</v>
          </cell>
          <cell r="C832">
            <v>-10096.14</v>
          </cell>
        </row>
        <row r="833">
          <cell r="A833">
            <v>235120</v>
          </cell>
          <cell r="B833" t="str">
            <v>Accrual - Miscellaneous Expenditure</v>
          </cell>
          <cell r="C833">
            <v>0</v>
          </cell>
        </row>
        <row r="834">
          <cell r="A834">
            <v>235130</v>
          </cell>
          <cell r="B834" t="str">
            <v>Accrual - Electricity Purchases-Recon Acct</v>
          </cell>
          <cell r="C834">
            <v>-24727418.719999999</v>
          </cell>
        </row>
        <row r="835">
          <cell r="A835">
            <v>235131</v>
          </cell>
          <cell r="B835" t="str">
            <v>Accrual - Electricity Purchases-Clearing</v>
          </cell>
          <cell r="C835">
            <v>-49944569.909999996</v>
          </cell>
        </row>
        <row r="836">
          <cell r="A836">
            <v>235190</v>
          </cell>
          <cell r="B836" t="str">
            <v>Accrual - Severance Payments</v>
          </cell>
          <cell r="C836">
            <v>-1273175.23</v>
          </cell>
        </row>
        <row r="837">
          <cell r="A837">
            <v>235200</v>
          </cell>
          <cell r="B837" t="str">
            <v>Accrual - Sales &amp; Use Tax</v>
          </cell>
          <cell r="C837">
            <v>-408675.52</v>
          </cell>
        </row>
        <row r="838">
          <cell r="A838">
            <v>235201</v>
          </cell>
          <cell r="B838" t="str">
            <v>Accrual-Sales &amp; Used Tax Non-Rec.</v>
          </cell>
          <cell r="C838">
            <v>-2655.07</v>
          </cell>
        </row>
        <row r="839">
          <cell r="A839">
            <v>235203</v>
          </cell>
          <cell r="B839" t="str">
            <v>Use Tax Clearing</v>
          </cell>
          <cell r="C839">
            <v>-53801.55</v>
          </cell>
        </row>
        <row r="840">
          <cell r="A840">
            <v>235205</v>
          </cell>
          <cell r="B840" t="str">
            <v>Sales Tax Ref to Exempt Cust</v>
          </cell>
          <cell r="C840">
            <v>147594.03</v>
          </cell>
        </row>
        <row r="841">
          <cell r="A841">
            <v>235230</v>
          </cell>
          <cell r="B841" t="str">
            <v>Accrual - Royalties</v>
          </cell>
          <cell r="C841">
            <v>-6099484.4800000004</v>
          </cell>
        </row>
        <row r="842">
          <cell r="A842">
            <v>235240</v>
          </cell>
          <cell r="B842" t="str">
            <v>Montana Wholesale Energy Transaction Tax</v>
          </cell>
          <cell r="C842">
            <v>-32470.01</v>
          </cell>
        </row>
        <row r="843">
          <cell r="A843">
            <v>235280</v>
          </cell>
          <cell r="B843" t="str">
            <v>Accrual - Extraction Tax</v>
          </cell>
          <cell r="C843">
            <v>-59543.27</v>
          </cell>
        </row>
        <row r="844">
          <cell r="A844">
            <v>235290</v>
          </cell>
          <cell r="B844" t="str">
            <v>Accrual - Severance Tax</v>
          </cell>
          <cell r="C844">
            <v>0</v>
          </cell>
        </row>
        <row r="845">
          <cell r="A845">
            <v>235301</v>
          </cell>
          <cell r="B845" t="str">
            <v>Federal Excise Tax On Coal - Deer Creek</v>
          </cell>
          <cell r="C845">
            <v>18476.61</v>
          </cell>
        </row>
        <row r="846">
          <cell r="A846">
            <v>235303</v>
          </cell>
          <cell r="B846" t="str">
            <v>Federal Excise Tax - Diesel Fuel</v>
          </cell>
          <cell r="C846">
            <v>0</v>
          </cell>
        </row>
        <row r="847">
          <cell r="A847">
            <v>235320</v>
          </cell>
          <cell r="B847" t="str">
            <v>Accrual - Black Lung Tax</v>
          </cell>
          <cell r="C847">
            <v>-113800.76</v>
          </cell>
        </row>
        <row r="848">
          <cell r="A848">
            <v>235500</v>
          </cell>
          <cell r="B848" t="str">
            <v>Payroll/Salary-Net Pay</v>
          </cell>
          <cell r="C848">
            <v>30803.96</v>
          </cell>
        </row>
        <row r="849">
          <cell r="A849">
            <v>235501</v>
          </cell>
          <cell r="B849" t="str">
            <v>Accrual - Payroll/Salaries</v>
          </cell>
          <cell r="C849">
            <v>-1846251.43</v>
          </cell>
        </row>
        <row r="850">
          <cell r="A850">
            <v>235510</v>
          </cell>
          <cell r="B850" t="str">
            <v>Incentive Plan - Corporate</v>
          </cell>
          <cell r="C850">
            <v>-42369535.240000002</v>
          </cell>
        </row>
        <row r="851">
          <cell r="A851">
            <v>236000</v>
          </cell>
          <cell r="B851" t="str">
            <v>Dividend Payable - Intercompany</v>
          </cell>
          <cell r="C851">
            <v>-40139601.520000003</v>
          </cell>
        </row>
        <row r="852">
          <cell r="A852">
            <v>236002</v>
          </cell>
          <cell r="B852" t="str">
            <v>Dividends Declared - Preferred</v>
          </cell>
          <cell r="C852">
            <v>-520947.43</v>
          </cell>
        </row>
        <row r="853">
          <cell r="A853">
            <v>236005</v>
          </cell>
          <cell r="B853" t="str">
            <v>Dividends Payable - Bank of New York</v>
          </cell>
          <cell r="C853">
            <v>0</v>
          </cell>
        </row>
        <row r="854">
          <cell r="A854">
            <v>236090</v>
          </cell>
          <cell r="B854" t="str">
            <v>Interest Payable - Preferred Stock</v>
          </cell>
          <cell r="C854">
            <v>-1122000</v>
          </cell>
        </row>
        <row r="855">
          <cell r="A855">
            <v>238000</v>
          </cell>
          <cell r="B855" t="str">
            <v>Accrual - Interest</v>
          </cell>
          <cell r="C855">
            <v>0</v>
          </cell>
        </row>
        <row r="856">
          <cell r="A856">
            <v>238001</v>
          </cell>
          <cell r="B856" t="str">
            <v>8.271% FMB C-U (Rea) Due 2010</v>
          </cell>
          <cell r="C856">
            <v>-914979.37</v>
          </cell>
        </row>
        <row r="857">
          <cell r="A857">
            <v>238002</v>
          </cell>
          <cell r="B857" t="str">
            <v>7.978% FMB C-U Series (Rea) Due 2011</v>
          </cell>
          <cell r="C857">
            <v>-84666.52</v>
          </cell>
        </row>
        <row r="858">
          <cell r="A858">
            <v>238003</v>
          </cell>
          <cell r="B858" t="str">
            <v>8.493% FMB C-U Series (Rea) Due 2012</v>
          </cell>
          <cell r="C858">
            <v>-438911.17</v>
          </cell>
        </row>
        <row r="859">
          <cell r="A859">
            <v>238004</v>
          </cell>
          <cell r="B859" t="str">
            <v>8.797% FMB C-U Series (Rea) Due 2013</v>
          </cell>
          <cell r="C859">
            <v>-396488.12</v>
          </cell>
        </row>
        <row r="860">
          <cell r="A860">
            <v>238005</v>
          </cell>
          <cell r="B860" t="str">
            <v>8.734% FMB C-U Series (Rea) Due 2014</v>
          </cell>
          <cell r="C860">
            <v>-715605.72</v>
          </cell>
        </row>
        <row r="861">
          <cell r="A861">
            <v>238006</v>
          </cell>
          <cell r="B861" t="str">
            <v>8.294% FMB Cpu Series (Rea) Due 2015</v>
          </cell>
          <cell r="C861">
            <v>-1159708.55</v>
          </cell>
        </row>
        <row r="862">
          <cell r="A862">
            <v>238007</v>
          </cell>
          <cell r="B862" t="str">
            <v>8.635% FMB C-U Series (Rea) Due 2016</v>
          </cell>
          <cell r="C862">
            <v>-503600.4</v>
          </cell>
        </row>
        <row r="863">
          <cell r="A863">
            <v>238008</v>
          </cell>
          <cell r="B863" t="str">
            <v>8.470% FMB C-U Series (Rea) Due 2017</v>
          </cell>
          <cell r="C863">
            <v>-529480.88</v>
          </cell>
        </row>
        <row r="864">
          <cell r="A864">
            <v>238009</v>
          </cell>
          <cell r="B864" t="str">
            <v>6 3/4% FMB Due 4/1/2005</v>
          </cell>
          <cell r="C864">
            <v>-4218750</v>
          </cell>
        </row>
        <row r="865">
          <cell r="A865">
            <v>238010</v>
          </cell>
          <cell r="B865" t="str">
            <v>5.65% FMB Due 11/1/2006</v>
          </cell>
          <cell r="C865">
            <v>-3766666.66</v>
          </cell>
        </row>
        <row r="866">
          <cell r="A866">
            <v>238022</v>
          </cell>
          <cell r="B866" t="str">
            <v>Med-Term Note Ser.C 9% Due 9/1/03</v>
          </cell>
          <cell r="C866">
            <v>0</v>
          </cell>
        </row>
        <row r="867">
          <cell r="A867">
            <v>238035</v>
          </cell>
          <cell r="B867" t="str">
            <v>Med-Term Note Ser.C 9.15% Due 8/9/11</v>
          </cell>
          <cell r="C867">
            <v>-366000</v>
          </cell>
        </row>
        <row r="868">
          <cell r="A868">
            <v>238036</v>
          </cell>
          <cell r="B868" t="str">
            <v>Med-Term Note Ser.C 8.95% Due 9/1/11</v>
          </cell>
          <cell r="C868">
            <v>-1118750</v>
          </cell>
        </row>
        <row r="869">
          <cell r="A869">
            <v>238037</v>
          </cell>
          <cell r="B869" t="str">
            <v>Med-Term Note Ser.C 8.95% Due 9/1/11</v>
          </cell>
          <cell r="C869">
            <v>-895000</v>
          </cell>
        </row>
        <row r="870">
          <cell r="A870">
            <v>238038</v>
          </cell>
          <cell r="B870" t="str">
            <v>Med-Term Note Ser.C 8.92% Due 9/1/11</v>
          </cell>
          <cell r="C870">
            <v>-892000</v>
          </cell>
        </row>
        <row r="871">
          <cell r="A871">
            <v>238039</v>
          </cell>
          <cell r="B871" t="str">
            <v>Med Term Note Ser.C 8.53% Due 12/16/21</v>
          </cell>
          <cell r="C871">
            <v>-639750</v>
          </cell>
        </row>
        <row r="872">
          <cell r="A872">
            <v>238040</v>
          </cell>
          <cell r="B872" t="str">
            <v>Med-Term Note Ser.C 8.29% Due 12/30/11</v>
          </cell>
          <cell r="C872">
            <v>-124350</v>
          </cell>
        </row>
        <row r="873">
          <cell r="A873">
            <v>238041</v>
          </cell>
          <cell r="B873" t="str">
            <v>Med-Term Note Ser.C 8.375% Due 12/31/21</v>
          </cell>
          <cell r="C873">
            <v>-209375</v>
          </cell>
        </row>
        <row r="874">
          <cell r="A874">
            <v>238042</v>
          </cell>
          <cell r="B874" t="str">
            <v>Med-Term Note Ser.C 8.26% Due 1/7/22</v>
          </cell>
          <cell r="C874">
            <v>-206500</v>
          </cell>
        </row>
        <row r="875">
          <cell r="A875">
            <v>238043</v>
          </cell>
          <cell r="B875" t="str">
            <v>Med-Term Note Ser.C 8.27% Due 1/10/22</v>
          </cell>
          <cell r="C875">
            <v>-165400</v>
          </cell>
        </row>
        <row r="876">
          <cell r="A876">
            <v>238044</v>
          </cell>
          <cell r="B876" t="str">
            <v>Med-Term Note Ser.C 8.26% Due 1/10/12</v>
          </cell>
          <cell r="C876">
            <v>-41300</v>
          </cell>
        </row>
        <row r="877">
          <cell r="A877">
            <v>238045</v>
          </cell>
          <cell r="B877" t="str">
            <v>Med-Term Note Ser.C 7.67% Due 1/10/07</v>
          </cell>
          <cell r="C877">
            <v>-219515.4</v>
          </cell>
        </row>
        <row r="878">
          <cell r="A878">
            <v>238046</v>
          </cell>
          <cell r="B878" t="str">
            <v>Med-Term Note Ser.C 8.28% Due 1/10/12</v>
          </cell>
          <cell r="C878">
            <v>-82800</v>
          </cell>
        </row>
        <row r="879">
          <cell r="A879">
            <v>238047</v>
          </cell>
          <cell r="B879" t="str">
            <v>Med-Term Note Ser.C 8.25% Due 2/1/12</v>
          </cell>
          <cell r="C879">
            <v>-123750</v>
          </cell>
        </row>
        <row r="880">
          <cell r="A880">
            <v>238048</v>
          </cell>
          <cell r="B880" t="str">
            <v>Med-Term Note Ser.D 7.86% Due 2/16/04</v>
          </cell>
          <cell r="C880">
            <v>0</v>
          </cell>
        </row>
        <row r="881">
          <cell r="A881">
            <v>238049</v>
          </cell>
          <cell r="B881" t="str">
            <v>Med-Term Note Ser.D 7.81% Due 2/16/04</v>
          </cell>
          <cell r="C881">
            <v>0</v>
          </cell>
        </row>
        <row r="882">
          <cell r="A882">
            <v>238052</v>
          </cell>
          <cell r="B882" t="str">
            <v>Med-Term Note Ser.D 7.79% Due 2/16/04</v>
          </cell>
          <cell r="C882">
            <v>0</v>
          </cell>
        </row>
        <row r="883">
          <cell r="A883">
            <v>238055</v>
          </cell>
          <cell r="B883" t="str">
            <v>Med-Term Note Ser.D 7.75% Due 2/16/04</v>
          </cell>
          <cell r="C883">
            <v>0</v>
          </cell>
        </row>
        <row r="884">
          <cell r="A884">
            <v>238070</v>
          </cell>
          <cell r="B884" t="str">
            <v>Med-Term Note Ser.E 7.32% Due 9/3/04</v>
          </cell>
          <cell r="C884">
            <v>-274500</v>
          </cell>
        </row>
        <row r="885">
          <cell r="A885">
            <v>238074</v>
          </cell>
          <cell r="B885" t="str">
            <v>Med-Term Note Ser.E 8.07% Due 9/9/22</v>
          </cell>
          <cell r="C885">
            <v>-322800</v>
          </cell>
        </row>
        <row r="886">
          <cell r="A886">
            <v>238077</v>
          </cell>
          <cell r="B886" t="str">
            <v>Med-Term Note Ser.E 7.43% Due 9/11/07</v>
          </cell>
          <cell r="C886">
            <v>-74300</v>
          </cell>
        </row>
        <row r="887">
          <cell r="A887">
            <v>238078</v>
          </cell>
          <cell r="B887" t="str">
            <v>Med-Term Note Ser.E 8.12% Due 9/9/22</v>
          </cell>
          <cell r="C887">
            <v>-2030000</v>
          </cell>
        </row>
        <row r="888">
          <cell r="A888">
            <v>238079</v>
          </cell>
          <cell r="B888" t="str">
            <v>Med-Term Note Ser.E 8.11% Due 9/9/22</v>
          </cell>
          <cell r="C888">
            <v>-486600</v>
          </cell>
        </row>
        <row r="889">
          <cell r="A889">
            <v>238080</v>
          </cell>
          <cell r="B889" t="str">
            <v>Med-Term Note Ser.E 8.05% Due 9/14/22</v>
          </cell>
          <cell r="C889">
            <v>-402500</v>
          </cell>
        </row>
        <row r="890">
          <cell r="A890">
            <v>238086</v>
          </cell>
          <cell r="B890" t="str">
            <v>Med-Term Note Ser.E 7.22% Due 9/18/07</v>
          </cell>
          <cell r="C890">
            <v>-90250</v>
          </cell>
        </row>
        <row r="891">
          <cell r="A891">
            <v>238087</v>
          </cell>
          <cell r="B891" t="str">
            <v>Med-Term Note Ser.E 8.05% Due 9/1/22</v>
          </cell>
          <cell r="C891">
            <v>-603750</v>
          </cell>
        </row>
        <row r="892">
          <cell r="A892">
            <v>238089</v>
          </cell>
          <cell r="B892" t="str">
            <v>Med-Term Note Ser.E 7.27% Due 9/24/07</v>
          </cell>
          <cell r="C892">
            <v>-145400</v>
          </cell>
        </row>
        <row r="893">
          <cell r="A893">
            <v>238092</v>
          </cell>
          <cell r="B893" t="str">
            <v>Med-Term Note Ser.E 7.11% Due 9/24/04</v>
          </cell>
          <cell r="C893">
            <v>-231075</v>
          </cell>
        </row>
        <row r="894">
          <cell r="A894">
            <v>238093</v>
          </cell>
          <cell r="B894" t="str">
            <v>Med-Term Note Ser.E 8.08% Due 10/14/22</v>
          </cell>
          <cell r="C894">
            <v>-1050400</v>
          </cell>
        </row>
        <row r="895">
          <cell r="A895">
            <v>238094</v>
          </cell>
          <cell r="B895" t="str">
            <v>Med-Term Note Ser.E 8.08% Due 10/14/22</v>
          </cell>
          <cell r="C895">
            <v>-1010000</v>
          </cell>
        </row>
        <row r="896">
          <cell r="A896">
            <v>238097</v>
          </cell>
          <cell r="B896" t="str">
            <v>Med-Term Note Ser.E 7.03% Due 10/15/03</v>
          </cell>
          <cell r="C896">
            <v>0</v>
          </cell>
        </row>
        <row r="897">
          <cell r="A897">
            <v>238098</v>
          </cell>
          <cell r="B897" t="str">
            <v>Med-Term Note Ser.E 7.34% Due 10/17/05</v>
          </cell>
          <cell r="C897">
            <v>-183500</v>
          </cell>
        </row>
        <row r="898">
          <cell r="A898">
            <v>238099</v>
          </cell>
          <cell r="B898" t="str">
            <v>Med-Term Note Ser.E 7.36% Due 10/17/05</v>
          </cell>
          <cell r="C898">
            <v>-184000</v>
          </cell>
        </row>
        <row r="899">
          <cell r="A899">
            <v>238100</v>
          </cell>
          <cell r="B899" t="str">
            <v>Med-Term Note Ser.E 7.27% Due 10/21/03</v>
          </cell>
          <cell r="C899">
            <v>0</v>
          </cell>
        </row>
        <row r="900">
          <cell r="A900">
            <v>238101</v>
          </cell>
          <cell r="B900" t="str">
            <v>Med-Term Note Ser.E 7.39% Due 10/21/03</v>
          </cell>
          <cell r="C900">
            <v>0</v>
          </cell>
        </row>
        <row r="901">
          <cell r="A901">
            <v>238102</v>
          </cell>
          <cell r="B901" t="str">
            <v>Med-Term Note Ser.E 7.30% Due 10/22/04</v>
          </cell>
          <cell r="C901">
            <v>-365000</v>
          </cell>
        </row>
        <row r="902">
          <cell r="A902">
            <v>238103</v>
          </cell>
          <cell r="B902" t="str">
            <v>Med-Term Note Ser.E 7.30% Due 10/22/04</v>
          </cell>
          <cell r="C902">
            <v>-365000</v>
          </cell>
        </row>
        <row r="903">
          <cell r="A903">
            <v>238104</v>
          </cell>
          <cell r="B903" t="str">
            <v>Med-Term Note Ser.E 7.30% Due 10/22/03</v>
          </cell>
          <cell r="C903">
            <v>0</v>
          </cell>
        </row>
        <row r="904">
          <cell r="A904">
            <v>238105</v>
          </cell>
          <cell r="B904" t="str">
            <v>Med-Term Note Ser.E 7.53% Due 10/26/04</v>
          </cell>
          <cell r="C904">
            <v>-28237.5</v>
          </cell>
        </row>
        <row r="905">
          <cell r="A905">
            <v>238106</v>
          </cell>
          <cell r="B905" t="str">
            <v>Med-Term Note Ser.E 7.71% Due 10/27/04</v>
          </cell>
          <cell r="C905">
            <v>-115650</v>
          </cell>
        </row>
        <row r="906">
          <cell r="A906">
            <v>238107</v>
          </cell>
          <cell r="B906" t="str">
            <v>Med-Term Note Ser.E 7.71% Due 10/27/04</v>
          </cell>
          <cell r="C906">
            <v>-125287.5</v>
          </cell>
        </row>
        <row r="907">
          <cell r="A907">
            <v>238108</v>
          </cell>
          <cell r="B907" t="str">
            <v>Med-Term Note Ser.E 7.72% Due 11/2/04</v>
          </cell>
          <cell r="C907">
            <v>-57900</v>
          </cell>
        </row>
        <row r="908">
          <cell r="A908">
            <v>238109</v>
          </cell>
          <cell r="B908" t="str">
            <v>Med-Term Note Ser.E 7.60% Due 11/1/04</v>
          </cell>
          <cell r="C908">
            <v>-38000</v>
          </cell>
        </row>
        <row r="909">
          <cell r="A909">
            <v>238111</v>
          </cell>
          <cell r="B909" t="str">
            <v>Med-Term Note Ser.E 7.66% Due 10/22/04</v>
          </cell>
          <cell r="C909">
            <v>-191500</v>
          </cell>
        </row>
        <row r="910">
          <cell r="A910">
            <v>238114</v>
          </cell>
          <cell r="B910" t="str">
            <v>Med-Term Note Ser.E 8.13% Due 1/22/13</v>
          </cell>
          <cell r="C910">
            <v>-406500</v>
          </cell>
        </row>
        <row r="911">
          <cell r="A911">
            <v>238115</v>
          </cell>
          <cell r="B911" t="str">
            <v>Med-Term Note Ser.E 8.23% Due 1/20/23</v>
          </cell>
          <cell r="C911">
            <v>-205750</v>
          </cell>
        </row>
        <row r="912">
          <cell r="A912">
            <v>238119</v>
          </cell>
          <cell r="B912" t="str">
            <v>Med-Term Note Ser.E 7.43% Due 1/24/05</v>
          </cell>
          <cell r="C912">
            <v>-37150</v>
          </cell>
        </row>
        <row r="913">
          <cell r="A913">
            <v>238120</v>
          </cell>
          <cell r="B913" t="str">
            <v>Med-Term Note Ser.E 7.43% Due 1/24/05</v>
          </cell>
          <cell r="C913">
            <v>-92875</v>
          </cell>
        </row>
        <row r="914">
          <cell r="A914">
            <v>238124</v>
          </cell>
          <cell r="B914" t="str">
            <v>Med-Term Note Ser.E 8.23% Due 1/20/23</v>
          </cell>
          <cell r="C914">
            <v>-164600</v>
          </cell>
        </row>
        <row r="915">
          <cell r="A915">
            <v>238125</v>
          </cell>
          <cell r="B915" t="str">
            <v>Med-Term Note Ser.F 7.25% Due 8/1/13</v>
          </cell>
          <cell r="C915">
            <v>0</v>
          </cell>
        </row>
        <row r="916">
          <cell r="A916">
            <v>238126</v>
          </cell>
          <cell r="B916" t="str">
            <v>Med-Term Note Ser.F 7.25% Due 8/1/13</v>
          </cell>
          <cell r="C916">
            <v>0</v>
          </cell>
        </row>
        <row r="917">
          <cell r="A917">
            <v>238127</v>
          </cell>
          <cell r="B917" t="str">
            <v>Med-Term Note Ser.F 7.25% Due 8/1/13</v>
          </cell>
          <cell r="C917">
            <v>0</v>
          </cell>
        </row>
        <row r="918">
          <cell r="A918">
            <v>238128</v>
          </cell>
          <cell r="B918" t="str">
            <v>Med-Term Note Ser.F 7.25% Due 8/1/13</v>
          </cell>
          <cell r="C918">
            <v>0</v>
          </cell>
        </row>
        <row r="919">
          <cell r="A919">
            <v>238129</v>
          </cell>
          <cell r="B919" t="str">
            <v>Med-Term Note Ser.F 6.34% Due 7/28/03</v>
          </cell>
          <cell r="C919">
            <v>0</v>
          </cell>
        </row>
        <row r="920">
          <cell r="A920">
            <v>238130</v>
          </cell>
          <cell r="B920" t="str">
            <v>Med-Term Note Ser.F 6.34% Due 7/28/03</v>
          </cell>
          <cell r="C920">
            <v>0</v>
          </cell>
        </row>
        <row r="921">
          <cell r="A921">
            <v>238131</v>
          </cell>
          <cell r="B921" t="str">
            <v>Med-Term Note Ser.F 6.34% Due 7/28/03</v>
          </cell>
          <cell r="C921">
            <v>0</v>
          </cell>
        </row>
        <row r="922">
          <cell r="A922">
            <v>238132</v>
          </cell>
          <cell r="B922" t="str">
            <v>Med-Term Note Ser.F 6.34% Due 7/28/03</v>
          </cell>
          <cell r="C922">
            <v>0</v>
          </cell>
        </row>
        <row r="923">
          <cell r="A923">
            <v>238133</v>
          </cell>
          <cell r="B923" t="str">
            <v>Med-Term Note Ser.F 6.34% Due 7/28/03</v>
          </cell>
          <cell r="C923">
            <v>0</v>
          </cell>
        </row>
        <row r="924">
          <cell r="A924">
            <v>238134</v>
          </cell>
          <cell r="B924" t="str">
            <v>Med-Term Note Ser.F 6.31% Due 7/28/03</v>
          </cell>
          <cell r="C924">
            <v>0</v>
          </cell>
        </row>
        <row r="925">
          <cell r="A925">
            <v>238135</v>
          </cell>
          <cell r="B925" t="str">
            <v>Med-Term Note Ser.F 6.31% Due 7/28/03</v>
          </cell>
          <cell r="C925">
            <v>0</v>
          </cell>
        </row>
        <row r="926">
          <cell r="A926">
            <v>238136</v>
          </cell>
          <cell r="B926" t="str">
            <v>Med-Term Note Ser.F 6.31% Due 7/28/03</v>
          </cell>
          <cell r="C926">
            <v>0</v>
          </cell>
        </row>
        <row r="927">
          <cell r="A927">
            <v>238137</v>
          </cell>
          <cell r="B927" t="str">
            <v>Med-Term Note Ser.F 6.31% Due 7/28/03</v>
          </cell>
          <cell r="C927">
            <v>0</v>
          </cell>
        </row>
        <row r="928">
          <cell r="A928">
            <v>238138</v>
          </cell>
          <cell r="B928" t="str">
            <v>Med-Term Note Ser.F 7.40% Due 7/28/23</v>
          </cell>
          <cell r="C928">
            <v>0</v>
          </cell>
        </row>
        <row r="929">
          <cell r="A929">
            <v>238139</v>
          </cell>
          <cell r="B929" t="str">
            <v>Med-Term Note Ser.F 7.26% Due 7/21/23</v>
          </cell>
          <cell r="C929">
            <v>-816750</v>
          </cell>
        </row>
        <row r="930">
          <cell r="A930">
            <v>238140</v>
          </cell>
          <cell r="B930" t="str">
            <v>Med-Term Note Ser.F 7.26% Due 7/21/23</v>
          </cell>
          <cell r="C930">
            <v>-332750</v>
          </cell>
        </row>
        <row r="931">
          <cell r="A931">
            <v>238150</v>
          </cell>
          <cell r="B931" t="str">
            <v>Med-Term Note Ser.F 7.23% Due 8/16/23</v>
          </cell>
          <cell r="C931">
            <v>-451875</v>
          </cell>
        </row>
        <row r="932">
          <cell r="A932">
            <v>238151</v>
          </cell>
          <cell r="B932" t="str">
            <v>Med-Term Note Ser.F 7.24% Due 8/16/23</v>
          </cell>
          <cell r="C932">
            <v>-905000</v>
          </cell>
        </row>
        <row r="933">
          <cell r="A933">
            <v>238152</v>
          </cell>
          <cell r="B933" t="str">
            <v>Med-Term Note Ser.F 7.37% Due 8/11/23</v>
          </cell>
          <cell r="C933">
            <v>0</v>
          </cell>
        </row>
        <row r="934">
          <cell r="A934">
            <v>238153</v>
          </cell>
          <cell r="B934" t="str">
            <v>Med-Term Note Ser.F 6.75% Due 9/14/23</v>
          </cell>
          <cell r="C934">
            <v>-140625</v>
          </cell>
        </row>
        <row r="935">
          <cell r="A935">
            <v>238154</v>
          </cell>
          <cell r="B935" t="str">
            <v>Med-Term Note Ser.F 6.75% Due 9/14/23</v>
          </cell>
          <cell r="C935">
            <v>-56250</v>
          </cell>
        </row>
        <row r="936">
          <cell r="A936">
            <v>238155</v>
          </cell>
          <cell r="B936" t="str">
            <v>Med-Term Note Ser.F 6.72% Due 9/14/23</v>
          </cell>
          <cell r="C936">
            <v>-56000</v>
          </cell>
        </row>
        <row r="937">
          <cell r="A937">
            <v>238156</v>
          </cell>
          <cell r="B937" t="str">
            <v>Med-Term Note Ser.F 6.75% Due 10/26/23</v>
          </cell>
          <cell r="C937">
            <v>-562500</v>
          </cell>
        </row>
        <row r="938">
          <cell r="A938">
            <v>238157</v>
          </cell>
          <cell r="B938" t="str">
            <v>Med-Term Note Ser.F 6.75% Due 10/26/23</v>
          </cell>
          <cell r="C938">
            <v>-450000</v>
          </cell>
        </row>
        <row r="939">
          <cell r="A939">
            <v>238158</v>
          </cell>
          <cell r="B939" t="str">
            <v>Med-Term Note Ser.F 6.75% Due 10/26/23</v>
          </cell>
          <cell r="C939">
            <v>-337500</v>
          </cell>
        </row>
        <row r="940">
          <cell r="A940">
            <v>238159</v>
          </cell>
          <cell r="B940" t="str">
            <v>Med-Term Note Ser.F 8.625% Due 12/31/24</v>
          </cell>
          <cell r="C940">
            <v>-718750</v>
          </cell>
        </row>
        <row r="941">
          <cell r="A941">
            <v>238160</v>
          </cell>
          <cell r="B941" t="str">
            <v>Med Term Note Ser G 6.625% Due 6/1/07</v>
          </cell>
          <cell r="C941">
            <v>-1656250</v>
          </cell>
        </row>
        <row r="942">
          <cell r="A942">
            <v>238161</v>
          </cell>
          <cell r="B942" t="str">
            <v>Med-Term Note Ser.G 6.12% Due 1/15/2006</v>
          </cell>
          <cell r="C942">
            <v>-782000</v>
          </cell>
        </row>
        <row r="943">
          <cell r="A943">
            <v>238162</v>
          </cell>
          <cell r="B943" t="str">
            <v>Med-Term Note Ser.G 6.71% Due 1/15/2026</v>
          </cell>
          <cell r="C943">
            <v>-857388.88</v>
          </cell>
        </row>
        <row r="944">
          <cell r="A944">
            <v>238163</v>
          </cell>
          <cell r="B944" t="str">
            <v>Med-Term Note Ser H 6.75% Due 7/15/2004</v>
          </cell>
          <cell r="C944">
            <v>-1509375</v>
          </cell>
        </row>
        <row r="945">
          <cell r="A945">
            <v>238164</v>
          </cell>
          <cell r="B945" t="str">
            <v>Med-Term Note Ser H 7.00% Due 7/15/2009</v>
          </cell>
          <cell r="C945">
            <v>-1118055.55</v>
          </cell>
        </row>
        <row r="946">
          <cell r="A946">
            <v>238165</v>
          </cell>
          <cell r="B946" t="str">
            <v>Med-Term Note Ser H 6.375% Due 5/15/2008</v>
          </cell>
          <cell r="C946">
            <v>-3718750</v>
          </cell>
        </row>
        <row r="947">
          <cell r="A947">
            <v>238166</v>
          </cell>
          <cell r="B947" t="str">
            <v>6.90% FMB Due 11/15/2011</v>
          </cell>
          <cell r="C947">
            <v>-10062500</v>
          </cell>
        </row>
        <row r="948">
          <cell r="A948">
            <v>238167</v>
          </cell>
          <cell r="B948" t="str">
            <v>7.70% FMB Due 11/15/2031</v>
          </cell>
          <cell r="C948">
            <v>-6737500</v>
          </cell>
        </row>
        <row r="949">
          <cell r="A949">
            <v>238168</v>
          </cell>
          <cell r="B949" t="str">
            <v>4.30% FMB Due 9/15/2008</v>
          </cell>
          <cell r="C949">
            <v>-4085000</v>
          </cell>
        </row>
        <row r="950">
          <cell r="A950">
            <v>238169</v>
          </cell>
          <cell r="B950" t="str">
            <v>5.45% FMB Due 9/15/2013</v>
          </cell>
          <cell r="C950">
            <v>-5177500</v>
          </cell>
        </row>
        <row r="951">
          <cell r="A951">
            <v>238600</v>
          </cell>
          <cell r="B951" t="str">
            <v>PCRB-Emery Co. 1991 Due 2015</v>
          </cell>
          <cell r="C951">
            <v>1204.92</v>
          </cell>
        </row>
        <row r="952">
          <cell r="A952">
            <v>238601</v>
          </cell>
          <cell r="B952" t="str">
            <v>PCRB-Lincoln Co. 1991 Due 2016</v>
          </cell>
          <cell r="C952">
            <v>-382500</v>
          </cell>
        </row>
        <row r="953">
          <cell r="A953">
            <v>238602</v>
          </cell>
          <cell r="B953" t="str">
            <v>PCRB-Sweetwater Co. 1988A Due 2017</v>
          </cell>
          <cell r="C953">
            <v>21154.400000000001</v>
          </cell>
        </row>
        <row r="954">
          <cell r="A954">
            <v>238603</v>
          </cell>
          <cell r="B954" t="str">
            <v>PCRB-City of Gillette 1988 Due 2018</v>
          </cell>
          <cell r="C954">
            <v>2206.33</v>
          </cell>
        </row>
        <row r="955">
          <cell r="A955">
            <v>238604</v>
          </cell>
          <cell r="B955" t="str">
            <v>PCRB-Sweetwater/Converse Co.1988 Due 2014/Due 2016</v>
          </cell>
          <cell r="C955">
            <v>0</v>
          </cell>
        </row>
        <row r="956">
          <cell r="A956">
            <v>238605</v>
          </cell>
          <cell r="B956" t="str">
            <v>PCRB-Sweetwater Co. 1984 Due 2014</v>
          </cell>
          <cell r="C956">
            <v>-146250</v>
          </cell>
        </row>
        <row r="957">
          <cell r="A957">
            <v>238606</v>
          </cell>
          <cell r="B957" t="str">
            <v>PCRB-Sweetwater Co. 1992A Due 2005</v>
          </cell>
          <cell r="C957">
            <v>397.89</v>
          </cell>
        </row>
        <row r="958">
          <cell r="A958">
            <v>238607</v>
          </cell>
          <cell r="B958" t="str">
            <v>PCRB-Converse Co. 1992 Due 2006</v>
          </cell>
          <cell r="C958">
            <v>958.38</v>
          </cell>
        </row>
        <row r="959">
          <cell r="A959">
            <v>238608</v>
          </cell>
          <cell r="B959" t="str">
            <v>PCRB-Sweetwater 1992B Due 2005</v>
          </cell>
          <cell r="C959">
            <v>268.74</v>
          </cell>
        </row>
        <row r="960">
          <cell r="A960">
            <v>238609</v>
          </cell>
          <cell r="B960" t="str">
            <v>PCRB-Emery Co. 1993A Due 2023</v>
          </cell>
          <cell r="C960">
            <v>-875750</v>
          </cell>
        </row>
        <row r="961">
          <cell r="A961">
            <v>238610</v>
          </cell>
          <cell r="B961" t="str">
            <v>PCRB-Emery Co. 1993B Due 2023</v>
          </cell>
          <cell r="C961">
            <v>-307500</v>
          </cell>
        </row>
        <row r="962">
          <cell r="A962">
            <v>238611</v>
          </cell>
          <cell r="B962" t="str">
            <v>PCRB-Lincoln Co. 1993 Due 2021</v>
          </cell>
          <cell r="C962">
            <v>-155625</v>
          </cell>
        </row>
        <row r="963">
          <cell r="A963">
            <v>238612</v>
          </cell>
          <cell r="B963" t="str">
            <v>PCRB-Sweetwater Co. 1994A Due 2024</v>
          </cell>
          <cell r="C963">
            <v>606.57000000000005</v>
          </cell>
        </row>
        <row r="964">
          <cell r="A964">
            <v>238613</v>
          </cell>
          <cell r="B964" t="str">
            <v>PCRB-Carbon Co. 1994 Due 2024</v>
          </cell>
          <cell r="C964">
            <v>255.87</v>
          </cell>
        </row>
        <row r="965">
          <cell r="A965">
            <v>238614</v>
          </cell>
          <cell r="B965" t="str">
            <v>PCRB-Moffat Co. 1994 Due 2013</v>
          </cell>
          <cell r="C965">
            <v>1110.8</v>
          </cell>
        </row>
        <row r="966">
          <cell r="A966">
            <v>238615</v>
          </cell>
          <cell r="B966" t="str">
            <v>PCRB-Lincoln Co. 1995 Due 2025</v>
          </cell>
          <cell r="C966">
            <v>-226875</v>
          </cell>
        </row>
        <row r="967">
          <cell r="A967">
            <v>238616</v>
          </cell>
          <cell r="B967" t="str">
            <v>PCRB-Sweetwater Co. 1995 Due 2025</v>
          </cell>
          <cell r="C967">
            <v>713.33</v>
          </cell>
        </row>
        <row r="968">
          <cell r="A968">
            <v>238617</v>
          </cell>
          <cell r="B968" t="str">
            <v>PCRB-Emery Co. 1996 Due 2030</v>
          </cell>
          <cell r="C968">
            <v>-389756.25</v>
          </cell>
        </row>
        <row r="969">
          <cell r="A969">
            <v>238621</v>
          </cell>
          <cell r="B969" t="str">
            <v>PCRB-City of Forsyth 1988 Due 2019</v>
          </cell>
          <cell r="C969">
            <v>0</v>
          </cell>
        </row>
        <row r="970">
          <cell r="A970">
            <v>238622</v>
          </cell>
          <cell r="B970" t="str">
            <v>PCRB-City of Forsyth 1986 Due 2016</v>
          </cell>
          <cell r="C970">
            <v>-87656.25</v>
          </cell>
        </row>
        <row r="971">
          <cell r="A971">
            <v>238624</v>
          </cell>
          <cell r="B971" t="str">
            <v>PCRB-Sweetwater 1990A Due 2015</v>
          </cell>
          <cell r="C971">
            <v>3729.51</v>
          </cell>
        </row>
        <row r="972">
          <cell r="A972">
            <v>238625</v>
          </cell>
          <cell r="B972" t="str">
            <v>PCRB-Converse Co. 1994 Due 2024</v>
          </cell>
          <cell r="C972">
            <v>234.96</v>
          </cell>
        </row>
        <row r="973">
          <cell r="A973">
            <v>238626</v>
          </cell>
          <cell r="B973" t="str">
            <v>PCRB-Emery Co. 1994 Due 2024</v>
          </cell>
          <cell r="C973">
            <v>3331.69</v>
          </cell>
        </row>
        <row r="974">
          <cell r="A974">
            <v>238627</v>
          </cell>
          <cell r="B974" t="str">
            <v>PCRB-Lincoln Co. 1994 Due 2024</v>
          </cell>
          <cell r="C974">
            <v>432.05</v>
          </cell>
        </row>
        <row r="975">
          <cell r="A975">
            <v>238628</v>
          </cell>
          <cell r="B975" t="str">
            <v>PCRB-Converse Co. 1995 Due 2025</v>
          </cell>
          <cell r="C975">
            <v>-54656.25</v>
          </cell>
        </row>
        <row r="976">
          <cell r="A976">
            <v>238629</v>
          </cell>
          <cell r="B976" t="str">
            <v>PCRB-Sweetwater Co. 1988B Due 2014</v>
          </cell>
          <cell r="C976">
            <v>-1.77</v>
          </cell>
        </row>
        <row r="977">
          <cell r="A977">
            <v>238630</v>
          </cell>
          <cell r="B977" t="str">
            <v>PCRB-Converse Co. 1988 Due 2014</v>
          </cell>
          <cell r="C977">
            <v>-165750</v>
          </cell>
        </row>
        <row r="978">
          <cell r="A978">
            <v>238951</v>
          </cell>
          <cell r="B978" t="str">
            <v>Interest Accrued - Customer Deposits</v>
          </cell>
          <cell r="C978">
            <v>-447000</v>
          </cell>
        </row>
        <row r="979">
          <cell r="A979">
            <v>238957</v>
          </cell>
          <cell r="B979" t="str">
            <v>Federal Income Tax Interest Accrued</v>
          </cell>
          <cell r="C979">
            <v>-0.47</v>
          </cell>
        </row>
        <row r="980">
          <cell r="A980">
            <v>238958</v>
          </cell>
          <cell r="B980" t="str">
            <v>Interest On Overpayments By Elec Custome</v>
          </cell>
          <cell r="C980">
            <v>2988.93</v>
          </cell>
        </row>
        <row r="981">
          <cell r="A981">
            <v>238959</v>
          </cell>
          <cell r="B981" t="str">
            <v>Int Accr - Sunnyside Cogen Sec Dep</v>
          </cell>
          <cell r="C981">
            <v>-220634.65</v>
          </cell>
        </row>
        <row r="982">
          <cell r="A982">
            <v>239900</v>
          </cell>
          <cell r="B982" t="str">
            <v>Accrual - Intercompany Interest</v>
          </cell>
          <cell r="C982">
            <v>-37.86</v>
          </cell>
        </row>
        <row r="983">
          <cell r="A983">
            <v>240310</v>
          </cell>
          <cell r="B983" t="str">
            <v>Provision for Unemployment Taxes</v>
          </cell>
          <cell r="C983">
            <v>-74912.19</v>
          </cell>
        </row>
        <row r="984">
          <cell r="A984">
            <v>240324</v>
          </cell>
          <cell r="B984" t="str">
            <v>Reserve for Undercollected Franchise Tax</v>
          </cell>
          <cell r="C984">
            <v>0</v>
          </cell>
        </row>
        <row r="985">
          <cell r="A985">
            <v>240325</v>
          </cell>
          <cell r="B985" t="str">
            <v>Provision for Franchise/License Taxes-CSS</v>
          </cell>
          <cell r="C985">
            <v>-3577539.47</v>
          </cell>
        </row>
        <row r="986">
          <cell r="A986">
            <v>240330</v>
          </cell>
          <cell r="B986" t="str">
            <v>Provision for Workers' Compensation</v>
          </cell>
          <cell r="C986">
            <v>-774375.72</v>
          </cell>
        </row>
        <row r="987">
          <cell r="A987">
            <v>240341</v>
          </cell>
          <cell r="B987" t="str">
            <v>Washington Revenue Tax Associated W/Unbilled</v>
          </cell>
          <cell r="C987">
            <v>-451200</v>
          </cell>
        </row>
        <row r="988">
          <cell r="A988">
            <v>240342</v>
          </cell>
          <cell r="B988" t="str">
            <v>Utah Gross Receipts Tax</v>
          </cell>
          <cell r="C988">
            <v>-479556.42</v>
          </cell>
        </row>
        <row r="989">
          <cell r="A989">
            <v>240350</v>
          </cell>
          <cell r="B989" t="str">
            <v>Other Payroll Related Taxes/Liabilities</v>
          </cell>
          <cell r="C989">
            <v>0</v>
          </cell>
        </row>
        <row r="990">
          <cell r="A990">
            <v>240392</v>
          </cell>
          <cell r="B990" t="str">
            <v>Idaho Kwh Tax</v>
          </cell>
          <cell r="C990">
            <v>-499.7</v>
          </cell>
        </row>
        <row r="991">
          <cell r="A991">
            <v>240394</v>
          </cell>
          <cell r="B991" t="str">
            <v>Navajo Sales Tax</v>
          </cell>
          <cell r="C991">
            <v>-12037.08</v>
          </cell>
        </row>
        <row r="992">
          <cell r="A992">
            <v>240501</v>
          </cell>
          <cell r="B992" t="str">
            <v>Washington Public Utility Tax</v>
          </cell>
          <cell r="C992">
            <v>-232064.13</v>
          </cell>
        </row>
        <row r="993">
          <cell r="A993">
            <v>240502</v>
          </cell>
          <cell r="B993" t="str">
            <v>Washington Business/Occupation Tax</v>
          </cell>
          <cell r="C993">
            <v>-572.38</v>
          </cell>
        </row>
        <row r="994">
          <cell r="A994">
            <v>240504</v>
          </cell>
          <cell r="B994" t="str">
            <v>Washington Retailing Tax</v>
          </cell>
          <cell r="C994">
            <v>0</v>
          </cell>
        </row>
        <row r="995">
          <cell r="A995">
            <v>241002</v>
          </cell>
          <cell r="B995" t="str">
            <v>Federal Income Tax</v>
          </cell>
          <cell r="C995">
            <v>-18825832.73</v>
          </cell>
        </row>
        <row r="996">
          <cell r="A996">
            <v>241064</v>
          </cell>
          <cell r="B996" t="str">
            <v>PMI Fed Income Tax</v>
          </cell>
          <cell r="C996">
            <v>-31939</v>
          </cell>
        </row>
        <row r="997">
          <cell r="A997">
            <v>243000</v>
          </cell>
          <cell r="B997" t="str">
            <v>Provision for Income Taxes-Curr-State</v>
          </cell>
          <cell r="C997">
            <v>345230.77</v>
          </cell>
        </row>
        <row r="998">
          <cell r="A998">
            <v>243003</v>
          </cell>
          <cell r="B998" t="str">
            <v>Arizona State Income Tax</v>
          </cell>
          <cell r="C998">
            <v>0</v>
          </cell>
        </row>
        <row r="999">
          <cell r="A999">
            <v>243005</v>
          </cell>
          <cell r="B999" t="str">
            <v>California State Income Tax</v>
          </cell>
          <cell r="C999">
            <v>0</v>
          </cell>
        </row>
        <row r="1000">
          <cell r="A1000">
            <v>243012</v>
          </cell>
          <cell r="B1000" t="str">
            <v>Idaho State Income Tax</v>
          </cell>
          <cell r="C1000">
            <v>0</v>
          </cell>
        </row>
        <row r="1001">
          <cell r="A1001">
            <v>243037</v>
          </cell>
          <cell r="B1001" t="str">
            <v>Oregon State Income Tax</v>
          </cell>
          <cell r="C1001">
            <v>0</v>
          </cell>
        </row>
        <row r="1002">
          <cell r="A1002">
            <v>243044</v>
          </cell>
          <cell r="B1002" t="str">
            <v>Utah State Income Tax</v>
          </cell>
          <cell r="C1002">
            <v>0</v>
          </cell>
        </row>
        <row r="1003">
          <cell r="A1003">
            <v>245100</v>
          </cell>
          <cell r="B1003" t="str">
            <v>Capital Lease Obligations - Current</v>
          </cell>
          <cell r="C1003">
            <v>-176480.6</v>
          </cell>
        </row>
        <row r="1004">
          <cell r="A1004">
            <v>245935</v>
          </cell>
          <cell r="B1004" t="str">
            <v>Sales Tax Collections Payable</v>
          </cell>
          <cell r="C1004">
            <v>-4674933.09</v>
          </cell>
        </row>
        <row r="1005">
          <cell r="A1005">
            <v>245942</v>
          </cell>
          <cell r="B1005" t="str">
            <v>Multnomah County, Oregon Business Tax</v>
          </cell>
          <cell r="C1005">
            <v>-386765.1</v>
          </cell>
        </row>
        <row r="1006">
          <cell r="A1006">
            <v>245943</v>
          </cell>
          <cell r="B1006" t="str">
            <v>Wash Public Util Tax, Indian Exemption</v>
          </cell>
          <cell r="C1006">
            <v>1109.8</v>
          </cell>
        </row>
        <row r="1007">
          <cell r="A1007">
            <v>245946</v>
          </cell>
          <cell r="B1007" t="str">
            <v>California Energy Resources Tax</v>
          </cell>
          <cell r="C1007">
            <v>-33470.42</v>
          </cell>
        </row>
        <row r="1008">
          <cell r="A1008">
            <v>245949</v>
          </cell>
          <cell r="B1008" t="str">
            <v>Ut St Mineral Rylty Wthlding Tax-Peabody</v>
          </cell>
          <cell r="C1008">
            <v>143.26</v>
          </cell>
        </row>
        <row r="1009">
          <cell r="A1009">
            <v>245951</v>
          </cell>
          <cell r="B1009" t="str">
            <v>Utah State Mineral Withholding Tax-Enron</v>
          </cell>
          <cell r="C1009">
            <v>-5908.3</v>
          </cell>
        </row>
        <row r="1010">
          <cell r="A1010">
            <v>246000</v>
          </cell>
          <cell r="B1010" t="str">
            <v>Currently Maturing Long-term Debt</v>
          </cell>
          <cell r="C1010">
            <v>0</v>
          </cell>
        </row>
        <row r="1011">
          <cell r="A1011">
            <v>246050</v>
          </cell>
          <cell r="B1011" t="str">
            <v>Currently Maturing First Mortgage Bonds</v>
          </cell>
          <cell r="C1011">
            <v>-8975000</v>
          </cell>
        </row>
        <row r="1012">
          <cell r="A1012">
            <v>246051</v>
          </cell>
          <cell r="B1012" t="str">
            <v>Currently Maturing Med-Term Notes</v>
          </cell>
          <cell r="C1012">
            <v>-227000000</v>
          </cell>
        </row>
        <row r="1013">
          <cell r="A1013">
            <v>246091</v>
          </cell>
          <cell r="B1013" t="str">
            <v>Currently Maturing Discount - MTN</v>
          </cell>
          <cell r="C1013">
            <v>29791.67</v>
          </cell>
        </row>
        <row r="1014">
          <cell r="A1014">
            <v>247500</v>
          </cell>
          <cell r="B1014" t="str">
            <v>Currently Maturing Pref. Stock Mand. Redem.</v>
          </cell>
          <cell r="C1014">
            <v>-3750000</v>
          </cell>
        </row>
        <row r="1015">
          <cell r="A1015">
            <v>248000</v>
          </cell>
          <cell r="B1015" t="str">
            <v>Misc Current &amp; Accrued Liabilities</v>
          </cell>
          <cell r="C1015">
            <v>-3269123.77</v>
          </cell>
        </row>
        <row r="1016">
          <cell r="A1016">
            <v>248008</v>
          </cell>
          <cell r="B1016" t="str">
            <v>BPA Conservation &amp; Renewables Discount</v>
          </cell>
          <cell r="C1016">
            <v>-553737</v>
          </cell>
        </row>
        <row r="1017">
          <cell r="A1017">
            <v>248012</v>
          </cell>
          <cell r="B1017" t="str">
            <v>DRIP Liability</v>
          </cell>
          <cell r="C1017">
            <v>0</v>
          </cell>
        </row>
        <row r="1018">
          <cell r="A1018">
            <v>248025</v>
          </cell>
          <cell r="B1018" t="str">
            <v>Misc. Wholesale Provisions</v>
          </cell>
          <cell r="C1018">
            <v>-18386766.940000001</v>
          </cell>
        </row>
        <row r="1019">
          <cell r="A1019">
            <v>248050</v>
          </cell>
          <cell r="B1019" t="str">
            <v>Unclaimed/Outstnding Checks</v>
          </cell>
          <cell r="C1019">
            <v>-220751.21</v>
          </cell>
        </row>
        <row r="1020">
          <cell r="A1020">
            <v>248055</v>
          </cell>
          <cell r="B1020" t="str">
            <v>CSS Miscellaneous Adjustments on Write-off Accts</v>
          </cell>
          <cell r="C1020">
            <v>-548.53</v>
          </cell>
        </row>
        <row r="1021">
          <cell r="A1021">
            <v>248060</v>
          </cell>
          <cell r="B1021" t="str">
            <v>Unclaimed Dividend Checks</v>
          </cell>
          <cell r="C1021">
            <v>-33538.03</v>
          </cell>
        </row>
        <row r="1022">
          <cell r="A1022">
            <v>248070</v>
          </cell>
          <cell r="B1022" t="str">
            <v>Accrued Settlement Provisions</v>
          </cell>
          <cell r="C1022">
            <v>-825000</v>
          </cell>
        </row>
        <row r="1023">
          <cell r="A1023">
            <v>248092</v>
          </cell>
          <cell r="B1023" t="str">
            <v>Accrued Fees-Wash Util &amp; Transp Commission</v>
          </cell>
          <cell r="C1023">
            <v>-219624.65</v>
          </cell>
        </row>
        <row r="1024">
          <cell r="A1024">
            <v>248100</v>
          </cell>
          <cell r="B1024" t="str">
            <v>Ferc Hydro Admin Fee Accrual</v>
          </cell>
          <cell r="C1024">
            <v>-1032390.42</v>
          </cell>
        </row>
        <row r="1025">
          <cell r="A1025">
            <v>248101</v>
          </cell>
          <cell r="B1025" t="str">
            <v>Ferc Annual Fee Accrual</v>
          </cell>
          <cell r="C1025">
            <v>-166666.66</v>
          </cell>
        </row>
        <row r="1026">
          <cell r="A1026">
            <v>248103</v>
          </cell>
          <cell r="B1026" t="str">
            <v>American United Life Insurance Ofc/Svc C</v>
          </cell>
          <cell r="C1026">
            <v>-38766.199999999997</v>
          </cell>
        </row>
        <row r="1027">
          <cell r="A1027">
            <v>248104</v>
          </cell>
          <cell r="B1027" t="str">
            <v>Vacation Accrual-Utah</v>
          </cell>
          <cell r="C1027">
            <v>-8707024.8100000005</v>
          </cell>
        </row>
        <row r="1028">
          <cell r="A1028">
            <v>248105</v>
          </cell>
          <cell r="B1028" t="str">
            <v>Vacations Earned-Pacific</v>
          </cell>
          <cell r="C1028">
            <v>-4427127.47</v>
          </cell>
        </row>
        <row r="1029">
          <cell r="A1029">
            <v>248106</v>
          </cell>
          <cell r="B1029" t="str">
            <v>Personal Time Liability</v>
          </cell>
          <cell r="C1029">
            <v>-15633060.720000001</v>
          </cell>
        </row>
        <row r="1030">
          <cell r="A1030">
            <v>248107</v>
          </cell>
          <cell r="B1030" t="str">
            <v>Sick Leave Liability-Utah</v>
          </cell>
          <cell r="C1030">
            <v>-5999431.4000000004</v>
          </cell>
        </row>
        <row r="1031">
          <cell r="A1031">
            <v>248108</v>
          </cell>
          <cell r="B1031" t="str">
            <v>Mccormick, A L Clatsop Sv</v>
          </cell>
          <cell r="C1031">
            <v>-31111.98</v>
          </cell>
        </row>
        <row r="1032">
          <cell r="A1032">
            <v>248109</v>
          </cell>
          <cell r="B1032" t="str">
            <v>Mutual Benefit Life Insurance Ofc/Svc Ct</v>
          </cell>
          <cell r="C1032">
            <v>-17191.32</v>
          </cell>
        </row>
        <row r="1033">
          <cell r="A1033">
            <v>248110</v>
          </cell>
          <cell r="B1033" t="str">
            <v>Ohio National Life Insurance Ofc/Svc Ct</v>
          </cell>
          <cell r="C1033">
            <v>-5138.95</v>
          </cell>
        </row>
        <row r="1034">
          <cell r="A1034">
            <v>248117</v>
          </cell>
          <cell r="B1034" t="str">
            <v>Oregon LIC Bid - Liability Reserve</v>
          </cell>
          <cell r="C1034">
            <v>-580000</v>
          </cell>
        </row>
        <row r="1035">
          <cell r="A1035">
            <v>248118</v>
          </cell>
          <cell r="B1035" t="str">
            <v>CSS Interface Offset</v>
          </cell>
          <cell r="C1035">
            <v>-1394604.92</v>
          </cell>
        </row>
        <row r="1036">
          <cell r="A1036">
            <v>248120</v>
          </cell>
          <cell r="B1036" t="str">
            <v>Employee Contributions to Agencies</v>
          </cell>
          <cell r="C1036">
            <v>0</v>
          </cell>
        </row>
        <row r="1037">
          <cell r="A1037">
            <v>248200</v>
          </cell>
          <cell r="B1037" t="str">
            <v>Utah Life Line Rate Payable</v>
          </cell>
          <cell r="C1037">
            <v>-1500960.21</v>
          </cell>
        </row>
        <row r="1038">
          <cell r="A1038">
            <v>248201</v>
          </cell>
          <cell r="B1038" t="str">
            <v>Washington Low Income Assistance</v>
          </cell>
          <cell r="C1038">
            <v>-358490.03</v>
          </cell>
        </row>
        <row r="1039">
          <cell r="A1039">
            <v>248220</v>
          </cell>
          <cell r="B1039" t="str">
            <v>Idaho Customer Balancing Account</v>
          </cell>
          <cell r="C1039">
            <v>0</v>
          </cell>
        </row>
        <row r="1040">
          <cell r="A1040">
            <v>248221</v>
          </cell>
          <cell r="B1040" t="str">
            <v>Oregon Customer Balancing Account</v>
          </cell>
          <cell r="C1040">
            <v>0</v>
          </cell>
        </row>
        <row r="1041">
          <cell r="A1041">
            <v>248901</v>
          </cell>
          <cell r="B1041" t="str">
            <v>FAS 133 Derivative Net Liability-Current</v>
          </cell>
          <cell r="C1041">
            <v>-94671686</v>
          </cell>
        </row>
        <row r="1042">
          <cell r="A1042">
            <v>248902</v>
          </cell>
          <cell r="B1042" t="str">
            <v>Weather Derivative Liability - Current</v>
          </cell>
          <cell r="C1042">
            <v>-3189360</v>
          </cell>
        </row>
        <row r="1043">
          <cell r="A1043">
            <v>248903</v>
          </cell>
          <cell r="B1043" t="str">
            <v>Energy Trading Derivative Liability - Current</v>
          </cell>
          <cell r="C1043">
            <v>-1000013</v>
          </cell>
        </row>
        <row r="1044">
          <cell r="A1044">
            <v>249981</v>
          </cell>
          <cell r="B1044" t="str">
            <v>Auditing Services Liability</v>
          </cell>
          <cell r="C1044">
            <v>-484899</v>
          </cell>
        </row>
        <row r="1045">
          <cell r="A1045">
            <v>249999</v>
          </cell>
          <cell r="B1045" t="str">
            <v>Other Deferred Credits - Current Portion</v>
          </cell>
          <cell r="C1045">
            <v>-54400954.43</v>
          </cell>
        </row>
        <row r="1046">
          <cell r="A1046">
            <v>269001</v>
          </cell>
          <cell r="B1046" t="str">
            <v>8-1/4% Series A - QUIPS</v>
          </cell>
          <cell r="C1046">
            <v>0</v>
          </cell>
        </row>
        <row r="1047">
          <cell r="A1047">
            <v>269002</v>
          </cell>
          <cell r="B1047" t="str">
            <v>7.70% Series B - QUIPS</v>
          </cell>
          <cell r="C1047">
            <v>0</v>
          </cell>
        </row>
        <row r="1048">
          <cell r="A1048">
            <v>270246</v>
          </cell>
          <cell r="B1048" t="str">
            <v>8.271% Fmb C-U Series (Rea) Due 2010</v>
          </cell>
          <cell r="C1048">
            <v>-23599000</v>
          </cell>
        </row>
        <row r="1049">
          <cell r="A1049">
            <v>270247</v>
          </cell>
          <cell r="B1049" t="str">
            <v>7.978% Fmb C-U Series (Rea) Due 2011</v>
          </cell>
          <cell r="C1049">
            <v>-2308000</v>
          </cell>
        </row>
        <row r="1050">
          <cell r="A1050">
            <v>270248</v>
          </cell>
          <cell r="B1050" t="str">
            <v>8.493% Fmb C-U Series (Rea) Due 2012</v>
          </cell>
          <cell r="C1050">
            <v>-11430000</v>
          </cell>
        </row>
        <row r="1051">
          <cell r="A1051">
            <v>270249</v>
          </cell>
          <cell r="B1051" t="str">
            <v>8.797% Fmb C-U Series (Rea) Due 2013</v>
          </cell>
          <cell r="C1051">
            <v>-10099000</v>
          </cell>
        </row>
        <row r="1052">
          <cell r="A1052">
            <v>270250</v>
          </cell>
          <cell r="B1052" t="str">
            <v>8.734% Fmb C-U Series (Rea) Due 2014</v>
          </cell>
          <cell r="C1052">
            <v>-18529000</v>
          </cell>
        </row>
        <row r="1053">
          <cell r="A1053">
            <v>270251</v>
          </cell>
          <cell r="B1053" t="str">
            <v>8.294% Fmb C-U Series (Rea) Due 2015</v>
          </cell>
          <cell r="C1053">
            <v>-31821000</v>
          </cell>
        </row>
        <row r="1054">
          <cell r="A1054">
            <v>270252</v>
          </cell>
          <cell r="B1054" t="str">
            <v>8.635% Fmb C-U Series (Rea) Due 2016</v>
          </cell>
          <cell r="C1054">
            <v>-13373000</v>
          </cell>
        </row>
        <row r="1055">
          <cell r="A1055">
            <v>270253</v>
          </cell>
          <cell r="B1055" t="str">
            <v>8.470% Fmb C-U Series (Rea) Due 2017</v>
          </cell>
          <cell r="C1055">
            <v>-14405000</v>
          </cell>
        </row>
        <row r="1056">
          <cell r="A1056">
            <v>270254</v>
          </cell>
          <cell r="B1056" t="str">
            <v>6 3/4% Due Fmb Due 4/1/2005</v>
          </cell>
          <cell r="C1056">
            <v>-150000000</v>
          </cell>
        </row>
        <row r="1057">
          <cell r="A1057">
            <v>270255</v>
          </cell>
          <cell r="B1057" t="str">
            <v>5.65% Due FMB Due 11/1/2006</v>
          </cell>
          <cell r="C1057">
            <v>-200000000</v>
          </cell>
        </row>
        <row r="1058">
          <cell r="A1058">
            <v>270256</v>
          </cell>
          <cell r="B1058" t="str">
            <v>6.90% FMB Due 11/15/2011</v>
          </cell>
          <cell r="C1058">
            <v>-500000000</v>
          </cell>
        </row>
        <row r="1059">
          <cell r="A1059">
            <v>270257</v>
          </cell>
          <cell r="B1059" t="str">
            <v>7.70% FMB Due 11/15/2031</v>
          </cell>
          <cell r="C1059">
            <v>-300000000</v>
          </cell>
        </row>
        <row r="1060">
          <cell r="A1060">
            <v>270258</v>
          </cell>
          <cell r="B1060" t="str">
            <v>4.30% FMB Due 9/15/2008)</v>
          </cell>
          <cell r="C1060">
            <v>-200000000</v>
          </cell>
        </row>
        <row r="1061">
          <cell r="A1061">
            <v>270259</v>
          </cell>
          <cell r="B1061" t="str">
            <v>5.45% FMB Due 9/15/2013)</v>
          </cell>
          <cell r="C1061">
            <v>-200000000</v>
          </cell>
        </row>
        <row r="1062">
          <cell r="A1062">
            <v>271001</v>
          </cell>
          <cell r="B1062" t="str">
            <v>3.4% Lincoln Co. 1991 PCRB Due 2016</v>
          </cell>
          <cell r="C1062">
            <v>-45000000</v>
          </cell>
        </row>
        <row r="1063">
          <cell r="A1063">
            <v>271002</v>
          </cell>
          <cell r="B1063" t="str">
            <v>3.9% Converse Co. 1988 PCRB Due 2014</v>
          </cell>
          <cell r="C1063">
            <v>-17000000</v>
          </cell>
        </row>
        <row r="1064">
          <cell r="A1064">
            <v>271003</v>
          </cell>
          <cell r="B1064" t="str">
            <v>3.9% Sweetwater Co. 1984 PCRB Due 2014</v>
          </cell>
          <cell r="C1064">
            <v>-15000000</v>
          </cell>
        </row>
        <row r="1065">
          <cell r="A1065">
            <v>271004</v>
          </cell>
          <cell r="B1065" t="str">
            <v>4.125% City of Forsyth 1986 PCRB Due 2016</v>
          </cell>
          <cell r="C1065">
            <v>-8500000</v>
          </cell>
        </row>
        <row r="1066">
          <cell r="A1066">
            <v>271005</v>
          </cell>
          <cell r="B1066" t="str">
            <v>4.125% Converse Co. 1995 PCRB Due 2025</v>
          </cell>
          <cell r="C1066">
            <v>-5300000</v>
          </cell>
        </row>
        <row r="1067">
          <cell r="A1067">
            <v>271006</v>
          </cell>
          <cell r="B1067" t="str">
            <v>4.125% Lincoln Co. 1995 PCRB Due 2025</v>
          </cell>
          <cell r="C1067">
            <v>-22000000</v>
          </cell>
        </row>
        <row r="1068">
          <cell r="A1068">
            <v>271137</v>
          </cell>
          <cell r="B1068" t="str">
            <v>Emery Co. 1991 Refunding PCRB</v>
          </cell>
          <cell r="C1068">
            <v>-45000000</v>
          </cell>
        </row>
        <row r="1069">
          <cell r="A1069">
            <v>271138</v>
          </cell>
          <cell r="B1069" t="str">
            <v>Lincoln Co. Refunding PCRB Due 1/1/16</v>
          </cell>
          <cell r="C1069">
            <v>0</v>
          </cell>
        </row>
        <row r="1070">
          <cell r="A1070">
            <v>271181</v>
          </cell>
          <cell r="B1070" t="str">
            <v>Var. Rate - Forsyth - Rosebud County</v>
          </cell>
          <cell r="C1070">
            <v>-45000000</v>
          </cell>
        </row>
        <row r="1071">
          <cell r="A1071">
            <v>271182</v>
          </cell>
          <cell r="B1071" t="str">
            <v>Sweetwater County Pollution Control Bond</v>
          </cell>
          <cell r="C1071">
            <v>-50000000</v>
          </cell>
        </row>
        <row r="1072">
          <cell r="A1072">
            <v>271184</v>
          </cell>
          <cell r="B1072" t="str">
            <v>Wyodak Power Fcl. Trust Completion Fund</v>
          </cell>
          <cell r="C1072">
            <v>-41200000</v>
          </cell>
        </row>
        <row r="1073">
          <cell r="A1073">
            <v>271185</v>
          </cell>
          <cell r="B1073" t="str">
            <v>Swtwtr/Conv 17 &amp; 11-5 Mil Pol Con Rev Bn</v>
          </cell>
          <cell r="C1073">
            <v>0</v>
          </cell>
        </row>
        <row r="1074">
          <cell r="A1074">
            <v>271186</v>
          </cell>
          <cell r="B1074" t="str">
            <v>PCRB Sweetwater 'C'</v>
          </cell>
          <cell r="C1074">
            <v>0</v>
          </cell>
        </row>
        <row r="1075">
          <cell r="A1075">
            <v>271187</v>
          </cell>
          <cell r="B1075" t="str">
            <v>City Of Forsyth Poll Rev Bonds$8.5 M (19</v>
          </cell>
          <cell r="C1075">
            <v>0</v>
          </cell>
        </row>
        <row r="1076">
          <cell r="A1076">
            <v>271189</v>
          </cell>
          <cell r="B1076" t="str">
            <v>Sweetwater 1990A (Refunding 1983B PCRB)</v>
          </cell>
          <cell r="C1076">
            <v>-70000000</v>
          </cell>
        </row>
        <row r="1077">
          <cell r="A1077">
            <v>271190</v>
          </cell>
          <cell r="B1077" t="str">
            <v>Sweetwater 1992A PCRB Due 4/1/05</v>
          </cell>
          <cell r="C1077">
            <v>-9335000</v>
          </cell>
        </row>
        <row r="1078">
          <cell r="A1078">
            <v>271191</v>
          </cell>
          <cell r="B1078" t="str">
            <v>Converse 1992 PCRB Due 7/1/06</v>
          </cell>
          <cell r="C1078">
            <v>-22485000</v>
          </cell>
        </row>
        <row r="1079">
          <cell r="A1079">
            <v>271192</v>
          </cell>
          <cell r="B1079" t="str">
            <v>Sweetwater 1992B PCRB Due 12/1/05</v>
          </cell>
          <cell r="C1079">
            <v>-6305000</v>
          </cell>
        </row>
        <row r="1080">
          <cell r="A1080">
            <v>271193</v>
          </cell>
          <cell r="B1080" t="str">
            <v>5.65% Emery 1993A PCRB Due 2023</v>
          </cell>
          <cell r="C1080">
            <v>-46500000</v>
          </cell>
        </row>
        <row r="1081">
          <cell r="A1081">
            <v>271194</v>
          </cell>
          <cell r="B1081" t="str">
            <v>5 5/8% Emery 1993B PCRB Due 2023</v>
          </cell>
          <cell r="C1081">
            <v>-16400000</v>
          </cell>
        </row>
        <row r="1082">
          <cell r="A1082">
            <v>271195</v>
          </cell>
          <cell r="B1082" t="str">
            <v>5 5/8% Lincoln 1993 PCRB Due 2021</v>
          </cell>
          <cell r="C1082">
            <v>-8300000</v>
          </cell>
        </row>
        <row r="1083">
          <cell r="A1083">
            <v>271196</v>
          </cell>
          <cell r="B1083" t="str">
            <v>Sweetwater Float Rate PCRB Series 1994A</v>
          </cell>
          <cell r="C1083">
            <v>-21260000</v>
          </cell>
        </row>
        <row r="1084">
          <cell r="A1084">
            <v>271197</v>
          </cell>
          <cell r="B1084" t="str">
            <v>Converse Float Rate PCRB Series 1994</v>
          </cell>
          <cell r="C1084">
            <v>-8190000</v>
          </cell>
        </row>
        <row r="1085">
          <cell r="A1085">
            <v>271198</v>
          </cell>
          <cell r="B1085" t="str">
            <v>Emery Float Rate PCRB Series 1994</v>
          </cell>
          <cell r="C1085">
            <v>-121940000</v>
          </cell>
        </row>
        <row r="1086">
          <cell r="A1086">
            <v>271199</v>
          </cell>
          <cell r="B1086" t="str">
            <v>Carbon Float Rate PCRB Series 1994</v>
          </cell>
          <cell r="C1086">
            <v>-9365000</v>
          </cell>
        </row>
        <row r="1087">
          <cell r="A1087">
            <v>271200</v>
          </cell>
          <cell r="B1087" t="str">
            <v>Lincoln Float Rate PCRB Series</v>
          </cell>
          <cell r="C1087">
            <v>-15060000</v>
          </cell>
        </row>
        <row r="1088">
          <cell r="A1088">
            <v>271201</v>
          </cell>
          <cell r="B1088" t="str">
            <v>Moffat Float Rate PCRB Series 1994</v>
          </cell>
          <cell r="C1088">
            <v>-40655000</v>
          </cell>
        </row>
        <row r="1089">
          <cell r="A1089">
            <v>271202</v>
          </cell>
          <cell r="B1089" t="str">
            <v>Converse Float Rate PCRB Series 1995</v>
          </cell>
          <cell r="C1089">
            <v>0</v>
          </cell>
        </row>
        <row r="1090">
          <cell r="A1090">
            <v>271203</v>
          </cell>
          <cell r="B1090" t="str">
            <v>Lincoln Float Rate PCRB Series 1995</v>
          </cell>
          <cell r="C1090">
            <v>0</v>
          </cell>
        </row>
        <row r="1091">
          <cell r="A1091">
            <v>271204</v>
          </cell>
          <cell r="B1091" t="str">
            <v>Sweetwater Float Rate PCRB Series 1995</v>
          </cell>
          <cell r="C1091">
            <v>-24400000</v>
          </cell>
        </row>
        <row r="1092">
          <cell r="A1092">
            <v>271205</v>
          </cell>
          <cell r="B1092" t="str">
            <v>Emery 6.15% PCRB Series 1996</v>
          </cell>
          <cell r="C1092">
            <v>-12675000</v>
          </cell>
        </row>
        <row r="1093">
          <cell r="A1093">
            <v>271206</v>
          </cell>
          <cell r="B1093" t="str">
            <v>Sweetwater Co. 1988B PCRB Due 1/1/14</v>
          </cell>
          <cell r="C1093">
            <v>-11500000</v>
          </cell>
        </row>
        <row r="1094">
          <cell r="A1094">
            <v>273203</v>
          </cell>
          <cell r="B1094" t="str">
            <v>Construction Fund - Lincoln 1995</v>
          </cell>
          <cell r="C1094">
            <v>2066674.01</v>
          </cell>
        </row>
        <row r="1095">
          <cell r="A1095">
            <v>274342</v>
          </cell>
          <cell r="B1095" t="str">
            <v>Med-Term Note Ser.C 9.15% Due 8/9/11</v>
          </cell>
          <cell r="C1095">
            <v>-8000000</v>
          </cell>
        </row>
        <row r="1096">
          <cell r="A1096">
            <v>274343</v>
          </cell>
          <cell r="B1096" t="str">
            <v>Med-Term Note Ser.C 8.95% Due 9/1/11</v>
          </cell>
          <cell r="C1096">
            <v>-25000000</v>
          </cell>
        </row>
        <row r="1097">
          <cell r="A1097">
            <v>274344</v>
          </cell>
          <cell r="B1097" t="str">
            <v>Med-Term Note Ser.C 8.95% Due 9/1/11</v>
          </cell>
          <cell r="C1097">
            <v>-20000000</v>
          </cell>
        </row>
        <row r="1098">
          <cell r="A1098">
            <v>274345</v>
          </cell>
          <cell r="B1098" t="str">
            <v>Med-Term Note Ser.C 8.92% Due 9/1/11</v>
          </cell>
          <cell r="C1098">
            <v>-20000000</v>
          </cell>
        </row>
        <row r="1099">
          <cell r="A1099">
            <v>274346</v>
          </cell>
          <cell r="B1099" t="str">
            <v>Med Term Note Ser.C 8.53% Due 12/16/21</v>
          </cell>
          <cell r="C1099">
            <v>-15000000</v>
          </cell>
        </row>
        <row r="1100">
          <cell r="A1100">
            <v>274347</v>
          </cell>
          <cell r="B1100" t="str">
            <v>Med-Term Note Ser.C 8.29% Due 12/30/11</v>
          </cell>
          <cell r="C1100">
            <v>-3000000</v>
          </cell>
        </row>
        <row r="1101">
          <cell r="A1101">
            <v>274348</v>
          </cell>
          <cell r="B1101" t="str">
            <v>Med-Term Note Ser.C 8.375% Due 12/31/21</v>
          </cell>
          <cell r="C1101">
            <v>-5000000</v>
          </cell>
        </row>
        <row r="1102">
          <cell r="A1102">
            <v>274349</v>
          </cell>
          <cell r="B1102" t="str">
            <v>Med-Term Note Ser.C 8.26% Due 1/7/22</v>
          </cell>
          <cell r="C1102">
            <v>-5000000</v>
          </cell>
        </row>
        <row r="1103">
          <cell r="A1103">
            <v>274350</v>
          </cell>
          <cell r="B1103" t="str">
            <v>Med-Term Note Ser.C 8.27% Due 1/10/22</v>
          </cell>
          <cell r="C1103">
            <v>-4000000</v>
          </cell>
        </row>
        <row r="1104">
          <cell r="A1104">
            <v>274351</v>
          </cell>
          <cell r="B1104" t="str">
            <v>Med-Term Note Ser.C 8.26% Due 1/10/12</v>
          </cell>
          <cell r="C1104">
            <v>-1000000</v>
          </cell>
        </row>
        <row r="1105">
          <cell r="A1105">
            <v>274352</v>
          </cell>
          <cell r="B1105" t="str">
            <v>Med-Term Note Ser.C 7.67% Due 1/10/07</v>
          </cell>
          <cell r="C1105">
            <v>-5724000</v>
          </cell>
        </row>
        <row r="1106">
          <cell r="A1106">
            <v>274353</v>
          </cell>
          <cell r="B1106" t="str">
            <v>Med-Term Note Ser.C 8.28% Due 1/10/12</v>
          </cell>
          <cell r="C1106">
            <v>-2000000</v>
          </cell>
        </row>
        <row r="1107">
          <cell r="A1107">
            <v>274354</v>
          </cell>
          <cell r="B1107" t="str">
            <v>Med-Term Note Ser.C 8.25% Due 2/1/12</v>
          </cell>
          <cell r="C1107">
            <v>-3000000</v>
          </cell>
        </row>
        <row r="1108">
          <cell r="A1108">
            <v>274381</v>
          </cell>
          <cell r="B1108" t="str">
            <v>Med-Term Note Ser.E 7.32% Due 9/3/04</v>
          </cell>
          <cell r="C1108">
            <v>0</v>
          </cell>
        </row>
        <row r="1109">
          <cell r="A1109">
            <v>274385</v>
          </cell>
          <cell r="B1109" t="str">
            <v>Med-Term Note Ser.E 8.07% Due 9/9/22</v>
          </cell>
          <cell r="C1109">
            <v>-8000000</v>
          </cell>
        </row>
        <row r="1110">
          <cell r="A1110">
            <v>274388</v>
          </cell>
          <cell r="B1110" t="str">
            <v>Med-Term Note Ser.E 7.43% Due 9/11/07</v>
          </cell>
          <cell r="C1110">
            <v>-2000000</v>
          </cell>
        </row>
        <row r="1111">
          <cell r="A1111">
            <v>274389</v>
          </cell>
          <cell r="B1111" t="str">
            <v>Med-Term Note Ser.E 8.12% Due 9/9/22</v>
          </cell>
          <cell r="C1111">
            <v>-50000000</v>
          </cell>
        </row>
        <row r="1112">
          <cell r="A1112">
            <v>274390</v>
          </cell>
          <cell r="B1112" t="str">
            <v>Med-Term Note Ser.E 8.11% Due 9/9/22</v>
          </cell>
          <cell r="C1112">
            <v>-12000000</v>
          </cell>
        </row>
        <row r="1113">
          <cell r="A1113">
            <v>274391</v>
          </cell>
          <cell r="B1113" t="str">
            <v>Med-Term Note Ser.E 8.05% Due 9/14/22</v>
          </cell>
          <cell r="C1113">
            <v>-10000000</v>
          </cell>
        </row>
        <row r="1114">
          <cell r="A1114">
            <v>274397</v>
          </cell>
          <cell r="B1114" t="str">
            <v>Med-Term Note Ser.E 7.22% Due 9/18/07</v>
          </cell>
          <cell r="C1114">
            <v>-2500000</v>
          </cell>
        </row>
        <row r="1115">
          <cell r="A1115">
            <v>274398</v>
          </cell>
          <cell r="B1115" t="str">
            <v>Med-Term Note Ser.E 8.05% Due 9/1/22</v>
          </cell>
          <cell r="C1115">
            <v>-15000000</v>
          </cell>
        </row>
        <row r="1116">
          <cell r="A1116">
            <v>274400</v>
          </cell>
          <cell r="B1116" t="str">
            <v>Med-Term Note Ser.E 7.27% Due 9/24/07</v>
          </cell>
          <cell r="C1116">
            <v>-4000000</v>
          </cell>
        </row>
        <row r="1117">
          <cell r="A1117">
            <v>274403</v>
          </cell>
          <cell r="B1117" t="str">
            <v>Med-Term Note Ser.E 7.11% Due 9/24/04</v>
          </cell>
          <cell r="C1117">
            <v>0</v>
          </cell>
        </row>
        <row r="1118">
          <cell r="A1118">
            <v>274404</v>
          </cell>
          <cell r="B1118" t="str">
            <v>Med-Term Note Ser.E 8.08% Due 10/14/22</v>
          </cell>
          <cell r="C1118">
            <v>-26000000</v>
          </cell>
        </row>
        <row r="1119">
          <cell r="A1119">
            <v>274405</v>
          </cell>
          <cell r="B1119" t="str">
            <v>Med-Term Note Ser.E 8.08% Due 10/14/22</v>
          </cell>
          <cell r="C1119">
            <v>-25000000</v>
          </cell>
        </row>
        <row r="1120">
          <cell r="A1120">
            <v>274417</v>
          </cell>
          <cell r="B1120" t="str">
            <v>Med-Term Note Ser.E 7.34% Due 10/17/05</v>
          </cell>
          <cell r="C1120">
            <v>-5000000</v>
          </cell>
        </row>
        <row r="1121">
          <cell r="A1121">
            <v>274418</v>
          </cell>
          <cell r="B1121" t="str">
            <v>Med-Term Note Ser.E 7.36% Due 10/17/05</v>
          </cell>
          <cell r="C1121">
            <v>-5000000</v>
          </cell>
        </row>
        <row r="1122">
          <cell r="A1122">
            <v>274422</v>
          </cell>
          <cell r="B1122" t="str">
            <v>Med-Term Note Ser.E 7.30% Due 10/22/04</v>
          </cell>
          <cell r="C1122">
            <v>0</v>
          </cell>
        </row>
        <row r="1123">
          <cell r="A1123">
            <v>274423</v>
          </cell>
          <cell r="B1123" t="str">
            <v>Med-Term Note Ser.E 7.30% Due 10/22/04</v>
          </cell>
          <cell r="C1123">
            <v>0</v>
          </cell>
        </row>
        <row r="1124">
          <cell r="A1124">
            <v>274425</v>
          </cell>
          <cell r="B1124" t="str">
            <v>Med-Term Note Ser.E 7.53% Due 10/26/04</v>
          </cell>
          <cell r="C1124">
            <v>0</v>
          </cell>
        </row>
        <row r="1125">
          <cell r="A1125">
            <v>274426</v>
          </cell>
          <cell r="B1125" t="str">
            <v>Med-Term Note Ser.E 7.71% Due 10/27/04</v>
          </cell>
          <cell r="C1125">
            <v>0</v>
          </cell>
        </row>
        <row r="1126">
          <cell r="A1126">
            <v>274427</v>
          </cell>
          <cell r="B1126" t="str">
            <v>Med-Term Note Ser.E 7.71% Due 10/27/04</v>
          </cell>
          <cell r="C1126">
            <v>0</v>
          </cell>
        </row>
        <row r="1127">
          <cell r="A1127">
            <v>274428</v>
          </cell>
          <cell r="B1127" t="str">
            <v>Med-Term Note Ser.E 7.72% Due 11/2/04</v>
          </cell>
          <cell r="C1127">
            <v>0</v>
          </cell>
        </row>
        <row r="1128">
          <cell r="A1128">
            <v>274429</v>
          </cell>
          <cell r="B1128" t="str">
            <v>Med-Term Note Ser.E 7.60% Due 11/1/04</v>
          </cell>
          <cell r="C1128">
            <v>0</v>
          </cell>
        </row>
        <row r="1129">
          <cell r="A1129">
            <v>274431</v>
          </cell>
          <cell r="B1129" t="str">
            <v>Med-Term Note Ser.E 7.66% Due 10/22/04</v>
          </cell>
          <cell r="C1129">
            <v>0</v>
          </cell>
        </row>
        <row r="1130">
          <cell r="A1130">
            <v>274434</v>
          </cell>
          <cell r="B1130" t="str">
            <v>Med-Term Note Ser.E 8.13% Due 1/22/13</v>
          </cell>
          <cell r="C1130">
            <v>-10000000</v>
          </cell>
        </row>
        <row r="1131">
          <cell r="A1131">
            <v>274435</v>
          </cell>
          <cell r="B1131" t="str">
            <v>Med-Term Note Ser.E 8.23% Due 1/20/23</v>
          </cell>
          <cell r="C1131">
            <v>-5000000</v>
          </cell>
        </row>
        <row r="1132">
          <cell r="A1132">
            <v>274439</v>
          </cell>
          <cell r="B1132" t="str">
            <v>Med-Term Note Ser.E 7.43% Due 1/24/05</v>
          </cell>
          <cell r="C1132">
            <v>0</v>
          </cell>
        </row>
        <row r="1133">
          <cell r="A1133">
            <v>274440</v>
          </cell>
          <cell r="B1133" t="str">
            <v>Med-Term Note Ser.E 7.43% Due 1/24/05</v>
          </cell>
          <cell r="C1133">
            <v>0</v>
          </cell>
        </row>
        <row r="1134">
          <cell r="A1134">
            <v>274444</v>
          </cell>
          <cell r="B1134" t="str">
            <v>Med-Term Note Ser.E 8.23% Due 1/20/23</v>
          </cell>
          <cell r="C1134">
            <v>-4000000</v>
          </cell>
        </row>
        <row r="1135">
          <cell r="A1135">
            <v>274445</v>
          </cell>
          <cell r="B1135" t="str">
            <v>Med-Term Note Ser.F 7.25% Due 8/1/13</v>
          </cell>
          <cell r="C1135">
            <v>0</v>
          </cell>
        </row>
        <row r="1136">
          <cell r="A1136">
            <v>274446</v>
          </cell>
          <cell r="B1136" t="str">
            <v>Med-Term Note Ser.F 7.25% Due 8/1/13</v>
          </cell>
          <cell r="C1136">
            <v>0</v>
          </cell>
        </row>
        <row r="1137">
          <cell r="A1137">
            <v>274447</v>
          </cell>
          <cell r="B1137" t="str">
            <v>Med-Term Note Ser.F 7.25% Due 8/1/13</v>
          </cell>
          <cell r="C1137">
            <v>0</v>
          </cell>
        </row>
        <row r="1138">
          <cell r="A1138">
            <v>274448</v>
          </cell>
          <cell r="B1138" t="str">
            <v>Med-Term Note Ser.F 7.25% Due 8/1/13</v>
          </cell>
          <cell r="C1138">
            <v>0</v>
          </cell>
        </row>
        <row r="1139">
          <cell r="A1139">
            <v>274458</v>
          </cell>
          <cell r="B1139" t="str">
            <v>Med-Term Note Ser.F 7.40% Due 7/28/23</v>
          </cell>
          <cell r="C1139">
            <v>0</v>
          </cell>
        </row>
        <row r="1140">
          <cell r="A1140">
            <v>274459</v>
          </cell>
          <cell r="B1140" t="str">
            <v>Med-Term Note Ser.F 7.26% Due 7/21/23</v>
          </cell>
          <cell r="C1140">
            <v>-27000000</v>
          </cell>
        </row>
        <row r="1141">
          <cell r="A1141">
            <v>274460</v>
          </cell>
          <cell r="B1141" t="str">
            <v>Med-Term Note Ser.F 7.26% Due 7/21/23</v>
          </cell>
          <cell r="C1141">
            <v>-11000000</v>
          </cell>
        </row>
        <row r="1142">
          <cell r="A1142">
            <v>274470</v>
          </cell>
          <cell r="B1142" t="str">
            <v>Med-Term Note Ser.F 7.23% Due 8/16/23</v>
          </cell>
          <cell r="C1142">
            <v>-15000000</v>
          </cell>
        </row>
        <row r="1143">
          <cell r="A1143">
            <v>274471</v>
          </cell>
          <cell r="B1143" t="str">
            <v>Med-Term Note Ser.F 7.24% Due 8/16/23</v>
          </cell>
          <cell r="C1143">
            <v>-30000000</v>
          </cell>
        </row>
        <row r="1144">
          <cell r="A1144">
            <v>274472</v>
          </cell>
          <cell r="B1144" t="str">
            <v>Med-Term Note Ser.F 7.37% Due 8/11/23</v>
          </cell>
          <cell r="C1144">
            <v>0</v>
          </cell>
        </row>
        <row r="1145">
          <cell r="A1145">
            <v>274478</v>
          </cell>
          <cell r="B1145" t="str">
            <v>Med-Term Note Ser.F 6.75% Due 9/14/23</v>
          </cell>
          <cell r="C1145">
            <v>-2000000</v>
          </cell>
        </row>
        <row r="1146">
          <cell r="A1146">
            <v>274479</v>
          </cell>
          <cell r="B1146" t="str">
            <v>Med-Term Note Ser.F 6.72% Due 9/14/23</v>
          </cell>
          <cell r="C1146">
            <v>-2000000</v>
          </cell>
        </row>
        <row r="1147">
          <cell r="A1147">
            <v>274480</v>
          </cell>
          <cell r="B1147" t="str">
            <v>Med-Term Note Ser.F 6.75% Due 10/26/23</v>
          </cell>
          <cell r="C1147">
            <v>-20000000</v>
          </cell>
        </row>
        <row r="1148">
          <cell r="A1148">
            <v>274481</v>
          </cell>
          <cell r="B1148" t="str">
            <v>Med-Term Note Ser.F 6.75% Due 10/26/23</v>
          </cell>
          <cell r="C1148">
            <v>-16000000</v>
          </cell>
        </row>
        <row r="1149">
          <cell r="A1149">
            <v>274482</v>
          </cell>
          <cell r="B1149" t="str">
            <v>Med-Term Note Ser.F 6.75% Due 10/26/23</v>
          </cell>
          <cell r="C1149">
            <v>-12000000</v>
          </cell>
        </row>
        <row r="1150">
          <cell r="A1150">
            <v>274483</v>
          </cell>
          <cell r="B1150" t="str">
            <v>Med-Term Note Ser.F 8.625% Due 12/31/24</v>
          </cell>
          <cell r="C1150">
            <v>-20000000</v>
          </cell>
        </row>
        <row r="1151">
          <cell r="A1151">
            <v>274484</v>
          </cell>
          <cell r="B1151" t="str">
            <v>Med Term Note Ser G 6.625% Due 6/1/07</v>
          </cell>
          <cell r="C1151">
            <v>-100000000</v>
          </cell>
        </row>
        <row r="1152">
          <cell r="A1152">
            <v>274485</v>
          </cell>
          <cell r="B1152" t="str">
            <v>Med-Term Note Ser.G 6.12% Due 1/15/2006</v>
          </cell>
          <cell r="C1152">
            <v>-100000000</v>
          </cell>
        </row>
        <row r="1153">
          <cell r="A1153">
            <v>274486</v>
          </cell>
          <cell r="B1153" t="str">
            <v>Med-Term Note Ser.G 6.71% Due 1/15/2026</v>
          </cell>
          <cell r="C1153">
            <v>-100000000</v>
          </cell>
        </row>
        <row r="1154">
          <cell r="A1154">
            <v>274487</v>
          </cell>
          <cell r="B1154" t="str">
            <v>Med-Term Note Ser.H 6.75% Due 7/15/2004</v>
          </cell>
          <cell r="C1154">
            <v>0</v>
          </cell>
        </row>
        <row r="1155">
          <cell r="A1155">
            <v>274488</v>
          </cell>
          <cell r="B1155" t="str">
            <v>Med-Term Note Ser.H 7.00% Due 7/15/2009</v>
          </cell>
          <cell r="C1155">
            <v>-125000000</v>
          </cell>
        </row>
        <row r="1156">
          <cell r="A1156">
            <v>274489</v>
          </cell>
          <cell r="B1156" t="str">
            <v>Med-Term Note Ser.H 6.375% Due 5/15/2008</v>
          </cell>
          <cell r="C1156">
            <v>-200000000</v>
          </cell>
        </row>
        <row r="1157">
          <cell r="A1157">
            <v>274490</v>
          </cell>
          <cell r="B1157" t="str">
            <v>Med-Term Note Ser.F 6.75% Due 9/14/23</v>
          </cell>
          <cell r="C1157">
            <v>-5000000</v>
          </cell>
        </row>
        <row r="1158">
          <cell r="A1158">
            <v>276444</v>
          </cell>
          <cell r="B1158" t="str">
            <v>Med-Term Note Ser. E 8.23% Due 1/20/23</v>
          </cell>
          <cell r="C1158">
            <v>-51418.9</v>
          </cell>
        </row>
        <row r="1159">
          <cell r="A1159">
            <v>277186</v>
          </cell>
          <cell r="B1159" t="str">
            <v>3.9% Sweetwater Co. 1984 PCRB Due 2014</v>
          </cell>
          <cell r="C1159">
            <v>36820.339999999997</v>
          </cell>
        </row>
        <row r="1160">
          <cell r="A1160">
            <v>277194</v>
          </cell>
          <cell r="B1160" t="str">
            <v>5 5/8% Emery 1993B PCRB Due 2023</v>
          </cell>
          <cell r="C1160">
            <v>256049.92000000001</v>
          </cell>
        </row>
        <row r="1161">
          <cell r="A1161">
            <v>277195</v>
          </cell>
          <cell r="B1161" t="str">
            <v>5 5/8% Lincoln 1993 PCRB Due 2021</v>
          </cell>
          <cell r="C1161">
            <v>124748.11</v>
          </cell>
        </row>
        <row r="1162">
          <cell r="A1162">
            <v>277205</v>
          </cell>
          <cell r="B1162" t="str">
            <v>Emery 6.15% PCRB Series 1996</v>
          </cell>
          <cell r="C1162">
            <v>139438.39000000001</v>
          </cell>
        </row>
        <row r="1163">
          <cell r="A1163">
            <v>277254</v>
          </cell>
          <cell r="B1163" t="str">
            <v>6 3/4% FMB Due 4/1/2005</v>
          </cell>
          <cell r="C1163">
            <v>17739.599999999999</v>
          </cell>
        </row>
        <row r="1164">
          <cell r="A1164">
            <v>277483</v>
          </cell>
          <cell r="B1164" t="str">
            <v>MTN Ser.F 8.625% Due 12/13/2024</v>
          </cell>
          <cell r="C1164">
            <v>345267.61</v>
          </cell>
        </row>
        <row r="1165">
          <cell r="A1165">
            <v>277484</v>
          </cell>
          <cell r="B1165" t="str">
            <v>MTN Ser G 6.625% Due 6/1/07</v>
          </cell>
          <cell r="C1165">
            <v>171818.2</v>
          </cell>
        </row>
        <row r="1166">
          <cell r="A1166">
            <v>277487</v>
          </cell>
          <cell r="B1166" t="str">
            <v>MTN Ser H 6.75% Due 7/15/2004</v>
          </cell>
          <cell r="C1166">
            <v>0</v>
          </cell>
        </row>
        <row r="1167">
          <cell r="A1167">
            <v>277488</v>
          </cell>
          <cell r="B1167" t="str">
            <v>MTN Ser H 7.00% Due 7/15/2009</v>
          </cell>
          <cell r="C1167">
            <v>203689.28</v>
          </cell>
        </row>
        <row r="1168">
          <cell r="A1168">
            <v>277489</v>
          </cell>
          <cell r="B1168" t="str">
            <v>MTN Ser H 6.375% Due 5/15/2008</v>
          </cell>
          <cell r="C1168">
            <v>271438.06</v>
          </cell>
        </row>
        <row r="1169">
          <cell r="A1169">
            <v>277490</v>
          </cell>
          <cell r="B1169" t="str">
            <v>5.65% FMB due 11/1/2006</v>
          </cell>
          <cell r="C1169">
            <v>223333.28</v>
          </cell>
        </row>
        <row r="1170">
          <cell r="A1170">
            <v>277491</v>
          </cell>
          <cell r="B1170" t="str">
            <v>6.90% FMB Due 11/15/2011</v>
          </cell>
          <cell r="C1170">
            <v>1330166.76</v>
          </cell>
        </row>
        <row r="1171">
          <cell r="A1171">
            <v>277492</v>
          </cell>
          <cell r="B1171" t="str">
            <v>7.70% FMB Due 11/15/2031</v>
          </cell>
          <cell r="C1171">
            <v>796800</v>
          </cell>
        </row>
        <row r="1172">
          <cell r="A1172">
            <v>277493</v>
          </cell>
          <cell r="B1172" t="str">
            <v>4.30% FMB Due 9/15/2008</v>
          </cell>
          <cell r="C1172">
            <v>259200</v>
          </cell>
        </row>
        <row r="1173">
          <cell r="A1173">
            <v>277494</v>
          </cell>
          <cell r="B1173" t="str">
            <v>5.45% FMB Due 9/15/2013</v>
          </cell>
          <cell r="C1173">
            <v>220400.02</v>
          </cell>
        </row>
        <row r="1174">
          <cell r="A1174">
            <v>278000</v>
          </cell>
          <cell r="B1174" t="str">
            <v>Loans from Affiliates</v>
          </cell>
          <cell r="C1174">
            <v>0</v>
          </cell>
        </row>
        <row r="1175">
          <cell r="A1175">
            <v>278500</v>
          </cell>
          <cell r="B1175" t="str">
            <v>Other Long Term Debt</v>
          </cell>
          <cell r="C1175">
            <v>0</v>
          </cell>
        </row>
        <row r="1176">
          <cell r="A1176">
            <v>279501</v>
          </cell>
          <cell r="B1176" t="str">
            <v>Noncurrent Oblig - One Utah Center</v>
          </cell>
          <cell r="C1176">
            <v>-21600490.219999999</v>
          </cell>
        </row>
        <row r="1177">
          <cell r="A1177">
            <v>279502</v>
          </cell>
          <cell r="B1177" t="str">
            <v>Noncurrent Oblig - Clatsop</v>
          </cell>
          <cell r="C1177">
            <v>-963218.92</v>
          </cell>
        </row>
        <row r="1178">
          <cell r="A1178">
            <v>279503</v>
          </cell>
          <cell r="B1178" t="str">
            <v>Noncurrent Oblig - Western</v>
          </cell>
          <cell r="C1178">
            <v>-992643.62</v>
          </cell>
        </row>
        <row r="1179">
          <cell r="A1179">
            <v>279504</v>
          </cell>
          <cell r="B1179" t="str">
            <v>Noncurrent Oblig - Casper</v>
          </cell>
          <cell r="C1179">
            <v>-1278072.98</v>
          </cell>
        </row>
        <row r="1180">
          <cell r="A1180">
            <v>279505</v>
          </cell>
          <cell r="B1180" t="str">
            <v>Noncurrent Oblig - Willamette</v>
          </cell>
          <cell r="C1180">
            <v>-2598919.5299999998</v>
          </cell>
        </row>
        <row r="1181">
          <cell r="A1181">
            <v>280301</v>
          </cell>
          <cell r="B1181" t="str">
            <v>Accum Prv-Property Insurance-Thermal</v>
          </cell>
          <cell r="C1181">
            <v>-1362743.55</v>
          </cell>
        </row>
        <row r="1182">
          <cell r="A1182">
            <v>280302</v>
          </cell>
          <cell r="B1182" t="str">
            <v>Accum Prov For Prop Insurance T&amp;D Lines</v>
          </cell>
          <cell r="C1182">
            <v>-7896908.25</v>
          </cell>
        </row>
        <row r="1183">
          <cell r="A1183">
            <v>280309</v>
          </cell>
          <cell r="B1183" t="str">
            <v>Prop Insur Provisions - Reclass to Current</v>
          </cell>
          <cell r="C1183">
            <v>1328344.57</v>
          </cell>
        </row>
        <row r="1184">
          <cell r="A1184">
            <v>280311</v>
          </cell>
          <cell r="B1184" t="str">
            <v>Accumltd Prov For Inj &amp; Dam (Excl Auto)</v>
          </cell>
          <cell r="C1184">
            <v>-10675008.26</v>
          </cell>
        </row>
        <row r="1185">
          <cell r="A1185">
            <v>280312</v>
          </cell>
          <cell r="B1185" t="str">
            <v>Accum Prov For Injuries &amp; Damages - Auto</v>
          </cell>
          <cell r="C1185">
            <v>-907924.45</v>
          </cell>
        </row>
        <row r="1186">
          <cell r="A1186">
            <v>280313</v>
          </cell>
          <cell r="B1186" t="str">
            <v>Accum Prov For I &amp; D - Construction</v>
          </cell>
          <cell r="C1186">
            <v>-8174.87</v>
          </cell>
        </row>
        <row r="1187">
          <cell r="A1187">
            <v>280314</v>
          </cell>
          <cell r="B1187" t="str">
            <v>I &amp; D Provisions - Reclass to Current</v>
          </cell>
          <cell r="C1187">
            <v>11744772.68</v>
          </cell>
        </row>
        <row r="1188">
          <cell r="A1188">
            <v>280320</v>
          </cell>
          <cell r="B1188" t="str">
            <v>Provision for Pension &amp; Benefits</v>
          </cell>
          <cell r="C1188">
            <v>0</v>
          </cell>
        </row>
        <row r="1189">
          <cell r="A1189">
            <v>280321</v>
          </cell>
          <cell r="B1189" t="str">
            <v>FAS 106-Pacificorp(Excl. Coal Mines)</v>
          </cell>
          <cell r="C1189">
            <v>-45927713.18</v>
          </cell>
        </row>
        <row r="1190">
          <cell r="A1190">
            <v>280322</v>
          </cell>
          <cell r="B1190" t="str">
            <v>FAS 106-Energy West Mining</v>
          </cell>
          <cell r="C1190">
            <v>-187239.3</v>
          </cell>
        </row>
        <row r="1191">
          <cell r="A1191">
            <v>280323</v>
          </cell>
          <cell r="B1191" t="str">
            <v>FAS 106-Bridger Coal Company</v>
          </cell>
          <cell r="C1191">
            <v>-59523.040000000001</v>
          </cell>
        </row>
        <row r="1192">
          <cell r="A1192">
            <v>280324</v>
          </cell>
          <cell r="B1192" t="str">
            <v>FAS 106-Glenrock Coal Company</v>
          </cell>
          <cell r="C1192">
            <v>-40635.980000000003</v>
          </cell>
        </row>
        <row r="1193">
          <cell r="A1193">
            <v>280325</v>
          </cell>
          <cell r="B1193" t="str">
            <v>SERP Regulated Liability</v>
          </cell>
          <cell r="C1193">
            <v>-24522042.530000001</v>
          </cell>
        </row>
        <row r="1194">
          <cell r="A1194">
            <v>280327</v>
          </cell>
          <cell r="B1194" t="str">
            <v>SERP Non-Regulated Liability</v>
          </cell>
          <cell r="C1194">
            <v>-16993913.75</v>
          </cell>
        </row>
        <row r="1195">
          <cell r="A1195">
            <v>280328</v>
          </cell>
          <cell r="B1195" t="str">
            <v>Retiree Trust Contributions</v>
          </cell>
          <cell r="C1195">
            <v>61273.93</v>
          </cell>
        </row>
        <row r="1196">
          <cell r="A1196">
            <v>280330</v>
          </cell>
          <cell r="B1196" t="str">
            <v>FAS 112 Book Reserve</v>
          </cell>
          <cell r="C1196">
            <v>-10127790.76</v>
          </cell>
        </row>
        <row r="1197">
          <cell r="A1197">
            <v>280331</v>
          </cell>
          <cell r="B1197" t="str">
            <v>FAS 112 - Bridger</v>
          </cell>
          <cell r="C1197">
            <v>14721</v>
          </cell>
        </row>
        <row r="1198">
          <cell r="A1198">
            <v>280332</v>
          </cell>
          <cell r="B1198" t="str">
            <v>FAS 112 - Energy West</v>
          </cell>
          <cell r="C1198">
            <v>-134306.99</v>
          </cell>
        </row>
        <row r="1199">
          <cell r="A1199">
            <v>280333</v>
          </cell>
          <cell r="B1199" t="str">
            <v>FAS 112 - Glenrock</v>
          </cell>
          <cell r="C1199">
            <v>-67518</v>
          </cell>
        </row>
        <row r="1200">
          <cell r="A1200">
            <v>280340</v>
          </cell>
          <cell r="B1200" t="str">
            <v>Pension</v>
          </cell>
          <cell r="C1200">
            <v>-12719645.4</v>
          </cell>
        </row>
        <row r="1201">
          <cell r="A1201">
            <v>280341</v>
          </cell>
          <cell r="B1201" t="str">
            <v>Pension - Early Retirement</v>
          </cell>
          <cell r="C1201">
            <v>-30327348.800000001</v>
          </cell>
        </row>
        <row r="1202">
          <cell r="A1202">
            <v>280342</v>
          </cell>
          <cell r="B1202" t="str">
            <v>SERP - Minimum Liability</v>
          </cell>
          <cell r="C1202">
            <v>-2053000</v>
          </cell>
        </row>
        <row r="1203">
          <cell r="A1203">
            <v>280343</v>
          </cell>
          <cell r="B1203" t="str">
            <v>Pension - Minimum Liability</v>
          </cell>
          <cell r="C1203">
            <v>-278461000</v>
          </cell>
        </row>
        <row r="1204">
          <cell r="A1204">
            <v>280345</v>
          </cell>
          <cell r="B1204" t="str">
            <v>Pension - Energy West</v>
          </cell>
          <cell r="C1204">
            <v>-99818.01</v>
          </cell>
        </row>
        <row r="1205">
          <cell r="A1205">
            <v>280346</v>
          </cell>
          <cell r="B1205" t="str">
            <v>Pension - Glenrock Coal</v>
          </cell>
          <cell r="C1205">
            <v>-48665</v>
          </cell>
        </row>
        <row r="1206">
          <cell r="A1206">
            <v>280347</v>
          </cell>
          <cell r="B1206" t="str">
            <v>Pension - Bridger Coal</v>
          </cell>
          <cell r="C1206">
            <v>-192443</v>
          </cell>
        </row>
        <row r="1207">
          <cell r="A1207">
            <v>280349</v>
          </cell>
          <cell r="B1207" t="str">
            <v>Suppl. Pension Benefits (Retire Allow)</v>
          </cell>
          <cell r="C1207">
            <v>24429.39</v>
          </cell>
        </row>
        <row r="1208">
          <cell r="A1208">
            <v>280490</v>
          </cell>
          <cell r="B1208" t="str">
            <v>FAS 112 - Wasatch Worker's Comp</v>
          </cell>
          <cell r="C1208">
            <v>-12041580.35</v>
          </cell>
        </row>
        <row r="1209">
          <cell r="A1209">
            <v>283901</v>
          </cell>
          <cell r="B1209" t="str">
            <v>FAS 133 Derivative Net Liability-NonCurrent</v>
          </cell>
          <cell r="C1209">
            <v>-683465515</v>
          </cell>
        </row>
        <row r="1210">
          <cell r="A1210">
            <v>283902</v>
          </cell>
          <cell r="B1210" t="str">
            <v>Weather Derivative Liability - Non Current</v>
          </cell>
          <cell r="C1210">
            <v>-1693685</v>
          </cell>
        </row>
        <row r="1211">
          <cell r="A1211">
            <v>283903</v>
          </cell>
          <cell r="B1211" t="str">
            <v>MtM Trading Position - NonCurrent</v>
          </cell>
          <cell r="C1211">
            <v>-766959</v>
          </cell>
        </row>
        <row r="1212">
          <cell r="A1212">
            <v>284910</v>
          </cell>
          <cell r="B1212" t="str">
            <v>Decommissioning Liability</v>
          </cell>
          <cell r="C1212">
            <v>-2934512.14</v>
          </cell>
        </row>
        <row r="1213">
          <cell r="A1213">
            <v>284915</v>
          </cell>
          <cell r="B1213" t="str">
            <v>ARO Liab - Deer Creek Mine Reclamation</v>
          </cell>
          <cell r="C1213">
            <v>-1631178.58</v>
          </cell>
        </row>
        <row r="1214">
          <cell r="A1214">
            <v>284916</v>
          </cell>
          <cell r="B1214" t="str">
            <v>ARO Liab-Glenrock Reclam - Non-Regulated</v>
          </cell>
          <cell r="C1214">
            <v>-19435133.59</v>
          </cell>
        </row>
        <row r="1215">
          <cell r="A1215">
            <v>284917</v>
          </cell>
          <cell r="B1215" t="str">
            <v>ARO Liab-Glenrock Reclam - Regulated</v>
          </cell>
          <cell r="C1215">
            <v>-5109031.76</v>
          </cell>
        </row>
        <row r="1216">
          <cell r="A1216">
            <v>284918</v>
          </cell>
          <cell r="B1216" t="str">
            <v>ARO Liab - Trojan Nuclear Plant</v>
          </cell>
          <cell r="C1216">
            <v>-3177756.7</v>
          </cell>
        </row>
        <row r="1217">
          <cell r="A1217">
            <v>284919</v>
          </cell>
          <cell r="B1217" t="str">
            <v>ARO Liab - Blundell Plant</v>
          </cell>
          <cell r="C1217">
            <v>-1912042.65</v>
          </cell>
        </row>
        <row r="1218">
          <cell r="A1218">
            <v>284920</v>
          </cell>
          <cell r="B1218" t="str">
            <v>ARO Liab - Colstrip Plant Ponds</v>
          </cell>
          <cell r="C1218">
            <v>-237829.5</v>
          </cell>
        </row>
        <row r="1219">
          <cell r="A1219">
            <v>284921</v>
          </cell>
          <cell r="B1219" t="str">
            <v>ARO Liab - Dave Johnson Plant Landfill</v>
          </cell>
          <cell r="C1219">
            <v>-600620.63</v>
          </cell>
        </row>
        <row r="1220">
          <cell r="A1220">
            <v>284922</v>
          </cell>
          <cell r="B1220" t="str">
            <v>ARO Liab - Hunter Plant Original Landfill</v>
          </cell>
          <cell r="C1220">
            <v>-60411.29</v>
          </cell>
        </row>
        <row r="1221">
          <cell r="A1221">
            <v>284923</v>
          </cell>
          <cell r="B1221" t="str">
            <v>ARO Liab - Hunter Plant Landfill Expansion</v>
          </cell>
          <cell r="C1221">
            <v>-1638552.05</v>
          </cell>
        </row>
        <row r="1222">
          <cell r="A1222">
            <v>284924</v>
          </cell>
          <cell r="B1222" t="str">
            <v>ARO Liab - Huntington Plant Landfill</v>
          </cell>
          <cell r="C1222">
            <v>-120190.26</v>
          </cell>
        </row>
        <row r="1223">
          <cell r="A1223">
            <v>284925</v>
          </cell>
          <cell r="B1223" t="str">
            <v>ARO Liab - Huntington Plant Landfill Expansion</v>
          </cell>
          <cell r="C1223">
            <v>-750191</v>
          </cell>
        </row>
        <row r="1224">
          <cell r="A1224">
            <v>284926</v>
          </cell>
          <cell r="B1224" t="str">
            <v>ARO Liab - Jim Bridger Plant Landfill</v>
          </cell>
          <cell r="C1224">
            <v>-1318688.44</v>
          </cell>
        </row>
        <row r="1225">
          <cell r="A1225">
            <v>284927</v>
          </cell>
          <cell r="B1225" t="str">
            <v>ARO Liab - Jim Bridger Plant FGD Pond #1</v>
          </cell>
          <cell r="C1225">
            <v>-2742549.1</v>
          </cell>
        </row>
        <row r="1226">
          <cell r="A1226">
            <v>284928</v>
          </cell>
          <cell r="B1226" t="str">
            <v>ARO Liab - Jim Bridger Plant FGD Pond #2</v>
          </cell>
          <cell r="C1226">
            <v>-5685098</v>
          </cell>
        </row>
        <row r="1227">
          <cell r="A1227">
            <v>284929</v>
          </cell>
          <cell r="B1227" t="str">
            <v>ARO Liab - Jim Bridger Plant FGD Pond #3</v>
          </cell>
          <cell r="C1227">
            <v>-438720.52</v>
          </cell>
        </row>
        <row r="1228">
          <cell r="A1228">
            <v>284930</v>
          </cell>
          <cell r="B1228" t="str">
            <v>ARO Liab - Jim Bridger Plant Raw Water Pond</v>
          </cell>
          <cell r="C1228">
            <v>-303784.40999999997</v>
          </cell>
        </row>
        <row r="1229">
          <cell r="A1229">
            <v>284931</v>
          </cell>
          <cell r="B1229" t="str">
            <v>ARO Liab - Jim Bridger Plant Pipeline</v>
          </cell>
          <cell r="C1229">
            <v>-5857193.0300000003</v>
          </cell>
        </row>
        <row r="1230">
          <cell r="A1230">
            <v>284932</v>
          </cell>
          <cell r="B1230" t="str">
            <v>ARO Liab - Naughton Plant Landfill</v>
          </cell>
          <cell r="C1230">
            <v>-109964.67</v>
          </cell>
        </row>
        <row r="1231">
          <cell r="A1231">
            <v>284933</v>
          </cell>
          <cell r="B1231" t="str">
            <v>ARO Liab - Naughton Plant 1 &amp; 2 Clearwater Pond</v>
          </cell>
          <cell r="C1231">
            <v>-196537.57</v>
          </cell>
        </row>
        <row r="1232">
          <cell r="A1232">
            <v>284934</v>
          </cell>
          <cell r="B1232" t="str">
            <v>ARO Liab - Naughton Plant 3 Clearwater Pond</v>
          </cell>
          <cell r="C1232">
            <v>-439149.56</v>
          </cell>
        </row>
        <row r="1233">
          <cell r="A1233">
            <v>284935</v>
          </cell>
          <cell r="B1233" t="str">
            <v>ARO Liab - Naughton Plant 1 &amp; 2 Ash Pond</v>
          </cell>
          <cell r="C1233">
            <v>-1787346.26</v>
          </cell>
        </row>
        <row r="1234">
          <cell r="A1234">
            <v>284936</v>
          </cell>
          <cell r="B1234" t="str">
            <v>ARO Liab - Naughton Plant 3 Ash Pond</v>
          </cell>
          <cell r="C1234">
            <v>-2260275.91</v>
          </cell>
        </row>
        <row r="1235">
          <cell r="A1235">
            <v>284937</v>
          </cell>
          <cell r="B1235" t="str">
            <v>ARO Liab - Naughton Plant 3 FGD Pond 1</v>
          </cell>
          <cell r="C1235">
            <v>-534367.34</v>
          </cell>
        </row>
        <row r="1236">
          <cell r="A1236">
            <v>284938</v>
          </cell>
          <cell r="B1236" t="str">
            <v>ARO Liab - Naughton Plant 3 FGD Pond 2</v>
          </cell>
          <cell r="C1236">
            <v>-703264.76</v>
          </cell>
        </row>
        <row r="1237">
          <cell r="A1237">
            <v>284939</v>
          </cell>
          <cell r="B1237" t="str">
            <v>ARO Liab - Hermiston Plant</v>
          </cell>
          <cell r="C1237">
            <v>-1177656.48</v>
          </cell>
        </row>
        <row r="1238">
          <cell r="A1238">
            <v>284940</v>
          </cell>
          <cell r="B1238" t="str">
            <v>ARO Liab - American Fork Hydro Plant</v>
          </cell>
          <cell r="C1238">
            <v>-1071881.1000000001</v>
          </cell>
        </row>
        <row r="1239">
          <cell r="A1239">
            <v>284941</v>
          </cell>
          <cell r="B1239" t="str">
            <v>ARO Liab - Powerdale Hydro Plant</v>
          </cell>
          <cell r="C1239">
            <v>-4878815.59</v>
          </cell>
        </row>
        <row r="1240">
          <cell r="A1240">
            <v>284949</v>
          </cell>
          <cell r="B1240" t="str">
            <v>Decom Provisions - Reclass to Current</v>
          </cell>
          <cell r="C1240">
            <v>11038986</v>
          </cell>
        </row>
        <row r="1241">
          <cell r="A1241">
            <v>285050</v>
          </cell>
          <cell r="B1241" t="str">
            <v>Customer Advances for Const-Refundable-PPL</v>
          </cell>
          <cell r="C1241">
            <v>-228395.39</v>
          </cell>
        </row>
        <row r="1242">
          <cell r="A1242">
            <v>285200</v>
          </cell>
          <cell r="B1242" t="str">
            <v>Customer Advances for Const-Potentially Refundable</v>
          </cell>
          <cell r="C1242">
            <v>-3669389.59</v>
          </cell>
        </row>
        <row r="1243">
          <cell r="A1243">
            <v>285499</v>
          </cell>
          <cell r="B1243" t="str">
            <v>Customer Advances - Reclass to Current</v>
          </cell>
          <cell r="C1243">
            <v>3783161.78</v>
          </cell>
        </row>
        <row r="1244">
          <cell r="A1244">
            <v>285500</v>
          </cell>
          <cell r="B1244" t="str">
            <v>Line Extension Refunds Between Customers</v>
          </cell>
          <cell r="C1244">
            <v>158679.35999999999</v>
          </cell>
        </row>
        <row r="1245">
          <cell r="A1245">
            <v>285601</v>
          </cell>
          <cell r="B1245" t="str">
            <v>Acc Def ITC-Pacific-Malin Line 46(F)(1)</v>
          </cell>
          <cell r="C1245">
            <v>-3489426</v>
          </cell>
        </row>
        <row r="1246">
          <cell r="A1246">
            <v>285602</v>
          </cell>
          <cell r="B1246" t="str">
            <v>Accum Def ITC - PPL - 1983</v>
          </cell>
          <cell r="C1246">
            <v>-5187519</v>
          </cell>
        </row>
        <row r="1247">
          <cell r="A1247">
            <v>285603</v>
          </cell>
          <cell r="B1247" t="str">
            <v>Accum Def ITC - PPL - 1984</v>
          </cell>
          <cell r="C1247">
            <v>-3465024</v>
          </cell>
        </row>
        <row r="1248">
          <cell r="A1248">
            <v>285604</v>
          </cell>
          <cell r="B1248" t="str">
            <v>Accum Def ITC - PPL - 1985</v>
          </cell>
          <cell r="C1248">
            <v>-3595049</v>
          </cell>
        </row>
        <row r="1249">
          <cell r="A1249">
            <v>285605</v>
          </cell>
          <cell r="B1249" t="str">
            <v>Accum Def ITC - PPL - 1986</v>
          </cell>
          <cell r="C1249">
            <v>-2938951</v>
          </cell>
        </row>
        <row r="1250">
          <cell r="A1250">
            <v>285606</v>
          </cell>
          <cell r="B1250" t="str">
            <v>Accum Def ITC - PPL - 1987</v>
          </cell>
          <cell r="C1250">
            <v>-397545</v>
          </cell>
        </row>
        <row r="1251">
          <cell r="A1251">
            <v>285607</v>
          </cell>
          <cell r="B1251" t="str">
            <v>Accum Def ITC - PPL - 1988</v>
          </cell>
          <cell r="C1251">
            <v>-835311</v>
          </cell>
        </row>
        <row r="1252">
          <cell r="A1252">
            <v>285608</v>
          </cell>
          <cell r="B1252" t="str">
            <v>Jim Bridger Retrofit ITC - PPL</v>
          </cell>
          <cell r="C1252">
            <v>-486164</v>
          </cell>
        </row>
        <row r="1253">
          <cell r="A1253">
            <v>285610</v>
          </cell>
          <cell r="B1253" t="str">
            <v>Accum Deferred ITC - Upl - 71 Post</v>
          </cell>
          <cell r="C1253">
            <v>-63293681</v>
          </cell>
        </row>
        <row r="1254">
          <cell r="A1254">
            <v>285690</v>
          </cell>
          <cell r="B1254" t="str">
            <v>Accum Deferred ITC-Utah-Idaho-46(F)(2)</v>
          </cell>
          <cell r="C1254">
            <v>-1099620</v>
          </cell>
        </row>
        <row r="1255">
          <cell r="A1255">
            <v>286002</v>
          </cell>
          <cell r="B1255" t="str">
            <v>6 1/8% Series Emery Co. Pcrb Due 2004</v>
          </cell>
          <cell r="C1255">
            <v>0</v>
          </cell>
        </row>
        <row r="1256">
          <cell r="A1256">
            <v>286003</v>
          </cell>
          <cell r="B1256" t="str">
            <v>6 1/8% Series Carbon Co. Pcrb Due 2004</v>
          </cell>
          <cell r="C1256">
            <v>0</v>
          </cell>
        </row>
        <row r="1257">
          <cell r="A1257">
            <v>286004</v>
          </cell>
          <cell r="B1257" t="str">
            <v>6 1/8% Series Lincoln Co. Pcrb Due 2004</v>
          </cell>
          <cell r="C1257">
            <v>0</v>
          </cell>
        </row>
        <row r="1258">
          <cell r="A1258">
            <v>286005</v>
          </cell>
          <cell r="B1258" t="str">
            <v>8 1/4% Series Up&amp;L Fmb Due 2007</v>
          </cell>
          <cell r="C1258">
            <v>-294872.40999999997</v>
          </cell>
        </row>
        <row r="1259">
          <cell r="A1259">
            <v>286010</v>
          </cell>
          <cell r="B1259" t="str">
            <v>First Mtg Bond 10% Due 1 1 06</v>
          </cell>
          <cell r="C1259">
            <v>-1880.48</v>
          </cell>
        </row>
        <row r="1260">
          <cell r="A1260">
            <v>286500</v>
          </cell>
          <cell r="B1260" t="str">
            <v>Accum Deferred Income Taxes-State</v>
          </cell>
          <cell r="C1260">
            <v>167299.63</v>
          </cell>
        </row>
        <row r="1261">
          <cell r="A1261">
            <v>286550</v>
          </cell>
          <cell r="B1261" t="str">
            <v>Accum Deferred Income Taxes-NOL</v>
          </cell>
          <cell r="C1261">
            <v>1046749</v>
          </cell>
        </row>
        <row r="1262">
          <cell r="A1262">
            <v>286601</v>
          </cell>
          <cell r="B1262" t="str">
            <v>Accum Dit - Ppl Emergency Facilities</v>
          </cell>
          <cell r="C1262">
            <v>-1392714</v>
          </cell>
        </row>
        <row r="1263">
          <cell r="A1263">
            <v>287001</v>
          </cell>
          <cell r="B1263" t="str">
            <v>Adit - Development 30% Amort</v>
          </cell>
          <cell r="C1263">
            <v>636762.85</v>
          </cell>
        </row>
        <row r="1264">
          <cell r="A1264">
            <v>287003</v>
          </cell>
          <cell r="B1264" t="str">
            <v>Adit Amort Ltd Term Plt</v>
          </cell>
          <cell r="C1264">
            <v>-6073323</v>
          </cell>
        </row>
        <row r="1265">
          <cell r="A1265">
            <v>287008</v>
          </cell>
          <cell r="B1265" t="str">
            <v>ADIT - Federal - Property, Plant &amp; Equipment</v>
          </cell>
          <cell r="C1265">
            <v>-1105012986.6500001</v>
          </cell>
        </row>
        <row r="1266">
          <cell r="A1266">
            <v>287020</v>
          </cell>
          <cell r="B1266" t="str">
            <v>Accum Dit - Soga Upl</v>
          </cell>
          <cell r="C1266">
            <v>-106249</v>
          </cell>
        </row>
        <row r="1267">
          <cell r="A1267">
            <v>287022</v>
          </cell>
          <cell r="B1267" t="str">
            <v>Accum Dit - Epud</v>
          </cell>
          <cell r="C1267">
            <v>-1333473</v>
          </cell>
        </row>
        <row r="1268">
          <cell r="A1268">
            <v>287024</v>
          </cell>
          <cell r="B1268" t="str">
            <v>Accum Dit - Repair Allow</v>
          </cell>
          <cell r="C1268">
            <v>-70908</v>
          </cell>
        </row>
        <row r="1269">
          <cell r="A1269">
            <v>287026</v>
          </cell>
          <cell r="B1269" t="str">
            <v>Cholla Tax Benefits Amort</v>
          </cell>
          <cell r="C1269">
            <v>-10687437</v>
          </cell>
        </row>
        <row r="1270">
          <cell r="A1270">
            <v>287027</v>
          </cell>
          <cell r="B1270" t="str">
            <v>Accum Dit - Soga Ppl</v>
          </cell>
          <cell r="C1270">
            <v>316761</v>
          </cell>
        </row>
        <row r="1271">
          <cell r="A1271">
            <v>287029</v>
          </cell>
          <cell r="B1271" t="str">
            <v>Cholla Contract Discount Amort</v>
          </cell>
          <cell r="C1271">
            <v>-1932527.21</v>
          </cell>
        </row>
        <row r="1272">
          <cell r="A1272">
            <v>287031</v>
          </cell>
          <cell r="B1272" t="str">
            <v>PMI - Depreciation (Tax)</v>
          </cell>
          <cell r="C1272">
            <v>-8695328.8200000003</v>
          </cell>
        </row>
        <row r="1273">
          <cell r="A1273">
            <v>287101</v>
          </cell>
          <cell r="B1273" t="str">
            <v>Accum Dit-Malin Tax Lease-Amort Inc</v>
          </cell>
          <cell r="C1273">
            <v>-8605600.7300000004</v>
          </cell>
        </row>
        <row r="1274">
          <cell r="A1274">
            <v>287102</v>
          </cell>
          <cell r="B1274" t="str">
            <v>Accum Dit-Malin Tax Lease-Amort Exp</v>
          </cell>
          <cell r="C1274">
            <v>-1243311.73</v>
          </cell>
        </row>
        <row r="1275">
          <cell r="A1275">
            <v>287201</v>
          </cell>
          <cell r="B1275" t="str">
            <v>Fas 109 Deferred Tax Liability-Electric</v>
          </cell>
          <cell r="C1275">
            <v>-499036365.66000003</v>
          </cell>
        </row>
        <row r="1276">
          <cell r="A1276">
            <v>287500</v>
          </cell>
          <cell r="B1276" t="str">
            <v>Accum Deferred Income Taxes-Other</v>
          </cell>
          <cell r="C1276">
            <v>-192223.37</v>
          </cell>
        </row>
        <row r="1277">
          <cell r="A1277">
            <v>287501</v>
          </cell>
          <cell r="B1277" t="str">
            <v>ADIT Misc. Contracts/Deposits</v>
          </cell>
          <cell r="C1277">
            <v>3016390.22</v>
          </cell>
        </row>
        <row r="1278">
          <cell r="A1278">
            <v>287503</v>
          </cell>
          <cell r="B1278" t="str">
            <v>ADIT Misc. Def. Credits</v>
          </cell>
          <cell r="C1278">
            <v>1325970.1100000001</v>
          </cell>
        </row>
        <row r="1279">
          <cell r="A1279">
            <v>287505</v>
          </cell>
          <cell r="B1279" t="str">
            <v>Adit Special Assessment - Doe</v>
          </cell>
          <cell r="C1279">
            <v>-138909.75</v>
          </cell>
        </row>
        <row r="1280">
          <cell r="A1280">
            <v>287507</v>
          </cell>
          <cell r="B1280" t="str">
            <v>Accum Dit - Fas106</v>
          </cell>
          <cell r="C1280">
            <v>13571217.279999999</v>
          </cell>
        </row>
        <row r="1281">
          <cell r="A1281">
            <v>287509</v>
          </cell>
          <cell r="B1281" t="str">
            <v>Adit Regulatory Asset 186.2 - Fed</v>
          </cell>
          <cell r="C1281">
            <v>7781164</v>
          </cell>
        </row>
        <row r="1282">
          <cell r="A1282">
            <v>287511</v>
          </cell>
          <cell r="B1282" t="str">
            <v>Accum Dit - Coal Pile Inventory</v>
          </cell>
          <cell r="C1282">
            <v>-665963.47</v>
          </cell>
        </row>
        <row r="1283">
          <cell r="A1283">
            <v>287515</v>
          </cell>
          <cell r="B1283" t="str">
            <v>Dit - Post Merger Debt Lost</v>
          </cell>
          <cell r="C1283">
            <v>-9318805.4299999997</v>
          </cell>
        </row>
        <row r="1284">
          <cell r="A1284">
            <v>287517</v>
          </cell>
          <cell r="B1284" t="str">
            <v>Accum Dit - Merger Cost Amort - Fed</v>
          </cell>
          <cell r="C1284">
            <v>1137447</v>
          </cell>
        </row>
        <row r="1285">
          <cell r="A1285">
            <v>287521</v>
          </cell>
          <cell r="B1285" t="str">
            <v>Accum Dit - Weatherization</v>
          </cell>
          <cell r="C1285">
            <v>-16905399.57</v>
          </cell>
        </row>
        <row r="1286">
          <cell r="A1286">
            <v>287525</v>
          </cell>
          <cell r="B1286" t="str">
            <v>Adit - Prepaid Taxes</v>
          </cell>
          <cell r="C1286">
            <v>-19479337.609999999</v>
          </cell>
        </row>
        <row r="1287">
          <cell r="A1287">
            <v>287527</v>
          </cell>
          <cell r="B1287" t="str">
            <v>Adit - Trust Inc + Exp</v>
          </cell>
          <cell r="C1287">
            <v>912929.67</v>
          </cell>
        </row>
        <row r="1288">
          <cell r="A1288">
            <v>287531</v>
          </cell>
          <cell r="B1288" t="str">
            <v>Adit - Environmental Cleanup</v>
          </cell>
          <cell r="C1288">
            <v>10446101.74</v>
          </cell>
        </row>
        <row r="1289">
          <cell r="A1289">
            <v>287533</v>
          </cell>
          <cell r="B1289" t="str">
            <v>Adit - Extraction Tax</v>
          </cell>
          <cell r="C1289">
            <v>102309.46</v>
          </cell>
        </row>
        <row r="1290">
          <cell r="A1290">
            <v>287537</v>
          </cell>
          <cell r="B1290" t="str">
            <v>Adit - 83-86 Irs Settlement</v>
          </cell>
          <cell r="C1290">
            <v>5542936</v>
          </cell>
        </row>
        <row r="1291">
          <cell r="A1291">
            <v>287545</v>
          </cell>
          <cell r="B1291" t="str">
            <v>Adit - Pollution Control</v>
          </cell>
          <cell r="C1291">
            <v>-1306884.8600000001</v>
          </cell>
        </row>
        <row r="1292">
          <cell r="A1292">
            <v>287549</v>
          </cell>
          <cell r="B1292" t="str">
            <v>R&amp;E - BSIP-SAP Write-off</v>
          </cell>
          <cell r="C1292">
            <v>41328248.600000001</v>
          </cell>
        </row>
        <row r="1293">
          <cell r="A1293">
            <v>287552</v>
          </cell>
          <cell r="B1293" t="str">
            <v>Pmi - Misc</v>
          </cell>
          <cell r="C1293">
            <v>-909344</v>
          </cell>
        </row>
        <row r="1294">
          <cell r="A1294">
            <v>287560</v>
          </cell>
          <cell r="B1294" t="str">
            <v>Gcc - Bonus Liability</v>
          </cell>
          <cell r="C1294">
            <v>1737968</v>
          </cell>
        </row>
        <row r="1295">
          <cell r="A1295">
            <v>287565</v>
          </cell>
          <cell r="B1295" t="str">
            <v>Adit-Flowthrough Partnership Income - Fed</v>
          </cell>
          <cell r="C1295">
            <v>-3058884</v>
          </cell>
        </row>
        <row r="1296">
          <cell r="A1296">
            <v>287901</v>
          </cell>
          <cell r="B1296" t="str">
            <v>FAS 133 Derivative Deferred Tax Liability</v>
          </cell>
          <cell r="C1296">
            <v>2201483.9700000002</v>
          </cell>
        </row>
        <row r="1297">
          <cell r="A1297">
            <v>288109</v>
          </cell>
          <cell r="B1297" t="str">
            <v>FAS 109 Regulatory Liability</v>
          </cell>
          <cell r="C1297">
            <v>-37019840.409999996</v>
          </cell>
        </row>
        <row r="1298">
          <cell r="A1298">
            <v>288110</v>
          </cell>
          <cell r="B1298" t="str">
            <v>Regulatory Liability - Centralia Gain Giveback</v>
          </cell>
          <cell r="C1298">
            <v>-48850085.549999997</v>
          </cell>
        </row>
        <row r="1299">
          <cell r="A1299">
            <v>288111</v>
          </cell>
          <cell r="B1299" t="str">
            <v>Regulatory Liability - Merger Credits</v>
          </cell>
          <cell r="C1299">
            <v>-3946277.18</v>
          </cell>
        </row>
        <row r="1300">
          <cell r="A1300">
            <v>288113</v>
          </cell>
          <cell r="B1300" t="str">
            <v>Regulatory Liability - OR Share Hermiston Gain Cr</v>
          </cell>
          <cell r="C1300">
            <v>174166.5</v>
          </cell>
        </row>
        <row r="1301">
          <cell r="A1301">
            <v>288114</v>
          </cell>
          <cell r="B1301" t="str">
            <v>Regulatory Liab.-OR Gain on Sale of Assets to EPUD</v>
          </cell>
          <cell r="C1301">
            <v>-1884169.58</v>
          </cell>
        </row>
        <row r="1302">
          <cell r="A1302">
            <v>288115</v>
          </cell>
          <cell r="B1302" t="str">
            <v>Regulatory Liability - Property Insurance Reserve</v>
          </cell>
          <cell r="C1302">
            <v>0</v>
          </cell>
        </row>
        <row r="1303">
          <cell r="A1303">
            <v>288118</v>
          </cell>
          <cell r="B1303" t="str">
            <v>Regulatory Liability - OR UE134 Power Cost</v>
          </cell>
          <cell r="C1303">
            <v>-885080</v>
          </cell>
        </row>
        <row r="1304">
          <cell r="A1304">
            <v>288119</v>
          </cell>
          <cell r="B1304" t="str">
            <v>Regulatory Liability - SMUD</v>
          </cell>
          <cell r="C1304">
            <v>-33417988.329999998</v>
          </cell>
        </row>
        <row r="1305">
          <cell r="A1305">
            <v>288200</v>
          </cell>
          <cell r="B1305" t="str">
            <v>BPA Washington Regional Balancing Account</v>
          </cell>
          <cell r="C1305">
            <v>-3260442.13</v>
          </cell>
        </row>
        <row r="1306">
          <cell r="A1306">
            <v>288201</v>
          </cell>
          <cell r="B1306" t="str">
            <v>BPA Oregon Balancing Account</v>
          </cell>
          <cell r="C1306">
            <v>-4366010.41</v>
          </cell>
        </row>
        <row r="1307">
          <cell r="A1307">
            <v>288202</v>
          </cell>
          <cell r="B1307" t="str">
            <v>BPA Idaho Balancing Account</v>
          </cell>
          <cell r="C1307">
            <v>2739649</v>
          </cell>
        </row>
        <row r="1308">
          <cell r="A1308">
            <v>288301</v>
          </cell>
          <cell r="B1308" t="str">
            <v>Reg Liab - Removal Costs - Steam Prod</v>
          </cell>
          <cell r="C1308">
            <v>-75229264.730000004</v>
          </cell>
        </row>
        <row r="1309">
          <cell r="A1309">
            <v>288302</v>
          </cell>
          <cell r="B1309" t="str">
            <v>Reg Liab - Removal Costs - Hydro Prod</v>
          </cell>
          <cell r="C1309">
            <v>-11696676.199999999</v>
          </cell>
        </row>
        <row r="1310">
          <cell r="A1310">
            <v>288303</v>
          </cell>
          <cell r="B1310" t="str">
            <v>Reg Liab - Removal Costs - Other Prod</v>
          </cell>
          <cell r="C1310">
            <v>-206103.8</v>
          </cell>
        </row>
        <row r="1311">
          <cell r="A1311">
            <v>288304</v>
          </cell>
          <cell r="B1311" t="str">
            <v>Reg Liab - Removal Costs - Transmission</v>
          </cell>
          <cell r="C1311">
            <v>-179853669.91999999</v>
          </cell>
        </row>
        <row r="1312">
          <cell r="A1312">
            <v>288305</v>
          </cell>
          <cell r="B1312" t="str">
            <v>Reg Liab - Removal Costs - Distribution</v>
          </cell>
          <cell r="C1312">
            <v>-394254729.18000001</v>
          </cell>
        </row>
        <row r="1313">
          <cell r="A1313">
            <v>288306</v>
          </cell>
          <cell r="B1313" t="str">
            <v>Reg Liab - Removal Costs - General</v>
          </cell>
          <cell r="C1313">
            <v>-4620733.28</v>
          </cell>
        </row>
        <row r="1314">
          <cell r="A1314">
            <v>288500</v>
          </cell>
          <cell r="B1314" t="str">
            <v>Reclamation Liabilities - Federal</v>
          </cell>
          <cell r="C1314">
            <v>0</v>
          </cell>
        </row>
        <row r="1315">
          <cell r="A1315">
            <v>288503</v>
          </cell>
          <cell r="B1315" t="str">
            <v>ARO/Reg Diff - Deer Creek Mine Reclamation</v>
          </cell>
          <cell r="C1315">
            <v>-140834.67000000001</v>
          </cell>
        </row>
        <row r="1316">
          <cell r="A1316">
            <v>288506</v>
          </cell>
          <cell r="B1316" t="str">
            <v>ARO/Reg Diff - Trojan Nuclear Plant</v>
          </cell>
          <cell r="C1316">
            <v>-782497.3</v>
          </cell>
        </row>
        <row r="1317">
          <cell r="A1317">
            <v>288512</v>
          </cell>
          <cell r="B1317" t="str">
            <v>ARO/Reg Diff - Huntington Plant Landfill</v>
          </cell>
          <cell r="C1317">
            <v>-1705.11</v>
          </cell>
        </row>
        <row r="1318">
          <cell r="A1318">
            <v>288516</v>
          </cell>
          <cell r="B1318" t="str">
            <v>ARO/Reg Diff - Jim Bridger Plant FGD Pond #2</v>
          </cell>
          <cell r="C1318">
            <v>-150705.14000000001</v>
          </cell>
        </row>
        <row r="1319">
          <cell r="A1319">
            <v>288520</v>
          </cell>
          <cell r="B1319" t="str">
            <v>ARO/Reg Diff - Naughton Plant Landfill</v>
          </cell>
          <cell r="C1319">
            <v>-27791.13</v>
          </cell>
        </row>
        <row r="1320">
          <cell r="A1320">
            <v>288521</v>
          </cell>
          <cell r="B1320" t="str">
            <v>ARO/Reg Diff - Naughton Plant 1 &amp; 2 Clearwater Pon</v>
          </cell>
          <cell r="C1320">
            <v>-57429.01</v>
          </cell>
        </row>
        <row r="1321">
          <cell r="A1321">
            <v>288522</v>
          </cell>
          <cell r="B1321" t="str">
            <v>ARO/Reg Diff - Naughton Plant 3 Clearwater Pond</v>
          </cell>
          <cell r="C1321">
            <v>-128311</v>
          </cell>
        </row>
        <row r="1322">
          <cell r="A1322">
            <v>288523</v>
          </cell>
          <cell r="B1322" t="str">
            <v>ARO/Reg Diff - Naughton Plant 1 &amp; 2 Ash Pond</v>
          </cell>
          <cell r="C1322">
            <v>-522199.2</v>
          </cell>
        </row>
        <row r="1323">
          <cell r="A1323">
            <v>288524</v>
          </cell>
          <cell r="B1323" t="str">
            <v>ARO/Reg Diff - Naughton Plant 3 Ash Pond</v>
          </cell>
          <cell r="C1323">
            <v>-660381.5</v>
          </cell>
        </row>
        <row r="1324">
          <cell r="A1324">
            <v>288525</v>
          </cell>
          <cell r="B1324" t="str">
            <v>ARO/Reg Diff - Naughton Plant 3 FGD Pond 1</v>
          </cell>
          <cell r="C1324">
            <v>-100550.29</v>
          </cell>
        </row>
        <row r="1325">
          <cell r="A1325">
            <v>288526</v>
          </cell>
          <cell r="B1325" t="str">
            <v>ARO/Reg Diff - Naughton Plant 3 FGD Pond 2</v>
          </cell>
          <cell r="C1325">
            <v>-132338.04999999999</v>
          </cell>
        </row>
        <row r="1326">
          <cell r="A1326">
            <v>288600</v>
          </cell>
          <cell r="B1326" t="str">
            <v>Environmental Liabilities - Non Current</v>
          </cell>
          <cell r="C1326">
            <v>-27356120.199999999</v>
          </cell>
        </row>
        <row r="1327">
          <cell r="A1327">
            <v>288601</v>
          </cell>
          <cell r="B1327" t="str">
            <v>Environmental Liabilities - Centralia Plant</v>
          </cell>
          <cell r="C1327">
            <v>-1918605.53</v>
          </cell>
        </row>
        <row r="1328">
          <cell r="A1328">
            <v>288602</v>
          </cell>
          <cell r="B1328" t="str">
            <v>Environmental Liabilities - Centralia Mine</v>
          </cell>
          <cell r="C1328">
            <v>-3276967.89</v>
          </cell>
        </row>
        <row r="1329">
          <cell r="A1329">
            <v>289000</v>
          </cell>
          <cell r="B1329" t="str">
            <v>Deferred Credits - Other</v>
          </cell>
          <cell r="C1329">
            <v>-6315098.7000000002</v>
          </cell>
        </row>
        <row r="1330">
          <cell r="A1330">
            <v>289005</v>
          </cell>
          <cell r="B1330" t="str">
            <v>Unearned Joint Use Pole Contact Revenue</v>
          </cell>
          <cell r="C1330">
            <v>-2391714.5299999998</v>
          </cell>
        </row>
        <row r="1331">
          <cell r="A1331">
            <v>289009</v>
          </cell>
          <cell r="B1331" t="str">
            <v>Oregon DSM Loans NPV Unearned Income</v>
          </cell>
          <cell r="C1331">
            <v>-2772034</v>
          </cell>
        </row>
        <row r="1332">
          <cell r="A1332">
            <v>289029</v>
          </cell>
          <cell r="B1332" t="str">
            <v>Oth Def Cr - Cogeneration Bonds-Sunnyside</v>
          </cell>
          <cell r="C1332">
            <v>-413417</v>
          </cell>
        </row>
        <row r="1333">
          <cell r="A1333">
            <v>289040</v>
          </cell>
          <cell r="B1333" t="str">
            <v>Deferred Compensation - PPL</v>
          </cell>
          <cell r="C1333">
            <v>-5633494.0599999996</v>
          </cell>
        </row>
        <row r="1334">
          <cell r="A1334">
            <v>289399</v>
          </cell>
          <cell r="B1334" t="str">
            <v>Other Deferred Credits - Reclass to Current</v>
          </cell>
          <cell r="C1334">
            <v>14777642.58</v>
          </cell>
        </row>
        <row r="1335">
          <cell r="A1335">
            <v>289510</v>
          </cell>
          <cell r="B1335" t="str">
            <v>401K Administration Costs</v>
          </cell>
          <cell r="C1335">
            <v>-109402.08</v>
          </cell>
        </row>
        <row r="1336">
          <cell r="A1336">
            <v>289511</v>
          </cell>
          <cell r="B1336" t="str">
            <v>Deseret Mine Reclamation</v>
          </cell>
          <cell r="C1336">
            <v>-769114.05</v>
          </cell>
        </row>
        <row r="1337">
          <cell r="A1337">
            <v>289512</v>
          </cell>
          <cell r="B1337" t="str">
            <v>Deer Creek Mine Reclamation</v>
          </cell>
          <cell r="C1337">
            <v>0</v>
          </cell>
        </row>
        <row r="1338">
          <cell r="A1338">
            <v>289513</v>
          </cell>
          <cell r="B1338" t="str">
            <v>Trail Mtn Mine Reclamation</v>
          </cell>
          <cell r="C1338">
            <v>-1146738.29</v>
          </cell>
        </row>
        <row r="1339">
          <cell r="A1339">
            <v>289514</v>
          </cell>
          <cell r="B1339" t="str">
            <v>Final &amp; Interim Reclamation - Dj Mine</v>
          </cell>
          <cell r="C1339">
            <v>0</v>
          </cell>
        </row>
        <row r="1340">
          <cell r="A1340">
            <v>289517</v>
          </cell>
          <cell r="B1340" t="str">
            <v>Trapper Mine Contract Obligation</v>
          </cell>
          <cell r="C1340">
            <v>-2831971.95</v>
          </cell>
        </row>
        <row r="1341">
          <cell r="A1341">
            <v>289519</v>
          </cell>
          <cell r="B1341" t="str">
            <v>Mining Provisions - Reclass to Current</v>
          </cell>
          <cell r="C1341">
            <v>0</v>
          </cell>
        </row>
        <row r="1342">
          <cell r="A1342">
            <v>289520</v>
          </cell>
          <cell r="B1342" t="str">
            <v>Mill Fork Tract Lease Bonus Payment</v>
          </cell>
          <cell r="C1342">
            <v>0</v>
          </cell>
        </row>
        <row r="1343">
          <cell r="A1343">
            <v>289595</v>
          </cell>
          <cell r="B1343" t="str">
            <v>Pension Administrative Expense</v>
          </cell>
          <cell r="C1343">
            <v>-8182.77</v>
          </cell>
        </row>
        <row r="1344">
          <cell r="A1344">
            <v>289601</v>
          </cell>
          <cell r="B1344" t="str">
            <v>Comp Reduct - Credit</v>
          </cell>
          <cell r="C1344">
            <v>-4686611.0599999996</v>
          </cell>
        </row>
        <row r="1345">
          <cell r="A1345">
            <v>289719</v>
          </cell>
          <cell r="B1345" t="str">
            <v>Stock Incentive Plan 2000</v>
          </cell>
          <cell r="C1345">
            <v>0.01</v>
          </cell>
        </row>
        <row r="1346">
          <cell r="A1346">
            <v>289720</v>
          </cell>
          <cell r="B1346" t="str">
            <v>Stock Incentive Plan 2001</v>
          </cell>
          <cell r="C1346">
            <v>-4906.5200000000004</v>
          </cell>
        </row>
        <row r="1347">
          <cell r="A1347">
            <v>289721</v>
          </cell>
          <cell r="B1347" t="str">
            <v>Stock Incentive Plan 2002</v>
          </cell>
          <cell r="C1347">
            <v>-143694.75</v>
          </cell>
        </row>
        <row r="1348">
          <cell r="A1348">
            <v>289722</v>
          </cell>
          <cell r="B1348" t="str">
            <v>Stock Incentive Plan 2002 -PPM</v>
          </cell>
          <cell r="C1348">
            <v>-14992.64</v>
          </cell>
        </row>
        <row r="1349">
          <cell r="A1349">
            <v>289899</v>
          </cell>
          <cell r="B1349" t="str">
            <v>Deferred Compensation - Reclass to Current</v>
          </cell>
          <cell r="C1349">
            <v>2315201.5699999998</v>
          </cell>
        </row>
        <row r="1350">
          <cell r="A1350">
            <v>289904</v>
          </cell>
          <cell r="B1350" t="str">
            <v>Lakeview Buyout</v>
          </cell>
          <cell r="C1350">
            <v>-110000</v>
          </cell>
        </row>
        <row r="1351">
          <cell r="A1351">
            <v>289907</v>
          </cell>
          <cell r="B1351" t="str">
            <v>Firth Cogeneration Buyout</v>
          </cell>
          <cell r="C1351">
            <v>-669070</v>
          </cell>
        </row>
        <row r="1352">
          <cell r="A1352">
            <v>289909</v>
          </cell>
          <cell r="B1352" t="str">
            <v>Redding Contract</v>
          </cell>
          <cell r="C1352">
            <v>-6508386</v>
          </cell>
        </row>
        <row r="1353">
          <cell r="A1353">
            <v>289913</v>
          </cell>
          <cell r="B1353" t="str">
            <v>MCI - F.O.G. Wire Lease</v>
          </cell>
          <cell r="C1353">
            <v>0</v>
          </cell>
        </row>
        <row r="1354">
          <cell r="A1354">
            <v>289914</v>
          </cell>
          <cell r="B1354" t="str">
            <v>Transmission Service Deposit</v>
          </cell>
          <cell r="C1354">
            <v>-4254073</v>
          </cell>
        </row>
        <row r="1355">
          <cell r="A1355">
            <v>289915</v>
          </cell>
          <cell r="B1355" t="str">
            <v>Footcreek Contract</v>
          </cell>
          <cell r="C1355">
            <v>-1508202.49</v>
          </cell>
        </row>
        <row r="1356">
          <cell r="A1356">
            <v>289916</v>
          </cell>
          <cell r="B1356" t="str">
            <v>WY Joint Powers Water Board Settlement</v>
          </cell>
          <cell r="C1356">
            <v>-1850000</v>
          </cell>
        </row>
        <row r="1357">
          <cell r="A1357">
            <v>289919</v>
          </cell>
          <cell r="B1357" t="str">
            <v>Contracts/Buyouts - Reclass to Current</v>
          </cell>
          <cell r="C1357">
            <v>1671355.25</v>
          </cell>
        </row>
        <row r="1358">
          <cell r="A1358">
            <v>289920</v>
          </cell>
          <cell r="B1358" t="str">
            <v>Working Capital Deposit-UAMPS</v>
          </cell>
          <cell r="C1358">
            <v>-1029000</v>
          </cell>
        </row>
        <row r="1359">
          <cell r="A1359">
            <v>289921</v>
          </cell>
          <cell r="B1359" t="str">
            <v>Working Capital Deposit-DG&amp;T</v>
          </cell>
          <cell r="C1359">
            <v>-1772000</v>
          </cell>
        </row>
        <row r="1360">
          <cell r="A1360">
            <v>289922</v>
          </cell>
          <cell r="B1360" t="str">
            <v>Working Capital Deposit-Provo-Plant M&amp;S</v>
          </cell>
          <cell r="C1360">
            <v>-273000</v>
          </cell>
        </row>
        <row r="1361">
          <cell r="A1361">
            <v>289929</v>
          </cell>
          <cell r="B1361" t="str">
            <v>Service Deposits - Reclass to Current</v>
          </cell>
          <cell r="C1361">
            <v>7741490</v>
          </cell>
        </row>
        <row r="1362">
          <cell r="A1362">
            <v>289999</v>
          </cell>
          <cell r="B1362" t="str">
            <v>Other Deferred Credits</v>
          </cell>
          <cell r="C1362">
            <v>-5240801.3499999996</v>
          </cell>
        </row>
        <row r="1363">
          <cell r="A1363">
            <v>290000</v>
          </cell>
          <cell r="B1363" t="str">
            <v>Minority Interest</v>
          </cell>
          <cell r="C1363">
            <v>0</v>
          </cell>
        </row>
        <row r="1364">
          <cell r="A1364">
            <v>291001</v>
          </cell>
          <cell r="B1364" t="str">
            <v>Preferred Capital Stock - 5%</v>
          </cell>
          <cell r="C1364">
            <v>-12624300</v>
          </cell>
        </row>
        <row r="1365">
          <cell r="A1365">
            <v>291002</v>
          </cell>
          <cell r="B1365" t="str">
            <v>Serial Preferred Capital Stock - 4.52%</v>
          </cell>
          <cell r="C1365">
            <v>-206500</v>
          </cell>
        </row>
        <row r="1366">
          <cell r="A1366">
            <v>291003</v>
          </cell>
          <cell r="B1366" t="str">
            <v>Serial Preferred Capital Stock - 7%</v>
          </cell>
          <cell r="C1366">
            <v>-1804600</v>
          </cell>
        </row>
        <row r="1367">
          <cell r="A1367">
            <v>291004</v>
          </cell>
          <cell r="B1367" t="str">
            <v>Serial Preferred Capital Stock - 6%</v>
          </cell>
          <cell r="C1367">
            <v>-593000</v>
          </cell>
        </row>
        <row r="1368">
          <cell r="A1368">
            <v>291005</v>
          </cell>
          <cell r="B1368" t="str">
            <v>Serial Preferred Capital Stock - 5.40%</v>
          </cell>
          <cell r="C1368">
            <v>-6595900</v>
          </cell>
        </row>
        <row r="1369">
          <cell r="A1369">
            <v>291006</v>
          </cell>
          <cell r="B1369" t="str">
            <v>Serial Preferred Capital Stock - 5%</v>
          </cell>
          <cell r="C1369">
            <v>-4190800</v>
          </cell>
        </row>
        <row r="1370">
          <cell r="A1370">
            <v>291007</v>
          </cell>
          <cell r="B1370" t="str">
            <v>Serial Preferred Capital Stock - 4.72%</v>
          </cell>
          <cell r="C1370">
            <v>-6989000</v>
          </cell>
        </row>
        <row r="1371">
          <cell r="A1371">
            <v>291008</v>
          </cell>
          <cell r="B1371" t="str">
            <v>Serial Preferred Capital Stock - 4.56%</v>
          </cell>
          <cell r="C1371">
            <v>-8459200</v>
          </cell>
        </row>
        <row r="1372">
          <cell r="A1372">
            <v>291502</v>
          </cell>
          <cell r="B1372" t="str">
            <v>No Par Serial Preferred Stock - $7.48</v>
          </cell>
          <cell r="C1372">
            <v>-56250000</v>
          </cell>
        </row>
        <row r="1373">
          <cell r="A1373">
            <v>293000</v>
          </cell>
          <cell r="B1373" t="str">
            <v>Common Shares Issued</v>
          </cell>
          <cell r="C1373">
            <v>-312179412.44999999</v>
          </cell>
        </row>
        <row r="1374">
          <cell r="A1374">
            <v>293001</v>
          </cell>
          <cell r="B1374" t="str">
            <v>Common Stock Issued In Excess Of Par</v>
          </cell>
          <cell r="C1374">
            <v>-2621047585.2399998</v>
          </cell>
        </row>
        <row r="1375">
          <cell r="A1375">
            <v>295000</v>
          </cell>
          <cell r="B1375" t="str">
            <v>Capital in Excess of Par Value</v>
          </cell>
          <cell r="C1375">
            <v>-1000000</v>
          </cell>
        </row>
        <row r="1376">
          <cell r="A1376">
            <v>296201</v>
          </cell>
          <cell r="B1376" t="str">
            <v>Common Stock</v>
          </cell>
          <cell r="C1376">
            <v>40449847.280000001</v>
          </cell>
        </row>
        <row r="1377">
          <cell r="A1377">
            <v>296202</v>
          </cell>
          <cell r="B1377" t="str">
            <v>Preferred Capital Stock - 5%</v>
          </cell>
          <cell r="C1377">
            <v>98049.35</v>
          </cell>
        </row>
        <row r="1378">
          <cell r="A1378">
            <v>296203</v>
          </cell>
          <cell r="B1378" t="str">
            <v>Serial Preferred Capital Stock - 4.52%</v>
          </cell>
          <cell r="C1378">
            <v>9676.33</v>
          </cell>
        </row>
        <row r="1379">
          <cell r="A1379">
            <v>296204</v>
          </cell>
          <cell r="B1379" t="str">
            <v>Serial Preferred Capital Stock - 4.72%</v>
          </cell>
          <cell r="C1379">
            <v>30348.61</v>
          </cell>
        </row>
        <row r="1380">
          <cell r="A1380">
            <v>296205</v>
          </cell>
          <cell r="B1380" t="str">
            <v>Serial Preferred Capital Stock - 4.56%</v>
          </cell>
          <cell r="C1380">
            <v>49071.21</v>
          </cell>
        </row>
        <row r="1381">
          <cell r="A1381">
            <v>296208</v>
          </cell>
          <cell r="B1381" t="str">
            <v>No Par Serial Preferred Stock - $7.48</v>
          </cell>
          <cell r="C1381">
            <v>0</v>
          </cell>
        </row>
        <row r="1382">
          <cell r="A1382">
            <v>296209</v>
          </cell>
          <cell r="B1382" t="str">
            <v>Common Stock Split-1990</v>
          </cell>
          <cell r="C1382">
            <v>644091.1</v>
          </cell>
        </row>
        <row r="1383">
          <cell r="A1383">
            <v>296950</v>
          </cell>
          <cell r="B1383" t="str">
            <v>Approp Retained Earnings-Amort Res Fed</v>
          </cell>
          <cell r="C1383">
            <v>-3575811.16</v>
          </cell>
        </row>
        <row r="1384">
          <cell r="A1384">
            <v>297000</v>
          </cell>
          <cell r="B1384" t="str">
            <v>Unappropriated Retained Earnings</v>
          </cell>
          <cell r="C1384">
            <v>-972251846.74000001</v>
          </cell>
        </row>
        <row r="1385">
          <cell r="A1385">
            <v>297020</v>
          </cell>
          <cell r="B1385" t="str">
            <v>Retained Earnings - PMI</v>
          </cell>
          <cell r="C1385">
            <v>0</v>
          </cell>
        </row>
        <row r="1386">
          <cell r="A1386">
            <v>297100</v>
          </cell>
          <cell r="B1386" t="str">
            <v>Unapprop Undist Sub  Earnings</v>
          </cell>
          <cell r="C1386">
            <v>-1238867148.3</v>
          </cell>
        </row>
        <row r="1387">
          <cell r="A1387">
            <v>297900</v>
          </cell>
          <cell r="B1387" t="str">
            <v>Dividends</v>
          </cell>
          <cell r="C1387">
            <v>1903932880.71</v>
          </cell>
        </row>
        <row r="1388">
          <cell r="A1388">
            <v>298000</v>
          </cell>
          <cell r="B1388" t="str">
            <v>FAS 115 M-T-M Unrealized Gain/Loss</v>
          </cell>
          <cell r="C1388">
            <v>686069.26</v>
          </cell>
        </row>
        <row r="1389">
          <cell r="A1389">
            <v>298011</v>
          </cell>
          <cell r="B1389" t="str">
            <v>Tax on FAS 115 Securities Adjustments</v>
          </cell>
          <cell r="C1389">
            <v>-262051.95</v>
          </cell>
        </row>
        <row r="1390">
          <cell r="A1390">
            <v>299100</v>
          </cell>
          <cell r="B1390" t="str">
            <v>Pension Accum OCI</v>
          </cell>
          <cell r="C1390">
            <v>2209018</v>
          </cell>
        </row>
        <row r="1391">
          <cell r="A1391">
            <v>299101</v>
          </cell>
          <cell r="B1391" t="str">
            <v>SERP Accum OCI</v>
          </cell>
          <cell r="C1391">
            <v>793000</v>
          </cell>
        </row>
        <row r="1392">
          <cell r="A1392">
            <v>299110</v>
          </cell>
          <cell r="B1392" t="str">
            <v>Tax on Minimum Pension Liab. Adjustments</v>
          </cell>
          <cell r="C1392">
            <v>-838344</v>
          </cell>
        </row>
        <row r="1393">
          <cell r="A1393">
            <v>299111</v>
          </cell>
          <cell r="B1393" t="str">
            <v>Tax on Minimum SERP Liab. Adjustments</v>
          </cell>
          <cell r="C1393">
            <v>-300943</v>
          </cell>
        </row>
        <row r="1394">
          <cell r="A1394">
            <v>301100</v>
          </cell>
          <cell r="B1394" t="str">
            <v>Electricity Income - Residential</v>
          </cell>
          <cell r="C1394">
            <v>-876195543.40999997</v>
          </cell>
        </row>
        <row r="1395">
          <cell r="A1395">
            <v>301101</v>
          </cell>
          <cell r="B1395" t="str">
            <v>BPA Reg Bill Bal Acct - Residential</v>
          </cell>
          <cell r="C1395">
            <v>77671914.909999996</v>
          </cell>
        </row>
        <row r="1396">
          <cell r="A1396">
            <v>301109</v>
          </cell>
          <cell r="B1396" t="str">
            <v>Unbilled Revenue-Residential</v>
          </cell>
          <cell r="C1396">
            <v>-26047000</v>
          </cell>
        </row>
        <row r="1397">
          <cell r="A1397">
            <v>301200</v>
          </cell>
          <cell r="B1397" t="str">
            <v>Electricity Income - Commercial</v>
          </cell>
          <cell r="C1397">
            <v>-711519443.73000002</v>
          </cell>
        </row>
        <row r="1398">
          <cell r="A1398">
            <v>301201</v>
          </cell>
          <cell r="B1398" t="str">
            <v>BPA Reg Bill Bal Acct - Commercial</v>
          </cell>
          <cell r="C1398">
            <v>4525503.97</v>
          </cell>
        </row>
        <row r="1399">
          <cell r="A1399">
            <v>301209</v>
          </cell>
          <cell r="B1399" t="str">
            <v>Unbilled Revenue-Commercial</v>
          </cell>
          <cell r="C1399">
            <v>-4151000</v>
          </cell>
        </row>
        <row r="1400">
          <cell r="A1400">
            <v>301300</v>
          </cell>
          <cell r="B1400" t="str">
            <v>Electricity Income - Industrial</v>
          </cell>
          <cell r="C1400">
            <v>-496178894.82999998</v>
          </cell>
        </row>
        <row r="1401">
          <cell r="A1401">
            <v>301301</v>
          </cell>
          <cell r="B1401" t="str">
            <v>BPA Reg Bill Bal Acct - Industrial</v>
          </cell>
          <cell r="C1401">
            <v>337533.88</v>
          </cell>
        </row>
        <row r="1402">
          <cell r="A1402">
            <v>301302</v>
          </cell>
          <cell r="B1402" t="str">
            <v>Special Contracts-Interuptible Kwh-Enrgy</v>
          </cell>
          <cell r="C1402">
            <v>-97274784.219999999</v>
          </cell>
        </row>
        <row r="1403">
          <cell r="A1403">
            <v>301309</v>
          </cell>
          <cell r="B1403" t="str">
            <v>Unbilled Revenue-Industrial</v>
          </cell>
          <cell r="C1403">
            <v>83000</v>
          </cell>
        </row>
        <row r="1404">
          <cell r="A1404">
            <v>301403</v>
          </cell>
          <cell r="B1404" t="str">
            <v>Pre-Merger Firm Sales-PPD</v>
          </cell>
          <cell r="C1404">
            <v>-17714184.030000001</v>
          </cell>
        </row>
        <row r="1405">
          <cell r="A1405">
            <v>301404</v>
          </cell>
          <cell r="B1405" t="str">
            <v>Pre-Merger Firm Sales-UPD</v>
          </cell>
          <cell r="C1405">
            <v>-18678872.899999999</v>
          </cell>
        </row>
        <row r="1406">
          <cell r="A1406">
            <v>301405</v>
          </cell>
          <cell r="B1406" t="str">
            <v>Post-Merger Firm</v>
          </cell>
          <cell r="C1406">
            <v>-282706321.70999998</v>
          </cell>
        </row>
        <row r="1407">
          <cell r="A1407">
            <v>301406</v>
          </cell>
          <cell r="B1407" t="str">
            <v>Short-Term Firm Wholesale</v>
          </cell>
          <cell r="C1407">
            <v>-659769285.95000005</v>
          </cell>
        </row>
        <row r="1408">
          <cell r="A1408">
            <v>301408</v>
          </cell>
          <cell r="B1408" t="str">
            <v>Off-System Non Firm</v>
          </cell>
          <cell r="C1408">
            <v>-25438595.75</v>
          </cell>
        </row>
        <row r="1409">
          <cell r="A1409">
            <v>301410</v>
          </cell>
          <cell r="B1409" t="str">
            <v>Trading Sales Netted</v>
          </cell>
          <cell r="C1409">
            <v>100632443.23</v>
          </cell>
        </row>
        <row r="1410">
          <cell r="A1410">
            <v>301411</v>
          </cell>
          <cell r="B1410" t="str">
            <v>Bookout Sales Netted</v>
          </cell>
          <cell r="C1410">
            <v>0.06</v>
          </cell>
        </row>
        <row r="1411">
          <cell r="A1411">
            <v>301419</v>
          </cell>
          <cell r="B1411" t="str">
            <v>Sales for Resale Revenue Estimate</v>
          </cell>
          <cell r="C1411">
            <v>107128073</v>
          </cell>
        </row>
        <row r="1412">
          <cell r="A1412">
            <v>301421</v>
          </cell>
          <cell r="B1412" t="str">
            <v>Sales for Resale - SMUD</v>
          </cell>
          <cell r="C1412">
            <v>-1952080.82</v>
          </cell>
        </row>
        <row r="1413">
          <cell r="A1413">
            <v>301427</v>
          </cell>
          <cell r="B1413" t="str">
            <v>Trans Serv-Brigham City</v>
          </cell>
          <cell r="C1413">
            <v>-405611.58</v>
          </cell>
        </row>
        <row r="1414">
          <cell r="A1414">
            <v>301428</v>
          </cell>
          <cell r="B1414" t="str">
            <v>Trans Serv-Utah FERC Customers</v>
          </cell>
          <cell r="C1414">
            <v>-303782.53999999998</v>
          </cell>
        </row>
        <row r="1415">
          <cell r="A1415">
            <v>301429</v>
          </cell>
          <cell r="B1415" t="str">
            <v>Trans Serv-Wyo-Pacific Cheyenne</v>
          </cell>
          <cell r="C1415">
            <v>-4481.33</v>
          </cell>
        </row>
        <row r="1416">
          <cell r="A1416">
            <v>301441</v>
          </cell>
          <cell r="B1416" t="str">
            <v>On Sys Firm-Portland Gen Electric</v>
          </cell>
          <cell r="C1416">
            <v>-787630.65</v>
          </cell>
        </row>
        <row r="1417">
          <cell r="A1417">
            <v>301442</v>
          </cell>
          <cell r="B1417" t="str">
            <v>On Sys Firm-Brigham City</v>
          </cell>
          <cell r="C1417">
            <v>-2811502.36</v>
          </cell>
        </row>
        <row r="1418">
          <cell r="A1418">
            <v>301443</v>
          </cell>
          <cell r="B1418" t="str">
            <v>On Sys Firm-Utah FERC Customers</v>
          </cell>
          <cell r="C1418">
            <v>-2167710.09</v>
          </cell>
        </row>
        <row r="1419">
          <cell r="A1419">
            <v>301444</v>
          </cell>
          <cell r="B1419" t="str">
            <v>On Sys Firm-Wyo-Pacific Cheyenne</v>
          </cell>
          <cell r="C1419">
            <v>-22876.66</v>
          </cell>
        </row>
        <row r="1420">
          <cell r="A1420">
            <v>301450</v>
          </cell>
          <cell r="B1420" t="str">
            <v>Electricity Income - Irrigation/Farm</v>
          </cell>
          <cell r="C1420">
            <v>-71404568.890000001</v>
          </cell>
        </row>
        <row r="1421">
          <cell r="A1421">
            <v>301451</v>
          </cell>
          <cell r="B1421" t="str">
            <v>BPA Reg Bill Bal Acct - Irrigation</v>
          </cell>
          <cell r="C1421">
            <v>14748603.380000001</v>
          </cell>
        </row>
        <row r="1422">
          <cell r="A1422">
            <v>301459</v>
          </cell>
          <cell r="B1422" t="str">
            <v>Unbilled Revenue-Irrigation/Farm</v>
          </cell>
          <cell r="C1422">
            <v>-58000</v>
          </cell>
        </row>
        <row r="1423">
          <cell r="A1423">
            <v>301600</v>
          </cell>
          <cell r="B1423" t="str">
            <v>Electricity Income - Public St/Hwy Lighting</v>
          </cell>
          <cell r="C1423">
            <v>-13592529.09</v>
          </cell>
        </row>
        <row r="1424">
          <cell r="A1424">
            <v>301601</v>
          </cell>
          <cell r="B1424" t="str">
            <v>BPA Reg Bill Bal Acc - Public St/Hwy Lighting</v>
          </cell>
          <cell r="C1424">
            <v>144.69</v>
          </cell>
        </row>
        <row r="1425">
          <cell r="A1425">
            <v>301609</v>
          </cell>
          <cell r="B1425" t="str">
            <v>Unbilled Revenue-Public St/Hwy Lighting</v>
          </cell>
          <cell r="C1425">
            <v>-659546</v>
          </cell>
        </row>
        <row r="1426">
          <cell r="A1426">
            <v>301700</v>
          </cell>
          <cell r="B1426" t="str">
            <v>Electricity Income - Other Sales to Public Authori</v>
          </cell>
          <cell r="C1426">
            <v>-16133230.810000001</v>
          </cell>
        </row>
        <row r="1427">
          <cell r="A1427">
            <v>301709</v>
          </cell>
          <cell r="B1427" t="str">
            <v>Unbilled Revenue-Other Sales to Public Authority</v>
          </cell>
          <cell r="C1427">
            <v>176000</v>
          </cell>
        </row>
        <row r="1428">
          <cell r="A1428">
            <v>301800</v>
          </cell>
          <cell r="B1428" t="str">
            <v>Electricity Income - Intercompany/Interdepartmenta</v>
          </cell>
          <cell r="C1428">
            <v>1980.83</v>
          </cell>
        </row>
        <row r="1429">
          <cell r="A1429">
            <v>301820</v>
          </cell>
          <cell r="B1429" t="str">
            <v>Forfeited Discount Revenue-Residential</v>
          </cell>
          <cell r="C1429">
            <v>-3148092.84</v>
          </cell>
        </row>
        <row r="1430">
          <cell r="A1430">
            <v>301821</v>
          </cell>
          <cell r="B1430" t="str">
            <v>Forfeited Discount Revenue-Commercial</v>
          </cell>
          <cell r="C1430">
            <v>-1137062.26</v>
          </cell>
        </row>
        <row r="1431">
          <cell r="A1431">
            <v>301822</v>
          </cell>
          <cell r="B1431" t="str">
            <v>Forfeited Discount Revenue-Industrial</v>
          </cell>
          <cell r="C1431">
            <v>-785456.05</v>
          </cell>
        </row>
        <row r="1432">
          <cell r="A1432">
            <v>301823</v>
          </cell>
          <cell r="B1432" t="str">
            <v>Forfeited Discount Revenue-All Other</v>
          </cell>
          <cell r="C1432">
            <v>-155351.57</v>
          </cell>
        </row>
        <row r="1433">
          <cell r="A1433">
            <v>301825</v>
          </cell>
          <cell r="B1433" t="str">
            <v>Misc Serv Rev-Acct Service Charge</v>
          </cell>
          <cell r="C1433">
            <v>-2426992.9700000002</v>
          </cell>
        </row>
        <row r="1434">
          <cell r="A1434">
            <v>301826</v>
          </cell>
          <cell r="B1434" t="str">
            <v>Tampering/Unauthorized Reconnection Chgs</v>
          </cell>
          <cell r="C1434">
            <v>-71500.2</v>
          </cell>
        </row>
        <row r="1435">
          <cell r="A1435">
            <v>301828</v>
          </cell>
          <cell r="B1435" t="str">
            <v>Other</v>
          </cell>
          <cell r="C1435">
            <v>-2462559.27</v>
          </cell>
        </row>
        <row r="1436">
          <cell r="A1436">
            <v>301830</v>
          </cell>
          <cell r="B1436" t="str">
            <v>Weatherization Loans 8%</v>
          </cell>
          <cell r="C1436">
            <v>-133.13999999999999</v>
          </cell>
        </row>
        <row r="1437">
          <cell r="A1437">
            <v>301834</v>
          </cell>
          <cell r="B1437" t="str">
            <v>Weatherization Loans - Idaho Loans %</v>
          </cell>
          <cell r="C1437">
            <v>-2667.22</v>
          </cell>
        </row>
        <row r="1438">
          <cell r="A1438">
            <v>301836</v>
          </cell>
          <cell r="B1438" t="str">
            <v>Energy Finanswer (New Commercial)</v>
          </cell>
          <cell r="C1438">
            <v>-274028.93</v>
          </cell>
        </row>
        <row r="1439">
          <cell r="A1439">
            <v>301837</v>
          </cell>
          <cell r="B1439" t="str">
            <v>Pacific Environments(Existing Commercil)</v>
          </cell>
          <cell r="C1439">
            <v>-30.65</v>
          </cell>
        </row>
        <row r="1440">
          <cell r="A1440">
            <v>301838</v>
          </cell>
          <cell r="B1440" t="str">
            <v>Industrial Finanswer</v>
          </cell>
          <cell r="C1440">
            <v>-48782.51</v>
          </cell>
        </row>
        <row r="1441">
          <cell r="A1441">
            <v>301839</v>
          </cell>
          <cell r="B1441" t="str">
            <v>Home Comfort (Existing Residential)</v>
          </cell>
          <cell r="C1441">
            <v>-19892.18</v>
          </cell>
        </row>
        <row r="1442">
          <cell r="A1442">
            <v>301842</v>
          </cell>
          <cell r="B1442" t="str">
            <v>Energy Finanswer 12,000</v>
          </cell>
          <cell r="C1442">
            <v>-4481.22</v>
          </cell>
        </row>
        <row r="1443">
          <cell r="A1443">
            <v>301845</v>
          </cell>
          <cell r="B1443" t="str">
            <v>Irrigation Finanswer</v>
          </cell>
          <cell r="C1443">
            <v>-7287.53</v>
          </cell>
        </row>
        <row r="1444">
          <cell r="A1444">
            <v>301846</v>
          </cell>
          <cell r="B1444" t="str">
            <v>Retrofit Energy Finanswer</v>
          </cell>
          <cell r="C1444">
            <v>-4982.3500000000004</v>
          </cell>
        </row>
        <row r="1445">
          <cell r="A1445">
            <v>301851</v>
          </cell>
          <cell r="B1445" t="str">
            <v>Hassle Free Water Heater (Oregon Only)</v>
          </cell>
          <cell r="C1445">
            <v>-366875.87</v>
          </cell>
        </row>
        <row r="1446">
          <cell r="A1446">
            <v>301860</v>
          </cell>
          <cell r="B1446" t="str">
            <v>Rent Revenue</v>
          </cell>
          <cell r="C1446">
            <v>-1772112.61</v>
          </cell>
        </row>
        <row r="1447">
          <cell r="A1447">
            <v>301862</v>
          </cell>
          <cell r="B1447" t="str">
            <v>Rents - Non Common</v>
          </cell>
          <cell r="C1447">
            <v>-101798.22</v>
          </cell>
        </row>
        <row r="1448">
          <cell r="A1448">
            <v>301863</v>
          </cell>
          <cell r="B1448" t="str">
            <v>MCI Fiber Optic Ground Wire Revenues</v>
          </cell>
          <cell r="C1448">
            <v>-3076031.75</v>
          </cell>
        </row>
        <row r="1449">
          <cell r="A1449">
            <v>301864</v>
          </cell>
          <cell r="B1449" t="str">
            <v>Revenue - Joint use of Poles</v>
          </cell>
          <cell r="C1449">
            <v>-4652286.68</v>
          </cell>
        </row>
        <row r="1450">
          <cell r="A1450">
            <v>301866</v>
          </cell>
          <cell r="B1450" t="str">
            <v>Joint Use Sanctions &amp; Fines Revenue</v>
          </cell>
          <cell r="C1450">
            <v>-9493137.9800000004</v>
          </cell>
        </row>
        <row r="1451">
          <cell r="A1451">
            <v>301867</v>
          </cell>
          <cell r="B1451" t="str">
            <v>Joint Use Program Reimbursement Revenue</v>
          </cell>
          <cell r="C1451">
            <v>-4060717.36</v>
          </cell>
        </row>
        <row r="1452">
          <cell r="A1452">
            <v>301869</v>
          </cell>
          <cell r="B1452" t="str">
            <v>Uncollectible Revenue Joint Use</v>
          </cell>
          <cell r="C1452">
            <v>10216320.07</v>
          </cell>
        </row>
        <row r="1453">
          <cell r="A1453">
            <v>301870</v>
          </cell>
          <cell r="B1453" t="str">
            <v>Rent Revenue - Steam</v>
          </cell>
          <cell r="C1453">
            <v>-131408.1</v>
          </cell>
        </row>
        <row r="1454">
          <cell r="A1454">
            <v>301871</v>
          </cell>
          <cell r="B1454" t="str">
            <v>Rent Revenue - Hydro</v>
          </cell>
          <cell r="C1454">
            <v>-720375.05</v>
          </cell>
        </row>
        <row r="1455">
          <cell r="A1455">
            <v>301872</v>
          </cell>
          <cell r="B1455" t="str">
            <v>Rent Revenue - Transmission</v>
          </cell>
          <cell r="C1455">
            <v>-585181.69999999995</v>
          </cell>
        </row>
        <row r="1456">
          <cell r="A1456">
            <v>301873</v>
          </cell>
          <cell r="B1456" t="str">
            <v>Rent Revenue - Distribution</v>
          </cell>
          <cell r="C1456">
            <v>-121008.06</v>
          </cell>
        </row>
        <row r="1457">
          <cell r="A1457">
            <v>301874</v>
          </cell>
          <cell r="B1457" t="str">
            <v>Rent Revenue - General</v>
          </cell>
          <cell r="C1457">
            <v>-553150.57999999996</v>
          </cell>
        </row>
        <row r="1458">
          <cell r="A1458">
            <v>301875</v>
          </cell>
          <cell r="B1458" t="str">
            <v>Rent Revenue - Corporate</v>
          </cell>
          <cell r="C1458">
            <v>-1405.53</v>
          </cell>
        </row>
        <row r="1459">
          <cell r="A1459">
            <v>301876</v>
          </cell>
          <cell r="B1459" t="str">
            <v>Rent Revenue - Non-Utility - Electric</v>
          </cell>
          <cell r="C1459">
            <v>-55720.4</v>
          </cell>
        </row>
        <row r="1460">
          <cell r="A1460">
            <v>301878</v>
          </cell>
          <cell r="B1460" t="str">
            <v>Joint Use Back Rent</v>
          </cell>
          <cell r="C1460">
            <v>-1617264.96</v>
          </cell>
        </row>
        <row r="1461">
          <cell r="A1461">
            <v>301900</v>
          </cell>
          <cell r="B1461" t="str">
            <v>Electricity Income - Other</v>
          </cell>
          <cell r="C1461">
            <v>-386013.67</v>
          </cell>
        </row>
        <row r="1462">
          <cell r="A1462">
            <v>301901</v>
          </cell>
          <cell r="B1462" t="str">
            <v>Wash-Colstrip 3</v>
          </cell>
          <cell r="C1462">
            <v>47839</v>
          </cell>
        </row>
        <row r="1463">
          <cell r="A1463">
            <v>301911</v>
          </cell>
          <cell r="B1463" t="str">
            <v>Income From Fish, Wildlife, &amp; Recreation</v>
          </cell>
          <cell r="C1463">
            <v>-34515.279999999999</v>
          </cell>
        </row>
        <row r="1464">
          <cell r="A1464">
            <v>301912</v>
          </cell>
          <cell r="B1464" t="str">
            <v>Post-Merger Firm Wheeling Revenue</v>
          </cell>
          <cell r="C1464">
            <v>-12412151.76</v>
          </cell>
        </row>
        <row r="1465">
          <cell r="A1465">
            <v>301914</v>
          </cell>
          <cell r="B1465" t="str">
            <v>Rec Wheeling Revenue - UPD</v>
          </cell>
          <cell r="C1465">
            <v>-622742</v>
          </cell>
        </row>
        <row r="1466">
          <cell r="A1466">
            <v>301915</v>
          </cell>
          <cell r="B1466" t="str">
            <v>Other Electric Rev (Excluding Wheeling)</v>
          </cell>
          <cell r="C1466">
            <v>-41369340</v>
          </cell>
        </row>
        <row r="1467">
          <cell r="A1467">
            <v>301916</v>
          </cell>
          <cell r="B1467" t="str">
            <v>Pre-Merger Firm Wheeling Revenue - PPD</v>
          </cell>
          <cell r="C1467">
            <v>-4445862.49</v>
          </cell>
        </row>
        <row r="1468">
          <cell r="A1468">
            <v>301917</v>
          </cell>
          <cell r="B1468" t="str">
            <v>Pre-Merger Firm Wheeling Revenue - UPD</v>
          </cell>
          <cell r="C1468">
            <v>-9619760.2699999996</v>
          </cell>
        </row>
        <row r="1469">
          <cell r="A1469">
            <v>301919</v>
          </cell>
          <cell r="B1469" t="str">
            <v>Other Electric Rev-Dsr Carrying Charges</v>
          </cell>
          <cell r="C1469">
            <v>6154914.8499999996</v>
          </cell>
        </row>
        <row r="1470">
          <cell r="A1470">
            <v>301920</v>
          </cell>
          <cell r="B1470" t="str">
            <v>Other Electric Revenue-Dsr Def Amort</v>
          </cell>
          <cell r="C1470">
            <v>7613381.1200000001</v>
          </cell>
        </row>
        <row r="1471">
          <cell r="A1471">
            <v>301921</v>
          </cell>
          <cell r="B1471" t="str">
            <v>Dsr Net Lost Revenue</v>
          </cell>
          <cell r="C1471">
            <v>-500673.24</v>
          </cell>
        </row>
        <row r="1472">
          <cell r="A1472">
            <v>301922</v>
          </cell>
          <cell r="B1472" t="str">
            <v>Non-Firm Wheeling Revenue</v>
          </cell>
          <cell r="C1472">
            <v>-10211008.060000001</v>
          </cell>
        </row>
        <row r="1473">
          <cell r="A1473">
            <v>301923</v>
          </cell>
          <cell r="B1473" t="str">
            <v>Dsr Incentive Mechanisms</v>
          </cell>
          <cell r="C1473">
            <v>-151037.01999999999</v>
          </cell>
        </row>
        <row r="1474">
          <cell r="A1474">
            <v>301926</v>
          </cell>
          <cell r="B1474" t="str">
            <v>Short-Term Firm Wheeling</v>
          </cell>
          <cell r="C1474">
            <v>-1565796.07</v>
          </cell>
        </row>
        <row r="1475">
          <cell r="A1475">
            <v>301927</v>
          </cell>
          <cell r="B1475" t="str">
            <v>Decoupling deferred Revenue</v>
          </cell>
          <cell r="C1475">
            <v>0</v>
          </cell>
        </row>
        <row r="1476">
          <cell r="A1476">
            <v>301928</v>
          </cell>
          <cell r="B1476" t="str">
            <v>Line Loss Transmission Revenue</v>
          </cell>
          <cell r="C1476">
            <v>1102553.8899999999</v>
          </cell>
        </row>
        <row r="1477">
          <cell r="A1477">
            <v>301929</v>
          </cell>
          <cell r="B1477" t="str">
            <v>Wheeling Revenue Estimate</v>
          </cell>
          <cell r="C1477">
            <v>602571</v>
          </cell>
        </row>
        <row r="1478">
          <cell r="A1478">
            <v>301931</v>
          </cell>
          <cell r="B1478" t="str">
            <v>Other Elec Revenue-DSR Renewables</v>
          </cell>
          <cell r="C1478">
            <v>530618.4</v>
          </cell>
        </row>
        <row r="1479">
          <cell r="A1479">
            <v>301932</v>
          </cell>
          <cell r="B1479" t="str">
            <v>Other Elec Revenue-DSR Deferred Expense</v>
          </cell>
          <cell r="C1479">
            <v>86876.39</v>
          </cell>
        </row>
        <row r="1480">
          <cell r="A1480">
            <v>301933</v>
          </cell>
          <cell r="B1480" t="str">
            <v>DSM Revenue - Washington SBC Offset</v>
          </cell>
          <cell r="C1480">
            <v>3795243</v>
          </cell>
        </row>
        <row r="1481">
          <cell r="A1481">
            <v>301936</v>
          </cell>
          <cell r="B1481" t="str">
            <v>Trading Netted</v>
          </cell>
          <cell r="C1481">
            <v>-490515.58</v>
          </cell>
        </row>
        <row r="1482">
          <cell r="A1482">
            <v>301937</v>
          </cell>
          <cell r="B1482" t="str">
            <v>Bookouts Netted</v>
          </cell>
          <cell r="C1482">
            <v>0.11</v>
          </cell>
        </row>
        <row r="1483">
          <cell r="A1483">
            <v>301939</v>
          </cell>
          <cell r="B1483" t="str">
            <v>Other Electric Revenue Estimate</v>
          </cell>
          <cell r="C1483">
            <v>918910</v>
          </cell>
        </row>
        <row r="1484">
          <cell r="A1484">
            <v>301940</v>
          </cell>
          <cell r="B1484" t="str">
            <v>Flyash &amp; By-Product Sales</v>
          </cell>
          <cell r="C1484">
            <v>-677741.77</v>
          </cell>
        </row>
        <row r="1485">
          <cell r="A1485">
            <v>301945</v>
          </cell>
          <cell r="B1485" t="str">
            <v>Green Credit Sales Revenue</v>
          </cell>
          <cell r="C1485">
            <v>-108625</v>
          </cell>
        </row>
        <row r="1486">
          <cell r="A1486">
            <v>301950</v>
          </cell>
          <cell r="B1486" t="str">
            <v>Other Elec Rev-Def Net Power Costs-Carr</v>
          </cell>
          <cell r="C1486">
            <v>0</v>
          </cell>
        </row>
        <row r="1487">
          <cell r="A1487">
            <v>301976</v>
          </cell>
          <cell r="B1487" t="str">
            <v>Prv Rate Ref-Residential</v>
          </cell>
          <cell r="C1487">
            <v>-8.15</v>
          </cell>
        </row>
        <row r="1488">
          <cell r="A1488">
            <v>301977</v>
          </cell>
          <cell r="B1488" t="str">
            <v>Prv Rate Ref-Commercial</v>
          </cell>
          <cell r="C1488">
            <v>-3.14</v>
          </cell>
        </row>
        <row r="1489">
          <cell r="A1489">
            <v>301978</v>
          </cell>
          <cell r="B1489" t="str">
            <v>Prv Rate Ref-Ind (Excl Irrig)</v>
          </cell>
          <cell r="C1489">
            <v>0</v>
          </cell>
        </row>
        <row r="1490">
          <cell r="A1490">
            <v>301979</v>
          </cell>
          <cell r="B1490" t="str">
            <v>Prov For Rate Refunds-Industrial Irrig</v>
          </cell>
          <cell r="C1490">
            <v>0</v>
          </cell>
        </row>
        <row r="1491">
          <cell r="A1491">
            <v>301990</v>
          </cell>
          <cell r="B1491" t="str">
            <v>DSM Revenue - California SBC Offset</v>
          </cell>
          <cell r="C1491">
            <v>174526.07</v>
          </cell>
        </row>
        <row r="1492">
          <cell r="A1492">
            <v>359000</v>
          </cell>
          <cell r="B1492" t="str">
            <v>Material Sales</v>
          </cell>
          <cell r="C1492">
            <v>0</v>
          </cell>
        </row>
        <row r="1493">
          <cell r="A1493">
            <v>360000</v>
          </cell>
          <cell r="B1493" t="str">
            <v>Equipment Sales</v>
          </cell>
          <cell r="C1493">
            <v>-1250</v>
          </cell>
        </row>
        <row r="1494">
          <cell r="A1494">
            <v>361000</v>
          </cell>
          <cell r="B1494" t="str">
            <v>Steam Sales</v>
          </cell>
          <cell r="C1494">
            <v>-1608199.78</v>
          </cell>
        </row>
        <row r="1495">
          <cell r="A1495">
            <v>363000</v>
          </cell>
          <cell r="B1495" t="str">
            <v>Scrap Sales</v>
          </cell>
          <cell r="C1495">
            <v>-7797.44</v>
          </cell>
        </row>
        <row r="1496">
          <cell r="A1496">
            <v>364000</v>
          </cell>
          <cell r="B1496" t="str">
            <v>PERCO Service Revenue</v>
          </cell>
          <cell r="C1496">
            <v>-1187000.5</v>
          </cell>
        </row>
        <row r="1497">
          <cell r="A1497">
            <v>366000</v>
          </cell>
          <cell r="B1497" t="str">
            <v>Cash Discounts</v>
          </cell>
          <cell r="C1497">
            <v>-245591.51</v>
          </cell>
        </row>
        <row r="1498">
          <cell r="A1498">
            <v>367100</v>
          </cell>
          <cell r="B1498" t="str">
            <v>Revenue - Serv Provided to Others</v>
          </cell>
          <cell r="C1498">
            <v>-3430.93</v>
          </cell>
        </row>
        <row r="1499">
          <cell r="A1499">
            <v>367400</v>
          </cell>
          <cell r="B1499" t="str">
            <v>Revenue - Retail Products &amp; Services</v>
          </cell>
          <cell r="C1499">
            <v>-4084868.12</v>
          </cell>
        </row>
        <row r="1500">
          <cell r="A1500">
            <v>367401</v>
          </cell>
          <cell r="B1500" t="str">
            <v>Revenue - Hassel Free Program</v>
          </cell>
          <cell r="C1500">
            <v>-138132.87</v>
          </cell>
        </row>
        <row r="1501">
          <cell r="A1501">
            <v>367402</v>
          </cell>
          <cell r="B1501" t="str">
            <v>Revenue - Blue Sky Non-Residential</v>
          </cell>
          <cell r="C1501">
            <v>-144.5</v>
          </cell>
        </row>
        <row r="1502">
          <cell r="A1502">
            <v>367407</v>
          </cell>
          <cell r="B1502" t="str">
            <v>Revenue - Engineering Services</v>
          </cell>
          <cell r="C1502">
            <v>0</v>
          </cell>
        </row>
        <row r="1503">
          <cell r="A1503">
            <v>374500</v>
          </cell>
          <cell r="B1503" t="str">
            <v>Timber Sales Revenue</v>
          </cell>
          <cell r="C1503">
            <v>-972904.65</v>
          </cell>
        </row>
        <row r="1504">
          <cell r="A1504">
            <v>374600</v>
          </cell>
          <cell r="B1504" t="str">
            <v>Other Misc Sales &amp; Services Revenue</v>
          </cell>
          <cell r="C1504">
            <v>-129863.62</v>
          </cell>
        </row>
        <row r="1505">
          <cell r="A1505">
            <v>375270</v>
          </cell>
          <cell r="B1505" t="str">
            <v>Equity Earnings - Pac Capital I</v>
          </cell>
          <cell r="C1505">
            <v>-229186.84</v>
          </cell>
        </row>
        <row r="1506">
          <cell r="A1506">
            <v>375280</v>
          </cell>
          <cell r="B1506" t="str">
            <v>Equity Earnings - Pac Capital II</v>
          </cell>
          <cell r="C1506">
            <v>-133086.79999999999</v>
          </cell>
        </row>
        <row r="1507">
          <cell r="A1507">
            <v>375290</v>
          </cell>
          <cell r="B1507" t="str">
            <v>Equity Earnings - PERCO</v>
          </cell>
          <cell r="C1507">
            <v>-366640.52</v>
          </cell>
        </row>
        <row r="1508">
          <cell r="A1508">
            <v>375293</v>
          </cell>
          <cell r="B1508" t="str">
            <v>Equity Earnings - PCorp Future Generations, Inc.</v>
          </cell>
          <cell r="C1508">
            <v>375.41</v>
          </cell>
        </row>
        <row r="1509">
          <cell r="A1509">
            <v>375294</v>
          </cell>
          <cell r="B1509" t="str">
            <v>Equity Earnings - Canopy Botanicals, Inc.</v>
          </cell>
          <cell r="C1509">
            <v>222.11</v>
          </cell>
        </row>
        <row r="1510">
          <cell r="A1510">
            <v>380500</v>
          </cell>
          <cell r="B1510" t="str">
            <v>Nonoperating Rental Income</v>
          </cell>
          <cell r="C1510">
            <v>4387</v>
          </cell>
        </row>
        <row r="1511">
          <cell r="A1511">
            <v>380550</v>
          </cell>
          <cell r="B1511" t="str">
            <v>Misc Nonoperating Income</v>
          </cell>
          <cell r="C1511">
            <v>149469.07999999999</v>
          </cell>
        </row>
        <row r="1512">
          <cell r="A1512">
            <v>381000</v>
          </cell>
          <cell r="B1512" t="str">
            <v>Sale of Materials - External</v>
          </cell>
          <cell r="C1512">
            <v>0</v>
          </cell>
        </row>
        <row r="1513">
          <cell r="A1513">
            <v>382000</v>
          </cell>
          <cell r="B1513" t="str">
            <v>Interest During Construction (AFUDC equity)</v>
          </cell>
          <cell r="C1513">
            <v>-11704798.83</v>
          </cell>
        </row>
        <row r="1514">
          <cell r="A1514">
            <v>382400</v>
          </cell>
          <cell r="B1514" t="str">
            <v>Lease Income</v>
          </cell>
          <cell r="C1514">
            <v>-12616.05</v>
          </cell>
        </row>
        <row r="1515">
          <cell r="A1515">
            <v>385400</v>
          </cell>
          <cell r="B1515" t="str">
            <v>Interest Income</v>
          </cell>
          <cell r="C1515">
            <v>-1970370.4</v>
          </cell>
        </row>
        <row r="1516">
          <cell r="A1516">
            <v>385420</v>
          </cell>
          <cell r="B1516" t="str">
            <v>Interest Income on Regulatory Assets</v>
          </cell>
          <cell r="C1516">
            <v>-6722190.9699999997</v>
          </cell>
        </row>
        <row r="1517">
          <cell r="A1517">
            <v>385421</v>
          </cell>
          <cell r="B1517" t="str">
            <v>Interest Income - DSM Carrying Charge</v>
          </cell>
          <cell r="C1517">
            <v>-2394851.5699999998</v>
          </cell>
        </row>
        <row r="1518">
          <cell r="A1518">
            <v>385600</v>
          </cell>
          <cell r="B1518" t="str">
            <v>Dividends</v>
          </cell>
          <cell r="C1518">
            <v>-715.29</v>
          </cell>
        </row>
        <row r="1519">
          <cell r="A1519">
            <v>385800</v>
          </cell>
          <cell r="B1519" t="str">
            <v>Investment Income</v>
          </cell>
          <cell r="C1519">
            <v>-903163.64</v>
          </cell>
        </row>
        <row r="1520">
          <cell r="A1520">
            <v>386200</v>
          </cell>
          <cell r="B1520" t="str">
            <v>Intercompany Interest Income</v>
          </cell>
          <cell r="C1520">
            <v>-12078061.82</v>
          </cell>
        </row>
        <row r="1521">
          <cell r="A1521">
            <v>387200</v>
          </cell>
          <cell r="B1521" t="str">
            <v>Sundry Income-Other</v>
          </cell>
          <cell r="C1521">
            <v>-25</v>
          </cell>
        </row>
        <row r="1522">
          <cell r="A1522">
            <v>498110</v>
          </cell>
          <cell r="B1522" t="str">
            <v>G-W Energy Txfr Revenue</v>
          </cell>
          <cell r="C1522">
            <v>-960688807.92999995</v>
          </cell>
        </row>
        <row r="1523">
          <cell r="A1523">
            <v>498111</v>
          </cell>
          <cell r="B1523" t="str">
            <v>W-T Line Loss Commodity Revenues</v>
          </cell>
          <cell r="C1523">
            <v>0</v>
          </cell>
        </row>
        <row r="1524">
          <cell r="A1524">
            <v>498120</v>
          </cell>
          <cell r="B1524" t="str">
            <v>C&amp;T-D Retail Revenue Transfer</v>
          </cell>
          <cell r="C1524">
            <v>0</v>
          </cell>
        </row>
        <row r="1525">
          <cell r="A1525">
            <v>498160</v>
          </cell>
          <cell r="B1525" t="str">
            <v>G-CT Gas Resource Adjustment Revenue</v>
          </cell>
          <cell r="C1525">
            <v>0</v>
          </cell>
        </row>
        <row r="1526">
          <cell r="A1526">
            <v>498210</v>
          </cell>
          <cell r="B1526" t="str">
            <v>W-D 3rd Party Wheeling Rev</v>
          </cell>
          <cell r="C1526">
            <v>0</v>
          </cell>
        </row>
        <row r="1527">
          <cell r="A1527">
            <v>498220</v>
          </cell>
          <cell r="B1527" t="str">
            <v>W-G 3rd Party Wheeling Rev</v>
          </cell>
          <cell r="C1527">
            <v>-27098151.510000002</v>
          </cell>
        </row>
        <row r="1528">
          <cell r="A1528">
            <v>498310</v>
          </cell>
          <cell r="B1528" t="str">
            <v>T-C&amp;T Internal Transmission Revenue</v>
          </cell>
          <cell r="C1528">
            <v>-128266723.7</v>
          </cell>
        </row>
        <row r="1529">
          <cell r="A1529">
            <v>498330</v>
          </cell>
          <cell r="B1529" t="str">
            <v>T-W Internal Firm Transmission Revenue</v>
          </cell>
          <cell r="C1529">
            <v>-67201677.200000003</v>
          </cell>
        </row>
        <row r="1530">
          <cell r="A1530">
            <v>498340</v>
          </cell>
          <cell r="B1530" t="str">
            <v>T-W Internal Non-Firm Transmission Revenue</v>
          </cell>
          <cell r="C1530">
            <v>-1083911.96</v>
          </cell>
        </row>
        <row r="1531">
          <cell r="A1531">
            <v>498350</v>
          </cell>
          <cell r="B1531" t="str">
            <v>T-G Internal Firm Transmission Revenue</v>
          </cell>
          <cell r="C1531">
            <v>-471937.1</v>
          </cell>
        </row>
        <row r="1532">
          <cell r="A1532">
            <v>498410</v>
          </cell>
          <cell r="B1532" t="str">
            <v>T-C&amp;T Internal Ancill Serv Rev</v>
          </cell>
          <cell r="C1532">
            <v>-31113183.420000002</v>
          </cell>
        </row>
        <row r="1533">
          <cell r="A1533">
            <v>498420</v>
          </cell>
          <cell r="B1533" t="str">
            <v>T-W Internal Ancill Serv Rev</v>
          </cell>
          <cell r="C1533">
            <v>-5760863.6799999997</v>
          </cell>
        </row>
        <row r="1534">
          <cell r="A1534">
            <v>498425</v>
          </cell>
          <cell r="B1534" t="str">
            <v>CT-T 3rd Party Internal Ancill Serv Revenue</v>
          </cell>
          <cell r="C1534">
            <v>-476829.92</v>
          </cell>
        </row>
        <row r="1535">
          <cell r="A1535">
            <v>498430</v>
          </cell>
          <cell r="B1535" t="str">
            <v>CT-T Internal Reserves Revenue</v>
          </cell>
          <cell r="C1535">
            <v>-27286794.84</v>
          </cell>
        </row>
        <row r="1536">
          <cell r="A1536">
            <v>498440</v>
          </cell>
          <cell r="B1536" t="str">
            <v>W-G 3rd Pty Ancill Serv Rev</v>
          </cell>
          <cell r="C1536">
            <v>0</v>
          </cell>
        </row>
        <row r="1537">
          <cell r="A1537">
            <v>498802</v>
          </cell>
          <cell r="B1537" t="str">
            <v>T-PPM Non-firm Wheeling</v>
          </cell>
          <cell r="C1537">
            <v>0</v>
          </cell>
        </row>
        <row r="1538">
          <cell r="A1538">
            <v>498803</v>
          </cell>
          <cell r="B1538" t="str">
            <v>T-PPM Long-term Wheeling</v>
          </cell>
          <cell r="C1538">
            <v>-3297384.9</v>
          </cell>
        </row>
        <row r="1539">
          <cell r="A1539">
            <v>498804</v>
          </cell>
          <cell r="B1539" t="str">
            <v>T-PPM Line loss transm Revenue</v>
          </cell>
          <cell r="C1539">
            <v>0</v>
          </cell>
        </row>
        <row r="1540">
          <cell r="A1540">
            <v>498805</v>
          </cell>
          <cell r="B1540" t="str">
            <v>T-PPM Imbalance Settlements</v>
          </cell>
          <cell r="C1540">
            <v>94364.73</v>
          </cell>
        </row>
        <row r="1541">
          <cell r="A1541">
            <v>499110</v>
          </cell>
          <cell r="B1541" t="str">
            <v>W-G Energy Txfr Expense</v>
          </cell>
          <cell r="C1541">
            <v>960688807.92999995</v>
          </cell>
        </row>
        <row r="1542">
          <cell r="A1542">
            <v>499111</v>
          </cell>
          <cell r="B1542" t="str">
            <v>T-W Line Loss Commodity Costs</v>
          </cell>
          <cell r="C1542">
            <v>0</v>
          </cell>
        </row>
        <row r="1543">
          <cell r="A1543">
            <v>499120</v>
          </cell>
          <cell r="B1543" t="str">
            <v>D-W Load Txfr Expense</v>
          </cell>
          <cell r="C1543">
            <v>0</v>
          </cell>
        </row>
        <row r="1544">
          <cell r="A1544">
            <v>499160</v>
          </cell>
          <cell r="B1544" t="str">
            <v>CT-G Gas Resource Adjustment Expense</v>
          </cell>
          <cell r="C1544">
            <v>0</v>
          </cell>
        </row>
        <row r="1545">
          <cell r="A1545">
            <v>499210</v>
          </cell>
          <cell r="B1545" t="str">
            <v>D-W 3rd Party Wheeling Expense</v>
          </cell>
          <cell r="C1545">
            <v>0</v>
          </cell>
        </row>
        <row r="1546">
          <cell r="A1546">
            <v>499220</v>
          </cell>
          <cell r="B1546" t="str">
            <v>G-W 3rd Party Wheeling Exp</v>
          </cell>
          <cell r="C1546">
            <v>27098151.510000002</v>
          </cell>
        </row>
        <row r="1547">
          <cell r="A1547">
            <v>499310</v>
          </cell>
          <cell r="B1547" t="str">
            <v>C&amp;T-T Internal Transmission Expense</v>
          </cell>
          <cell r="C1547">
            <v>128266723.7</v>
          </cell>
        </row>
        <row r="1548">
          <cell r="A1548">
            <v>499330</v>
          </cell>
          <cell r="B1548" t="str">
            <v>W-T Internal Firm Transmission Expense</v>
          </cell>
          <cell r="C1548">
            <v>67201677.200000003</v>
          </cell>
        </row>
        <row r="1549">
          <cell r="A1549">
            <v>499340</v>
          </cell>
          <cell r="B1549" t="str">
            <v>W-T Internal Non-Firm Transmission Expense</v>
          </cell>
          <cell r="C1549">
            <v>1083911.96</v>
          </cell>
        </row>
        <row r="1550">
          <cell r="A1550">
            <v>499350</v>
          </cell>
          <cell r="B1550" t="str">
            <v>G-T Internal Firm Transmission Revenue</v>
          </cell>
          <cell r="C1550">
            <v>471937.1</v>
          </cell>
        </row>
        <row r="1551">
          <cell r="A1551">
            <v>499410</v>
          </cell>
          <cell r="B1551" t="str">
            <v>C&amp;T-T Internal Ancill Serv Exp</v>
          </cell>
          <cell r="C1551">
            <v>31113183.420000002</v>
          </cell>
        </row>
        <row r="1552">
          <cell r="A1552">
            <v>499420</v>
          </cell>
          <cell r="B1552" t="str">
            <v>W-T Internal Ancill Serv Exp</v>
          </cell>
          <cell r="C1552">
            <v>5760863.6799999997</v>
          </cell>
        </row>
        <row r="1553">
          <cell r="A1553">
            <v>499425</v>
          </cell>
          <cell r="B1553" t="str">
            <v>T-CT 3rd Party Internal Ancill Serv Expense</v>
          </cell>
          <cell r="C1553">
            <v>476829.92</v>
          </cell>
        </row>
        <row r="1554">
          <cell r="A1554">
            <v>499430</v>
          </cell>
          <cell r="B1554" t="str">
            <v>T-CT Internal Reserves Expense</v>
          </cell>
          <cell r="C1554">
            <v>27286794.84</v>
          </cell>
        </row>
        <row r="1555">
          <cell r="A1555">
            <v>499440</v>
          </cell>
          <cell r="B1555" t="str">
            <v>G-W 3rd Pty Ancill Serv Exp</v>
          </cell>
          <cell r="C1555">
            <v>0</v>
          </cell>
        </row>
        <row r="1556">
          <cell r="A1556">
            <v>500100</v>
          </cell>
          <cell r="B1556" t="str">
            <v>Regular/Ordinary Time</v>
          </cell>
          <cell r="C1556">
            <v>309673937.63999999</v>
          </cell>
        </row>
        <row r="1557">
          <cell r="A1557">
            <v>500110</v>
          </cell>
          <cell r="B1557" t="str">
            <v>Secondary Labor Adjustment</v>
          </cell>
          <cell r="C1557">
            <v>-2287757.6</v>
          </cell>
        </row>
        <row r="1558">
          <cell r="A1558">
            <v>500200</v>
          </cell>
          <cell r="B1558" t="str">
            <v>Overtime</v>
          </cell>
          <cell r="C1558">
            <v>44333075.969999999</v>
          </cell>
        </row>
        <row r="1559">
          <cell r="A1559">
            <v>500250</v>
          </cell>
          <cell r="B1559" t="str">
            <v>Overtime Meals</v>
          </cell>
          <cell r="C1559">
            <v>1045233.65</v>
          </cell>
        </row>
        <row r="1560">
          <cell r="A1560">
            <v>500300</v>
          </cell>
          <cell r="B1560" t="str">
            <v>Premium Pay</v>
          </cell>
          <cell r="C1560">
            <v>6380569.7999999998</v>
          </cell>
        </row>
        <row r="1561">
          <cell r="A1561">
            <v>500400</v>
          </cell>
          <cell r="B1561" t="str">
            <v>Bonus/Incentive</v>
          </cell>
          <cell r="C1561">
            <v>4159739.6</v>
          </cell>
        </row>
        <row r="1562">
          <cell r="A1562">
            <v>500410</v>
          </cell>
          <cell r="B1562" t="str">
            <v>Incentive(Performance Share)</v>
          </cell>
          <cell r="C1562">
            <v>38280152.210000001</v>
          </cell>
        </row>
        <row r="1563">
          <cell r="A1563">
            <v>500500</v>
          </cell>
          <cell r="B1563" t="str">
            <v>Leave/PT/Vacation/Sick</v>
          </cell>
          <cell r="C1563">
            <v>2304030.88</v>
          </cell>
        </row>
        <row r="1564">
          <cell r="A1564">
            <v>500510</v>
          </cell>
          <cell r="B1564" t="str">
            <v>Unused Leave Accrual</v>
          </cell>
          <cell r="C1564">
            <v>646280.25</v>
          </cell>
        </row>
        <row r="1565">
          <cell r="A1565">
            <v>500515</v>
          </cell>
          <cell r="B1565" t="str">
            <v>Unused Leave Accrual - IBEW 57</v>
          </cell>
          <cell r="C1565">
            <v>2560783.63</v>
          </cell>
        </row>
        <row r="1566">
          <cell r="A1566">
            <v>500600</v>
          </cell>
          <cell r="B1566" t="str">
            <v>Temporary/Contract Labor</v>
          </cell>
          <cell r="C1566">
            <v>220789.65</v>
          </cell>
        </row>
        <row r="1567">
          <cell r="A1567">
            <v>500700</v>
          </cell>
          <cell r="B1567" t="str">
            <v>Severance/Redundancy</v>
          </cell>
          <cell r="C1567">
            <v>-67759.94</v>
          </cell>
        </row>
        <row r="1568">
          <cell r="A1568">
            <v>500850</v>
          </cell>
          <cell r="B1568" t="str">
            <v>Other Salary/Labor Costs</v>
          </cell>
          <cell r="C1568">
            <v>9960457.2899999991</v>
          </cell>
        </row>
        <row r="1569">
          <cell r="A1569">
            <v>500860</v>
          </cell>
          <cell r="B1569" t="str">
            <v>Supplemental Unemployment Benefit Payments</v>
          </cell>
          <cell r="C1569">
            <v>28621.94</v>
          </cell>
        </row>
        <row r="1570">
          <cell r="A1570">
            <v>501100</v>
          </cell>
          <cell r="B1570" t="str">
            <v>Pension/Superannuation</v>
          </cell>
          <cell r="C1570">
            <v>13348292.26</v>
          </cell>
        </row>
        <row r="1571">
          <cell r="A1571">
            <v>501101</v>
          </cell>
          <cell r="B1571" t="str">
            <v>Pension-Noncurrent</v>
          </cell>
          <cell r="C1571">
            <v>1872</v>
          </cell>
        </row>
        <row r="1572">
          <cell r="A1572">
            <v>501102</v>
          </cell>
          <cell r="B1572" t="str">
            <v>Pension Administration</v>
          </cell>
          <cell r="C1572">
            <v>1350769.21</v>
          </cell>
        </row>
        <row r="1573">
          <cell r="A1573">
            <v>501103</v>
          </cell>
          <cell r="B1573" t="str">
            <v>Joint Owner Pension Credit</v>
          </cell>
          <cell r="C1573">
            <v>329802.78999999998</v>
          </cell>
        </row>
        <row r="1574">
          <cell r="A1574">
            <v>501105</v>
          </cell>
          <cell r="B1574" t="str">
            <v>Pension Expense - IBEW 57</v>
          </cell>
          <cell r="C1574">
            <v>5644291</v>
          </cell>
        </row>
        <row r="1575">
          <cell r="A1575">
            <v>501106</v>
          </cell>
          <cell r="B1575" t="str">
            <v>Retirement Allowances</v>
          </cell>
          <cell r="C1575">
            <v>218708.1</v>
          </cell>
        </row>
        <row r="1576">
          <cell r="A1576">
            <v>501115</v>
          </cell>
          <cell r="B1576" t="str">
            <v>SERP Plan</v>
          </cell>
          <cell r="C1576">
            <v>2661659</v>
          </cell>
        </row>
        <row r="1577">
          <cell r="A1577">
            <v>501125</v>
          </cell>
          <cell r="B1577" t="str">
            <v>Medical</v>
          </cell>
          <cell r="C1577">
            <v>33779141.880000003</v>
          </cell>
        </row>
        <row r="1578">
          <cell r="A1578">
            <v>501150</v>
          </cell>
          <cell r="B1578" t="str">
            <v>Post Retirement</v>
          </cell>
          <cell r="C1578">
            <v>23347351.579999998</v>
          </cell>
        </row>
        <row r="1579">
          <cell r="A1579">
            <v>501151</v>
          </cell>
          <cell r="B1579" t="str">
            <v>Post Retirement Benefits (FAS 106)-Noncurr</v>
          </cell>
          <cell r="C1579">
            <v>0</v>
          </cell>
        </row>
        <row r="1580">
          <cell r="A1580">
            <v>501160</v>
          </cell>
          <cell r="B1580" t="str">
            <v>Post Employment Benefits (FAS 112)</v>
          </cell>
          <cell r="C1580">
            <v>13100671.84</v>
          </cell>
        </row>
        <row r="1581">
          <cell r="A1581">
            <v>501175</v>
          </cell>
          <cell r="B1581" t="str">
            <v>Dental</v>
          </cell>
          <cell r="C1581">
            <v>2102403.04</v>
          </cell>
        </row>
        <row r="1582">
          <cell r="A1582">
            <v>501200</v>
          </cell>
          <cell r="B1582" t="str">
            <v>Vision</v>
          </cell>
          <cell r="C1582">
            <v>198204.95</v>
          </cell>
        </row>
        <row r="1583">
          <cell r="A1583">
            <v>501225</v>
          </cell>
          <cell r="B1583" t="str">
            <v>Life</v>
          </cell>
          <cell r="C1583">
            <v>1088975.67</v>
          </cell>
        </row>
        <row r="1584">
          <cell r="A1584">
            <v>501250</v>
          </cell>
          <cell r="B1584" t="str">
            <v>Stock/401(k)/ESOP</v>
          </cell>
          <cell r="C1584">
            <v>14985665.43</v>
          </cell>
        </row>
        <row r="1585">
          <cell r="A1585">
            <v>501251</v>
          </cell>
          <cell r="B1585" t="str">
            <v>401(k) Administration</v>
          </cell>
          <cell r="C1585">
            <v>914167.21</v>
          </cell>
        </row>
        <row r="1586">
          <cell r="A1586">
            <v>501275</v>
          </cell>
          <cell r="B1586" t="str">
            <v>Accidental Death &amp; Disability</v>
          </cell>
          <cell r="C1586">
            <v>59903.86</v>
          </cell>
        </row>
        <row r="1587">
          <cell r="A1587">
            <v>501300</v>
          </cell>
          <cell r="B1587" t="str">
            <v>Long-Term Disability</v>
          </cell>
          <cell r="C1587">
            <v>1576762.16</v>
          </cell>
        </row>
        <row r="1588">
          <cell r="A1588">
            <v>501325</v>
          </cell>
          <cell r="B1588" t="str">
            <v>Physical Exams</v>
          </cell>
          <cell r="C1588">
            <v>6409.71</v>
          </cell>
        </row>
        <row r="1589">
          <cell r="A1589">
            <v>501650</v>
          </cell>
          <cell r="B1589" t="str">
            <v>Worker's Comp/WorkCover Levy</v>
          </cell>
          <cell r="C1589">
            <v>933332.8</v>
          </cell>
        </row>
        <row r="1590">
          <cell r="A1590">
            <v>501670</v>
          </cell>
          <cell r="B1590" t="str">
            <v>Black Lung Benefit</v>
          </cell>
          <cell r="C1590">
            <v>389215.87</v>
          </cell>
        </row>
        <row r="1591">
          <cell r="A1591">
            <v>502300</v>
          </cell>
          <cell r="B1591" t="str">
            <v>Education Assist</v>
          </cell>
          <cell r="C1591">
            <v>345202.65</v>
          </cell>
        </row>
        <row r="1592">
          <cell r="A1592">
            <v>502900</v>
          </cell>
          <cell r="B1592" t="str">
            <v>Other Salary Overheads/Oncosts</v>
          </cell>
          <cell r="C1592">
            <v>-333554.93</v>
          </cell>
        </row>
        <row r="1593">
          <cell r="A1593">
            <v>503100</v>
          </cell>
          <cell r="B1593" t="str">
            <v>Airfare</v>
          </cell>
          <cell r="C1593">
            <v>3778113.49</v>
          </cell>
        </row>
        <row r="1594">
          <cell r="A1594">
            <v>503105</v>
          </cell>
          <cell r="B1594" t="str">
            <v>Corporate Aircraft</v>
          </cell>
          <cell r="C1594">
            <v>6480.74</v>
          </cell>
        </row>
        <row r="1595">
          <cell r="A1595">
            <v>503106</v>
          </cell>
          <cell r="B1595" t="str">
            <v>Aircraft Charter Expense</v>
          </cell>
          <cell r="C1595">
            <v>0</v>
          </cell>
        </row>
        <row r="1596">
          <cell r="A1596">
            <v>503110</v>
          </cell>
          <cell r="B1596" t="str">
            <v>Lodging</v>
          </cell>
          <cell r="C1596">
            <v>3286645.36</v>
          </cell>
        </row>
        <row r="1597">
          <cell r="A1597">
            <v>503111</v>
          </cell>
          <cell r="B1597" t="str">
            <v>Off-Site Facility Rentals</v>
          </cell>
          <cell r="C1597">
            <v>9224.1</v>
          </cell>
        </row>
        <row r="1598">
          <cell r="A1598">
            <v>503115</v>
          </cell>
          <cell r="B1598" t="str">
            <v>On-Site Meals &amp; Refreshments</v>
          </cell>
          <cell r="C1598">
            <v>174318.66</v>
          </cell>
        </row>
        <row r="1599">
          <cell r="A1599">
            <v>503120</v>
          </cell>
          <cell r="B1599" t="str">
            <v>Meals &amp; Entertainment</v>
          </cell>
          <cell r="C1599">
            <v>1687278.39</v>
          </cell>
        </row>
        <row r="1600">
          <cell r="A1600">
            <v>503125</v>
          </cell>
          <cell r="B1600" t="str">
            <v>Vehicle Rental  and Expense</v>
          </cell>
          <cell r="C1600">
            <v>831178.95</v>
          </cell>
        </row>
        <row r="1601">
          <cell r="A1601">
            <v>503130</v>
          </cell>
          <cell r="B1601" t="str">
            <v>Other Ground Transportation - Commercial</v>
          </cell>
          <cell r="C1601">
            <v>155749.93</v>
          </cell>
        </row>
        <row r="1602">
          <cell r="A1602">
            <v>503135</v>
          </cell>
          <cell r="B1602" t="str">
            <v>Auto Expense/Parking/Mileage</v>
          </cell>
          <cell r="C1602">
            <v>1233577.6100000001</v>
          </cell>
        </row>
        <row r="1603">
          <cell r="A1603">
            <v>503140</v>
          </cell>
          <cell r="B1603" t="str">
            <v>Cellular Telephones Expense</v>
          </cell>
          <cell r="C1603">
            <v>1513043.71</v>
          </cell>
        </row>
        <row r="1604">
          <cell r="A1604">
            <v>503145</v>
          </cell>
          <cell r="B1604" t="str">
            <v>OLEE Telephones Expense</v>
          </cell>
          <cell r="C1604">
            <v>50935.02</v>
          </cell>
        </row>
        <row r="1605">
          <cell r="A1605">
            <v>503150</v>
          </cell>
          <cell r="B1605" t="str">
            <v>Training</v>
          </cell>
          <cell r="C1605">
            <v>721302.54</v>
          </cell>
        </row>
        <row r="1606">
          <cell r="A1606">
            <v>503160</v>
          </cell>
          <cell r="B1606" t="str">
            <v>Registration</v>
          </cell>
          <cell r="C1606">
            <v>906038.98</v>
          </cell>
        </row>
        <row r="1607">
          <cell r="A1607">
            <v>503170</v>
          </cell>
          <cell r="B1607" t="str">
            <v>Dues &amp; Licenses</v>
          </cell>
          <cell r="C1607">
            <v>539166.77</v>
          </cell>
        </row>
        <row r="1608">
          <cell r="A1608">
            <v>503185</v>
          </cell>
          <cell r="B1608" t="str">
            <v>Travel Per Diem</v>
          </cell>
          <cell r="C1608">
            <v>407930.44</v>
          </cell>
        </row>
        <row r="1609">
          <cell r="A1609">
            <v>503370</v>
          </cell>
          <cell r="B1609" t="str">
            <v>Books &amp; Subscriptions</v>
          </cell>
          <cell r="C1609">
            <v>435957.09</v>
          </cell>
        </row>
        <row r="1610">
          <cell r="A1610">
            <v>503400</v>
          </cell>
          <cell r="B1610" t="str">
            <v>Other Employee Related Expenses</v>
          </cell>
          <cell r="C1610">
            <v>2302014.4900000002</v>
          </cell>
        </row>
        <row r="1611">
          <cell r="A1611">
            <v>505200</v>
          </cell>
          <cell r="B1611" t="str">
            <v>Energy Purchases - Cost of Sales</v>
          </cell>
          <cell r="C1611">
            <v>938.7</v>
          </cell>
        </row>
        <row r="1612">
          <cell r="A1612">
            <v>505201</v>
          </cell>
          <cell r="B1612" t="str">
            <v>Regional Bill Intchg Rec/Del-OR (Pacif)</v>
          </cell>
          <cell r="C1612">
            <v>-48472200.280000001</v>
          </cell>
        </row>
        <row r="1613">
          <cell r="A1613">
            <v>505202</v>
          </cell>
          <cell r="B1613" t="str">
            <v>Regional Bill Intchg Rec/Del-WA (Pacif)</v>
          </cell>
          <cell r="C1613">
            <v>-15263760.1</v>
          </cell>
        </row>
        <row r="1614">
          <cell r="A1614">
            <v>505204</v>
          </cell>
          <cell r="B1614" t="str">
            <v>Regional Bill Intchg Rec/Del-ID (Utah)</v>
          </cell>
          <cell r="C1614">
            <v>-26777459.620000001</v>
          </cell>
        </row>
        <row r="1615">
          <cell r="A1615">
            <v>505206</v>
          </cell>
          <cell r="B1615" t="str">
            <v>Other Energy Purchases, Intchg Rec/Del</v>
          </cell>
          <cell r="C1615">
            <v>21762390.66</v>
          </cell>
        </row>
        <row r="1616">
          <cell r="A1616">
            <v>505207</v>
          </cell>
          <cell r="B1616" t="str">
            <v>IPP Energy Purchase</v>
          </cell>
          <cell r="C1616">
            <v>18678872.899999999</v>
          </cell>
        </row>
        <row r="1617">
          <cell r="A1617">
            <v>505209</v>
          </cell>
          <cell r="B1617" t="str">
            <v>Pre-Merger Firm Energy Purchases - PPL</v>
          </cell>
          <cell r="C1617">
            <v>60125939.340000004</v>
          </cell>
        </row>
        <row r="1618">
          <cell r="A1618">
            <v>505210</v>
          </cell>
          <cell r="B1618" t="str">
            <v>Pre-Merger Demand Purchases-PPL</v>
          </cell>
          <cell r="C1618">
            <v>48781388.259999998</v>
          </cell>
        </row>
        <row r="1619">
          <cell r="A1619">
            <v>505211</v>
          </cell>
          <cell r="B1619" t="str">
            <v>Post-Merg Firm Purchases/Demand &amp; Energy</v>
          </cell>
          <cell r="C1619">
            <v>881951516.88</v>
          </cell>
        </row>
        <row r="1620">
          <cell r="A1620">
            <v>505212</v>
          </cell>
          <cell r="B1620" t="str">
            <v>Pre-Merger Demand Purchases - UPL</v>
          </cell>
          <cell r="C1620">
            <v>9502998.1500000004</v>
          </cell>
        </row>
        <row r="1621">
          <cell r="A1621">
            <v>505213</v>
          </cell>
          <cell r="B1621" t="str">
            <v>Pre-Merger Firm Energy Purchases - UPL</v>
          </cell>
          <cell r="C1621">
            <v>16022685.42</v>
          </cell>
        </row>
        <row r="1622">
          <cell r="A1622">
            <v>505219</v>
          </cell>
          <cell r="B1622" t="str">
            <v>Purchased Power Expense Estimate</v>
          </cell>
          <cell r="C1622">
            <v>-87426932</v>
          </cell>
        </row>
        <row r="1623">
          <cell r="A1623">
            <v>505220</v>
          </cell>
          <cell r="B1623" t="str">
            <v>Trading Purchases Netted</v>
          </cell>
          <cell r="C1623">
            <v>-100141927.65000001</v>
          </cell>
        </row>
        <row r="1624">
          <cell r="A1624">
            <v>505221</v>
          </cell>
          <cell r="B1624" t="str">
            <v>Bookout Purchases Netted</v>
          </cell>
          <cell r="C1624">
            <v>-0.17</v>
          </cell>
        </row>
        <row r="1625">
          <cell r="A1625">
            <v>505225</v>
          </cell>
          <cell r="B1625" t="str">
            <v>Consrvtn &amp; Renew Disc - Purchased Power Credit</v>
          </cell>
          <cell r="C1625">
            <v>-4115415</v>
          </cell>
        </row>
        <row r="1626">
          <cell r="A1626">
            <v>505400</v>
          </cell>
          <cell r="B1626" t="str">
            <v>Capacity &amp; Options - Cost of Sales</v>
          </cell>
          <cell r="C1626">
            <v>4.18</v>
          </cell>
        </row>
        <row r="1627">
          <cell r="A1627">
            <v>505500</v>
          </cell>
          <cell r="B1627" t="str">
            <v>Hedge Options</v>
          </cell>
          <cell r="C1627">
            <v>-417237.38</v>
          </cell>
        </row>
        <row r="1628">
          <cell r="A1628">
            <v>505950</v>
          </cell>
          <cell r="B1628" t="str">
            <v>Non Utility Operating Expense Other</v>
          </cell>
          <cell r="C1628">
            <v>11205.83</v>
          </cell>
        </row>
        <row r="1629">
          <cell r="A1629">
            <v>505960</v>
          </cell>
          <cell r="B1629" t="str">
            <v>Non Operating Rental Expenses</v>
          </cell>
          <cell r="C1629">
            <v>43690.2</v>
          </cell>
        </row>
        <row r="1630">
          <cell r="A1630">
            <v>505970</v>
          </cell>
          <cell r="B1630" t="str">
            <v>Miscellaneous Non Operating Income / Expense</v>
          </cell>
          <cell r="C1630">
            <v>2773.15</v>
          </cell>
        </row>
        <row r="1631">
          <cell r="A1631">
            <v>505971</v>
          </cell>
          <cell r="B1631" t="str">
            <v>ARO - Misc Non-Oper Inc/Exp</v>
          </cell>
          <cell r="C1631">
            <v>633602.72</v>
          </cell>
        </row>
        <row r="1632">
          <cell r="A1632">
            <v>506010</v>
          </cell>
          <cell r="B1632" t="str">
            <v>Short-Term Firm Wheeling</v>
          </cell>
          <cell r="C1632">
            <v>4444224.5999999996</v>
          </cell>
        </row>
        <row r="1633">
          <cell r="A1633">
            <v>506020</v>
          </cell>
          <cell r="B1633" t="str">
            <v>Non-Firm Wheeling Expense</v>
          </cell>
          <cell r="C1633">
            <v>3060516.24</v>
          </cell>
        </row>
        <row r="1634">
          <cell r="A1634">
            <v>506030</v>
          </cell>
          <cell r="B1634" t="str">
            <v>Pre-Merger Firm Wheeling Expense - PPL</v>
          </cell>
          <cell r="C1634">
            <v>33783107.359999999</v>
          </cell>
        </row>
        <row r="1635">
          <cell r="A1635">
            <v>506040</v>
          </cell>
          <cell r="B1635" t="str">
            <v>Pre-Merger Firm Wheeling - UPL</v>
          </cell>
          <cell r="C1635">
            <v>164182.46</v>
          </cell>
        </row>
        <row r="1636">
          <cell r="A1636">
            <v>506050</v>
          </cell>
          <cell r="B1636" t="str">
            <v>Post-Merger Firm Wheeling Exp</v>
          </cell>
          <cell r="C1636">
            <v>29073704.670000002</v>
          </cell>
        </row>
        <row r="1637">
          <cell r="A1637">
            <v>506059</v>
          </cell>
          <cell r="B1637" t="str">
            <v>Wheeling Expense Estimate</v>
          </cell>
          <cell r="C1637">
            <v>-6626322</v>
          </cell>
        </row>
        <row r="1638">
          <cell r="A1638">
            <v>507900</v>
          </cell>
          <cell r="B1638" t="str">
            <v>Services Provided to Others - Revenue</v>
          </cell>
          <cell r="C1638">
            <v>-1440971.15</v>
          </cell>
        </row>
        <row r="1639">
          <cell r="A1639">
            <v>508000</v>
          </cell>
          <cell r="B1639" t="str">
            <v>New Products</v>
          </cell>
          <cell r="C1639">
            <v>296485.88</v>
          </cell>
        </row>
        <row r="1640">
          <cell r="A1640">
            <v>508200</v>
          </cell>
          <cell r="B1640" t="str">
            <v>Sales from Inventory</v>
          </cell>
          <cell r="C1640">
            <v>-15767.27</v>
          </cell>
        </row>
        <row r="1641">
          <cell r="A1641">
            <v>508300</v>
          </cell>
          <cell r="B1641" t="str">
            <v>Sales of Residual Products</v>
          </cell>
          <cell r="C1641">
            <v>12857.22</v>
          </cell>
        </row>
        <row r="1642">
          <cell r="A1642">
            <v>513100</v>
          </cell>
          <cell r="B1642" t="str">
            <v>Fuel Handling</v>
          </cell>
          <cell r="C1642">
            <v>2049361.9199999999</v>
          </cell>
        </row>
        <row r="1643">
          <cell r="A1643">
            <v>514000</v>
          </cell>
          <cell r="B1643" t="str">
            <v>Broker Fees</v>
          </cell>
          <cell r="C1643">
            <v>225564.19</v>
          </cell>
        </row>
        <row r="1644">
          <cell r="A1644">
            <v>514100</v>
          </cell>
          <cell r="B1644" t="str">
            <v>Purchase Broker Fees</v>
          </cell>
          <cell r="C1644">
            <v>132327.41</v>
          </cell>
        </row>
        <row r="1645">
          <cell r="A1645">
            <v>514500</v>
          </cell>
          <cell r="B1645" t="str">
            <v>Cost of Sales - Other</v>
          </cell>
          <cell r="C1645">
            <v>0</v>
          </cell>
        </row>
        <row r="1646">
          <cell r="A1646">
            <v>514510</v>
          </cell>
          <cell r="B1646" t="str">
            <v>Demand Side Curtailments - Specific Contracts</v>
          </cell>
          <cell r="C1646">
            <v>1783.23</v>
          </cell>
        </row>
        <row r="1647">
          <cell r="A1647">
            <v>514511</v>
          </cell>
          <cell r="B1647" t="str">
            <v>DSM - Programs 20/20, 10/10, Irrigation, etc.</v>
          </cell>
          <cell r="C1647">
            <v>288070.51</v>
          </cell>
        </row>
        <row r="1648">
          <cell r="A1648">
            <v>514700</v>
          </cell>
          <cell r="B1648" t="str">
            <v>SB1149 Transition Adjustment Expense</v>
          </cell>
          <cell r="C1648">
            <v>25164.959999999999</v>
          </cell>
        </row>
        <row r="1649">
          <cell r="A1649">
            <v>514901</v>
          </cell>
          <cell r="B1649" t="str">
            <v>FAS 133 Derivative Loss</v>
          </cell>
          <cell r="C1649">
            <v>70278403</v>
          </cell>
        </row>
        <row r="1650">
          <cell r="A1650">
            <v>514902</v>
          </cell>
          <cell r="B1650" t="str">
            <v>Weather Gains/Losses</v>
          </cell>
          <cell r="C1650">
            <v>1419764</v>
          </cell>
        </row>
        <row r="1651">
          <cell r="A1651">
            <v>514903</v>
          </cell>
          <cell r="B1651" t="str">
            <v>Energy Trading Gains/Losses</v>
          </cell>
          <cell r="C1651">
            <v>-782282</v>
          </cell>
        </row>
        <row r="1652">
          <cell r="A1652">
            <v>514909</v>
          </cell>
          <cell r="B1652" t="str">
            <v>FAS 133 Derivative Gain</v>
          </cell>
          <cell r="C1652">
            <v>-68891517</v>
          </cell>
        </row>
        <row r="1653">
          <cell r="A1653">
            <v>514911</v>
          </cell>
          <cell r="B1653" t="str">
            <v>Derivative Trading Expense</v>
          </cell>
          <cell r="C1653">
            <v>0</v>
          </cell>
        </row>
        <row r="1654">
          <cell r="A1654">
            <v>515100</v>
          </cell>
          <cell r="B1654" t="str">
            <v>Coal Consumed for Generation</v>
          </cell>
          <cell r="C1654">
            <v>356011362.68000001</v>
          </cell>
        </row>
        <row r="1655">
          <cell r="A1655">
            <v>515101</v>
          </cell>
          <cell r="B1655" t="str">
            <v>Undistributed Fuels Credit</v>
          </cell>
          <cell r="C1655">
            <v>-19882314.93</v>
          </cell>
        </row>
        <row r="1656">
          <cell r="A1656">
            <v>515105</v>
          </cell>
          <cell r="B1656" t="str">
            <v>Coal Train - PEO Share</v>
          </cell>
          <cell r="C1656">
            <v>-3826.55</v>
          </cell>
        </row>
        <row r="1657">
          <cell r="A1657">
            <v>515200</v>
          </cell>
          <cell r="B1657" t="str">
            <v>Natural Gas Consumed for Generation</v>
          </cell>
          <cell r="C1657">
            <v>67065318.229999997</v>
          </cell>
        </row>
        <row r="1658">
          <cell r="A1658">
            <v>515600</v>
          </cell>
          <cell r="B1658" t="str">
            <v>Start-up Fuel - Diesel</v>
          </cell>
          <cell r="C1658">
            <v>3153050.1</v>
          </cell>
        </row>
        <row r="1659">
          <cell r="A1659">
            <v>515650</v>
          </cell>
          <cell r="B1659" t="str">
            <v>Start-up Fuel - Gas</v>
          </cell>
          <cell r="C1659">
            <v>373974.41</v>
          </cell>
        </row>
        <row r="1660">
          <cell r="A1660">
            <v>515700</v>
          </cell>
          <cell r="B1660" t="str">
            <v>Flyash Sales (Reduction of Expense)</v>
          </cell>
          <cell r="C1660">
            <v>-0.01</v>
          </cell>
        </row>
        <row r="1661">
          <cell r="A1661">
            <v>515900</v>
          </cell>
          <cell r="B1661" t="str">
            <v>Steam from Other Sources-Geothermal</v>
          </cell>
          <cell r="C1661">
            <v>3363375.34</v>
          </cell>
        </row>
        <row r="1662">
          <cell r="A1662">
            <v>516010</v>
          </cell>
          <cell r="B1662" t="str">
            <v>Metal &amp; Steel</v>
          </cell>
          <cell r="C1662">
            <v>503128.77</v>
          </cell>
        </row>
        <row r="1663">
          <cell r="A1663">
            <v>516020</v>
          </cell>
          <cell r="B1663" t="str">
            <v>Breakers and Switches</v>
          </cell>
          <cell r="C1663">
            <v>512310.26</v>
          </cell>
        </row>
        <row r="1664">
          <cell r="A1664">
            <v>516030</v>
          </cell>
          <cell r="B1664" t="str">
            <v>Cranes, Hoists &amp; Cables</v>
          </cell>
          <cell r="C1664">
            <v>119512.66</v>
          </cell>
        </row>
        <row r="1665">
          <cell r="A1665">
            <v>516040</v>
          </cell>
          <cell r="B1665" t="str">
            <v>Cement &amp; Concrete Products</v>
          </cell>
          <cell r="C1665">
            <v>218146.53</v>
          </cell>
        </row>
        <row r="1666">
          <cell r="A1666">
            <v>516050</v>
          </cell>
          <cell r="B1666" t="str">
            <v>Chemicals</v>
          </cell>
          <cell r="C1666">
            <v>9791854.8000000007</v>
          </cell>
        </row>
        <row r="1667">
          <cell r="A1667">
            <v>516055</v>
          </cell>
          <cell r="B1667" t="str">
            <v>Coal Fines (Syn fuel)</v>
          </cell>
          <cell r="C1667">
            <v>4245.47</v>
          </cell>
        </row>
        <row r="1668">
          <cell r="A1668">
            <v>516060</v>
          </cell>
          <cell r="B1668" t="str">
            <v>Communication Equipment &amp; Supplies</v>
          </cell>
          <cell r="C1668">
            <v>258024.9</v>
          </cell>
        </row>
        <row r="1669">
          <cell r="A1669">
            <v>516070</v>
          </cell>
          <cell r="B1669" t="str">
            <v>Computer Hardware</v>
          </cell>
          <cell r="C1669">
            <v>758768.38</v>
          </cell>
        </row>
        <row r="1670">
          <cell r="A1670">
            <v>516080</v>
          </cell>
          <cell r="B1670" t="str">
            <v>Computer Software, Licenses</v>
          </cell>
          <cell r="C1670">
            <v>614406.77</v>
          </cell>
        </row>
        <row r="1671">
          <cell r="A1671">
            <v>516090</v>
          </cell>
          <cell r="B1671" t="str">
            <v>Insulators</v>
          </cell>
          <cell r="C1671">
            <v>98258.15</v>
          </cell>
        </row>
        <row r="1672">
          <cell r="A1672">
            <v>516100</v>
          </cell>
          <cell r="B1672" t="str">
            <v>Conductor</v>
          </cell>
          <cell r="C1672">
            <v>365759.87</v>
          </cell>
        </row>
        <row r="1673">
          <cell r="A1673">
            <v>516110</v>
          </cell>
          <cell r="B1673" t="str">
            <v>Conveyor Supplies</v>
          </cell>
          <cell r="C1673">
            <v>1028366.13</v>
          </cell>
        </row>
        <row r="1674">
          <cell r="A1674">
            <v>516115</v>
          </cell>
          <cell r="B1674" t="str">
            <v>Coal Mills</v>
          </cell>
          <cell r="C1674">
            <v>1079429.26</v>
          </cell>
        </row>
        <row r="1675">
          <cell r="A1675">
            <v>516120</v>
          </cell>
          <cell r="B1675" t="str">
            <v>Gases</v>
          </cell>
          <cell r="C1675">
            <v>281428.09000000003</v>
          </cell>
        </row>
        <row r="1676">
          <cell r="A1676">
            <v>516130</v>
          </cell>
          <cell r="B1676" t="str">
            <v>Dragline</v>
          </cell>
          <cell r="C1676">
            <v>2868.51</v>
          </cell>
        </row>
        <row r="1677">
          <cell r="A1677">
            <v>516140</v>
          </cell>
          <cell r="B1677" t="str">
            <v>Drills, Bits and Augers</v>
          </cell>
          <cell r="C1677">
            <v>432539.98</v>
          </cell>
        </row>
        <row r="1678">
          <cell r="A1678">
            <v>516150</v>
          </cell>
          <cell r="B1678" t="str">
            <v>Electric Motors and Generators</v>
          </cell>
          <cell r="C1678">
            <v>668625.59</v>
          </cell>
        </row>
        <row r="1679">
          <cell r="A1679">
            <v>516160</v>
          </cell>
          <cell r="B1679" t="str">
            <v>Emission Allowances</v>
          </cell>
          <cell r="C1679">
            <v>226.29</v>
          </cell>
        </row>
        <row r="1680">
          <cell r="A1680">
            <v>516170</v>
          </cell>
          <cell r="B1680" t="str">
            <v>Fluids</v>
          </cell>
          <cell r="C1680">
            <v>24839.22</v>
          </cell>
        </row>
        <row r="1681">
          <cell r="A1681">
            <v>516180</v>
          </cell>
          <cell r="B1681" t="str">
            <v>Explosives</v>
          </cell>
          <cell r="C1681">
            <v>48372.89</v>
          </cell>
        </row>
        <row r="1682">
          <cell r="A1682">
            <v>516190</v>
          </cell>
          <cell r="B1682" t="str">
            <v>Gravel &amp; Rock</v>
          </cell>
          <cell r="C1682">
            <v>242631.44</v>
          </cell>
        </row>
        <row r="1683">
          <cell r="A1683">
            <v>516200</v>
          </cell>
          <cell r="B1683" t="str">
            <v>Uniform / Safety Equipment</v>
          </cell>
          <cell r="C1683">
            <v>2263067.0099999998</v>
          </cell>
        </row>
        <row r="1684">
          <cell r="A1684">
            <v>516210</v>
          </cell>
          <cell r="B1684" t="str">
            <v>Inventory Adjustments</v>
          </cell>
          <cell r="C1684">
            <v>252636.45</v>
          </cell>
        </row>
        <row r="1685">
          <cell r="A1685">
            <v>516220</v>
          </cell>
          <cell r="B1685" t="str">
            <v>Roof Control</v>
          </cell>
          <cell r="C1685">
            <v>1710939.86</v>
          </cell>
        </row>
        <row r="1686">
          <cell r="A1686">
            <v>516230</v>
          </cell>
          <cell r="B1686" t="str">
            <v>Lubricants, Oil, Grease</v>
          </cell>
          <cell r="C1686">
            <v>1222003.03</v>
          </cell>
        </row>
        <row r="1687">
          <cell r="A1687">
            <v>516240</v>
          </cell>
          <cell r="B1687" t="str">
            <v>Poleline Hardware</v>
          </cell>
          <cell r="C1687">
            <v>244901.56</v>
          </cell>
        </row>
        <row r="1688">
          <cell r="A1688">
            <v>516250</v>
          </cell>
          <cell r="B1688" t="str">
            <v>Meters, Relays, Instruments, Control Parts</v>
          </cell>
          <cell r="C1688">
            <v>1142555.71</v>
          </cell>
        </row>
        <row r="1689">
          <cell r="A1689">
            <v>516260</v>
          </cell>
          <cell r="B1689" t="str">
            <v>Electronic Supplies</v>
          </cell>
          <cell r="C1689">
            <v>1415026.25</v>
          </cell>
        </row>
        <row r="1690">
          <cell r="A1690">
            <v>516270</v>
          </cell>
          <cell r="B1690" t="str">
            <v>Gaskets, packing and O rings</v>
          </cell>
          <cell r="C1690">
            <v>402118.13</v>
          </cell>
        </row>
        <row r="1691">
          <cell r="A1691">
            <v>516280</v>
          </cell>
          <cell r="B1691" t="str">
            <v>Alarm System</v>
          </cell>
          <cell r="C1691">
            <v>1495.49</v>
          </cell>
        </row>
        <row r="1692">
          <cell r="A1692">
            <v>516290</v>
          </cell>
          <cell r="B1692" t="str">
            <v>Office Furniture &amp; Equipment</v>
          </cell>
          <cell r="C1692">
            <v>109303.99</v>
          </cell>
        </row>
        <row r="1693">
          <cell r="A1693">
            <v>516300</v>
          </cell>
          <cell r="B1693" t="str">
            <v>Office Supplies</v>
          </cell>
          <cell r="C1693">
            <v>1829488.53</v>
          </cell>
        </row>
        <row r="1694">
          <cell r="A1694">
            <v>516310</v>
          </cell>
          <cell r="B1694" t="str">
            <v>Other Electrical Equipment/Supplies</v>
          </cell>
          <cell r="C1694">
            <v>3601899.5</v>
          </cell>
        </row>
        <row r="1695">
          <cell r="A1695">
            <v>516320</v>
          </cell>
          <cell r="B1695" t="str">
            <v>Pipe, Valves and Fittings</v>
          </cell>
          <cell r="C1695">
            <v>1772160.7</v>
          </cell>
        </row>
        <row r="1696">
          <cell r="A1696">
            <v>516330</v>
          </cell>
          <cell r="B1696" t="str">
            <v>Wood Products</v>
          </cell>
          <cell r="C1696">
            <v>295091.49</v>
          </cell>
        </row>
        <row r="1697">
          <cell r="A1697">
            <v>516340</v>
          </cell>
          <cell r="B1697" t="str">
            <v>Fastners</v>
          </cell>
          <cell r="C1697">
            <v>439715.3</v>
          </cell>
        </row>
        <row r="1698">
          <cell r="A1698">
            <v>516350</v>
          </cell>
          <cell r="B1698" t="str">
            <v>Hoses, Hose Fittings(Non-Hydrolic)</v>
          </cell>
          <cell r="C1698">
            <v>94358.52</v>
          </cell>
        </row>
        <row r="1699">
          <cell r="A1699">
            <v>516360</v>
          </cell>
          <cell r="B1699" t="str">
            <v>Tires, Tubes, and Wheels</v>
          </cell>
          <cell r="C1699">
            <v>1053077.96</v>
          </cell>
        </row>
        <row r="1700">
          <cell r="A1700">
            <v>516370</v>
          </cell>
          <cell r="B1700" t="str">
            <v>Underground Material-Electric</v>
          </cell>
          <cell r="C1700">
            <v>147892.9</v>
          </cell>
        </row>
        <row r="1701">
          <cell r="A1701">
            <v>516380</v>
          </cell>
          <cell r="B1701" t="str">
            <v>HVAC</v>
          </cell>
          <cell r="C1701">
            <v>272745.03999999998</v>
          </cell>
        </row>
        <row r="1702">
          <cell r="A1702">
            <v>516390</v>
          </cell>
          <cell r="B1702" t="str">
            <v>Salvage &amp; Scrap</v>
          </cell>
          <cell r="C1702">
            <v>-1636879.43</v>
          </cell>
        </row>
        <row r="1703">
          <cell r="A1703">
            <v>516395</v>
          </cell>
          <cell r="B1703" t="str">
            <v>Removal Costs</v>
          </cell>
          <cell r="C1703">
            <v>-64850</v>
          </cell>
        </row>
        <row r="1704">
          <cell r="A1704">
            <v>516400</v>
          </cell>
          <cell r="B1704" t="str">
            <v>Obsolete M&amp;S Recovery</v>
          </cell>
          <cell r="C1704">
            <v>160149</v>
          </cell>
        </row>
        <row r="1705">
          <cell r="A1705">
            <v>516410</v>
          </cell>
          <cell r="B1705" t="str">
            <v>Tools</v>
          </cell>
          <cell r="C1705">
            <v>2471008.96</v>
          </cell>
        </row>
        <row r="1706">
          <cell r="A1706">
            <v>516420</v>
          </cell>
          <cell r="B1706" t="str">
            <v>Transformers</v>
          </cell>
          <cell r="C1706">
            <v>127942.53</v>
          </cell>
        </row>
        <row r="1707">
          <cell r="A1707">
            <v>516425</v>
          </cell>
          <cell r="B1707" t="str">
            <v>Turbines</v>
          </cell>
          <cell r="C1707">
            <v>1319185</v>
          </cell>
        </row>
        <row r="1708">
          <cell r="A1708">
            <v>516430</v>
          </cell>
          <cell r="B1708" t="str">
            <v>Hydraulic Components</v>
          </cell>
          <cell r="C1708">
            <v>116434.3</v>
          </cell>
        </row>
        <row r="1709">
          <cell r="A1709">
            <v>516435</v>
          </cell>
          <cell r="B1709" t="str">
            <v>Vehicles</v>
          </cell>
          <cell r="C1709">
            <v>537987.42000000004</v>
          </cell>
        </row>
        <row r="1710">
          <cell r="A1710">
            <v>516440</v>
          </cell>
          <cell r="B1710" t="str">
            <v>Fuel-Veh/Mobile Equip</v>
          </cell>
          <cell r="C1710">
            <v>6095324.4900000002</v>
          </cell>
        </row>
        <row r="1711">
          <cell r="A1711">
            <v>516441</v>
          </cell>
          <cell r="B1711" t="str">
            <v>Vehicle-Accessories &amp; Electrical Accessories</v>
          </cell>
          <cell r="C1711">
            <v>75573.72</v>
          </cell>
        </row>
        <row r="1712">
          <cell r="A1712">
            <v>516442</v>
          </cell>
          <cell r="B1712" t="str">
            <v>Vehicle-Air Intake/Cooling Systems</v>
          </cell>
          <cell r="C1712">
            <v>73557.19</v>
          </cell>
        </row>
        <row r="1713">
          <cell r="A1713">
            <v>516443</v>
          </cell>
          <cell r="B1713" t="str">
            <v>Vehicle-Alternate Fuel Systems</v>
          </cell>
          <cell r="C1713">
            <v>5985.69</v>
          </cell>
        </row>
        <row r="1714">
          <cell r="A1714">
            <v>516444</v>
          </cell>
          <cell r="B1714" t="str">
            <v>Vehicle-Axles/Braking Systems</v>
          </cell>
          <cell r="C1714">
            <v>299134.5</v>
          </cell>
        </row>
        <row r="1715">
          <cell r="A1715">
            <v>516445</v>
          </cell>
          <cell r="B1715" t="str">
            <v>Fuel-Aircraft</v>
          </cell>
          <cell r="C1715">
            <v>1414.57</v>
          </cell>
        </row>
        <row r="1716">
          <cell r="A1716">
            <v>516446</v>
          </cell>
          <cell r="B1716" t="str">
            <v>Vehicle-Charging/Cranking/Lighting Systems</v>
          </cell>
          <cell r="C1716">
            <v>199244.15</v>
          </cell>
        </row>
        <row r="1717">
          <cell r="A1717">
            <v>516447</v>
          </cell>
          <cell r="B1717" t="str">
            <v>Vehicle-Emission/Computer/Ignition Systems</v>
          </cell>
          <cell r="C1717">
            <v>43916.800000000003</v>
          </cell>
        </row>
        <row r="1718">
          <cell r="A1718">
            <v>516448</v>
          </cell>
          <cell r="B1718" t="str">
            <v>Vehicle-Engine Parts</v>
          </cell>
          <cell r="C1718">
            <v>151349.26999999999</v>
          </cell>
        </row>
        <row r="1719">
          <cell r="A1719">
            <v>516449</v>
          </cell>
          <cell r="B1719" t="str">
            <v>Vehicle-Equipment Devices/Systems</v>
          </cell>
          <cell r="C1719">
            <v>87935.25</v>
          </cell>
        </row>
        <row r="1720">
          <cell r="A1720">
            <v>516450</v>
          </cell>
          <cell r="B1720" t="str">
            <v>Vehicle-Fuel Systems</v>
          </cell>
          <cell r="C1720">
            <v>112509.65</v>
          </cell>
        </row>
        <row r="1721">
          <cell r="A1721">
            <v>516451</v>
          </cell>
          <cell r="B1721" t="str">
            <v>Vehicle-Heat/Ventilation &amp; A/C Systems</v>
          </cell>
          <cell r="C1721">
            <v>22906.82</v>
          </cell>
        </row>
        <row r="1722">
          <cell r="A1722">
            <v>516452</v>
          </cell>
          <cell r="B1722" t="str">
            <v>Vehicle-Hydraulic Devices/Systems</v>
          </cell>
          <cell r="C1722">
            <v>214144.69</v>
          </cell>
        </row>
        <row r="1723">
          <cell r="A1723">
            <v>516453</v>
          </cell>
          <cell r="B1723" t="str">
            <v>Vehicle-Steering, Suspension/Frame</v>
          </cell>
          <cell r="C1723">
            <v>127458.33</v>
          </cell>
        </row>
        <row r="1724">
          <cell r="A1724">
            <v>516454</v>
          </cell>
          <cell r="B1724" t="str">
            <v>Vehicle-Tramission</v>
          </cell>
          <cell r="C1724">
            <v>227162.49</v>
          </cell>
        </row>
        <row r="1725">
          <cell r="A1725">
            <v>516455</v>
          </cell>
          <cell r="B1725" t="str">
            <v>Vehicle - Truck/Trailer Body</v>
          </cell>
          <cell r="C1725">
            <v>168269.84</v>
          </cell>
        </row>
        <row r="1726">
          <cell r="A1726">
            <v>516456</v>
          </cell>
          <cell r="B1726" t="str">
            <v>Vehicle-Cab Interior/Exterior</v>
          </cell>
          <cell r="C1726">
            <v>207515.22</v>
          </cell>
        </row>
        <row r="1727">
          <cell r="A1727">
            <v>516457</v>
          </cell>
          <cell r="B1727" t="str">
            <v>Vehicle-Exhaust Systems</v>
          </cell>
          <cell r="C1727">
            <v>16794.900000000001</v>
          </cell>
        </row>
        <row r="1728">
          <cell r="A1728">
            <v>516460</v>
          </cell>
          <cell r="B1728" t="str">
            <v>Heavy Equipment Mat'l &amp; Supplies</v>
          </cell>
          <cell r="C1728">
            <v>1480094.08</v>
          </cell>
        </row>
        <row r="1729">
          <cell r="A1729">
            <v>516470</v>
          </cell>
          <cell r="B1729" t="str">
            <v>Insulation Material, Non-Electric</v>
          </cell>
          <cell r="C1729">
            <v>115635.58</v>
          </cell>
        </row>
        <row r="1730">
          <cell r="A1730">
            <v>516480</v>
          </cell>
          <cell r="B1730" t="str">
            <v>Power Transmission, Mechanical</v>
          </cell>
          <cell r="C1730">
            <v>854336.37</v>
          </cell>
        </row>
        <row r="1731">
          <cell r="A1731">
            <v>516490</v>
          </cell>
          <cell r="B1731" t="str">
            <v>Pumps</v>
          </cell>
          <cell r="C1731">
            <v>2339628.0499999998</v>
          </cell>
        </row>
        <row r="1732">
          <cell r="A1732">
            <v>516900</v>
          </cell>
          <cell r="B1732" t="str">
            <v>Miscellaneous Materials &amp; Supplies</v>
          </cell>
          <cell r="C1732">
            <v>13657480.710000001</v>
          </cell>
        </row>
        <row r="1733">
          <cell r="A1733">
            <v>516910</v>
          </cell>
          <cell r="B1733" t="str">
            <v>Material Price Variance Account</v>
          </cell>
          <cell r="C1733">
            <v>-441018.39</v>
          </cell>
        </row>
        <row r="1734">
          <cell r="A1734">
            <v>516920</v>
          </cell>
          <cell r="B1734" t="str">
            <v>Material Revaluation Account</v>
          </cell>
          <cell r="C1734">
            <v>-333342.19</v>
          </cell>
        </row>
        <row r="1735">
          <cell r="A1735">
            <v>516930</v>
          </cell>
          <cell r="B1735" t="str">
            <v>Diesel Fuel Hedge</v>
          </cell>
          <cell r="C1735">
            <v>-331463.12</v>
          </cell>
        </row>
        <row r="1736">
          <cell r="A1736">
            <v>530005</v>
          </cell>
          <cell r="B1736" t="str">
            <v>Accounting,Auditing &amp; Tax Services</v>
          </cell>
          <cell r="C1736">
            <v>-180037.23</v>
          </cell>
        </row>
        <row r="1737">
          <cell r="A1737">
            <v>530007</v>
          </cell>
          <cell r="B1737" t="str">
            <v>Accounting &amp; Tax Professional Services</v>
          </cell>
          <cell r="C1737">
            <v>1578682.52</v>
          </cell>
        </row>
        <row r="1738">
          <cell r="A1738">
            <v>530008</v>
          </cell>
          <cell r="B1738" t="str">
            <v>Consulting Tax Services</v>
          </cell>
          <cell r="C1738">
            <v>1444485.44</v>
          </cell>
        </row>
        <row r="1739">
          <cell r="A1739">
            <v>530009</v>
          </cell>
          <cell r="B1739" t="str">
            <v>External Auditing Services</v>
          </cell>
          <cell r="C1739">
            <v>1150834</v>
          </cell>
        </row>
        <row r="1740">
          <cell r="A1740">
            <v>530010</v>
          </cell>
          <cell r="B1740" t="str">
            <v>Actuarial Services</v>
          </cell>
          <cell r="C1740">
            <v>0</v>
          </cell>
        </row>
        <row r="1741">
          <cell r="A1741">
            <v>530015</v>
          </cell>
          <cell r="B1741" t="str">
            <v>Administrative Services</v>
          </cell>
          <cell r="C1741">
            <v>530273.77</v>
          </cell>
        </row>
        <row r="1742">
          <cell r="A1742">
            <v>530019</v>
          </cell>
          <cell r="B1742" t="str">
            <v>Legally Mandated Advertising Services</v>
          </cell>
          <cell r="C1742">
            <v>82673.820000000007</v>
          </cell>
        </row>
        <row r="1743">
          <cell r="A1743">
            <v>530020</v>
          </cell>
          <cell r="B1743" t="str">
            <v>Advertising Services</v>
          </cell>
          <cell r="C1743">
            <v>1742296.54</v>
          </cell>
        </row>
        <row r="1744">
          <cell r="A1744">
            <v>530022</v>
          </cell>
          <cell r="B1744" t="str">
            <v>Informational Advertising Services</v>
          </cell>
          <cell r="C1744">
            <v>-633492.14</v>
          </cell>
        </row>
        <row r="1745">
          <cell r="A1745">
            <v>530023</v>
          </cell>
          <cell r="B1745" t="str">
            <v>Analytical Services</v>
          </cell>
          <cell r="C1745">
            <v>126605.5</v>
          </cell>
        </row>
        <row r="1746">
          <cell r="A1746">
            <v>530025</v>
          </cell>
          <cell r="B1746" t="str">
            <v>Bank/Financial Institution Services</v>
          </cell>
          <cell r="C1746">
            <v>16192.41</v>
          </cell>
        </row>
        <row r="1747">
          <cell r="A1747">
            <v>530030</v>
          </cell>
          <cell r="B1747" t="str">
            <v>Building/Facility Services</v>
          </cell>
          <cell r="C1747">
            <v>1011027.42</v>
          </cell>
        </row>
        <row r="1748">
          <cell r="A1748">
            <v>530031</v>
          </cell>
          <cell r="B1748" t="str">
            <v>Printing/Imaging/Mail Services</v>
          </cell>
          <cell r="C1748">
            <v>1594532.83</v>
          </cell>
        </row>
        <row r="1749">
          <cell r="A1749">
            <v>530035</v>
          </cell>
          <cell r="B1749" t="str">
            <v>Catering Services-Non Employees</v>
          </cell>
          <cell r="C1749">
            <v>510962.74</v>
          </cell>
        </row>
        <row r="1750">
          <cell r="A1750">
            <v>530040</v>
          </cell>
          <cell r="B1750" t="str">
            <v>Collection Services</v>
          </cell>
          <cell r="C1750">
            <v>352213.66</v>
          </cell>
        </row>
        <row r="1751">
          <cell r="A1751">
            <v>530045</v>
          </cell>
          <cell r="B1751" t="str">
            <v>Constr &amp; Maint Contracts-Labor</v>
          </cell>
          <cell r="C1751">
            <v>5828224.5</v>
          </cell>
        </row>
        <row r="1752">
          <cell r="A1752">
            <v>530047</v>
          </cell>
          <cell r="B1752" t="str">
            <v>Contract &amp; Services  - Specialized Skills</v>
          </cell>
          <cell r="C1752">
            <v>65583.539999999994</v>
          </cell>
        </row>
        <row r="1753">
          <cell r="A1753">
            <v>530048</v>
          </cell>
          <cell r="B1753" t="str">
            <v>I.T. Hardware &amp; Software Maint. Contracts</v>
          </cell>
          <cell r="C1753">
            <v>10903572.560000001</v>
          </cell>
        </row>
        <row r="1754">
          <cell r="A1754">
            <v>530049</v>
          </cell>
          <cell r="B1754" t="str">
            <v>Building/Facilities Maint. Contracts</v>
          </cell>
          <cell r="C1754">
            <v>4359712.9800000004</v>
          </cell>
        </row>
        <row r="1755">
          <cell r="A1755">
            <v>530050</v>
          </cell>
          <cell r="B1755" t="str">
            <v>Constr &amp; Maint Contracts-Other</v>
          </cell>
          <cell r="C1755">
            <v>20471039.43</v>
          </cell>
        </row>
        <row r="1756">
          <cell r="A1756">
            <v>530055</v>
          </cell>
          <cell r="B1756" t="str">
            <v>Consulting/Technical Services</v>
          </cell>
          <cell r="C1756">
            <v>18431212.23</v>
          </cell>
        </row>
        <row r="1757">
          <cell r="A1757">
            <v>530056</v>
          </cell>
          <cell r="B1757" t="str">
            <v>Customer/Marketing Services</v>
          </cell>
          <cell r="C1757">
            <v>1455501.71</v>
          </cell>
        </row>
        <row r="1758">
          <cell r="A1758">
            <v>530057</v>
          </cell>
          <cell r="B1758" t="str">
            <v>Customer Retention Services</v>
          </cell>
          <cell r="C1758">
            <v>0</v>
          </cell>
        </row>
        <row r="1759">
          <cell r="A1759">
            <v>530060</v>
          </cell>
          <cell r="B1759" t="str">
            <v>Employee Related Matters</v>
          </cell>
          <cell r="C1759">
            <v>2122</v>
          </cell>
        </row>
        <row r="1760">
          <cell r="A1760">
            <v>530065</v>
          </cell>
          <cell r="B1760" t="str">
            <v>Engineering Services</v>
          </cell>
          <cell r="C1760">
            <v>3770273.65</v>
          </cell>
        </row>
        <row r="1761">
          <cell r="A1761">
            <v>530070</v>
          </cell>
          <cell r="B1761" t="str">
            <v>Environmental Services</v>
          </cell>
          <cell r="C1761">
            <v>1975316.16</v>
          </cell>
        </row>
        <row r="1762">
          <cell r="A1762">
            <v>530073</v>
          </cell>
          <cell r="B1762" t="str">
            <v>Freight/Hauling Services</v>
          </cell>
          <cell r="C1762">
            <v>5195218.99</v>
          </cell>
        </row>
        <row r="1763">
          <cell r="A1763">
            <v>530074</v>
          </cell>
          <cell r="B1763" t="str">
            <v>Information Technology Services</v>
          </cell>
          <cell r="C1763">
            <v>24473.5</v>
          </cell>
        </row>
        <row r="1764">
          <cell r="A1764">
            <v>530075</v>
          </cell>
          <cell r="B1764" t="str">
            <v>IT - Contract Programmers</v>
          </cell>
          <cell r="C1764">
            <v>14372616.029999999</v>
          </cell>
        </row>
        <row r="1765">
          <cell r="A1765">
            <v>530080</v>
          </cell>
          <cell r="B1765" t="str">
            <v>Intercompany Contracts &amp; Services</v>
          </cell>
          <cell r="C1765">
            <v>57878.68</v>
          </cell>
        </row>
        <row r="1766">
          <cell r="A1766">
            <v>530090</v>
          </cell>
          <cell r="B1766" t="str">
            <v>Janitorial Services</v>
          </cell>
          <cell r="C1766">
            <v>1768905.42</v>
          </cell>
        </row>
        <row r="1767">
          <cell r="A1767">
            <v>530095</v>
          </cell>
          <cell r="B1767" t="str">
            <v>Legal Fees &amp; Services</v>
          </cell>
          <cell r="C1767">
            <v>11812656.050000001</v>
          </cell>
        </row>
        <row r="1768">
          <cell r="A1768">
            <v>530100</v>
          </cell>
          <cell r="B1768" t="str">
            <v>Line Inspection Services</v>
          </cell>
          <cell r="C1768">
            <v>511681.22</v>
          </cell>
        </row>
        <row r="1769">
          <cell r="A1769">
            <v>530105</v>
          </cell>
          <cell r="B1769" t="str">
            <v>Mining Services</v>
          </cell>
          <cell r="C1769">
            <v>1225234.96</v>
          </cell>
        </row>
        <row r="1770">
          <cell r="A1770">
            <v>530110</v>
          </cell>
          <cell r="B1770" t="str">
            <v>Moving/Relocation Services-Employees</v>
          </cell>
          <cell r="C1770">
            <v>2989788.37</v>
          </cell>
        </row>
        <row r="1771">
          <cell r="A1771">
            <v>530112</v>
          </cell>
          <cell r="B1771" t="str">
            <v>Office/Clerical Services</v>
          </cell>
          <cell r="C1771">
            <v>1563994.4</v>
          </cell>
        </row>
        <row r="1772">
          <cell r="A1772">
            <v>530114</v>
          </cell>
          <cell r="B1772" t="str">
            <v>Pay Station Services</v>
          </cell>
          <cell r="C1772">
            <v>732779.88</v>
          </cell>
        </row>
        <row r="1773">
          <cell r="A1773">
            <v>530115</v>
          </cell>
          <cell r="B1773" t="str">
            <v>Planned Outage Contracts</v>
          </cell>
          <cell r="C1773">
            <v>6504167.8799999999</v>
          </cell>
        </row>
        <row r="1774">
          <cell r="A1774">
            <v>530120</v>
          </cell>
          <cell r="B1774" t="str">
            <v>Postal/Delivery/Courier Services</v>
          </cell>
          <cell r="C1774">
            <v>144429.24</v>
          </cell>
        </row>
        <row r="1775">
          <cell r="A1775">
            <v>530125</v>
          </cell>
          <cell r="B1775" t="str">
            <v>Security Services</v>
          </cell>
          <cell r="C1775">
            <v>1629143.39</v>
          </cell>
        </row>
        <row r="1776">
          <cell r="A1776">
            <v>530130</v>
          </cell>
          <cell r="B1776" t="str">
            <v>Storage Services</v>
          </cell>
          <cell r="C1776">
            <v>192859.48</v>
          </cell>
        </row>
        <row r="1777">
          <cell r="A1777">
            <v>530132</v>
          </cell>
          <cell r="B1777" t="str">
            <v>Telecommunication Services</v>
          </cell>
          <cell r="C1777">
            <v>1240780.98</v>
          </cell>
        </row>
        <row r="1778">
          <cell r="A1778">
            <v>530135</v>
          </cell>
          <cell r="B1778" t="str">
            <v>Temporary Services-Other</v>
          </cell>
          <cell r="C1778">
            <v>712869.43</v>
          </cell>
        </row>
        <row r="1779">
          <cell r="A1779">
            <v>530140</v>
          </cell>
          <cell r="B1779" t="str">
            <v>Training/Education Services</v>
          </cell>
          <cell r="C1779">
            <v>1129827.92</v>
          </cell>
        </row>
        <row r="1780">
          <cell r="A1780">
            <v>530142</v>
          </cell>
          <cell r="B1780" t="str">
            <v>Vehicles - External Services</v>
          </cell>
          <cell r="C1780">
            <v>1222943.98</v>
          </cell>
        </row>
        <row r="1781">
          <cell r="A1781">
            <v>530143</v>
          </cell>
          <cell r="B1781" t="str">
            <v>Helicopter Charter Expense</v>
          </cell>
          <cell r="C1781">
            <v>466734.5</v>
          </cell>
        </row>
        <row r="1782">
          <cell r="A1782">
            <v>530145</v>
          </cell>
          <cell r="B1782" t="str">
            <v>Veterinarian Services</v>
          </cell>
          <cell r="C1782">
            <v>141.78</v>
          </cell>
        </row>
        <row r="1783">
          <cell r="A1783">
            <v>530150</v>
          </cell>
          <cell r="B1783" t="str">
            <v>Tree Trimming Services</v>
          </cell>
          <cell r="C1783">
            <v>25073534.300000001</v>
          </cell>
        </row>
        <row r="1784">
          <cell r="A1784">
            <v>530151</v>
          </cell>
          <cell r="B1784" t="str">
            <v>Pole Test &amp; Treat Contracts</v>
          </cell>
          <cell r="C1784">
            <v>3833458.75</v>
          </cell>
        </row>
        <row r="1785">
          <cell r="A1785">
            <v>530152</v>
          </cell>
          <cell r="B1785" t="str">
            <v>Contract Line Construction/Maintenance</v>
          </cell>
          <cell r="C1785">
            <v>6111923.54</v>
          </cell>
        </row>
        <row r="1786">
          <cell r="A1786">
            <v>530190</v>
          </cell>
          <cell r="B1786" t="str">
            <v>Miscellaneous Contracts &amp; Services</v>
          </cell>
          <cell r="C1786">
            <v>56839592.270000003</v>
          </cell>
        </row>
        <row r="1787">
          <cell r="A1787">
            <v>530195</v>
          </cell>
          <cell r="B1787" t="str">
            <v>Miscellaneous Contracts &amp; Services-Dependent</v>
          </cell>
          <cell r="C1787">
            <v>1723158.55</v>
          </cell>
        </row>
        <row r="1788">
          <cell r="A1788">
            <v>535000</v>
          </cell>
          <cell r="B1788" t="str">
            <v>Electricity</v>
          </cell>
          <cell r="C1788">
            <v>2348948.73</v>
          </cell>
        </row>
        <row r="1789">
          <cell r="A1789">
            <v>535100</v>
          </cell>
          <cell r="B1789" t="str">
            <v>Telephone</v>
          </cell>
          <cell r="C1789">
            <v>7017252.2599999998</v>
          </cell>
        </row>
        <row r="1790">
          <cell r="A1790">
            <v>535110</v>
          </cell>
          <cell r="B1790" t="str">
            <v>Pagers</v>
          </cell>
          <cell r="C1790">
            <v>110217.91</v>
          </cell>
        </row>
        <row r="1791">
          <cell r="A1791">
            <v>535120</v>
          </cell>
          <cell r="B1791" t="str">
            <v>Mobile Messaging</v>
          </cell>
          <cell r="C1791">
            <v>21011.119999999999</v>
          </cell>
        </row>
        <row r="1792">
          <cell r="A1792">
            <v>535150</v>
          </cell>
          <cell r="B1792" t="str">
            <v>Telephone-AirPhone</v>
          </cell>
          <cell r="C1792">
            <v>3403.56</v>
          </cell>
        </row>
        <row r="1793">
          <cell r="A1793">
            <v>535160</v>
          </cell>
          <cell r="B1793" t="str">
            <v>Metering Equipment - Cell Phone</v>
          </cell>
          <cell r="C1793">
            <v>108259.49</v>
          </cell>
        </row>
        <row r="1794">
          <cell r="A1794">
            <v>535200</v>
          </cell>
          <cell r="B1794" t="str">
            <v>Natural Gas</v>
          </cell>
          <cell r="C1794">
            <v>61748.02</v>
          </cell>
        </row>
        <row r="1795">
          <cell r="A1795">
            <v>535225</v>
          </cell>
          <cell r="B1795" t="str">
            <v>Water</v>
          </cell>
          <cell r="C1795">
            <v>913525.48</v>
          </cell>
        </row>
        <row r="1796">
          <cell r="A1796">
            <v>535300</v>
          </cell>
          <cell r="B1796" t="str">
            <v>Other Utilities</v>
          </cell>
          <cell r="C1796">
            <v>373322.1</v>
          </cell>
        </row>
        <row r="1797">
          <cell r="A1797">
            <v>540000</v>
          </cell>
          <cell r="B1797" t="str">
            <v>Office Rent</v>
          </cell>
          <cell r="C1797">
            <v>2715053.18</v>
          </cell>
        </row>
        <row r="1798">
          <cell r="A1798">
            <v>541000</v>
          </cell>
          <cell r="B1798" t="str">
            <v>Equipment Rent</v>
          </cell>
          <cell r="C1798">
            <v>1148339.99</v>
          </cell>
        </row>
        <row r="1799">
          <cell r="A1799">
            <v>541001</v>
          </cell>
          <cell r="B1799" t="str">
            <v>Pole Contact Rental Expense</v>
          </cell>
          <cell r="C1799">
            <v>-323572.44</v>
          </cell>
        </row>
        <row r="1800">
          <cell r="A1800">
            <v>541002</v>
          </cell>
          <cell r="B1800" t="str">
            <v>Rights of Way Expense</v>
          </cell>
          <cell r="C1800">
            <v>828312.85</v>
          </cell>
        </row>
        <row r="1801">
          <cell r="A1801">
            <v>543000</v>
          </cell>
          <cell r="B1801" t="str">
            <v>Other Rent/Leases</v>
          </cell>
          <cell r="C1801">
            <v>5047455.4800000004</v>
          </cell>
        </row>
        <row r="1802">
          <cell r="A1802">
            <v>543010</v>
          </cell>
          <cell r="B1802" t="str">
            <v>Capital Lease Interest</v>
          </cell>
          <cell r="C1802">
            <v>3015504.94</v>
          </cell>
        </row>
        <row r="1803">
          <cell r="A1803">
            <v>544000</v>
          </cell>
          <cell r="B1803" t="str">
            <v>Coal Leases</v>
          </cell>
          <cell r="C1803">
            <v>33385.69</v>
          </cell>
        </row>
        <row r="1804">
          <cell r="A1804">
            <v>545000</v>
          </cell>
          <cell r="B1804" t="str">
            <v>Liability Insurance Costs</v>
          </cell>
          <cell r="C1804">
            <v>6255635.96</v>
          </cell>
        </row>
        <row r="1805">
          <cell r="A1805">
            <v>545050</v>
          </cell>
          <cell r="B1805" t="str">
            <v>Injury &amp; Damage Insurance Provision</v>
          </cell>
          <cell r="C1805">
            <v>5645008</v>
          </cell>
        </row>
        <row r="1806">
          <cell r="A1806">
            <v>545100</v>
          </cell>
          <cell r="B1806" t="str">
            <v>Royalties</v>
          </cell>
          <cell r="C1806">
            <v>228865.88</v>
          </cell>
        </row>
        <row r="1807">
          <cell r="A1807">
            <v>545140</v>
          </cell>
          <cell r="B1807" t="str">
            <v>Other Expense - Forecast</v>
          </cell>
          <cell r="C1807">
            <v>0</v>
          </cell>
        </row>
        <row r="1808">
          <cell r="A1808">
            <v>545150</v>
          </cell>
          <cell r="B1808" t="str">
            <v>Miscellaneous Administ/General Expenses</v>
          </cell>
          <cell r="C1808">
            <v>30279181.780000001</v>
          </cell>
        </row>
        <row r="1809">
          <cell r="A1809">
            <v>545160</v>
          </cell>
          <cell r="B1809" t="str">
            <v>Miscellaneous Project Expenses</v>
          </cell>
          <cell r="C1809">
            <v>4567251.25</v>
          </cell>
        </row>
        <row r="1810">
          <cell r="A1810">
            <v>545165</v>
          </cell>
          <cell r="B1810" t="str">
            <v>PERCO Cost Reimbursements</v>
          </cell>
          <cell r="C1810">
            <v>0</v>
          </cell>
        </row>
        <row r="1811">
          <cell r="A1811">
            <v>545166</v>
          </cell>
          <cell r="B1811" t="str">
            <v>Project Cost Transfer - NO SURCHARGES ADDED</v>
          </cell>
          <cell r="C1811">
            <v>20208.990000000002</v>
          </cell>
        </row>
        <row r="1812">
          <cell r="A1812">
            <v>545170</v>
          </cell>
          <cell r="B1812" t="str">
            <v>Capital Surcharge Manual Adjustments</v>
          </cell>
          <cell r="C1812">
            <v>6108882.2199999997</v>
          </cell>
        </row>
        <row r="1813">
          <cell r="A1813">
            <v>545200</v>
          </cell>
          <cell r="B1813" t="str">
            <v>Directors Fees and Expenses</v>
          </cell>
          <cell r="C1813">
            <v>197875.67</v>
          </cell>
        </row>
        <row r="1814">
          <cell r="A1814">
            <v>545210</v>
          </cell>
          <cell r="B1814" t="str">
            <v>A&amp;G Transferred-Credit</v>
          </cell>
          <cell r="C1814">
            <v>-290945.90999999997</v>
          </cell>
        </row>
        <row r="1815">
          <cell r="A1815">
            <v>545220</v>
          </cell>
          <cell r="B1815" t="str">
            <v>Benefits &amp; Other Charges-Credit</v>
          </cell>
          <cell r="C1815">
            <v>-2530</v>
          </cell>
        </row>
        <row r="1816">
          <cell r="A1816">
            <v>545225</v>
          </cell>
          <cell r="B1816" t="str">
            <v>Joint Owner-A&amp;G Credits</v>
          </cell>
          <cell r="C1816">
            <v>-2664600.38</v>
          </cell>
        </row>
        <row r="1817">
          <cell r="A1817">
            <v>545230</v>
          </cell>
          <cell r="B1817" t="str">
            <v>Joint Owner-Construction Credits</v>
          </cell>
          <cell r="C1817">
            <v>239.84</v>
          </cell>
        </row>
        <row r="1818">
          <cell r="A1818">
            <v>545240</v>
          </cell>
          <cell r="B1818" t="str">
            <v>Accretion Expense - Elec Util. Plant - Production</v>
          </cell>
          <cell r="C1818">
            <v>1196409.51</v>
          </cell>
        </row>
        <row r="1819">
          <cell r="A1819">
            <v>545245</v>
          </cell>
          <cell r="B1819" t="str">
            <v>Accretion Expense - Elec Util. Plant - Mining</v>
          </cell>
          <cell r="C1819">
            <v>66493.42</v>
          </cell>
        </row>
        <row r="1820">
          <cell r="A1820">
            <v>545250</v>
          </cell>
          <cell r="B1820" t="str">
            <v>Management Fees</v>
          </cell>
          <cell r="C1820">
            <v>1586696.85</v>
          </cell>
        </row>
        <row r="1821">
          <cell r="A1821">
            <v>545310</v>
          </cell>
          <cell r="B1821" t="str">
            <v>Other O&amp;M Expense</v>
          </cell>
          <cell r="C1821">
            <v>1017029.44</v>
          </cell>
        </row>
        <row r="1822">
          <cell r="A1822">
            <v>545350</v>
          </cell>
          <cell r="B1822" t="str">
            <v>Postage</v>
          </cell>
          <cell r="C1822">
            <v>5130234.4000000004</v>
          </cell>
        </row>
        <row r="1823">
          <cell r="A1823">
            <v>545400</v>
          </cell>
          <cell r="B1823" t="str">
            <v>Bank Charges &amp; Fees</v>
          </cell>
          <cell r="C1823">
            <v>1421442.38</v>
          </cell>
        </row>
        <row r="1824">
          <cell r="A1824">
            <v>545450</v>
          </cell>
          <cell r="B1824" t="str">
            <v>Filing Fees</v>
          </cell>
          <cell r="C1824">
            <v>1061388.83</v>
          </cell>
        </row>
        <row r="1825">
          <cell r="A1825">
            <v>545500</v>
          </cell>
          <cell r="B1825" t="str">
            <v>Settlement Fees</v>
          </cell>
          <cell r="C1825">
            <v>2015259.9</v>
          </cell>
        </row>
        <row r="1826">
          <cell r="A1826">
            <v>545520</v>
          </cell>
          <cell r="B1826" t="str">
            <v>Reclamation Expense</v>
          </cell>
          <cell r="C1826">
            <v>-769462</v>
          </cell>
        </row>
        <row r="1827">
          <cell r="A1827">
            <v>545550</v>
          </cell>
          <cell r="B1827" t="str">
            <v>Club/Organization Membership and Expenses</v>
          </cell>
          <cell r="C1827">
            <v>1353740.9</v>
          </cell>
        </row>
        <row r="1828">
          <cell r="A1828">
            <v>545750</v>
          </cell>
          <cell r="B1828" t="str">
            <v>Derivative Trading Expense</v>
          </cell>
          <cell r="C1828">
            <v>0</v>
          </cell>
        </row>
        <row r="1829">
          <cell r="A1829">
            <v>545800</v>
          </cell>
          <cell r="B1829" t="str">
            <v>Expatriate Expense</v>
          </cell>
          <cell r="C1829">
            <v>18859.68</v>
          </cell>
        </row>
        <row r="1830">
          <cell r="A1830">
            <v>545910</v>
          </cell>
          <cell r="B1830" t="str">
            <v>Land and Land Rights</v>
          </cell>
          <cell r="C1830">
            <v>-175308</v>
          </cell>
        </row>
        <row r="1831">
          <cell r="A1831">
            <v>545990</v>
          </cell>
          <cell r="B1831" t="str">
            <v>AuC Expensed</v>
          </cell>
          <cell r="C1831">
            <v>6252331.0800000001</v>
          </cell>
        </row>
        <row r="1832">
          <cell r="A1832">
            <v>545999</v>
          </cell>
          <cell r="B1832" t="str">
            <v>CWIP Translation-Pre Settlement</v>
          </cell>
          <cell r="C1832">
            <v>24108.25</v>
          </cell>
        </row>
        <row r="1833">
          <cell r="A1833">
            <v>546000</v>
          </cell>
          <cell r="B1833" t="str">
            <v>Life Insurance Costs</v>
          </cell>
          <cell r="C1833">
            <v>-9589759.6199999992</v>
          </cell>
        </row>
        <row r="1834">
          <cell r="A1834">
            <v>546100</v>
          </cell>
          <cell r="B1834" t="str">
            <v>Expend for Civic, Political &amp; Related</v>
          </cell>
          <cell r="C1834">
            <v>1445107.69</v>
          </cell>
        </row>
        <row r="1835">
          <cell r="A1835">
            <v>546150</v>
          </cell>
          <cell r="B1835" t="str">
            <v>Disallowed Political Expenditures</v>
          </cell>
          <cell r="C1835">
            <v>22.95</v>
          </cell>
        </row>
        <row r="1836">
          <cell r="A1836">
            <v>546200</v>
          </cell>
          <cell r="B1836" t="str">
            <v>Other Deductions</v>
          </cell>
          <cell r="C1836">
            <v>1073983.73</v>
          </cell>
        </row>
        <row r="1837">
          <cell r="A1837">
            <v>546500</v>
          </cell>
          <cell r="B1837" t="str">
            <v>Excess Net Power Costs-Deferal</v>
          </cell>
          <cell r="C1837">
            <v>-3980055</v>
          </cell>
        </row>
        <row r="1838">
          <cell r="A1838">
            <v>546510</v>
          </cell>
          <cell r="B1838" t="str">
            <v>Market Position Trading-Expense</v>
          </cell>
          <cell r="C1838">
            <v>-457024.2</v>
          </cell>
        </row>
        <row r="1839">
          <cell r="A1839">
            <v>546520</v>
          </cell>
          <cell r="B1839" t="str">
            <v>Operating Reserves Expense</v>
          </cell>
          <cell r="C1839">
            <v>10211324</v>
          </cell>
        </row>
        <row r="1840">
          <cell r="A1840">
            <v>546530</v>
          </cell>
          <cell r="B1840" t="str">
            <v>ISO/PX Charges</v>
          </cell>
          <cell r="C1840">
            <v>57915.3</v>
          </cell>
        </row>
        <row r="1841">
          <cell r="A1841">
            <v>546536</v>
          </cell>
          <cell r="B1841" t="str">
            <v>Green Credit Purchases</v>
          </cell>
          <cell r="C1841">
            <v>81000</v>
          </cell>
        </row>
        <row r="1842">
          <cell r="A1842">
            <v>546960</v>
          </cell>
          <cell r="B1842" t="str">
            <v>Mining - O&amp;M and A&amp;G - Credit</v>
          </cell>
          <cell r="C1842">
            <v>-41942305.549999997</v>
          </cell>
        </row>
        <row r="1843">
          <cell r="A1843">
            <v>546961</v>
          </cell>
          <cell r="B1843" t="str">
            <v>Mining - ARO Accretion Exp - Credit</v>
          </cell>
          <cell r="C1843">
            <v>-66493.42</v>
          </cell>
        </row>
        <row r="1844">
          <cell r="A1844">
            <v>547851</v>
          </cell>
          <cell r="B1844" t="str">
            <v>G-PPM Rent Expense</v>
          </cell>
          <cell r="C1844">
            <v>15422471.48</v>
          </cell>
        </row>
        <row r="1845">
          <cell r="A1845">
            <v>548000</v>
          </cell>
          <cell r="B1845" t="str">
            <v>Property Insurance Costs</v>
          </cell>
          <cell r="C1845">
            <v>9469696.8699999992</v>
          </cell>
        </row>
        <row r="1846">
          <cell r="A1846">
            <v>548050</v>
          </cell>
          <cell r="B1846" t="str">
            <v>Property Insurance Provision Costs</v>
          </cell>
          <cell r="C1846">
            <v>12000000</v>
          </cell>
        </row>
        <row r="1847">
          <cell r="A1847">
            <v>549050</v>
          </cell>
          <cell r="B1847" t="str">
            <v>Temporary Facilities Clearing</v>
          </cell>
          <cell r="C1847">
            <v>-1096.06</v>
          </cell>
        </row>
        <row r="1848">
          <cell r="A1848">
            <v>549090</v>
          </cell>
          <cell r="B1848" t="str">
            <v>Customer Accommondations-Distribution</v>
          </cell>
          <cell r="C1848">
            <v>-11035545.01</v>
          </cell>
        </row>
        <row r="1849">
          <cell r="A1849">
            <v>549150</v>
          </cell>
          <cell r="B1849" t="str">
            <v>CIAC-NonRefundable-Pending Clearing</v>
          </cell>
          <cell r="C1849">
            <v>-402277.53</v>
          </cell>
        </row>
        <row r="1850">
          <cell r="A1850">
            <v>549275</v>
          </cell>
          <cell r="B1850" t="str">
            <v>Interim Reclamation Charge Out</v>
          </cell>
          <cell r="C1850">
            <v>-7520542.0800000001</v>
          </cell>
        </row>
        <row r="1851">
          <cell r="A1851">
            <v>549300</v>
          </cell>
          <cell r="B1851" t="str">
            <v>Reimbursements</v>
          </cell>
          <cell r="C1851">
            <v>-8558568.1999999993</v>
          </cell>
        </row>
        <row r="1852">
          <cell r="A1852">
            <v>549301</v>
          </cell>
          <cell r="B1852" t="str">
            <v>Reimbursements - Storm Related</v>
          </cell>
          <cell r="C1852">
            <v>-8370803.0899999999</v>
          </cell>
        </row>
        <row r="1853">
          <cell r="A1853">
            <v>550000</v>
          </cell>
          <cell r="B1853" t="str">
            <v>Retail Products &amp; Services Expenditure</v>
          </cell>
          <cell r="C1853">
            <v>63137.93</v>
          </cell>
        </row>
        <row r="1854">
          <cell r="A1854">
            <v>550500</v>
          </cell>
          <cell r="B1854" t="str">
            <v>Rebates/Incentives/Buydowns - Marketing</v>
          </cell>
          <cell r="C1854">
            <v>-368367.52</v>
          </cell>
        </row>
        <row r="1855">
          <cell r="A1855">
            <v>550700</v>
          </cell>
          <cell r="B1855" t="str">
            <v>Bad Debts Write-offs</v>
          </cell>
          <cell r="C1855">
            <v>17883645.390000001</v>
          </cell>
        </row>
        <row r="1856">
          <cell r="A1856">
            <v>550701</v>
          </cell>
          <cell r="B1856" t="str">
            <v>Bad Debts Recoveries</v>
          </cell>
          <cell r="C1856">
            <v>-8750510.9399999995</v>
          </cell>
        </row>
        <row r="1857">
          <cell r="A1857">
            <v>550750</v>
          </cell>
          <cell r="B1857" t="str">
            <v>Provision for Doubtful Accounts</v>
          </cell>
          <cell r="C1857">
            <v>-2834364.91</v>
          </cell>
        </row>
        <row r="1858">
          <cell r="A1858">
            <v>550875</v>
          </cell>
          <cell r="B1858" t="str">
            <v>Customer Retention</v>
          </cell>
          <cell r="C1858">
            <v>5002.8599999999997</v>
          </cell>
        </row>
        <row r="1859">
          <cell r="A1859">
            <v>551000</v>
          </cell>
          <cell r="B1859" t="str">
            <v>Repairs &amp; Maintenance</v>
          </cell>
          <cell r="C1859">
            <v>254744.95999999999</v>
          </cell>
        </row>
        <row r="1860">
          <cell r="A1860">
            <v>553000</v>
          </cell>
          <cell r="B1860" t="str">
            <v>Selling Expense</v>
          </cell>
          <cell r="C1860">
            <v>0</v>
          </cell>
        </row>
        <row r="1861">
          <cell r="A1861">
            <v>553100</v>
          </cell>
          <cell r="B1861" t="str">
            <v>Donations - 501(c)3</v>
          </cell>
          <cell r="C1861">
            <v>266490.84000000003</v>
          </cell>
        </row>
        <row r="1862">
          <cell r="A1862">
            <v>553110</v>
          </cell>
          <cell r="B1862" t="str">
            <v>Challenge Grant</v>
          </cell>
          <cell r="C1862">
            <v>117850</v>
          </cell>
        </row>
        <row r="1863">
          <cell r="A1863">
            <v>553200</v>
          </cell>
          <cell r="B1863" t="str">
            <v>Donations - Non 501(c)3</v>
          </cell>
          <cell r="C1863">
            <v>1134944.5</v>
          </cell>
        </row>
        <row r="1864">
          <cell r="A1864">
            <v>553300</v>
          </cell>
          <cell r="B1864" t="str">
            <v>Sponsorship</v>
          </cell>
          <cell r="C1864">
            <v>175247.7</v>
          </cell>
        </row>
        <row r="1865">
          <cell r="A1865">
            <v>553400</v>
          </cell>
          <cell r="B1865" t="str">
            <v>DSR Amortization Expense</v>
          </cell>
          <cell r="C1865">
            <v>2102556.0499999998</v>
          </cell>
        </row>
        <row r="1866">
          <cell r="A1866">
            <v>553500</v>
          </cell>
          <cell r="B1866" t="str">
            <v>Customer &amp; Marketing Costs-Other</v>
          </cell>
          <cell r="C1866">
            <v>13494.07</v>
          </cell>
        </row>
        <row r="1867">
          <cell r="A1867">
            <v>554000</v>
          </cell>
          <cell r="B1867" t="str">
            <v>Gain - Sale of Assets</v>
          </cell>
          <cell r="C1867">
            <v>-1098572.94</v>
          </cell>
        </row>
        <row r="1868">
          <cell r="A1868">
            <v>554100</v>
          </cell>
          <cell r="B1868" t="str">
            <v>Loss - Sale of Assets</v>
          </cell>
          <cell r="C1868">
            <v>324528.74</v>
          </cell>
        </row>
        <row r="1869">
          <cell r="A1869">
            <v>554450</v>
          </cell>
          <cell r="B1869" t="str">
            <v>Gains from Disp of Allowances</v>
          </cell>
          <cell r="C1869">
            <v>-585036.73</v>
          </cell>
        </row>
        <row r="1870">
          <cell r="A1870">
            <v>554500</v>
          </cell>
          <cell r="B1870" t="str">
            <v>Other Gains &amp; Losses</v>
          </cell>
          <cell r="C1870">
            <v>3542.75</v>
          </cell>
        </row>
        <row r="1871">
          <cell r="A1871">
            <v>554700</v>
          </cell>
          <cell r="B1871" t="str">
            <v>Other Operating Expenses</v>
          </cell>
          <cell r="C1871">
            <v>-4626555.37</v>
          </cell>
        </row>
        <row r="1872">
          <cell r="A1872">
            <v>554701</v>
          </cell>
          <cell r="B1872" t="str">
            <v>Other Operating Income/Expense</v>
          </cell>
          <cell r="C1872">
            <v>-4775000</v>
          </cell>
        </row>
        <row r="1873">
          <cell r="A1873">
            <v>554702</v>
          </cell>
          <cell r="B1873" t="str">
            <v>Other Operating Expenses - (426.5)</v>
          </cell>
          <cell r="C1873">
            <v>22614280.539999999</v>
          </cell>
        </row>
        <row r="1874">
          <cell r="A1874">
            <v>554801</v>
          </cell>
          <cell r="B1874" t="str">
            <v>T&amp;D O&amp;M Debit Adjustments</v>
          </cell>
          <cell r="C1874">
            <v>156605000</v>
          </cell>
        </row>
        <row r="1875">
          <cell r="A1875">
            <v>554802</v>
          </cell>
          <cell r="B1875" t="str">
            <v>T&amp;D O&amp;M Credit Adjustments</v>
          </cell>
          <cell r="C1875">
            <v>-156605000</v>
          </cell>
        </row>
        <row r="1876">
          <cell r="A1876">
            <v>554803</v>
          </cell>
          <cell r="B1876" t="str">
            <v>Other O&amp;M Debit Adjustments</v>
          </cell>
          <cell r="C1876">
            <v>329223000</v>
          </cell>
        </row>
        <row r="1877">
          <cell r="A1877">
            <v>554804</v>
          </cell>
          <cell r="B1877" t="str">
            <v>Other O&amp;M Credit Adjustments</v>
          </cell>
          <cell r="C1877">
            <v>-329223000</v>
          </cell>
        </row>
        <row r="1878">
          <cell r="A1878">
            <v>555000</v>
          </cell>
          <cell r="B1878" t="str">
            <v>Realized Foreign Exchange +/-</v>
          </cell>
          <cell r="C1878">
            <v>157913.49</v>
          </cell>
        </row>
        <row r="1879">
          <cell r="A1879">
            <v>560000</v>
          </cell>
          <cell r="B1879" t="str">
            <v>Depletion</v>
          </cell>
          <cell r="C1879">
            <v>1255878.9099999999</v>
          </cell>
        </row>
        <row r="1880">
          <cell r="A1880">
            <v>565120</v>
          </cell>
          <cell r="B1880" t="str">
            <v>Depreciation - Buildings</v>
          </cell>
          <cell r="C1880">
            <v>3065540.16</v>
          </cell>
        </row>
        <row r="1881">
          <cell r="A1881">
            <v>565130</v>
          </cell>
          <cell r="B1881" t="str">
            <v>Depreciation - Production Assets</v>
          </cell>
          <cell r="C1881">
            <v>126347617.59999999</v>
          </cell>
        </row>
        <row r="1882">
          <cell r="A1882">
            <v>565135</v>
          </cell>
          <cell r="B1882" t="str">
            <v>Depreciation - Production-Coal Mine</v>
          </cell>
          <cell r="C1882">
            <v>4295.62</v>
          </cell>
        </row>
        <row r="1883">
          <cell r="A1883">
            <v>565136</v>
          </cell>
          <cell r="B1883" t="str">
            <v>Depreciation - Production- Mines</v>
          </cell>
          <cell r="C1883">
            <v>7962171.2400000002</v>
          </cell>
        </row>
        <row r="1884">
          <cell r="A1884">
            <v>565140</v>
          </cell>
          <cell r="B1884" t="str">
            <v>Depreciation - Transmission Assets</v>
          </cell>
          <cell r="C1884">
            <v>41176015.990000002</v>
          </cell>
        </row>
        <row r="1885">
          <cell r="A1885">
            <v>565160</v>
          </cell>
          <cell r="B1885" t="str">
            <v>Depreciation - Distribution Assets</v>
          </cell>
          <cell r="C1885">
            <v>93036573.329999998</v>
          </cell>
        </row>
        <row r="1886">
          <cell r="A1886">
            <v>565180</v>
          </cell>
          <cell r="B1886" t="str">
            <v>Depreciation - Motor Vehicles and Mobile Plant</v>
          </cell>
          <cell r="C1886">
            <v>8609196.2300000004</v>
          </cell>
        </row>
        <row r="1887">
          <cell r="A1887">
            <v>565190</v>
          </cell>
          <cell r="B1887" t="str">
            <v>Depreciation - Office Furniture &amp; Equipment</v>
          </cell>
          <cell r="C1887">
            <v>11465565.279999999</v>
          </cell>
        </row>
        <row r="1888">
          <cell r="A1888">
            <v>565200</v>
          </cell>
          <cell r="B1888" t="str">
            <v>Depreciation - Other General Plant &amp; Equipment</v>
          </cell>
          <cell r="C1888">
            <v>3255294.96</v>
          </cell>
        </row>
        <row r="1889">
          <cell r="A1889">
            <v>565220</v>
          </cell>
          <cell r="B1889" t="str">
            <v>Depreciation - Other T&amp;D General Plant &amp; Equipment</v>
          </cell>
          <cell r="C1889">
            <v>9701000</v>
          </cell>
        </row>
        <row r="1890">
          <cell r="A1890">
            <v>565221</v>
          </cell>
          <cell r="B1890" t="str">
            <v>Depreciation - Other COS General Plant &amp; Equipment</v>
          </cell>
          <cell r="C1890">
            <v>1941000</v>
          </cell>
        </row>
        <row r="1891">
          <cell r="A1891">
            <v>565240</v>
          </cell>
          <cell r="B1891" t="str">
            <v>Depreciation Exp - Asset Ret Oblig. - Production</v>
          </cell>
          <cell r="C1891">
            <v>1189862.95</v>
          </cell>
        </row>
        <row r="1892">
          <cell r="A1892">
            <v>565250</v>
          </cell>
          <cell r="B1892" t="str">
            <v>Depreciation Exp - Asset Ret Oblig. - Mining</v>
          </cell>
          <cell r="C1892">
            <v>4728.1499999999996</v>
          </cell>
        </row>
        <row r="1893">
          <cell r="A1893">
            <v>565960</v>
          </cell>
          <cell r="B1893" t="str">
            <v>Mining - Depr and Amort - Credit</v>
          </cell>
          <cell r="C1893">
            <v>-9321137.2400000002</v>
          </cell>
        </row>
        <row r="1894">
          <cell r="A1894">
            <v>565961</v>
          </cell>
          <cell r="B1894" t="str">
            <v>Mining - ARO Depreciation Exp - Credit</v>
          </cell>
          <cell r="C1894">
            <v>-4728.1499999999996</v>
          </cell>
        </row>
        <row r="1895">
          <cell r="A1895">
            <v>566130</v>
          </cell>
          <cell r="B1895" t="str">
            <v>Organization Costs</v>
          </cell>
          <cell r="C1895">
            <v>1405604.09</v>
          </cell>
        </row>
        <row r="1896">
          <cell r="A1896">
            <v>566140</v>
          </cell>
          <cell r="B1896" t="str">
            <v>Software Development</v>
          </cell>
          <cell r="C1896">
            <v>41029978.009999998</v>
          </cell>
        </row>
        <row r="1897">
          <cell r="A1897">
            <v>566200</v>
          </cell>
          <cell r="B1897" t="str">
            <v>Other Intangible Assets</v>
          </cell>
          <cell r="C1897">
            <v>3755555.57</v>
          </cell>
        </row>
        <row r="1898">
          <cell r="A1898">
            <v>566541</v>
          </cell>
          <cell r="B1898" t="str">
            <v>Reclamation Amortization - Mines</v>
          </cell>
          <cell r="C1898">
            <v>174308.66</v>
          </cell>
        </row>
        <row r="1899">
          <cell r="A1899">
            <v>566600</v>
          </cell>
          <cell r="B1899" t="str">
            <v>Economic Displacement/QF Amort</v>
          </cell>
          <cell r="C1899">
            <v>744602.39</v>
          </cell>
        </row>
        <row r="1900">
          <cell r="A1900">
            <v>566700</v>
          </cell>
          <cell r="B1900" t="str">
            <v>Environmental Cost Amortization</v>
          </cell>
          <cell r="C1900">
            <v>2586795.5299999998</v>
          </cell>
        </row>
        <row r="1901">
          <cell r="A1901">
            <v>566900</v>
          </cell>
          <cell r="B1901" t="str">
            <v>Other Amortization</v>
          </cell>
          <cell r="C1901">
            <v>1424871.88</v>
          </cell>
        </row>
        <row r="1902">
          <cell r="A1902">
            <v>566901</v>
          </cell>
          <cell r="B1902" t="str">
            <v>Other Amortization Mines</v>
          </cell>
          <cell r="C1902">
            <v>1688463.82</v>
          </cell>
        </row>
        <row r="1903">
          <cell r="A1903">
            <v>566920</v>
          </cell>
          <cell r="B1903" t="str">
            <v>Amort of Electric Plant Acquis Adj</v>
          </cell>
          <cell r="C1903">
            <v>4566127.4400000004</v>
          </cell>
        </row>
        <row r="1904">
          <cell r="A1904">
            <v>566940</v>
          </cell>
          <cell r="B1904" t="str">
            <v>Amort of Regul Assets-Debits</v>
          </cell>
          <cell r="C1904">
            <v>83276.160000000003</v>
          </cell>
        </row>
        <row r="1905">
          <cell r="A1905">
            <v>566941</v>
          </cell>
          <cell r="B1905" t="str">
            <v>Amortization Of Unrecovered Plant-Trojan</v>
          </cell>
          <cell r="C1905">
            <v>1648666.86</v>
          </cell>
        </row>
        <row r="1906">
          <cell r="A1906">
            <v>566943</v>
          </cell>
          <cell r="B1906" t="str">
            <v>Amort of Regul Liability - Credits</v>
          </cell>
          <cell r="C1906">
            <v>0</v>
          </cell>
        </row>
        <row r="1907">
          <cell r="A1907">
            <v>566944</v>
          </cell>
          <cell r="B1907" t="str">
            <v>Amortization of Reg Asset/Liab</v>
          </cell>
          <cell r="C1907">
            <v>-1166909.99</v>
          </cell>
        </row>
        <row r="1908">
          <cell r="A1908">
            <v>566950</v>
          </cell>
          <cell r="B1908" t="str">
            <v>Amort of SB1149 Regul Assets-Credits</v>
          </cell>
          <cell r="C1908">
            <v>3559200</v>
          </cell>
        </row>
        <row r="1909">
          <cell r="A1909">
            <v>570000</v>
          </cell>
          <cell r="B1909" t="str">
            <v>Income Tax Expense-Federal</v>
          </cell>
          <cell r="C1909">
            <v>248492</v>
          </cell>
        </row>
        <row r="1910">
          <cell r="A1910">
            <v>570001</v>
          </cell>
          <cell r="B1910" t="str">
            <v>Income Tax Exp-Federal-Electric</v>
          </cell>
          <cell r="C1910">
            <v>71369692.590000004</v>
          </cell>
        </row>
        <row r="1911">
          <cell r="A1911">
            <v>570002</v>
          </cell>
          <cell r="B1911" t="str">
            <v>Income Tax Exp-Federal-Oth Inc/Ded</v>
          </cell>
          <cell r="C1911">
            <v>-8761362.5999999996</v>
          </cell>
        </row>
        <row r="1912">
          <cell r="A1912">
            <v>571000</v>
          </cell>
          <cell r="B1912" t="str">
            <v>Deferred Tax Expense-Federal</v>
          </cell>
          <cell r="C1912">
            <v>0</v>
          </cell>
        </row>
        <row r="1913">
          <cell r="A1913">
            <v>571001</v>
          </cell>
          <cell r="B1913" t="str">
            <v>Deferred Tax Exp-Dr-Federal-Electric</v>
          </cell>
          <cell r="C1913">
            <v>173641163.47</v>
          </cell>
        </row>
        <row r="1914">
          <cell r="A1914">
            <v>571002</v>
          </cell>
          <cell r="B1914" t="str">
            <v>Deferred Tax Exp-Dr-Federal-OID</v>
          </cell>
          <cell r="C1914">
            <v>1150197.99</v>
          </cell>
        </row>
        <row r="1915">
          <cell r="A1915">
            <v>571011</v>
          </cell>
          <cell r="B1915" t="str">
            <v>Deferred Tax Exp-Cr-Federal-Electric</v>
          </cell>
          <cell r="C1915">
            <v>-100091680.77</v>
          </cell>
        </row>
        <row r="1916">
          <cell r="A1916">
            <v>571012</v>
          </cell>
          <cell r="B1916" t="str">
            <v>Deferred Tax Exp-Cr-Federal-OID</v>
          </cell>
          <cell r="C1916">
            <v>-4601.1000000000004</v>
          </cell>
        </row>
        <row r="1917">
          <cell r="A1917">
            <v>573504</v>
          </cell>
          <cell r="B1917" t="str">
            <v>Investment Tax Credit-Federal-Electric</v>
          </cell>
          <cell r="C1917">
            <v>-4879050.57</v>
          </cell>
        </row>
        <row r="1918">
          <cell r="A1918">
            <v>573505</v>
          </cell>
          <cell r="B1918" t="str">
            <v>Investment Tax Credit-Federal-OID</v>
          </cell>
          <cell r="C1918">
            <v>-1721049.43</v>
          </cell>
        </row>
        <row r="1919">
          <cell r="A1919">
            <v>575000</v>
          </cell>
          <cell r="B1919" t="str">
            <v>State Income Tax</v>
          </cell>
          <cell r="C1919">
            <v>0</v>
          </cell>
        </row>
        <row r="1920">
          <cell r="A1920">
            <v>575001</v>
          </cell>
          <cell r="B1920" t="str">
            <v>State Income Tax-Electric</v>
          </cell>
          <cell r="C1920">
            <v>8851539.3900000006</v>
          </cell>
        </row>
        <row r="1921">
          <cell r="A1921">
            <v>575002</v>
          </cell>
          <cell r="B1921" t="str">
            <v>State Income Tax-Other Inc/Deduct</v>
          </cell>
          <cell r="C1921">
            <v>-1190729.58</v>
          </cell>
        </row>
        <row r="1922">
          <cell r="A1922">
            <v>576000</v>
          </cell>
          <cell r="B1922" t="str">
            <v>Deferred Tax Expense - State</v>
          </cell>
          <cell r="C1922">
            <v>0</v>
          </cell>
        </row>
        <row r="1923">
          <cell r="A1923">
            <v>576001</v>
          </cell>
          <cell r="B1923" t="str">
            <v>Deferred Tax Expense - DR - State -Electric</v>
          </cell>
          <cell r="C1923">
            <v>19888552.07</v>
          </cell>
        </row>
        <row r="1924">
          <cell r="A1924">
            <v>576002</v>
          </cell>
          <cell r="B1924" t="str">
            <v>Deferred Tax Expense DR - State - OID</v>
          </cell>
          <cell r="C1924">
            <v>156237.32</v>
          </cell>
        </row>
        <row r="1925">
          <cell r="A1925">
            <v>576011</v>
          </cell>
          <cell r="B1925" t="str">
            <v>Deferred Tax Expense - CR- State -Electric</v>
          </cell>
          <cell r="C1925">
            <v>-11613174.77</v>
          </cell>
        </row>
        <row r="1926">
          <cell r="A1926">
            <v>576012</v>
          </cell>
          <cell r="B1926" t="str">
            <v>Deferred Tax Expense - CR - State - OID</v>
          </cell>
          <cell r="C1926">
            <v>-624.99</v>
          </cell>
        </row>
        <row r="1927">
          <cell r="A1927">
            <v>578000</v>
          </cell>
          <cell r="B1927" t="str">
            <v>Franchise Tax</v>
          </cell>
          <cell r="C1927">
            <v>16794681.699999999</v>
          </cell>
        </row>
        <row r="1928">
          <cell r="A1928">
            <v>578001</v>
          </cell>
          <cell r="B1928" t="str">
            <v>Franchise Tax - Mines</v>
          </cell>
          <cell r="C1928">
            <v>136005</v>
          </cell>
        </row>
        <row r="1929">
          <cell r="A1929">
            <v>579000</v>
          </cell>
          <cell r="B1929" t="str">
            <v>Property Tax</v>
          </cell>
          <cell r="C1929">
            <v>3407834.5</v>
          </cell>
        </row>
        <row r="1930">
          <cell r="A1930">
            <v>579001</v>
          </cell>
          <cell r="B1930" t="str">
            <v>Property Tax -Mines</v>
          </cell>
          <cell r="C1930">
            <v>72347.02</v>
          </cell>
        </row>
        <row r="1931">
          <cell r="A1931">
            <v>579010</v>
          </cell>
          <cell r="B1931" t="str">
            <v>Property Tax - COS</v>
          </cell>
          <cell r="C1931">
            <v>24030142.469999999</v>
          </cell>
        </row>
        <row r="1932">
          <cell r="A1932">
            <v>579011</v>
          </cell>
          <cell r="B1932" t="str">
            <v>Property Tax - T&amp;D</v>
          </cell>
          <cell r="C1932">
            <v>35741989.82</v>
          </cell>
        </row>
        <row r="1933">
          <cell r="A1933">
            <v>580500</v>
          </cell>
          <cell r="B1933" t="str">
            <v>Payroll Tax Expense</v>
          </cell>
          <cell r="C1933">
            <v>22440749.039999999</v>
          </cell>
        </row>
        <row r="1934">
          <cell r="A1934">
            <v>580501</v>
          </cell>
          <cell r="B1934" t="str">
            <v>Payroll Tax Expense - Mines</v>
          </cell>
          <cell r="C1934">
            <v>1072111.4099999999</v>
          </cell>
        </row>
        <row r="1935">
          <cell r="A1935">
            <v>580600</v>
          </cell>
          <cell r="B1935" t="str">
            <v>Payroll Tax Expense-Medicare</v>
          </cell>
          <cell r="C1935">
            <v>0</v>
          </cell>
        </row>
        <row r="1936">
          <cell r="A1936">
            <v>580700</v>
          </cell>
          <cell r="B1936" t="str">
            <v>Payroll Tax Expense-Unemployment</v>
          </cell>
          <cell r="C1936">
            <v>2460911.2400000002</v>
          </cell>
        </row>
        <row r="1937">
          <cell r="A1937">
            <v>580701</v>
          </cell>
          <cell r="B1937" t="str">
            <v>Payroll Tax Expense-Unemployment - Mines</v>
          </cell>
          <cell r="C1937">
            <v>8091.48</v>
          </cell>
        </row>
        <row r="1938">
          <cell r="A1938">
            <v>580800</v>
          </cell>
          <cell r="B1938" t="str">
            <v>Other Payroll Related Taxes/Liab Exp</v>
          </cell>
          <cell r="C1938">
            <v>441.05</v>
          </cell>
        </row>
        <row r="1939">
          <cell r="A1939">
            <v>582300</v>
          </cell>
          <cell r="B1939" t="str">
            <v>Permits &amp; Licenses</v>
          </cell>
          <cell r="C1939">
            <v>1147153.98</v>
          </cell>
        </row>
        <row r="1940">
          <cell r="A1940">
            <v>582400</v>
          </cell>
          <cell r="B1940" t="str">
            <v>FERC Annual Fee</v>
          </cell>
          <cell r="C1940">
            <v>1081202.73</v>
          </cell>
        </row>
        <row r="1941">
          <cell r="A1941">
            <v>582450</v>
          </cell>
          <cell r="B1941" t="str">
            <v>Hydro FERC License Fee</v>
          </cell>
          <cell r="C1941">
            <v>2794186.99</v>
          </cell>
        </row>
        <row r="1942">
          <cell r="A1942">
            <v>582500</v>
          </cell>
          <cell r="B1942" t="str">
            <v>State Regulatory Fees</v>
          </cell>
          <cell r="C1942">
            <v>8031719.7999999998</v>
          </cell>
        </row>
        <row r="1943">
          <cell r="A1943">
            <v>582600</v>
          </cell>
          <cell r="B1943" t="str">
            <v>MSHA Assessments</v>
          </cell>
          <cell r="C1943">
            <v>15186.9</v>
          </cell>
        </row>
        <row r="1944">
          <cell r="A1944">
            <v>583100</v>
          </cell>
          <cell r="B1944" t="str">
            <v>Penalties &amp; Fines</v>
          </cell>
          <cell r="C1944">
            <v>28305.29</v>
          </cell>
        </row>
        <row r="1945">
          <cell r="A1945">
            <v>583200</v>
          </cell>
          <cell r="B1945" t="str">
            <v>Stamp Duty</v>
          </cell>
          <cell r="C1945">
            <v>901.34</v>
          </cell>
        </row>
        <row r="1946">
          <cell r="A1946">
            <v>583250</v>
          </cell>
          <cell r="B1946" t="str">
            <v>Government Charges &amp; Levies</v>
          </cell>
          <cell r="C1946">
            <v>0</v>
          </cell>
        </row>
        <row r="1947">
          <cell r="A1947">
            <v>583260</v>
          </cell>
          <cell r="B1947" t="str">
            <v>Washington Public Utility Tax</v>
          </cell>
          <cell r="C1947">
            <v>6664101.04</v>
          </cell>
        </row>
        <row r="1948">
          <cell r="A1948">
            <v>583261</v>
          </cell>
          <cell r="B1948" t="str">
            <v>Oregon Energy Resource Supplier Tax</v>
          </cell>
          <cell r="C1948">
            <v>354153.07</v>
          </cell>
        </row>
        <row r="1949">
          <cell r="A1949">
            <v>583262</v>
          </cell>
          <cell r="B1949" t="str">
            <v>Navajo Business Activity Tax</v>
          </cell>
          <cell r="C1949">
            <v>65401.87</v>
          </cell>
        </row>
        <row r="1950">
          <cell r="A1950">
            <v>583263</v>
          </cell>
          <cell r="B1950" t="str">
            <v>Montana Energy Tax</v>
          </cell>
          <cell r="C1950">
            <v>218559.6</v>
          </cell>
        </row>
        <row r="1951">
          <cell r="A1951">
            <v>583264</v>
          </cell>
          <cell r="B1951" t="str">
            <v>Washington Gross Revenue Tax - Retailing</v>
          </cell>
          <cell r="C1951">
            <v>46641.5</v>
          </cell>
        </row>
        <row r="1952">
          <cell r="A1952">
            <v>583265</v>
          </cell>
          <cell r="B1952" t="str">
            <v>Washington Gross Revenue Tax - Services</v>
          </cell>
          <cell r="C1952">
            <v>7130.54</v>
          </cell>
        </row>
        <row r="1953">
          <cell r="A1953">
            <v>583266</v>
          </cell>
          <cell r="B1953" t="str">
            <v>Idaho Kilowatt-Hour Tax</v>
          </cell>
          <cell r="C1953">
            <v>16824.39</v>
          </cell>
        </row>
        <row r="1954">
          <cell r="A1954">
            <v>583268</v>
          </cell>
          <cell r="B1954" t="str">
            <v>Utah Gross Receipts Tax</v>
          </cell>
          <cell r="C1954">
            <v>2623346.42</v>
          </cell>
        </row>
        <row r="1955">
          <cell r="A1955">
            <v>583269</v>
          </cell>
          <cell r="B1955" t="str">
            <v>Montana Wholesale Energy Transaction Tax</v>
          </cell>
          <cell r="C1955">
            <v>147703.76</v>
          </cell>
        </row>
        <row r="1956">
          <cell r="A1956">
            <v>583300</v>
          </cell>
          <cell r="B1956" t="str">
            <v>Recruiting Fees</v>
          </cell>
          <cell r="C1956">
            <v>0</v>
          </cell>
        </row>
        <row r="1957">
          <cell r="A1957">
            <v>583451</v>
          </cell>
          <cell r="B1957" t="str">
            <v>Extraction Tax - Mines</v>
          </cell>
          <cell r="C1957">
            <v>2315013.7799999998</v>
          </cell>
        </row>
        <row r="1958">
          <cell r="A1958">
            <v>583501</v>
          </cell>
          <cell r="B1958" t="str">
            <v>Federal Reclamation Tax-Mines</v>
          </cell>
          <cell r="C1958">
            <v>419323.9</v>
          </cell>
        </row>
        <row r="1959">
          <cell r="A1959">
            <v>583800</v>
          </cell>
          <cell r="B1959" t="str">
            <v>Miscellaneous Taxes</v>
          </cell>
          <cell r="C1959">
            <v>0</v>
          </cell>
        </row>
        <row r="1960">
          <cell r="A1960">
            <v>583900</v>
          </cell>
          <cell r="B1960" t="str">
            <v>Other Taxes and Fees - Other Inc/Ded</v>
          </cell>
          <cell r="C1960">
            <v>172584.75</v>
          </cell>
        </row>
        <row r="1961">
          <cell r="A1961">
            <v>584100</v>
          </cell>
          <cell r="B1961" t="str">
            <v>Government Royalties</v>
          </cell>
          <cell r="C1961">
            <v>67680</v>
          </cell>
        </row>
        <row r="1962">
          <cell r="A1962">
            <v>584101</v>
          </cell>
          <cell r="B1962" t="str">
            <v>Government Royalties - Mines</v>
          </cell>
          <cell r="C1962">
            <v>5022060.9400000004</v>
          </cell>
        </row>
        <row r="1963">
          <cell r="A1963">
            <v>584200</v>
          </cell>
          <cell r="B1963" t="str">
            <v>Other Royalties</v>
          </cell>
          <cell r="C1963">
            <v>870000</v>
          </cell>
        </row>
        <row r="1964">
          <cell r="A1964">
            <v>584201</v>
          </cell>
          <cell r="B1964" t="str">
            <v>Other Royalties - Mines</v>
          </cell>
          <cell r="C1964">
            <v>747484.53</v>
          </cell>
        </row>
        <row r="1965">
          <cell r="A1965">
            <v>584960</v>
          </cell>
          <cell r="B1965" t="str">
            <v>Mining - Taxes Other Non-Income - Credit</v>
          </cell>
          <cell r="C1965">
            <v>-10515610.84</v>
          </cell>
        </row>
        <row r="1966">
          <cell r="A1966">
            <v>585000</v>
          </cell>
          <cell r="B1966" t="str">
            <v>Interest Expense - Long-Term Debt</v>
          </cell>
          <cell r="C1966">
            <v>200978808.25999999</v>
          </cell>
        </row>
        <row r="1967">
          <cell r="A1967">
            <v>585031</v>
          </cell>
          <cell r="B1967" t="str">
            <v>Minority Interest Expense - QUIPS - PCI</v>
          </cell>
          <cell r="C1967">
            <v>7409645.8300000001</v>
          </cell>
        </row>
        <row r="1968">
          <cell r="A1968">
            <v>585032</v>
          </cell>
          <cell r="B1968" t="str">
            <v>Minority Interest Expense - QUIPS - PCII</v>
          </cell>
          <cell r="C1968">
            <v>4302375</v>
          </cell>
        </row>
        <row r="1969">
          <cell r="A1969">
            <v>585100</v>
          </cell>
          <cell r="B1969" t="str">
            <v>Interest Expense - Security Deposits</v>
          </cell>
          <cell r="C1969">
            <v>465965.12</v>
          </cell>
        </row>
        <row r="1970">
          <cell r="A1970">
            <v>585150</v>
          </cell>
          <cell r="B1970" t="str">
            <v>Interest Expense - Short Term Borrowings</v>
          </cell>
          <cell r="C1970">
            <v>1275767.8500000001</v>
          </cell>
        </row>
        <row r="1971">
          <cell r="A1971">
            <v>585420</v>
          </cell>
          <cell r="B1971" t="str">
            <v>Interest Expense on Regulatory Liabilities</v>
          </cell>
          <cell r="C1971">
            <v>5332383.79</v>
          </cell>
        </row>
        <row r="1972">
          <cell r="A1972">
            <v>585500</v>
          </cell>
          <cell r="B1972" t="str">
            <v>Intercompany Interest Expense</v>
          </cell>
          <cell r="C1972">
            <v>12476447.84</v>
          </cell>
        </row>
        <row r="1973">
          <cell r="A1973">
            <v>585800</v>
          </cell>
          <cell r="B1973" t="str">
            <v>Interest Capitalized (see also Oth Income)</v>
          </cell>
          <cell r="C1973">
            <v>-8329514.0300000003</v>
          </cell>
        </row>
        <row r="1974">
          <cell r="A1974">
            <v>585850</v>
          </cell>
          <cell r="B1974" t="str">
            <v>Interest Expense - AFUDC Automatically Calculated</v>
          </cell>
          <cell r="C1974">
            <v>5.9</v>
          </cell>
        </row>
        <row r="1975">
          <cell r="A1975">
            <v>585860</v>
          </cell>
          <cell r="B1975" t="str">
            <v>Interest Expense - AFUDC MANUAL ADJUSTMENT</v>
          </cell>
          <cell r="C1975">
            <v>1976625.54</v>
          </cell>
        </row>
        <row r="1976">
          <cell r="A1976">
            <v>585900</v>
          </cell>
          <cell r="B1976" t="str">
            <v>Interest Expense - Other</v>
          </cell>
          <cell r="C1976">
            <v>7757428.79</v>
          </cell>
        </row>
        <row r="1977">
          <cell r="A1977">
            <v>585901</v>
          </cell>
          <cell r="B1977" t="str">
            <v>Interest Expense - Pref Stock Mand. Redem.</v>
          </cell>
          <cell r="C1977">
            <v>3366000</v>
          </cell>
        </row>
        <row r="1978">
          <cell r="A1978">
            <v>586150</v>
          </cell>
          <cell r="B1978" t="str">
            <v>Amortization - Debt/Discount/Exp/Loss</v>
          </cell>
          <cell r="C1978">
            <v>4210231.46</v>
          </cell>
        </row>
        <row r="1979">
          <cell r="A1979">
            <v>586180</v>
          </cell>
          <cell r="B1979" t="str">
            <v>Amortization - Debt Premium/Gain</v>
          </cell>
          <cell r="C1979">
            <v>-2491.67</v>
          </cell>
        </row>
        <row r="1980">
          <cell r="A1980">
            <v>586190</v>
          </cell>
          <cell r="B1980" t="str">
            <v>Amortization - Loss on Reacquired Debt</v>
          </cell>
          <cell r="C1980">
            <v>5872062</v>
          </cell>
        </row>
        <row r="1981">
          <cell r="A1981">
            <v>586195</v>
          </cell>
          <cell r="B1981" t="str">
            <v>Amortization - Gain on Reacquired Debt</v>
          </cell>
          <cell r="C1981">
            <v>-79930.289999999994</v>
          </cell>
        </row>
        <row r="1982">
          <cell r="A1982">
            <v>586901</v>
          </cell>
          <cell r="B1982" t="str">
            <v>Amortization - Pref Stock Issuance</v>
          </cell>
          <cell r="C1982">
            <v>112057.68</v>
          </cell>
        </row>
        <row r="1983">
          <cell r="A1983">
            <v>599201</v>
          </cell>
          <cell r="B1983" t="str">
            <v>FAS 133 Pre-Tax Transition Adjustment</v>
          </cell>
          <cell r="C1983">
            <v>0</v>
          </cell>
        </row>
        <row r="1984">
          <cell r="A1984">
            <v>599202</v>
          </cell>
          <cell r="B1984" t="str">
            <v>FAS 143 Pre-Tax ARO Adjustment</v>
          </cell>
          <cell r="C1984">
            <v>1470992.87</v>
          </cell>
        </row>
        <row r="1985">
          <cell r="A1985">
            <v>599211</v>
          </cell>
          <cell r="B1985" t="str">
            <v>FAS 133 Tax on Transition Adjustment</v>
          </cell>
          <cell r="C1985">
            <v>0</v>
          </cell>
        </row>
        <row r="1986">
          <cell r="A1986">
            <v>599212</v>
          </cell>
          <cell r="B1986" t="str">
            <v>FAS 143 Tax on ARO Adjustment</v>
          </cell>
          <cell r="C1986">
            <v>-558242</v>
          </cell>
        </row>
        <row r="1987">
          <cell r="A1987">
            <v>599500</v>
          </cell>
          <cell r="B1987" t="str">
            <v>Preferred Dividend Requirement</v>
          </cell>
          <cell r="C1987">
            <v>3352082.97</v>
          </cell>
        </row>
        <row r="1988">
          <cell r="A1988">
            <v>599600</v>
          </cell>
          <cell r="B1988" t="str">
            <v>Dividends Declared - Common</v>
          </cell>
          <cell r="C1988">
            <v>160558406.08000001</v>
          </cell>
        </row>
        <row r="1989">
          <cell r="A1989">
            <v>699000</v>
          </cell>
          <cell r="B1989" t="str">
            <v>Labor FI/CO Recon</v>
          </cell>
          <cell r="C1989">
            <v>-3669462.64</v>
          </cell>
        </row>
        <row r="1990">
          <cell r="A1990">
            <v>699005</v>
          </cell>
          <cell r="B1990" t="str">
            <v>Benefits FI/CO Recon</v>
          </cell>
          <cell r="C1990">
            <v>0</v>
          </cell>
        </row>
        <row r="1991">
          <cell r="A1991">
            <v>699010</v>
          </cell>
          <cell r="B1991" t="str">
            <v>Vehicle/Equipment FI/CO Reconciliation</v>
          </cell>
          <cell r="C1991">
            <v>0</v>
          </cell>
        </row>
        <row r="1992">
          <cell r="A1992">
            <v>699020</v>
          </cell>
          <cell r="B1992" t="str">
            <v>Corporate Allocations FI/CO Reconciliation</v>
          </cell>
          <cell r="C1992">
            <v>-3099815.81</v>
          </cell>
        </row>
        <row r="1993">
          <cell r="A1993">
            <v>701010</v>
          </cell>
          <cell r="B1993" t="str">
            <v>Labor Costs Settled to Capital</v>
          </cell>
          <cell r="C1993">
            <v>-150233802.97999999</v>
          </cell>
        </row>
        <row r="1994">
          <cell r="A1994">
            <v>701020</v>
          </cell>
          <cell r="B1994" t="str">
            <v>Cost of Goods Sold - Settled to Capital</v>
          </cell>
          <cell r="C1994">
            <v>0</v>
          </cell>
        </row>
        <row r="1995">
          <cell r="A1995">
            <v>701030</v>
          </cell>
          <cell r="B1995" t="str">
            <v>Materials &amp; Supplies-Settled to Capital</v>
          </cell>
          <cell r="C1995">
            <v>1011158.03</v>
          </cell>
        </row>
        <row r="1996">
          <cell r="A1996">
            <v>701040</v>
          </cell>
          <cell r="B1996" t="str">
            <v>Mobile Equipment Costs-Settled to Capital</v>
          </cell>
          <cell r="C1996">
            <v>-3877.4</v>
          </cell>
        </row>
        <row r="1997">
          <cell r="A1997">
            <v>701050</v>
          </cell>
          <cell r="B1997" t="str">
            <v>Contracts &amp; Services-Settled to Capital</v>
          </cell>
          <cell r="C1997">
            <v>-6534856.9199999999</v>
          </cell>
        </row>
        <row r="1998">
          <cell r="A1998">
            <v>701060</v>
          </cell>
          <cell r="B1998" t="str">
            <v>Other Service &amp; Support-Settled to Capital</v>
          </cell>
          <cell r="C1998">
            <v>11919061.289999999</v>
          </cell>
        </row>
        <row r="1999">
          <cell r="A1999">
            <v>701070</v>
          </cell>
          <cell r="B1999" t="str">
            <v>Miscellaneous Costs-Settled to Capital</v>
          </cell>
          <cell r="C1999">
            <v>0</v>
          </cell>
        </row>
        <row r="2000">
          <cell r="A2000">
            <v>701075</v>
          </cell>
          <cell r="B2000" t="str">
            <v>Settled to Capital -  Surcharges</v>
          </cell>
          <cell r="C2000">
            <v>-39494229.390000001</v>
          </cell>
        </row>
        <row r="2001">
          <cell r="A2001">
            <v>701090</v>
          </cell>
          <cell r="B2001" t="str">
            <v>Project Costs-Settled to Capital</v>
          </cell>
          <cell r="C2001">
            <v>-62760.800000000003</v>
          </cell>
        </row>
        <row r="2002">
          <cell r="A2002">
            <v>888940</v>
          </cell>
          <cell r="B2002" t="str">
            <v>CWIP Data Clean Up</v>
          </cell>
          <cell r="C2002">
            <v>-8441.61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GRID Coal EFOR"/>
      <sheetName val="GRID Yearly OEA"/>
      <sheetName val="GRID Phantom 5"/>
      <sheetName val="GRID Station Service"/>
      <sheetName val="GRID Over MDC"/>
      <sheetName val="GRID Planned Maintenance"/>
      <sheetName val="GRID Forced Outage"/>
      <sheetName val="YearlyOEA"/>
      <sheetName val="Previous"/>
      <sheetName val="Delta"/>
      <sheetName val="AdjFactors"/>
      <sheetName val="PlannedMaint"/>
      <sheetName val="Sheet3"/>
      <sheetName val="Ra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39448</v>
          </cell>
          <cell r="C4">
            <v>39814</v>
          </cell>
          <cell r="D4">
            <v>40179</v>
          </cell>
          <cell r="E4">
            <v>40544</v>
          </cell>
          <cell r="F4">
            <v>40909</v>
          </cell>
          <cell r="G4">
            <v>41275</v>
          </cell>
          <cell r="H4">
            <v>41640</v>
          </cell>
          <cell r="I4">
            <v>42005</v>
          </cell>
          <cell r="J4">
            <v>42370</v>
          </cell>
          <cell r="K4">
            <v>42736</v>
          </cell>
        </row>
        <row r="10">
          <cell r="B10">
            <v>0.9562511333440199</v>
          </cell>
          <cell r="C10">
            <v>0.95614101731431855</v>
          </cell>
          <cell r="D10">
            <v>0.95614101731431855</v>
          </cell>
          <cell r="E10">
            <v>0.95614101731431855</v>
          </cell>
          <cell r="F10">
            <v>0.9562511333440199</v>
          </cell>
          <cell r="G10">
            <v>0.95355312723943908</v>
          </cell>
          <cell r="H10">
            <v>0.95614101731431855</v>
          </cell>
          <cell r="I10">
            <v>0.95614101731431855</v>
          </cell>
          <cell r="J10">
            <v>0.9562511333440199</v>
          </cell>
          <cell r="K10">
            <v>0.95614101731431855</v>
          </cell>
        </row>
        <row r="11">
          <cell r="B11">
            <v>0.96690495680684996</v>
          </cell>
          <cell r="C11">
            <v>0.96679361394802399</v>
          </cell>
          <cell r="D11">
            <v>0.96679361394802399</v>
          </cell>
          <cell r="E11">
            <v>0.96679361394802399</v>
          </cell>
          <cell r="F11">
            <v>0.96690495680684996</v>
          </cell>
          <cell r="G11">
            <v>0.96417689156849395</v>
          </cell>
          <cell r="H11">
            <v>0.96679361394802399</v>
          </cell>
          <cell r="I11">
            <v>0.96679361394802399</v>
          </cell>
          <cell r="J11">
            <v>0.96690495680684996</v>
          </cell>
          <cell r="K11">
            <v>0.96679361394802399</v>
          </cell>
        </row>
        <row r="12">
          <cell r="B12">
            <v>0.96282249435020695</v>
          </cell>
          <cell r="C12">
            <v>0.96271162160277901</v>
          </cell>
          <cell r="D12">
            <v>0.96271162160277901</v>
          </cell>
          <cell r="E12">
            <v>0.96271162160277901</v>
          </cell>
          <cell r="F12">
            <v>0.96282249435020695</v>
          </cell>
          <cell r="G12">
            <v>0.96010594753859657</v>
          </cell>
          <cell r="H12">
            <v>0.96271162160277901</v>
          </cell>
          <cell r="I12">
            <v>0.96271162160277901</v>
          </cell>
          <cell r="J12">
            <v>0.96282249435020695</v>
          </cell>
          <cell r="K12">
            <v>0.96271162160277901</v>
          </cell>
        </row>
        <row r="20">
          <cell r="B20">
            <v>0.93051165220984955</v>
          </cell>
          <cell r="C20">
            <v>0.94495881752329236</v>
          </cell>
          <cell r="D20">
            <v>0.93567270700087268</v>
          </cell>
          <cell r="E20">
            <v>0.93451815072358957</v>
          </cell>
          <cell r="F20">
            <v>0.92541575050004754</v>
          </cell>
          <cell r="G20">
            <v>0.93556319790081244</v>
          </cell>
          <cell r="H20">
            <v>0.94804993091629697</v>
          </cell>
          <cell r="I20">
            <v>0.94227492922934786</v>
          </cell>
          <cell r="J20">
            <v>0.92824680700549311</v>
          </cell>
          <cell r="K20">
            <v>0.92920392535672214</v>
          </cell>
        </row>
        <row r="21">
          <cell r="B21">
            <v>0.9465949316002602</v>
          </cell>
          <cell r="C21">
            <v>0.9612918066251116</v>
          </cell>
          <cell r="D21">
            <v>0.95184519181494054</v>
          </cell>
          <cell r="E21">
            <v>0.95067067979488362</v>
          </cell>
          <cell r="F21">
            <v>0.94141095059478241</v>
          </cell>
          <cell r="G21">
            <v>0.95173378992240654</v>
          </cell>
          <cell r="H21">
            <v>0.96443634787171584</v>
          </cell>
          <cell r="I21">
            <v>0.95856152909446957</v>
          </cell>
          <cell r="J21">
            <v>0.9442909400422701</v>
          </cell>
          <cell r="K21">
            <v>0.94526460155211078</v>
          </cell>
        </row>
        <row r="22">
          <cell r="B22">
            <v>0.93379686514570026</v>
          </cell>
          <cell r="C22">
            <v>0.94829503682135408</v>
          </cell>
          <cell r="D22">
            <v>0.9389761412711064</v>
          </cell>
          <cell r="E22">
            <v>0.93781750878133485</v>
          </cell>
          <cell r="F22">
            <v>0.92868297212737783</v>
          </cell>
          <cell r="G22">
            <v>0.93886624554427878</v>
          </cell>
          <cell r="H22">
            <v>0.95139706352821207</v>
          </cell>
          <cell r="I22">
            <v>0.94560167293995101</v>
          </cell>
          <cell r="J22">
            <v>0.93152402380422361</v>
          </cell>
          <cell r="K22">
            <v>0.93248452130452741</v>
          </cell>
        </row>
        <row r="30">
          <cell r="B30">
            <v>0.94161687269631522</v>
          </cell>
          <cell r="C30">
            <v>0.94878931750080409</v>
          </cell>
          <cell r="D30">
            <v>0.9368057195046392</v>
          </cell>
          <cell r="E30">
            <v>0.91095205676673607</v>
          </cell>
          <cell r="F30">
            <v>0.93051631300070869</v>
          </cell>
          <cell r="G30">
            <v>0.95210436451375891</v>
          </cell>
          <cell r="H30">
            <v>0.94554675321487147</v>
          </cell>
          <cell r="I30">
            <v>0.92444086875048226</v>
          </cell>
          <cell r="J30">
            <v>0.91843083053995345</v>
          </cell>
          <cell r="K30">
            <v>0.94273078330471483</v>
          </cell>
        </row>
        <row r="31">
          <cell r="B31">
            <v>0.93913632151852178</v>
          </cell>
          <cell r="C31">
            <v>0.94628987157194644</v>
          </cell>
          <cell r="D31">
            <v>0.93433784260240538</v>
          </cell>
          <cell r="E31">
            <v>0.90855228753696904</v>
          </cell>
          <cell r="F31">
            <v>0.92806500461499497</v>
          </cell>
          <cell r="G31">
            <v>0.94959618558105341</v>
          </cell>
          <cell r="H31">
            <v>0.94305584934477649</v>
          </cell>
          <cell r="I31">
            <v>0.92200556522919652</v>
          </cell>
          <cell r="J31">
            <v>0.9160113595805025</v>
          </cell>
          <cell r="K31">
            <v>0.94024729769323423</v>
          </cell>
        </row>
        <row r="32">
          <cell r="B32">
            <v>0.93854288793760998</v>
          </cell>
          <cell r="C32">
            <v>0.94569191771349115</v>
          </cell>
          <cell r="D32">
            <v>0.93374744114628827</v>
          </cell>
          <cell r="E32">
            <v>0.90797817979021833</v>
          </cell>
          <cell r="F32">
            <v>0.92747856692071318</v>
          </cell>
          <cell r="G32">
            <v>0.94899614248622521</v>
          </cell>
          <cell r="H32">
            <v>0.94245993904202985</v>
          </cell>
          <cell r="I32">
            <v>0.92142295645168715</v>
          </cell>
          <cell r="J32">
            <v>0.91543253849902972</v>
          </cell>
          <cell r="K32">
            <v>0.93965316209435701</v>
          </cell>
        </row>
        <row r="40">
          <cell r="B40">
            <v>0.94915698786752778</v>
          </cell>
          <cell r="C40">
            <v>0.95450341578171993</v>
          </cell>
          <cell r="D40">
            <v>0.95391661270714734</v>
          </cell>
          <cell r="E40">
            <v>0.95450341578171993</v>
          </cell>
          <cell r="F40">
            <v>0.95085685387102692</v>
          </cell>
          <cell r="G40">
            <v>0.95450341578171993</v>
          </cell>
          <cell r="H40">
            <v>0.95391661270714734</v>
          </cell>
          <cell r="I40">
            <v>0.95450341578171993</v>
          </cell>
          <cell r="J40">
            <v>0.95461885246752776</v>
          </cell>
          <cell r="K40">
            <v>0.95450341578171993</v>
          </cell>
        </row>
        <row r="41">
          <cell r="B41">
            <v>0.96068419668989169</v>
          </cell>
          <cell r="C41">
            <v>0.96609555526551127</v>
          </cell>
          <cell r="D41">
            <v>0.96550162565479702</v>
          </cell>
          <cell r="E41">
            <v>0.96609555526551127</v>
          </cell>
          <cell r="F41">
            <v>0.96240470702372061</v>
          </cell>
          <cell r="G41">
            <v>0.96609555526551127</v>
          </cell>
          <cell r="H41">
            <v>0.96550162565479702</v>
          </cell>
          <cell r="I41">
            <v>0.96609555526551127</v>
          </cell>
          <cell r="J41">
            <v>0.96621239389304214</v>
          </cell>
          <cell r="K41">
            <v>0.96609555526551127</v>
          </cell>
        </row>
        <row r="42">
          <cell r="B42">
            <v>0.94894062899730003</v>
          </cell>
          <cell r="C42">
            <v>0.95428583820150215</v>
          </cell>
          <cell r="D42">
            <v>0.95369916888778461</v>
          </cell>
          <cell r="E42">
            <v>0.95428583820150215</v>
          </cell>
          <cell r="F42">
            <v>0.95064010751896766</v>
          </cell>
          <cell r="G42">
            <v>0.95428583820150215</v>
          </cell>
          <cell r="H42">
            <v>0.95369916888778461</v>
          </cell>
          <cell r="I42">
            <v>0.95428583820150215</v>
          </cell>
          <cell r="J42">
            <v>0.95440124857369557</v>
          </cell>
          <cell r="K42">
            <v>0.95428583820150215</v>
          </cell>
        </row>
        <row r="50">
          <cell r="B50">
            <v>0.95611845695507258</v>
          </cell>
          <cell r="C50">
            <v>0.95600892154574602</v>
          </cell>
          <cell r="D50">
            <v>0.95051351868545031</v>
          </cell>
          <cell r="E50">
            <v>0.95600892154574602</v>
          </cell>
          <cell r="F50">
            <v>0.95611845695507258</v>
          </cell>
          <cell r="G50">
            <v>0.95051351868545031</v>
          </cell>
          <cell r="H50">
            <v>0.95600892154574602</v>
          </cell>
          <cell r="I50">
            <v>0.95600892154574602</v>
          </cell>
          <cell r="J50">
            <v>0.95065509786563818</v>
          </cell>
          <cell r="K50">
            <v>0.95600892154574602</v>
          </cell>
        </row>
        <row r="51">
          <cell r="B51">
            <v>0.96833500681934226</v>
          </cell>
          <cell r="C51">
            <v>0.96822407185038994</v>
          </cell>
          <cell r="D51">
            <v>0.96265845293832908</v>
          </cell>
          <cell r="E51">
            <v>0.96822407185038994</v>
          </cell>
          <cell r="F51">
            <v>0.96833500681934226</v>
          </cell>
          <cell r="G51">
            <v>0.96265845293832908</v>
          </cell>
          <cell r="H51">
            <v>0.96822407185038994</v>
          </cell>
          <cell r="I51">
            <v>0.96822407185038994</v>
          </cell>
          <cell r="J51">
            <v>0.96280184110892186</v>
          </cell>
          <cell r="K51">
            <v>0.96822407185038994</v>
          </cell>
        </row>
        <row r="52">
          <cell r="B52">
            <v>0.95830451101166303</v>
          </cell>
          <cell r="C52">
            <v>0.95819472516231607</v>
          </cell>
          <cell r="D52">
            <v>0.95268675770018885</v>
          </cell>
          <cell r="E52">
            <v>0.95819472516231607</v>
          </cell>
          <cell r="F52">
            <v>0.95830451101166303</v>
          </cell>
          <cell r="G52">
            <v>0.95268675770018885</v>
          </cell>
          <cell r="H52">
            <v>0.95819472516231607</v>
          </cell>
          <cell r="I52">
            <v>0.95819472516231607</v>
          </cell>
          <cell r="J52">
            <v>0.95282866058476612</v>
          </cell>
          <cell r="K52">
            <v>0.95819472516231607</v>
          </cell>
        </row>
        <row r="60">
          <cell r="B60">
            <v>0.96665154945382392</v>
          </cell>
          <cell r="C60">
            <v>0.961467344138772</v>
          </cell>
          <cell r="D60">
            <v>0.96656578335957066</v>
          </cell>
          <cell r="E60">
            <v>0.96656578335957066</v>
          </cell>
          <cell r="F60">
            <v>0.96237389891436165</v>
          </cell>
          <cell r="G60">
            <v>0.96656578335957066</v>
          </cell>
          <cell r="H60">
            <v>0.96656578335957066</v>
          </cell>
          <cell r="I60">
            <v>0.96226305070581986</v>
          </cell>
          <cell r="J60">
            <v>0.96665154945382392</v>
          </cell>
          <cell r="K60">
            <v>0.96656578335957066</v>
          </cell>
        </row>
        <row r="61">
          <cell r="B61">
            <v>0.9745326708372295</v>
          </cell>
          <cell r="C61">
            <v>0.96930619863563772</v>
          </cell>
          <cell r="D61">
            <v>0.97444620549100713</v>
          </cell>
          <cell r="E61">
            <v>0.97444620549100713</v>
          </cell>
          <cell r="F61">
            <v>0.97022014456291084</v>
          </cell>
          <cell r="G61">
            <v>0.97444620549100713</v>
          </cell>
          <cell r="H61">
            <v>0.97444620549100713</v>
          </cell>
          <cell r="I61">
            <v>0.97010839260762893</v>
          </cell>
          <cell r="J61">
            <v>0.9745326708372295</v>
          </cell>
          <cell r="K61">
            <v>0.97444620549100713</v>
          </cell>
        </row>
        <row r="62">
          <cell r="B62">
            <v>0.96616687978029003</v>
          </cell>
          <cell r="C62">
            <v>0.96098527377529874</v>
          </cell>
          <cell r="D62">
            <v>0.96608115668832117</v>
          </cell>
          <cell r="E62">
            <v>0.96608115668832117</v>
          </cell>
          <cell r="F62">
            <v>0.96189137401315195</v>
          </cell>
          <cell r="G62">
            <v>0.96608115668832117</v>
          </cell>
          <cell r="H62">
            <v>0.96608115668832117</v>
          </cell>
          <cell r="I62">
            <v>0.96178058138282241</v>
          </cell>
          <cell r="J62">
            <v>0.96616687978029003</v>
          </cell>
          <cell r="K62">
            <v>0.96608115668832117</v>
          </cell>
        </row>
        <row r="70">
          <cell r="B70">
            <v>0.95959670837677302</v>
          </cell>
          <cell r="C70">
            <v>0.95753834573959495</v>
          </cell>
          <cell r="D70">
            <v>0.95948093584488348</v>
          </cell>
          <cell r="E70">
            <v>0.95948093584488348</v>
          </cell>
          <cell r="F70">
            <v>0.9538224634632716</v>
          </cell>
          <cell r="G70">
            <v>0.95948093584488348</v>
          </cell>
          <cell r="H70">
            <v>0.95948093584488348</v>
          </cell>
          <cell r="I70">
            <v>0.95753834573959495</v>
          </cell>
          <cell r="J70">
            <v>0.95959670837677302</v>
          </cell>
          <cell r="K70">
            <v>0.95948093584488348</v>
          </cell>
        </row>
        <row r="71">
          <cell r="B71">
            <v>0.95689016009865502</v>
          </cell>
          <cell r="C71">
            <v>0.95483760308565491</v>
          </cell>
          <cell r="D71">
            <v>0.9567747141038867</v>
          </cell>
          <cell r="E71">
            <v>0.9567747141038867</v>
          </cell>
          <cell r="F71">
            <v>0.95113220147760502</v>
          </cell>
          <cell r="G71">
            <v>0.9567747141038867</v>
          </cell>
          <cell r="H71">
            <v>0.9567747141038867</v>
          </cell>
          <cell r="I71">
            <v>0.95483760308565491</v>
          </cell>
          <cell r="J71">
            <v>0.95689016009865502</v>
          </cell>
          <cell r="K71">
            <v>0.9567747141038867</v>
          </cell>
        </row>
        <row r="72">
          <cell r="B72">
            <v>0.95302507147069648</v>
          </cell>
          <cell r="C72">
            <v>0.95098080518436501</v>
          </cell>
          <cell r="D72">
            <v>0.95291009178754904</v>
          </cell>
          <cell r="E72">
            <v>0.95291009178754904</v>
          </cell>
          <cell r="F72">
            <v>0.94729037050377907</v>
          </cell>
          <cell r="G72">
            <v>0.95291009178754904</v>
          </cell>
          <cell r="H72">
            <v>0.95291009178754904</v>
          </cell>
          <cell r="I72">
            <v>0.95098080518436501</v>
          </cell>
          <cell r="J72">
            <v>0.95302507147069648</v>
          </cell>
          <cell r="K72">
            <v>0.95291009178754904</v>
          </cell>
        </row>
        <row r="80">
          <cell r="B80">
            <v>0.98117532087301529</v>
          </cell>
          <cell r="C80">
            <v>0.98113124107590222</v>
          </cell>
          <cell r="D80">
            <v>0.98039160986703677</v>
          </cell>
          <cell r="E80">
            <v>0.98113124107590222</v>
          </cell>
          <cell r="F80">
            <v>0.98117532087301529</v>
          </cell>
          <cell r="G80">
            <v>0.97891983592727727</v>
          </cell>
          <cell r="H80">
            <v>0.98113124107590222</v>
          </cell>
          <cell r="I80">
            <v>0.98113124107590222</v>
          </cell>
          <cell r="J80">
            <v>0.98043981797261459</v>
          </cell>
          <cell r="K80">
            <v>0.98113124107590222</v>
          </cell>
        </row>
        <row r="81">
          <cell r="B81">
            <v>0.98833401461312254</v>
          </cell>
          <cell r="C81">
            <v>0.98828961320807562</v>
          </cell>
          <cell r="D81">
            <v>0.98754458562081349</v>
          </cell>
          <cell r="E81">
            <v>0.98828961320807562</v>
          </cell>
          <cell r="F81">
            <v>0.98833401461312254</v>
          </cell>
          <cell r="G81">
            <v>0.98606207356049058</v>
          </cell>
          <cell r="H81">
            <v>0.98828961320807562</v>
          </cell>
          <cell r="I81">
            <v>0.98828961320807562</v>
          </cell>
          <cell r="J81">
            <v>0.98759314545462618</v>
          </cell>
          <cell r="K81">
            <v>0.98828961320807562</v>
          </cell>
        </row>
        <row r="82">
          <cell r="B82">
            <v>0.98600510614889925</v>
          </cell>
          <cell r="C82">
            <v>0.98596080937124198</v>
          </cell>
          <cell r="D82">
            <v>0.98521753736562379</v>
          </cell>
          <cell r="E82">
            <v>0.98596080937124198</v>
          </cell>
          <cell r="F82">
            <v>0.98600510614889925</v>
          </cell>
          <cell r="G82">
            <v>0.98373851869400797</v>
          </cell>
          <cell r="H82">
            <v>0.98596080937124198</v>
          </cell>
          <cell r="I82">
            <v>0.98596080937124198</v>
          </cell>
          <cell r="J82">
            <v>0.98526598277313282</v>
          </cell>
          <cell r="K82">
            <v>0.98596080937124198</v>
          </cell>
        </row>
        <row r="93">
          <cell r="B93">
            <v>0.90838544553890221</v>
          </cell>
          <cell r="C93">
            <v>0.96178363623435181</v>
          </cell>
          <cell r="D93">
            <v>0.93856103349477027</v>
          </cell>
          <cell r="E93">
            <v>0.92775447578427195</v>
          </cell>
          <cell r="F93">
            <v>0.91535979007167279</v>
          </cell>
          <cell r="G93">
            <v>0.92952163733596893</v>
          </cell>
          <cell r="H93">
            <v>0.92683476874508053</v>
          </cell>
          <cell r="I93">
            <v>0.92189134340942713</v>
          </cell>
          <cell r="J93">
            <v>0.91856996969617255</v>
          </cell>
          <cell r="K93">
            <v>0.91487857723559307</v>
          </cell>
        </row>
        <row r="94">
          <cell r="B94">
            <v>0.89757019918126146</v>
          </cell>
          <cell r="C94">
            <v>0.95033263047495076</v>
          </cell>
          <cell r="D94">
            <v>0.92738651627988256</v>
          </cell>
          <cell r="E94">
            <v>0.91670862155544497</v>
          </cell>
          <cell r="F94">
            <v>0.90446150709705908</v>
          </cell>
          <cell r="G94">
            <v>0.91845474326372611</v>
          </cell>
          <cell r="H94">
            <v>0.91579986455762041</v>
          </cell>
          <cell r="I94">
            <v>0.91091529569431384</v>
          </cell>
          <cell r="J94">
            <v>0.90763346629028518</v>
          </cell>
          <cell r="K94">
            <v>0.90398602358590219</v>
          </cell>
        </row>
        <row r="95">
          <cell r="B95">
            <v>0.88950848618116551</v>
          </cell>
          <cell r="C95">
            <v>0.94179702074937865</v>
          </cell>
          <cell r="D95">
            <v>0.9190570018405364</v>
          </cell>
          <cell r="E95">
            <v>0.90847501284335241</v>
          </cell>
          <cell r="F95">
            <v>0.89633789838489175</v>
          </cell>
          <cell r="G95">
            <v>0.91020545139717024</v>
          </cell>
          <cell r="H95">
            <v>0.90757441803508132</v>
          </cell>
          <cell r="I95">
            <v>0.90273372094062487</v>
          </cell>
          <cell r="J95">
            <v>0.89948136796840583</v>
          </cell>
          <cell r="K95">
            <v>0.89586668552755866</v>
          </cell>
        </row>
        <row r="103">
          <cell r="B103">
            <v>0.96506607295026403</v>
          </cell>
          <cell r="C103">
            <v>0.96446509876030118</v>
          </cell>
          <cell r="D103">
            <v>0.94896252773661594</v>
          </cell>
          <cell r="E103">
            <v>0.92924234547854567</v>
          </cell>
          <cell r="F103">
            <v>0.91276734557165728</v>
          </cell>
          <cell r="G103">
            <v>0.9450868849806946</v>
          </cell>
          <cell r="H103">
            <v>0.93152213533497008</v>
          </cell>
          <cell r="I103">
            <v>0.91647552228256968</v>
          </cell>
          <cell r="J103">
            <v>0.90669609584927402</v>
          </cell>
          <cell r="K103">
            <v>0.92370838499269592</v>
          </cell>
        </row>
        <row r="104">
          <cell r="B104">
            <v>0.97816409288950867</v>
          </cell>
          <cell r="C104">
            <v>0.97755496218866667</v>
          </cell>
          <cell r="D104">
            <v>0.96184198797076592</v>
          </cell>
          <cell r="E104">
            <v>0.94185416047299508</v>
          </cell>
          <cell r="F104">
            <v>0.92515555942279848</v>
          </cell>
          <cell r="G104">
            <v>0.95791374441629074</v>
          </cell>
          <cell r="H104">
            <v>0.94416489197562747</v>
          </cell>
          <cell r="I104">
            <v>0.92891406405825327</v>
          </cell>
          <cell r="J104">
            <v>0.91900190979832697</v>
          </cell>
          <cell r="K104">
            <v>0.93624509225429842</v>
          </cell>
        </row>
        <row r="105">
          <cell r="B105">
            <v>0.95294536202374369</v>
          </cell>
          <cell r="C105">
            <v>0.95235193574644195</v>
          </cell>
          <cell r="D105">
            <v>0.93704406867854029</v>
          </cell>
          <cell r="E105">
            <v>0.91757156130540063</v>
          </cell>
          <cell r="F105">
            <v>0.90130347853815984</v>
          </cell>
          <cell r="G105">
            <v>0.93321710191156493</v>
          </cell>
          <cell r="H105">
            <v>0.91982271822715089</v>
          </cell>
          <cell r="I105">
            <v>0.90496508254359931</v>
          </cell>
          <cell r="J105">
            <v>0.89530848044756672</v>
          </cell>
          <cell r="K105">
            <v>0.91210710438744924</v>
          </cell>
        </row>
        <row r="113">
          <cell r="B113">
            <v>0.90823465010999549</v>
          </cell>
          <cell r="C113">
            <v>0.90273516726519454</v>
          </cell>
          <cell r="D113">
            <v>0.91779713150902453</v>
          </cell>
          <cell r="E113">
            <v>0.92373166211752622</v>
          </cell>
          <cell r="F113">
            <v>0.91676962050947552</v>
          </cell>
          <cell r="G113">
            <v>0.90935362759908178</v>
          </cell>
          <cell r="H113">
            <v>0.93396515721431395</v>
          </cell>
          <cell r="I113">
            <v>0.927839671979939</v>
          </cell>
          <cell r="J113">
            <v>0.91950081103730907</v>
          </cell>
          <cell r="K113">
            <v>0.91072296421988597</v>
          </cell>
        </row>
        <row r="114">
          <cell r="B114">
            <v>0.90680970091525148</v>
          </cell>
          <cell r="C114">
            <v>0.90131884632929327</v>
          </cell>
          <cell r="D114">
            <v>0.91635717952819684</v>
          </cell>
          <cell r="E114">
            <v>0.92228239932190992</v>
          </cell>
          <cell r="F114">
            <v>0.91533128061311431</v>
          </cell>
          <cell r="G114">
            <v>0.90792692281609644</v>
          </cell>
          <cell r="H114">
            <v>0.93249983886455656</v>
          </cell>
          <cell r="I114">
            <v>0.92638396403785661</v>
          </cell>
          <cell r="J114">
            <v>0.91805818611643042</v>
          </cell>
          <cell r="K114">
            <v>0.90929411105474534</v>
          </cell>
        </row>
        <row r="115">
          <cell r="B115">
            <v>0.91451674805217742</v>
          </cell>
          <cell r="C115">
            <v>0.90897922626021865</v>
          </cell>
          <cell r="D115">
            <v>0.92414537143853515</v>
          </cell>
          <cell r="E115">
            <v>0.93012095014239293</v>
          </cell>
          <cell r="F115">
            <v>0.92311075332769599</v>
          </cell>
          <cell r="G115">
            <v>0.91564346531003449</v>
          </cell>
          <cell r="H115">
            <v>0.94042522850921006</v>
          </cell>
          <cell r="I115">
            <v>0.93425737438020962</v>
          </cell>
          <cell r="J115">
            <v>0.9258608350158618</v>
          </cell>
          <cell r="K115">
            <v>0.91702227338930675</v>
          </cell>
        </row>
        <row r="123">
          <cell r="B123">
            <v>0.86548608754872536</v>
          </cell>
          <cell r="C123">
            <v>0.86205162329188301</v>
          </cell>
          <cell r="D123">
            <v>0.89657855262920061</v>
          </cell>
          <cell r="E123">
            <v>0.8962393250269951</v>
          </cell>
          <cell r="F123">
            <v>0.88965579674715467</v>
          </cell>
          <cell r="G123">
            <v>0.90370233227551677</v>
          </cell>
          <cell r="H123">
            <v>0.91048688431962721</v>
          </cell>
          <cell r="I123">
            <v>0.91184379472844934</v>
          </cell>
          <cell r="J123">
            <v>0.89721060892145599</v>
          </cell>
          <cell r="K123">
            <v>0.91184379472844934</v>
          </cell>
        </row>
        <row r="124">
          <cell r="B124">
            <v>0.88914571280153454</v>
          </cell>
          <cell r="C124">
            <v>0.88561736126166113</v>
          </cell>
          <cell r="D124">
            <v>0.92108814656732219</v>
          </cell>
          <cell r="E124">
            <v>0.92073964556597254</v>
          </cell>
          <cell r="F124">
            <v>0.91397614465088906</v>
          </cell>
          <cell r="G124">
            <v>0.92840666759566659</v>
          </cell>
          <cell r="H124">
            <v>0.93537668762266102</v>
          </cell>
          <cell r="I124">
            <v>0.93677069162805993</v>
          </cell>
          <cell r="J124">
            <v>0.92173748125980681</v>
          </cell>
          <cell r="K124">
            <v>0.93677069162805993</v>
          </cell>
        </row>
        <row r="125">
          <cell r="B125">
            <v>0.87732735041410703</v>
          </cell>
          <cell r="C125">
            <v>0.87384589707835048</v>
          </cell>
          <cell r="D125">
            <v>0.90884521118545158</v>
          </cell>
          <cell r="E125">
            <v>0.90850134239574842</v>
          </cell>
          <cell r="F125">
            <v>0.90182774069928717</v>
          </cell>
          <cell r="G125">
            <v>0.91606645576921808</v>
          </cell>
          <cell r="H125">
            <v>0.9229438315632813</v>
          </cell>
          <cell r="I125">
            <v>0.92431930672209395</v>
          </cell>
          <cell r="J125">
            <v>0.90948591503982257</v>
          </cell>
          <cell r="K125">
            <v>0.92431930672209395</v>
          </cell>
        </row>
        <row r="128">
          <cell r="B128">
            <v>0.95515695067264572</v>
          </cell>
          <cell r="C128">
            <v>0.96306818181818177</v>
          </cell>
          <cell r="D128">
            <v>0.92391304347826086</v>
          </cell>
          <cell r="E128">
            <v>0.95738636363636365</v>
          </cell>
          <cell r="F128">
            <v>0.95515695067264572</v>
          </cell>
          <cell r="G128">
            <v>0.95170454545454541</v>
          </cell>
          <cell r="H128">
            <v>0.94886363636363635</v>
          </cell>
          <cell r="I128">
            <v>0.89673913043478259</v>
          </cell>
          <cell r="J128">
            <v>0.9467488789237668</v>
          </cell>
          <cell r="K128">
            <v>0.94602272727272729</v>
          </cell>
        </row>
        <row r="129">
          <cell r="B129">
            <v>0.87802419354838712</v>
          </cell>
          <cell r="C129">
            <v>0.90869565217391302</v>
          </cell>
          <cell r="D129">
            <v>0.87908163265306127</v>
          </cell>
          <cell r="E129">
            <v>0.77946428571428572</v>
          </cell>
          <cell r="F129">
            <v>0.87046370967741937</v>
          </cell>
          <cell r="G129">
            <v>0.86377551020408161</v>
          </cell>
          <cell r="H129">
            <v>0.85867346938775513</v>
          </cell>
          <cell r="I129">
            <v>0.89601449275362322</v>
          </cell>
          <cell r="J129">
            <v>0.85236625514403297</v>
          </cell>
          <cell r="K129">
            <v>0.85052083333333328</v>
          </cell>
        </row>
        <row r="130">
          <cell r="B130">
            <v>0.95328065956715902</v>
          </cell>
          <cell r="C130">
            <v>0.93111871030776749</v>
          </cell>
          <cell r="D130">
            <v>0.94942847246276407</v>
          </cell>
          <cell r="E130">
            <v>0.94769657083477654</v>
          </cell>
          <cell r="F130">
            <v>0.94641016832703539</v>
          </cell>
          <cell r="G130">
            <v>0.94423276757880148</v>
          </cell>
          <cell r="H130">
            <v>0.91890571568148505</v>
          </cell>
          <cell r="I130">
            <v>0.94076896432282642</v>
          </cell>
          <cell r="J130">
            <v>0.94125729989694262</v>
          </cell>
          <cell r="K130">
            <v>0.94076896432282642</v>
          </cell>
        </row>
        <row r="131">
          <cell r="B131">
            <v>0.97706422018348627</v>
          </cell>
          <cell r="C131">
            <v>0.97826086956521741</v>
          </cell>
          <cell r="D131">
            <v>0.97826086956521741</v>
          </cell>
          <cell r="E131">
            <v>0.97826086956521741</v>
          </cell>
          <cell r="F131">
            <v>0.97844827586206895</v>
          </cell>
          <cell r="G131">
            <v>0.97826086956521741</v>
          </cell>
          <cell r="H131">
            <v>0.97619047619047616</v>
          </cell>
          <cell r="I131">
            <v>0.97681159420289854</v>
          </cell>
          <cell r="J131">
            <v>0.97701149425287359</v>
          </cell>
          <cell r="K131">
            <v>0.97681159420289854</v>
          </cell>
        </row>
        <row r="132">
          <cell r="B132">
            <v>0.97706422018348627</v>
          </cell>
          <cell r="C132">
            <v>0.97826086956521741</v>
          </cell>
          <cell r="D132">
            <v>0.97826086956521741</v>
          </cell>
          <cell r="E132">
            <v>0.97826086956521741</v>
          </cell>
          <cell r="F132">
            <v>0.97844827586206895</v>
          </cell>
          <cell r="G132">
            <v>0.97826086956521741</v>
          </cell>
          <cell r="H132">
            <v>0.97619047619047616</v>
          </cell>
          <cell r="I132">
            <v>0.97826086956521741</v>
          </cell>
          <cell r="J132">
            <v>0.97844827586206895</v>
          </cell>
          <cell r="K132">
            <v>0.97826086956521741</v>
          </cell>
        </row>
        <row r="133">
          <cell r="B133">
            <v>0.97844827586206895</v>
          </cell>
          <cell r="C133">
            <v>0.97685185185185186</v>
          </cell>
          <cell r="D133">
            <v>0.97826086956521741</v>
          </cell>
          <cell r="E133">
            <v>0.97826086956521741</v>
          </cell>
          <cell r="F133">
            <v>0.97844827586206895</v>
          </cell>
          <cell r="G133">
            <v>0.97826086956521741</v>
          </cell>
          <cell r="H133">
            <v>0.97826086956521741</v>
          </cell>
          <cell r="I133">
            <v>0.97619047619047616</v>
          </cell>
          <cell r="J133">
            <v>0.97844827586206895</v>
          </cell>
          <cell r="K133">
            <v>0.97826086956521741</v>
          </cell>
        </row>
        <row r="139">
          <cell r="B139">
            <v>0.95560489813347671</v>
          </cell>
          <cell r="C139">
            <v>0.98071488106430804</v>
          </cell>
          <cell r="D139">
            <v>0.96347103014345115</v>
          </cell>
          <cell r="E139">
            <v>0.95548488779767937</v>
          </cell>
          <cell r="F139">
            <v>0.98154448711320352</v>
          </cell>
          <cell r="G139">
            <v>0.98286594726889653</v>
          </cell>
          <cell r="H139">
            <v>0.98286594726889653</v>
          </cell>
          <cell r="I139">
            <v>0.98149147766636002</v>
          </cell>
          <cell r="J139">
            <v>0.98291114596679408</v>
          </cell>
          <cell r="K139">
            <v>0.98286594726889653</v>
          </cell>
        </row>
        <row r="140">
          <cell r="B140">
            <v>0.9575696149623929</v>
          </cell>
          <cell r="C140">
            <v>0.98273122383835521</v>
          </cell>
          <cell r="D140">
            <v>0.96545191968346233</v>
          </cell>
          <cell r="E140">
            <v>0.95744935788620444</v>
          </cell>
          <cell r="F140">
            <v>0.98356253555134776</v>
          </cell>
          <cell r="G140">
            <v>0.98488671261965988</v>
          </cell>
          <cell r="H140">
            <v>0.98488671261965988</v>
          </cell>
          <cell r="I140">
            <v>0.98350941711746109</v>
          </cell>
          <cell r="J140">
            <v>0.98493200424575678</v>
          </cell>
          <cell r="K140">
            <v>0.98488671261965988</v>
          </cell>
        </row>
        <row r="141">
          <cell r="B141">
            <v>0.95594497881552343</v>
          </cell>
          <cell r="C141">
            <v>0.98106389788736659</v>
          </cell>
          <cell r="D141">
            <v>0.96381391022464735</v>
          </cell>
          <cell r="E141">
            <v>0.95582492577044642</v>
          </cell>
          <cell r="F141">
            <v>0.98189379917647224</v>
          </cell>
          <cell r="G141">
            <v>0.98321572961342052</v>
          </cell>
          <cell r="H141">
            <v>0.98321572961342052</v>
          </cell>
          <cell r="I141">
            <v>0.98184077086462618</v>
          </cell>
          <cell r="J141">
            <v>0.98326094439663125</v>
          </cell>
          <cell r="K141">
            <v>0.98321572961342052</v>
          </cell>
        </row>
        <row r="149">
          <cell r="B149">
            <v>0.97172704409007615</v>
          </cell>
          <cell r="C149">
            <v>0.96781451870842361</v>
          </cell>
          <cell r="D149">
            <v>0.98486351199160216</v>
          </cell>
          <cell r="E149">
            <v>0.97006074155765254</v>
          </cell>
          <cell r="F149">
            <v>0.96789060255823023</v>
          </cell>
          <cell r="G149">
            <v>0.96781451870842361</v>
          </cell>
          <cell r="H149">
            <v>0.96532078536252597</v>
          </cell>
          <cell r="I149">
            <v>0.96781451870842361</v>
          </cell>
          <cell r="J149">
            <v>0.96789060255823023</v>
          </cell>
          <cell r="K149">
            <v>0.96532078536252597</v>
          </cell>
        </row>
        <row r="150">
          <cell r="B150">
            <v>0.98418806126765257</v>
          </cell>
          <cell r="C150">
            <v>0.9802253633130692</v>
          </cell>
          <cell r="D150">
            <v>0.99749298568499667</v>
          </cell>
          <cell r="E150">
            <v>0.98250039077536222</v>
          </cell>
          <cell r="F150">
            <v>0.98030242283002966</v>
          </cell>
          <cell r="G150">
            <v>0.9802253633130692</v>
          </cell>
          <cell r="H150">
            <v>0.97769965138404114</v>
          </cell>
          <cell r="I150">
            <v>0.9802253633130692</v>
          </cell>
          <cell r="J150">
            <v>0.98030242283002966</v>
          </cell>
          <cell r="K150">
            <v>0.97769965138404114</v>
          </cell>
        </row>
        <row r="151">
          <cell r="B151">
            <v>0.97650098586207679</v>
          </cell>
          <cell r="C151">
            <v>0.97256923886004532</v>
          </cell>
          <cell r="D151">
            <v>0.98970199115940027</v>
          </cell>
          <cell r="E151">
            <v>0.97482649704800883</v>
          </cell>
          <cell r="F151">
            <v>0.97264569649781107</v>
          </cell>
          <cell r="G151">
            <v>0.97256923886004532</v>
          </cell>
          <cell r="H151">
            <v>0.97006325419536366</v>
          </cell>
          <cell r="I151">
            <v>0.97256923886004532</v>
          </cell>
          <cell r="J151">
            <v>0.97264569649781107</v>
          </cell>
          <cell r="K151">
            <v>0.97006325419536366</v>
          </cell>
        </row>
        <row r="159">
          <cell r="B159">
            <v>0.97698691872998777</v>
          </cell>
          <cell r="C159">
            <v>0.97863460540093772</v>
          </cell>
          <cell r="D159">
            <v>0.97690490428394172</v>
          </cell>
          <cell r="E159">
            <v>0.97690490428394172</v>
          </cell>
          <cell r="F159">
            <v>0.97371347257911378</v>
          </cell>
          <cell r="G159">
            <v>0.97690490428394172</v>
          </cell>
          <cell r="H159">
            <v>0.97690490428394172</v>
          </cell>
          <cell r="I159">
            <v>0.97743323711539776</v>
          </cell>
          <cell r="J159">
            <v>0.97815808501952239</v>
          </cell>
          <cell r="K159">
            <v>0.9780793511513185</v>
          </cell>
        </row>
        <row r="160">
          <cell r="B160">
            <v>0.96379635680416886</v>
          </cell>
          <cell r="C160">
            <v>0.96542179761629432</v>
          </cell>
          <cell r="D160">
            <v>0.96371544965711387</v>
          </cell>
          <cell r="E160">
            <v>0.96371544965711387</v>
          </cell>
          <cell r="F160">
            <v>0.96056710632606812</v>
          </cell>
          <cell r="G160">
            <v>0.96371544965711387</v>
          </cell>
          <cell r="H160">
            <v>0.96371544965711387</v>
          </cell>
          <cell r="I160">
            <v>0.96423664932557951</v>
          </cell>
          <cell r="J160">
            <v>0.96495171086411125</v>
          </cell>
          <cell r="K160">
            <v>0.96487404000293886</v>
          </cell>
        </row>
        <row r="161">
          <cell r="B161">
            <v>0.96165635511543945</v>
          </cell>
          <cell r="C161">
            <v>0.96327818681858846</v>
          </cell>
          <cell r="D161">
            <v>0.96157562761362825</v>
          </cell>
          <cell r="E161">
            <v>0.96157562761362825</v>
          </cell>
          <cell r="F161">
            <v>0.95843427482575838</v>
          </cell>
          <cell r="G161">
            <v>0.96157562761362825</v>
          </cell>
          <cell r="H161">
            <v>0.96157562761362825</v>
          </cell>
          <cell r="I161">
            <v>0.96209567001669971</v>
          </cell>
          <cell r="J161">
            <v>0.96280914384130289</v>
          </cell>
          <cell r="K161">
            <v>0.96273164543956435</v>
          </cell>
        </row>
        <row r="169">
          <cell r="B169">
            <v>0.97662378345163436</v>
          </cell>
          <cell r="C169">
            <v>0.97420613386044386</v>
          </cell>
          <cell r="D169">
            <v>0.97353495771545895</v>
          </cell>
          <cell r="E169">
            <v>0.97420613386044386</v>
          </cell>
          <cell r="F169">
            <v>0.97428792173565337</v>
          </cell>
          <cell r="G169">
            <v>0.97092238888941917</v>
          </cell>
          <cell r="H169">
            <v>0.97420613386044386</v>
          </cell>
          <cell r="I169">
            <v>0.97420613386044386</v>
          </cell>
          <cell r="J169">
            <v>0.97362053267394444</v>
          </cell>
          <cell r="K169">
            <v>0.97420613386044386</v>
          </cell>
        </row>
        <row r="170">
          <cell r="B170">
            <v>0.97589643257238445</v>
          </cell>
          <cell r="C170">
            <v>0.97348058355126577</v>
          </cell>
          <cell r="D170">
            <v>0.97280990727180483</v>
          </cell>
          <cell r="E170">
            <v>0.97348058355126577</v>
          </cell>
          <cell r="F170">
            <v>0.97356231051409126</v>
          </cell>
          <cell r="G170">
            <v>0.97019928418399592</v>
          </cell>
          <cell r="H170">
            <v>0.97348058355126577</v>
          </cell>
          <cell r="I170">
            <v>0.97348058355126577</v>
          </cell>
          <cell r="J170">
            <v>0.97289541849743588</v>
          </cell>
          <cell r="K170">
            <v>0.97348058355126577</v>
          </cell>
        </row>
        <row r="171">
          <cell r="B171">
            <v>0.95809047468667996</v>
          </cell>
          <cell r="C171">
            <v>0.95571870463182507</v>
          </cell>
          <cell r="D171">
            <v>0.95506026534103261</v>
          </cell>
          <cell r="E171">
            <v>0.95571870463182507</v>
          </cell>
          <cell r="F171">
            <v>0.95579894042529112</v>
          </cell>
          <cell r="G171">
            <v>0.95249727501752679</v>
          </cell>
          <cell r="H171">
            <v>0.95571870463182507</v>
          </cell>
          <cell r="I171">
            <v>0.95571870463182507</v>
          </cell>
          <cell r="J171">
            <v>0.95514421635060853</v>
          </cell>
          <cell r="K171">
            <v>0.95571870463182507</v>
          </cell>
        </row>
        <row r="179">
          <cell r="B179">
            <v>0.90187815589653231</v>
          </cell>
          <cell r="C179">
            <v>0.90907240670577105</v>
          </cell>
          <cell r="D179">
            <v>0.92564266622788793</v>
          </cell>
          <cell r="E179">
            <v>0.92635296189597072</v>
          </cell>
          <cell r="F179">
            <v>0.92370705393734009</v>
          </cell>
          <cell r="G179">
            <v>0.91506299917170697</v>
          </cell>
          <cell r="H179">
            <v>0.92649591283016608</v>
          </cell>
          <cell r="I179">
            <v>0.92520092488329064</v>
          </cell>
          <cell r="J179">
            <v>0.92026038582563363</v>
          </cell>
          <cell r="K179">
            <v>0.92024716572876675</v>
          </cell>
        </row>
        <row r="180">
          <cell r="B180">
            <v>0.87933824688891671</v>
          </cell>
          <cell r="C180">
            <v>0.88635269762476632</v>
          </cell>
          <cell r="D180">
            <v>0.90250883009499805</v>
          </cell>
          <cell r="E180">
            <v>0.90320137391974986</v>
          </cell>
          <cell r="F180">
            <v>0.90062159299196054</v>
          </cell>
          <cell r="G180">
            <v>0.89219357207369399</v>
          </cell>
          <cell r="H180">
            <v>0.90334075219723076</v>
          </cell>
          <cell r="I180">
            <v>0.90207812883341754</v>
          </cell>
          <cell r="J180">
            <v>0.89726106465990096</v>
          </cell>
          <cell r="K180">
            <v>0.897248174962189</v>
          </cell>
        </row>
        <row r="181">
          <cell r="B181">
            <v>0.88916182031651858</v>
          </cell>
          <cell r="C181">
            <v>0.89625463335731936</v>
          </cell>
          <cell r="D181">
            <v>0.91259125491032311</v>
          </cell>
          <cell r="E181">
            <v>0.91329153552480113</v>
          </cell>
          <cell r="F181">
            <v>0.91068293443882919</v>
          </cell>
          <cell r="G181">
            <v>0.90216075944204643</v>
          </cell>
          <cell r="H181">
            <v>0.91343247087403201</v>
          </cell>
          <cell r="I181">
            <v>0.91215574204696892</v>
          </cell>
          <cell r="J181">
            <v>0.90728486378793816</v>
          </cell>
          <cell r="K181">
            <v>0.90727183009229084</v>
          </cell>
        </row>
        <row r="189">
          <cell r="B189">
            <v>0.93136565655589609</v>
          </cell>
          <cell r="C189">
            <v>0.92836389277737164</v>
          </cell>
          <cell r="D189">
            <v>0.92229615491608163</v>
          </cell>
          <cell r="E189">
            <v>0.92735260313382328</v>
          </cell>
          <cell r="F189">
            <v>0.92836389277737164</v>
          </cell>
          <cell r="G189">
            <v>0.92533002384672658</v>
          </cell>
          <cell r="H189">
            <v>0.91723970669833987</v>
          </cell>
          <cell r="I189">
            <v>0.92836389277737164</v>
          </cell>
          <cell r="J189">
            <v>0.92735260313382328</v>
          </cell>
          <cell r="K189">
            <v>0.92229615491608163</v>
          </cell>
        </row>
        <row r="190">
          <cell r="B190">
            <v>0.90852074537048344</v>
          </cell>
          <cell r="C190">
            <v>0.90559261006047431</v>
          </cell>
          <cell r="D190">
            <v>0.89967370411236658</v>
          </cell>
          <cell r="E190">
            <v>0.90460612573578969</v>
          </cell>
          <cell r="F190">
            <v>0.90559261006047431</v>
          </cell>
          <cell r="G190">
            <v>0.90263315708642045</v>
          </cell>
          <cell r="H190">
            <v>0.89474128248894347</v>
          </cell>
          <cell r="I190">
            <v>0.90559261006047431</v>
          </cell>
          <cell r="J190">
            <v>0.90460612573578969</v>
          </cell>
          <cell r="K190">
            <v>0.89967370411236658</v>
          </cell>
        </row>
        <row r="191">
          <cell r="B191">
            <v>0.9064969667569116</v>
          </cell>
          <cell r="C191">
            <v>0.90357535402511346</v>
          </cell>
          <cell r="D191">
            <v>0.89766963275697542</v>
          </cell>
          <cell r="E191">
            <v>0.90259106714709048</v>
          </cell>
          <cell r="F191">
            <v>0.90357535402511346</v>
          </cell>
          <cell r="G191">
            <v>0.9006224933910445</v>
          </cell>
          <cell r="H191">
            <v>0.89274819836686037</v>
          </cell>
          <cell r="I191">
            <v>0.90357535402511346</v>
          </cell>
          <cell r="J191">
            <v>0.90259106714709048</v>
          </cell>
          <cell r="K191">
            <v>0.89766963275697542</v>
          </cell>
        </row>
        <row r="199">
          <cell r="B199">
            <v>0.92568435011361971</v>
          </cell>
          <cell r="C199">
            <v>0.92266048344797214</v>
          </cell>
          <cell r="D199">
            <v>0.91765146887985072</v>
          </cell>
          <cell r="E199">
            <v>0.91063884848448073</v>
          </cell>
          <cell r="F199">
            <v>0.92375116492696852</v>
          </cell>
          <cell r="G199">
            <v>0.918653271793475</v>
          </cell>
          <cell r="H199">
            <v>0.91464606013897787</v>
          </cell>
          <cell r="I199">
            <v>0.90963704557085645</v>
          </cell>
          <cell r="J199">
            <v>0.9056773277425163</v>
          </cell>
          <cell r="K199">
            <v>0.90562983391635921</v>
          </cell>
        </row>
        <row r="200">
          <cell r="B200">
            <v>0.92184475140940259</v>
          </cell>
          <cell r="C200">
            <v>0.91883342728542128</v>
          </cell>
          <cell r="D200">
            <v>0.91384518935227577</v>
          </cell>
          <cell r="E200">
            <v>0.90686165624587201</v>
          </cell>
          <cell r="F200">
            <v>0.91991958478257341</v>
          </cell>
          <cell r="G200">
            <v>0.91484283693890478</v>
          </cell>
          <cell r="H200">
            <v>0.9108522465923885</v>
          </cell>
          <cell r="I200">
            <v>0.90586400865924277</v>
          </cell>
          <cell r="J200">
            <v>0.90192071514167438</v>
          </cell>
          <cell r="K200">
            <v>0.90187341831272627</v>
          </cell>
        </row>
        <row r="201">
          <cell r="B201">
            <v>0.92122379348584937</v>
          </cell>
          <cell r="C201">
            <v>0.91821449780057462</v>
          </cell>
          <cell r="D201">
            <v>0.91322961996235219</v>
          </cell>
          <cell r="E201">
            <v>0.90625079098884087</v>
          </cell>
          <cell r="F201">
            <v>0.91929992365814961</v>
          </cell>
          <cell r="G201">
            <v>0.91422659552999663</v>
          </cell>
          <cell r="H201">
            <v>0.91023869325941886</v>
          </cell>
          <cell r="I201">
            <v>0.90525381542119632</v>
          </cell>
          <cell r="J201">
            <v>0.90131317812025313</v>
          </cell>
          <cell r="K201">
            <v>0.90126591315061833</v>
          </cell>
        </row>
        <row r="209">
          <cell r="B209">
            <v>0.91935280679365539</v>
          </cell>
          <cell r="C209">
            <v>0.90935233790595582</v>
          </cell>
          <cell r="D209">
            <v>0.89576516478033974</v>
          </cell>
          <cell r="E209">
            <v>0.92938312782728838</v>
          </cell>
          <cell r="F209">
            <v>0.92162281372401011</v>
          </cell>
          <cell r="G209">
            <v>0.90889709268047103</v>
          </cell>
          <cell r="H209">
            <v>0.90368127296699163</v>
          </cell>
          <cell r="I209">
            <v>0.92710690169986432</v>
          </cell>
          <cell r="J209">
            <v>0.91821780332847802</v>
          </cell>
          <cell r="K209">
            <v>0.90889709268047103</v>
          </cell>
        </row>
        <row r="210">
          <cell r="B210">
            <v>0.92875715598631647</v>
          </cell>
          <cell r="C210">
            <v>0.91865438915509046</v>
          </cell>
          <cell r="D210">
            <v>0.90492822855951704</v>
          </cell>
          <cell r="E210">
            <v>0.93889008033047161</v>
          </cell>
          <cell r="F210">
            <v>0.93105038353196168</v>
          </cell>
          <cell r="G210">
            <v>0.91819448708292273</v>
          </cell>
          <cell r="H210">
            <v>0.91292531310810976</v>
          </cell>
          <cell r="I210">
            <v>0.93659056996963286</v>
          </cell>
          <cell r="J210">
            <v>0.92761054221349393</v>
          </cell>
          <cell r="K210">
            <v>0.91819448708292273</v>
          </cell>
        </row>
        <row r="211">
          <cell r="B211">
            <v>0.92058388679212633</v>
          </cell>
          <cell r="C211">
            <v>0.9105700265522364</v>
          </cell>
          <cell r="D211">
            <v>0.89696465921766477</v>
          </cell>
          <cell r="E211">
            <v>0.93062763915213542</v>
          </cell>
          <cell r="F211">
            <v>0.92285693342618103</v>
          </cell>
          <cell r="G211">
            <v>0.91011417172042053</v>
          </cell>
          <cell r="H211">
            <v>0.90489136764655487</v>
          </cell>
          <cell r="I211">
            <v>0.92834836499305606</v>
          </cell>
          <cell r="J211">
            <v>0.91944736347509903</v>
          </cell>
          <cell r="K211">
            <v>0.91011417172042053</v>
          </cell>
        </row>
        <row r="219">
          <cell r="B219">
            <v>0.92076488175301263</v>
          </cell>
          <cell r="C219">
            <v>0.90985706076993722</v>
          </cell>
          <cell r="D219">
            <v>0.89790622371954387</v>
          </cell>
          <cell r="E219">
            <v>0.88874981439176437</v>
          </cell>
          <cell r="F219">
            <v>0.92724837411565231</v>
          </cell>
          <cell r="G219">
            <v>0.91896246042737961</v>
          </cell>
          <cell r="H219">
            <v>0.90758071085557657</v>
          </cell>
          <cell r="I219">
            <v>0.88923552888998392</v>
          </cell>
          <cell r="J219">
            <v>0.93098046845885229</v>
          </cell>
          <cell r="K219">
            <v>0.91896246042737961</v>
          </cell>
        </row>
        <row r="220">
          <cell r="B220">
            <v>0.92883191208749005</v>
          </cell>
          <cell r="C220">
            <v>0.91782852520643421</v>
          </cell>
          <cell r="D220">
            <v>0.90577298415731289</v>
          </cell>
          <cell r="E220">
            <v>0.89653635344700033</v>
          </cell>
          <cell r="F220">
            <v>0.93537220779982211</v>
          </cell>
          <cell r="G220">
            <v>0.92701369933909794</v>
          </cell>
          <cell r="H220">
            <v>0.91553223167326814</v>
          </cell>
          <cell r="I220">
            <v>0.89702632340029709</v>
          </cell>
          <cell r="J220">
            <v>0.93913699986952581</v>
          </cell>
          <cell r="K220">
            <v>0.92701369933909794</v>
          </cell>
        </row>
        <row r="221">
          <cell r="B221">
            <v>0.92456297171145441</v>
          </cell>
          <cell r="C221">
            <v>0.91361015673896284</v>
          </cell>
          <cell r="D221">
            <v>0.90161002333170848</v>
          </cell>
          <cell r="E221">
            <v>0.89241584446361255</v>
          </cell>
          <cell r="F221">
            <v>0.93107320802113869</v>
          </cell>
          <cell r="G221">
            <v>0.92275311552544226</v>
          </cell>
          <cell r="H221">
            <v>0.9113244170423429</v>
          </cell>
          <cell r="I221">
            <v>0.89290356249975478</v>
          </cell>
          <cell r="J221">
            <v>0.93482069698931813</v>
          </cell>
          <cell r="K221">
            <v>0.92275311552544226</v>
          </cell>
        </row>
        <row r="229">
          <cell r="B229">
            <v>0.88020870814256247</v>
          </cell>
          <cell r="C229">
            <v>0.86287123710717195</v>
          </cell>
          <cell r="D229">
            <v>0.84261586367772223</v>
          </cell>
          <cell r="E229">
            <v>0.88427351310254798</v>
          </cell>
          <cell r="F229">
            <v>0.88708027962600577</v>
          </cell>
          <cell r="G229">
            <v>0.87779405036773328</v>
          </cell>
          <cell r="H229">
            <v>0.87582257753114856</v>
          </cell>
          <cell r="I229">
            <v>0.89502705181855557</v>
          </cell>
          <cell r="J229">
            <v>0.90366988372942358</v>
          </cell>
          <cell r="K229">
            <v>0.90231758654127259</v>
          </cell>
        </row>
        <row r="230">
          <cell r="B230">
            <v>0.88489154113625634</v>
          </cell>
          <cell r="C230">
            <v>0.86746183233879792</v>
          </cell>
          <cell r="D230">
            <v>0.84709869749990341</v>
          </cell>
          <cell r="E230">
            <v>0.88897797142510249</v>
          </cell>
          <cell r="F230">
            <v>0.89179967033761753</v>
          </cell>
          <cell r="G230">
            <v>0.88246403704555698</v>
          </cell>
          <cell r="H230">
            <v>0.88048207569873616</v>
          </cell>
          <cell r="I230">
            <v>0.89978872046569836</v>
          </cell>
          <cell r="J230">
            <v>0.90847753344680204</v>
          </cell>
          <cell r="K230">
            <v>0.90711804184915323</v>
          </cell>
        </row>
        <row r="231">
          <cell r="B231">
            <v>0.88356339128009587</v>
          </cell>
          <cell r="C231">
            <v>0.86615984305052196</v>
          </cell>
          <cell r="D231">
            <v>0.84582727161216853</v>
          </cell>
          <cell r="E231">
            <v>0.88764368817117745</v>
          </cell>
          <cell r="F231">
            <v>0.89046115194432163</v>
          </cell>
          <cell r="G231">
            <v>0.88113953067456852</v>
          </cell>
          <cell r="H231">
            <v>0.87916054408968769</v>
          </cell>
          <cell r="I231">
            <v>0.89843821116133016</v>
          </cell>
          <cell r="J231">
            <v>0.90711398294453027</v>
          </cell>
          <cell r="K231">
            <v>0.90575653183262006</v>
          </cell>
        </row>
        <row r="239">
          <cell r="B239">
            <v>0.88704766847354533</v>
          </cell>
          <cell r="C239">
            <v>0.88225493479097616</v>
          </cell>
          <cell r="D239">
            <v>0.90476168861494122</v>
          </cell>
          <cell r="E239">
            <v>0.90340164093366704</v>
          </cell>
          <cell r="F239">
            <v>0.88636457942351077</v>
          </cell>
          <cell r="G239">
            <v>0.90626509838197655</v>
          </cell>
          <cell r="H239">
            <v>0.91914585967950402</v>
          </cell>
          <cell r="I239">
            <v>0.91779831829998459</v>
          </cell>
          <cell r="J239">
            <v>0.90184793122429341</v>
          </cell>
          <cell r="K239">
            <v>0.90562990886898698</v>
          </cell>
        </row>
        <row r="240">
          <cell r="B240">
            <v>0.89131625770514611</v>
          </cell>
          <cell r="C240">
            <v>0.88650046076215194</v>
          </cell>
          <cell r="D240">
            <v>0.90911552002496288</v>
          </cell>
          <cell r="E240">
            <v>0.90774892761662052</v>
          </cell>
          <cell r="F240">
            <v>0.89062988154138945</v>
          </cell>
          <cell r="G240">
            <v>0.91062616439614674</v>
          </cell>
          <cell r="H240">
            <v>0.92356890959930127</v>
          </cell>
          <cell r="I240">
            <v>0.92221488367467108</v>
          </cell>
          <cell r="J240">
            <v>0.90618774125320645</v>
          </cell>
          <cell r="K240">
            <v>0.9099879182682632</v>
          </cell>
        </row>
        <row r="241">
          <cell r="B241">
            <v>0.87983514363271531</v>
          </cell>
          <cell r="C241">
            <v>0.87508137934488062</v>
          </cell>
          <cell r="D241">
            <v>0.89740513226955787</v>
          </cell>
          <cell r="E241">
            <v>0.89605614304436731</v>
          </cell>
          <cell r="F241">
            <v>0.87915760873373372</v>
          </cell>
          <cell r="G241">
            <v>0.89889631791304703</v>
          </cell>
          <cell r="H241">
            <v>0.91167234660811236</v>
          </cell>
          <cell r="I241">
            <v>0.91033576199677946</v>
          </cell>
          <cell r="J241">
            <v>0.89451506644398271</v>
          </cell>
          <cell r="K241">
            <v>0.89826629308320127</v>
          </cell>
        </row>
        <row r="249">
          <cell r="B249">
            <v>0.89814745064437185</v>
          </cell>
          <cell r="C249">
            <v>0.89751081861390014</v>
          </cell>
          <cell r="D249">
            <v>0.87848023709285394</v>
          </cell>
          <cell r="E249">
            <v>0.87817162396586712</v>
          </cell>
          <cell r="F249">
            <v>0.903724633469567</v>
          </cell>
          <cell r="G249">
            <v>0.91927602716744183</v>
          </cell>
          <cell r="H249">
            <v>0.90027942873826017</v>
          </cell>
          <cell r="I249">
            <v>0.89950364036700181</v>
          </cell>
          <cell r="J249">
            <v>0.91549362743130536</v>
          </cell>
          <cell r="K249">
            <v>0.91526266370794052</v>
          </cell>
        </row>
        <row r="250">
          <cell r="B250">
            <v>0.89815228345750053</v>
          </cell>
          <cell r="C250">
            <v>0.89751564800139572</v>
          </cell>
          <cell r="D250">
            <v>0.8784849640792971</v>
          </cell>
          <cell r="E250">
            <v>0.87817634929170363</v>
          </cell>
          <cell r="F250">
            <v>0.90372949629278188</v>
          </cell>
          <cell r="G250">
            <v>0.91928097367065775</v>
          </cell>
          <cell r="H250">
            <v>0.90028427302328218</v>
          </cell>
          <cell r="I250">
            <v>0.89950848047760879</v>
          </cell>
          <cell r="J250">
            <v>0.91549855358192644</v>
          </cell>
          <cell r="K250">
            <v>0.9152675886157764</v>
          </cell>
        </row>
        <row r="251">
          <cell r="B251">
            <v>0.89973220557290023</v>
          </cell>
          <cell r="C251">
            <v>0.89909445022381607</v>
          </cell>
          <cell r="D251">
            <v>0.88003028979784004</v>
          </cell>
          <cell r="E251">
            <v>0.87972113213200975</v>
          </cell>
          <cell r="F251">
            <v>0.90531922917419871</v>
          </cell>
          <cell r="G251">
            <v>0.9208980628517679</v>
          </cell>
          <cell r="H251">
            <v>0.90186794547982874</v>
          </cell>
          <cell r="I251">
            <v>0.90109078825266142</v>
          </cell>
          <cell r="J251">
            <v>0.91710898918183659</v>
          </cell>
          <cell r="K251">
            <v>0.91687761792973177</v>
          </cell>
        </row>
        <row r="259">
          <cell r="B259">
            <v>0.85718690301471978</v>
          </cell>
          <cell r="C259">
            <v>0.8923463119502999</v>
          </cell>
          <cell r="D259">
            <v>0.89305702794132658</v>
          </cell>
          <cell r="E259">
            <v>0.8728874836341437</v>
          </cell>
          <cell r="F259">
            <v>0.84936877224782192</v>
          </cell>
          <cell r="G259">
            <v>0.90219714333238954</v>
          </cell>
          <cell r="H259">
            <v>0.91490093121184124</v>
          </cell>
          <cell r="I259">
            <v>0.9160127739833992</v>
          </cell>
          <cell r="J259">
            <v>0.90382231678880021</v>
          </cell>
          <cell r="K259">
            <v>0.922198179734944</v>
          </cell>
        </row>
        <row r="260">
          <cell r="B260">
            <v>0.85140226164234456</v>
          </cell>
          <cell r="C260">
            <v>0.88632440077032304</v>
          </cell>
          <cell r="D260">
            <v>0.88703032056449782</v>
          </cell>
          <cell r="E260">
            <v>0.86699688844014333</v>
          </cell>
          <cell r="F260">
            <v>0.84363689076075266</v>
          </cell>
          <cell r="G260">
            <v>0.89610875478724905</v>
          </cell>
          <cell r="H260">
            <v>0.90872681240566333</v>
          </cell>
          <cell r="I260">
            <v>0.90983115201580644</v>
          </cell>
          <cell r="J260">
            <v>0.89772296092068715</v>
          </cell>
          <cell r="K260">
            <v>0.91597481616596954</v>
          </cell>
        </row>
        <row r="261">
          <cell r="B261">
            <v>0.84926954118889841</v>
          </cell>
          <cell r="C261">
            <v>0.88410420208977814</v>
          </cell>
          <cell r="D261">
            <v>0.88480835358986754</v>
          </cell>
          <cell r="E261">
            <v>0.86482510421974013</v>
          </cell>
          <cell r="F261">
            <v>0.8415236221763629</v>
          </cell>
          <cell r="G261">
            <v>0.89386404678499365</v>
          </cell>
          <cell r="H261">
            <v>0.90645049679466883</v>
          </cell>
          <cell r="I261">
            <v>0.90755207008884098</v>
          </cell>
          <cell r="J261">
            <v>0.89547420941209876</v>
          </cell>
          <cell r="K261">
            <v>0.91368034466490677</v>
          </cell>
        </row>
        <row r="267">
          <cell r="B267">
            <v>0.9663569118666927</v>
          </cell>
          <cell r="C267">
            <v>0.96886577747699998</v>
          </cell>
          <cell r="D267">
            <v>0.96886577747699998</v>
          </cell>
          <cell r="E267">
            <v>0.96886577747699998</v>
          </cell>
          <cell r="F267">
            <v>0.96898143483152688</v>
          </cell>
          <cell r="G267">
            <v>0.96622081172198504</v>
          </cell>
          <cell r="H267">
            <v>0.96622081172198504</v>
          </cell>
          <cell r="I267">
            <v>0.96886577747699998</v>
          </cell>
          <cell r="J267">
            <v>0.96898143483152688</v>
          </cell>
          <cell r="K267">
            <v>0.96886577747699998</v>
          </cell>
        </row>
        <row r="273">
          <cell r="B273">
            <v>0.94504399539432149</v>
          </cell>
          <cell r="C273">
            <v>0.9443221496094254</v>
          </cell>
          <cell r="D273">
            <v>0.93861351613336796</v>
          </cell>
          <cell r="E273">
            <v>0.94203869621900249</v>
          </cell>
          <cell r="F273">
            <v>0.9572696986320578</v>
          </cell>
          <cell r="G273">
            <v>0.96373150342802083</v>
          </cell>
          <cell r="H273">
            <v>0.95688114325675189</v>
          </cell>
          <cell r="I273">
            <v>0.95461661174133383</v>
          </cell>
          <cell r="J273">
            <v>0.95699937123967127</v>
          </cell>
          <cell r="K273">
            <v>0.96420182666366039</v>
          </cell>
        </row>
        <row r="274">
          <cell r="B274">
            <v>0.94840053764424981</v>
          </cell>
          <cell r="C274">
            <v>0.94767612805715329</v>
          </cell>
          <cell r="D274">
            <v>0.94194721904943268</v>
          </cell>
          <cell r="E274">
            <v>0.94538456445406505</v>
          </cell>
          <cell r="F274">
            <v>0.96066966329369663</v>
          </cell>
          <cell r="G274">
            <v>0.96715441868340368</v>
          </cell>
          <cell r="H274">
            <v>0.96027972787413884</v>
          </cell>
          <cell r="I274">
            <v>0.95800715335146946</v>
          </cell>
          <cell r="J274">
            <v>0.96039837577107467</v>
          </cell>
          <cell r="K274">
            <v>0.96762641238075631</v>
          </cell>
        </row>
        <row r="275">
          <cell r="B275">
            <v>0.93805369187527132</v>
          </cell>
          <cell r="C275">
            <v>0.9373371854408763</v>
          </cell>
          <cell r="D275">
            <v>0.93167077759756312</v>
          </cell>
          <cell r="E275">
            <v>0.93507062230355109</v>
          </cell>
          <cell r="F275">
            <v>0.95018896400421049</v>
          </cell>
          <cell r="G275">
            <v>0.95660297210814138</v>
          </cell>
          <cell r="H275">
            <v>0.94980328269616554</v>
          </cell>
          <cell r="I275">
            <v>0.94755550147247825</v>
          </cell>
          <cell r="J275">
            <v>0.94992063617007894</v>
          </cell>
          <cell r="K275">
            <v>0.95706981645582945</v>
          </cell>
        </row>
        <row r="283">
          <cell r="B283">
            <v>0.92296342936883791</v>
          </cell>
          <cell r="C283">
            <v>0.91417633521011832</v>
          </cell>
          <cell r="D283">
            <v>0.92732090617150398</v>
          </cell>
          <cell r="E283">
            <v>0.92539481130739998</v>
          </cell>
          <cell r="F283">
            <v>0.94633103502779947</v>
          </cell>
          <cell r="G283">
            <v>0.93589345245066868</v>
          </cell>
          <cell r="H283">
            <v>0.93365463727446585</v>
          </cell>
          <cell r="I283">
            <v>0.92732090617150398</v>
          </cell>
          <cell r="J283">
            <v>0.93707966153302769</v>
          </cell>
          <cell r="K283">
            <v>0.93520764874833551</v>
          </cell>
        </row>
        <row r="284">
          <cell r="B284">
            <v>0.92406748754629975</v>
          </cell>
          <cell r="C284">
            <v>0.91526988217678529</v>
          </cell>
          <cell r="D284">
            <v>0.9284301768067339</v>
          </cell>
          <cell r="E284">
            <v>0.92650177792849719</v>
          </cell>
          <cell r="F284">
            <v>0.94746304577119689</v>
          </cell>
          <cell r="G284">
            <v>0.9370129776523527</v>
          </cell>
          <cell r="H284">
            <v>0.93477148438282087</v>
          </cell>
          <cell r="I284">
            <v>0.9284301768067339</v>
          </cell>
          <cell r="J284">
            <v>0.93820060568999852</v>
          </cell>
          <cell r="K284">
            <v>0.93632635358470329</v>
          </cell>
        </row>
        <row r="285">
          <cell r="B285">
            <v>0.91369300900698291</v>
          </cell>
          <cell r="C285">
            <v>0.90499417409453298</v>
          </cell>
          <cell r="D285">
            <v>0.918006718483239</v>
          </cell>
          <cell r="E285">
            <v>0.9160999696825638</v>
          </cell>
          <cell r="F285">
            <v>0.93682590598690541</v>
          </cell>
          <cell r="G285">
            <v>0.92649316047587338</v>
          </cell>
          <cell r="H285">
            <v>0.92427683238543745</v>
          </cell>
          <cell r="I285">
            <v>0.918006718483239</v>
          </cell>
          <cell r="J285">
            <v>0.92766745504842563</v>
          </cell>
          <cell r="K285">
            <v>0.92581424511646271</v>
          </cell>
        </row>
        <row r="293">
          <cell r="B293">
            <v>0.83319460880394358</v>
          </cell>
          <cell r="C293">
            <v>0.8947865539743125</v>
          </cell>
          <cell r="D293">
            <v>0.92542298836859904</v>
          </cell>
          <cell r="E293">
            <v>0.92056903015338154</v>
          </cell>
          <cell r="F293">
            <v>0.91824030670103418</v>
          </cell>
          <cell r="G293">
            <v>0.90948704514945944</v>
          </cell>
          <cell r="H293">
            <v>0.92944243466118792</v>
          </cell>
          <cell r="I293">
            <v>0.93361861630987075</v>
          </cell>
          <cell r="J293">
            <v>0.93379215761190593</v>
          </cell>
          <cell r="K293">
            <v>0.93089649702937682</v>
          </cell>
        </row>
        <row r="294">
          <cell r="B294">
            <v>0.84338514110342133</v>
          </cell>
          <cell r="C294">
            <v>0.90573039732503113</v>
          </cell>
          <cell r="D294">
            <v>0.93674153598520815</v>
          </cell>
          <cell r="E294">
            <v>0.93182821058560195</v>
          </cell>
          <cell r="F294">
            <v>0.92947100527402637</v>
          </cell>
          <cell r="G294">
            <v>0.92061068542703717</v>
          </cell>
          <cell r="H294">
            <v>0.94081014281824915</v>
          </cell>
          <cell r="I294">
            <v>0.94503740198655306</v>
          </cell>
          <cell r="J294">
            <v>0.94521306581581666</v>
          </cell>
          <cell r="K294">
            <v>0.94228198935039209</v>
          </cell>
        </row>
        <row r="295">
          <cell r="B295">
            <v>0.83040898000304531</v>
          </cell>
          <cell r="C295">
            <v>0.89179500413821189</v>
          </cell>
          <cell r="D295">
            <v>0.922329011400705</v>
          </cell>
          <cell r="E295">
            <v>0.91749128147796544</v>
          </cell>
          <cell r="F295">
            <v>0.91517034367263217</v>
          </cell>
          <cell r="G295">
            <v>0.90644634699774074</v>
          </cell>
          <cell r="H295">
            <v>0.92633501943380692</v>
          </cell>
          <cell r="I295">
            <v>0.93049723880794366</v>
          </cell>
          <cell r="J295">
            <v>0.93067019990741395</v>
          </cell>
          <cell r="K295">
            <v>0.92778422041911079</v>
          </cell>
        </row>
        <row r="298">
          <cell r="B298">
            <v>0.98304208107581037</v>
          </cell>
          <cell r="C298">
            <v>0.98452902483865057</v>
          </cell>
          <cell r="D298">
            <v>0.97780958404065288</v>
          </cell>
          <cell r="E298">
            <v>0.97888550665986307</v>
          </cell>
          <cell r="F298">
            <v>0.98070541020297908</v>
          </cell>
          <cell r="G298">
            <v>0.97744471134869348</v>
          </cell>
          <cell r="H298">
            <v>0.97744471134869348</v>
          </cell>
          <cell r="I298">
            <v>0.97744471134869348</v>
          </cell>
          <cell r="J298">
            <v>0.97744471134869348</v>
          </cell>
          <cell r="K298">
            <v>0.97744471134869348</v>
          </cell>
        </row>
        <row r="299">
          <cell r="B299">
            <v>0.98304208107581037</v>
          </cell>
          <cell r="C299">
            <v>0.98452902483865057</v>
          </cell>
          <cell r="D299">
            <v>0.97780958404065288</v>
          </cell>
          <cell r="E299">
            <v>0.97888550665986307</v>
          </cell>
          <cell r="F299">
            <v>0.98070541020297908</v>
          </cell>
          <cell r="G299">
            <v>0.97744471134869348</v>
          </cell>
          <cell r="H299">
            <v>0.97744471134869348</v>
          </cell>
          <cell r="I299">
            <v>0.97744471134869348</v>
          </cell>
          <cell r="J299">
            <v>0.97744471134869348</v>
          </cell>
          <cell r="K299">
            <v>0.97744471134869348</v>
          </cell>
        </row>
        <row r="300">
          <cell r="B300">
            <v>0.98219674378443822</v>
          </cell>
          <cell r="C300">
            <v>0.98452902483865057</v>
          </cell>
          <cell r="D300">
            <v>0.97780958404065288</v>
          </cell>
          <cell r="E300">
            <v>0.97888550665986307</v>
          </cell>
          <cell r="F300">
            <v>0.98070541020297908</v>
          </cell>
          <cell r="G300">
            <v>0.97744471134869348</v>
          </cell>
          <cell r="H300">
            <v>0.97744471134869348</v>
          </cell>
          <cell r="I300">
            <v>0.97520794337494265</v>
          </cell>
          <cell r="J300">
            <v>0.97520794337494265</v>
          </cell>
          <cell r="K300">
            <v>0.97744471134869348</v>
          </cell>
        </row>
        <row r="301">
          <cell r="B301">
            <v>0.98219674378443822</v>
          </cell>
          <cell r="C301">
            <v>0.98452902483865057</v>
          </cell>
          <cell r="D301">
            <v>0.97780958404065288</v>
          </cell>
          <cell r="E301">
            <v>0.97888550665986307</v>
          </cell>
          <cell r="F301">
            <v>0.98070541020297908</v>
          </cell>
          <cell r="G301">
            <v>0.97744471134869348</v>
          </cell>
          <cell r="H301">
            <v>0.97744471134869348</v>
          </cell>
          <cell r="I301">
            <v>0.97355513959993889</v>
          </cell>
          <cell r="J301">
            <v>0.97355513959993889</v>
          </cell>
          <cell r="K301">
            <v>0.97594102543860639</v>
          </cell>
        </row>
        <row r="302">
          <cell r="B302">
            <v>0.98219674378443822</v>
          </cell>
          <cell r="C302">
            <v>0.98452902483865057</v>
          </cell>
          <cell r="D302">
            <v>0.97780958404065288</v>
          </cell>
          <cell r="E302">
            <v>0.97888550665986307</v>
          </cell>
          <cell r="F302">
            <v>0.98169436918796227</v>
          </cell>
          <cell r="G302">
            <v>0.9759242094112266</v>
          </cell>
          <cell r="H302">
            <v>0.97744471134869348</v>
          </cell>
          <cell r="I302">
            <v>0.97744471134869348</v>
          </cell>
          <cell r="J302">
            <v>0.97744471134869348</v>
          </cell>
          <cell r="K302">
            <v>0.97744471134869348</v>
          </cell>
        </row>
        <row r="308">
          <cell r="B308">
            <v>0.9709899612847307</v>
          </cell>
          <cell r="C308">
            <v>0.96965140967005758</v>
          </cell>
          <cell r="D308">
            <v>0.964395846474014</v>
          </cell>
          <cell r="E308">
            <v>0.95552527076864424</v>
          </cell>
          <cell r="F308">
            <v>0.97406631999802418</v>
          </cell>
          <cell r="G308">
            <v>0.97216493989425234</v>
          </cell>
          <cell r="H308">
            <v>0.9703369179130199</v>
          </cell>
          <cell r="I308">
            <v>0.96850889593178735</v>
          </cell>
          <cell r="J308">
            <v>0.96783339762792164</v>
          </cell>
          <cell r="K308">
            <v>0.97422146462313919</v>
          </cell>
        </row>
        <row r="309">
          <cell r="B309">
            <v>0.97745018351350399</v>
          </cell>
          <cell r="C309">
            <v>0.97610272620336513</v>
          </cell>
          <cell r="D309">
            <v>0.97081219652204609</v>
          </cell>
          <cell r="E309">
            <v>0.96188260281171367</v>
          </cell>
          <cell r="F309">
            <v>0.98054700995739796</v>
          </cell>
          <cell r="G309">
            <v>0.97863297952921335</v>
          </cell>
          <cell r="H309">
            <v>0.97679279529223295</v>
          </cell>
          <cell r="I309">
            <v>0.97495261105525244</v>
          </cell>
          <cell r="J309">
            <v>0.97427261850393609</v>
          </cell>
          <cell r="K309">
            <v>0.98070318679581669</v>
          </cell>
        </row>
        <row r="310">
          <cell r="B310">
            <v>0.95511211490879444</v>
          </cell>
          <cell r="C310">
            <v>0.95379545159137613</v>
          </cell>
          <cell r="D310">
            <v>0.94862582854752053</v>
          </cell>
          <cell r="E310">
            <v>0.93990030649247858</v>
          </cell>
          <cell r="F310">
            <v>0.95813816831204923</v>
          </cell>
          <cell r="G310">
            <v>0.95626788000365492</v>
          </cell>
          <cell r="H310">
            <v>0.9544697502492705</v>
          </cell>
          <cell r="I310">
            <v>0.95267162049488596</v>
          </cell>
          <cell r="J310">
            <v>0.95200716809131136</v>
          </cell>
          <cell r="K310">
            <v>0.95829077597733781</v>
          </cell>
        </row>
        <row r="313">
          <cell r="B313">
            <v>0.97299999999999986</v>
          </cell>
          <cell r="C313">
            <v>0.97299999999999986</v>
          </cell>
          <cell r="D313">
            <v>0.97299999999999986</v>
          </cell>
          <cell r="E313">
            <v>0.97299999999999986</v>
          </cell>
          <cell r="F313">
            <v>0.97299999999999986</v>
          </cell>
          <cell r="G313">
            <v>0.97299999999999986</v>
          </cell>
          <cell r="H313">
            <v>0.97299999999999986</v>
          </cell>
          <cell r="I313">
            <v>0.97299999999999986</v>
          </cell>
          <cell r="J313">
            <v>0.97299999999999986</v>
          </cell>
          <cell r="K313">
            <v>0.97299999999999986</v>
          </cell>
        </row>
        <row r="314">
          <cell r="B314">
            <v>0.97299999999999986</v>
          </cell>
          <cell r="C314">
            <v>0.97299999999999986</v>
          </cell>
          <cell r="D314">
            <v>0.97299999999999986</v>
          </cell>
          <cell r="E314">
            <v>0.97299999999999986</v>
          </cell>
          <cell r="F314">
            <v>0.97299999999999986</v>
          </cell>
          <cell r="G314">
            <v>0.97299999999999986</v>
          </cell>
          <cell r="H314">
            <v>0.97299999999999986</v>
          </cell>
          <cell r="I314">
            <v>0.97299999999999986</v>
          </cell>
          <cell r="J314">
            <v>0.97299999999999986</v>
          </cell>
          <cell r="K314">
            <v>0.97299999999999986</v>
          </cell>
        </row>
        <row r="315">
          <cell r="B315">
            <v>0.97299999999999998</v>
          </cell>
          <cell r="C315">
            <v>0.97299999999999998</v>
          </cell>
          <cell r="D315">
            <v>0.97299999999999998</v>
          </cell>
          <cell r="E315">
            <v>0.97299999999999998</v>
          </cell>
          <cell r="F315">
            <v>0.97299999999999998</v>
          </cell>
          <cell r="G315">
            <v>0.97299999999999998</v>
          </cell>
          <cell r="H315">
            <v>0.97299999999999998</v>
          </cell>
          <cell r="I315">
            <v>0.97299999999999998</v>
          </cell>
          <cell r="J315">
            <v>0.97299999999999998</v>
          </cell>
          <cell r="K315">
            <v>0.97299999999999998</v>
          </cell>
        </row>
        <row r="319">
          <cell r="B319">
            <v>0.92</v>
          </cell>
          <cell r="C319">
            <v>0.92</v>
          </cell>
          <cell r="D319">
            <v>0.92</v>
          </cell>
          <cell r="E319">
            <v>0.92</v>
          </cell>
          <cell r="F319">
            <v>0.92</v>
          </cell>
          <cell r="G319">
            <v>0.92</v>
          </cell>
          <cell r="H319">
            <v>0.92</v>
          </cell>
          <cell r="I319">
            <v>0.92</v>
          </cell>
          <cell r="J319">
            <v>0.92</v>
          </cell>
          <cell r="K319">
            <v>0.92</v>
          </cell>
        </row>
        <row r="320">
          <cell r="B320">
            <v>0.92</v>
          </cell>
          <cell r="C320">
            <v>0.92</v>
          </cell>
          <cell r="D320">
            <v>0.92</v>
          </cell>
          <cell r="E320">
            <v>0.92</v>
          </cell>
          <cell r="F320">
            <v>0.92</v>
          </cell>
          <cell r="G320">
            <v>0.92</v>
          </cell>
          <cell r="H320">
            <v>0.92</v>
          </cell>
          <cell r="I320">
            <v>0.92</v>
          </cell>
          <cell r="J320">
            <v>0.92</v>
          </cell>
          <cell r="K320">
            <v>0.92</v>
          </cell>
        </row>
        <row r="321">
          <cell r="B321">
            <v>0.92</v>
          </cell>
          <cell r="C321">
            <v>0.92</v>
          </cell>
          <cell r="D321">
            <v>0.92</v>
          </cell>
          <cell r="E321">
            <v>0.92</v>
          </cell>
          <cell r="F321">
            <v>0.92</v>
          </cell>
          <cell r="G321">
            <v>0.92</v>
          </cell>
          <cell r="H321">
            <v>0.92</v>
          </cell>
          <cell r="I321">
            <v>0.92</v>
          </cell>
          <cell r="J321">
            <v>0.92</v>
          </cell>
          <cell r="K321">
            <v>0.92</v>
          </cell>
        </row>
        <row r="322">
          <cell r="B322">
            <v>0.92</v>
          </cell>
          <cell r="C322">
            <v>0.92</v>
          </cell>
          <cell r="D322">
            <v>0.92</v>
          </cell>
          <cell r="E322">
            <v>0.92</v>
          </cell>
          <cell r="F322">
            <v>0.92</v>
          </cell>
          <cell r="G322">
            <v>0.92</v>
          </cell>
          <cell r="H322">
            <v>0.92</v>
          </cell>
          <cell r="I322">
            <v>0.92</v>
          </cell>
          <cell r="J322">
            <v>0.92</v>
          </cell>
          <cell r="K322">
            <v>0.92</v>
          </cell>
        </row>
      </sheetData>
      <sheetData sheetId="8" refreshError="1"/>
      <sheetData sheetId="9" refreshError="1"/>
      <sheetData sheetId="10" refreshError="1">
        <row r="6">
          <cell r="D6">
            <v>1.888041442223579E-2</v>
          </cell>
          <cell r="E6">
            <v>1.6325938831142479E-2</v>
          </cell>
          <cell r="F6">
            <v>1.2639180544498233E-2</v>
          </cell>
          <cell r="H6">
            <v>1.8986513687600624E-4</v>
          </cell>
          <cell r="I6">
            <v>1.9039400912357208E-4</v>
          </cell>
          <cell r="J6">
            <v>1.9039400912357208E-4</v>
          </cell>
          <cell r="K6">
            <v>1.9039400912357208E-4</v>
          </cell>
          <cell r="L6">
            <v>1.8986513687600624E-4</v>
          </cell>
          <cell r="M6">
            <v>2.0282329161828589E-4</v>
          </cell>
          <cell r="N6">
            <v>1.9039400912357208E-4</v>
          </cell>
          <cell r="O6">
            <v>1.9039400912357208E-4</v>
          </cell>
          <cell r="P6">
            <v>1.8986513687600624E-4</v>
          </cell>
          <cell r="Q6">
            <v>1.9039400912357208E-4</v>
          </cell>
        </row>
        <row r="7">
          <cell r="D7">
            <v>1.888041442223579E-2</v>
          </cell>
          <cell r="E7">
            <v>1.6325938831142479E-2</v>
          </cell>
          <cell r="F7">
            <v>1.2639180544498233E-2</v>
          </cell>
          <cell r="H7">
            <v>1.8986513687600624E-4</v>
          </cell>
          <cell r="I7">
            <v>1.9039400912357208E-4</v>
          </cell>
          <cell r="J7">
            <v>1.9039400912357208E-4</v>
          </cell>
          <cell r="K7">
            <v>1.9039400912357208E-4</v>
          </cell>
          <cell r="L7">
            <v>1.8986513687600624E-4</v>
          </cell>
          <cell r="M7">
            <v>2.0282329161828589E-4</v>
          </cell>
          <cell r="N7">
            <v>1.9039400912357208E-4</v>
          </cell>
          <cell r="O7">
            <v>1.9039400912357208E-4</v>
          </cell>
          <cell r="P7">
            <v>1.8986513687600624E-4</v>
          </cell>
          <cell r="Q7">
            <v>1.9039400912357208E-4</v>
          </cell>
        </row>
        <row r="8">
          <cell r="D8">
            <v>1.9831430773621411E-2</v>
          </cell>
          <cell r="E8">
            <v>2.7822070314313958E-2</v>
          </cell>
          <cell r="F8">
            <v>4.7793974012998161E-2</v>
          </cell>
          <cell r="H8">
            <v>9.0079826278443816E-4</v>
          </cell>
          <cell r="I8">
            <v>6.9811466981203364E-4</v>
          </cell>
          <cell r="J8">
            <v>8.2839228514959519E-4</v>
          </cell>
          <cell r="K8">
            <v>8.4458989966369302E-4</v>
          </cell>
          <cell r="L8">
            <v>9.7229018840225138E-4</v>
          </cell>
          <cell r="M8">
            <v>8.2992862099000569E-4</v>
          </cell>
          <cell r="N8">
            <v>6.547485176855455E-4</v>
          </cell>
          <cell r="O8">
            <v>7.3576773951471728E-4</v>
          </cell>
          <cell r="P8">
            <v>9.3257245194791074E-4</v>
          </cell>
          <cell r="Q8">
            <v>9.1914475301056774E-4</v>
          </cell>
        </row>
        <row r="9">
          <cell r="D9">
            <v>2.728889936313604E-2</v>
          </cell>
          <cell r="E9">
            <v>3.9122053998925203E-2</v>
          </cell>
          <cell r="F9">
            <v>5.196878726217706E-2</v>
          </cell>
          <cell r="H9">
            <v>8.1270341995894003E-4</v>
          </cell>
          <cell r="I9">
            <v>7.151554685801265E-4</v>
          </cell>
          <cell r="J9">
            <v>8.7813691584641288E-4</v>
          </cell>
          <cell r="K9">
            <v>1.2297564687975642E-3</v>
          </cell>
          <cell r="L9">
            <v>9.6367521367521304E-4</v>
          </cell>
          <cell r="M9">
            <v>6.7006958034355319E-4</v>
          </cell>
          <cell r="N9">
            <v>7.5925556442316253E-4</v>
          </cell>
          <cell r="O9">
            <v>1.0463035442487502E-3</v>
          </cell>
          <cell r="P9">
            <v>1.128042328042328E-3</v>
          </cell>
          <cell r="Q9">
            <v>7.975538160469672E-4</v>
          </cell>
        </row>
        <row r="10">
          <cell r="D10">
            <v>2.3544566351618532E-2</v>
          </cell>
          <cell r="E10">
            <v>2.8904187592866476E-2</v>
          </cell>
          <cell r="F10">
            <v>3.8028880235886638E-2</v>
          </cell>
          <cell r="H10">
            <v>6.6349163302552967E-4</v>
          </cell>
          <cell r="I10">
            <v>5.8896244593680837E-4</v>
          </cell>
          <cell r="J10">
            <v>5.9714247881688452E-4</v>
          </cell>
          <cell r="K10">
            <v>5.8896244593680837E-4</v>
          </cell>
          <cell r="L10">
            <v>6.3979550667091298E-4</v>
          </cell>
          <cell r="M10">
            <v>5.8896244593680837E-4</v>
          </cell>
          <cell r="N10">
            <v>5.9714247881688452E-4</v>
          </cell>
          <cell r="O10">
            <v>5.8896244593680837E-4</v>
          </cell>
          <cell r="P10">
            <v>5.8735325892605192E-4</v>
          </cell>
          <cell r="Q10">
            <v>5.8896244593680837E-4</v>
          </cell>
        </row>
        <row r="11">
          <cell r="D11">
            <v>2.0100784355773452E-2</v>
          </cell>
          <cell r="E11">
            <v>1.2511588523907793E-2</v>
          </cell>
          <cell r="F11">
            <v>1.4070073219123617E-2</v>
          </cell>
          <cell r="H11">
            <v>5.6665382580883207E-5</v>
          </cell>
          <cell r="I11">
            <v>5.6820671806305066E-5</v>
          </cell>
          <cell r="J11">
            <v>6.4611548371281633E-5</v>
          </cell>
          <cell r="K11">
            <v>5.6820671806305066E-5</v>
          </cell>
          <cell r="L11">
            <v>5.6665382580883207E-5</v>
          </cell>
          <cell r="M11">
            <v>6.4611548371281633E-5</v>
          </cell>
          <cell r="N11">
            <v>5.6820671806305066E-5</v>
          </cell>
          <cell r="O11">
            <v>5.6820671806305066E-5</v>
          </cell>
          <cell r="P11">
            <v>6.4410830435753368E-5</v>
          </cell>
          <cell r="Q11">
            <v>5.6820671806305066E-5</v>
          </cell>
        </row>
        <row r="12">
          <cell r="D12">
            <v>1.2836928130132284E-2</v>
          </cell>
          <cell r="E12">
            <v>1.7324959114657333E-2</v>
          </cell>
          <cell r="F12">
            <v>1.4611287464959308E-2</v>
          </cell>
          <cell r="H12">
            <v>4.429774296699208E-5</v>
          </cell>
          <cell r="I12">
            <v>5.1633674923309398E-5</v>
          </cell>
          <cell r="J12">
            <v>4.4419106646353684E-5</v>
          </cell>
          <cell r="K12">
            <v>4.4419106646353684E-5</v>
          </cell>
          <cell r="L12">
            <v>5.0350850701612341E-5</v>
          </cell>
          <cell r="M12">
            <v>4.4419106646353684E-5</v>
          </cell>
          <cell r="N12">
            <v>4.4419106646353684E-5</v>
          </cell>
          <cell r="O12">
            <v>5.0507706934327696E-5</v>
          </cell>
          <cell r="P12">
            <v>4.429774296699208E-5</v>
          </cell>
          <cell r="Q12">
            <v>4.4419106646353684E-5</v>
          </cell>
        </row>
        <row r="13">
          <cell r="D13">
            <v>4.8972775072221126E-3</v>
          </cell>
          <cell r="E13">
            <v>8.3254930630333075E-3</v>
          </cell>
          <cell r="F13">
            <v>3.8167247300351045E-3</v>
          </cell>
          <cell r="H13">
            <v>1.1382359861372323E-4</v>
          </cell>
          <cell r="I13">
            <v>1.1936801459204219E-4</v>
          </cell>
          <cell r="J13">
            <v>1.1413544408937747E-4</v>
          </cell>
          <cell r="K13">
            <v>1.1413544408937747E-4</v>
          </cell>
          <cell r="L13">
            <v>1.2937713382802103E-4</v>
          </cell>
          <cell r="M13">
            <v>1.1413544408937747E-4</v>
          </cell>
          <cell r="N13">
            <v>1.1413544408937747E-4</v>
          </cell>
          <cell r="O13">
            <v>1.1936801459204219E-4</v>
          </cell>
          <cell r="P13">
            <v>1.1382359861372323E-4</v>
          </cell>
          <cell r="Q13">
            <v>1.1413544408937747E-4</v>
          </cell>
        </row>
        <row r="14">
          <cell r="D14">
            <v>7.4844751487801965E-3</v>
          </cell>
          <cell r="E14">
            <v>1.0314316101786179E-2</v>
          </cell>
          <cell r="F14">
            <v>1.1714014794614085E-2</v>
          </cell>
          <cell r="H14">
            <v>4.3537183486223977E-5</v>
          </cell>
          <cell r="I14">
            <v>4.3656463440980711E-5</v>
          </cell>
          <cell r="J14">
            <v>4.5657905890997117E-5</v>
          </cell>
          <cell r="K14">
            <v>4.3656463440980711E-5</v>
          </cell>
          <cell r="L14">
            <v>4.3537183486223977E-5</v>
          </cell>
          <cell r="M14">
            <v>4.9640526965601308E-5</v>
          </cell>
          <cell r="N14">
            <v>4.3656463440980711E-5</v>
          </cell>
          <cell r="O14">
            <v>4.3656463440980711E-5</v>
          </cell>
          <cell r="P14">
            <v>4.5527454731308719E-5</v>
          </cell>
          <cell r="Q14">
            <v>4.3656463440980711E-5</v>
          </cell>
        </row>
        <row r="15">
          <cell r="D15">
            <v>0</v>
          </cell>
          <cell r="E15">
            <v>0</v>
          </cell>
          <cell r="F15">
            <v>0</v>
          </cell>
          <cell r="H15">
            <v>2.121428571428582E-4</v>
          </cell>
          <cell r="I15">
            <v>2.121428571428582E-4</v>
          </cell>
          <cell r="J15">
            <v>2.121428571428582E-4</v>
          </cell>
          <cell r="K15">
            <v>2.121428571428582E-4</v>
          </cell>
          <cell r="L15">
            <v>2.121428571428582E-4</v>
          </cell>
          <cell r="M15">
            <v>2.121428571428582E-4</v>
          </cell>
          <cell r="N15">
            <v>2.121428571428582E-4</v>
          </cell>
          <cell r="O15">
            <v>2.121428571428582E-4</v>
          </cell>
          <cell r="P15">
            <v>2.121428571428582E-4</v>
          </cell>
          <cell r="Q15">
            <v>2.121428571428582E-4</v>
          </cell>
        </row>
        <row r="16">
          <cell r="D16">
            <v>0</v>
          </cell>
          <cell r="E16">
            <v>0</v>
          </cell>
          <cell r="F16">
            <v>0</v>
          </cell>
          <cell r="H16">
            <v>0</v>
          </cell>
          <cell r="I16">
            <v>0</v>
          </cell>
          <cell r="J16">
            <v>0</v>
          </cell>
          <cell r="K16">
            <v>0</v>
          </cell>
          <cell r="L16">
            <v>0</v>
          </cell>
          <cell r="M16">
            <v>0</v>
          </cell>
          <cell r="N16">
            <v>0</v>
          </cell>
          <cell r="O16">
            <v>0</v>
          </cell>
          <cell r="P16">
            <v>0</v>
          </cell>
          <cell r="Q16">
            <v>0</v>
          </cell>
        </row>
        <row r="17">
          <cell r="D17">
            <v>0</v>
          </cell>
          <cell r="E17">
            <v>0</v>
          </cell>
          <cell r="F17">
            <v>0</v>
          </cell>
          <cell r="H17">
            <v>2.121428571428582E-4</v>
          </cell>
          <cell r="I17">
            <v>2.121428571428582E-4</v>
          </cell>
          <cell r="J17">
            <v>2.121428571428582E-4</v>
          </cell>
          <cell r="K17">
            <v>2.121428571428582E-4</v>
          </cell>
          <cell r="L17">
            <v>2.121428571428582E-4</v>
          </cell>
          <cell r="M17">
            <v>2.121428571428582E-4</v>
          </cell>
          <cell r="N17">
            <v>2.121428571428582E-4</v>
          </cell>
          <cell r="O17">
            <v>2.121428571428582E-4</v>
          </cell>
          <cell r="P17">
            <v>2.121428571428582E-4</v>
          </cell>
          <cell r="Q17">
            <v>2.121428571428582E-4</v>
          </cell>
        </row>
        <row r="18">
          <cell r="D18">
            <v>0</v>
          </cell>
          <cell r="E18">
            <v>0</v>
          </cell>
          <cell r="F18">
            <v>0</v>
          </cell>
          <cell r="H18">
            <v>0</v>
          </cell>
          <cell r="I18">
            <v>0</v>
          </cell>
          <cell r="J18">
            <v>0</v>
          </cell>
          <cell r="K18">
            <v>0</v>
          </cell>
          <cell r="L18">
            <v>0</v>
          </cell>
          <cell r="M18">
            <v>0</v>
          </cell>
          <cell r="N18">
            <v>0</v>
          </cell>
          <cell r="O18">
            <v>0</v>
          </cell>
          <cell r="P18">
            <v>0</v>
          </cell>
          <cell r="Q18">
            <v>0</v>
          </cell>
        </row>
        <row r="19">
          <cell r="D19">
            <v>4.136916356734277E-2</v>
          </cell>
          <cell r="E19">
            <v>4.2712172636638006E-2</v>
          </cell>
          <cell r="F19">
            <v>3.7615780373938909E-2</v>
          </cell>
          <cell r="H19">
            <v>1.3729245283018866E-3</v>
          </cell>
          <cell r="I19">
            <v>6.301046782114238E-4</v>
          </cell>
          <cell r="J19">
            <v>9.531532695787031E-4</v>
          </cell>
          <cell r="K19">
            <v>1.1034828120961488E-3</v>
          </cell>
          <cell r="L19">
            <v>1.2759047324466435E-3</v>
          </cell>
          <cell r="M19">
            <v>1.078899906536597E-3</v>
          </cell>
          <cell r="N19">
            <v>1.1162768157146554E-3</v>
          </cell>
          <cell r="O19">
            <v>1.185044585164125E-3</v>
          </cell>
          <cell r="P19">
            <v>1.2312480668110113E-3</v>
          </cell>
          <cell r="Q19">
            <v>1.2825988627552343E-3</v>
          </cell>
        </row>
        <row r="20">
          <cell r="D20">
            <v>3.6691804129612315E-2</v>
          </cell>
          <cell r="E20">
            <v>3.7233393670811847E-2</v>
          </cell>
          <cell r="F20">
            <v>3.4179765693202045E-2</v>
          </cell>
          <cell r="H20">
            <v>4.6974433404041465E-4</v>
          </cell>
          <cell r="I20">
            <v>4.7817588524166492E-4</v>
          </cell>
          <cell r="J20">
            <v>6.9567394675626828E-4</v>
          </cell>
          <cell r="K20">
            <v>9.7234427500646138E-4</v>
          </cell>
          <cell r="L20">
            <v>1.2034853249475893E-3</v>
          </cell>
          <cell r="M20">
            <v>7.5004846213491802E-4</v>
          </cell>
          <cell r="N20">
            <v>9.4035926596019667E-4</v>
          </cell>
          <cell r="O20">
            <v>1.1514603256655468E-3</v>
          </cell>
          <cell r="P20">
            <v>1.288663779771111E-3</v>
          </cell>
          <cell r="Q20">
            <v>1.0499846661604069E-3</v>
          </cell>
        </row>
        <row r="21">
          <cell r="D21">
            <v>2.4605679673954942E-2</v>
          </cell>
          <cell r="E21">
            <v>3.2778493827522209E-2</v>
          </cell>
          <cell r="F21">
            <v>3.534086409769107E-2</v>
          </cell>
          <cell r="H21">
            <v>1.256972905282332E-3</v>
          </cell>
          <cell r="I21">
            <v>1.3326198630136984E-3</v>
          </cell>
          <cell r="J21">
            <v>1.1254382416396986E-3</v>
          </cell>
          <cell r="K21">
            <v>1.0438070776255706E-3</v>
          </cell>
          <cell r="L21">
            <v>1.1395719489981793E-3</v>
          </cell>
          <cell r="M21">
            <v>1.2415810502283101E-3</v>
          </cell>
          <cell r="N21">
            <v>9.030424288617887E-4</v>
          </cell>
          <cell r="O21">
            <v>9.8730022831050178E-4</v>
          </cell>
          <cell r="P21">
            <v>1.1020036429872505E-3</v>
          </cell>
          <cell r="Q21">
            <v>1.2227454337899548E-3</v>
          </cell>
        </row>
        <row r="22">
          <cell r="D22">
            <v>1.6919615080308703E-2</v>
          </cell>
          <cell r="E22">
            <v>2.4131664321721022E-2</v>
          </cell>
          <cell r="F22">
            <v>2.7414813774461616E-2</v>
          </cell>
          <cell r="H22">
            <v>1.746489829993929E-3</v>
          </cell>
          <cell r="I22">
            <v>1.7944534340165407E-3</v>
          </cell>
          <cell r="J22">
            <v>1.3122716894977172E-3</v>
          </cell>
          <cell r="K22">
            <v>1.3170091324200919E-3</v>
          </cell>
          <cell r="L22">
            <v>1.4089506172839511E-3</v>
          </cell>
          <cell r="M22">
            <v>1.2127853881278537E-3</v>
          </cell>
          <cell r="N22">
            <v>1.1180365296803649E-3</v>
          </cell>
          <cell r="O22">
            <v>1.0990867579908678E-3</v>
          </cell>
          <cell r="P22">
            <v>1.3034447821681872E-3</v>
          </cell>
          <cell r="Q22">
            <v>1.0990867579908678E-3</v>
          </cell>
        </row>
        <row r="23">
          <cell r="D23">
            <v>0</v>
          </cell>
          <cell r="E23">
            <v>0</v>
          </cell>
          <cell r="F23">
            <v>0</v>
          </cell>
          <cell r="H23">
            <v>5.343796711509719E-4</v>
          </cell>
          <cell r="I23">
            <v>4.4010416666666731E-4</v>
          </cell>
          <cell r="J23">
            <v>9.0670289855072483E-4</v>
          </cell>
          <cell r="K23">
            <v>5.0781249999999991E-4</v>
          </cell>
          <cell r="L23">
            <v>5.343796711509719E-4</v>
          </cell>
          <cell r="M23">
            <v>5.7552083333333392E-4</v>
          </cell>
          <cell r="N23">
            <v>6.0937500000000022E-4</v>
          </cell>
          <cell r="O23">
            <v>1.2305253623188408E-3</v>
          </cell>
          <cell r="P23">
            <v>6.3457585949177903E-4</v>
          </cell>
          <cell r="Q23">
            <v>6.4322916666666652E-4</v>
          </cell>
        </row>
        <row r="24">
          <cell r="D24">
            <v>0</v>
          </cell>
          <cell r="E24">
            <v>0</v>
          </cell>
          <cell r="F24">
            <v>0</v>
          </cell>
          <cell r="H24">
            <v>1.1628360215053762E-3</v>
          </cell>
          <cell r="I24">
            <v>8.7043478260869596E-4</v>
          </cell>
          <cell r="J24">
            <v>1.152755102040816E-3</v>
          </cell>
          <cell r="K24">
            <v>2.1024404761904761E-3</v>
          </cell>
          <cell r="L24">
            <v>1.2349126344086022E-3</v>
          </cell>
          <cell r="M24">
            <v>1.2986734693877554E-3</v>
          </cell>
          <cell r="N24">
            <v>1.3473129251700678E-3</v>
          </cell>
          <cell r="O24">
            <v>9.9132850241545872E-4</v>
          </cell>
          <cell r="P24">
            <v>1.4074417009602191E-3</v>
          </cell>
          <cell r="Q24">
            <v>1.4250347222222227E-3</v>
          </cell>
        </row>
        <row r="25">
          <cell r="D25">
            <v>0</v>
          </cell>
          <cell r="E25">
            <v>0</v>
          </cell>
          <cell r="F25">
            <v>0</v>
          </cell>
          <cell r="H25">
            <v>3.8543455857093813E-4</v>
          </cell>
          <cell r="I25">
            <v>5.6827063996091819E-4</v>
          </cell>
          <cell r="J25">
            <v>4.1721510218219643E-4</v>
          </cell>
          <cell r="K25">
            <v>4.3150329061309356E-4</v>
          </cell>
          <cell r="L25">
            <v>4.4211611130195804E-4</v>
          </cell>
          <cell r="M25">
            <v>4.6007966747488782E-4</v>
          </cell>
          <cell r="N25">
            <v>6.6902784562774837E-4</v>
          </cell>
          <cell r="O25">
            <v>4.8865604433668208E-4</v>
          </cell>
          <cell r="P25">
            <v>4.8462727585022337E-4</v>
          </cell>
          <cell r="Q25">
            <v>4.8865604433668208E-4</v>
          </cell>
        </row>
        <row r="26">
          <cell r="D26">
            <v>0</v>
          </cell>
          <cell r="E26">
            <v>0</v>
          </cell>
          <cell r="F26">
            <v>0</v>
          </cell>
          <cell r="H26">
            <v>1.2614678899082555E-4</v>
          </cell>
          <cell r="I26">
            <v>1.1956521739130428E-4</v>
          </cell>
          <cell r="J26">
            <v>1.1956521739130428E-4</v>
          </cell>
          <cell r="K26">
            <v>1.1956521739130428E-4</v>
          </cell>
          <cell r="L26">
            <v>1.1853448275862079E-4</v>
          </cell>
          <cell r="M26">
            <v>1.1956521739130428E-4</v>
          </cell>
          <cell r="N26">
            <v>1.3095238095238112E-4</v>
          </cell>
          <cell r="O26">
            <v>1.2753623188405805E-4</v>
          </cell>
          <cell r="P26">
            <v>1.2643678160919526E-4</v>
          </cell>
          <cell r="Q26">
            <v>1.2753623188405805E-4</v>
          </cell>
        </row>
        <row r="27">
          <cell r="D27">
            <v>0</v>
          </cell>
          <cell r="E27">
            <v>0</v>
          </cell>
          <cell r="F27">
            <v>0</v>
          </cell>
          <cell r="H27">
            <v>1.2614678899082555E-4</v>
          </cell>
          <cell r="I27">
            <v>1.1956521739130428E-4</v>
          </cell>
          <cell r="J27">
            <v>1.1956521739130428E-4</v>
          </cell>
          <cell r="K27">
            <v>1.1956521739130428E-4</v>
          </cell>
          <cell r="L27">
            <v>1.1853448275862079E-4</v>
          </cell>
          <cell r="M27">
            <v>1.1956521739130428E-4</v>
          </cell>
          <cell r="N27">
            <v>1.3095238095238112E-4</v>
          </cell>
          <cell r="O27">
            <v>1.1956521739130428E-4</v>
          </cell>
          <cell r="P27">
            <v>1.1853448275862079E-4</v>
          </cell>
          <cell r="Q27">
            <v>1.1956521739130428E-4</v>
          </cell>
        </row>
        <row r="28">
          <cell r="D28">
            <v>0</v>
          </cell>
          <cell r="E28">
            <v>0</v>
          </cell>
          <cell r="F28">
            <v>0</v>
          </cell>
          <cell r="H28">
            <v>1.1853448275862079E-4</v>
          </cell>
          <cell r="I28">
            <v>1.2731481481481478E-4</v>
          </cell>
          <cell r="J28">
            <v>1.1956521739130428E-4</v>
          </cell>
          <cell r="K28">
            <v>1.1956521739130428E-4</v>
          </cell>
          <cell r="L28">
            <v>1.1853448275862079E-4</v>
          </cell>
          <cell r="M28">
            <v>1.1956521739130428E-4</v>
          </cell>
          <cell r="N28">
            <v>1.1956521739130428E-4</v>
          </cell>
          <cell r="O28">
            <v>1.3095238095238112E-4</v>
          </cell>
          <cell r="P28">
            <v>1.1853448275862079E-4</v>
          </cell>
          <cell r="Q28">
            <v>1.1956521739130428E-4</v>
          </cell>
        </row>
        <row r="29">
          <cell r="D29">
            <v>2.7284451739501884E-3</v>
          </cell>
          <cell r="E29">
            <v>0</v>
          </cell>
          <cell r="F29">
            <v>3.0125028357803489E-4</v>
          </cell>
          <cell r="H29">
            <v>1.441139274966341E-4</v>
          </cell>
          <cell r="I29">
            <v>6.1502361241979494E-5</v>
          </cell>
          <cell r="J29">
            <v>1.1823444014294216E-4</v>
          </cell>
          <cell r="K29">
            <v>1.4450876017470734E-4</v>
          </cell>
          <cell r="L29">
            <v>5.8772966512306053E-5</v>
          </cell>
          <cell r="M29">
            <v>5.4425377208656103E-5</v>
          </cell>
          <cell r="N29">
            <v>5.4425377208656103E-5</v>
          </cell>
          <cell r="O29">
            <v>5.8947367006407886E-5</v>
          </cell>
          <cell r="P29">
            <v>5.4276673992238993E-5</v>
          </cell>
          <cell r="Q29">
            <v>5.4425377208656103E-5</v>
          </cell>
        </row>
        <row r="30">
          <cell r="D30">
            <v>1.3728279373707755E-3</v>
          </cell>
          <cell r="E30">
            <v>1.9196376622399151E-3</v>
          </cell>
          <cell r="F30">
            <v>0</v>
          </cell>
          <cell r="H30">
            <v>4.0369935408103391E-5</v>
          </cell>
          <cell r="I30">
            <v>4.6969221652898357E-5</v>
          </cell>
          <cell r="J30">
            <v>1.8212555334797229E-5</v>
          </cell>
          <cell r="K30">
            <v>4.3180500531452267E-5</v>
          </cell>
          <cell r="L30">
            <v>4.6840890446196479E-5</v>
          </cell>
          <cell r="M30">
            <v>4.6969221652898357E-5</v>
          </cell>
          <cell r="N30">
            <v>5.1175420606889199E-5</v>
          </cell>
          <cell r="O30">
            <v>4.6969221652898357E-5</v>
          </cell>
          <cell r="P30">
            <v>4.6840890446196479E-5</v>
          </cell>
          <cell r="Q30">
            <v>5.1175420606889199E-5</v>
          </cell>
        </row>
        <row r="31">
          <cell r="D31">
            <v>2.1653990050321904E-2</v>
          </cell>
          <cell r="E31">
            <v>2.6161137254866341E-2</v>
          </cell>
          <cell r="F31">
            <v>3.3007472010193342E-2</v>
          </cell>
          <cell r="H31">
            <v>4.0008147113593999E-4</v>
          </cell>
          <cell r="I31">
            <v>3.7756685768863476E-4</v>
          </cell>
          <cell r="J31">
            <v>4.0120214752567708E-4</v>
          </cell>
          <cell r="K31">
            <v>4.0120214752567708E-4</v>
          </cell>
          <cell r="L31">
            <v>4.4481107660455493E-4</v>
          </cell>
          <cell r="M31">
            <v>4.0120214752567708E-4</v>
          </cell>
          <cell r="N31">
            <v>4.0120214752567708E-4</v>
          </cell>
          <cell r="O31">
            <v>3.9398280802292344E-4</v>
          </cell>
          <cell r="P31">
            <v>3.840782122905032E-4</v>
          </cell>
          <cell r="Q31">
            <v>3.8515406162465006E-4</v>
          </cell>
        </row>
        <row r="32">
          <cell r="D32">
            <v>2.389210728478364E-2</v>
          </cell>
          <cell r="E32">
            <v>2.8920486272036975E-2</v>
          </cell>
          <cell r="F32">
            <v>3.5353190451099775E-2</v>
          </cell>
          <cell r="H32">
            <v>3.6807495344506495E-4</v>
          </cell>
          <cell r="I32">
            <v>4.0120214752567708E-4</v>
          </cell>
          <cell r="J32">
            <v>4.1039875835721055E-4</v>
          </cell>
          <cell r="K32">
            <v>4.0120214752567708E-4</v>
          </cell>
          <cell r="L32">
            <v>4.0008147113593999E-4</v>
          </cell>
          <cell r="M32">
            <v>4.4619678089304201E-4</v>
          </cell>
          <cell r="N32">
            <v>4.0120214752567708E-4</v>
          </cell>
          <cell r="O32">
            <v>4.0120214752567708E-4</v>
          </cell>
          <cell r="P32">
            <v>4.0922619047619059E-4</v>
          </cell>
          <cell r="Q32">
            <v>4.0120214752567708E-4</v>
          </cell>
        </row>
        <row r="33">
          <cell r="D33">
            <v>1.8790039327377005E-2</v>
          </cell>
          <cell r="E33">
            <v>3.14088476032802E-2</v>
          </cell>
          <cell r="F33">
            <v>4.4287445713489235E-2</v>
          </cell>
          <cell r="H33">
            <v>1.3872315414919297E-3</v>
          </cell>
          <cell r="I33">
            <v>1.2942258681108627E-3</v>
          </cell>
          <cell r="J33">
            <v>1.0800092407207758E-3</v>
          </cell>
          <cell r="K33">
            <v>1.0708266964001272E-3</v>
          </cell>
          <cell r="L33">
            <v>1.105032405642394E-3</v>
          </cell>
          <cell r="M33">
            <v>1.2167808219178077E-3</v>
          </cell>
          <cell r="N33">
            <v>1.068978658536585E-3</v>
          </cell>
          <cell r="O33">
            <v>1.0857199745141768E-3</v>
          </cell>
          <cell r="P33">
            <v>1.1495901639344264E-3</v>
          </cell>
          <cell r="Q33">
            <v>1.1497610704045873E-3</v>
          </cell>
        </row>
        <row r="34">
          <cell r="D34">
            <v>2.0077618424270444E-2</v>
          </cell>
          <cell r="E34">
            <v>3.3979453272111326E-2</v>
          </cell>
          <cell r="F34">
            <v>4.5646874036433763E-2</v>
          </cell>
          <cell r="H34">
            <v>6.570662665237063E-4</v>
          </cell>
          <cell r="I34">
            <v>6.8174418604651128E-4</v>
          </cell>
          <cell r="J34">
            <v>7.3162790697674392E-4</v>
          </cell>
          <cell r="K34">
            <v>6.9005813953488344E-4</v>
          </cell>
          <cell r="L34">
            <v>6.8174418604651128E-4</v>
          </cell>
          <cell r="M34">
            <v>7.0668604651162766E-4</v>
          </cell>
          <cell r="N34">
            <v>7.7319767441860439E-4</v>
          </cell>
          <cell r="O34">
            <v>6.8174418604651128E-4</v>
          </cell>
          <cell r="P34">
            <v>6.9005813953488344E-4</v>
          </cell>
          <cell r="Q34">
            <v>7.3162790697674392E-4</v>
          </cell>
        </row>
        <row r="35">
          <cell r="D35">
            <v>2.0961582935209618E-2</v>
          </cell>
          <cell r="E35">
            <v>2.4227448069953694E-2</v>
          </cell>
          <cell r="F35">
            <v>3.621773190716198E-2</v>
          </cell>
          <cell r="H35">
            <v>1.0538314138516605E-3</v>
          </cell>
          <cell r="I35">
            <v>1.0956956521739141E-3</v>
          </cell>
          <cell r="J35">
            <v>1.1650434782608692E-3</v>
          </cell>
          <cell r="K35">
            <v>1.2621304347826085E-3</v>
          </cell>
          <cell r="L35">
            <v>1.0805955983623171E-3</v>
          </cell>
          <cell r="M35">
            <v>1.1511739130434795E-3</v>
          </cell>
          <cell r="N35">
            <v>1.2066521739130432E-3</v>
          </cell>
          <cell r="O35">
            <v>1.2759999999999996E-3</v>
          </cell>
          <cell r="P35">
            <v>1.3308207276258996E-3</v>
          </cell>
          <cell r="Q35">
            <v>1.331478260869565E-3</v>
          </cell>
        </row>
        <row r="36">
          <cell r="D36">
            <v>7.8449663949515074E-3</v>
          </cell>
          <cell r="E36">
            <v>1.2458652066573862E-2</v>
          </cell>
          <cell r="F36">
            <v>1.845059275159985E-2</v>
          </cell>
          <cell r="H36">
            <v>1.080430327868853E-3</v>
          </cell>
          <cell r="I36">
            <v>1.2196061643835615E-3</v>
          </cell>
          <cell r="J36">
            <v>1.4086979166666666E-3</v>
          </cell>
          <cell r="K36">
            <v>9.4083904109589075E-4</v>
          </cell>
          <cell r="L36">
            <v>1.0488387978142078E-3</v>
          </cell>
          <cell r="M36">
            <v>1.2259417808219179E-3</v>
          </cell>
          <cell r="N36">
            <v>1.2985299844236761E-3</v>
          </cell>
          <cell r="O36">
            <v>9.725171232876712E-4</v>
          </cell>
          <cell r="P36">
            <v>1.0962260928961754E-3</v>
          </cell>
          <cell r="Q36">
            <v>1.2259417808219179E-3</v>
          </cell>
        </row>
        <row r="37">
          <cell r="D37">
            <v>7.5250219074909251E-3</v>
          </cell>
          <cell r="E37">
            <v>1.3540559677095235E-2</v>
          </cell>
          <cell r="F37">
            <v>1.9547084414757356E-2</v>
          </cell>
          <cell r="H37">
            <v>1.063472047078604E-3</v>
          </cell>
          <cell r="I37">
            <v>1.2155527121280542E-3</v>
          </cell>
          <cell r="J37">
            <v>1.3821754729288972E-3</v>
          </cell>
          <cell r="K37">
            <v>1.5098373425355138E-3</v>
          </cell>
          <cell r="L37">
            <v>9.7307692307692254E-4</v>
          </cell>
          <cell r="M37">
            <v>1.0886020372321739E-3</v>
          </cell>
          <cell r="N37">
            <v>1.2472903808520256E-3</v>
          </cell>
          <cell r="O37">
            <v>1.5030653406821639E-3</v>
          </cell>
          <cell r="P37">
            <v>9.2104275505914851E-4</v>
          </cell>
          <cell r="Q37">
            <v>1.0886020372321739E-3</v>
          </cell>
        </row>
        <row r="38">
          <cell r="D38">
            <v>1.6625549999069643E-2</v>
          </cell>
          <cell r="E38">
            <v>2.1027009715521412E-2</v>
          </cell>
          <cell r="F38">
            <v>2.7161974982835256E-2</v>
          </cell>
          <cell r="H38">
            <v>1.0892006676884597E-3</v>
          </cell>
          <cell r="I38">
            <v>1.2496652020332554E-3</v>
          </cell>
          <cell r="J38">
            <v>1.4371359732144675E-3</v>
          </cell>
          <cell r="K38">
            <v>1.051579434823813E-3</v>
          </cell>
          <cell r="L38">
            <v>1.025601800468616E-3</v>
          </cell>
          <cell r="M38">
            <v>1.1115491944516237E-3</v>
          </cell>
          <cell r="N38">
            <v>1.1297958851050776E-3</v>
          </cell>
          <cell r="O38">
            <v>9.5205156371155333E-4</v>
          </cell>
          <cell r="P38">
            <v>8.7205904374328363E-4</v>
          </cell>
          <cell r="Q38">
            <v>8.8457504092358111E-4</v>
          </cell>
        </row>
        <row r="39">
          <cell r="D39">
            <v>1.8308431530807096E-2</v>
          </cell>
          <cell r="E39">
            <v>2.5667713904755137E-2</v>
          </cell>
          <cell r="F39">
            <v>2.9102598608743157E-2</v>
          </cell>
          <cell r="H39">
            <v>1.0435577858112514E-3</v>
          </cell>
          <cell r="I39">
            <v>1.0878208752780336E-3</v>
          </cell>
          <cell r="J39">
            <v>8.7996070108555273E-4</v>
          </cell>
          <cell r="K39">
            <v>8.9252136399371003E-4</v>
          </cell>
          <cell r="L39">
            <v>1.0498664258772378E-3</v>
          </cell>
          <cell r="M39">
            <v>8.6607602369036642E-4</v>
          </cell>
          <cell r="N39">
            <v>7.4711629684673061E-4</v>
          </cell>
          <cell r="O39">
            <v>7.5956145833333403E-4</v>
          </cell>
          <cell r="P39">
            <v>9.0687058438155145E-4</v>
          </cell>
          <cell r="Q39">
            <v>8.7194228960538384E-4</v>
          </cell>
        </row>
        <row r="40">
          <cell r="D40">
            <v>2.0861008215264029E-2</v>
          </cell>
          <cell r="E40">
            <v>2.6469016297356859E-2</v>
          </cell>
          <cell r="F40">
            <v>3.7658965852702224E-2</v>
          </cell>
          <cell r="H40">
            <v>9.3899712362958488E-4</v>
          </cell>
          <cell r="I40">
            <v>9.4487816430817656E-4</v>
          </cell>
          <cell r="J40">
            <v>1.120677713664169E-3</v>
          </cell>
          <cell r="K40">
            <v>1.1235286012521092E-3</v>
          </cell>
          <cell r="L40">
            <v>8.8747656309069636E-4</v>
          </cell>
          <cell r="M40">
            <v>7.4381684355345962E-4</v>
          </cell>
          <cell r="N40">
            <v>9.1930246596881257E-4</v>
          </cell>
          <cell r="O40">
            <v>9.2646899663483635E-4</v>
          </cell>
          <cell r="P40">
            <v>7.7875766595353509E-4</v>
          </cell>
          <cell r="Q40">
            <v>7.8089124859998243E-4</v>
          </cell>
        </row>
        <row r="41">
          <cell r="D41">
            <v>1.8527179448928528E-2</v>
          </cell>
          <cell r="E41">
            <v>2.3885241804704683E-2</v>
          </cell>
          <cell r="F41">
            <v>3.0655749438521774E-2</v>
          </cell>
          <cell r="H41">
            <v>1.3459070110160558E-3</v>
          </cell>
          <cell r="I41">
            <v>1.0222836589988795E-3</v>
          </cell>
          <cell r="J41">
            <v>1.0157419025157229E-3</v>
          </cell>
          <cell r="K41">
            <v>1.2013916541742048E-3</v>
          </cell>
          <cell r="L41">
            <v>1.4178686782308787E-3</v>
          </cell>
          <cell r="M41">
            <v>9.3161208150254176E-4</v>
          </cell>
          <cell r="N41">
            <v>8.1468058176100593E-4</v>
          </cell>
          <cell r="O41">
            <v>8.0444667011286266E-4</v>
          </cell>
          <cell r="P41">
            <v>9.1665323840775048E-4</v>
          </cell>
          <cell r="Q41">
            <v>7.4751335401051057E-4</v>
          </cell>
        </row>
        <row r="42">
          <cell r="D42">
            <v>0</v>
          </cell>
          <cell r="E42">
            <v>0</v>
          </cell>
          <cell r="F42">
            <v>0</v>
          </cell>
          <cell r="H42">
            <v>2.1214285714285733E-4</v>
          </cell>
          <cell r="I42">
            <v>2.1214285714285733E-4</v>
          </cell>
          <cell r="J42">
            <v>2.1214285714285733E-4</v>
          </cell>
          <cell r="K42">
            <v>2.1214285714285733E-4</v>
          </cell>
          <cell r="L42">
            <v>2.1214285714285733E-4</v>
          </cell>
          <cell r="M42">
            <v>2.1214285714285733E-4</v>
          </cell>
          <cell r="N42">
            <v>2.1214285714285733E-4</v>
          </cell>
          <cell r="O42">
            <v>2.1214285714285733E-4</v>
          </cell>
          <cell r="P42">
            <v>2.1214285714285733E-4</v>
          </cell>
          <cell r="Q42">
            <v>2.1214285714285733E-4</v>
          </cell>
        </row>
        <row r="43">
          <cell r="D43">
            <v>0</v>
          </cell>
          <cell r="E43">
            <v>0</v>
          </cell>
          <cell r="F43">
            <v>0</v>
          </cell>
        </row>
        <row r="44">
          <cell r="D44">
            <v>0</v>
          </cell>
          <cell r="E44">
            <v>0</v>
          </cell>
          <cell r="F44">
            <v>0</v>
          </cell>
          <cell r="H44">
            <v>0</v>
          </cell>
          <cell r="I44">
            <v>0</v>
          </cell>
          <cell r="J44">
            <v>0</v>
          </cell>
          <cell r="K44">
            <v>0</v>
          </cell>
          <cell r="L44">
            <v>0</v>
          </cell>
          <cell r="M44">
            <v>0</v>
          </cell>
          <cell r="N44">
            <v>0</v>
          </cell>
          <cell r="O44">
            <v>0</v>
          </cell>
          <cell r="P44">
            <v>0</v>
          </cell>
          <cell r="Q44">
            <v>0</v>
          </cell>
        </row>
        <row r="45">
          <cell r="D45">
            <v>0</v>
          </cell>
          <cell r="E45">
            <v>0</v>
          </cell>
          <cell r="F45">
            <v>0</v>
          </cell>
          <cell r="H45">
            <v>0</v>
          </cell>
          <cell r="I45">
            <v>0</v>
          </cell>
          <cell r="J45">
            <v>0</v>
          </cell>
          <cell r="K45">
            <v>0</v>
          </cell>
          <cell r="L45">
            <v>0</v>
          </cell>
          <cell r="M45">
            <v>0</v>
          </cell>
          <cell r="N45">
            <v>0</v>
          </cell>
          <cell r="O45">
            <v>0</v>
          </cell>
          <cell r="P45">
            <v>0</v>
          </cell>
          <cell r="Q45">
            <v>0</v>
          </cell>
        </row>
        <row r="46">
          <cell r="D46">
            <v>0</v>
          </cell>
          <cell r="E46">
            <v>0</v>
          </cell>
          <cell r="F46">
            <v>0</v>
          </cell>
          <cell r="H46">
            <v>5.2867709923768618E-4</v>
          </cell>
          <cell r="I46">
            <v>4.8925206821857188E-4</v>
          </cell>
          <cell r="J46">
            <v>4.8925206821857188E-4</v>
          </cell>
          <cell r="K46">
            <v>4.8925206821857188E-4</v>
          </cell>
          <cell r="L46">
            <v>4.8743459550457769E-4</v>
          </cell>
          <cell r="M46">
            <v>5.3081581579737802E-4</v>
          </cell>
          <cell r="N46">
            <v>5.3081581579737802E-4</v>
          </cell>
          <cell r="O46">
            <v>4.8925206821857188E-4</v>
          </cell>
          <cell r="P46">
            <v>4.8743459550457769E-4</v>
          </cell>
          <cell r="Q46">
            <v>4.8925206821857188E-4</v>
          </cell>
        </row>
        <row r="47">
          <cell r="D47">
            <v>3.8586286605100252E-2</v>
          </cell>
          <cell r="E47">
            <v>4.5035221644411948E-2</v>
          </cell>
          <cell r="F47">
            <v>5.2810260838735211E-2</v>
          </cell>
          <cell r="H47">
            <v>7.5762750455373471E-4</v>
          </cell>
          <cell r="I47">
            <v>7.6755136986301434E-4</v>
          </cell>
          <cell r="J47">
            <v>8.4603310502283152E-4</v>
          </cell>
          <cell r="K47">
            <v>7.9894406392694089E-4</v>
          </cell>
          <cell r="L47">
            <v>5.8954973118279538E-4</v>
          </cell>
          <cell r="M47">
            <v>5.0071347031963465E-4</v>
          </cell>
          <cell r="N47">
            <v>5.9489155251141591E-4</v>
          </cell>
          <cell r="O47">
            <v>6.2602411048689099E-4</v>
          </cell>
          <cell r="P47">
            <v>5.9326616575592055E-4</v>
          </cell>
          <cell r="Q47">
            <v>4.9424751243781035E-4</v>
          </cell>
        </row>
        <row r="48">
          <cell r="D48">
            <v>3.646049286819824E-2</v>
          </cell>
          <cell r="E48">
            <v>4.6051144552089487E-2</v>
          </cell>
          <cell r="F48">
            <v>6.4442565213570183E-2</v>
          </cell>
          <cell r="H48">
            <v>1.0856345953682018E-3</v>
          </cell>
          <cell r="I48">
            <v>1.2074527071102407E-3</v>
          </cell>
          <cell r="J48">
            <v>1.0252255925201133E-3</v>
          </cell>
          <cell r="K48">
            <v>1.0519276211023781E-3</v>
          </cell>
          <cell r="L48">
            <v>7.6168249631364379E-4</v>
          </cell>
          <cell r="M48">
            <v>9.0638182213524752E-4</v>
          </cell>
          <cell r="N48">
            <v>9.3741918583913021E-4</v>
          </cell>
          <cell r="O48">
            <v>1.0252255925201133E-3</v>
          </cell>
          <cell r="P48">
            <v>8.8993705120937218E-4</v>
          </cell>
          <cell r="Q48">
            <v>9.158893237660356E-4</v>
          </cell>
        </row>
        <row r="49">
          <cell r="D49">
            <v>2.5498639393450859E-2</v>
          </cell>
          <cell r="E49">
            <v>3.3877854050771539E-2</v>
          </cell>
          <cell r="F49">
            <v>4.8220036760761836E-2</v>
          </cell>
          <cell r="H49">
            <v>2.2743550174105735E-3</v>
          </cell>
          <cell r="I49">
            <v>1.4198848238482389E-3</v>
          </cell>
          <cell r="J49">
            <v>9.948630136986296E-4</v>
          </cell>
          <cell r="K49">
            <v>1.0622023809523803E-3</v>
          </cell>
          <cell r="L49">
            <v>1.094508955676988E-3</v>
          </cell>
          <cell r="M49">
            <v>1.2159436834094368E-3</v>
          </cell>
          <cell r="N49">
            <v>9.3910089996538651E-4</v>
          </cell>
          <cell r="O49">
            <v>8.8116438356164375E-4</v>
          </cell>
          <cell r="P49">
            <v>8.7875683060109286E-4</v>
          </cell>
          <cell r="Q49">
            <v>9.1892857142857108E-4</v>
          </cell>
        </row>
        <row r="50">
          <cell r="D50">
            <v>0</v>
          </cell>
          <cell r="E50">
            <v>0</v>
          </cell>
          <cell r="F50">
            <v>0</v>
          </cell>
          <cell r="H50">
            <v>6.9951415562282226E-5</v>
          </cell>
          <cell r="I50">
            <v>6.3817772540566406E-5</v>
          </cell>
          <cell r="J50">
            <v>9.1535465832306875E-5</v>
          </cell>
          <cell r="K50">
            <v>8.7097285028064854E-5</v>
          </cell>
          <cell r="L50">
            <v>7.9590182912711306E-5</v>
          </cell>
          <cell r="M50">
            <v>9.304056568663938E-5</v>
          </cell>
          <cell r="N50">
            <v>9.304056568663938E-5</v>
          </cell>
          <cell r="O50">
            <v>9.304056568663938E-5</v>
          </cell>
          <cell r="P50">
            <v>9.304056568663938E-5</v>
          </cell>
          <cell r="Q50">
            <v>9.304056568663938E-5</v>
          </cell>
        </row>
        <row r="51">
          <cell r="D51">
            <v>0</v>
          </cell>
          <cell r="E51">
            <v>0</v>
          </cell>
          <cell r="F51">
            <v>0</v>
          </cell>
          <cell r="H51">
            <v>6.9951415562282226E-5</v>
          </cell>
          <cell r="I51">
            <v>6.3817772540566406E-5</v>
          </cell>
          <cell r="J51">
            <v>9.1535465832306875E-5</v>
          </cell>
          <cell r="K51">
            <v>8.7097285028064854E-5</v>
          </cell>
          <cell r="L51">
            <v>7.9590182912711306E-5</v>
          </cell>
          <cell r="M51">
            <v>9.304056568663938E-5</v>
          </cell>
          <cell r="N51">
            <v>9.304056568663938E-5</v>
          </cell>
          <cell r="O51">
            <v>9.304056568663938E-5</v>
          </cell>
          <cell r="P51">
            <v>9.304056568663938E-5</v>
          </cell>
          <cell r="Q51">
            <v>9.304056568663938E-5</v>
          </cell>
        </row>
        <row r="52">
          <cell r="D52">
            <v>0</v>
          </cell>
          <cell r="E52">
            <v>0</v>
          </cell>
          <cell r="F52">
            <v>0</v>
          </cell>
          <cell r="H52">
            <v>7.3438431889192348E-5</v>
          </cell>
          <cell r="I52">
            <v>6.3817772540566406E-5</v>
          </cell>
          <cell r="J52">
            <v>9.1535465832306875E-5</v>
          </cell>
          <cell r="K52">
            <v>8.7097285028064854E-5</v>
          </cell>
          <cell r="L52">
            <v>7.9590182912711306E-5</v>
          </cell>
          <cell r="M52">
            <v>9.304056568663938E-5</v>
          </cell>
          <cell r="N52">
            <v>9.304056568663938E-5</v>
          </cell>
          <cell r="O52">
            <v>1.0226723357836156E-4</v>
          </cell>
          <cell r="P52">
            <v>1.0226723357836156E-4</v>
          </cell>
          <cell r="Q52">
            <v>9.304056568663938E-5</v>
          </cell>
        </row>
        <row r="53">
          <cell r="D53">
            <v>0</v>
          </cell>
          <cell r="E53">
            <v>0</v>
          </cell>
          <cell r="F53">
            <v>0</v>
          </cell>
          <cell r="H53">
            <v>7.3438431889192348E-5</v>
          </cell>
          <cell r="I53">
            <v>6.3817772540566406E-5</v>
          </cell>
          <cell r="J53">
            <v>9.1535465832306875E-5</v>
          </cell>
          <cell r="K53">
            <v>8.7097285028064854E-5</v>
          </cell>
          <cell r="L53">
            <v>7.9590182912711306E-5</v>
          </cell>
          <cell r="M53">
            <v>9.304056568663938E-5</v>
          </cell>
          <cell r="N53">
            <v>9.304056568663938E-5</v>
          </cell>
          <cell r="O53">
            <v>1.0908504915025208E-4</v>
          </cell>
          <cell r="P53">
            <v>1.0908504915025208E-4</v>
          </cell>
          <cell r="Q53">
            <v>9.9243270065748639E-5</v>
          </cell>
        </row>
        <row r="54">
          <cell r="D54">
            <v>0</v>
          </cell>
          <cell r="E54">
            <v>0</v>
          </cell>
          <cell r="F54">
            <v>0</v>
          </cell>
          <cell r="H54">
            <v>7.3438431889192348E-5</v>
          </cell>
          <cell r="I54">
            <v>6.3817772540566406E-5</v>
          </cell>
          <cell r="J54">
            <v>9.1535465832306875E-5</v>
          </cell>
          <cell r="K54">
            <v>8.7097285028064854E-5</v>
          </cell>
          <cell r="L54">
            <v>7.5510727099655645E-5</v>
          </cell>
          <cell r="M54">
            <v>9.9312636178690308E-5</v>
          </cell>
          <cell r="N54">
            <v>9.304056568663938E-5</v>
          </cell>
          <cell r="O54">
            <v>9.304056568663938E-5</v>
          </cell>
          <cell r="P54">
            <v>9.304056568663938E-5</v>
          </cell>
          <cell r="Q54">
            <v>9.304056568663938E-5</v>
          </cell>
        </row>
        <row r="55">
          <cell r="D55">
            <v>7.6270963397521508E-3</v>
          </cell>
          <cell r="E55">
            <v>9.2651070029787543E-3</v>
          </cell>
          <cell r="F55">
            <v>6.5482399399978131E-3</v>
          </cell>
          <cell r="H55">
            <v>4.9949025364978369E-4</v>
          </cell>
          <cell r="I55">
            <v>5.2188713964424491E-4</v>
          </cell>
          <cell r="J55">
            <v>6.0982416683704756E-4</v>
          </cell>
          <cell r="K55">
            <v>7.582482325216019E-4</v>
          </cell>
          <cell r="L55">
            <v>4.4801606720495924E-4</v>
          </cell>
          <cell r="M55">
            <v>4.7983030055203507E-4</v>
          </cell>
          <cell r="N55">
            <v>5.104170926190963E-4</v>
          </cell>
          <cell r="O55">
            <v>5.4100388468615742E-4</v>
          </cell>
          <cell r="P55">
            <v>5.5230644361275278E-4</v>
          </cell>
          <cell r="Q55">
            <v>4.4542015947658913E-4</v>
          </cell>
        </row>
        <row r="56">
          <cell r="D56">
            <v>0</v>
          </cell>
          <cell r="E56">
            <v>0</v>
          </cell>
          <cell r="F56">
            <v>0</v>
          </cell>
          <cell r="H56" t="e">
            <v>#N/A</v>
          </cell>
          <cell r="I56" t="e">
            <v>#N/A</v>
          </cell>
          <cell r="J56" t="e">
            <v>#N/A</v>
          </cell>
          <cell r="K56" t="e">
            <v>#N/A</v>
          </cell>
          <cell r="L56" t="e">
            <v>#N/A</v>
          </cell>
          <cell r="M56" t="e">
            <v>#N/A</v>
          </cell>
          <cell r="N56" t="e">
            <v>#N/A</v>
          </cell>
          <cell r="O56" t="e">
            <v>#N/A</v>
          </cell>
          <cell r="P56" t="e">
            <v>#N/A</v>
          </cell>
          <cell r="Q56" t="e">
            <v>#N/A</v>
          </cell>
        </row>
        <row r="57">
          <cell r="D57">
            <v>0</v>
          </cell>
          <cell r="E57">
            <v>0</v>
          </cell>
          <cell r="F57">
            <v>0</v>
          </cell>
          <cell r="H57" t="e">
            <v>#N/A</v>
          </cell>
          <cell r="I57" t="e">
            <v>#N/A</v>
          </cell>
          <cell r="J57" t="e">
            <v>#N/A</v>
          </cell>
          <cell r="K57" t="e">
            <v>#N/A</v>
          </cell>
          <cell r="L57" t="e">
            <v>#N/A</v>
          </cell>
          <cell r="M57" t="e">
            <v>#N/A</v>
          </cell>
          <cell r="N57" t="e">
            <v>#N/A</v>
          </cell>
          <cell r="O57" t="e">
            <v>#N/A</v>
          </cell>
          <cell r="P57" t="e">
            <v>#N/A</v>
          </cell>
          <cell r="Q57" t="e">
            <v>#N/A</v>
          </cell>
        </row>
        <row r="58">
          <cell r="D58">
            <v>0</v>
          </cell>
          <cell r="E58">
            <v>0</v>
          </cell>
          <cell r="F58">
            <v>0</v>
          </cell>
          <cell r="H58" t="e">
            <v>#N/A</v>
          </cell>
          <cell r="I58" t="e">
            <v>#N/A</v>
          </cell>
          <cell r="J58" t="e">
            <v>#N/A</v>
          </cell>
          <cell r="K58" t="e">
            <v>#N/A</v>
          </cell>
          <cell r="L58" t="e">
            <v>#N/A</v>
          </cell>
          <cell r="M58" t="e">
            <v>#N/A</v>
          </cell>
          <cell r="N58" t="e">
            <v>#N/A</v>
          </cell>
          <cell r="O58" t="e">
            <v>#N/A</v>
          </cell>
          <cell r="P58" t="e">
            <v>#N/A</v>
          </cell>
          <cell r="Q58" t="e">
            <v>#N/A</v>
          </cell>
        </row>
        <row r="59">
          <cell r="D59">
            <v>0</v>
          </cell>
          <cell r="E59">
            <v>0</v>
          </cell>
          <cell r="F59">
            <v>0</v>
          </cell>
          <cell r="H59" t="e">
            <v>#N/A</v>
          </cell>
          <cell r="I59" t="e">
            <v>#N/A</v>
          </cell>
          <cell r="J59" t="e">
            <v>#N/A</v>
          </cell>
          <cell r="K59" t="e">
            <v>#N/A</v>
          </cell>
          <cell r="L59" t="e">
            <v>#N/A</v>
          </cell>
          <cell r="M59" t="e">
            <v>#N/A</v>
          </cell>
          <cell r="N59" t="e">
            <v>#N/A</v>
          </cell>
          <cell r="O59" t="e">
            <v>#N/A</v>
          </cell>
          <cell r="P59" t="e">
            <v>#N/A</v>
          </cell>
          <cell r="Q59" t="e">
            <v>#N/A</v>
          </cell>
        </row>
        <row r="60">
          <cell r="D60">
            <v>0</v>
          </cell>
          <cell r="E60">
            <v>0</v>
          </cell>
          <cell r="F60">
            <v>0</v>
          </cell>
          <cell r="H60" t="e">
            <v>#N/A</v>
          </cell>
          <cell r="I60" t="e">
            <v>#N/A</v>
          </cell>
          <cell r="J60" t="e">
            <v>#N/A</v>
          </cell>
          <cell r="K60" t="e">
            <v>#N/A</v>
          </cell>
          <cell r="L60" t="e">
            <v>#N/A</v>
          </cell>
          <cell r="M60" t="e">
            <v>#N/A</v>
          </cell>
          <cell r="N60" t="e">
            <v>#N/A</v>
          </cell>
          <cell r="O60" t="e">
            <v>#N/A</v>
          </cell>
          <cell r="P60" t="e">
            <v>#N/A</v>
          </cell>
          <cell r="Q60" t="e">
            <v>#N/A</v>
          </cell>
        </row>
      </sheetData>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adjusted Nov"/>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Unadj Data for RAM"/>
      <sheetName val="CWC"/>
      <sheetName val="Inputs"/>
      <sheetName val="Variables"/>
      <sheetName val="Factors"/>
      <sheetName val="Check"/>
      <sheetName val="WelcomeDialog"/>
      <sheetName val="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Wh (HLH)"/>
      <sheetName val="MWh (LLH)"/>
      <sheetName val="Energy Dollars"/>
      <sheetName val="Other Energy"/>
      <sheetName val="Demand Dollars"/>
      <sheetName val="Other Dollars"/>
      <sheetName val="MMBtu"/>
      <sheetName val="GRID Prices (HLH)"/>
      <sheetName val="GRID Prices (LLH)"/>
      <sheetName val="GRID Allocated Spin Res (HLH)"/>
      <sheetName val="GRID Allocated Spin Res (LLH)"/>
      <sheetName val="GRID Allocated Ready Res (HLH)"/>
      <sheetName val="GRID Allocated Ready Res (LLH)"/>
      <sheetName val="GRID Contracted Reserves (HLH)"/>
      <sheetName val="GRID Contracted Reserves (LLH)"/>
      <sheetName val="GRID Reserve Requirement (HLH)"/>
      <sheetName val="GRID Reserve Requirement (LLH)"/>
      <sheetName val="GRID Transmission MWh"/>
      <sheetName val="Market Value"/>
      <sheetName val="Market Value (Variance)"/>
      <sheetName val="Incremental Market Variance"/>
      <sheetName val="Market Value (Btu Variance)"/>
      <sheetName val="TransmissionTransfer"/>
      <sheetName val="on off peak hours"/>
      <sheetName val="Market Value (HLH)"/>
      <sheetName val="Market Value (LLH)"/>
      <sheetName val="MacroBuilder"/>
      <sheetName val="PE_Financial Forecast_2008_GRID"/>
    </sheetNames>
    <sheetDataSet>
      <sheetData sheetId="0" refreshError="1"/>
      <sheetData sheetId="1" refreshError="1"/>
      <sheetData sheetId="2" refreshError="1"/>
      <sheetData sheetId="3" refreshError="1"/>
      <sheetData sheetId="4" refreshError="1">
        <row r="4">
          <cell r="B4">
            <v>39448</v>
          </cell>
          <cell r="C4">
            <v>39479</v>
          </cell>
          <cell r="D4">
            <v>39508</v>
          </cell>
          <cell r="E4">
            <v>39539</v>
          </cell>
          <cell r="F4">
            <v>39569</v>
          </cell>
          <cell r="G4">
            <v>39600</v>
          </cell>
          <cell r="H4">
            <v>39630</v>
          </cell>
          <cell r="I4">
            <v>39661</v>
          </cell>
          <cell r="J4">
            <v>39692</v>
          </cell>
          <cell r="K4">
            <v>39722</v>
          </cell>
          <cell r="L4">
            <v>39753</v>
          </cell>
          <cell r="M4">
            <v>39783</v>
          </cell>
          <cell r="N4">
            <v>39814</v>
          </cell>
          <cell r="O4">
            <v>39845</v>
          </cell>
          <cell r="P4">
            <v>39873</v>
          </cell>
          <cell r="Q4">
            <v>39904</v>
          </cell>
          <cell r="R4">
            <v>39934</v>
          </cell>
          <cell r="S4">
            <v>39965</v>
          </cell>
          <cell r="T4">
            <v>39995</v>
          </cell>
          <cell r="U4">
            <v>40026</v>
          </cell>
          <cell r="V4">
            <v>40057</v>
          </cell>
          <cell r="W4">
            <v>40087</v>
          </cell>
          <cell r="X4">
            <v>40118</v>
          </cell>
          <cell r="Y4">
            <v>40148</v>
          </cell>
          <cell r="Z4">
            <v>40179</v>
          </cell>
          <cell r="AA4">
            <v>40210</v>
          </cell>
          <cell r="AB4">
            <v>40238</v>
          </cell>
          <cell r="AC4">
            <v>40269</v>
          </cell>
          <cell r="AD4">
            <v>40299</v>
          </cell>
          <cell r="AE4">
            <v>40330</v>
          </cell>
          <cell r="AF4">
            <v>40360</v>
          </cell>
          <cell r="AG4">
            <v>40391</v>
          </cell>
          <cell r="AH4">
            <v>40422</v>
          </cell>
          <cell r="AI4">
            <v>40452</v>
          </cell>
          <cell r="AJ4">
            <v>40483</v>
          </cell>
          <cell r="AK4">
            <v>40513</v>
          </cell>
          <cell r="AL4">
            <v>40544</v>
          </cell>
          <cell r="AM4">
            <v>40575</v>
          </cell>
          <cell r="AN4">
            <v>40603</v>
          </cell>
          <cell r="AO4">
            <v>40634</v>
          </cell>
          <cell r="AP4">
            <v>40664</v>
          </cell>
          <cell r="AQ4">
            <v>40695</v>
          </cell>
          <cell r="AR4">
            <v>40725</v>
          </cell>
          <cell r="AS4">
            <v>40756</v>
          </cell>
          <cell r="AT4">
            <v>40787</v>
          </cell>
          <cell r="AU4">
            <v>40817</v>
          </cell>
          <cell r="AV4">
            <v>40848</v>
          </cell>
          <cell r="AW4">
            <v>40878</v>
          </cell>
          <cell r="AX4">
            <v>40909</v>
          </cell>
          <cell r="AY4">
            <v>40940</v>
          </cell>
          <cell r="AZ4">
            <v>40969</v>
          </cell>
          <cell r="BA4">
            <v>41000</v>
          </cell>
          <cell r="BB4">
            <v>41030</v>
          </cell>
          <cell r="BC4">
            <v>41061</v>
          </cell>
          <cell r="BD4">
            <v>41091</v>
          </cell>
          <cell r="BE4">
            <v>41122</v>
          </cell>
          <cell r="BF4">
            <v>41153</v>
          </cell>
          <cell r="BG4">
            <v>41183</v>
          </cell>
          <cell r="BH4">
            <v>41214</v>
          </cell>
          <cell r="BI4">
            <v>41244</v>
          </cell>
          <cell r="BJ4">
            <v>41275</v>
          </cell>
          <cell r="BK4">
            <v>41306</v>
          </cell>
          <cell r="BL4">
            <v>41334</v>
          </cell>
          <cell r="BM4">
            <v>41365</v>
          </cell>
          <cell r="BN4">
            <v>41395</v>
          </cell>
          <cell r="BO4">
            <v>41426</v>
          </cell>
          <cell r="BP4">
            <v>41456</v>
          </cell>
          <cell r="BQ4">
            <v>41487</v>
          </cell>
          <cell r="BR4">
            <v>41518</v>
          </cell>
          <cell r="BS4">
            <v>41548</v>
          </cell>
          <cell r="BT4">
            <v>41579</v>
          </cell>
          <cell r="BU4">
            <v>41609</v>
          </cell>
          <cell r="BV4">
            <v>41640</v>
          </cell>
          <cell r="BW4">
            <v>41671</v>
          </cell>
          <cell r="BX4">
            <v>41699</v>
          </cell>
          <cell r="BY4">
            <v>41730</v>
          </cell>
          <cell r="BZ4">
            <v>41760</v>
          </cell>
          <cell r="CA4">
            <v>41791</v>
          </cell>
          <cell r="CB4">
            <v>41821</v>
          </cell>
          <cell r="CC4">
            <v>41852</v>
          </cell>
          <cell r="CD4">
            <v>41883</v>
          </cell>
          <cell r="CE4">
            <v>41913</v>
          </cell>
          <cell r="CF4">
            <v>41944</v>
          </cell>
          <cell r="CG4">
            <v>41974</v>
          </cell>
          <cell r="CH4">
            <v>42005</v>
          </cell>
          <cell r="CI4">
            <v>42036</v>
          </cell>
          <cell r="CJ4">
            <v>42064</v>
          </cell>
          <cell r="CK4">
            <v>42095</v>
          </cell>
          <cell r="CL4">
            <v>42125</v>
          </cell>
          <cell r="CM4">
            <v>42156</v>
          </cell>
          <cell r="CN4">
            <v>42186</v>
          </cell>
          <cell r="CO4">
            <v>42217</v>
          </cell>
          <cell r="CP4">
            <v>42248</v>
          </cell>
          <cell r="CQ4">
            <v>42278</v>
          </cell>
          <cell r="CR4">
            <v>42309</v>
          </cell>
          <cell r="CS4">
            <v>42339</v>
          </cell>
          <cell r="CT4">
            <v>42370</v>
          </cell>
          <cell r="CU4">
            <v>42401</v>
          </cell>
          <cell r="CV4">
            <v>42430</v>
          </cell>
          <cell r="CW4">
            <v>42461</v>
          </cell>
          <cell r="CX4">
            <v>42491</v>
          </cell>
          <cell r="CY4">
            <v>42522</v>
          </cell>
          <cell r="CZ4">
            <v>42552</v>
          </cell>
          <cell r="DA4">
            <v>42583</v>
          </cell>
          <cell r="DB4">
            <v>42614</v>
          </cell>
          <cell r="DC4">
            <v>42644</v>
          </cell>
          <cell r="DD4">
            <v>42675</v>
          </cell>
          <cell r="DE4">
            <v>42705</v>
          </cell>
          <cell r="DF4">
            <v>42736</v>
          </cell>
          <cell r="DG4">
            <v>42767</v>
          </cell>
          <cell r="DH4">
            <v>42795</v>
          </cell>
          <cell r="DI4">
            <v>42826</v>
          </cell>
          <cell r="DJ4">
            <v>42856</v>
          </cell>
          <cell r="DK4">
            <v>42887</v>
          </cell>
          <cell r="DL4">
            <v>42917</v>
          </cell>
          <cell r="DM4">
            <v>42948</v>
          </cell>
          <cell r="DN4">
            <v>42979</v>
          </cell>
          <cell r="DO4">
            <v>43009</v>
          </cell>
          <cell r="DP4">
            <v>43040</v>
          </cell>
          <cell r="DQ4">
            <v>43070</v>
          </cell>
        </row>
        <row r="5">
          <cell r="A5">
            <v>4</v>
          </cell>
          <cell r="B5">
            <v>513035.08</v>
          </cell>
          <cell r="C5">
            <v>513035.08</v>
          </cell>
          <cell r="D5">
            <v>513035.08</v>
          </cell>
          <cell r="E5">
            <v>513035.08</v>
          </cell>
          <cell r="F5">
            <v>513035.08</v>
          </cell>
          <cell r="G5">
            <v>513035.08</v>
          </cell>
          <cell r="H5">
            <v>513035.08</v>
          </cell>
          <cell r="I5">
            <v>513035.08</v>
          </cell>
          <cell r="J5">
            <v>513035.08</v>
          </cell>
          <cell r="K5">
            <v>513035.08</v>
          </cell>
          <cell r="L5">
            <v>513035.08</v>
          </cell>
          <cell r="M5">
            <v>513035.08</v>
          </cell>
          <cell r="N5">
            <v>509980.1</v>
          </cell>
          <cell r="O5">
            <v>0</v>
          </cell>
          <cell r="P5">
            <v>-509980.1</v>
          </cell>
          <cell r="Q5">
            <v>509980.1</v>
          </cell>
          <cell r="R5">
            <v>509980.1</v>
          </cell>
          <cell r="S5">
            <v>509980.1</v>
          </cell>
          <cell r="T5">
            <v>509980.1</v>
          </cell>
          <cell r="U5">
            <v>509980.1</v>
          </cell>
          <cell r="V5">
            <v>509980.1</v>
          </cell>
          <cell r="W5">
            <v>509980.1</v>
          </cell>
          <cell r="X5">
            <v>509980.1</v>
          </cell>
          <cell r="Y5">
            <v>509980.1</v>
          </cell>
          <cell r="Z5">
            <v>605544.06000000006</v>
          </cell>
          <cell r="AA5">
            <v>605544.06000000006</v>
          </cell>
          <cell r="AB5">
            <v>605544.06000000006</v>
          </cell>
          <cell r="AC5">
            <v>605544.06000000006</v>
          </cell>
          <cell r="AD5">
            <v>605544.06000000006</v>
          </cell>
          <cell r="AE5">
            <v>605544.06000000006</v>
          </cell>
          <cell r="AF5">
            <v>605544.06000000006</v>
          </cell>
          <cell r="AG5">
            <v>605544.06000000006</v>
          </cell>
          <cell r="AH5">
            <v>605544.06000000006</v>
          </cell>
          <cell r="AI5">
            <v>605544.06000000006</v>
          </cell>
          <cell r="AJ5">
            <v>605544.06000000006</v>
          </cell>
          <cell r="AK5">
            <v>605544.06000000006</v>
          </cell>
          <cell r="AL5">
            <v>605544.06000000006</v>
          </cell>
          <cell r="AM5">
            <v>605544.06000000006</v>
          </cell>
          <cell r="AN5">
            <v>605544.06000000006</v>
          </cell>
          <cell r="AO5">
            <v>605544.06000000006</v>
          </cell>
          <cell r="AP5">
            <v>605544.06000000006</v>
          </cell>
          <cell r="AQ5">
            <v>605544.06000000006</v>
          </cell>
          <cell r="AR5">
            <v>605544.06000000006</v>
          </cell>
          <cell r="AS5">
            <v>605544.06000000006</v>
          </cell>
          <cell r="AT5">
            <v>605544.06000000006</v>
          </cell>
          <cell r="AU5">
            <v>605544.06000000006</v>
          </cell>
          <cell r="AV5">
            <v>605544.06000000006</v>
          </cell>
          <cell r="AW5">
            <v>605544.06000000006</v>
          </cell>
          <cell r="AX5">
            <v>605544.06000000006</v>
          </cell>
          <cell r="AY5">
            <v>605544.06000000006</v>
          </cell>
          <cell r="AZ5">
            <v>605544.06000000006</v>
          </cell>
          <cell r="BA5">
            <v>605544.06000000006</v>
          </cell>
          <cell r="BB5">
            <v>605544.06000000006</v>
          </cell>
          <cell r="BC5">
            <v>605544.06000000006</v>
          </cell>
          <cell r="BD5">
            <v>605544.06000000006</v>
          </cell>
          <cell r="BE5">
            <v>605544.06000000006</v>
          </cell>
          <cell r="BF5">
            <v>605544.06000000006</v>
          </cell>
          <cell r="BG5">
            <v>605544.06000000006</v>
          </cell>
          <cell r="BH5">
            <v>605544.06000000006</v>
          </cell>
          <cell r="BI5">
            <v>605544.06000000006</v>
          </cell>
          <cell r="BJ5">
            <v>605544.06000000006</v>
          </cell>
          <cell r="BK5">
            <v>605544.06000000006</v>
          </cell>
          <cell r="BL5">
            <v>605544.06000000006</v>
          </cell>
          <cell r="BM5">
            <v>605544.06000000006</v>
          </cell>
          <cell r="BN5">
            <v>605544.06000000006</v>
          </cell>
          <cell r="BO5">
            <v>605544.06000000006</v>
          </cell>
          <cell r="BP5">
            <v>605544.06000000006</v>
          </cell>
          <cell r="BQ5">
            <v>605544.06000000006</v>
          </cell>
          <cell r="BR5">
            <v>605544.06000000006</v>
          </cell>
          <cell r="BS5">
            <v>605544.06000000006</v>
          </cell>
          <cell r="BT5">
            <v>605544.06000000006</v>
          </cell>
          <cell r="BU5">
            <v>605544.06000000006</v>
          </cell>
          <cell r="BV5">
            <v>605544.06000000006</v>
          </cell>
          <cell r="BW5">
            <v>605544.06000000006</v>
          </cell>
          <cell r="BX5">
            <v>605544.06000000006</v>
          </cell>
          <cell r="BY5">
            <v>605544.06000000006</v>
          </cell>
          <cell r="BZ5">
            <v>605544.06000000006</v>
          </cell>
          <cell r="CA5">
            <v>605544.06000000006</v>
          </cell>
          <cell r="CB5">
            <v>605544.06000000006</v>
          </cell>
          <cell r="CC5">
            <v>605544.06000000006</v>
          </cell>
          <cell r="CD5">
            <v>605544.06000000006</v>
          </cell>
          <cell r="CE5">
            <v>605544.06000000006</v>
          </cell>
          <cell r="CF5">
            <v>605544.06000000006</v>
          </cell>
          <cell r="CG5">
            <v>605544.06000000006</v>
          </cell>
          <cell r="CH5">
            <v>605544.06000000006</v>
          </cell>
          <cell r="CI5">
            <v>605544.06000000006</v>
          </cell>
          <cell r="CJ5">
            <v>605544.06000000006</v>
          </cell>
          <cell r="CK5">
            <v>605544.06000000006</v>
          </cell>
          <cell r="CL5">
            <v>605544.06000000006</v>
          </cell>
          <cell r="CM5">
            <v>605544.06000000006</v>
          </cell>
          <cell r="CN5">
            <v>605544.06000000006</v>
          </cell>
          <cell r="CO5">
            <v>605544.06000000006</v>
          </cell>
          <cell r="CP5">
            <v>605544.06000000006</v>
          </cell>
          <cell r="CQ5">
            <v>605544.06000000006</v>
          </cell>
          <cell r="CR5">
            <v>605544.06000000006</v>
          </cell>
          <cell r="CS5">
            <v>605544.06000000006</v>
          </cell>
          <cell r="CT5">
            <v>605544.06000000006</v>
          </cell>
          <cell r="CU5">
            <v>605544.06000000006</v>
          </cell>
          <cell r="CV5">
            <v>605544.06000000006</v>
          </cell>
          <cell r="CW5">
            <v>605544.06000000006</v>
          </cell>
          <cell r="CX5">
            <v>605544.06000000006</v>
          </cell>
          <cell r="CY5">
            <v>605544.06000000006</v>
          </cell>
          <cell r="CZ5">
            <v>605544.06000000006</v>
          </cell>
          <cell r="DA5">
            <v>605544.06000000006</v>
          </cell>
          <cell r="DB5">
            <v>605544.06000000006</v>
          </cell>
          <cell r="DC5">
            <v>605544.06000000006</v>
          </cell>
          <cell r="DD5">
            <v>605544.06000000006</v>
          </cell>
          <cell r="DE5">
            <v>605544.06000000006</v>
          </cell>
          <cell r="DF5">
            <v>605544.06000000006</v>
          </cell>
          <cell r="DG5">
            <v>605544.06000000006</v>
          </cell>
          <cell r="DH5">
            <v>605544.06000000006</v>
          </cell>
          <cell r="DI5">
            <v>605544.06000000006</v>
          </cell>
          <cell r="DJ5">
            <v>605544.06000000006</v>
          </cell>
          <cell r="DK5">
            <v>605544.06000000006</v>
          </cell>
          <cell r="DL5">
            <v>605544.06000000006</v>
          </cell>
          <cell r="DM5">
            <v>605544.06000000006</v>
          </cell>
          <cell r="DN5">
            <v>605544.06000000006</v>
          </cell>
          <cell r="DO5">
            <v>605544.06000000006</v>
          </cell>
          <cell r="DP5">
            <v>605544.06000000006</v>
          </cell>
          <cell r="DQ5">
            <v>605544.06000000006</v>
          </cell>
        </row>
        <row r="6">
          <cell r="A6">
            <v>31</v>
          </cell>
          <cell r="B6">
            <v>0</v>
          </cell>
          <cell r="C6">
            <v>0</v>
          </cell>
          <cell r="D6">
            <v>0</v>
          </cell>
          <cell r="E6">
            <v>1556640</v>
          </cell>
          <cell r="F6">
            <v>1556640</v>
          </cell>
          <cell r="G6">
            <v>1556640</v>
          </cell>
          <cell r="H6">
            <v>1556640</v>
          </cell>
          <cell r="I6">
            <v>1556640</v>
          </cell>
          <cell r="J6">
            <v>1556640</v>
          </cell>
          <cell r="K6">
            <v>0</v>
          </cell>
          <cell r="L6">
            <v>0</v>
          </cell>
          <cell r="M6">
            <v>0</v>
          </cell>
          <cell r="N6">
            <v>0</v>
          </cell>
          <cell r="O6">
            <v>0</v>
          </cell>
          <cell r="P6">
            <v>0</v>
          </cell>
          <cell r="Q6">
            <v>1155600</v>
          </cell>
          <cell r="R6">
            <v>1155600</v>
          </cell>
          <cell r="S6">
            <v>1155600</v>
          </cell>
          <cell r="T6">
            <v>1155600</v>
          </cell>
          <cell r="U6">
            <v>1155600</v>
          </cell>
          <cell r="V6">
            <v>1155600</v>
          </cell>
          <cell r="W6">
            <v>0</v>
          </cell>
          <cell r="X6">
            <v>0</v>
          </cell>
          <cell r="Y6">
            <v>0</v>
          </cell>
          <cell r="Z6">
            <v>0</v>
          </cell>
          <cell r="AA6">
            <v>0</v>
          </cell>
          <cell r="AB6">
            <v>0</v>
          </cell>
          <cell r="AC6">
            <v>717100.06</v>
          </cell>
          <cell r="AD6">
            <v>717100.06</v>
          </cell>
          <cell r="AE6">
            <v>717100.06</v>
          </cell>
          <cell r="AF6">
            <v>717100.06</v>
          </cell>
          <cell r="AG6">
            <v>717100.06</v>
          </cell>
          <cell r="AH6">
            <v>717100.06</v>
          </cell>
          <cell r="AI6">
            <v>0</v>
          </cell>
          <cell r="AJ6">
            <v>0</v>
          </cell>
          <cell r="AK6">
            <v>0</v>
          </cell>
          <cell r="AL6">
            <v>0</v>
          </cell>
          <cell r="AM6">
            <v>0</v>
          </cell>
          <cell r="AN6">
            <v>0</v>
          </cell>
          <cell r="AO6">
            <v>360720.03</v>
          </cell>
          <cell r="AP6">
            <v>360720.03</v>
          </cell>
          <cell r="AQ6">
            <v>360720.03</v>
          </cell>
          <cell r="AR6">
            <v>360720.03</v>
          </cell>
          <cell r="AS6">
            <v>360720.03</v>
          </cell>
          <cell r="AT6">
            <v>360720.03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row>
        <row r="7">
          <cell r="A7">
            <v>40</v>
          </cell>
          <cell r="B7">
            <v>1226250</v>
          </cell>
          <cell r="C7">
            <v>1226250</v>
          </cell>
          <cell r="D7">
            <v>1226250</v>
          </cell>
          <cell r="E7">
            <v>1226250</v>
          </cell>
          <cell r="F7">
            <v>1226250</v>
          </cell>
          <cell r="G7">
            <v>1226250</v>
          </cell>
          <cell r="H7">
            <v>1226250</v>
          </cell>
          <cell r="I7">
            <v>1226250</v>
          </cell>
          <cell r="J7">
            <v>1226250</v>
          </cell>
          <cell r="K7">
            <v>1226250</v>
          </cell>
          <cell r="L7">
            <v>1226250</v>
          </cell>
          <cell r="M7">
            <v>1226250</v>
          </cell>
          <cell r="N7">
            <v>1226250</v>
          </cell>
          <cell r="O7">
            <v>1226250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row>
        <row r="8">
          <cell r="A8">
            <v>44</v>
          </cell>
          <cell r="B8">
            <v>269375</v>
          </cell>
          <cell r="C8">
            <v>269375</v>
          </cell>
          <cell r="D8">
            <v>269375</v>
          </cell>
          <cell r="E8">
            <v>269375</v>
          </cell>
          <cell r="F8">
            <v>269375</v>
          </cell>
          <cell r="G8">
            <v>431000</v>
          </cell>
          <cell r="H8">
            <v>808125</v>
          </cell>
          <cell r="I8">
            <v>635725</v>
          </cell>
          <cell r="J8">
            <v>366349.97</v>
          </cell>
          <cell r="K8">
            <v>269375</v>
          </cell>
          <cell r="L8">
            <v>269375</v>
          </cell>
          <cell r="M8">
            <v>269375</v>
          </cell>
          <cell r="N8">
            <v>269375</v>
          </cell>
          <cell r="O8">
            <v>269375</v>
          </cell>
          <cell r="P8">
            <v>269375</v>
          </cell>
          <cell r="Q8">
            <v>269375</v>
          </cell>
          <cell r="R8">
            <v>269375</v>
          </cell>
          <cell r="S8">
            <v>431000</v>
          </cell>
          <cell r="T8">
            <v>808125</v>
          </cell>
          <cell r="U8">
            <v>635725</v>
          </cell>
          <cell r="V8">
            <v>366349.97</v>
          </cell>
          <cell r="W8">
            <v>269375</v>
          </cell>
          <cell r="X8">
            <v>269375</v>
          </cell>
          <cell r="Y8">
            <v>269375</v>
          </cell>
          <cell r="Z8">
            <v>269375</v>
          </cell>
          <cell r="AA8">
            <v>269375</v>
          </cell>
          <cell r="AB8">
            <v>269375</v>
          </cell>
          <cell r="AC8">
            <v>269375</v>
          </cell>
          <cell r="AD8">
            <v>269375</v>
          </cell>
          <cell r="AE8">
            <v>431000</v>
          </cell>
          <cell r="AF8">
            <v>808125</v>
          </cell>
          <cell r="AG8">
            <v>635725</v>
          </cell>
          <cell r="AH8">
            <v>366349.97</v>
          </cell>
          <cell r="AI8">
            <v>269375</v>
          </cell>
          <cell r="AJ8">
            <v>269375</v>
          </cell>
          <cell r="AK8">
            <v>269375</v>
          </cell>
          <cell r="AL8">
            <v>269375</v>
          </cell>
          <cell r="AM8">
            <v>269375</v>
          </cell>
          <cell r="AN8">
            <v>269375</v>
          </cell>
          <cell r="AO8">
            <v>269375</v>
          </cell>
          <cell r="AP8">
            <v>269375</v>
          </cell>
          <cell r="AQ8">
            <v>431000</v>
          </cell>
          <cell r="AR8">
            <v>808125</v>
          </cell>
          <cell r="AS8">
            <v>635725</v>
          </cell>
          <cell r="AT8">
            <v>366349.97</v>
          </cell>
          <cell r="AU8">
            <v>269375</v>
          </cell>
          <cell r="AV8">
            <v>269375</v>
          </cell>
          <cell r="AW8">
            <v>269375</v>
          </cell>
          <cell r="AX8">
            <v>269375</v>
          </cell>
          <cell r="AY8">
            <v>269375</v>
          </cell>
          <cell r="AZ8">
            <v>269375</v>
          </cell>
          <cell r="BA8">
            <v>269375</v>
          </cell>
          <cell r="BB8">
            <v>269375</v>
          </cell>
          <cell r="BC8">
            <v>431000</v>
          </cell>
          <cell r="BD8">
            <v>808125</v>
          </cell>
          <cell r="BE8">
            <v>635725</v>
          </cell>
          <cell r="BF8">
            <v>366349.97</v>
          </cell>
          <cell r="BG8">
            <v>269375</v>
          </cell>
          <cell r="BH8">
            <v>269375</v>
          </cell>
          <cell r="BI8">
            <v>269375</v>
          </cell>
          <cell r="BJ8">
            <v>269375</v>
          </cell>
          <cell r="BK8">
            <v>269375</v>
          </cell>
          <cell r="BL8">
            <v>269375</v>
          </cell>
          <cell r="BM8">
            <v>269375</v>
          </cell>
          <cell r="BN8">
            <v>269375</v>
          </cell>
          <cell r="BO8">
            <v>431000</v>
          </cell>
          <cell r="BP8">
            <v>808125</v>
          </cell>
          <cell r="BQ8">
            <v>635725</v>
          </cell>
          <cell r="BR8">
            <v>366349.97</v>
          </cell>
          <cell r="BS8">
            <v>269375</v>
          </cell>
          <cell r="BT8">
            <v>269375</v>
          </cell>
          <cell r="BU8">
            <v>269375</v>
          </cell>
          <cell r="BV8">
            <v>269375</v>
          </cell>
          <cell r="BW8">
            <v>269375</v>
          </cell>
          <cell r="BX8">
            <v>269375</v>
          </cell>
          <cell r="BY8">
            <v>269375</v>
          </cell>
          <cell r="BZ8">
            <v>269375</v>
          </cell>
          <cell r="CA8">
            <v>431000</v>
          </cell>
          <cell r="CB8">
            <v>808125</v>
          </cell>
          <cell r="CC8">
            <v>635725</v>
          </cell>
          <cell r="CD8">
            <v>366349.97</v>
          </cell>
          <cell r="CE8">
            <v>269375</v>
          </cell>
          <cell r="CF8">
            <v>269375</v>
          </cell>
          <cell r="CG8">
            <v>269375</v>
          </cell>
          <cell r="CH8">
            <v>269375</v>
          </cell>
          <cell r="CI8">
            <v>269375</v>
          </cell>
          <cell r="CJ8">
            <v>269375</v>
          </cell>
          <cell r="CK8">
            <v>269375</v>
          </cell>
          <cell r="CL8">
            <v>269375</v>
          </cell>
          <cell r="CM8">
            <v>431000</v>
          </cell>
          <cell r="CN8">
            <v>808125</v>
          </cell>
          <cell r="CO8">
            <v>635725</v>
          </cell>
          <cell r="CP8">
            <v>366349.97</v>
          </cell>
          <cell r="CQ8">
            <v>269375</v>
          </cell>
          <cell r="CR8">
            <v>269375</v>
          </cell>
          <cell r="CS8">
            <v>269375</v>
          </cell>
          <cell r="CT8">
            <v>269375</v>
          </cell>
          <cell r="CU8">
            <v>269375</v>
          </cell>
          <cell r="CV8">
            <v>269375</v>
          </cell>
          <cell r="CW8">
            <v>269375</v>
          </cell>
          <cell r="CX8">
            <v>269375</v>
          </cell>
          <cell r="CY8">
            <v>431000</v>
          </cell>
          <cell r="CZ8">
            <v>808125</v>
          </cell>
          <cell r="DA8">
            <v>635725</v>
          </cell>
          <cell r="DB8">
            <v>366349.97</v>
          </cell>
          <cell r="DC8">
            <v>269375</v>
          </cell>
          <cell r="DD8">
            <v>269375</v>
          </cell>
          <cell r="DE8">
            <v>269375</v>
          </cell>
          <cell r="DF8">
            <v>269375</v>
          </cell>
          <cell r="DG8">
            <v>269375</v>
          </cell>
          <cell r="DH8">
            <v>269375</v>
          </cell>
          <cell r="DI8">
            <v>269375</v>
          </cell>
          <cell r="DJ8">
            <v>269375</v>
          </cell>
          <cell r="DK8">
            <v>431000</v>
          </cell>
          <cell r="DL8">
            <v>0</v>
          </cell>
          <cell r="DM8">
            <v>0</v>
          </cell>
          <cell r="DN8">
            <v>0</v>
          </cell>
          <cell r="DO8">
            <v>0</v>
          </cell>
          <cell r="DP8">
            <v>0</v>
          </cell>
          <cell r="DQ8">
            <v>0</v>
          </cell>
        </row>
        <row r="9">
          <cell r="A9">
            <v>53</v>
          </cell>
          <cell r="B9">
            <v>1530.45</v>
          </cell>
          <cell r="C9">
            <v>1283.43</v>
          </cell>
          <cell r="D9">
            <v>1283.43</v>
          </cell>
          <cell r="E9">
            <v>1283.43</v>
          </cell>
          <cell r="F9">
            <v>1283.43</v>
          </cell>
          <cell r="G9">
            <v>1283.43</v>
          </cell>
          <cell r="H9">
            <v>1283.43</v>
          </cell>
          <cell r="I9">
            <v>1283.43</v>
          </cell>
          <cell r="J9">
            <v>1283.43</v>
          </cell>
          <cell r="K9">
            <v>1283.43</v>
          </cell>
          <cell r="L9">
            <v>1283.43</v>
          </cell>
          <cell r="M9">
            <v>1283.43</v>
          </cell>
          <cell r="N9">
            <v>142183.23000000001</v>
          </cell>
          <cell r="O9">
            <v>121522.8</v>
          </cell>
          <cell r="P9">
            <v>117474.63</v>
          </cell>
          <cell r="Q9">
            <v>132835.92000000001</v>
          </cell>
          <cell r="R9">
            <v>177637.74</v>
          </cell>
          <cell r="S9">
            <v>203465.22</v>
          </cell>
          <cell r="T9">
            <v>224358.75</v>
          </cell>
          <cell r="U9">
            <v>215718.51</v>
          </cell>
          <cell r="V9">
            <v>196728.63</v>
          </cell>
          <cell r="W9">
            <v>120629.25</v>
          </cell>
          <cell r="X9">
            <v>130007.64</v>
          </cell>
          <cell r="Y9">
            <v>134755.10999999999</v>
          </cell>
          <cell r="Z9">
            <v>146448.95999999999</v>
          </cell>
          <cell r="AA9">
            <v>125166.93</v>
          </cell>
          <cell r="AB9">
            <v>121002.21</v>
          </cell>
          <cell r="AC9">
            <v>136814.16</v>
          </cell>
          <cell r="AD9">
            <v>182960.19</v>
          </cell>
          <cell r="AE9">
            <v>209572.44</v>
          </cell>
          <cell r="AF9">
            <v>231095.34</v>
          </cell>
          <cell r="AG9">
            <v>222190.92</v>
          </cell>
          <cell r="AH9">
            <v>202633.83</v>
          </cell>
          <cell r="AI9">
            <v>124250.07</v>
          </cell>
          <cell r="AJ9">
            <v>133908.18</v>
          </cell>
          <cell r="AK9">
            <v>138795.51</v>
          </cell>
          <cell r="AL9">
            <v>150839.01</v>
          </cell>
          <cell r="AM9">
            <v>128919.84</v>
          </cell>
          <cell r="AN9">
            <v>124630.8</v>
          </cell>
          <cell r="AO9">
            <v>140924.49</v>
          </cell>
          <cell r="AP9">
            <v>188453.58</v>
          </cell>
          <cell r="AQ9">
            <v>215858.37</v>
          </cell>
          <cell r="AR9">
            <v>238026.18</v>
          </cell>
          <cell r="AS9">
            <v>228857.58</v>
          </cell>
          <cell r="AT9">
            <v>208709.97</v>
          </cell>
          <cell r="AU9">
            <v>127979.67</v>
          </cell>
          <cell r="AV9">
            <v>137925.26999999999</v>
          </cell>
          <cell r="AW9">
            <v>142960.23000000001</v>
          </cell>
          <cell r="AX9">
            <v>155368.92000000001</v>
          </cell>
          <cell r="AY9">
            <v>132789.29999999999</v>
          </cell>
          <cell r="AZ9">
            <v>128368.17</v>
          </cell>
          <cell r="BA9">
            <v>145151.37</v>
          </cell>
          <cell r="BB9">
            <v>194102.37</v>
          </cell>
          <cell r="BC9">
            <v>222330.78</v>
          </cell>
          <cell r="BD9">
            <v>245166.81</v>
          </cell>
          <cell r="BE9">
            <v>235718.49</v>
          </cell>
          <cell r="BF9">
            <v>214972.59</v>
          </cell>
          <cell r="BG9">
            <v>131818.04999999999</v>
          </cell>
          <cell r="BH9">
            <v>142058.91</v>
          </cell>
          <cell r="BI9">
            <v>147249.26999999999</v>
          </cell>
          <cell r="BJ9">
            <v>160030.92000000001</v>
          </cell>
          <cell r="BK9">
            <v>136775.31</v>
          </cell>
          <cell r="BL9">
            <v>132222.09</v>
          </cell>
          <cell r="BM9">
            <v>149502.57</v>
          </cell>
          <cell r="BN9">
            <v>199929.87</v>
          </cell>
          <cell r="BO9">
            <v>229005.21</v>
          </cell>
          <cell r="BP9">
            <v>252517.23</v>
          </cell>
          <cell r="BQ9">
            <v>242789.19</v>
          </cell>
          <cell r="BR9">
            <v>221421.69</v>
          </cell>
          <cell r="BS9">
            <v>135772.98000000001</v>
          </cell>
          <cell r="BT9">
            <v>146324.64000000001</v>
          </cell>
          <cell r="BU9">
            <v>151662.63</v>
          </cell>
          <cell r="BV9">
            <v>164825.01</v>
          </cell>
          <cell r="BW9">
            <v>140877.87</v>
          </cell>
          <cell r="BX9">
            <v>136184.79</v>
          </cell>
          <cell r="BY9">
            <v>153985.85999999999</v>
          </cell>
          <cell r="BZ9">
            <v>205928.31</v>
          </cell>
          <cell r="CA9">
            <v>235873.89</v>
          </cell>
          <cell r="CB9">
            <v>260092.98</v>
          </cell>
          <cell r="CC9">
            <v>250077.45</v>
          </cell>
          <cell r="CD9">
            <v>228065.04</v>
          </cell>
          <cell r="CE9">
            <v>139844.46</v>
          </cell>
          <cell r="CF9">
            <v>150714.69</v>
          </cell>
          <cell r="CG9">
            <v>156215.85</v>
          </cell>
          <cell r="CH9">
            <v>169774.5</v>
          </cell>
          <cell r="CI9">
            <v>145104.75</v>
          </cell>
          <cell r="CJ9">
            <v>140271.81</v>
          </cell>
          <cell r="CK9">
            <v>158609.01</v>
          </cell>
          <cell r="CL9">
            <v>212105.46</v>
          </cell>
          <cell r="CM9">
            <v>242952.36</v>
          </cell>
          <cell r="CN9">
            <v>267901.83</v>
          </cell>
          <cell r="CO9">
            <v>257575.5</v>
          </cell>
          <cell r="CP9">
            <v>234910.41</v>
          </cell>
          <cell r="CQ9">
            <v>144040.26</v>
          </cell>
          <cell r="CR9">
            <v>155236.82999999999</v>
          </cell>
          <cell r="CS9">
            <v>160901.16</v>
          </cell>
          <cell r="CT9">
            <v>174863.85</v>
          </cell>
          <cell r="CU9">
            <v>149455.95000000001</v>
          </cell>
          <cell r="CV9">
            <v>144483.15</v>
          </cell>
          <cell r="CW9">
            <v>163364.25</v>
          </cell>
          <cell r="CX9">
            <v>218469.09</v>
          </cell>
          <cell r="CY9">
            <v>250240.62</v>
          </cell>
          <cell r="CZ9">
            <v>275936.01</v>
          </cell>
          <cell r="DA9">
            <v>265306.65000000002</v>
          </cell>
          <cell r="DB9">
            <v>241957.8</v>
          </cell>
          <cell r="DC9">
            <v>148360.38</v>
          </cell>
          <cell r="DD9">
            <v>159891.06</v>
          </cell>
          <cell r="DE9">
            <v>165726.32999999999</v>
          </cell>
          <cell r="DF9">
            <v>180108.6</v>
          </cell>
          <cell r="DG9">
            <v>153939.24</v>
          </cell>
          <cell r="DH9">
            <v>148811.04</v>
          </cell>
          <cell r="DI9">
            <v>168267.12</v>
          </cell>
          <cell r="DJ9">
            <v>225019.2</v>
          </cell>
          <cell r="DK9">
            <v>257746.44</v>
          </cell>
          <cell r="DL9">
            <v>284211.06</v>
          </cell>
          <cell r="DM9">
            <v>273263.13</v>
          </cell>
          <cell r="DN9">
            <v>249214.98</v>
          </cell>
          <cell r="DO9">
            <v>152812.59</v>
          </cell>
          <cell r="DP9">
            <v>164685.15</v>
          </cell>
          <cell r="DQ9">
            <v>170699.13</v>
          </cell>
        </row>
        <row r="10">
          <cell r="A10">
            <v>54</v>
          </cell>
          <cell r="B10">
            <v>11268.05</v>
          </cell>
          <cell r="C10">
            <v>8681.5</v>
          </cell>
          <cell r="D10">
            <v>8592</v>
          </cell>
          <cell r="E10">
            <v>8323.5</v>
          </cell>
          <cell r="F10">
            <v>8672.5499999999993</v>
          </cell>
          <cell r="G10">
            <v>9397.5</v>
          </cell>
          <cell r="H10">
            <v>10748.95</v>
          </cell>
          <cell r="I10">
            <v>9683.9</v>
          </cell>
          <cell r="J10">
            <v>8493.5499999999993</v>
          </cell>
          <cell r="K10">
            <v>7992.35</v>
          </cell>
          <cell r="L10">
            <v>9836.0499999999993</v>
          </cell>
          <cell r="M10">
            <v>10668.4</v>
          </cell>
          <cell r="N10">
            <v>1578.78</v>
          </cell>
          <cell r="O10">
            <v>1326.39</v>
          </cell>
          <cell r="P10">
            <v>1326.39</v>
          </cell>
          <cell r="Q10">
            <v>1326.39</v>
          </cell>
          <cell r="R10">
            <v>1326.39</v>
          </cell>
          <cell r="S10">
            <v>1326.39</v>
          </cell>
          <cell r="T10">
            <v>1326.39</v>
          </cell>
          <cell r="U10">
            <v>1326.39</v>
          </cell>
          <cell r="V10">
            <v>1326.39</v>
          </cell>
          <cell r="W10">
            <v>1326.39</v>
          </cell>
          <cell r="X10">
            <v>1326.39</v>
          </cell>
          <cell r="Y10">
            <v>1321.02</v>
          </cell>
          <cell r="Z10">
            <v>1621.74</v>
          </cell>
          <cell r="AA10">
            <v>1363.98</v>
          </cell>
          <cell r="AB10">
            <v>1363.98</v>
          </cell>
          <cell r="AC10">
            <v>1363.98</v>
          </cell>
          <cell r="AD10">
            <v>1363.98</v>
          </cell>
          <cell r="AE10">
            <v>1363.98</v>
          </cell>
          <cell r="AF10">
            <v>1363.98</v>
          </cell>
          <cell r="AG10">
            <v>1363.98</v>
          </cell>
          <cell r="AH10">
            <v>1363.98</v>
          </cell>
          <cell r="AI10">
            <v>1363.98</v>
          </cell>
          <cell r="AJ10">
            <v>1363.98</v>
          </cell>
          <cell r="AK10">
            <v>1363.98</v>
          </cell>
          <cell r="AL10">
            <v>1670.07</v>
          </cell>
          <cell r="AM10">
            <v>1406.94</v>
          </cell>
          <cell r="AN10">
            <v>1406.94</v>
          </cell>
          <cell r="AO10">
            <v>1406.94</v>
          </cell>
          <cell r="AP10">
            <v>1406.94</v>
          </cell>
          <cell r="AQ10">
            <v>1406.94</v>
          </cell>
          <cell r="AR10">
            <v>1406.94</v>
          </cell>
          <cell r="AS10">
            <v>1406.94</v>
          </cell>
          <cell r="AT10">
            <v>1406.94</v>
          </cell>
          <cell r="AU10">
            <v>1406.94</v>
          </cell>
          <cell r="AV10">
            <v>1406.94</v>
          </cell>
          <cell r="AW10">
            <v>1401.57</v>
          </cell>
          <cell r="AX10">
            <v>1723.77</v>
          </cell>
          <cell r="AY10">
            <v>1444.53</v>
          </cell>
          <cell r="AZ10">
            <v>1444.53</v>
          </cell>
          <cell r="BA10">
            <v>1444.53</v>
          </cell>
          <cell r="BB10">
            <v>1444.53</v>
          </cell>
          <cell r="BC10">
            <v>1444.53</v>
          </cell>
          <cell r="BD10">
            <v>1444.53</v>
          </cell>
          <cell r="BE10">
            <v>1444.53</v>
          </cell>
          <cell r="BF10">
            <v>1444.53</v>
          </cell>
          <cell r="BG10">
            <v>1444.53</v>
          </cell>
          <cell r="BH10">
            <v>1444.53</v>
          </cell>
          <cell r="BI10">
            <v>1444.53</v>
          </cell>
          <cell r="BJ10">
            <v>1772.1</v>
          </cell>
          <cell r="BK10">
            <v>1487.49</v>
          </cell>
          <cell r="BL10">
            <v>1487.49</v>
          </cell>
          <cell r="BM10">
            <v>1487.49</v>
          </cell>
          <cell r="BN10">
            <v>1487.49</v>
          </cell>
          <cell r="BO10">
            <v>1487.49</v>
          </cell>
          <cell r="BP10">
            <v>1487.49</v>
          </cell>
          <cell r="BQ10">
            <v>1487.49</v>
          </cell>
          <cell r="BR10">
            <v>1487.49</v>
          </cell>
          <cell r="BS10">
            <v>1487.49</v>
          </cell>
          <cell r="BT10">
            <v>1487.49</v>
          </cell>
          <cell r="BU10">
            <v>1487.49</v>
          </cell>
          <cell r="BV10">
            <v>1825.8</v>
          </cell>
          <cell r="BW10">
            <v>1535.82</v>
          </cell>
          <cell r="BX10">
            <v>1535.82</v>
          </cell>
          <cell r="BY10">
            <v>1535.82</v>
          </cell>
          <cell r="BZ10">
            <v>1535.82</v>
          </cell>
          <cell r="CA10">
            <v>1535.82</v>
          </cell>
          <cell r="CB10">
            <v>1535.82</v>
          </cell>
          <cell r="CC10">
            <v>1535.82</v>
          </cell>
          <cell r="CD10">
            <v>1535.82</v>
          </cell>
          <cell r="CE10">
            <v>1535.82</v>
          </cell>
          <cell r="CF10">
            <v>1535.82</v>
          </cell>
          <cell r="CG10">
            <v>1535.82</v>
          </cell>
          <cell r="CH10">
            <v>1884.87</v>
          </cell>
          <cell r="CI10">
            <v>1578.78</v>
          </cell>
          <cell r="CJ10">
            <v>1578.78</v>
          </cell>
          <cell r="CK10">
            <v>1578.78</v>
          </cell>
          <cell r="CL10">
            <v>1578.78</v>
          </cell>
          <cell r="CM10">
            <v>1578.78</v>
          </cell>
          <cell r="CN10">
            <v>1578.78</v>
          </cell>
          <cell r="CO10">
            <v>1578.78</v>
          </cell>
          <cell r="CP10">
            <v>1578.78</v>
          </cell>
          <cell r="CQ10">
            <v>1578.78</v>
          </cell>
          <cell r="CR10">
            <v>1578.78</v>
          </cell>
          <cell r="CS10">
            <v>1578.78</v>
          </cell>
          <cell r="CT10">
            <v>1938.57</v>
          </cell>
          <cell r="CU10">
            <v>1627.11</v>
          </cell>
          <cell r="CV10">
            <v>1627.11</v>
          </cell>
          <cell r="CW10">
            <v>1627.11</v>
          </cell>
          <cell r="CX10">
            <v>1627.11</v>
          </cell>
          <cell r="CY10">
            <v>1627.11</v>
          </cell>
          <cell r="CZ10">
            <v>1627.11</v>
          </cell>
          <cell r="DA10">
            <v>1627.11</v>
          </cell>
          <cell r="DB10">
            <v>1627.11</v>
          </cell>
          <cell r="DC10">
            <v>1627.11</v>
          </cell>
          <cell r="DD10">
            <v>1627.11</v>
          </cell>
          <cell r="DE10">
            <v>1627.11</v>
          </cell>
          <cell r="DF10">
            <v>1938.57</v>
          </cell>
          <cell r="DG10">
            <v>1627.11</v>
          </cell>
          <cell r="DH10">
            <v>1627.11</v>
          </cell>
          <cell r="DI10">
            <v>1627.11</v>
          </cell>
          <cell r="DJ10">
            <v>1627.11</v>
          </cell>
          <cell r="DK10">
            <v>1627.11</v>
          </cell>
          <cell r="DL10">
            <v>1627.11</v>
          </cell>
          <cell r="DM10">
            <v>1627.11</v>
          </cell>
          <cell r="DN10">
            <v>1627.11</v>
          </cell>
          <cell r="DO10">
            <v>1627.11</v>
          </cell>
          <cell r="DP10">
            <v>1627.11</v>
          </cell>
          <cell r="DQ10">
            <v>1627.11</v>
          </cell>
        </row>
        <row r="11">
          <cell r="A11">
            <v>55</v>
          </cell>
          <cell r="B11">
            <v>7482.2</v>
          </cell>
          <cell r="C11">
            <v>6014.4</v>
          </cell>
          <cell r="D11">
            <v>5808.55</v>
          </cell>
          <cell r="E11">
            <v>5191</v>
          </cell>
          <cell r="F11">
            <v>5029.8999999999996</v>
          </cell>
          <cell r="G11">
            <v>5557.95</v>
          </cell>
          <cell r="H11">
            <v>6291.85</v>
          </cell>
          <cell r="I11">
            <v>6479.8</v>
          </cell>
          <cell r="J11">
            <v>5316.3</v>
          </cell>
          <cell r="K11">
            <v>5334.2</v>
          </cell>
          <cell r="L11">
            <v>6461.9</v>
          </cell>
          <cell r="M11">
            <v>6998.9</v>
          </cell>
          <cell r="N11">
            <v>11366.5</v>
          </cell>
          <cell r="O11">
            <v>8753.1</v>
          </cell>
          <cell r="P11">
            <v>8663.6</v>
          </cell>
          <cell r="Q11">
            <v>8395.1</v>
          </cell>
          <cell r="R11">
            <v>8753.1</v>
          </cell>
          <cell r="S11">
            <v>9487</v>
          </cell>
          <cell r="T11">
            <v>10838.45</v>
          </cell>
          <cell r="U11">
            <v>9773.4</v>
          </cell>
          <cell r="V11">
            <v>8565.15</v>
          </cell>
          <cell r="W11">
            <v>8063.95</v>
          </cell>
          <cell r="X11">
            <v>9925.5499999999993</v>
          </cell>
          <cell r="Y11">
            <v>10766.85</v>
          </cell>
          <cell r="Z11">
            <v>11473.9</v>
          </cell>
          <cell r="AA11">
            <v>8833.65</v>
          </cell>
          <cell r="AB11">
            <v>8744.15</v>
          </cell>
          <cell r="AC11">
            <v>8475.65</v>
          </cell>
          <cell r="AD11">
            <v>8833.65</v>
          </cell>
          <cell r="AE11">
            <v>9567.5499999999993</v>
          </cell>
          <cell r="AF11">
            <v>10936.9</v>
          </cell>
          <cell r="AG11">
            <v>9853.9500000000007</v>
          </cell>
          <cell r="AH11">
            <v>8645.7000000000007</v>
          </cell>
          <cell r="AI11">
            <v>8135.55</v>
          </cell>
          <cell r="AJ11">
            <v>10015.049999999999</v>
          </cell>
          <cell r="AK11">
            <v>10865.3</v>
          </cell>
          <cell r="AL11">
            <v>11572.35</v>
          </cell>
          <cell r="AM11">
            <v>8914.2000000000007</v>
          </cell>
          <cell r="AN11">
            <v>8824.7000000000007</v>
          </cell>
          <cell r="AO11">
            <v>8547.25</v>
          </cell>
          <cell r="AP11">
            <v>8914.2000000000007</v>
          </cell>
          <cell r="AQ11">
            <v>9657.0499999999993</v>
          </cell>
          <cell r="AR11">
            <v>11035.35</v>
          </cell>
          <cell r="AS11">
            <v>9943.4500000000007</v>
          </cell>
          <cell r="AT11">
            <v>8726.25</v>
          </cell>
          <cell r="AU11">
            <v>8216.1</v>
          </cell>
          <cell r="AV11">
            <v>10104.549999999999</v>
          </cell>
          <cell r="AW11">
            <v>10963.75</v>
          </cell>
          <cell r="AX11">
            <v>11679.75</v>
          </cell>
          <cell r="AY11">
            <v>8994.75</v>
          </cell>
          <cell r="AZ11">
            <v>8905.25</v>
          </cell>
          <cell r="BA11">
            <v>8627.7999999999993</v>
          </cell>
          <cell r="BB11">
            <v>8994.75</v>
          </cell>
          <cell r="BC11">
            <v>9746.5499999999993</v>
          </cell>
          <cell r="BD11">
            <v>11133.8</v>
          </cell>
          <cell r="BE11">
            <v>10032.950000000001</v>
          </cell>
          <cell r="BF11">
            <v>8797.85</v>
          </cell>
          <cell r="BG11">
            <v>8287.7000000000007</v>
          </cell>
          <cell r="BH11">
            <v>10194.049999999999</v>
          </cell>
          <cell r="BI11">
            <v>11062.2</v>
          </cell>
          <cell r="BJ11">
            <v>11787.15</v>
          </cell>
          <cell r="BK11">
            <v>9075.2999999999993</v>
          </cell>
          <cell r="BL11">
            <v>8985.7999999999993</v>
          </cell>
          <cell r="BM11">
            <v>8699.4</v>
          </cell>
          <cell r="BN11">
            <v>9075.2999999999993</v>
          </cell>
          <cell r="BO11">
            <v>9827.1</v>
          </cell>
          <cell r="BP11">
            <v>11241.2</v>
          </cell>
          <cell r="BQ11">
            <v>10122.450000000001</v>
          </cell>
          <cell r="BR11">
            <v>8878.4</v>
          </cell>
          <cell r="BS11">
            <v>8359.2999999999993</v>
          </cell>
          <cell r="BT11">
            <v>10283.549999999999</v>
          </cell>
          <cell r="BU11">
            <v>11160.65</v>
          </cell>
          <cell r="BV11">
            <v>11885.6</v>
          </cell>
          <cell r="BW11">
            <v>9155.85</v>
          </cell>
          <cell r="BX11">
            <v>9066.35</v>
          </cell>
          <cell r="BY11">
            <v>8779.9500000000007</v>
          </cell>
          <cell r="BZ11">
            <v>9155.85</v>
          </cell>
          <cell r="CA11">
            <v>9916.6</v>
          </cell>
          <cell r="CB11">
            <v>11339.65</v>
          </cell>
          <cell r="CC11">
            <v>10220.9</v>
          </cell>
          <cell r="CD11">
            <v>8958.9500000000007</v>
          </cell>
          <cell r="CE11">
            <v>8439.85</v>
          </cell>
          <cell r="CF11">
            <v>10382</v>
          </cell>
          <cell r="CG11">
            <v>11259.1</v>
          </cell>
          <cell r="CH11">
            <v>11993</v>
          </cell>
          <cell r="CI11">
            <v>9245.35</v>
          </cell>
          <cell r="CJ11">
            <v>9146.9</v>
          </cell>
          <cell r="CK11">
            <v>8860.5</v>
          </cell>
          <cell r="CL11">
            <v>9236.4</v>
          </cell>
          <cell r="CM11">
            <v>10006.1</v>
          </cell>
          <cell r="CN11">
            <v>11438.1</v>
          </cell>
          <cell r="CO11">
            <v>10310.4</v>
          </cell>
          <cell r="CP11">
            <v>9039.5</v>
          </cell>
          <cell r="CQ11">
            <v>8511.4500000000007</v>
          </cell>
          <cell r="CR11">
            <v>10471.5</v>
          </cell>
          <cell r="CS11">
            <v>11357.55</v>
          </cell>
          <cell r="CT11">
            <v>12100.4</v>
          </cell>
          <cell r="CU11">
            <v>9325.9</v>
          </cell>
          <cell r="CV11">
            <v>9227.4500000000007</v>
          </cell>
          <cell r="CW11">
            <v>8941.0499999999993</v>
          </cell>
          <cell r="CX11">
            <v>9316.9500000000007</v>
          </cell>
          <cell r="CY11">
            <v>10095.6</v>
          </cell>
          <cell r="CZ11">
            <v>11545.5</v>
          </cell>
          <cell r="DA11">
            <v>10399.9</v>
          </cell>
          <cell r="DB11">
            <v>9120.0499999999993</v>
          </cell>
          <cell r="DC11">
            <v>8592</v>
          </cell>
          <cell r="DD11">
            <v>10561</v>
          </cell>
          <cell r="DE11">
            <v>11464.95</v>
          </cell>
          <cell r="DF11">
            <v>12216.75</v>
          </cell>
          <cell r="DG11">
            <v>9406.4500000000007</v>
          </cell>
          <cell r="DH11">
            <v>9308</v>
          </cell>
          <cell r="DI11">
            <v>9021.6</v>
          </cell>
          <cell r="DJ11">
            <v>9406.4500000000007</v>
          </cell>
          <cell r="DK11">
            <v>10194.049999999999</v>
          </cell>
          <cell r="DL11">
            <v>11643.95</v>
          </cell>
          <cell r="DM11">
            <v>10498.35</v>
          </cell>
          <cell r="DN11">
            <v>9200.6</v>
          </cell>
          <cell r="DO11">
            <v>8663.6</v>
          </cell>
          <cell r="DP11">
            <v>10659.45</v>
          </cell>
          <cell r="DQ11">
            <v>11563.4</v>
          </cell>
        </row>
        <row r="12">
          <cell r="A12">
            <v>56</v>
          </cell>
          <cell r="B12">
            <v>2439.7800000000002</v>
          </cell>
          <cell r="C12">
            <v>1965.81</v>
          </cell>
          <cell r="D12">
            <v>1973.58</v>
          </cell>
          <cell r="E12">
            <v>1802.64</v>
          </cell>
          <cell r="F12">
            <v>1616.16</v>
          </cell>
          <cell r="G12">
            <v>1600.62</v>
          </cell>
          <cell r="H12">
            <v>1476.3</v>
          </cell>
          <cell r="I12">
            <v>1522.92</v>
          </cell>
          <cell r="J12">
            <v>1701.63</v>
          </cell>
          <cell r="K12">
            <v>1748.25</v>
          </cell>
          <cell r="L12">
            <v>1926.96</v>
          </cell>
          <cell r="M12">
            <v>1981.35</v>
          </cell>
          <cell r="N12">
            <v>7482.2</v>
          </cell>
          <cell r="O12">
            <v>6014.4</v>
          </cell>
          <cell r="P12">
            <v>5808.55</v>
          </cell>
          <cell r="Q12">
            <v>5191</v>
          </cell>
          <cell r="R12">
            <v>5029.8999999999996</v>
          </cell>
          <cell r="S12">
            <v>5557.95</v>
          </cell>
          <cell r="T12">
            <v>6291.85</v>
          </cell>
          <cell r="U12">
            <v>6479.8</v>
          </cell>
          <cell r="V12">
            <v>5316.3</v>
          </cell>
          <cell r="W12">
            <v>5334.2</v>
          </cell>
          <cell r="X12">
            <v>6461.9</v>
          </cell>
          <cell r="Y12">
            <v>6998.9</v>
          </cell>
          <cell r="Z12">
            <v>7482.2</v>
          </cell>
          <cell r="AA12">
            <v>6014.4</v>
          </cell>
          <cell r="AB12">
            <v>5808.55</v>
          </cell>
          <cell r="AC12">
            <v>5191</v>
          </cell>
          <cell r="AD12">
            <v>5029.8999999999996</v>
          </cell>
          <cell r="AE12">
            <v>5557.95</v>
          </cell>
          <cell r="AF12">
            <v>6291.85</v>
          </cell>
          <cell r="AG12">
            <v>6479.8</v>
          </cell>
          <cell r="AH12">
            <v>5316.3</v>
          </cell>
          <cell r="AI12">
            <v>5334.2</v>
          </cell>
          <cell r="AJ12">
            <v>6461.9</v>
          </cell>
          <cell r="AK12">
            <v>6998.9</v>
          </cell>
          <cell r="AL12">
            <v>7482.2</v>
          </cell>
          <cell r="AM12">
            <v>6014.4</v>
          </cell>
          <cell r="AN12">
            <v>5808.55</v>
          </cell>
          <cell r="AO12">
            <v>5191</v>
          </cell>
          <cell r="AP12">
            <v>5029.8999999999996</v>
          </cell>
          <cell r="AQ12">
            <v>5557.95</v>
          </cell>
          <cell r="AR12">
            <v>6291.85</v>
          </cell>
          <cell r="AS12">
            <v>6479.8</v>
          </cell>
          <cell r="AT12">
            <v>5316.3</v>
          </cell>
          <cell r="AU12">
            <v>5334.2</v>
          </cell>
          <cell r="AV12">
            <v>6461.9</v>
          </cell>
          <cell r="AW12">
            <v>6998.9</v>
          </cell>
          <cell r="AX12">
            <v>7482.2</v>
          </cell>
          <cell r="AY12">
            <v>6014.4</v>
          </cell>
          <cell r="AZ12">
            <v>5808.55</v>
          </cell>
          <cell r="BA12">
            <v>5191</v>
          </cell>
          <cell r="BB12">
            <v>5029.8999999999996</v>
          </cell>
          <cell r="BC12">
            <v>5557.95</v>
          </cell>
          <cell r="BD12">
            <v>6291.85</v>
          </cell>
          <cell r="BE12">
            <v>6479.8</v>
          </cell>
          <cell r="BF12">
            <v>5316.3</v>
          </cell>
          <cell r="BG12">
            <v>5334.2</v>
          </cell>
          <cell r="BH12">
            <v>6461.9</v>
          </cell>
          <cell r="BI12">
            <v>6998.9</v>
          </cell>
          <cell r="BJ12">
            <v>7482.2</v>
          </cell>
          <cell r="BK12">
            <v>6014.4</v>
          </cell>
          <cell r="BL12">
            <v>5808.55</v>
          </cell>
          <cell r="BM12">
            <v>5191</v>
          </cell>
          <cell r="BN12">
            <v>5029.8999999999996</v>
          </cell>
          <cell r="BO12">
            <v>5557.95</v>
          </cell>
          <cell r="BP12">
            <v>6291.85</v>
          </cell>
          <cell r="BQ12">
            <v>6479.8</v>
          </cell>
          <cell r="BR12">
            <v>5316.3</v>
          </cell>
          <cell r="BS12">
            <v>5334.2</v>
          </cell>
          <cell r="BT12">
            <v>6461.9</v>
          </cell>
          <cell r="BU12">
            <v>6998.9</v>
          </cell>
          <cell r="BV12">
            <v>7482.2</v>
          </cell>
          <cell r="BW12">
            <v>6014.4</v>
          </cell>
          <cell r="BX12">
            <v>5808.55</v>
          </cell>
          <cell r="BY12">
            <v>5191</v>
          </cell>
          <cell r="BZ12">
            <v>5029.8999999999996</v>
          </cell>
          <cell r="CA12">
            <v>5557.95</v>
          </cell>
          <cell r="CB12">
            <v>6291.85</v>
          </cell>
          <cell r="CC12">
            <v>6479.8</v>
          </cell>
          <cell r="CD12">
            <v>5316.3</v>
          </cell>
          <cell r="CE12">
            <v>5334.2</v>
          </cell>
          <cell r="CF12">
            <v>6461.9</v>
          </cell>
          <cell r="CG12">
            <v>6998.9</v>
          </cell>
          <cell r="CH12">
            <v>7482.2</v>
          </cell>
          <cell r="CI12">
            <v>6014.4</v>
          </cell>
          <cell r="CJ12">
            <v>5808.55</v>
          </cell>
          <cell r="CK12">
            <v>5191</v>
          </cell>
          <cell r="CL12">
            <v>5029.8999999999996</v>
          </cell>
          <cell r="CM12">
            <v>5557.95</v>
          </cell>
          <cell r="CN12">
            <v>6291.85</v>
          </cell>
          <cell r="CO12">
            <v>6479.8</v>
          </cell>
          <cell r="CP12">
            <v>5316.3</v>
          </cell>
          <cell r="CQ12">
            <v>5334.2</v>
          </cell>
          <cell r="CR12">
            <v>6461.9</v>
          </cell>
          <cell r="CS12">
            <v>6998.9</v>
          </cell>
          <cell r="CT12">
            <v>7482.2</v>
          </cell>
          <cell r="CU12">
            <v>6014.4</v>
          </cell>
          <cell r="CV12">
            <v>5808.55</v>
          </cell>
          <cell r="CW12">
            <v>5191</v>
          </cell>
          <cell r="CX12">
            <v>5029.8999999999996</v>
          </cell>
          <cell r="CY12">
            <v>5557.95</v>
          </cell>
          <cell r="CZ12">
            <v>6291.85</v>
          </cell>
          <cell r="DA12">
            <v>6479.8</v>
          </cell>
          <cell r="DB12">
            <v>5316.3</v>
          </cell>
          <cell r="DC12">
            <v>5334.2</v>
          </cell>
          <cell r="DD12">
            <v>6461.9</v>
          </cell>
          <cell r="DE12">
            <v>6998.9</v>
          </cell>
          <cell r="DF12">
            <v>7482.2</v>
          </cell>
          <cell r="DG12">
            <v>6014.4</v>
          </cell>
          <cell r="DH12">
            <v>5808.55</v>
          </cell>
          <cell r="DI12">
            <v>5191</v>
          </cell>
          <cell r="DJ12">
            <v>5029.8999999999996</v>
          </cell>
          <cell r="DK12">
            <v>5557.95</v>
          </cell>
          <cell r="DL12">
            <v>6291.85</v>
          </cell>
          <cell r="DM12">
            <v>6479.8</v>
          </cell>
          <cell r="DN12">
            <v>5316.3</v>
          </cell>
          <cell r="DO12">
            <v>5334.2</v>
          </cell>
          <cell r="DP12">
            <v>6461.9</v>
          </cell>
          <cell r="DQ12">
            <v>6998.9</v>
          </cell>
        </row>
        <row r="13">
          <cell r="A13">
            <v>57</v>
          </cell>
          <cell r="B13">
            <v>12525.24</v>
          </cell>
          <cell r="C13">
            <v>10349.64</v>
          </cell>
          <cell r="D13">
            <v>10116.540000000001</v>
          </cell>
          <cell r="E13">
            <v>9292.92</v>
          </cell>
          <cell r="F13">
            <v>9386.16</v>
          </cell>
          <cell r="G13">
            <v>9331.77</v>
          </cell>
          <cell r="H13">
            <v>10652.67</v>
          </cell>
          <cell r="I13">
            <v>11577.3</v>
          </cell>
          <cell r="J13">
            <v>10466.19</v>
          </cell>
          <cell r="K13">
            <v>9937.83</v>
          </cell>
          <cell r="L13">
            <v>11064.48</v>
          </cell>
          <cell r="M13">
            <v>11724.93</v>
          </cell>
          <cell r="N13">
            <v>2455.3200000000002</v>
          </cell>
          <cell r="O13">
            <v>1981.35</v>
          </cell>
          <cell r="P13">
            <v>1981.35</v>
          </cell>
          <cell r="Q13">
            <v>1818.18</v>
          </cell>
          <cell r="R13">
            <v>1623.93</v>
          </cell>
          <cell r="S13">
            <v>1616.16</v>
          </cell>
          <cell r="T13">
            <v>1484.07</v>
          </cell>
          <cell r="U13">
            <v>1530.69</v>
          </cell>
          <cell r="V13">
            <v>1709.4</v>
          </cell>
          <cell r="W13">
            <v>1763.79</v>
          </cell>
          <cell r="X13">
            <v>1934.73</v>
          </cell>
          <cell r="Y13">
            <v>1989.12</v>
          </cell>
          <cell r="Z13">
            <v>2470.86</v>
          </cell>
          <cell r="AA13">
            <v>1989.12</v>
          </cell>
          <cell r="AB13">
            <v>1996.89</v>
          </cell>
          <cell r="AC13">
            <v>1825.95</v>
          </cell>
          <cell r="AD13">
            <v>1639.47</v>
          </cell>
          <cell r="AE13">
            <v>1623.93</v>
          </cell>
          <cell r="AF13">
            <v>1491.84</v>
          </cell>
          <cell r="AG13">
            <v>1538.46</v>
          </cell>
          <cell r="AH13">
            <v>1724.94</v>
          </cell>
          <cell r="AI13">
            <v>1771.56</v>
          </cell>
          <cell r="AJ13">
            <v>1950.27</v>
          </cell>
          <cell r="AK13">
            <v>2004.66</v>
          </cell>
          <cell r="AL13">
            <v>2486.4</v>
          </cell>
          <cell r="AM13">
            <v>2004.66</v>
          </cell>
          <cell r="AN13">
            <v>2012.43</v>
          </cell>
          <cell r="AO13">
            <v>1841.49</v>
          </cell>
          <cell r="AP13">
            <v>1647.24</v>
          </cell>
          <cell r="AQ13">
            <v>1631.7</v>
          </cell>
          <cell r="AR13">
            <v>1507.38</v>
          </cell>
          <cell r="AS13">
            <v>1546.23</v>
          </cell>
          <cell r="AT13">
            <v>1732.71</v>
          </cell>
          <cell r="AU13">
            <v>1779.33</v>
          </cell>
          <cell r="AV13">
            <v>1958.04</v>
          </cell>
          <cell r="AW13">
            <v>2012.43</v>
          </cell>
          <cell r="AX13">
            <v>2494.17</v>
          </cell>
          <cell r="AY13">
            <v>2012.43</v>
          </cell>
          <cell r="AZ13">
            <v>2020.2</v>
          </cell>
          <cell r="BA13">
            <v>1849.26</v>
          </cell>
          <cell r="BB13">
            <v>1655.01</v>
          </cell>
          <cell r="BC13">
            <v>1639.47</v>
          </cell>
          <cell r="BD13">
            <v>1515.15</v>
          </cell>
          <cell r="BE13">
            <v>1554</v>
          </cell>
          <cell r="BF13">
            <v>1740.48</v>
          </cell>
          <cell r="BG13">
            <v>1794.87</v>
          </cell>
          <cell r="BH13">
            <v>1973.58</v>
          </cell>
          <cell r="BI13">
            <v>2027.97</v>
          </cell>
          <cell r="BJ13">
            <v>2509.71</v>
          </cell>
          <cell r="BK13">
            <v>2027.97</v>
          </cell>
          <cell r="BL13">
            <v>2035.74</v>
          </cell>
          <cell r="BM13">
            <v>1864.8</v>
          </cell>
          <cell r="BN13">
            <v>1662.78</v>
          </cell>
          <cell r="BO13">
            <v>1655.01</v>
          </cell>
          <cell r="BP13">
            <v>1522.92</v>
          </cell>
          <cell r="BQ13">
            <v>1569.54</v>
          </cell>
          <cell r="BR13">
            <v>1756.02</v>
          </cell>
          <cell r="BS13">
            <v>1802.64</v>
          </cell>
          <cell r="BT13">
            <v>1981.35</v>
          </cell>
          <cell r="BU13">
            <v>2035.74</v>
          </cell>
          <cell r="BV13">
            <v>2525.25</v>
          </cell>
          <cell r="BW13">
            <v>2043.51</v>
          </cell>
          <cell r="BX13">
            <v>2043.51</v>
          </cell>
          <cell r="BY13">
            <v>1872.57</v>
          </cell>
          <cell r="BZ13">
            <v>1678.32</v>
          </cell>
          <cell r="CA13">
            <v>1662.78</v>
          </cell>
          <cell r="CB13">
            <v>1530.69</v>
          </cell>
          <cell r="CC13">
            <v>1577.31</v>
          </cell>
          <cell r="CD13">
            <v>1763.79</v>
          </cell>
          <cell r="CE13">
            <v>1810.41</v>
          </cell>
          <cell r="CF13">
            <v>1996.89</v>
          </cell>
          <cell r="CG13">
            <v>2051.2800000000002</v>
          </cell>
          <cell r="CH13">
            <v>2540.79</v>
          </cell>
          <cell r="CI13">
            <v>2051.2800000000002</v>
          </cell>
          <cell r="CJ13">
            <v>2059.0500000000002</v>
          </cell>
          <cell r="CK13">
            <v>1880.34</v>
          </cell>
          <cell r="CL13">
            <v>1686.09</v>
          </cell>
          <cell r="CM13">
            <v>1670.55</v>
          </cell>
          <cell r="CN13">
            <v>1538.46</v>
          </cell>
          <cell r="CO13">
            <v>1585.08</v>
          </cell>
          <cell r="CP13">
            <v>1771.56</v>
          </cell>
          <cell r="CQ13">
            <v>1825.95</v>
          </cell>
          <cell r="CR13">
            <v>2004.66</v>
          </cell>
          <cell r="CS13">
            <v>2066.8200000000002</v>
          </cell>
          <cell r="CT13">
            <v>2556.33</v>
          </cell>
          <cell r="CU13">
            <v>2066.8200000000002</v>
          </cell>
          <cell r="CV13">
            <v>2066.8200000000002</v>
          </cell>
          <cell r="CW13">
            <v>1895.88</v>
          </cell>
          <cell r="CX13">
            <v>1693.86</v>
          </cell>
          <cell r="CY13">
            <v>1686.09</v>
          </cell>
          <cell r="CZ13">
            <v>1546.23</v>
          </cell>
          <cell r="DA13">
            <v>1592.85</v>
          </cell>
          <cell r="DB13">
            <v>1787.1</v>
          </cell>
          <cell r="DC13">
            <v>1833.72</v>
          </cell>
          <cell r="DD13">
            <v>2020.2</v>
          </cell>
          <cell r="DE13">
            <v>2074.59</v>
          </cell>
          <cell r="DF13">
            <v>2571.87</v>
          </cell>
          <cell r="DG13">
            <v>2074.59</v>
          </cell>
          <cell r="DH13">
            <v>2082.36</v>
          </cell>
          <cell r="DI13">
            <v>1903.65</v>
          </cell>
          <cell r="DJ13">
            <v>1709.4</v>
          </cell>
          <cell r="DK13">
            <v>1693.86</v>
          </cell>
          <cell r="DL13">
            <v>1561.77</v>
          </cell>
          <cell r="DM13">
            <v>1600.62</v>
          </cell>
          <cell r="DN13">
            <v>1794.87</v>
          </cell>
          <cell r="DO13">
            <v>1849.26</v>
          </cell>
          <cell r="DP13">
            <v>2027.97</v>
          </cell>
          <cell r="DQ13">
            <v>2090.13</v>
          </cell>
        </row>
        <row r="14">
          <cell r="A14">
            <v>58</v>
          </cell>
          <cell r="B14">
            <v>0</v>
          </cell>
          <cell r="C14">
            <v>0</v>
          </cell>
          <cell r="D14">
            <v>0</v>
          </cell>
          <cell r="E14">
            <v>0</v>
          </cell>
          <cell r="F14">
            <v>0</v>
          </cell>
          <cell r="G14">
            <v>0</v>
          </cell>
          <cell r="H14">
            <v>0</v>
          </cell>
          <cell r="I14">
            <v>0</v>
          </cell>
          <cell r="J14">
            <v>0</v>
          </cell>
          <cell r="K14">
            <v>0</v>
          </cell>
          <cell r="L14">
            <v>0</v>
          </cell>
          <cell r="M14">
            <v>0</v>
          </cell>
          <cell r="N14">
            <v>13395.48</v>
          </cell>
          <cell r="O14">
            <v>11072.25</v>
          </cell>
          <cell r="P14">
            <v>10823.61</v>
          </cell>
          <cell r="Q14">
            <v>9945.6</v>
          </cell>
          <cell r="R14">
            <v>10046.61</v>
          </cell>
          <cell r="S14">
            <v>9984.4500000000007</v>
          </cell>
          <cell r="T14">
            <v>11398.59</v>
          </cell>
          <cell r="U14">
            <v>12393.15</v>
          </cell>
          <cell r="V14">
            <v>11196.57</v>
          </cell>
          <cell r="W14">
            <v>10637.13</v>
          </cell>
          <cell r="X14">
            <v>11833.71</v>
          </cell>
          <cell r="Y14">
            <v>12548.55</v>
          </cell>
          <cell r="Z14">
            <v>14335.65</v>
          </cell>
          <cell r="AA14">
            <v>11841.48</v>
          </cell>
          <cell r="AB14">
            <v>11585.07</v>
          </cell>
          <cell r="AC14">
            <v>10644.9</v>
          </cell>
          <cell r="AD14">
            <v>10745.91</v>
          </cell>
          <cell r="AE14">
            <v>10683.75</v>
          </cell>
          <cell r="AF14">
            <v>12198.9</v>
          </cell>
          <cell r="AG14">
            <v>13255.62</v>
          </cell>
          <cell r="AH14">
            <v>11981.34</v>
          </cell>
          <cell r="AI14">
            <v>11383.05</v>
          </cell>
          <cell r="AJ14">
            <v>12665.1</v>
          </cell>
          <cell r="AK14">
            <v>13426.56</v>
          </cell>
          <cell r="AL14">
            <v>15337.98</v>
          </cell>
          <cell r="AM14">
            <v>12672.87</v>
          </cell>
          <cell r="AN14">
            <v>12393.15</v>
          </cell>
          <cell r="AO14">
            <v>11390.82</v>
          </cell>
          <cell r="AP14">
            <v>11499.6</v>
          </cell>
          <cell r="AQ14">
            <v>11429.67</v>
          </cell>
          <cell r="AR14">
            <v>13053.6</v>
          </cell>
          <cell r="AS14">
            <v>14188.02</v>
          </cell>
          <cell r="AT14">
            <v>12820.5</v>
          </cell>
          <cell r="AU14">
            <v>12175.59</v>
          </cell>
          <cell r="AV14">
            <v>13550.88</v>
          </cell>
          <cell r="AW14">
            <v>14358.96</v>
          </cell>
          <cell r="AX14">
            <v>16410.240000000002</v>
          </cell>
          <cell r="AY14">
            <v>13558.65</v>
          </cell>
          <cell r="AZ14">
            <v>13255.62</v>
          </cell>
          <cell r="BA14">
            <v>12183.36</v>
          </cell>
          <cell r="BB14">
            <v>12307.68</v>
          </cell>
          <cell r="BC14">
            <v>12229.98</v>
          </cell>
          <cell r="BD14">
            <v>13962.69</v>
          </cell>
          <cell r="BE14">
            <v>15174.81</v>
          </cell>
          <cell r="BF14">
            <v>13714.05</v>
          </cell>
          <cell r="BG14">
            <v>13030.29</v>
          </cell>
          <cell r="BH14">
            <v>14498.82</v>
          </cell>
          <cell r="BI14">
            <v>15369.06</v>
          </cell>
          <cell r="BJ14">
            <v>17560.2</v>
          </cell>
          <cell r="BK14">
            <v>14514.36</v>
          </cell>
          <cell r="BL14">
            <v>14188.02</v>
          </cell>
          <cell r="BM14">
            <v>13038.06</v>
          </cell>
          <cell r="BN14">
            <v>13170.15</v>
          </cell>
          <cell r="BO14">
            <v>13084.68</v>
          </cell>
          <cell r="BP14">
            <v>14941.71</v>
          </cell>
          <cell r="BQ14">
            <v>16239.3</v>
          </cell>
          <cell r="BR14">
            <v>14677.53</v>
          </cell>
          <cell r="BS14">
            <v>13939.38</v>
          </cell>
          <cell r="BT14">
            <v>15516.69</v>
          </cell>
          <cell r="BU14">
            <v>16441.32</v>
          </cell>
          <cell r="BV14">
            <v>18795.63</v>
          </cell>
          <cell r="BW14">
            <v>15524.46</v>
          </cell>
          <cell r="BX14">
            <v>15182.58</v>
          </cell>
          <cell r="BY14">
            <v>13947.15</v>
          </cell>
          <cell r="BZ14">
            <v>14087.01</v>
          </cell>
          <cell r="CA14">
            <v>14001.54</v>
          </cell>
          <cell r="CB14">
            <v>15982.89</v>
          </cell>
          <cell r="CC14">
            <v>17381.490000000002</v>
          </cell>
          <cell r="CD14">
            <v>15703.17</v>
          </cell>
          <cell r="CE14">
            <v>14918.4</v>
          </cell>
          <cell r="CF14">
            <v>16604.490000000002</v>
          </cell>
          <cell r="CG14">
            <v>17591.28</v>
          </cell>
          <cell r="CH14">
            <v>20108.759999999998</v>
          </cell>
          <cell r="CI14">
            <v>16612.259999999998</v>
          </cell>
          <cell r="CJ14">
            <v>16247.07</v>
          </cell>
          <cell r="CK14">
            <v>14926.17</v>
          </cell>
          <cell r="CL14">
            <v>15073.8</v>
          </cell>
          <cell r="CM14">
            <v>14980.56</v>
          </cell>
          <cell r="CN14">
            <v>17109.54</v>
          </cell>
          <cell r="CO14">
            <v>18593.61</v>
          </cell>
          <cell r="CP14">
            <v>16798.740000000002</v>
          </cell>
          <cell r="CQ14">
            <v>15959.58</v>
          </cell>
          <cell r="CR14">
            <v>17762.22</v>
          </cell>
          <cell r="CS14">
            <v>18826.71</v>
          </cell>
          <cell r="CT14">
            <v>21515.13</v>
          </cell>
          <cell r="CU14">
            <v>17777.759999999998</v>
          </cell>
          <cell r="CV14">
            <v>17381.490000000002</v>
          </cell>
          <cell r="CW14">
            <v>15967.35</v>
          </cell>
          <cell r="CX14">
            <v>16130.52</v>
          </cell>
          <cell r="CY14">
            <v>16029.51</v>
          </cell>
          <cell r="CZ14">
            <v>18306.12</v>
          </cell>
          <cell r="DA14">
            <v>19898.97</v>
          </cell>
          <cell r="DB14">
            <v>17979.78</v>
          </cell>
          <cell r="DC14">
            <v>17078.46</v>
          </cell>
          <cell r="DD14">
            <v>19005.419999999998</v>
          </cell>
          <cell r="DE14">
            <v>20147.61</v>
          </cell>
          <cell r="DF14">
            <v>23022.51</v>
          </cell>
          <cell r="DG14">
            <v>19020.96</v>
          </cell>
          <cell r="DH14">
            <v>18593.61</v>
          </cell>
          <cell r="DI14">
            <v>17086.23</v>
          </cell>
          <cell r="DJ14">
            <v>17257.169999999998</v>
          </cell>
          <cell r="DK14">
            <v>17148.39</v>
          </cell>
          <cell r="DL14">
            <v>19588.169999999998</v>
          </cell>
          <cell r="DM14">
            <v>21289.8</v>
          </cell>
          <cell r="DN14">
            <v>19238.52</v>
          </cell>
          <cell r="DO14">
            <v>18275.04</v>
          </cell>
          <cell r="DP14">
            <v>20334.09</v>
          </cell>
          <cell r="DQ14">
            <v>21553.98</v>
          </cell>
        </row>
        <row r="15">
          <cell r="A15">
            <v>140</v>
          </cell>
          <cell r="B15">
            <v>-697550</v>
          </cell>
          <cell r="C15">
            <v>-697550</v>
          </cell>
          <cell r="D15">
            <v>-697550</v>
          </cell>
          <cell r="E15">
            <v>-697550</v>
          </cell>
          <cell r="F15">
            <v>-697550</v>
          </cell>
          <cell r="G15">
            <v>-697550</v>
          </cell>
          <cell r="H15">
            <v>-697550</v>
          </cell>
          <cell r="I15">
            <v>-697550</v>
          </cell>
          <cell r="J15">
            <v>-697550</v>
          </cell>
          <cell r="K15">
            <v>-697550</v>
          </cell>
          <cell r="L15">
            <v>-697550</v>
          </cell>
          <cell r="M15">
            <v>-697550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row>
        <row r="16">
          <cell r="A16">
            <v>166</v>
          </cell>
          <cell r="B16">
            <v>-962742</v>
          </cell>
          <cell r="C16">
            <v>-962742</v>
          </cell>
          <cell r="D16">
            <v>-962742</v>
          </cell>
          <cell r="E16">
            <v>-960190</v>
          </cell>
          <cell r="F16">
            <v>-960190</v>
          </cell>
          <cell r="G16">
            <v>-960190</v>
          </cell>
          <cell r="H16">
            <v>-949982</v>
          </cell>
          <cell r="I16">
            <v>-949982</v>
          </cell>
          <cell r="J16">
            <v>-960190</v>
          </cell>
          <cell r="K16">
            <v>-960190</v>
          </cell>
          <cell r="L16">
            <v>-960190</v>
          </cell>
          <cell r="M16">
            <v>-960190</v>
          </cell>
          <cell r="N16">
            <v>131950.14000000001</v>
          </cell>
          <cell r="O16">
            <v>96954.06</v>
          </cell>
          <cell r="P16">
            <v>91243.11</v>
          </cell>
          <cell r="Q16">
            <v>87824.31</v>
          </cell>
          <cell r="R16">
            <v>108523.59</v>
          </cell>
          <cell r="S16">
            <v>119160.72</v>
          </cell>
          <cell r="T16">
            <v>129813.39</v>
          </cell>
          <cell r="U16">
            <v>121382.94</v>
          </cell>
          <cell r="V16">
            <v>113970.36</v>
          </cell>
          <cell r="W16">
            <v>92750.49</v>
          </cell>
          <cell r="X16">
            <v>100885.68</v>
          </cell>
          <cell r="Y16">
            <v>104382.18</v>
          </cell>
          <cell r="Z16">
            <v>137093.88</v>
          </cell>
          <cell r="AA16">
            <v>100738.05</v>
          </cell>
          <cell r="AB16">
            <v>94801.77</v>
          </cell>
          <cell r="AC16">
            <v>91250.880000000005</v>
          </cell>
          <cell r="AD16">
            <v>112750.47</v>
          </cell>
          <cell r="AE16">
            <v>123807.18</v>
          </cell>
          <cell r="AF16">
            <v>134871.66</v>
          </cell>
          <cell r="AG16">
            <v>126114.87</v>
          </cell>
          <cell r="AH16">
            <v>118422.57</v>
          </cell>
          <cell r="AI16">
            <v>96371.31</v>
          </cell>
          <cell r="AJ16">
            <v>104825.07</v>
          </cell>
          <cell r="AK16">
            <v>108453.66</v>
          </cell>
          <cell r="AL16">
            <v>142439.64000000001</v>
          </cell>
          <cell r="AM16">
            <v>104669.67</v>
          </cell>
          <cell r="AN16">
            <v>98500.29</v>
          </cell>
          <cell r="AO16">
            <v>94809.54</v>
          </cell>
          <cell r="AP16">
            <v>117148.29</v>
          </cell>
          <cell r="AQ16">
            <v>128632.35</v>
          </cell>
          <cell r="AR16">
            <v>140131.95000000001</v>
          </cell>
          <cell r="AS16">
            <v>131033.28</v>
          </cell>
          <cell r="AT16">
            <v>123037.95</v>
          </cell>
          <cell r="AU16">
            <v>100124.22</v>
          </cell>
          <cell r="AV16">
            <v>108912.09</v>
          </cell>
          <cell r="AW16">
            <v>112688.31</v>
          </cell>
          <cell r="AX16">
            <v>147995.19</v>
          </cell>
          <cell r="AY16">
            <v>108748.92</v>
          </cell>
          <cell r="AZ16">
            <v>102338.67</v>
          </cell>
          <cell r="BA16">
            <v>98508.06</v>
          </cell>
          <cell r="BB16">
            <v>121717.05</v>
          </cell>
          <cell r="BC16">
            <v>133651.76999999999</v>
          </cell>
          <cell r="BD16">
            <v>145602.03</v>
          </cell>
          <cell r="BE16">
            <v>136145.94</v>
          </cell>
          <cell r="BF16">
            <v>127832.04</v>
          </cell>
          <cell r="BG16">
            <v>104032.53</v>
          </cell>
          <cell r="BH16">
            <v>113162.28</v>
          </cell>
          <cell r="BI16">
            <v>117078.36</v>
          </cell>
          <cell r="BJ16">
            <v>153768.29999999999</v>
          </cell>
          <cell r="BK16">
            <v>112991.34</v>
          </cell>
          <cell r="BL16">
            <v>106332.45</v>
          </cell>
          <cell r="BM16">
            <v>102346.44</v>
          </cell>
          <cell r="BN16">
            <v>126464.52</v>
          </cell>
          <cell r="BO16">
            <v>138865.44</v>
          </cell>
          <cell r="BP16">
            <v>151274.13</v>
          </cell>
          <cell r="BQ16">
            <v>141452.85</v>
          </cell>
          <cell r="BR16">
            <v>132820.38</v>
          </cell>
          <cell r="BS16">
            <v>108088.47</v>
          </cell>
          <cell r="BT16">
            <v>117575.64</v>
          </cell>
          <cell r="BU16">
            <v>121647.12</v>
          </cell>
          <cell r="BV16">
            <v>159766.74</v>
          </cell>
          <cell r="BW16">
            <v>117396.93</v>
          </cell>
          <cell r="BX16">
            <v>110473.86</v>
          </cell>
          <cell r="BY16">
            <v>106340.22</v>
          </cell>
          <cell r="BZ16">
            <v>131398.47</v>
          </cell>
          <cell r="CA16">
            <v>144281.13</v>
          </cell>
          <cell r="CB16">
            <v>157179.32999999999</v>
          </cell>
          <cell r="CC16">
            <v>146969.54999999999</v>
          </cell>
          <cell r="CD16">
            <v>138002.97</v>
          </cell>
          <cell r="CE16">
            <v>112307.58</v>
          </cell>
          <cell r="CF16">
            <v>122159.94</v>
          </cell>
          <cell r="CG16">
            <v>126394.59</v>
          </cell>
          <cell r="CH16">
            <v>165990.51</v>
          </cell>
          <cell r="CI16">
            <v>121973.46</v>
          </cell>
          <cell r="CJ16">
            <v>114786.21</v>
          </cell>
          <cell r="CK16">
            <v>110489.4</v>
          </cell>
          <cell r="CL16">
            <v>136526.67000000001</v>
          </cell>
          <cell r="CM16">
            <v>149906.60999999999</v>
          </cell>
          <cell r="CN16">
            <v>163309.85999999999</v>
          </cell>
          <cell r="CO16">
            <v>152703.81</v>
          </cell>
          <cell r="CP16">
            <v>143379.81</v>
          </cell>
          <cell r="CQ16">
            <v>116682.09</v>
          </cell>
          <cell r="CR16">
            <v>126922.95</v>
          </cell>
          <cell r="CS16">
            <v>131320.76999999999</v>
          </cell>
          <cell r="CT16">
            <v>172470.69</v>
          </cell>
          <cell r="CU16">
            <v>126736.47</v>
          </cell>
          <cell r="CV16">
            <v>119261.73</v>
          </cell>
          <cell r="CW16">
            <v>114793.98</v>
          </cell>
          <cell r="CX16">
            <v>141849.12</v>
          </cell>
          <cell r="CY16">
            <v>155749.65</v>
          </cell>
          <cell r="CZ16">
            <v>169673.49</v>
          </cell>
          <cell r="DA16">
            <v>158655.63</v>
          </cell>
          <cell r="DB16">
            <v>148974.21</v>
          </cell>
          <cell r="DC16">
            <v>121235.31</v>
          </cell>
          <cell r="DD16">
            <v>131872.44</v>
          </cell>
          <cell r="DE16">
            <v>136441.20000000001</v>
          </cell>
          <cell r="DF16">
            <v>179191.74</v>
          </cell>
          <cell r="DG16">
            <v>131678.19</v>
          </cell>
          <cell r="DH16">
            <v>123915.96</v>
          </cell>
          <cell r="DI16">
            <v>119269.5</v>
          </cell>
          <cell r="DJ16">
            <v>147381.35999999999</v>
          </cell>
          <cell r="DK16">
            <v>161825.79</v>
          </cell>
          <cell r="DL16">
            <v>176293.53</v>
          </cell>
          <cell r="DM16">
            <v>164840.54999999999</v>
          </cell>
          <cell r="DN16">
            <v>154786.17000000001</v>
          </cell>
          <cell r="DO16">
            <v>125967.24</v>
          </cell>
          <cell r="DP16">
            <v>137016.18</v>
          </cell>
          <cell r="DQ16">
            <v>141763.65</v>
          </cell>
        </row>
        <row r="17">
          <cell r="A17">
            <v>167</v>
          </cell>
          <cell r="B17">
            <v>-245843</v>
          </cell>
          <cell r="C17">
            <v>-245843</v>
          </cell>
          <cell r="D17">
            <v>-245843</v>
          </cell>
          <cell r="E17">
            <v>-244903</v>
          </cell>
          <cell r="F17">
            <v>-244903</v>
          </cell>
          <cell r="G17">
            <v>-244903</v>
          </cell>
          <cell r="H17">
            <v>-241143</v>
          </cell>
          <cell r="I17">
            <v>-241143</v>
          </cell>
          <cell r="J17">
            <v>-244903</v>
          </cell>
          <cell r="K17">
            <v>-244903</v>
          </cell>
          <cell r="L17">
            <v>-244903</v>
          </cell>
          <cell r="M17">
            <v>-244903</v>
          </cell>
          <cell r="N17">
            <v>-582399.93999999994</v>
          </cell>
          <cell r="O17">
            <v>-582399.93999999994</v>
          </cell>
          <cell r="P17">
            <v>-582399.93999999994</v>
          </cell>
          <cell r="Q17">
            <v>-582399.93999999994</v>
          </cell>
          <cell r="R17">
            <v>-582399.93999999994</v>
          </cell>
          <cell r="S17">
            <v>-582399.93999999994</v>
          </cell>
          <cell r="T17">
            <v>-582399.93999999994</v>
          </cell>
          <cell r="U17">
            <v>-582399.93999999994</v>
          </cell>
          <cell r="V17">
            <v>-582399.93999999994</v>
          </cell>
          <cell r="W17">
            <v>-582399.93999999994</v>
          </cell>
          <cell r="X17">
            <v>-582399.93999999994</v>
          </cell>
          <cell r="Y17">
            <v>-582399.93999999994</v>
          </cell>
          <cell r="Z17">
            <v>-506699.97</v>
          </cell>
          <cell r="AA17">
            <v>-506699.97</v>
          </cell>
          <cell r="AB17">
            <v>-506699.97</v>
          </cell>
          <cell r="AC17">
            <v>-506699.97</v>
          </cell>
          <cell r="AD17">
            <v>-506699.97</v>
          </cell>
          <cell r="AE17">
            <v>-506699.97</v>
          </cell>
          <cell r="AF17">
            <v>-506699.97</v>
          </cell>
          <cell r="AG17">
            <v>-506699.97</v>
          </cell>
          <cell r="AH17">
            <v>-506699.97</v>
          </cell>
          <cell r="AI17">
            <v>-506699.97</v>
          </cell>
          <cell r="AJ17">
            <v>-506699.97</v>
          </cell>
          <cell r="AK17">
            <v>-506699.97</v>
          </cell>
          <cell r="AL17">
            <v>-514199.94</v>
          </cell>
          <cell r="AM17">
            <v>-514199.94</v>
          </cell>
          <cell r="AN17">
            <v>-514199.94</v>
          </cell>
          <cell r="AO17">
            <v>-514199.94</v>
          </cell>
          <cell r="AP17">
            <v>-514199.94</v>
          </cell>
          <cell r="AQ17">
            <v>-514199.94</v>
          </cell>
          <cell r="AR17">
            <v>-514199.94</v>
          </cell>
          <cell r="AS17">
            <v>-514199.94</v>
          </cell>
          <cell r="AT17">
            <v>-514199.94</v>
          </cell>
          <cell r="AU17">
            <v>-514199.94</v>
          </cell>
          <cell r="AV17">
            <v>-514199.94</v>
          </cell>
          <cell r="AW17">
            <v>-514199.94</v>
          </cell>
          <cell r="AX17">
            <v>-522000</v>
          </cell>
          <cell r="AY17">
            <v>-522000</v>
          </cell>
          <cell r="AZ17">
            <v>-522000</v>
          </cell>
          <cell r="BA17">
            <v>-522000</v>
          </cell>
          <cell r="BB17">
            <v>-522000</v>
          </cell>
          <cell r="BC17">
            <v>-522000</v>
          </cell>
          <cell r="BD17">
            <v>-522000</v>
          </cell>
          <cell r="BE17">
            <v>-522000</v>
          </cell>
          <cell r="BF17">
            <v>-522000</v>
          </cell>
          <cell r="BG17">
            <v>-522000</v>
          </cell>
          <cell r="BH17">
            <v>-522000</v>
          </cell>
          <cell r="BI17">
            <v>-522000</v>
          </cell>
          <cell r="BJ17">
            <v>-529800</v>
          </cell>
          <cell r="BK17">
            <v>-529800</v>
          </cell>
          <cell r="BL17">
            <v>-529800</v>
          </cell>
          <cell r="BM17">
            <v>-529800</v>
          </cell>
          <cell r="BN17">
            <v>-529800</v>
          </cell>
          <cell r="BO17">
            <v>-529800</v>
          </cell>
          <cell r="BP17">
            <v>-529800</v>
          </cell>
          <cell r="BQ17">
            <v>-529800</v>
          </cell>
          <cell r="BR17">
            <v>-529800</v>
          </cell>
          <cell r="BS17">
            <v>-529800</v>
          </cell>
          <cell r="BT17">
            <v>-529800</v>
          </cell>
          <cell r="BU17">
            <v>-529800</v>
          </cell>
          <cell r="BV17">
            <v>-537600</v>
          </cell>
          <cell r="BW17">
            <v>-537600</v>
          </cell>
          <cell r="BX17">
            <v>-537600</v>
          </cell>
          <cell r="BY17">
            <v>-537600</v>
          </cell>
          <cell r="BZ17">
            <v>-537600</v>
          </cell>
          <cell r="CA17">
            <v>-537600</v>
          </cell>
          <cell r="CB17">
            <v>-537600</v>
          </cell>
          <cell r="CC17">
            <v>-537600</v>
          </cell>
          <cell r="CD17">
            <v>-537600</v>
          </cell>
          <cell r="CE17">
            <v>-537600</v>
          </cell>
          <cell r="CF17">
            <v>-537600</v>
          </cell>
          <cell r="CG17">
            <v>-537600</v>
          </cell>
          <cell r="CH17">
            <v>-545700</v>
          </cell>
          <cell r="CI17">
            <v>-545700</v>
          </cell>
          <cell r="CJ17">
            <v>-545700</v>
          </cell>
          <cell r="CK17">
            <v>-545700</v>
          </cell>
          <cell r="CL17">
            <v>-545700</v>
          </cell>
          <cell r="CM17">
            <v>-545700</v>
          </cell>
          <cell r="CN17">
            <v>-545700</v>
          </cell>
          <cell r="CO17">
            <v>-545700</v>
          </cell>
          <cell r="CP17">
            <v>-545700</v>
          </cell>
          <cell r="CQ17">
            <v>-545700</v>
          </cell>
          <cell r="CR17">
            <v>-545700</v>
          </cell>
          <cell r="CS17">
            <v>-545700</v>
          </cell>
          <cell r="CT17">
            <v>-553800</v>
          </cell>
          <cell r="CU17">
            <v>-553800</v>
          </cell>
          <cell r="CV17">
            <v>-553800</v>
          </cell>
          <cell r="CW17">
            <v>-553800</v>
          </cell>
          <cell r="CX17">
            <v>-553800</v>
          </cell>
          <cell r="CY17">
            <v>-553800</v>
          </cell>
          <cell r="CZ17">
            <v>-553800</v>
          </cell>
          <cell r="DA17">
            <v>-553800</v>
          </cell>
          <cell r="DB17">
            <v>-553800</v>
          </cell>
          <cell r="DC17">
            <v>-553800</v>
          </cell>
          <cell r="DD17">
            <v>-553800</v>
          </cell>
          <cell r="DE17">
            <v>-553800</v>
          </cell>
          <cell r="DF17">
            <v>-562200</v>
          </cell>
          <cell r="DG17">
            <v>-562200</v>
          </cell>
          <cell r="DH17">
            <v>-562200</v>
          </cell>
          <cell r="DI17">
            <v>-562200</v>
          </cell>
          <cell r="DJ17">
            <v>-562200</v>
          </cell>
          <cell r="DK17">
            <v>-562200</v>
          </cell>
          <cell r="DL17">
            <v>-562200</v>
          </cell>
          <cell r="DM17">
            <v>-562200</v>
          </cell>
          <cell r="DN17">
            <v>-562200</v>
          </cell>
          <cell r="DO17">
            <v>-562200</v>
          </cell>
          <cell r="DP17">
            <v>-562200</v>
          </cell>
          <cell r="DQ17">
            <v>-562200</v>
          </cell>
        </row>
        <row r="18">
          <cell r="A18">
            <v>168</v>
          </cell>
          <cell r="B18">
            <v>-341630</v>
          </cell>
          <cell r="C18">
            <v>-341630</v>
          </cell>
          <cell r="D18">
            <v>-341630</v>
          </cell>
          <cell r="E18">
            <v>-338940</v>
          </cell>
          <cell r="F18">
            <v>-338940</v>
          </cell>
          <cell r="G18">
            <v>-338940</v>
          </cell>
          <cell r="H18">
            <v>-336250</v>
          </cell>
          <cell r="I18">
            <v>-336250</v>
          </cell>
          <cell r="J18">
            <v>-338940</v>
          </cell>
          <cell r="K18">
            <v>-338940</v>
          </cell>
          <cell r="L18">
            <v>-504000</v>
          </cell>
          <cell r="M18">
            <v>-504000</v>
          </cell>
          <cell r="N18">
            <v>-960190</v>
          </cell>
          <cell r="O18">
            <v>-960190</v>
          </cell>
          <cell r="P18">
            <v>-960190</v>
          </cell>
          <cell r="Q18">
            <v>-960190</v>
          </cell>
          <cell r="R18">
            <v>-960190</v>
          </cell>
          <cell r="S18">
            <v>-960190</v>
          </cell>
          <cell r="T18">
            <v>-960190</v>
          </cell>
          <cell r="U18">
            <v>-960190</v>
          </cell>
          <cell r="V18">
            <v>-960190</v>
          </cell>
          <cell r="W18">
            <v>-1056209</v>
          </cell>
          <cell r="X18">
            <v>-1056209</v>
          </cell>
          <cell r="Y18">
            <v>-1056209</v>
          </cell>
          <cell r="Z18">
            <v>-1056209</v>
          </cell>
          <cell r="AA18">
            <v>-1056209</v>
          </cell>
          <cell r="AB18">
            <v>-1056209</v>
          </cell>
          <cell r="AC18">
            <v>-1056209</v>
          </cell>
          <cell r="AD18">
            <v>-1056209</v>
          </cell>
          <cell r="AE18">
            <v>-1056209</v>
          </cell>
          <cell r="AF18">
            <v>-1056209</v>
          </cell>
          <cell r="AG18">
            <v>-1056209</v>
          </cell>
          <cell r="AH18">
            <v>-1056209</v>
          </cell>
          <cell r="AI18">
            <v>-1056209</v>
          </cell>
          <cell r="AJ18">
            <v>-1056209</v>
          </cell>
          <cell r="AK18">
            <v>-1056209</v>
          </cell>
          <cell r="AL18">
            <v>-1056209</v>
          </cell>
          <cell r="AM18">
            <v>-1056209</v>
          </cell>
          <cell r="AN18">
            <v>-1056209</v>
          </cell>
          <cell r="AO18">
            <v>-1056209</v>
          </cell>
          <cell r="AP18">
            <v>-1056209</v>
          </cell>
          <cell r="AQ18">
            <v>-1056209</v>
          </cell>
          <cell r="AR18">
            <v>-1056209</v>
          </cell>
          <cell r="AS18">
            <v>-1056209</v>
          </cell>
          <cell r="AT18">
            <v>-1056209</v>
          </cell>
          <cell r="AU18">
            <v>-1109019.45</v>
          </cell>
          <cell r="AV18">
            <v>-1109019.45</v>
          </cell>
          <cell r="AW18">
            <v>-1109019.45</v>
          </cell>
          <cell r="AX18">
            <v>-1109019.45</v>
          </cell>
          <cell r="AY18">
            <v>-1109019.45</v>
          </cell>
          <cell r="AZ18">
            <v>-1109019.45</v>
          </cell>
          <cell r="BA18">
            <v>-1109019.45</v>
          </cell>
          <cell r="BB18">
            <v>-1109019.45</v>
          </cell>
          <cell r="BC18">
            <v>-1109019.45</v>
          </cell>
          <cell r="BD18">
            <v>-1109019.45</v>
          </cell>
          <cell r="BE18">
            <v>-1109019.45</v>
          </cell>
          <cell r="BF18">
            <v>-1109019.45</v>
          </cell>
          <cell r="BG18">
            <v>-1109019.45</v>
          </cell>
          <cell r="BH18">
            <v>-1109019.45</v>
          </cell>
          <cell r="BI18">
            <v>-1109019.45</v>
          </cell>
          <cell r="BJ18">
            <v>-1109019.45</v>
          </cell>
          <cell r="BK18">
            <v>-1109019.45</v>
          </cell>
          <cell r="BL18">
            <v>-1109019.45</v>
          </cell>
          <cell r="BM18">
            <v>-1109019.45</v>
          </cell>
          <cell r="BN18">
            <v>-1109019.45</v>
          </cell>
          <cell r="BO18">
            <v>-1109019.45</v>
          </cell>
          <cell r="BP18">
            <v>-1109019.45</v>
          </cell>
          <cell r="BQ18">
            <v>-1109019.45</v>
          </cell>
          <cell r="BR18">
            <v>-1109019.45</v>
          </cell>
          <cell r="BS18">
            <v>-1164470.4225000001</v>
          </cell>
          <cell r="BT18">
            <v>-1164470.4225000001</v>
          </cell>
          <cell r="BU18">
            <v>-1164470.4225000001</v>
          </cell>
          <cell r="BV18">
            <v>-1164470.4225000001</v>
          </cell>
          <cell r="BW18">
            <v>-1164470.4225000001</v>
          </cell>
          <cell r="BX18">
            <v>-1164470.4225000001</v>
          </cell>
          <cell r="BY18">
            <v>-1164470.4225000001</v>
          </cell>
          <cell r="BZ18">
            <v>-1164470.4225000001</v>
          </cell>
          <cell r="CA18">
            <v>-1164470.4225000001</v>
          </cell>
          <cell r="CB18">
            <v>-1164470.4225000001</v>
          </cell>
          <cell r="CC18">
            <v>-1164470.4225000001</v>
          </cell>
          <cell r="CD18">
            <v>-1164470.4225000001</v>
          </cell>
          <cell r="CE18">
            <v>-1164470.4225000001</v>
          </cell>
          <cell r="CF18">
            <v>-1164470.4225000001</v>
          </cell>
          <cell r="CG18">
            <v>-1164470.4225000001</v>
          </cell>
          <cell r="CH18">
            <v>-1164470.4225000001</v>
          </cell>
          <cell r="CI18">
            <v>-1164470.4225000001</v>
          </cell>
          <cell r="CJ18">
            <v>-1164470.4225000001</v>
          </cell>
          <cell r="CK18">
            <v>-1164470.4225000001</v>
          </cell>
          <cell r="CL18">
            <v>-1164470.4225000001</v>
          </cell>
          <cell r="CM18">
            <v>-1164470.4225000001</v>
          </cell>
          <cell r="CN18">
            <v>-1164470.4225000001</v>
          </cell>
          <cell r="CO18">
            <v>-1164470.4225000001</v>
          </cell>
          <cell r="CP18">
            <v>-1164470.4225000001</v>
          </cell>
          <cell r="CQ18">
            <v>-1222693.9436250001</v>
          </cell>
          <cell r="CR18">
            <v>-1222693.9436250001</v>
          </cell>
          <cell r="CS18">
            <v>-1222693.9436250001</v>
          </cell>
          <cell r="CT18">
            <v>-1222693.9436250001</v>
          </cell>
          <cell r="CU18">
            <v>-1222693.9436250001</v>
          </cell>
          <cell r="CV18">
            <v>-1222693.9436250001</v>
          </cell>
          <cell r="CW18">
            <v>-1222693.9436250001</v>
          </cell>
          <cell r="CX18">
            <v>-1222693.9436250001</v>
          </cell>
          <cell r="CY18">
            <v>-1222693.9436250001</v>
          </cell>
          <cell r="CZ18">
            <v>-1222693.9436250001</v>
          </cell>
          <cell r="DA18">
            <v>-1222693.9436250001</v>
          </cell>
          <cell r="DB18">
            <v>-1222693.9436250001</v>
          </cell>
          <cell r="DC18">
            <v>-1222693.9436250001</v>
          </cell>
          <cell r="DD18">
            <v>-1222693.9436250001</v>
          </cell>
          <cell r="DE18">
            <v>-1222693.9436250001</v>
          </cell>
          <cell r="DF18">
            <v>-1222693.9436250001</v>
          </cell>
          <cell r="DG18">
            <v>-1222693.9436250001</v>
          </cell>
          <cell r="DH18">
            <v>-1222693.9436250001</v>
          </cell>
          <cell r="DI18">
            <v>-1222693.9436250001</v>
          </cell>
          <cell r="DJ18">
            <v>-1222693.9436250001</v>
          </cell>
          <cell r="DK18">
            <v>-1222693.9436250001</v>
          </cell>
          <cell r="DL18">
            <v>-1222693.9436250001</v>
          </cell>
          <cell r="DM18">
            <v>-1222693.9436250001</v>
          </cell>
          <cell r="DN18">
            <v>-1222693.9436250001</v>
          </cell>
          <cell r="DO18">
            <v>-1283828.64080625</v>
          </cell>
          <cell r="DP18">
            <v>-1283828.64080625</v>
          </cell>
          <cell r="DQ18">
            <v>-1283828.64080625</v>
          </cell>
        </row>
        <row r="19">
          <cell r="A19">
            <v>169</v>
          </cell>
          <cell r="B19">
            <v>-334998</v>
          </cell>
          <cell r="C19">
            <v>-334998</v>
          </cell>
          <cell r="D19">
            <v>-334998</v>
          </cell>
          <cell r="E19">
            <v>-333614</v>
          </cell>
          <cell r="F19">
            <v>-333614</v>
          </cell>
          <cell r="G19">
            <v>-333614</v>
          </cell>
          <cell r="H19">
            <v>-328078</v>
          </cell>
          <cell r="I19">
            <v>-515194</v>
          </cell>
          <cell r="J19">
            <v>-334110</v>
          </cell>
          <cell r="K19">
            <v>-334110</v>
          </cell>
          <cell r="L19">
            <v>-334110</v>
          </cell>
          <cell r="M19">
            <v>-334110</v>
          </cell>
          <cell r="N19">
            <v>-245843</v>
          </cell>
          <cell r="O19">
            <v>-245843</v>
          </cell>
          <cell r="P19">
            <v>-245843</v>
          </cell>
          <cell r="Q19">
            <v>-245843</v>
          </cell>
          <cell r="R19">
            <v>-245843</v>
          </cell>
          <cell r="S19">
            <v>-245843</v>
          </cell>
          <cell r="T19">
            <v>-245843</v>
          </cell>
          <cell r="U19">
            <v>-245843</v>
          </cell>
          <cell r="V19">
            <v>-245843</v>
          </cell>
          <cell r="W19">
            <v>-270427.3</v>
          </cell>
          <cell r="X19">
            <v>-270427.3</v>
          </cell>
          <cell r="Y19">
            <v>-270427.3</v>
          </cell>
          <cell r="Z19">
            <v>-270427.3</v>
          </cell>
          <cell r="AA19">
            <v>-270427.3</v>
          </cell>
          <cell r="AB19">
            <v>-270427.3</v>
          </cell>
          <cell r="AC19">
            <v>-270427.3</v>
          </cell>
          <cell r="AD19">
            <v>-270427.3</v>
          </cell>
          <cell r="AE19">
            <v>-270427.3</v>
          </cell>
          <cell r="AF19">
            <v>-270427.3</v>
          </cell>
          <cell r="AG19">
            <v>-270427.3</v>
          </cell>
          <cell r="AH19">
            <v>-270427.3</v>
          </cell>
          <cell r="AI19">
            <v>-270427.3</v>
          </cell>
          <cell r="AJ19">
            <v>-270427.3</v>
          </cell>
          <cell r="AK19">
            <v>-270427.3</v>
          </cell>
          <cell r="AL19">
            <v>-270427.3</v>
          </cell>
          <cell r="AM19">
            <v>-270427.3</v>
          </cell>
          <cell r="AN19">
            <v>-270427.3</v>
          </cell>
          <cell r="AO19">
            <v>-270427.3</v>
          </cell>
          <cell r="AP19">
            <v>-270427.3</v>
          </cell>
          <cell r="AQ19">
            <v>-270427.3</v>
          </cell>
          <cell r="AR19">
            <v>-270427.3</v>
          </cell>
          <cell r="AS19">
            <v>-270427.3</v>
          </cell>
          <cell r="AT19">
            <v>-270427.3</v>
          </cell>
          <cell r="AU19">
            <v>-283948.66500000004</v>
          </cell>
          <cell r="AV19">
            <v>-283948.66500000004</v>
          </cell>
          <cell r="AW19">
            <v>-283948.66500000004</v>
          </cell>
          <cell r="AX19">
            <v>-283948.66500000004</v>
          </cell>
          <cell r="AY19">
            <v>-283948.66500000004</v>
          </cell>
          <cell r="AZ19">
            <v>-283948.66500000004</v>
          </cell>
          <cell r="BA19">
            <v>-283948.66500000004</v>
          </cell>
          <cell r="BB19">
            <v>-283948.66500000004</v>
          </cell>
          <cell r="BC19">
            <v>-283948.66500000004</v>
          </cell>
          <cell r="BD19">
            <v>-283948.66500000004</v>
          </cell>
          <cell r="BE19">
            <v>-283948.66500000004</v>
          </cell>
          <cell r="BF19">
            <v>-283948.66500000004</v>
          </cell>
          <cell r="BG19">
            <v>-283948.66500000004</v>
          </cell>
          <cell r="BH19">
            <v>-283948.66500000004</v>
          </cell>
          <cell r="BI19">
            <v>-283948.66500000004</v>
          </cell>
          <cell r="BJ19">
            <v>-283948.66500000004</v>
          </cell>
          <cell r="BK19">
            <v>-283948.66500000004</v>
          </cell>
          <cell r="BL19">
            <v>-283948.66500000004</v>
          </cell>
          <cell r="BM19">
            <v>-283948.66500000004</v>
          </cell>
          <cell r="BN19">
            <v>-283948.66500000004</v>
          </cell>
          <cell r="BO19">
            <v>-283948.66500000004</v>
          </cell>
          <cell r="BP19">
            <v>-283948.66500000004</v>
          </cell>
          <cell r="BQ19">
            <v>-283948.66500000004</v>
          </cell>
          <cell r="BR19">
            <v>-283948.66500000004</v>
          </cell>
          <cell r="BS19">
            <v>-298146.09825000004</v>
          </cell>
          <cell r="BT19">
            <v>-298146.09825000004</v>
          </cell>
          <cell r="BU19">
            <v>-298146.09825000004</v>
          </cell>
          <cell r="BV19">
            <v>-298146.09825000004</v>
          </cell>
          <cell r="BW19">
            <v>-298146.09825000004</v>
          </cell>
          <cell r="BX19">
            <v>-298146.09825000004</v>
          </cell>
          <cell r="BY19">
            <v>-298146.09825000004</v>
          </cell>
          <cell r="BZ19">
            <v>-298146.09825000004</v>
          </cell>
          <cell r="CA19">
            <v>-298146.09825000004</v>
          </cell>
          <cell r="CB19">
            <v>-298146.09825000004</v>
          </cell>
          <cell r="CC19">
            <v>-298146.09825000004</v>
          </cell>
          <cell r="CD19">
            <v>-298146.09825000004</v>
          </cell>
          <cell r="CE19">
            <v>-298146.09825000004</v>
          </cell>
          <cell r="CF19">
            <v>-298146.09825000004</v>
          </cell>
          <cell r="CG19">
            <v>-298146.09825000004</v>
          </cell>
          <cell r="CH19">
            <v>-298146.09825000004</v>
          </cell>
          <cell r="CI19">
            <v>-298146.09825000004</v>
          </cell>
          <cell r="CJ19">
            <v>-298146.09825000004</v>
          </cell>
          <cell r="CK19">
            <v>-298146.09825000004</v>
          </cell>
          <cell r="CL19">
            <v>-298146.09825000004</v>
          </cell>
          <cell r="CM19">
            <v>-298146.09825000004</v>
          </cell>
          <cell r="CN19">
            <v>-298146.09825000004</v>
          </cell>
          <cell r="CO19">
            <v>-298146.09825000004</v>
          </cell>
          <cell r="CP19">
            <v>-298146.09825000004</v>
          </cell>
          <cell r="CQ19">
            <v>-313053.40316250006</v>
          </cell>
          <cell r="CR19">
            <v>-313053.40316250006</v>
          </cell>
          <cell r="CS19">
            <v>-313053.40316250006</v>
          </cell>
          <cell r="CT19">
            <v>-313053.40316250006</v>
          </cell>
          <cell r="CU19">
            <v>-313053.40316250006</v>
          </cell>
          <cell r="CV19">
            <v>-313053.40316250006</v>
          </cell>
          <cell r="CW19">
            <v>-313053.40316250006</v>
          </cell>
          <cell r="CX19">
            <v>-313053.40316250006</v>
          </cell>
          <cell r="CY19">
            <v>-313053.40316250006</v>
          </cell>
          <cell r="CZ19">
            <v>-313053.40316250006</v>
          </cell>
          <cell r="DA19">
            <v>-313053.40316250006</v>
          </cell>
          <cell r="DB19">
            <v>-313053.40316250006</v>
          </cell>
          <cell r="DC19">
            <v>-313053.40316250006</v>
          </cell>
          <cell r="DD19">
            <v>-313053.40316250006</v>
          </cell>
          <cell r="DE19">
            <v>-313053.40316250006</v>
          </cell>
          <cell r="DF19">
            <v>-313053.40316250006</v>
          </cell>
          <cell r="DG19">
            <v>-313053.40316250006</v>
          </cell>
          <cell r="DH19">
            <v>-313053.40316250006</v>
          </cell>
          <cell r="DI19">
            <v>-313053.40316250006</v>
          </cell>
          <cell r="DJ19">
            <v>-313053.40316250006</v>
          </cell>
          <cell r="DK19">
            <v>-313053.40316250006</v>
          </cell>
          <cell r="DL19">
            <v>-313053.40316250006</v>
          </cell>
          <cell r="DM19">
            <v>-313053.40316250006</v>
          </cell>
          <cell r="DN19">
            <v>-313053.40316250006</v>
          </cell>
          <cell r="DO19">
            <v>-328706.07332062512</v>
          </cell>
          <cell r="DP19">
            <v>-328706.07332062512</v>
          </cell>
          <cell r="DQ19">
            <v>-328706.07332062512</v>
          </cell>
        </row>
        <row r="20">
          <cell r="A20">
            <v>170</v>
          </cell>
          <cell r="B20">
            <v>-1020000</v>
          </cell>
          <cell r="C20">
            <v>-1020000</v>
          </cell>
          <cell r="D20">
            <v>-1020000</v>
          </cell>
          <cell r="E20">
            <v>-1020000</v>
          </cell>
          <cell r="F20">
            <v>-1020000</v>
          </cell>
          <cell r="G20">
            <v>-1020000</v>
          </cell>
          <cell r="H20">
            <v>-1002000</v>
          </cell>
          <cell r="I20">
            <v>-1002000</v>
          </cell>
          <cell r="J20">
            <v>-1020000</v>
          </cell>
          <cell r="K20">
            <v>-1020000</v>
          </cell>
          <cell r="L20">
            <v>-1020000</v>
          </cell>
          <cell r="M20">
            <v>-1020000</v>
          </cell>
          <cell r="N20">
            <v>-504000</v>
          </cell>
          <cell r="O20">
            <v>-504000</v>
          </cell>
          <cell r="P20">
            <v>-504000</v>
          </cell>
          <cell r="Q20">
            <v>-504000</v>
          </cell>
          <cell r="R20">
            <v>-504000</v>
          </cell>
          <cell r="S20">
            <v>-504000</v>
          </cell>
          <cell r="T20">
            <v>-504000</v>
          </cell>
          <cell r="U20">
            <v>-504000</v>
          </cell>
          <cell r="V20">
            <v>-504000</v>
          </cell>
          <cell r="W20">
            <v>-725065.21739130432</v>
          </cell>
          <cell r="X20">
            <v>-725065.21739130432</v>
          </cell>
          <cell r="Y20">
            <v>-725065.21739130432</v>
          </cell>
          <cell r="Z20">
            <v>-725065.21739130432</v>
          </cell>
          <cell r="AA20">
            <v>-725065.21739130432</v>
          </cell>
          <cell r="AB20">
            <v>-725065.21739130432</v>
          </cell>
          <cell r="AC20">
            <v>-725065.21739130432</v>
          </cell>
          <cell r="AD20">
            <v>-725065.21739130432</v>
          </cell>
          <cell r="AE20">
            <v>-725065.21739130432</v>
          </cell>
          <cell r="AF20">
            <v>-725065.21739130432</v>
          </cell>
          <cell r="AG20">
            <v>-725065.21739130432</v>
          </cell>
          <cell r="AH20">
            <v>-725065.21739130432</v>
          </cell>
          <cell r="AI20">
            <v>-725065.21739130432</v>
          </cell>
          <cell r="AJ20">
            <v>-725065.21739130432</v>
          </cell>
          <cell r="AK20">
            <v>-725065.21739130432</v>
          </cell>
          <cell r="AL20">
            <v>-725065.21739130432</v>
          </cell>
          <cell r="AM20">
            <v>-725065.21739130432</v>
          </cell>
          <cell r="AN20">
            <v>-725065.21739130432</v>
          </cell>
          <cell r="AO20">
            <v>-725065.21739130432</v>
          </cell>
          <cell r="AP20">
            <v>-725065.21739130432</v>
          </cell>
          <cell r="AQ20">
            <v>-725065.21739130432</v>
          </cell>
          <cell r="AR20">
            <v>-725065.21739130432</v>
          </cell>
          <cell r="AS20">
            <v>-725065.21739130432</v>
          </cell>
          <cell r="AT20">
            <v>-725065.21739130432</v>
          </cell>
          <cell r="AU20">
            <v>-761318.47826086963</v>
          </cell>
          <cell r="AV20">
            <v>-761318.47826086963</v>
          </cell>
          <cell r="AW20">
            <v>-761318.47826086963</v>
          </cell>
          <cell r="AX20">
            <v>-761318.47826086963</v>
          </cell>
          <cell r="AY20">
            <v>-761318.47826086963</v>
          </cell>
          <cell r="AZ20">
            <v>-761318.47826086963</v>
          </cell>
          <cell r="BA20">
            <v>-761318.47826086963</v>
          </cell>
          <cell r="BB20">
            <v>-761318.47826086963</v>
          </cell>
          <cell r="BC20">
            <v>-761318.47826086963</v>
          </cell>
          <cell r="BD20">
            <v>-761318.47826086963</v>
          </cell>
          <cell r="BE20">
            <v>-761318.47826086963</v>
          </cell>
          <cell r="BF20">
            <v>-761318.47826086963</v>
          </cell>
          <cell r="BG20">
            <v>-761318.47826086963</v>
          </cell>
          <cell r="BH20">
            <v>-761318.47826086963</v>
          </cell>
          <cell r="BI20">
            <v>-761318.47826086963</v>
          </cell>
          <cell r="BJ20">
            <v>-761318.47826086963</v>
          </cell>
          <cell r="BK20">
            <v>-761318.47826086963</v>
          </cell>
          <cell r="BL20">
            <v>-761318.47826086963</v>
          </cell>
          <cell r="BM20">
            <v>-761318.47826086963</v>
          </cell>
          <cell r="BN20">
            <v>-761318.47826086963</v>
          </cell>
          <cell r="BO20">
            <v>-761318.47826086963</v>
          </cell>
          <cell r="BP20">
            <v>-761318.47826086963</v>
          </cell>
          <cell r="BQ20">
            <v>-761318.47826086963</v>
          </cell>
          <cell r="BR20">
            <v>-761318.47826086963</v>
          </cell>
          <cell r="BS20">
            <v>-799384.4021739132</v>
          </cell>
          <cell r="BT20">
            <v>-799384.4021739132</v>
          </cell>
          <cell r="BU20">
            <v>-799384.4021739132</v>
          </cell>
          <cell r="BV20">
            <v>-799384.4021739132</v>
          </cell>
          <cell r="BW20">
            <v>-799384.4021739132</v>
          </cell>
          <cell r="BX20">
            <v>-799384.4021739132</v>
          </cell>
          <cell r="BY20">
            <v>-799384.4021739132</v>
          </cell>
          <cell r="BZ20">
            <v>-799384.4021739132</v>
          </cell>
          <cell r="CA20">
            <v>-799384.4021739132</v>
          </cell>
          <cell r="CB20">
            <v>-799384.4021739132</v>
          </cell>
          <cell r="CC20">
            <v>-799384.4021739132</v>
          </cell>
          <cell r="CD20">
            <v>-799384.4021739132</v>
          </cell>
          <cell r="CE20">
            <v>-799384.4021739132</v>
          </cell>
          <cell r="CF20">
            <v>-799384.4021739132</v>
          </cell>
          <cell r="CG20">
            <v>-799384.4021739132</v>
          </cell>
          <cell r="CH20">
            <v>-799384.4021739132</v>
          </cell>
          <cell r="CI20">
            <v>-799384.4021739132</v>
          </cell>
          <cell r="CJ20">
            <v>-799384.4021739132</v>
          </cell>
          <cell r="CK20">
            <v>-799384.4021739132</v>
          </cell>
          <cell r="CL20">
            <v>-799384.4021739132</v>
          </cell>
          <cell r="CM20">
            <v>-799384.4021739132</v>
          </cell>
          <cell r="CN20">
            <v>-799384.4021739132</v>
          </cell>
          <cell r="CO20">
            <v>-799384.4021739132</v>
          </cell>
          <cell r="CP20">
            <v>-799384.4021739132</v>
          </cell>
          <cell r="CQ20">
            <v>-839353.62228260888</v>
          </cell>
          <cell r="CR20">
            <v>-839353.62228260888</v>
          </cell>
          <cell r="CS20">
            <v>-839353.62228260888</v>
          </cell>
          <cell r="CT20">
            <v>-839353.62228260888</v>
          </cell>
          <cell r="CU20">
            <v>-839353.62228260888</v>
          </cell>
          <cell r="CV20">
            <v>-839353.62228260888</v>
          </cell>
          <cell r="CW20">
            <v>-839353.62228260888</v>
          </cell>
          <cell r="CX20">
            <v>-839353.62228260888</v>
          </cell>
          <cell r="CY20">
            <v>-839353.62228260888</v>
          </cell>
          <cell r="CZ20">
            <v>-839353.62228260888</v>
          </cell>
          <cell r="DA20">
            <v>-839353.62228260888</v>
          </cell>
          <cell r="DB20">
            <v>-839353.62228260888</v>
          </cell>
          <cell r="DC20">
            <v>-839353.62228260888</v>
          </cell>
          <cell r="DD20">
            <v>-839353.62228260888</v>
          </cell>
          <cell r="DE20">
            <v>-839353.62228260888</v>
          </cell>
          <cell r="DF20">
            <v>-839353.62228260888</v>
          </cell>
          <cell r="DG20">
            <v>-839353.62228260888</v>
          </cell>
          <cell r="DH20">
            <v>-839353.62228260888</v>
          </cell>
          <cell r="DI20">
            <v>-839353.62228260888</v>
          </cell>
          <cell r="DJ20">
            <v>-839353.62228260888</v>
          </cell>
          <cell r="DK20">
            <v>-839353.62228260888</v>
          </cell>
          <cell r="DL20">
            <v>-839353.62228260888</v>
          </cell>
          <cell r="DM20">
            <v>-839353.62228260888</v>
          </cell>
          <cell r="DN20">
            <v>-839353.62228260888</v>
          </cell>
          <cell r="DO20">
            <v>-881321.3033967393</v>
          </cell>
          <cell r="DP20">
            <v>-881321.3033967393</v>
          </cell>
          <cell r="DQ20">
            <v>-881321.3033967393</v>
          </cell>
        </row>
        <row r="21">
          <cell r="A21">
            <v>174</v>
          </cell>
          <cell r="B21">
            <v>-76370</v>
          </cell>
          <cell r="C21">
            <v>-76370</v>
          </cell>
          <cell r="D21">
            <v>-76370</v>
          </cell>
          <cell r="E21">
            <v>-76370</v>
          </cell>
          <cell r="F21">
            <v>-76370</v>
          </cell>
          <cell r="G21">
            <v>-76370</v>
          </cell>
          <cell r="H21">
            <v>-76370</v>
          </cell>
          <cell r="I21">
            <v>-76370</v>
          </cell>
          <cell r="J21">
            <v>-76370</v>
          </cell>
          <cell r="K21">
            <v>-76370</v>
          </cell>
          <cell r="L21">
            <v>-76370</v>
          </cell>
          <cell r="M21">
            <v>-76370</v>
          </cell>
          <cell r="N21">
            <v>-334110</v>
          </cell>
          <cell r="O21">
            <v>-334110</v>
          </cell>
          <cell r="P21">
            <v>-334110</v>
          </cell>
          <cell r="Q21">
            <v>-334110</v>
          </cell>
          <cell r="R21">
            <v>-334110</v>
          </cell>
          <cell r="S21">
            <v>-334110</v>
          </cell>
          <cell r="T21">
            <v>-334110</v>
          </cell>
          <cell r="U21">
            <v>-334110</v>
          </cell>
          <cell r="V21">
            <v>-334110</v>
          </cell>
          <cell r="W21">
            <v>-367521</v>
          </cell>
          <cell r="X21">
            <v>-367521</v>
          </cell>
          <cell r="Y21">
            <v>-367521</v>
          </cell>
          <cell r="Z21">
            <v>-367521</v>
          </cell>
          <cell r="AA21">
            <v>-367521</v>
          </cell>
          <cell r="AB21">
            <v>-367521</v>
          </cell>
          <cell r="AC21">
            <v>-367521</v>
          </cell>
          <cell r="AD21">
            <v>-367521</v>
          </cell>
          <cell r="AE21">
            <v>-367521</v>
          </cell>
          <cell r="AF21">
            <v>-367521</v>
          </cell>
          <cell r="AG21">
            <v>-367521</v>
          </cell>
          <cell r="AH21">
            <v>-367521</v>
          </cell>
          <cell r="AI21">
            <v>-367521</v>
          </cell>
          <cell r="AJ21">
            <v>-367521</v>
          </cell>
          <cell r="AK21">
            <v>-367521</v>
          </cell>
          <cell r="AL21">
            <v>-367521</v>
          </cell>
          <cell r="AM21">
            <v>-367521</v>
          </cell>
          <cell r="AN21">
            <v>-367521</v>
          </cell>
          <cell r="AO21">
            <v>-367521</v>
          </cell>
          <cell r="AP21">
            <v>-367521</v>
          </cell>
          <cell r="AQ21">
            <v>-367521</v>
          </cell>
          <cell r="AR21">
            <v>-367521</v>
          </cell>
          <cell r="AS21">
            <v>-367521</v>
          </cell>
          <cell r="AT21">
            <v>-367521</v>
          </cell>
          <cell r="AU21">
            <v>-385897.05</v>
          </cell>
          <cell r="AV21">
            <v>-385897.05</v>
          </cell>
          <cell r="AW21">
            <v>-385897.05</v>
          </cell>
          <cell r="AX21">
            <v>-385897.05</v>
          </cell>
          <cell r="AY21">
            <v>-385897.05</v>
          </cell>
          <cell r="AZ21">
            <v>-385897.05</v>
          </cell>
          <cell r="BA21">
            <v>-385897.05</v>
          </cell>
          <cell r="BB21">
            <v>-385897.05</v>
          </cell>
          <cell r="BC21">
            <v>-385897.05</v>
          </cell>
          <cell r="BD21">
            <v>-385897.05</v>
          </cell>
          <cell r="BE21">
            <v>-385897.05</v>
          </cell>
          <cell r="BF21">
            <v>-385897.05</v>
          </cell>
          <cell r="BG21">
            <v>-385897.05</v>
          </cell>
          <cell r="BH21">
            <v>-385897.05</v>
          </cell>
          <cell r="BI21">
            <v>-385897.05</v>
          </cell>
          <cell r="BJ21">
            <v>-385897.05</v>
          </cell>
          <cell r="BK21">
            <v>-385897.05</v>
          </cell>
          <cell r="BL21">
            <v>-385897.05</v>
          </cell>
          <cell r="BM21">
            <v>-385897.05</v>
          </cell>
          <cell r="BN21">
            <v>-385897.05</v>
          </cell>
          <cell r="BO21">
            <v>-385897.05</v>
          </cell>
          <cell r="BP21">
            <v>-385897.05</v>
          </cell>
          <cell r="BQ21">
            <v>-385897.05</v>
          </cell>
          <cell r="BR21">
            <v>-385897.05</v>
          </cell>
          <cell r="BS21">
            <v>-405191.90250000003</v>
          </cell>
          <cell r="BT21">
            <v>-405191.90250000003</v>
          </cell>
          <cell r="BU21">
            <v>-405191.90250000003</v>
          </cell>
          <cell r="BV21">
            <v>-405191.90250000003</v>
          </cell>
          <cell r="BW21">
            <v>-405191.90250000003</v>
          </cell>
          <cell r="BX21">
            <v>-405191.90250000003</v>
          </cell>
          <cell r="BY21">
            <v>-405191.90250000003</v>
          </cell>
          <cell r="BZ21">
            <v>-405191.90250000003</v>
          </cell>
          <cell r="CA21">
            <v>-405191.90250000003</v>
          </cell>
          <cell r="CB21">
            <v>-405191.90250000003</v>
          </cell>
          <cell r="CC21">
            <v>-405191.90250000003</v>
          </cell>
          <cell r="CD21">
            <v>-405191.90250000003</v>
          </cell>
          <cell r="CE21">
            <v>-405191.90250000003</v>
          </cell>
          <cell r="CF21">
            <v>-405191.90250000003</v>
          </cell>
          <cell r="CG21">
            <v>-405191.90250000003</v>
          </cell>
          <cell r="CH21">
            <v>-405191.90250000003</v>
          </cell>
          <cell r="CI21">
            <v>-405191.90250000003</v>
          </cell>
          <cell r="CJ21">
            <v>-405191.90250000003</v>
          </cell>
          <cell r="CK21">
            <v>-405191.90250000003</v>
          </cell>
          <cell r="CL21">
            <v>-405191.90250000003</v>
          </cell>
          <cell r="CM21">
            <v>-405191.90250000003</v>
          </cell>
          <cell r="CN21">
            <v>-405191.90250000003</v>
          </cell>
          <cell r="CO21">
            <v>-405191.90250000003</v>
          </cell>
          <cell r="CP21">
            <v>-405191.90250000003</v>
          </cell>
          <cell r="CQ21">
            <v>-425451.49762500002</v>
          </cell>
          <cell r="CR21">
            <v>-425451.49762500002</v>
          </cell>
          <cell r="CS21">
            <v>-425451.49762500002</v>
          </cell>
          <cell r="CT21">
            <v>-425451.49762500002</v>
          </cell>
          <cell r="CU21">
            <v>-425451.49762500002</v>
          </cell>
          <cell r="CV21">
            <v>-425451.49762500002</v>
          </cell>
          <cell r="CW21">
            <v>-425451.49762500002</v>
          </cell>
          <cell r="CX21">
            <v>-425451.49762500002</v>
          </cell>
          <cell r="CY21">
            <v>-425451.49762500002</v>
          </cell>
          <cell r="CZ21">
            <v>-425451.49762500002</v>
          </cell>
          <cell r="DA21">
            <v>-425451.49762500002</v>
          </cell>
          <cell r="DB21">
            <v>-425451.49762500002</v>
          </cell>
          <cell r="DC21">
            <v>-425451.49762500002</v>
          </cell>
          <cell r="DD21">
            <v>-425451.49762500002</v>
          </cell>
          <cell r="DE21">
            <v>-425451.49762500002</v>
          </cell>
          <cell r="DF21">
            <v>-425451.49762500002</v>
          </cell>
          <cell r="DG21">
            <v>-425451.49762500002</v>
          </cell>
          <cell r="DH21">
            <v>-425451.49762500002</v>
          </cell>
          <cell r="DI21">
            <v>-425451.49762500002</v>
          </cell>
          <cell r="DJ21">
            <v>-425451.49762500002</v>
          </cell>
          <cell r="DK21">
            <v>-425451.49762500002</v>
          </cell>
          <cell r="DL21">
            <v>-425451.49762500002</v>
          </cell>
          <cell r="DM21">
            <v>-425451.49762500002</v>
          </cell>
          <cell r="DN21">
            <v>-425451.49762500002</v>
          </cell>
          <cell r="DO21">
            <v>-446724.07250625</v>
          </cell>
          <cell r="DP21">
            <v>-446724.07250625</v>
          </cell>
          <cell r="DQ21">
            <v>-446724.07250625</v>
          </cell>
        </row>
        <row r="22">
          <cell r="A22">
            <v>175</v>
          </cell>
          <cell r="B22">
            <v>-234822</v>
          </cell>
          <cell r="C22">
            <v>-233886</v>
          </cell>
          <cell r="D22">
            <v>-235632</v>
          </cell>
          <cell r="E22">
            <v>-233770</v>
          </cell>
          <cell r="F22">
            <v>-234238</v>
          </cell>
          <cell r="G22">
            <v>-233770</v>
          </cell>
          <cell r="H22">
            <v>-231902</v>
          </cell>
          <cell r="I22">
            <v>-231902</v>
          </cell>
          <cell r="J22">
            <v>-233740.25</v>
          </cell>
          <cell r="K22">
            <v>-233740.25</v>
          </cell>
          <cell r="L22">
            <v>-233740.25</v>
          </cell>
          <cell r="M22">
            <v>-233740.25</v>
          </cell>
          <cell r="N22">
            <v>-1020000</v>
          </cell>
          <cell r="O22">
            <v>-1020000</v>
          </cell>
          <cell r="P22">
            <v>-1020000</v>
          </cell>
          <cell r="Q22">
            <v>-1020000</v>
          </cell>
          <cell r="R22">
            <v>-1020000</v>
          </cell>
          <cell r="S22">
            <v>-1020000</v>
          </cell>
          <cell r="T22">
            <v>-1020000</v>
          </cell>
          <cell r="U22">
            <v>-1020000</v>
          </cell>
          <cell r="V22">
            <v>-1020000</v>
          </cell>
          <cell r="W22">
            <v>-1122000</v>
          </cell>
          <cell r="X22">
            <v>-1122000</v>
          </cell>
          <cell r="Y22">
            <v>-1122000</v>
          </cell>
          <cell r="Z22">
            <v>-1122000</v>
          </cell>
          <cell r="AA22">
            <v>-1122000</v>
          </cell>
          <cell r="AB22">
            <v>-1122000</v>
          </cell>
          <cell r="AC22">
            <v>-1122000</v>
          </cell>
          <cell r="AD22">
            <v>-1122000</v>
          </cell>
          <cell r="AE22">
            <v>-1122000</v>
          </cell>
          <cell r="AF22">
            <v>-1122000</v>
          </cell>
          <cell r="AG22">
            <v>-1122000</v>
          </cell>
          <cell r="AH22">
            <v>-1122000</v>
          </cell>
          <cell r="AI22">
            <v>-1122000</v>
          </cell>
          <cell r="AJ22">
            <v>-1122000</v>
          </cell>
          <cell r="AK22">
            <v>-1122000</v>
          </cell>
          <cell r="AL22">
            <v>-1122000</v>
          </cell>
          <cell r="AM22">
            <v>-1122000</v>
          </cell>
          <cell r="AN22">
            <v>-1122000</v>
          </cell>
          <cell r="AO22">
            <v>-1122000</v>
          </cell>
          <cell r="AP22">
            <v>-1122000</v>
          </cell>
          <cell r="AQ22">
            <v>-1122000</v>
          </cell>
          <cell r="AR22">
            <v>-1122000</v>
          </cell>
          <cell r="AS22">
            <v>-1122000</v>
          </cell>
          <cell r="AT22">
            <v>-1122000</v>
          </cell>
          <cell r="AU22">
            <v>-1178100</v>
          </cell>
          <cell r="AV22">
            <v>-1178100</v>
          </cell>
          <cell r="AW22">
            <v>-1178100</v>
          </cell>
          <cell r="AX22">
            <v>-1178100</v>
          </cell>
          <cell r="AY22">
            <v>-1178100</v>
          </cell>
          <cell r="AZ22">
            <v>-1178100</v>
          </cell>
          <cell r="BA22">
            <v>-1178100</v>
          </cell>
          <cell r="BB22">
            <v>-1178100</v>
          </cell>
          <cell r="BC22">
            <v>-1178100</v>
          </cell>
          <cell r="BD22">
            <v>-1178100</v>
          </cell>
          <cell r="BE22">
            <v>-1178100</v>
          </cell>
          <cell r="BF22">
            <v>-1178100</v>
          </cell>
          <cell r="BG22">
            <v>-1178100</v>
          </cell>
          <cell r="BH22">
            <v>-1178100</v>
          </cell>
          <cell r="BI22">
            <v>-1178100</v>
          </cell>
          <cell r="BJ22">
            <v>-1178100</v>
          </cell>
          <cell r="BK22">
            <v>-1178100</v>
          </cell>
          <cell r="BL22">
            <v>-1178100</v>
          </cell>
          <cell r="BM22">
            <v>-1178100</v>
          </cell>
          <cell r="BN22">
            <v>-1178100</v>
          </cell>
          <cell r="BO22">
            <v>-1178100</v>
          </cell>
          <cell r="BP22">
            <v>-1178100</v>
          </cell>
          <cell r="BQ22">
            <v>-1178100</v>
          </cell>
          <cell r="BR22">
            <v>-1178100</v>
          </cell>
          <cell r="BS22">
            <v>-1237005</v>
          </cell>
          <cell r="BT22">
            <v>-1237005</v>
          </cell>
          <cell r="BU22">
            <v>-1237005</v>
          </cell>
          <cell r="BV22">
            <v>-1237005</v>
          </cell>
          <cell r="BW22">
            <v>-1237005</v>
          </cell>
          <cell r="BX22">
            <v>-1237005</v>
          </cell>
          <cell r="BY22">
            <v>-1237005</v>
          </cell>
          <cell r="BZ22">
            <v>-1237005</v>
          </cell>
          <cell r="CA22">
            <v>-1237005</v>
          </cell>
          <cell r="CB22">
            <v>-1237005</v>
          </cell>
          <cell r="CC22">
            <v>-1237005</v>
          </cell>
          <cell r="CD22">
            <v>-1237005</v>
          </cell>
          <cell r="CE22">
            <v>-1237005</v>
          </cell>
          <cell r="CF22">
            <v>-1237005</v>
          </cell>
          <cell r="CG22">
            <v>-1237005</v>
          </cell>
          <cell r="CH22">
            <v>-1237005</v>
          </cell>
          <cell r="CI22">
            <v>-1237005</v>
          </cell>
          <cell r="CJ22">
            <v>-1237005</v>
          </cell>
          <cell r="CK22">
            <v>-1237005</v>
          </cell>
          <cell r="CL22">
            <v>-1237005</v>
          </cell>
          <cell r="CM22">
            <v>-1237005</v>
          </cell>
          <cell r="CN22">
            <v>-1237005</v>
          </cell>
          <cell r="CO22">
            <v>-1237005</v>
          </cell>
          <cell r="CP22">
            <v>-1237005</v>
          </cell>
          <cell r="CQ22">
            <v>-1298855.25</v>
          </cell>
          <cell r="CR22">
            <v>-1298855.25</v>
          </cell>
          <cell r="CS22">
            <v>-1298855.25</v>
          </cell>
          <cell r="CT22">
            <v>-1298855.25</v>
          </cell>
          <cell r="CU22">
            <v>-1298855.25</v>
          </cell>
          <cell r="CV22">
            <v>-1298855.25</v>
          </cell>
          <cell r="CW22">
            <v>-1298855.25</v>
          </cell>
          <cell r="CX22">
            <v>-1298855.25</v>
          </cell>
          <cell r="CY22">
            <v>-1298855.25</v>
          </cell>
          <cell r="CZ22">
            <v>-1298855.25</v>
          </cell>
          <cell r="DA22">
            <v>-1298855.25</v>
          </cell>
          <cell r="DB22">
            <v>-1298855.25</v>
          </cell>
          <cell r="DC22">
            <v>-1298855.25</v>
          </cell>
          <cell r="DD22">
            <v>-1298855.25</v>
          </cell>
          <cell r="DE22">
            <v>-1298855.25</v>
          </cell>
          <cell r="DF22">
            <v>-1298855.25</v>
          </cell>
          <cell r="DG22">
            <v>-1298855.25</v>
          </cell>
          <cell r="DH22">
            <v>-1298855.25</v>
          </cell>
          <cell r="DI22">
            <v>-1298855.25</v>
          </cell>
          <cell r="DJ22">
            <v>-1298855.25</v>
          </cell>
          <cell r="DK22">
            <v>-1298855.25</v>
          </cell>
          <cell r="DL22">
            <v>-1298855.25</v>
          </cell>
          <cell r="DM22">
            <v>-1298855.25</v>
          </cell>
          <cell r="DN22">
            <v>-1298855.25</v>
          </cell>
          <cell r="DO22">
            <v>-1363798.0125000002</v>
          </cell>
          <cell r="DP22">
            <v>-1363798.0125000002</v>
          </cell>
          <cell r="DQ22">
            <v>-1363798.0125000002</v>
          </cell>
        </row>
        <row r="23">
          <cell r="A23">
            <v>176</v>
          </cell>
          <cell r="B23">
            <v>-179550</v>
          </cell>
          <cell r="C23">
            <v>-162450</v>
          </cell>
          <cell r="D23">
            <v>-160740</v>
          </cell>
          <cell r="E23">
            <v>-117990</v>
          </cell>
          <cell r="F23">
            <v>-116280</v>
          </cell>
          <cell r="G23">
            <v>-107730</v>
          </cell>
          <cell r="H23">
            <v>-109525</v>
          </cell>
          <cell r="I23">
            <v>-112895</v>
          </cell>
          <cell r="J23">
            <v>-118097.04390820873</v>
          </cell>
          <cell r="K23">
            <v>-103867.23298874998</v>
          </cell>
          <cell r="L23">
            <v>-119604.69253249996</v>
          </cell>
          <cell r="M23">
            <v>-136915.89803062496</v>
          </cell>
          <cell r="N23">
            <v>-76370</v>
          </cell>
          <cell r="O23">
            <v>-76370</v>
          </cell>
          <cell r="P23">
            <v>-76370</v>
          </cell>
          <cell r="Q23">
            <v>-76370</v>
          </cell>
          <cell r="R23">
            <v>-76370</v>
          </cell>
          <cell r="S23">
            <v>-76370</v>
          </cell>
          <cell r="T23">
            <v>-76370</v>
          </cell>
          <cell r="U23">
            <v>-76370</v>
          </cell>
          <cell r="V23">
            <v>-76370</v>
          </cell>
          <cell r="W23">
            <v>-76370</v>
          </cell>
          <cell r="X23">
            <v>-76370</v>
          </cell>
          <cell r="Y23">
            <v>-76370</v>
          </cell>
          <cell r="Z23">
            <v>-76370</v>
          </cell>
          <cell r="AA23">
            <v>-76370</v>
          </cell>
          <cell r="AB23">
            <v>-76370</v>
          </cell>
          <cell r="AC23">
            <v>-76370</v>
          </cell>
          <cell r="AD23">
            <v>-76370</v>
          </cell>
          <cell r="AE23">
            <v>-76370</v>
          </cell>
          <cell r="AF23">
            <v>-76370</v>
          </cell>
          <cell r="AG23">
            <v>-76370</v>
          </cell>
          <cell r="AH23">
            <v>-76370</v>
          </cell>
          <cell r="AI23">
            <v>-76370</v>
          </cell>
          <cell r="AJ23">
            <v>-76370</v>
          </cell>
          <cell r="AK23">
            <v>-76370</v>
          </cell>
          <cell r="AL23">
            <v>-76370</v>
          </cell>
          <cell r="AM23">
            <v>-76370</v>
          </cell>
          <cell r="AN23">
            <v>-76370</v>
          </cell>
          <cell r="AO23">
            <v>-76370</v>
          </cell>
          <cell r="AP23">
            <v>-76370</v>
          </cell>
          <cell r="AQ23">
            <v>-76370</v>
          </cell>
          <cell r="AR23">
            <v>-76370</v>
          </cell>
          <cell r="AS23">
            <v>-76370</v>
          </cell>
          <cell r="AT23">
            <v>-76370</v>
          </cell>
          <cell r="AU23">
            <v>-76370</v>
          </cell>
          <cell r="AV23">
            <v>-76370</v>
          </cell>
          <cell r="AW23">
            <v>-76370</v>
          </cell>
          <cell r="AX23">
            <v>-76370</v>
          </cell>
          <cell r="AY23">
            <v>-76370</v>
          </cell>
          <cell r="AZ23">
            <v>-76370</v>
          </cell>
          <cell r="BA23">
            <v>-76370</v>
          </cell>
          <cell r="BB23">
            <v>-76370</v>
          </cell>
          <cell r="BC23">
            <v>-76370</v>
          </cell>
          <cell r="BD23">
            <v>-76370</v>
          </cell>
          <cell r="BE23">
            <v>-76370</v>
          </cell>
          <cell r="BF23">
            <v>-76370</v>
          </cell>
          <cell r="BG23">
            <v>-76370</v>
          </cell>
          <cell r="BH23">
            <v>-76370</v>
          </cell>
          <cell r="BI23">
            <v>-76370</v>
          </cell>
          <cell r="BJ23">
            <v>-76370</v>
          </cell>
          <cell r="BK23">
            <v>-76370</v>
          </cell>
          <cell r="BL23">
            <v>-76370</v>
          </cell>
          <cell r="BM23">
            <v>-76370</v>
          </cell>
          <cell r="BN23">
            <v>-76370</v>
          </cell>
          <cell r="BO23">
            <v>-76370</v>
          </cell>
          <cell r="BP23">
            <v>-76370</v>
          </cell>
          <cell r="BQ23">
            <v>-76370</v>
          </cell>
          <cell r="BR23">
            <v>-76370</v>
          </cell>
          <cell r="BS23">
            <v>-76370</v>
          </cell>
          <cell r="BT23">
            <v>-76370</v>
          </cell>
          <cell r="BU23">
            <v>-76370</v>
          </cell>
          <cell r="BV23">
            <v>-76370</v>
          </cell>
          <cell r="BW23">
            <v>-76370</v>
          </cell>
          <cell r="BX23">
            <v>-76370</v>
          </cell>
          <cell r="BY23">
            <v>-76370</v>
          </cell>
          <cell r="BZ23">
            <v>-76370</v>
          </cell>
          <cell r="CA23">
            <v>-76370</v>
          </cell>
          <cell r="CB23">
            <v>-76370</v>
          </cell>
          <cell r="CC23">
            <v>-76370</v>
          </cell>
          <cell r="CD23">
            <v>-76370</v>
          </cell>
          <cell r="CE23">
            <v>-76370</v>
          </cell>
          <cell r="CF23">
            <v>-76370</v>
          </cell>
          <cell r="CG23">
            <v>-76370</v>
          </cell>
          <cell r="CH23">
            <v>-76370</v>
          </cell>
          <cell r="CI23">
            <v>-76370</v>
          </cell>
          <cell r="CJ23">
            <v>-76370</v>
          </cell>
          <cell r="CK23">
            <v>-76370</v>
          </cell>
          <cell r="CL23">
            <v>-76370</v>
          </cell>
          <cell r="CM23">
            <v>-76370</v>
          </cell>
          <cell r="CN23">
            <v>-76370</v>
          </cell>
          <cell r="CO23">
            <v>-76370</v>
          </cell>
          <cell r="CP23">
            <v>-76370</v>
          </cell>
          <cell r="CQ23">
            <v>-76370</v>
          </cell>
          <cell r="CR23">
            <v>-76370</v>
          </cell>
          <cell r="CS23">
            <v>-76370</v>
          </cell>
          <cell r="CT23">
            <v>-76370</v>
          </cell>
          <cell r="CU23">
            <v>-76370</v>
          </cell>
          <cell r="CV23">
            <v>-76370</v>
          </cell>
          <cell r="CW23">
            <v>-76370</v>
          </cell>
          <cell r="CX23">
            <v>-76370</v>
          </cell>
          <cell r="CY23">
            <v>-76370</v>
          </cell>
          <cell r="CZ23">
            <v>-76370</v>
          </cell>
          <cell r="DA23">
            <v>-76370</v>
          </cell>
          <cell r="DB23">
            <v>-76370</v>
          </cell>
          <cell r="DC23">
            <v>-76370</v>
          </cell>
          <cell r="DD23">
            <v>-76370</v>
          </cell>
          <cell r="DE23">
            <v>-76370</v>
          </cell>
          <cell r="DF23">
            <v>-76370</v>
          </cell>
          <cell r="DG23">
            <v>-76370</v>
          </cell>
          <cell r="DH23">
            <v>-76370</v>
          </cell>
          <cell r="DI23">
            <v>-76370</v>
          </cell>
          <cell r="DJ23">
            <v>-76370</v>
          </cell>
          <cell r="DK23">
            <v>-76370</v>
          </cell>
          <cell r="DL23">
            <v>-76370</v>
          </cell>
          <cell r="DM23">
            <v>-76370</v>
          </cell>
          <cell r="DN23">
            <v>-76370</v>
          </cell>
          <cell r="DO23">
            <v>-76370</v>
          </cell>
          <cell r="DP23">
            <v>-76370</v>
          </cell>
          <cell r="DQ23">
            <v>-76370</v>
          </cell>
        </row>
        <row r="24">
          <cell r="A24">
            <v>177</v>
          </cell>
          <cell r="B24">
            <v>-15525</v>
          </cell>
          <cell r="C24">
            <v>-15525</v>
          </cell>
          <cell r="D24">
            <v>-15525</v>
          </cell>
          <cell r="E24">
            <v>-15353</v>
          </cell>
          <cell r="F24">
            <v>-15353</v>
          </cell>
          <cell r="G24">
            <v>-15353</v>
          </cell>
          <cell r="H24">
            <v>-15180</v>
          </cell>
          <cell r="I24">
            <v>-15180</v>
          </cell>
          <cell r="J24">
            <v>-15525</v>
          </cell>
          <cell r="K24">
            <v>-15353</v>
          </cell>
          <cell r="L24">
            <v>-15353</v>
          </cell>
          <cell r="M24">
            <v>-15353</v>
          </cell>
          <cell r="N24">
            <v>-234780</v>
          </cell>
          <cell r="O24">
            <v>-234780</v>
          </cell>
          <cell r="P24">
            <v>-234780</v>
          </cell>
          <cell r="Q24">
            <v>-234780</v>
          </cell>
          <cell r="R24">
            <v>-234780</v>
          </cell>
          <cell r="S24">
            <v>-234780</v>
          </cell>
          <cell r="T24">
            <v>-234780</v>
          </cell>
          <cell r="U24">
            <v>-234780</v>
          </cell>
          <cell r="V24">
            <v>-234780</v>
          </cell>
          <cell r="W24">
            <v>-258258</v>
          </cell>
          <cell r="X24">
            <v>-258258</v>
          </cell>
          <cell r="Y24">
            <v>-258258</v>
          </cell>
          <cell r="Z24">
            <v>-258258</v>
          </cell>
          <cell r="AA24">
            <v>-258258</v>
          </cell>
          <cell r="AB24">
            <v>-258258</v>
          </cell>
          <cell r="AC24">
            <v>-258258</v>
          </cell>
          <cell r="AD24">
            <v>-258258</v>
          </cell>
          <cell r="AE24">
            <v>-258258</v>
          </cell>
          <cell r="AF24">
            <v>-258258</v>
          </cell>
          <cell r="AG24">
            <v>-258258</v>
          </cell>
          <cell r="AH24">
            <v>-258258</v>
          </cell>
          <cell r="AI24">
            <v>-258258</v>
          </cell>
          <cell r="AJ24">
            <v>-258258</v>
          </cell>
          <cell r="AK24">
            <v>-258258</v>
          </cell>
          <cell r="AL24">
            <v>-258258</v>
          </cell>
          <cell r="AM24">
            <v>-258258</v>
          </cell>
          <cell r="AN24">
            <v>-258258</v>
          </cell>
          <cell r="AO24">
            <v>-258258</v>
          </cell>
          <cell r="AP24">
            <v>-258258</v>
          </cell>
          <cell r="AQ24">
            <v>-258258</v>
          </cell>
          <cell r="AR24">
            <v>-258258</v>
          </cell>
          <cell r="AS24">
            <v>-258258</v>
          </cell>
          <cell r="AT24">
            <v>-258258</v>
          </cell>
          <cell r="AU24">
            <v>-271170.90000000002</v>
          </cell>
          <cell r="AV24">
            <v>-271170.90000000002</v>
          </cell>
          <cell r="AW24">
            <v>-271170.90000000002</v>
          </cell>
          <cell r="AX24">
            <v>-271170.90000000002</v>
          </cell>
          <cell r="AY24">
            <v>-271170.90000000002</v>
          </cell>
          <cell r="AZ24">
            <v>-271170.90000000002</v>
          </cell>
          <cell r="BA24">
            <v>-271170.90000000002</v>
          </cell>
          <cell r="BB24">
            <v>-271170.90000000002</v>
          </cell>
          <cell r="BC24">
            <v>-271170.90000000002</v>
          </cell>
          <cell r="BD24">
            <v>-271170.90000000002</v>
          </cell>
          <cell r="BE24">
            <v>-271170.90000000002</v>
          </cell>
          <cell r="BF24">
            <v>-271170.90000000002</v>
          </cell>
          <cell r="BG24">
            <v>-271170.90000000002</v>
          </cell>
          <cell r="BH24">
            <v>-271170.90000000002</v>
          </cell>
          <cell r="BI24">
            <v>-271170.90000000002</v>
          </cell>
          <cell r="BJ24">
            <v>-271170.90000000002</v>
          </cell>
          <cell r="BK24">
            <v>-271170.90000000002</v>
          </cell>
          <cell r="BL24">
            <v>-271170.90000000002</v>
          </cell>
          <cell r="BM24">
            <v>-271170.90000000002</v>
          </cell>
          <cell r="BN24">
            <v>-271170.90000000002</v>
          </cell>
          <cell r="BO24">
            <v>-271170.90000000002</v>
          </cell>
          <cell r="BP24">
            <v>-271170.90000000002</v>
          </cell>
          <cell r="BQ24">
            <v>-271170.90000000002</v>
          </cell>
          <cell r="BR24">
            <v>-271170.90000000002</v>
          </cell>
          <cell r="BS24">
            <v>-284729.44500000007</v>
          </cell>
          <cell r="BT24">
            <v>-284729.44500000007</v>
          </cell>
          <cell r="BU24">
            <v>-284729.44500000001</v>
          </cell>
          <cell r="BV24">
            <v>-284729.44500000001</v>
          </cell>
          <cell r="BW24">
            <v>-284729.44499999995</v>
          </cell>
          <cell r="BX24">
            <v>-284729.44499999995</v>
          </cell>
          <cell r="BY24">
            <v>-284729.44500000007</v>
          </cell>
          <cell r="BZ24">
            <v>-284729.44500000007</v>
          </cell>
          <cell r="CA24">
            <v>-284729.44500000007</v>
          </cell>
          <cell r="CB24">
            <v>-284729.44500000007</v>
          </cell>
          <cell r="CC24">
            <v>-284729.44500000007</v>
          </cell>
          <cell r="CD24">
            <v>-284729.44500000007</v>
          </cell>
          <cell r="CE24">
            <v>-284729.44500000007</v>
          </cell>
          <cell r="CF24">
            <v>-284729.44500000007</v>
          </cell>
          <cell r="CG24">
            <v>-284729.44500000001</v>
          </cell>
          <cell r="CH24">
            <v>-284729.44500000001</v>
          </cell>
          <cell r="CI24">
            <v>-284729.44499999995</v>
          </cell>
          <cell r="CJ24">
            <v>-284729.44499999995</v>
          </cell>
          <cell r="CK24">
            <v>-284729.44500000007</v>
          </cell>
          <cell r="CL24">
            <v>-284729.44500000007</v>
          </cell>
          <cell r="CM24">
            <v>-284729.44500000007</v>
          </cell>
          <cell r="CN24">
            <v>-284729.44500000007</v>
          </cell>
          <cell r="CO24">
            <v>-284729.44500000007</v>
          </cell>
          <cell r="CP24">
            <v>-284729.44500000007</v>
          </cell>
          <cell r="CQ24">
            <v>-298965.91725000012</v>
          </cell>
          <cell r="CR24">
            <v>-298965.91725000012</v>
          </cell>
          <cell r="CS24">
            <v>-298965.91725000006</v>
          </cell>
          <cell r="CT24">
            <v>-298965.91725000006</v>
          </cell>
          <cell r="CU24">
            <v>-298965.91725</v>
          </cell>
          <cell r="CV24">
            <v>-298965.91725</v>
          </cell>
          <cell r="CW24">
            <v>-298965.91725000012</v>
          </cell>
          <cell r="CX24">
            <v>-298965.91725000012</v>
          </cell>
          <cell r="CY24">
            <v>-298965.91725000012</v>
          </cell>
          <cell r="CZ24">
            <v>-298965.91725000012</v>
          </cell>
          <cell r="DA24">
            <v>-298965.91725000012</v>
          </cell>
          <cell r="DB24">
            <v>-298965.91725000012</v>
          </cell>
          <cell r="DC24">
            <v>-298965.91725000012</v>
          </cell>
          <cell r="DD24">
            <v>-298965.91725000012</v>
          </cell>
          <cell r="DE24">
            <v>-298965.91725000006</v>
          </cell>
          <cell r="DF24">
            <v>-298965.91725000006</v>
          </cell>
          <cell r="DG24">
            <v>-298965.91725</v>
          </cell>
          <cell r="DH24">
            <v>-298965.91725</v>
          </cell>
          <cell r="DI24">
            <v>-298965.91725000012</v>
          </cell>
          <cell r="DJ24">
            <v>-298965.91725000012</v>
          </cell>
          <cell r="DK24">
            <v>-298965.91725000012</v>
          </cell>
          <cell r="DL24">
            <v>-298965.91725000012</v>
          </cell>
          <cell r="DM24">
            <v>-298965.91725000012</v>
          </cell>
          <cell r="DN24">
            <v>-298965.91725000012</v>
          </cell>
          <cell r="DO24">
            <v>-313914.21311250015</v>
          </cell>
          <cell r="DP24">
            <v>-313914.21311250015</v>
          </cell>
          <cell r="DQ24">
            <v>-313914.21311250003</v>
          </cell>
        </row>
        <row r="25">
          <cell r="A25">
            <v>178</v>
          </cell>
          <cell r="B25">
            <v>-28995</v>
          </cell>
          <cell r="C25">
            <v>-28973</v>
          </cell>
          <cell r="D25">
            <v>-28973</v>
          </cell>
          <cell r="E25">
            <v>-28973</v>
          </cell>
          <cell r="F25">
            <v>-28973</v>
          </cell>
          <cell r="G25">
            <v>-28973</v>
          </cell>
          <cell r="H25">
            <v>-28973</v>
          </cell>
          <cell r="I25">
            <v>-28973</v>
          </cell>
          <cell r="J25">
            <v>-28973</v>
          </cell>
          <cell r="K25">
            <v>-28973</v>
          </cell>
          <cell r="L25">
            <v>-28973</v>
          </cell>
          <cell r="M25">
            <v>-28973</v>
          </cell>
          <cell r="N25">
            <v>-151001.54999999999</v>
          </cell>
          <cell r="O25">
            <v>-137116.35</v>
          </cell>
          <cell r="P25">
            <v>-126702.45</v>
          </cell>
          <cell r="Q25">
            <v>-108971.36324257439</v>
          </cell>
          <cell r="R25">
            <v>-112603.74201732689</v>
          </cell>
          <cell r="S25">
            <v>-110787.55262995065</v>
          </cell>
          <cell r="T25">
            <v>-118052.3101794556</v>
          </cell>
          <cell r="U25">
            <v>-121684.68895420808</v>
          </cell>
          <cell r="V25">
            <v>-119868.49956683186</v>
          </cell>
          <cell r="W25">
            <v>-115967.76563193936</v>
          </cell>
          <cell r="X25">
            <v>-133538.63921253619</v>
          </cell>
          <cell r="Y25">
            <v>-152866.60015119278</v>
          </cell>
          <cell r="Z25">
            <v>-168593.23057500002</v>
          </cell>
          <cell r="AA25">
            <v>-153090.40477499994</v>
          </cell>
          <cell r="AB25">
            <v>-141463.28542499998</v>
          </cell>
          <cell r="AC25">
            <v>-121666.52706033428</v>
          </cell>
          <cell r="AD25">
            <v>-125722.07796234546</v>
          </cell>
          <cell r="AE25">
            <v>-123694.30251133988</v>
          </cell>
          <cell r="AF25">
            <v>-131805.40431536213</v>
          </cell>
          <cell r="AG25">
            <v>-135860.9552173733</v>
          </cell>
          <cell r="AH25">
            <v>-133833.17976636774</v>
          </cell>
          <cell r="AI25">
            <v>-117707.28211641843</v>
          </cell>
          <cell r="AJ25">
            <v>-135541.71880072422</v>
          </cell>
          <cell r="AK25">
            <v>-155159.59915346061</v>
          </cell>
          <cell r="AL25">
            <v>-171122.12903362498</v>
          </cell>
          <cell r="AM25">
            <v>-155386.76084662497</v>
          </cell>
          <cell r="AN25">
            <v>-143585.23470637496</v>
          </cell>
          <cell r="AO25">
            <v>-123491.52496623929</v>
          </cell>
          <cell r="AP25">
            <v>-127607.90913178063</v>
          </cell>
          <cell r="AQ25">
            <v>-125549.71704900995</v>
          </cell>
          <cell r="AR25">
            <v>-133782.48538009255</v>
          </cell>
          <cell r="AS25">
            <v>-137898.8695456339</v>
          </cell>
          <cell r="AT25">
            <v>-135840.67746286324</v>
          </cell>
          <cell r="AU25">
            <v>-125446.53591557294</v>
          </cell>
          <cell r="AV25">
            <v>-144453.58681187185</v>
          </cell>
          <cell r="AW25">
            <v>-165361.34279780067</v>
          </cell>
          <cell r="AX25">
            <v>-182373.40901758583</v>
          </cell>
          <cell r="AY25">
            <v>-165603.44037229053</v>
          </cell>
          <cell r="AZ25">
            <v>-153025.96388831912</v>
          </cell>
          <cell r="BA25">
            <v>-131611.0927327695</v>
          </cell>
          <cell r="BB25">
            <v>-135998.12915719519</v>
          </cell>
          <cell r="BC25">
            <v>-133804.61094498236</v>
          </cell>
          <cell r="BD25">
            <v>-142578.68379383362</v>
          </cell>
          <cell r="BE25">
            <v>-146965.72021825932</v>
          </cell>
          <cell r="BF25">
            <v>-144772.20200604649</v>
          </cell>
          <cell r="BG25">
            <v>-127328.23395430652</v>
          </cell>
          <cell r="BH25">
            <v>-146620.39061404992</v>
          </cell>
          <cell r="BI25">
            <v>-167841.76293976765</v>
          </cell>
          <cell r="BJ25">
            <v>-185109.0101528496</v>
          </cell>
          <cell r="BK25">
            <v>-168087.49197787489</v>
          </cell>
          <cell r="BL25">
            <v>-155321.35334664385</v>
          </cell>
          <cell r="BM25">
            <v>-133585.25912376106</v>
          </cell>
          <cell r="BN25">
            <v>-138038.1010945531</v>
          </cell>
          <cell r="BO25">
            <v>-135811.68010915708</v>
          </cell>
          <cell r="BP25">
            <v>-144717.3640507411</v>
          </cell>
          <cell r="BQ25">
            <v>-149170.20602153317</v>
          </cell>
          <cell r="BR25">
            <v>-146943.78503613715</v>
          </cell>
          <cell r="BS25">
            <v>-135700.06533680216</v>
          </cell>
          <cell r="BT25">
            <v>-156260.68129692369</v>
          </cell>
          <cell r="BU25">
            <v>-178877.35885305738</v>
          </cell>
          <cell r="BV25">
            <v>-197279.92757039948</v>
          </cell>
          <cell r="BW25">
            <v>-179139.24457542016</v>
          </cell>
          <cell r="BX25">
            <v>-165533.73232918573</v>
          </cell>
          <cell r="BY25">
            <v>-142368.48991114832</v>
          </cell>
          <cell r="BZ25">
            <v>-147114.10624151997</v>
          </cell>
          <cell r="CA25">
            <v>-144741.29807633415</v>
          </cell>
          <cell r="CB25">
            <v>-154232.53073707732</v>
          </cell>
          <cell r="CC25">
            <v>-158978.147067449</v>
          </cell>
          <cell r="CD25">
            <v>-156605.33890226317</v>
          </cell>
          <cell r="CE25">
            <v>-137735.56631685418</v>
          </cell>
          <cell r="CF25">
            <v>-158604.59151637752</v>
          </cell>
          <cell r="CG25">
            <v>-181560.51923585319</v>
          </cell>
          <cell r="CH25">
            <v>-200239.12648395545</v>
          </cell>
          <cell r="CI25">
            <v>-181826.33324405144</v>
          </cell>
          <cell r="CJ25">
            <v>-168016.7383141235</v>
          </cell>
          <cell r="CK25">
            <v>-144504.01725981553</v>
          </cell>
          <cell r="CL25">
            <v>-149320.81783514275</v>
          </cell>
          <cell r="CM25">
            <v>-146912.41754747918</v>
          </cell>
          <cell r="CN25">
            <v>-156546.0186981335</v>
          </cell>
          <cell r="CO25">
            <v>-161362.81927346071</v>
          </cell>
          <cell r="CP25">
            <v>-158954.41898579709</v>
          </cell>
          <cell r="CQ25">
            <v>-146791.67980218731</v>
          </cell>
          <cell r="CR25">
            <v>-169032.8434085793</v>
          </cell>
          <cell r="CS25">
            <v>-193498.12337561051</v>
          </cell>
          <cell r="CT25">
            <v>-213404.84905027552</v>
          </cell>
          <cell r="CU25">
            <v>-193781.41465484779</v>
          </cell>
          <cell r="CV25">
            <v>-179063.83885827707</v>
          </cell>
          <cell r="CW25">
            <v>-154005.15639464839</v>
          </cell>
          <cell r="CX25">
            <v>-159138.6616078034</v>
          </cell>
          <cell r="CY25">
            <v>-156571.90900122593</v>
          </cell>
          <cell r="CZ25">
            <v>-166838.91942753576</v>
          </cell>
          <cell r="DA25">
            <v>-171972.42464069076</v>
          </cell>
          <cell r="DB25">
            <v>-169405.67203411326</v>
          </cell>
          <cell r="DC25">
            <v>-148993.55499922013</v>
          </cell>
          <cell r="DD25">
            <v>-171568.33605970797</v>
          </cell>
          <cell r="DE25">
            <v>-196400.59522624465</v>
          </cell>
          <cell r="DF25">
            <v>-216605.92178602959</v>
          </cell>
          <cell r="DG25">
            <v>-196688.13587467049</v>
          </cell>
          <cell r="DH25">
            <v>-181749.79644115121</v>
          </cell>
          <cell r="DI25">
            <v>-156315.2337405681</v>
          </cell>
          <cell r="DJ25">
            <v>-161525.74153192044</v>
          </cell>
          <cell r="DK25">
            <v>-158920.4876362443</v>
          </cell>
          <cell r="DL25">
            <v>-169341.50321894878</v>
          </cell>
          <cell r="DM25">
            <v>-174552.0110103011</v>
          </cell>
          <cell r="DN25">
            <v>-171946.75711462495</v>
          </cell>
          <cell r="DO25">
            <v>-158789.88124041885</v>
          </cell>
          <cell r="DP25">
            <v>-182848.95415563375</v>
          </cell>
          <cell r="DQ25">
            <v>-209313.93436237023</v>
          </cell>
        </row>
        <row r="26">
          <cell r="A26">
            <v>181</v>
          </cell>
          <cell r="B26">
            <v>-725200</v>
          </cell>
          <cell r="C26">
            <v>-725200</v>
          </cell>
          <cell r="D26">
            <v>-725200</v>
          </cell>
          <cell r="E26">
            <v>-720300</v>
          </cell>
          <cell r="F26">
            <v>-720300</v>
          </cell>
          <cell r="G26">
            <v>-720300</v>
          </cell>
          <cell r="H26">
            <v>-715400</v>
          </cell>
          <cell r="I26">
            <v>-715400</v>
          </cell>
          <cell r="J26">
            <v>-720300</v>
          </cell>
          <cell r="K26">
            <v>-720300</v>
          </cell>
          <cell r="L26">
            <v>-720300</v>
          </cell>
          <cell r="M26">
            <v>-720300</v>
          </cell>
          <cell r="N26">
            <v>-15525</v>
          </cell>
          <cell r="O26">
            <v>-15525</v>
          </cell>
          <cell r="P26">
            <v>-15525</v>
          </cell>
          <cell r="Q26">
            <v>-15525</v>
          </cell>
          <cell r="R26">
            <v>-15525</v>
          </cell>
          <cell r="S26">
            <v>-15525</v>
          </cell>
          <cell r="T26">
            <v>-15525</v>
          </cell>
          <cell r="U26">
            <v>-15525</v>
          </cell>
          <cell r="V26">
            <v>-15525</v>
          </cell>
          <cell r="W26">
            <v>-16888.3</v>
          </cell>
          <cell r="X26">
            <v>-16888.3</v>
          </cell>
          <cell r="Y26">
            <v>-16888.3</v>
          </cell>
          <cell r="Z26">
            <v>-17077.5</v>
          </cell>
          <cell r="AA26">
            <v>-17077.5</v>
          </cell>
          <cell r="AB26">
            <v>-17077.5</v>
          </cell>
          <cell r="AC26">
            <v>-17077.5</v>
          </cell>
          <cell r="AD26">
            <v>-17077.5</v>
          </cell>
          <cell r="AE26">
            <v>-17077.5</v>
          </cell>
          <cell r="AF26">
            <v>-17077.5</v>
          </cell>
          <cell r="AG26">
            <v>-17077.5</v>
          </cell>
          <cell r="AH26">
            <v>-17077.5</v>
          </cell>
          <cell r="AI26">
            <v>-16888.3</v>
          </cell>
          <cell r="AJ26">
            <v>-16888.3</v>
          </cell>
          <cell r="AK26">
            <v>-16888.3</v>
          </cell>
          <cell r="AL26">
            <v>-17077.5</v>
          </cell>
          <cell r="AM26">
            <v>-17077.5</v>
          </cell>
          <cell r="AN26">
            <v>-17077.5</v>
          </cell>
          <cell r="AO26">
            <v>-17077.5</v>
          </cell>
          <cell r="AP26">
            <v>-17077.5</v>
          </cell>
          <cell r="AQ26">
            <v>-17077.5</v>
          </cell>
          <cell r="AR26">
            <v>-17077.5</v>
          </cell>
          <cell r="AS26">
            <v>-17077.5</v>
          </cell>
          <cell r="AT26">
            <v>-17077.5</v>
          </cell>
          <cell r="AU26">
            <v>-17732.715</v>
          </cell>
          <cell r="AV26">
            <v>-17732.715</v>
          </cell>
          <cell r="AW26">
            <v>-17732.715</v>
          </cell>
          <cell r="AX26">
            <v>-17931.375</v>
          </cell>
          <cell r="AY26">
            <v>-17931.375</v>
          </cell>
          <cell r="AZ26">
            <v>-17931.375</v>
          </cell>
          <cell r="BA26">
            <v>-17931.375</v>
          </cell>
          <cell r="BB26">
            <v>-17931.375</v>
          </cell>
          <cell r="BC26">
            <v>-17931.375</v>
          </cell>
          <cell r="BD26">
            <v>-17931.375</v>
          </cell>
          <cell r="BE26">
            <v>-17931.375</v>
          </cell>
          <cell r="BF26">
            <v>-17931.375</v>
          </cell>
          <cell r="BG26">
            <v>-17732.715</v>
          </cell>
          <cell r="BH26">
            <v>-17732.715</v>
          </cell>
          <cell r="BI26">
            <v>-17732.715</v>
          </cell>
          <cell r="BJ26">
            <v>-17931.375</v>
          </cell>
          <cell r="BK26">
            <v>-17931.375</v>
          </cell>
          <cell r="BL26">
            <v>-17931.375</v>
          </cell>
          <cell r="BM26">
            <v>-17931.375</v>
          </cell>
          <cell r="BN26">
            <v>-17931.375</v>
          </cell>
          <cell r="BO26">
            <v>-17931.375</v>
          </cell>
          <cell r="BP26">
            <v>-17931.375</v>
          </cell>
          <cell r="BQ26">
            <v>-17931.375</v>
          </cell>
          <cell r="BR26">
            <v>-17931.375</v>
          </cell>
          <cell r="BS26">
            <v>-18619.350750000001</v>
          </cell>
          <cell r="BT26">
            <v>-18619.350750000001</v>
          </cell>
          <cell r="BU26">
            <v>-18619.350750000001</v>
          </cell>
          <cell r="BV26">
            <v>-18827.943750000002</v>
          </cell>
          <cell r="BW26">
            <v>-18827.943750000002</v>
          </cell>
          <cell r="BX26">
            <v>-18827.943750000002</v>
          </cell>
          <cell r="BY26">
            <v>-18827.943750000002</v>
          </cell>
          <cell r="BZ26">
            <v>-18827.943750000002</v>
          </cell>
          <cell r="CA26">
            <v>-18827.943750000002</v>
          </cell>
          <cell r="CB26">
            <v>-18827.943750000002</v>
          </cell>
          <cell r="CC26">
            <v>-18827.943750000002</v>
          </cell>
          <cell r="CD26">
            <v>-18827.943750000002</v>
          </cell>
          <cell r="CE26">
            <v>-18619.350750000001</v>
          </cell>
          <cell r="CF26">
            <v>-18619.350750000001</v>
          </cell>
          <cell r="CG26">
            <v>-18619.350750000001</v>
          </cell>
          <cell r="CH26">
            <v>-18827.943750000002</v>
          </cell>
          <cell r="CI26">
            <v>-18827.943750000002</v>
          </cell>
          <cell r="CJ26">
            <v>-18827.943750000002</v>
          </cell>
          <cell r="CK26">
            <v>-18827.943750000002</v>
          </cell>
          <cell r="CL26">
            <v>-18827.943750000002</v>
          </cell>
          <cell r="CM26">
            <v>-18827.943750000002</v>
          </cell>
          <cell r="CN26">
            <v>-18827.943750000002</v>
          </cell>
          <cell r="CO26">
            <v>-18827.943750000002</v>
          </cell>
          <cell r="CP26">
            <v>-18827.943750000002</v>
          </cell>
          <cell r="CQ26">
            <v>-19550.318287500002</v>
          </cell>
          <cell r="CR26">
            <v>-19550.318287500002</v>
          </cell>
          <cell r="CS26">
            <v>-19550.318287500002</v>
          </cell>
          <cell r="CT26">
            <v>-19769.340937500005</v>
          </cell>
          <cell r="CU26">
            <v>-19769.340937500005</v>
          </cell>
          <cell r="CV26">
            <v>-19769.340937500005</v>
          </cell>
          <cell r="CW26">
            <v>-19769.340937500005</v>
          </cell>
          <cell r="CX26">
            <v>-19769.340937500005</v>
          </cell>
          <cell r="CY26">
            <v>-19769.340937500005</v>
          </cell>
          <cell r="CZ26">
            <v>-19769.340937500005</v>
          </cell>
          <cell r="DA26">
            <v>-19769.340937500005</v>
          </cell>
          <cell r="DB26">
            <v>-19769.340937500005</v>
          </cell>
          <cell r="DC26">
            <v>-19550.318287500002</v>
          </cell>
          <cell r="DD26">
            <v>-19550.318287500002</v>
          </cell>
          <cell r="DE26">
            <v>-19550.318287500002</v>
          </cell>
          <cell r="DF26">
            <v>-19769.340937500005</v>
          </cell>
          <cell r="DG26">
            <v>-19769.340937500005</v>
          </cell>
          <cell r="DH26">
            <v>-19769.340937500005</v>
          </cell>
          <cell r="DI26">
            <v>-19769.340937500005</v>
          </cell>
          <cell r="DJ26">
            <v>-19769.340937500005</v>
          </cell>
          <cell r="DK26">
            <v>-19769.340937500005</v>
          </cell>
          <cell r="DL26">
            <v>-19769.340937500005</v>
          </cell>
          <cell r="DM26">
            <v>-19769.340937500005</v>
          </cell>
          <cell r="DN26">
            <v>-19769.340937500005</v>
          </cell>
          <cell r="DO26">
            <v>-20527.834201875005</v>
          </cell>
          <cell r="DP26">
            <v>-20527.834201875005</v>
          </cell>
          <cell r="DQ26">
            <v>-20527.834201875005</v>
          </cell>
        </row>
        <row r="27">
          <cell r="A27">
            <v>185</v>
          </cell>
          <cell r="B27">
            <v>-5808</v>
          </cell>
          <cell r="C27">
            <v>-5808</v>
          </cell>
          <cell r="D27">
            <v>-5808</v>
          </cell>
          <cell r="E27">
            <v>-5808</v>
          </cell>
          <cell r="F27">
            <v>-5808</v>
          </cell>
          <cell r="G27">
            <v>-5808</v>
          </cell>
          <cell r="H27">
            <v>-5808</v>
          </cell>
          <cell r="I27">
            <v>-5808</v>
          </cell>
          <cell r="J27">
            <v>-5808</v>
          </cell>
          <cell r="K27">
            <v>-5808</v>
          </cell>
          <cell r="L27">
            <v>-5808</v>
          </cell>
          <cell r="M27">
            <v>-5808</v>
          </cell>
          <cell r="N27">
            <v>-28973</v>
          </cell>
          <cell r="O27">
            <v>-28973</v>
          </cell>
          <cell r="P27">
            <v>-28973</v>
          </cell>
          <cell r="Q27">
            <v>-28973</v>
          </cell>
          <cell r="R27">
            <v>-28973</v>
          </cell>
          <cell r="S27">
            <v>-28973</v>
          </cell>
          <cell r="T27">
            <v>-28973</v>
          </cell>
          <cell r="U27">
            <v>-28973</v>
          </cell>
          <cell r="V27">
            <v>-28973</v>
          </cell>
          <cell r="W27">
            <v>-28973</v>
          </cell>
          <cell r="X27">
            <v>-28973</v>
          </cell>
          <cell r="Y27">
            <v>-28973</v>
          </cell>
          <cell r="Z27">
            <v>-28973</v>
          </cell>
          <cell r="AA27">
            <v>-28973</v>
          </cell>
          <cell r="AB27">
            <v>-28973</v>
          </cell>
          <cell r="AC27">
            <v>-28973</v>
          </cell>
          <cell r="AD27">
            <v>-28973</v>
          </cell>
          <cell r="AE27">
            <v>-28973</v>
          </cell>
          <cell r="AF27">
            <v>-28973</v>
          </cell>
          <cell r="AG27">
            <v>-28973</v>
          </cell>
          <cell r="AH27">
            <v>-28973</v>
          </cell>
          <cell r="AI27">
            <v>-28973</v>
          </cell>
          <cell r="AJ27">
            <v>-28973</v>
          </cell>
          <cell r="AK27">
            <v>-28973</v>
          </cell>
          <cell r="AL27">
            <v>-28973</v>
          </cell>
          <cell r="AM27">
            <v>-28973</v>
          </cell>
          <cell r="AN27">
            <v>-28973</v>
          </cell>
          <cell r="AO27">
            <v>-28973</v>
          </cell>
          <cell r="AP27">
            <v>-28973</v>
          </cell>
          <cell r="AQ27">
            <v>-28973</v>
          </cell>
          <cell r="AR27">
            <v>-28973</v>
          </cell>
          <cell r="AS27">
            <v>-28973</v>
          </cell>
          <cell r="AT27">
            <v>-28973</v>
          </cell>
          <cell r="AU27">
            <v>-28973</v>
          </cell>
          <cell r="AV27">
            <v>-28973</v>
          </cell>
          <cell r="AW27">
            <v>-28973</v>
          </cell>
          <cell r="AX27">
            <v>-28973</v>
          </cell>
          <cell r="AY27">
            <v>-28973</v>
          </cell>
          <cell r="AZ27">
            <v>-28973</v>
          </cell>
          <cell r="BA27">
            <v>-28973</v>
          </cell>
          <cell r="BB27">
            <v>-28973</v>
          </cell>
          <cell r="BC27">
            <v>-28973</v>
          </cell>
          <cell r="BD27">
            <v>-28973</v>
          </cell>
          <cell r="BE27">
            <v>-28973</v>
          </cell>
          <cell r="BF27">
            <v>-28973</v>
          </cell>
          <cell r="BG27">
            <v>-28973</v>
          </cell>
          <cell r="BH27">
            <v>-28973</v>
          </cell>
          <cell r="BI27">
            <v>-28973</v>
          </cell>
          <cell r="BJ27">
            <v>-28973</v>
          </cell>
          <cell r="BK27">
            <v>-28973</v>
          </cell>
          <cell r="BL27">
            <v>-28973</v>
          </cell>
          <cell r="BM27">
            <v>-28973</v>
          </cell>
          <cell r="BN27">
            <v>-28973</v>
          </cell>
          <cell r="BO27">
            <v>-28973</v>
          </cell>
          <cell r="BP27">
            <v>-28973</v>
          </cell>
          <cell r="BQ27">
            <v>-28973</v>
          </cell>
          <cell r="BR27">
            <v>-28973</v>
          </cell>
          <cell r="BS27">
            <v>-28973</v>
          </cell>
          <cell r="BT27">
            <v>-28973</v>
          </cell>
          <cell r="BU27">
            <v>-28973</v>
          </cell>
          <cell r="BV27">
            <v>-28973</v>
          </cell>
          <cell r="BW27">
            <v>-28973</v>
          </cell>
          <cell r="BX27">
            <v>-28973</v>
          </cell>
          <cell r="BY27">
            <v>-28973</v>
          </cell>
          <cell r="BZ27">
            <v>-28973</v>
          </cell>
          <cell r="CA27">
            <v>-28973</v>
          </cell>
          <cell r="CB27">
            <v>-28973</v>
          </cell>
          <cell r="CC27">
            <v>-28973</v>
          </cell>
          <cell r="CD27">
            <v>-28973</v>
          </cell>
          <cell r="CE27">
            <v>-28973</v>
          </cell>
          <cell r="CF27">
            <v>-28973</v>
          </cell>
          <cell r="CG27">
            <v>-28973</v>
          </cell>
          <cell r="CH27">
            <v>-28973</v>
          </cell>
          <cell r="CI27">
            <v>-28973</v>
          </cell>
          <cell r="CJ27">
            <v>-28973</v>
          </cell>
          <cell r="CK27">
            <v>-28973</v>
          </cell>
          <cell r="CL27">
            <v>-28973</v>
          </cell>
          <cell r="CM27">
            <v>-28973</v>
          </cell>
          <cell r="CN27">
            <v>-28973</v>
          </cell>
          <cell r="CO27">
            <v>-28973</v>
          </cell>
          <cell r="CP27">
            <v>-28973</v>
          </cell>
          <cell r="CQ27">
            <v>-28973</v>
          </cell>
          <cell r="CR27">
            <v>-28973</v>
          </cell>
          <cell r="CS27">
            <v>-28973</v>
          </cell>
          <cell r="CT27">
            <v>-28973</v>
          </cell>
          <cell r="CU27">
            <v>-28973</v>
          </cell>
          <cell r="CV27">
            <v>-28973</v>
          </cell>
          <cell r="CW27">
            <v>-28973</v>
          </cell>
          <cell r="CX27">
            <v>-28973</v>
          </cell>
          <cell r="CY27">
            <v>-28973</v>
          </cell>
          <cell r="CZ27">
            <v>-28973</v>
          </cell>
          <cell r="DA27">
            <v>-28973</v>
          </cell>
          <cell r="DB27">
            <v>-28973</v>
          </cell>
          <cell r="DC27">
            <v>-28973</v>
          </cell>
          <cell r="DD27">
            <v>-28973</v>
          </cell>
          <cell r="DE27">
            <v>-28973</v>
          </cell>
          <cell r="DF27">
            <v>-28973</v>
          </cell>
          <cell r="DG27">
            <v>-28973</v>
          </cell>
          <cell r="DH27">
            <v>-28973</v>
          </cell>
          <cell r="DI27">
            <v>-28973</v>
          </cell>
          <cell r="DJ27">
            <v>-28973</v>
          </cell>
          <cell r="DK27">
            <v>-28973</v>
          </cell>
          <cell r="DL27">
            <v>-28973</v>
          </cell>
          <cell r="DM27">
            <v>-28973</v>
          </cell>
          <cell r="DN27">
            <v>-28973</v>
          </cell>
          <cell r="DO27">
            <v>-28973</v>
          </cell>
          <cell r="DP27">
            <v>-28973</v>
          </cell>
          <cell r="DQ27">
            <v>-28973</v>
          </cell>
        </row>
        <row r="28">
          <cell r="A28">
            <v>186</v>
          </cell>
          <cell r="B28">
            <v>-2277</v>
          </cell>
          <cell r="C28">
            <v>-2277</v>
          </cell>
          <cell r="D28">
            <v>-2277</v>
          </cell>
          <cell r="E28">
            <v>-2277</v>
          </cell>
          <cell r="F28">
            <v>-2277</v>
          </cell>
          <cell r="G28">
            <v>-2277</v>
          </cell>
          <cell r="H28">
            <v>-2277</v>
          </cell>
          <cell r="I28">
            <v>-2277</v>
          </cell>
          <cell r="J28">
            <v>-2277</v>
          </cell>
          <cell r="K28">
            <v>-2277</v>
          </cell>
          <cell r="L28">
            <v>-2277</v>
          </cell>
          <cell r="M28">
            <v>-2277</v>
          </cell>
          <cell r="N28">
            <v>-720300</v>
          </cell>
          <cell r="O28">
            <v>-720300</v>
          </cell>
          <cell r="P28">
            <v>-720300</v>
          </cell>
          <cell r="Q28">
            <v>-720300</v>
          </cell>
          <cell r="R28">
            <v>-720300</v>
          </cell>
          <cell r="S28">
            <v>-720300</v>
          </cell>
          <cell r="T28">
            <v>-720300</v>
          </cell>
          <cell r="U28">
            <v>-720300</v>
          </cell>
          <cell r="V28">
            <v>-720300</v>
          </cell>
          <cell r="W28">
            <v>-792330</v>
          </cell>
          <cell r="X28">
            <v>-792330</v>
          </cell>
          <cell r="Y28">
            <v>-792330</v>
          </cell>
          <cell r="Z28">
            <v>-792330</v>
          </cell>
          <cell r="AA28">
            <v>-792330</v>
          </cell>
          <cell r="AB28">
            <v>-792330</v>
          </cell>
          <cell r="AC28">
            <v>-792330</v>
          </cell>
          <cell r="AD28">
            <v>-792330</v>
          </cell>
          <cell r="AE28">
            <v>-792330</v>
          </cell>
          <cell r="AF28">
            <v>-792330</v>
          </cell>
          <cell r="AG28">
            <v>-792330</v>
          </cell>
          <cell r="AH28">
            <v>-792330</v>
          </cell>
          <cell r="AI28">
            <v>-792330</v>
          </cell>
          <cell r="AJ28">
            <v>-792330</v>
          </cell>
          <cell r="AK28">
            <v>-792330</v>
          </cell>
          <cell r="AL28">
            <v>-792330</v>
          </cell>
          <cell r="AM28">
            <v>-792330</v>
          </cell>
          <cell r="AN28">
            <v>-792330</v>
          </cell>
          <cell r="AO28">
            <v>-792330</v>
          </cell>
          <cell r="AP28">
            <v>-792330</v>
          </cell>
          <cell r="AQ28">
            <v>-792330</v>
          </cell>
          <cell r="AR28">
            <v>-792330</v>
          </cell>
          <cell r="AS28">
            <v>-792330</v>
          </cell>
          <cell r="AT28">
            <v>-792330</v>
          </cell>
          <cell r="AU28">
            <v>-831946.5</v>
          </cell>
          <cell r="AV28">
            <v>-831946.5</v>
          </cell>
          <cell r="AW28">
            <v>-831946.5</v>
          </cell>
          <cell r="AX28">
            <v>-831946.5</v>
          </cell>
          <cell r="AY28">
            <v>-831946.5</v>
          </cell>
          <cell r="AZ28">
            <v>-831946.5</v>
          </cell>
          <cell r="BA28">
            <v>-831946.5</v>
          </cell>
          <cell r="BB28">
            <v>-831946.5</v>
          </cell>
          <cell r="BC28">
            <v>-831946.5</v>
          </cell>
          <cell r="BD28">
            <v>-831946.5</v>
          </cell>
          <cell r="BE28">
            <v>-831946.5</v>
          </cell>
          <cell r="BF28">
            <v>-831946.5</v>
          </cell>
          <cell r="BG28">
            <v>-831946.5</v>
          </cell>
          <cell r="BH28">
            <v>-831946.5</v>
          </cell>
          <cell r="BI28">
            <v>-831946.5</v>
          </cell>
          <cell r="BJ28">
            <v>-831946.5</v>
          </cell>
          <cell r="BK28">
            <v>-831946.5</v>
          </cell>
          <cell r="BL28">
            <v>-831946.5</v>
          </cell>
          <cell r="BM28">
            <v>-831946.5</v>
          </cell>
          <cell r="BN28">
            <v>-831946.5</v>
          </cell>
          <cell r="BO28">
            <v>-831946.5</v>
          </cell>
          <cell r="BP28">
            <v>-831946.5</v>
          </cell>
          <cell r="BQ28">
            <v>-831946.5</v>
          </cell>
          <cell r="BR28">
            <v>-831946.5</v>
          </cell>
          <cell r="BS28">
            <v>-873543.82500000007</v>
          </cell>
          <cell r="BT28">
            <v>-873543.82500000007</v>
          </cell>
          <cell r="BU28">
            <v>-873543.82500000007</v>
          </cell>
          <cell r="BV28">
            <v>-873543.82500000007</v>
          </cell>
          <cell r="BW28">
            <v>-873543.82500000007</v>
          </cell>
          <cell r="BX28">
            <v>-873543.82500000007</v>
          </cell>
          <cell r="BY28">
            <v>-873543.82500000007</v>
          </cell>
          <cell r="BZ28">
            <v>-873543.82500000007</v>
          </cell>
          <cell r="CA28">
            <v>-873543.82500000007</v>
          </cell>
          <cell r="CB28">
            <v>-873543.82500000007</v>
          </cell>
          <cell r="CC28">
            <v>-873543.82500000007</v>
          </cell>
          <cell r="CD28">
            <v>-873543.82500000007</v>
          </cell>
          <cell r="CE28">
            <v>-873543.82500000007</v>
          </cell>
          <cell r="CF28">
            <v>-873543.82500000007</v>
          </cell>
          <cell r="CG28">
            <v>-873543.82500000007</v>
          </cell>
          <cell r="CH28">
            <v>-873543.82500000007</v>
          </cell>
          <cell r="CI28">
            <v>-873543.82500000007</v>
          </cell>
          <cell r="CJ28">
            <v>-873543.82500000007</v>
          </cell>
          <cell r="CK28">
            <v>-873543.82500000007</v>
          </cell>
          <cell r="CL28">
            <v>-873543.82500000007</v>
          </cell>
          <cell r="CM28">
            <v>-873543.82500000007</v>
          </cell>
          <cell r="CN28">
            <v>-873543.82500000007</v>
          </cell>
          <cell r="CO28">
            <v>-873543.82500000007</v>
          </cell>
          <cell r="CP28">
            <v>-873543.82500000007</v>
          </cell>
          <cell r="CQ28">
            <v>-917221.0162500001</v>
          </cell>
          <cell r="CR28">
            <v>-917221.0162500001</v>
          </cell>
          <cell r="CS28">
            <v>-917221.0162500001</v>
          </cell>
          <cell r="CT28">
            <v>-917221.0162500001</v>
          </cell>
          <cell r="CU28">
            <v>-917221.0162500001</v>
          </cell>
          <cell r="CV28">
            <v>-917221.0162500001</v>
          </cell>
          <cell r="CW28">
            <v>-917221.0162500001</v>
          </cell>
          <cell r="CX28">
            <v>-917221.0162500001</v>
          </cell>
          <cell r="CY28">
            <v>-917221.0162500001</v>
          </cell>
          <cell r="CZ28">
            <v>-917221.0162500001</v>
          </cell>
          <cell r="DA28">
            <v>-917221.0162500001</v>
          </cell>
          <cell r="DB28">
            <v>-917221.0162500001</v>
          </cell>
          <cell r="DC28">
            <v>-917221.0162500001</v>
          </cell>
          <cell r="DD28">
            <v>-917221.0162500001</v>
          </cell>
          <cell r="DE28">
            <v>-917221.0162500001</v>
          </cell>
          <cell r="DF28">
            <v>-917221.0162500001</v>
          </cell>
          <cell r="DG28">
            <v>-917221.0162500001</v>
          </cell>
          <cell r="DH28">
            <v>-917221.0162500001</v>
          </cell>
          <cell r="DI28">
            <v>-917221.0162500001</v>
          </cell>
          <cell r="DJ28">
            <v>-917221.0162500001</v>
          </cell>
          <cell r="DK28">
            <v>-917221.0162500001</v>
          </cell>
          <cell r="DL28">
            <v>-917221.0162500001</v>
          </cell>
          <cell r="DM28">
            <v>-917221.0162500001</v>
          </cell>
          <cell r="DN28">
            <v>-917221.0162500001</v>
          </cell>
          <cell r="DO28">
            <v>-963082.06706250017</v>
          </cell>
          <cell r="DP28">
            <v>-963082.06706250017</v>
          </cell>
          <cell r="DQ28">
            <v>-963082.06706250017</v>
          </cell>
        </row>
        <row r="29">
          <cell r="A29">
            <v>187</v>
          </cell>
          <cell r="B29">
            <v>-9983</v>
          </cell>
          <cell r="C29">
            <v>-9464</v>
          </cell>
          <cell r="D29">
            <v>-9464</v>
          </cell>
          <cell r="E29">
            <v>-9464</v>
          </cell>
          <cell r="F29">
            <v>-9464</v>
          </cell>
          <cell r="G29">
            <v>-9464</v>
          </cell>
          <cell r="H29">
            <v>-9464</v>
          </cell>
          <cell r="I29">
            <v>-9464</v>
          </cell>
          <cell r="J29">
            <v>-9464</v>
          </cell>
          <cell r="K29">
            <v>-9464</v>
          </cell>
          <cell r="L29">
            <v>-9464</v>
          </cell>
          <cell r="M29">
            <v>-9464</v>
          </cell>
          <cell r="N29">
            <v>-5808</v>
          </cell>
          <cell r="O29">
            <v>-5808</v>
          </cell>
          <cell r="P29">
            <v>-5808</v>
          </cell>
          <cell r="Q29">
            <v>-5808</v>
          </cell>
          <cell r="R29">
            <v>-5808</v>
          </cell>
          <cell r="S29">
            <v>-5808</v>
          </cell>
          <cell r="T29">
            <v>-5808</v>
          </cell>
          <cell r="U29">
            <v>-5808</v>
          </cell>
          <cell r="V29">
            <v>-5808</v>
          </cell>
          <cell r="W29">
            <v>-5808</v>
          </cell>
          <cell r="X29">
            <v>-5808</v>
          </cell>
          <cell r="Y29">
            <v>-5808</v>
          </cell>
          <cell r="Z29">
            <v>-5808</v>
          </cell>
          <cell r="AA29">
            <v>-5808</v>
          </cell>
          <cell r="AB29">
            <v>-5808</v>
          </cell>
          <cell r="AC29">
            <v>-5808</v>
          </cell>
          <cell r="AD29">
            <v>-5808</v>
          </cell>
          <cell r="AE29">
            <v>-5808</v>
          </cell>
          <cell r="AF29">
            <v>-5808</v>
          </cell>
          <cell r="AG29">
            <v>-5808</v>
          </cell>
          <cell r="AH29">
            <v>-5808</v>
          </cell>
          <cell r="AI29">
            <v>-5808</v>
          </cell>
          <cell r="AJ29">
            <v>-5808</v>
          </cell>
          <cell r="AK29">
            <v>-5808</v>
          </cell>
          <cell r="AL29">
            <v>-5808</v>
          </cell>
          <cell r="AM29">
            <v>-5808</v>
          </cell>
          <cell r="AN29">
            <v>-5808</v>
          </cell>
          <cell r="AO29">
            <v>-5808</v>
          </cell>
          <cell r="AP29">
            <v>-5808</v>
          </cell>
          <cell r="AQ29">
            <v>-5808</v>
          </cell>
          <cell r="AR29">
            <v>-5808</v>
          </cell>
          <cell r="AS29">
            <v>-5808</v>
          </cell>
          <cell r="AT29">
            <v>-5808</v>
          </cell>
          <cell r="AU29">
            <v>-5808</v>
          </cell>
          <cell r="AV29">
            <v>-5808</v>
          </cell>
          <cell r="AW29">
            <v>-5808</v>
          </cell>
          <cell r="AX29">
            <v>-5808</v>
          </cell>
          <cell r="AY29">
            <v>-5808</v>
          </cell>
          <cell r="AZ29">
            <v>-5808</v>
          </cell>
          <cell r="BA29">
            <v>-5808</v>
          </cell>
          <cell r="BB29">
            <v>-5808</v>
          </cell>
          <cell r="BC29">
            <v>-5808</v>
          </cell>
          <cell r="BD29">
            <v>-5808</v>
          </cell>
          <cell r="BE29">
            <v>-5808</v>
          </cell>
          <cell r="BF29">
            <v>-5808</v>
          </cell>
          <cell r="BG29">
            <v>-5808</v>
          </cell>
          <cell r="BH29">
            <v>-5808</v>
          </cell>
          <cell r="BI29">
            <v>-5808</v>
          </cell>
          <cell r="BJ29">
            <v>-5808</v>
          </cell>
          <cell r="BK29">
            <v>-5808</v>
          </cell>
          <cell r="BL29">
            <v>-5808</v>
          </cell>
          <cell r="BM29">
            <v>-5808</v>
          </cell>
          <cell r="BN29">
            <v>-5808</v>
          </cell>
          <cell r="BO29">
            <v>-5808</v>
          </cell>
          <cell r="BP29">
            <v>-5808</v>
          </cell>
          <cell r="BQ29">
            <v>-5808</v>
          </cell>
          <cell r="BR29">
            <v>-5808</v>
          </cell>
          <cell r="BS29">
            <v>-5808</v>
          </cell>
          <cell r="BT29">
            <v>-5808</v>
          </cell>
          <cell r="BU29">
            <v>-5808</v>
          </cell>
          <cell r="BV29">
            <v>-5808</v>
          </cell>
          <cell r="BW29">
            <v>-5808</v>
          </cell>
          <cell r="BX29">
            <v>-5808</v>
          </cell>
          <cell r="BY29">
            <v>-5808</v>
          </cell>
          <cell r="BZ29">
            <v>-5808</v>
          </cell>
          <cell r="CA29">
            <v>-5808</v>
          </cell>
          <cell r="CB29">
            <v>-5808</v>
          </cell>
          <cell r="CC29">
            <v>-5808</v>
          </cell>
          <cell r="CD29">
            <v>-5808</v>
          </cell>
          <cell r="CE29">
            <v>-5808</v>
          </cell>
          <cell r="CF29">
            <v>-5808</v>
          </cell>
          <cell r="CG29">
            <v>-5808</v>
          </cell>
          <cell r="CH29">
            <v>-5808</v>
          </cell>
          <cell r="CI29">
            <v>-5808</v>
          </cell>
          <cell r="CJ29">
            <v>-5808</v>
          </cell>
          <cell r="CK29">
            <v>-5808</v>
          </cell>
          <cell r="CL29">
            <v>-5808</v>
          </cell>
          <cell r="CM29">
            <v>-5808</v>
          </cell>
          <cell r="CN29">
            <v>-5808</v>
          </cell>
          <cell r="CO29">
            <v>-5808</v>
          </cell>
          <cell r="CP29">
            <v>-5808</v>
          </cell>
          <cell r="CQ29">
            <v>-5808</v>
          </cell>
          <cell r="CR29">
            <v>-5808</v>
          </cell>
          <cell r="CS29">
            <v>-5808</v>
          </cell>
          <cell r="CT29">
            <v>-5808</v>
          </cell>
          <cell r="CU29">
            <v>-5808</v>
          </cell>
          <cell r="CV29">
            <v>-5808</v>
          </cell>
          <cell r="CW29">
            <v>-5808</v>
          </cell>
          <cell r="CX29">
            <v>-5808</v>
          </cell>
          <cell r="CY29">
            <v>-5808</v>
          </cell>
          <cell r="CZ29">
            <v>-5808</v>
          </cell>
          <cell r="DA29">
            <v>-5808</v>
          </cell>
          <cell r="DB29">
            <v>-5808</v>
          </cell>
          <cell r="DC29">
            <v>-5808</v>
          </cell>
          <cell r="DD29">
            <v>-5808</v>
          </cell>
          <cell r="DE29">
            <v>-5808</v>
          </cell>
          <cell r="DF29">
            <v>-5808</v>
          </cell>
          <cell r="DG29">
            <v>-5808</v>
          </cell>
          <cell r="DH29">
            <v>-5808</v>
          </cell>
          <cell r="DI29">
            <v>-5808</v>
          </cell>
          <cell r="DJ29">
            <v>-5808</v>
          </cell>
          <cell r="DK29">
            <v>-5808</v>
          </cell>
          <cell r="DL29">
            <v>-5808</v>
          </cell>
          <cell r="DM29">
            <v>-5808</v>
          </cell>
          <cell r="DN29">
            <v>-5808</v>
          </cell>
          <cell r="DO29">
            <v>-5808</v>
          </cell>
          <cell r="DP29">
            <v>-5808</v>
          </cell>
          <cell r="DQ29">
            <v>-5808</v>
          </cell>
        </row>
        <row r="30">
          <cell r="A30">
            <v>188</v>
          </cell>
          <cell r="B30">
            <v>-9041</v>
          </cell>
          <cell r="C30">
            <v>-9041</v>
          </cell>
          <cell r="D30">
            <v>-9041</v>
          </cell>
          <cell r="E30">
            <v>-9041</v>
          </cell>
          <cell r="F30">
            <v>-9041</v>
          </cell>
          <cell r="G30">
            <v>-9041</v>
          </cell>
          <cell r="H30">
            <v>-9041</v>
          </cell>
          <cell r="I30">
            <v>-9041</v>
          </cell>
          <cell r="J30">
            <v>-9041</v>
          </cell>
          <cell r="K30">
            <v>-9041</v>
          </cell>
          <cell r="L30">
            <v>-9041</v>
          </cell>
          <cell r="M30">
            <v>-9041</v>
          </cell>
          <cell r="N30">
            <v>-2277</v>
          </cell>
          <cell r="O30">
            <v>-2277</v>
          </cell>
          <cell r="P30">
            <v>-2277</v>
          </cell>
          <cell r="Q30">
            <v>-2277</v>
          </cell>
          <cell r="R30">
            <v>-2277</v>
          </cell>
          <cell r="S30">
            <v>-2277</v>
          </cell>
          <cell r="T30">
            <v>-2277</v>
          </cell>
          <cell r="U30">
            <v>-2277</v>
          </cell>
          <cell r="V30">
            <v>-2277</v>
          </cell>
          <cell r="W30">
            <v>-2277</v>
          </cell>
          <cell r="X30">
            <v>-2277</v>
          </cell>
          <cell r="Y30">
            <v>-2277</v>
          </cell>
          <cell r="Z30">
            <v>-2277</v>
          </cell>
          <cell r="AA30">
            <v>-2277</v>
          </cell>
          <cell r="AB30">
            <v>-2277</v>
          </cell>
          <cell r="AC30">
            <v>-2277</v>
          </cell>
          <cell r="AD30">
            <v>-2277</v>
          </cell>
          <cell r="AE30">
            <v>-2277</v>
          </cell>
          <cell r="AF30">
            <v>-2277</v>
          </cell>
          <cell r="AG30">
            <v>-2277</v>
          </cell>
          <cell r="AH30">
            <v>-2277</v>
          </cell>
          <cell r="AI30">
            <v>-2277</v>
          </cell>
          <cell r="AJ30">
            <v>-2277</v>
          </cell>
          <cell r="AK30">
            <v>-2277</v>
          </cell>
          <cell r="AL30">
            <v>-2277</v>
          </cell>
          <cell r="AM30">
            <v>-2277</v>
          </cell>
          <cell r="AN30">
            <v>-2277</v>
          </cell>
          <cell r="AO30">
            <v>-2277</v>
          </cell>
          <cell r="AP30">
            <v>-2277</v>
          </cell>
          <cell r="AQ30">
            <v>-2277</v>
          </cell>
          <cell r="AR30">
            <v>-2277</v>
          </cell>
          <cell r="AS30">
            <v>-2277</v>
          </cell>
          <cell r="AT30">
            <v>-2277</v>
          </cell>
          <cell r="AU30">
            <v>-2277</v>
          </cell>
          <cell r="AV30">
            <v>-2277</v>
          </cell>
          <cell r="AW30">
            <v>-2277</v>
          </cell>
          <cell r="AX30">
            <v>-2277</v>
          </cell>
          <cell r="AY30">
            <v>-2277</v>
          </cell>
          <cell r="AZ30">
            <v>-2277</v>
          </cell>
          <cell r="BA30">
            <v>-2277</v>
          </cell>
          <cell r="BB30">
            <v>-2277</v>
          </cell>
          <cell r="BC30">
            <v>-2277</v>
          </cell>
          <cell r="BD30">
            <v>-2277</v>
          </cell>
          <cell r="BE30">
            <v>-2277</v>
          </cell>
          <cell r="BF30">
            <v>-2277</v>
          </cell>
          <cell r="BG30">
            <v>-2277</v>
          </cell>
          <cell r="BH30">
            <v>-2277</v>
          </cell>
          <cell r="BI30">
            <v>-2277</v>
          </cell>
          <cell r="BJ30">
            <v>-2277</v>
          </cell>
          <cell r="BK30">
            <v>-2277</v>
          </cell>
          <cell r="BL30">
            <v>-2277</v>
          </cell>
          <cell r="BM30">
            <v>-2277</v>
          </cell>
          <cell r="BN30">
            <v>-2277</v>
          </cell>
          <cell r="BO30">
            <v>-2277</v>
          </cell>
          <cell r="BP30">
            <v>-2277</v>
          </cell>
          <cell r="BQ30">
            <v>-2277</v>
          </cell>
          <cell r="BR30">
            <v>-2277</v>
          </cell>
          <cell r="BS30">
            <v>-2277</v>
          </cell>
          <cell r="BT30">
            <v>-2277</v>
          </cell>
          <cell r="BU30">
            <v>-2277</v>
          </cell>
          <cell r="BV30">
            <v>-2277</v>
          </cell>
          <cell r="BW30">
            <v>-2277</v>
          </cell>
          <cell r="BX30">
            <v>-2277</v>
          </cell>
          <cell r="BY30">
            <v>-2277</v>
          </cell>
          <cell r="BZ30">
            <v>-2277</v>
          </cell>
          <cell r="CA30">
            <v>-2277</v>
          </cell>
          <cell r="CB30">
            <v>-2277</v>
          </cell>
          <cell r="CC30">
            <v>-2277</v>
          </cell>
          <cell r="CD30">
            <v>-2277</v>
          </cell>
          <cell r="CE30">
            <v>-2277</v>
          </cell>
          <cell r="CF30">
            <v>-2277</v>
          </cell>
          <cell r="CG30">
            <v>-2277</v>
          </cell>
          <cell r="CH30">
            <v>-2277</v>
          </cell>
          <cell r="CI30">
            <v>-2277</v>
          </cell>
          <cell r="CJ30">
            <v>-2277</v>
          </cell>
          <cell r="CK30">
            <v>-2277</v>
          </cell>
          <cell r="CL30">
            <v>-2277</v>
          </cell>
          <cell r="CM30">
            <v>-2277</v>
          </cell>
          <cell r="CN30">
            <v>-2277</v>
          </cell>
          <cell r="CO30">
            <v>-2277</v>
          </cell>
          <cell r="CP30">
            <v>-2277</v>
          </cell>
          <cell r="CQ30">
            <v>-2277</v>
          </cell>
          <cell r="CR30">
            <v>-2277</v>
          </cell>
          <cell r="CS30">
            <v>-2277</v>
          </cell>
          <cell r="CT30">
            <v>-2277</v>
          </cell>
          <cell r="CU30">
            <v>-2277</v>
          </cell>
          <cell r="CV30">
            <v>-2277</v>
          </cell>
          <cell r="CW30">
            <v>-2277</v>
          </cell>
          <cell r="CX30">
            <v>-2277</v>
          </cell>
          <cell r="CY30">
            <v>-2277</v>
          </cell>
          <cell r="CZ30">
            <v>-2277</v>
          </cell>
          <cell r="DA30">
            <v>-2277</v>
          </cell>
          <cell r="DB30">
            <v>-2277</v>
          </cell>
          <cell r="DC30">
            <v>-2277</v>
          </cell>
          <cell r="DD30">
            <v>-2277</v>
          </cell>
          <cell r="DE30">
            <v>-2277</v>
          </cell>
          <cell r="DF30">
            <v>-2277</v>
          </cell>
          <cell r="DG30">
            <v>-2277</v>
          </cell>
          <cell r="DH30">
            <v>-2277</v>
          </cell>
          <cell r="DI30">
            <v>-2277</v>
          </cell>
          <cell r="DJ30">
            <v>-2277</v>
          </cell>
          <cell r="DK30">
            <v>-2277</v>
          </cell>
          <cell r="DL30">
            <v>-2277</v>
          </cell>
          <cell r="DM30">
            <v>-2277</v>
          </cell>
          <cell r="DN30">
            <v>-2277</v>
          </cell>
          <cell r="DO30">
            <v>-2277</v>
          </cell>
          <cell r="DP30">
            <v>-2277</v>
          </cell>
          <cell r="DQ30">
            <v>-2277</v>
          </cell>
        </row>
        <row r="31">
          <cell r="A31">
            <v>189</v>
          </cell>
          <cell r="B31">
            <v>0</v>
          </cell>
          <cell r="C31">
            <v>0</v>
          </cell>
          <cell r="D31">
            <v>0</v>
          </cell>
          <cell r="E31">
            <v>0</v>
          </cell>
          <cell r="F31">
            <v>0</v>
          </cell>
          <cell r="G31">
            <v>0</v>
          </cell>
          <cell r="H31">
            <v>0</v>
          </cell>
          <cell r="I31">
            <v>0</v>
          </cell>
          <cell r="J31">
            <v>0</v>
          </cell>
          <cell r="K31">
            <v>0</v>
          </cell>
          <cell r="L31">
            <v>0</v>
          </cell>
          <cell r="M31">
            <v>0</v>
          </cell>
          <cell r="N31">
            <v>-9983</v>
          </cell>
          <cell r="O31">
            <v>-9464</v>
          </cell>
          <cell r="P31">
            <v>-9464</v>
          </cell>
          <cell r="Q31">
            <v>-9464</v>
          </cell>
          <cell r="R31">
            <v>-9464</v>
          </cell>
          <cell r="S31">
            <v>-9464</v>
          </cell>
          <cell r="T31">
            <v>-9464</v>
          </cell>
          <cell r="U31">
            <v>-9464</v>
          </cell>
          <cell r="V31">
            <v>-9464</v>
          </cell>
          <cell r="W31">
            <v>-9464</v>
          </cell>
          <cell r="X31">
            <v>-9464</v>
          </cell>
          <cell r="Y31">
            <v>-9464</v>
          </cell>
          <cell r="Z31">
            <v>-9983</v>
          </cell>
          <cell r="AA31">
            <v>-9464</v>
          </cell>
          <cell r="AB31">
            <v>-9464</v>
          </cell>
          <cell r="AC31">
            <v>-9464</v>
          </cell>
          <cell r="AD31">
            <v>-9464</v>
          </cell>
          <cell r="AE31">
            <v>-9464</v>
          </cell>
          <cell r="AF31">
            <v>-9464</v>
          </cell>
          <cell r="AG31">
            <v>-9464</v>
          </cell>
          <cell r="AH31">
            <v>-9464</v>
          </cell>
          <cell r="AI31">
            <v>-9464</v>
          </cell>
          <cell r="AJ31">
            <v>-9464</v>
          </cell>
          <cell r="AK31">
            <v>-9464</v>
          </cell>
          <cell r="AL31">
            <v>-9983</v>
          </cell>
          <cell r="AM31">
            <v>-9464</v>
          </cell>
          <cell r="AN31">
            <v>-9464</v>
          </cell>
          <cell r="AO31">
            <v>-9464</v>
          </cell>
          <cell r="AP31">
            <v>-9464</v>
          </cell>
          <cell r="AQ31">
            <v>-9464</v>
          </cell>
          <cell r="AR31">
            <v>-9464</v>
          </cell>
          <cell r="AS31">
            <v>-9464</v>
          </cell>
          <cell r="AT31">
            <v>-9464</v>
          </cell>
          <cell r="AU31">
            <v>-9464</v>
          </cell>
          <cell r="AV31">
            <v>-9464</v>
          </cell>
          <cell r="AW31">
            <v>-9464</v>
          </cell>
          <cell r="AX31">
            <v>-9983</v>
          </cell>
          <cell r="AY31">
            <v>-9464</v>
          </cell>
          <cell r="AZ31">
            <v>-9464</v>
          </cell>
          <cell r="BA31">
            <v>-9464</v>
          </cell>
          <cell r="BB31">
            <v>-9464</v>
          </cell>
          <cell r="BC31">
            <v>-9464</v>
          </cell>
          <cell r="BD31">
            <v>-9464</v>
          </cell>
          <cell r="BE31">
            <v>-9464</v>
          </cell>
          <cell r="BF31">
            <v>-9464</v>
          </cell>
          <cell r="BG31">
            <v>-9464</v>
          </cell>
          <cell r="BH31">
            <v>-9464</v>
          </cell>
          <cell r="BI31">
            <v>-9464</v>
          </cell>
          <cell r="BJ31">
            <v>-9983</v>
          </cell>
          <cell r="BK31">
            <v>-9464</v>
          </cell>
          <cell r="BL31">
            <v>-9464</v>
          </cell>
          <cell r="BM31">
            <v>-9464</v>
          </cell>
          <cell r="BN31">
            <v>-9464</v>
          </cell>
          <cell r="BO31">
            <v>-9464</v>
          </cell>
          <cell r="BP31">
            <v>-9464</v>
          </cell>
          <cell r="BQ31">
            <v>-9464</v>
          </cell>
          <cell r="BR31">
            <v>-9464</v>
          </cell>
          <cell r="BS31">
            <v>-9464</v>
          </cell>
          <cell r="BT31">
            <v>-9464</v>
          </cell>
          <cell r="BU31">
            <v>-9464</v>
          </cell>
          <cell r="BV31">
            <v>-9983</v>
          </cell>
          <cell r="BW31">
            <v>-9464</v>
          </cell>
          <cell r="BX31">
            <v>-9464</v>
          </cell>
          <cell r="BY31">
            <v>-9464</v>
          </cell>
          <cell r="BZ31">
            <v>-9464</v>
          </cell>
          <cell r="CA31">
            <v>-9464</v>
          </cell>
          <cell r="CB31">
            <v>-9464</v>
          </cell>
          <cell r="CC31">
            <v>-9464</v>
          </cell>
          <cell r="CD31">
            <v>-9464</v>
          </cell>
          <cell r="CE31">
            <v>-9464</v>
          </cell>
          <cell r="CF31">
            <v>-9464</v>
          </cell>
          <cell r="CG31">
            <v>-9464</v>
          </cell>
          <cell r="CH31">
            <v>-9983</v>
          </cell>
          <cell r="CI31">
            <v>-9464</v>
          </cell>
          <cell r="CJ31">
            <v>-9464</v>
          </cell>
          <cell r="CK31">
            <v>-9464</v>
          </cell>
          <cell r="CL31">
            <v>-9464</v>
          </cell>
          <cell r="CM31">
            <v>-9464</v>
          </cell>
          <cell r="CN31">
            <v>-9464</v>
          </cell>
          <cell r="CO31">
            <v>-9464</v>
          </cell>
          <cell r="CP31">
            <v>-9464</v>
          </cell>
          <cell r="CQ31">
            <v>-9464</v>
          </cell>
          <cell r="CR31">
            <v>-9464</v>
          </cell>
          <cell r="CS31">
            <v>-9464</v>
          </cell>
          <cell r="CT31">
            <v>-9983</v>
          </cell>
          <cell r="CU31">
            <v>-9464</v>
          </cell>
          <cell r="CV31">
            <v>-9464</v>
          </cell>
          <cell r="CW31">
            <v>-9464</v>
          </cell>
          <cell r="CX31">
            <v>-9464</v>
          </cell>
          <cell r="CY31">
            <v>-9464</v>
          </cell>
          <cell r="CZ31">
            <v>-9464</v>
          </cell>
          <cell r="DA31">
            <v>-9464</v>
          </cell>
          <cell r="DB31">
            <v>-9464</v>
          </cell>
          <cell r="DC31">
            <v>-9464</v>
          </cell>
          <cell r="DD31">
            <v>-9464</v>
          </cell>
          <cell r="DE31">
            <v>-9464</v>
          </cell>
          <cell r="DF31">
            <v>-9983</v>
          </cell>
          <cell r="DG31">
            <v>-9464</v>
          </cell>
          <cell r="DH31">
            <v>-9464</v>
          </cell>
          <cell r="DI31">
            <v>-9464</v>
          </cell>
          <cell r="DJ31">
            <v>-9464</v>
          </cell>
          <cell r="DK31">
            <v>-9464</v>
          </cell>
          <cell r="DL31">
            <v>-9464</v>
          </cell>
          <cell r="DM31">
            <v>-9464</v>
          </cell>
          <cell r="DN31">
            <v>-9464</v>
          </cell>
          <cell r="DO31">
            <v>-9464</v>
          </cell>
          <cell r="DP31">
            <v>-9464</v>
          </cell>
          <cell r="DQ31">
            <v>-9464</v>
          </cell>
        </row>
        <row r="32">
          <cell r="A32">
            <v>190</v>
          </cell>
          <cell r="B32">
            <v>-10421</v>
          </cell>
          <cell r="C32">
            <v>-10421</v>
          </cell>
          <cell r="D32">
            <v>-10421</v>
          </cell>
          <cell r="E32">
            <v>-10421</v>
          </cell>
          <cell r="F32">
            <v>-10421</v>
          </cell>
          <cell r="G32">
            <v>-10421</v>
          </cell>
          <cell r="H32">
            <v>-10421</v>
          </cell>
          <cell r="I32">
            <v>-10421</v>
          </cell>
          <cell r="J32">
            <v>-10421</v>
          </cell>
          <cell r="K32">
            <v>-10421</v>
          </cell>
          <cell r="L32">
            <v>-10421</v>
          </cell>
          <cell r="M32">
            <v>-10421</v>
          </cell>
          <cell r="N32">
            <v>-9041</v>
          </cell>
          <cell r="O32">
            <v>-9041</v>
          </cell>
          <cell r="P32">
            <v>-9041</v>
          </cell>
          <cell r="Q32">
            <v>-9041</v>
          </cell>
          <cell r="R32">
            <v>-9041</v>
          </cell>
          <cell r="S32">
            <v>-9041</v>
          </cell>
          <cell r="T32">
            <v>-9041</v>
          </cell>
          <cell r="U32">
            <v>-9041</v>
          </cell>
          <cell r="V32">
            <v>-9041</v>
          </cell>
          <cell r="W32">
            <v>-9041</v>
          </cell>
          <cell r="X32">
            <v>-9041</v>
          </cell>
          <cell r="Y32">
            <v>-9041</v>
          </cell>
          <cell r="Z32">
            <v>-9041</v>
          </cell>
          <cell r="AA32">
            <v>-9041</v>
          </cell>
          <cell r="AB32">
            <v>-9041</v>
          </cell>
          <cell r="AC32">
            <v>-9041</v>
          </cell>
          <cell r="AD32">
            <v>-9041</v>
          </cell>
          <cell r="AE32">
            <v>-9041</v>
          </cell>
          <cell r="AF32">
            <v>-9041</v>
          </cell>
          <cell r="AG32">
            <v>-9041</v>
          </cell>
          <cell r="AH32">
            <v>-9041</v>
          </cell>
          <cell r="AI32">
            <v>-9041</v>
          </cell>
          <cell r="AJ32">
            <v>-9041</v>
          </cell>
          <cell r="AK32">
            <v>-9041</v>
          </cell>
          <cell r="AL32">
            <v>-9041</v>
          </cell>
          <cell r="AM32">
            <v>-9041</v>
          </cell>
          <cell r="AN32">
            <v>-9041</v>
          </cell>
          <cell r="AO32">
            <v>-9041</v>
          </cell>
          <cell r="AP32">
            <v>-9041</v>
          </cell>
          <cell r="AQ32">
            <v>-9041</v>
          </cell>
          <cell r="AR32">
            <v>-9041</v>
          </cell>
          <cell r="AS32">
            <v>-9041</v>
          </cell>
          <cell r="AT32">
            <v>-9041</v>
          </cell>
          <cell r="AU32">
            <v>-9041</v>
          </cell>
          <cell r="AV32">
            <v>-9041</v>
          </cell>
          <cell r="AW32">
            <v>-9041</v>
          </cell>
          <cell r="AX32">
            <v>-9041</v>
          </cell>
          <cell r="AY32">
            <v>-9041</v>
          </cell>
          <cell r="AZ32">
            <v>-9041</v>
          </cell>
          <cell r="BA32">
            <v>-9041</v>
          </cell>
          <cell r="BB32">
            <v>-9041</v>
          </cell>
          <cell r="BC32">
            <v>-9041</v>
          </cell>
          <cell r="BD32">
            <v>-9041</v>
          </cell>
          <cell r="BE32">
            <v>-9041</v>
          </cell>
          <cell r="BF32">
            <v>-9041</v>
          </cell>
          <cell r="BG32">
            <v>-9041</v>
          </cell>
          <cell r="BH32">
            <v>-9041</v>
          </cell>
          <cell r="BI32">
            <v>-9041</v>
          </cell>
          <cell r="BJ32">
            <v>-9041</v>
          </cell>
          <cell r="BK32">
            <v>-9041</v>
          </cell>
          <cell r="BL32">
            <v>-9041</v>
          </cell>
          <cell r="BM32">
            <v>-9041</v>
          </cell>
          <cell r="BN32">
            <v>-9041</v>
          </cell>
          <cell r="BO32">
            <v>-9041</v>
          </cell>
          <cell r="BP32">
            <v>-9041</v>
          </cell>
          <cell r="BQ32">
            <v>-9041</v>
          </cell>
          <cell r="BR32">
            <v>-9041</v>
          </cell>
          <cell r="BS32">
            <v>-9041</v>
          </cell>
          <cell r="BT32">
            <v>-9041</v>
          </cell>
          <cell r="BU32">
            <v>-9041</v>
          </cell>
          <cell r="BV32">
            <v>-9041</v>
          </cell>
          <cell r="BW32">
            <v>-9041</v>
          </cell>
          <cell r="BX32">
            <v>-9041</v>
          </cell>
          <cell r="BY32">
            <v>-9041</v>
          </cell>
          <cell r="BZ32">
            <v>-9041</v>
          </cell>
          <cell r="CA32">
            <v>-9041</v>
          </cell>
          <cell r="CB32">
            <v>-9041</v>
          </cell>
          <cell r="CC32">
            <v>-9041</v>
          </cell>
          <cell r="CD32">
            <v>-9041</v>
          </cell>
          <cell r="CE32">
            <v>-9041</v>
          </cell>
          <cell r="CF32">
            <v>-9041</v>
          </cell>
          <cell r="CG32">
            <v>-9041</v>
          </cell>
          <cell r="CH32">
            <v>-9041</v>
          </cell>
          <cell r="CI32">
            <v>-9041</v>
          </cell>
          <cell r="CJ32">
            <v>-9041</v>
          </cell>
          <cell r="CK32">
            <v>-9041</v>
          </cell>
          <cell r="CL32">
            <v>-9041</v>
          </cell>
          <cell r="CM32">
            <v>-9041</v>
          </cell>
          <cell r="CN32">
            <v>-9041</v>
          </cell>
          <cell r="CO32">
            <v>-9041</v>
          </cell>
          <cell r="CP32">
            <v>-9041</v>
          </cell>
          <cell r="CQ32">
            <v>-9041</v>
          </cell>
          <cell r="CR32">
            <v>-9041</v>
          </cell>
          <cell r="CS32">
            <v>-9041</v>
          </cell>
          <cell r="CT32">
            <v>-9041</v>
          </cell>
          <cell r="CU32">
            <v>-9041</v>
          </cell>
          <cell r="CV32">
            <v>-9041</v>
          </cell>
          <cell r="CW32">
            <v>-9041</v>
          </cell>
          <cell r="CX32">
            <v>-9041</v>
          </cell>
          <cell r="CY32">
            <v>-9041</v>
          </cell>
          <cell r="CZ32">
            <v>-9041</v>
          </cell>
          <cell r="DA32">
            <v>-9041</v>
          </cell>
          <cell r="DB32">
            <v>-9041</v>
          </cell>
          <cell r="DC32">
            <v>-9041</v>
          </cell>
          <cell r="DD32">
            <v>-9041</v>
          </cell>
          <cell r="DE32">
            <v>-9041</v>
          </cell>
          <cell r="DF32">
            <v>-9041</v>
          </cell>
          <cell r="DG32">
            <v>-9041</v>
          </cell>
          <cell r="DH32">
            <v>-9041</v>
          </cell>
          <cell r="DI32">
            <v>-9041</v>
          </cell>
          <cell r="DJ32">
            <v>-9041</v>
          </cell>
          <cell r="DK32">
            <v>-9041</v>
          </cell>
          <cell r="DL32">
            <v>-9041</v>
          </cell>
          <cell r="DM32">
            <v>-9041</v>
          </cell>
          <cell r="DN32">
            <v>-9041</v>
          </cell>
          <cell r="DO32">
            <v>-9041</v>
          </cell>
          <cell r="DP32">
            <v>-9041</v>
          </cell>
          <cell r="DQ32">
            <v>-9041</v>
          </cell>
        </row>
        <row r="33">
          <cell r="A33">
            <v>191</v>
          </cell>
          <cell r="B33">
            <v>-663</v>
          </cell>
          <cell r="C33">
            <v>-663</v>
          </cell>
          <cell r="D33">
            <v>-663</v>
          </cell>
          <cell r="E33">
            <v>-663</v>
          </cell>
          <cell r="F33">
            <v>-663</v>
          </cell>
          <cell r="G33">
            <v>-663</v>
          </cell>
          <cell r="H33">
            <v>-663</v>
          </cell>
          <cell r="I33">
            <v>-663</v>
          </cell>
          <cell r="J33">
            <v>-663</v>
          </cell>
          <cell r="K33">
            <v>-663</v>
          </cell>
          <cell r="L33">
            <v>-663</v>
          </cell>
          <cell r="M33">
            <v>-663</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row>
        <row r="34">
          <cell r="A34">
            <v>192</v>
          </cell>
          <cell r="B34">
            <v>-78916</v>
          </cell>
          <cell r="C34">
            <v>-78915</v>
          </cell>
          <cell r="D34">
            <v>-78915</v>
          </cell>
          <cell r="E34">
            <v>-79002</v>
          </cell>
          <cell r="F34">
            <v>-80209</v>
          </cell>
          <cell r="G34">
            <v>-82529</v>
          </cell>
          <cell r="H34">
            <v>-83461</v>
          </cell>
          <cell r="I34">
            <v>-106437</v>
          </cell>
          <cell r="J34">
            <v>-106437</v>
          </cell>
          <cell r="K34">
            <v>-106437</v>
          </cell>
          <cell r="L34">
            <v>-106437</v>
          </cell>
          <cell r="M34">
            <v>-106437</v>
          </cell>
          <cell r="N34">
            <v>-11331.1</v>
          </cell>
          <cell r="O34">
            <v>-11331.1</v>
          </cell>
          <cell r="P34">
            <v>-11331.1</v>
          </cell>
          <cell r="Q34">
            <v>-11331.1</v>
          </cell>
          <cell r="R34">
            <v>-11331.1</v>
          </cell>
          <cell r="S34">
            <v>-11331.1</v>
          </cell>
          <cell r="T34">
            <v>-11331.1</v>
          </cell>
          <cell r="U34">
            <v>-11331.1</v>
          </cell>
          <cell r="V34">
            <v>-11331.1</v>
          </cell>
          <cell r="W34">
            <v>-12464.21</v>
          </cell>
          <cell r="X34">
            <v>-12464.21</v>
          </cell>
          <cell r="Y34">
            <v>-12464.21</v>
          </cell>
          <cell r="Z34">
            <v>-12464.21</v>
          </cell>
          <cell r="AA34">
            <v>-12464.21</v>
          </cell>
          <cell r="AB34">
            <v>-12464.21</v>
          </cell>
          <cell r="AC34">
            <v>-12464.21</v>
          </cell>
          <cell r="AD34">
            <v>-12464.21</v>
          </cell>
          <cell r="AE34">
            <v>-12464.21</v>
          </cell>
          <cell r="AF34">
            <v>-12464.21</v>
          </cell>
          <cell r="AG34">
            <v>-12464.21</v>
          </cell>
          <cell r="AH34">
            <v>-12464.21</v>
          </cell>
          <cell r="AI34">
            <v>-12464.21</v>
          </cell>
          <cell r="AJ34">
            <v>-12464.21</v>
          </cell>
          <cell r="AK34">
            <v>-12464.21</v>
          </cell>
          <cell r="AL34">
            <v>-12464.21</v>
          </cell>
          <cell r="AM34">
            <v>-12464.21</v>
          </cell>
          <cell r="AN34">
            <v>-12464.21</v>
          </cell>
          <cell r="AO34">
            <v>-12464.21</v>
          </cell>
          <cell r="AP34">
            <v>-12464.21</v>
          </cell>
          <cell r="AQ34">
            <v>-12464.21</v>
          </cell>
          <cell r="AR34">
            <v>-12464.21</v>
          </cell>
          <cell r="AS34">
            <v>-12464.21</v>
          </cell>
          <cell r="AT34">
            <v>-12464.21</v>
          </cell>
          <cell r="AU34">
            <v>-13087.420500000002</v>
          </cell>
          <cell r="AV34">
            <v>-13087.420500000002</v>
          </cell>
          <cell r="AW34">
            <v>-13087.420500000002</v>
          </cell>
          <cell r="AX34">
            <v>-13087.420500000002</v>
          </cell>
          <cell r="AY34">
            <v>-13087.420500000002</v>
          </cell>
          <cell r="AZ34">
            <v>-13087.420500000002</v>
          </cell>
          <cell r="BA34">
            <v>-13087.420500000002</v>
          </cell>
          <cell r="BB34">
            <v>-13087.420500000002</v>
          </cell>
          <cell r="BC34">
            <v>-13087.420500000002</v>
          </cell>
          <cell r="BD34">
            <v>-13087.420500000002</v>
          </cell>
          <cell r="BE34">
            <v>-13087.420500000002</v>
          </cell>
          <cell r="BF34">
            <v>-13087.420500000002</v>
          </cell>
          <cell r="BG34">
            <v>-13087.420500000002</v>
          </cell>
          <cell r="BH34">
            <v>-13087.420500000002</v>
          </cell>
          <cell r="BI34">
            <v>-13087.420500000002</v>
          </cell>
          <cell r="BJ34">
            <v>-13087.420500000002</v>
          </cell>
          <cell r="BK34">
            <v>-13087.420500000002</v>
          </cell>
          <cell r="BL34">
            <v>-13087.420500000002</v>
          </cell>
          <cell r="BM34">
            <v>-13087.420500000002</v>
          </cell>
          <cell r="BN34">
            <v>-13087.420500000002</v>
          </cell>
          <cell r="BO34">
            <v>-13087.420500000002</v>
          </cell>
          <cell r="BP34">
            <v>-13087.420500000002</v>
          </cell>
          <cell r="BQ34">
            <v>-13087.420500000002</v>
          </cell>
          <cell r="BR34">
            <v>-13087.420500000002</v>
          </cell>
          <cell r="BS34">
            <v>-13741.791525000002</v>
          </cell>
          <cell r="BT34">
            <v>-13741.791525000002</v>
          </cell>
          <cell r="BU34">
            <v>-13741.791525000002</v>
          </cell>
          <cell r="BV34">
            <v>-13741.791525000002</v>
          </cell>
          <cell r="BW34">
            <v>-13741.791525000002</v>
          </cell>
          <cell r="BX34">
            <v>-13741.791525000002</v>
          </cell>
          <cell r="BY34">
            <v>-13741.791525000002</v>
          </cell>
          <cell r="BZ34">
            <v>-13741.791525000002</v>
          </cell>
          <cell r="CA34">
            <v>-13741.791525000002</v>
          </cell>
          <cell r="CB34">
            <v>-13741.791525000002</v>
          </cell>
          <cell r="CC34">
            <v>-13741.791525000002</v>
          </cell>
          <cell r="CD34">
            <v>-13741.791525000002</v>
          </cell>
          <cell r="CE34">
            <v>-13741.791525000002</v>
          </cell>
          <cell r="CF34">
            <v>-13741.791525000002</v>
          </cell>
          <cell r="CG34">
            <v>-13741.791525000002</v>
          </cell>
          <cell r="CH34">
            <v>-13741.791525000002</v>
          </cell>
          <cell r="CI34">
            <v>-13741.791525000002</v>
          </cell>
          <cell r="CJ34">
            <v>-13741.791525000002</v>
          </cell>
          <cell r="CK34">
            <v>-13741.791525000002</v>
          </cell>
          <cell r="CL34">
            <v>-13741.791525000002</v>
          </cell>
          <cell r="CM34">
            <v>-13741.791525000002</v>
          </cell>
          <cell r="CN34">
            <v>-13741.791525000002</v>
          </cell>
          <cell r="CO34">
            <v>-13741.791525000002</v>
          </cell>
          <cell r="CP34">
            <v>-13741.791525000002</v>
          </cell>
          <cell r="CQ34">
            <v>-14428.881101250003</v>
          </cell>
          <cell r="CR34">
            <v>-14428.881101250003</v>
          </cell>
          <cell r="CS34">
            <v>-14428.881101250003</v>
          </cell>
          <cell r="CT34">
            <v>-14428.881101250003</v>
          </cell>
          <cell r="CU34">
            <v>-14428.881101250003</v>
          </cell>
          <cell r="CV34">
            <v>-14428.881101250003</v>
          </cell>
          <cell r="CW34">
            <v>-14428.881101250003</v>
          </cell>
          <cell r="CX34">
            <v>-14428.881101250003</v>
          </cell>
          <cell r="CY34">
            <v>-14428.881101250003</v>
          </cell>
          <cell r="CZ34">
            <v>-14428.881101250003</v>
          </cell>
          <cell r="DA34">
            <v>-14428.881101250003</v>
          </cell>
          <cell r="DB34">
            <v>-14428.881101250003</v>
          </cell>
          <cell r="DC34">
            <v>-14428.881101250003</v>
          </cell>
          <cell r="DD34">
            <v>-14428.881101250003</v>
          </cell>
          <cell r="DE34">
            <v>-14428.881101250003</v>
          </cell>
          <cell r="DF34">
            <v>-14428.881101250003</v>
          </cell>
          <cell r="DG34">
            <v>-14428.881101250003</v>
          </cell>
          <cell r="DH34">
            <v>-14428.881101250003</v>
          </cell>
          <cell r="DI34">
            <v>-14428.881101250003</v>
          </cell>
          <cell r="DJ34">
            <v>-14428.881101250003</v>
          </cell>
          <cell r="DK34">
            <v>-14428.881101250003</v>
          </cell>
          <cell r="DL34">
            <v>-14428.881101250003</v>
          </cell>
          <cell r="DM34">
            <v>-14428.881101250003</v>
          </cell>
          <cell r="DN34">
            <v>-14428.881101250003</v>
          </cell>
          <cell r="DO34">
            <v>-15150.325156312503</v>
          </cell>
          <cell r="DP34">
            <v>-15150.325156312503</v>
          </cell>
          <cell r="DQ34">
            <v>-15150.325156312503</v>
          </cell>
        </row>
        <row r="35">
          <cell r="A35">
            <v>193</v>
          </cell>
          <cell r="B35">
            <v>-51773</v>
          </cell>
          <cell r="C35">
            <v>-46254</v>
          </cell>
          <cell r="D35">
            <v>-42020</v>
          </cell>
          <cell r="E35">
            <v>-44657</v>
          </cell>
          <cell r="F35">
            <v>-39377</v>
          </cell>
          <cell r="G35">
            <v>-33761</v>
          </cell>
          <cell r="H35">
            <v>-44985</v>
          </cell>
          <cell r="I35">
            <v>-48998</v>
          </cell>
          <cell r="J35">
            <v>-36693.070500000002</v>
          </cell>
          <cell r="K35">
            <v>-37743</v>
          </cell>
          <cell r="L35">
            <v>-48382</v>
          </cell>
          <cell r="M35">
            <v>-46541</v>
          </cell>
          <cell r="N35">
            <v>-663</v>
          </cell>
          <cell r="O35">
            <v>-663</v>
          </cell>
          <cell r="P35">
            <v>-663</v>
          </cell>
          <cell r="Q35">
            <v>-663</v>
          </cell>
          <cell r="R35">
            <v>-663</v>
          </cell>
          <cell r="S35">
            <v>-663</v>
          </cell>
          <cell r="T35">
            <v>-663</v>
          </cell>
          <cell r="U35">
            <v>-663</v>
          </cell>
          <cell r="V35">
            <v>-663</v>
          </cell>
          <cell r="W35">
            <v>-663</v>
          </cell>
          <cell r="X35">
            <v>-663</v>
          </cell>
          <cell r="Y35">
            <v>-663</v>
          </cell>
          <cell r="Z35">
            <v>-663</v>
          </cell>
          <cell r="AA35">
            <v>-663</v>
          </cell>
          <cell r="AB35">
            <v>-663</v>
          </cell>
          <cell r="AC35">
            <v>-663</v>
          </cell>
          <cell r="AD35">
            <v>-663</v>
          </cell>
          <cell r="AE35">
            <v>-663</v>
          </cell>
          <cell r="AF35">
            <v>-663</v>
          </cell>
          <cell r="AG35">
            <v>-663</v>
          </cell>
          <cell r="AH35">
            <v>-663</v>
          </cell>
          <cell r="AI35">
            <v>-663</v>
          </cell>
          <cell r="AJ35">
            <v>-663</v>
          </cell>
          <cell r="AK35">
            <v>-663</v>
          </cell>
          <cell r="AL35">
            <v>-663</v>
          </cell>
          <cell r="AM35">
            <v>-663</v>
          </cell>
          <cell r="AN35">
            <v>-663</v>
          </cell>
          <cell r="AO35">
            <v>-663</v>
          </cell>
          <cell r="AP35">
            <v>-663</v>
          </cell>
          <cell r="AQ35">
            <v>-663</v>
          </cell>
          <cell r="AR35">
            <v>-663</v>
          </cell>
          <cell r="AS35">
            <v>-663</v>
          </cell>
          <cell r="AT35">
            <v>-663</v>
          </cell>
          <cell r="AU35">
            <v>-663</v>
          </cell>
          <cell r="AV35">
            <v>-663</v>
          </cell>
          <cell r="AW35">
            <v>-663</v>
          </cell>
          <cell r="AX35">
            <v>-663</v>
          </cell>
          <cell r="AY35">
            <v>-663</v>
          </cell>
          <cell r="AZ35">
            <v>-663</v>
          </cell>
          <cell r="BA35">
            <v>-663</v>
          </cell>
          <cell r="BB35">
            <v>-663</v>
          </cell>
          <cell r="BC35">
            <v>-663</v>
          </cell>
          <cell r="BD35">
            <v>-663</v>
          </cell>
          <cell r="BE35">
            <v>-663</v>
          </cell>
          <cell r="BF35">
            <v>-663</v>
          </cell>
          <cell r="BG35">
            <v>-663</v>
          </cell>
          <cell r="BH35">
            <v>-663</v>
          </cell>
          <cell r="BI35">
            <v>-663</v>
          </cell>
          <cell r="BJ35">
            <v>-663</v>
          </cell>
          <cell r="BK35">
            <v>-663</v>
          </cell>
          <cell r="BL35">
            <v>-663</v>
          </cell>
          <cell r="BM35">
            <v>-663</v>
          </cell>
          <cell r="BN35">
            <v>-663</v>
          </cell>
          <cell r="BO35">
            <v>-663</v>
          </cell>
          <cell r="BP35">
            <v>-663</v>
          </cell>
          <cell r="BQ35">
            <v>-663</v>
          </cell>
          <cell r="BR35">
            <v>-663</v>
          </cell>
          <cell r="BS35">
            <v>-663</v>
          </cell>
          <cell r="BT35">
            <v>-663</v>
          </cell>
          <cell r="BU35">
            <v>-663</v>
          </cell>
          <cell r="BV35">
            <v>-663</v>
          </cell>
          <cell r="BW35">
            <v>-663</v>
          </cell>
          <cell r="BX35">
            <v>-663</v>
          </cell>
          <cell r="BY35">
            <v>-663</v>
          </cell>
          <cell r="BZ35">
            <v>-663</v>
          </cell>
          <cell r="CA35">
            <v>-663</v>
          </cell>
          <cell r="CB35">
            <v>-663</v>
          </cell>
          <cell r="CC35">
            <v>-663</v>
          </cell>
          <cell r="CD35">
            <v>-663</v>
          </cell>
          <cell r="CE35">
            <v>-663</v>
          </cell>
          <cell r="CF35">
            <v>-663</v>
          </cell>
          <cell r="CG35">
            <v>-663</v>
          </cell>
          <cell r="CH35">
            <v>-663</v>
          </cell>
          <cell r="CI35">
            <v>-663</v>
          </cell>
          <cell r="CJ35">
            <v>-663</v>
          </cell>
          <cell r="CK35">
            <v>-663</v>
          </cell>
          <cell r="CL35">
            <v>-663</v>
          </cell>
          <cell r="CM35">
            <v>-663</v>
          </cell>
          <cell r="CN35">
            <v>-663</v>
          </cell>
          <cell r="CO35">
            <v>-663</v>
          </cell>
          <cell r="CP35">
            <v>-663</v>
          </cell>
          <cell r="CQ35">
            <v>-663</v>
          </cell>
          <cell r="CR35">
            <v>-663</v>
          </cell>
          <cell r="CS35">
            <v>-663</v>
          </cell>
          <cell r="CT35">
            <v>-663</v>
          </cell>
          <cell r="CU35">
            <v>-663</v>
          </cell>
          <cell r="CV35">
            <v>-663</v>
          </cell>
          <cell r="CW35">
            <v>-663</v>
          </cell>
          <cell r="CX35">
            <v>-663</v>
          </cell>
          <cell r="CY35">
            <v>-663</v>
          </cell>
          <cell r="CZ35">
            <v>-663</v>
          </cell>
          <cell r="DA35">
            <v>-663</v>
          </cell>
          <cell r="DB35">
            <v>-663</v>
          </cell>
          <cell r="DC35">
            <v>-663</v>
          </cell>
          <cell r="DD35">
            <v>-663</v>
          </cell>
          <cell r="DE35">
            <v>-663</v>
          </cell>
          <cell r="DF35">
            <v>-663</v>
          </cell>
          <cell r="DG35">
            <v>-663</v>
          </cell>
          <cell r="DH35">
            <v>-663</v>
          </cell>
          <cell r="DI35">
            <v>-663</v>
          </cell>
          <cell r="DJ35">
            <v>-663</v>
          </cell>
          <cell r="DK35">
            <v>-663</v>
          </cell>
          <cell r="DL35">
            <v>-663</v>
          </cell>
          <cell r="DM35">
            <v>-663</v>
          </cell>
          <cell r="DN35">
            <v>-663</v>
          </cell>
          <cell r="DO35">
            <v>-663</v>
          </cell>
          <cell r="DP35">
            <v>-663</v>
          </cell>
          <cell r="DQ35">
            <v>-663</v>
          </cell>
        </row>
        <row r="36">
          <cell r="A36">
            <v>194</v>
          </cell>
          <cell r="B36">
            <v>-17173</v>
          </cell>
          <cell r="C36">
            <v>-17173</v>
          </cell>
          <cell r="D36">
            <v>-17173</v>
          </cell>
          <cell r="E36">
            <v>-17173</v>
          </cell>
          <cell r="F36">
            <v>-17173</v>
          </cell>
          <cell r="G36">
            <v>-17173</v>
          </cell>
          <cell r="H36">
            <v>-17173</v>
          </cell>
          <cell r="I36">
            <v>-17173</v>
          </cell>
          <cell r="J36">
            <v>-17173</v>
          </cell>
          <cell r="K36">
            <v>-17173</v>
          </cell>
          <cell r="L36">
            <v>-17173</v>
          </cell>
          <cell r="M36">
            <v>-17173</v>
          </cell>
          <cell r="N36">
            <v>-79002</v>
          </cell>
          <cell r="O36">
            <v>-79002</v>
          </cell>
          <cell r="P36">
            <v>-79002</v>
          </cell>
          <cell r="Q36">
            <v>-79002</v>
          </cell>
          <cell r="R36">
            <v>-79002</v>
          </cell>
          <cell r="S36">
            <v>-79002</v>
          </cell>
          <cell r="T36">
            <v>-79002</v>
          </cell>
          <cell r="U36">
            <v>-79002</v>
          </cell>
          <cell r="V36">
            <v>-79002</v>
          </cell>
          <cell r="W36">
            <v>-80187.03</v>
          </cell>
          <cell r="X36">
            <v>-80187.03</v>
          </cell>
          <cell r="Y36">
            <v>-80187.03</v>
          </cell>
          <cell r="Z36">
            <v>-80187.03</v>
          </cell>
          <cell r="AA36">
            <v>-80187.03</v>
          </cell>
          <cell r="AB36">
            <v>-80187.03</v>
          </cell>
          <cell r="AC36">
            <v>-80187.03</v>
          </cell>
          <cell r="AD36">
            <v>-80187.03</v>
          </cell>
          <cell r="AE36">
            <v>-80187.03</v>
          </cell>
          <cell r="AF36">
            <v>-80187.03</v>
          </cell>
          <cell r="AG36">
            <v>-80187.03</v>
          </cell>
          <cell r="AH36">
            <v>-80187.03</v>
          </cell>
          <cell r="AI36">
            <v>-80187.03</v>
          </cell>
          <cell r="AJ36">
            <v>-80187.03</v>
          </cell>
          <cell r="AK36">
            <v>-80187.03</v>
          </cell>
          <cell r="AL36">
            <v>-80187.03</v>
          </cell>
          <cell r="AM36">
            <v>-80187.03</v>
          </cell>
          <cell r="AN36">
            <v>-80187.03</v>
          </cell>
          <cell r="AO36">
            <v>-80187.03</v>
          </cell>
          <cell r="AP36">
            <v>-80187.03</v>
          </cell>
          <cell r="AQ36">
            <v>-80187.03</v>
          </cell>
          <cell r="AR36">
            <v>-80187.03</v>
          </cell>
          <cell r="AS36">
            <v>-80187.03</v>
          </cell>
          <cell r="AT36">
            <v>-80187.03</v>
          </cell>
          <cell r="AU36">
            <v>-81389.835449999984</v>
          </cell>
          <cell r="AV36">
            <v>-81389.835449999984</v>
          </cell>
          <cell r="AW36">
            <v>-81389.835449999984</v>
          </cell>
          <cell r="AX36">
            <v>-81389.835449999984</v>
          </cell>
          <cell r="AY36">
            <v>-81389.835449999984</v>
          </cell>
          <cell r="AZ36">
            <v>-81389.835449999984</v>
          </cell>
          <cell r="BA36">
            <v>-81389.835449999984</v>
          </cell>
          <cell r="BB36">
            <v>-81389.835449999984</v>
          </cell>
          <cell r="BC36">
            <v>-81389.835449999984</v>
          </cell>
          <cell r="BD36">
            <v>-81389.835449999984</v>
          </cell>
          <cell r="BE36">
            <v>-81389.835449999984</v>
          </cell>
          <cell r="BF36">
            <v>-81389.835449999984</v>
          </cell>
          <cell r="BG36">
            <v>-81389.835449999984</v>
          </cell>
          <cell r="BH36">
            <v>-81389.835449999984</v>
          </cell>
          <cell r="BI36">
            <v>-81389.835449999984</v>
          </cell>
          <cell r="BJ36">
            <v>-81389.835449999984</v>
          </cell>
          <cell r="BK36">
            <v>-81389.835449999984</v>
          </cell>
          <cell r="BL36">
            <v>-81389.835449999984</v>
          </cell>
          <cell r="BM36">
            <v>-81389.835449999984</v>
          </cell>
          <cell r="BN36">
            <v>-81389.835449999984</v>
          </cell>
          <cell r="BO36">
            <v>-81389.835449999984</v>
          </cell>
          <cell r="BP36">
            <v>-81389.835449999984</v>
          </cell>
          <cell r="BQ36">
            <v>-81389.835449999984</v>
          </cell>
          <cell r="BR36">
            <v>-81389.835449999984</v>
          </cell>
          <cell r="BS36">
            <v>-82610.682981749982</v>
          </cell>
          <cell r="BT36">
            <v>-82610.682981749982</v>
          </cell>
          <cell r="BU36">
            <v>-82610.682981749982</v>
          </cell>
          <cell r="BV36">
            <v>-82610.682981749982</v>
          </cell>
          <cell r="BW36">
            <v>-82610.682981749982</v>
          </cell>
          <cell r="BX36">
            <v>-82610.682981749982</v>
          </cell>
          <cell r="BY36">
            <v>-82610.682981749982</v>
          </cell>
          <cell r="BZ36">
            <v>-82610.682981749982</v>
          </cell>
          <cell r="CA36">
            <v>-82610.682981749982</v>
          </cell>
          <cell r="CB36">
            <v>-82610.682981749982</v>
          </cell>
          <cell r="CC36">
            <v>-82610.682981749982</v>
          </cell>
          <cell r="CD36">
            <v>-82610.682981749982</v>
          </cell>
          <cell r="CE36">
            <v>-82610.682981749982</v>
          </cell>
          <cell r="CF36">
            <v>-82610.682981749982</v>
          </cell>
          <cell r="CG36">
            <v>-82610.682981749982</v>
          </cell>
          <cell r="CH36">
            <v>-82610.682981749982</v>
          </cell>
          <cell r="CI36">
            <v>-82610.682981749982</v>
          </cell>
          <cell r="CJ36">
            <v>-82610.682981749982</v>
          </cell>
          <cell r="CK36">
            <v>-82610.682981749982</v>
          </cell>
          <cell r="CL36">
            <v>-82610.682981749982</v>
          </cell>
          <cell r="CM36">
            <v>-82610.682981749982</v>
          </cell>
          <cell r="CN36">
            <v>-82610.682981749982</v>
          </cell>
          <cell r="CO36">
            <v>-82610.682981749982</v>
          </cell>
          <cell r="CP36">
            <v>-82610.682981749982</v>
          </cell>
          <cell r="CQ36">
            <v>-83849.843226476223</v>
          </cell>
          <cell r="CR36">
            <v>-83849.843226476223</v>
          </cell>
          <cell r="CS36">
            <v>-83849.843226476223</v>
          </cell>
          <cell r="CT36">
            <v>-83849.843226476223</v>
          </cell>
          <cell r="CU36">
            <v>-83849.843226476223</v>
          </cell>
          <cell r="CV36">
            <v>-83849.843226476223</v>
          </cell>
          <cell r="CW36">
            <v>-83849.843226476223</v>
          </cell>
          <cell r="CX36">
            <v>-83849.843226476223</v>
          </cell>
          <cell r="CY36">
            <v>-83849.843226476223</v>
          </cell>
          <cell r="CZ36">
            <v>-83849.843226476223</v>
          </cell>
          <cell r="DA36">
            <v>-83849.843226476223</v>
          </cell>
          <cell r="DB36">
            <v>-83849.843226476223</v>
          </cell>
          <cell r="DC36">
            <v>-83849.843226476223</v>
          </cell>
          <cell r="DD36">
            <v>-83849.843226476223</v>
          </cell>
          <cell r="DE36">
            <v>-83849.843226476223</v>
          </cell>
          <cell r="DF36">
            <v>-83849.843226476223</v>
          </cell>
          <cell r="DG36">
            <v>-83849.843226476223</v>
          </cell>
          <cell r="DH36">
            <v>-83849.843226476223</v>
          </cell>
          <cell r="DI36">
            <v>-83849.843226476223</v>
          </cell>
          <cell r="DJ36">
            <v>-83849.843226476223</v>
          </cell>
          <cell r="DK36">
            <v>-83849.843226476223</v>
          </cell>
          <cell r="DL36">
            <v>-83849.843226476223</v>
          </cell>
          <cell r="DM36">
            <v>-83849.843226476223</v>
          </cell>
          <cell r="DN36">
            <v>-83849.843226476223</v>
          </cell>
          <cell r="DO36">
            <v>-85107.590874873364</v>
          </cell>
          <cell r="DP36">
            <v>-85107.590874873364</v>
          </cell>
          <cell r="DQ36">
            <v>-85107.590874873364</v>
          </cell>
        </row>
        <row r="37">
          <cell r="A37">
            <v>195</v>
          </cell>
          <cell r="B37">
            <v>-2866</v>
          </cell>
          <cell r="C37">
            <v>-2866</v>
          </cell>
          <cell r="D37">
            <v>-2866</v>
          </cell>
          <cell r="E37">
            <v>-2866</v>
          </cell>
          <cell r="F37">
            <v>-2866</v>
          </cell>
          <cell r="G37">
            <v>-2866</v>
          </cell>
          <cell r="H37">
            <v>-2866</v>
          </cell>
          <cell r="I37">
            <v>-2866</v>
          </cell>
          <cell r="J37">
            <v>-2866</v>
          </cell>
          <cell r="K37">
            <v>-1806</v>
          </cell>
          <cell r="L37">
            <v>-1806</v>
          </cell>
          <cell r="M37">
            <v>-1806</v>
          </cell>
          <cell r="N37">
            <v>-51773</v>
          </cell>
          <cell r="O37">
            <v>-46254</v>
          </cell>
          <cell r="P37">
            <v>-42020</v>
          </cell>
          <cell r="Q37">
            <v>-33930.605700000007</v>
          </cell>
          <cell r="R37">
            <v>-29622.424199999998</v>
          </cell>
          <cell r="S37">
            <v>-36250.814699999995</v>
          </cell>
          <cell r="T37">
            <v>-35688.7359</v>
          </cell>
          <cell r="U37">
            <v>-42460.913999999997</v>
          </cell>
          <cell r="V37">
            <v>-36693.070500000002</v>
          </cell>
          <cell r="W37">
            <v>-41517.300000000003</v>
          </cell>
          <cell r="X37">
            <v>-53220.2</v>
          </cell>
          <cell r="Y37">
            <v>-51195.1</v>
          </cell>
          <cell r="Z37">
            <v>-56950.3</v>
          </cell>
          <cell r="AA37">
            <v>-50879.4</v>
          </cell>
          <cell r="AB37">
            <v>-46222</v>
          </cell>
          <cell r="AC37">
            <v>-37323.666270000009</v>
          </cell>
          <cell r="AD37">
            <v>-32584.66662</v>
          </cell>
          <cell r="AE37">
            <v>-39875.89617</v>
          </cell>
          <cell r="AF37">
            <v>-39257.609490000003</v>
          </cell>
          <cell r="AG37">
            <v>-46707.005400000002</v>
          </cell>
          <cell r="AH37">
            <v>-40362.377550000005</v>
          </cell>
          <cell r="AI37">
            <v>-41517.300000000003</v>
          </cell>
          <cell r="AJ37">
            <v>-53220.2</v>
          </cell>
          <cell r="AK37">
            <v>-51195.1</v>
          </cell>
          <cell r="AL37">
            <v>-56950.3</v>
          </cell>
          <cell r="AM37">
            <v>-50879.4</v>
          </cell>
          <cell r="AN37">
            <v>-46222</v>
          </cell>
          <cell r="AO37">
            <v>-37323.666270000009</v>
          </cell>
          <cell r="AP37">
            <v>-32584.66662</v>
          </cell>
          <cell r="AQ37">
            <v>-39875.89617</v>
          </cell>
          <cell r="AR37">
            <v>-39257.609490000003</v>
          </cell>
          <cell r="AS37">
            <v>-46707.005400000002</v>
          </cell>
          <cell r="AT37">
            <v>-40362.377550000005</v>
          </cell>
          <cell r="AU37">
            <v>-43593.165000000001</v>
          </cell>
          <cell r="AV37">
            <v>-55881.21</v>
          </cell>
          <cell r="AW37">
            <v>-53754.855000000003</v>
          </cell>
          <cell r="AX37">
            <v>-59797.81500000001</v>
          </cell>
          <cell r="AY37">
            <v>-53423.37</v>
          </cell>
          <cell r="AZ37">
            <v>-48533.1</v>
          </cell>
          <cell r="BA37">
            <v>-39189.849583500014</v>
          </cell>
          <cell r="BB37">
            <v>-34213.899950999999</v>
          </cell>
          <cell r="BC37">
            <v>-41869.690978500003</v>
          </cell>
          <cell r="BD37">
            <v>-41220.489964500004</v>
          </cell>
          <cell r="BE37">
            <v>-49042.355670000004</v>
          </cell>
          <cell r="BF37">
            <v>-42380.496427500002</v>
          </cell>
          <cell r="BG37">
            <v>-43593.165000000001</v>
          </cell>
          <cell r="BH37">
            <v>-55881.21</v>
          </cell>
          <cell r="BI37">
            <v>-53754.855000000003</v>
          </cell>
          <cell r="BJ37">
            <v>-59797.81500000001</v>
          </cell>
          <cell r="BK37">
            <v>-53423.37</v>
          </cell>
          <cell r="BL37">
            <v>-48533.1</v>
          </cell>
          <cell r="BM37">
            <v>-39189.849583500014</v>
          </cell>
          <cell r="BN37">
            <v>-34213.899950999999</v>
          </cell>
          <cell r="BO37">
            <v>-41869.690978500003</v>
          </cell>
          <cell r="BP37">
            <v>-41220.489964500004</v>
          </cell>
          <cell r="BQ37">
            <v>-49042.355670000004</v>
          </cell>
          <cell r="BR37">
            <v>-42380.496427500002</v>
          </cell>
          <cell r="BS37">
            <v>-45772.823250000001</v>
          </cell>
          <cell r="BT37">
            <v>-58675.270500000013</v>
          </cell>
          <cell r="BU37">
            <v>-56442.597750000008</v>
          </cell>
          <cell r="BV37">
            <v>-62787.705750000016</v>
          </cell>
          <cell r="BW37">
            <v>-56094.53850000001</v>
          </cell>
          <cell r="BX37">
            <v>-50959.755000000005</v>
          </cell>
          <cell r="BY37">
            <v>-41149.342062675016</v>
          </cell>
          <cell r="BZ37">
            <v>-35924.594948550002</v>
          </cell>
          <cell r="CA37">
            <v>-43963.175527425003</v>
          </cell>
          <cell r="CB37">
            <v>-43281.514462725012</v>
          </cell>
          <cell r="CC37">
            <v>-51494.47345350001</v>
          </cell>
          <cell r="CD37">
            <v>-44499.521248875011</v>
          </cell>
          <cell r="CE37">
            <v>-45772.823250000001</v>
          </cell>
          <cell r="CF37">
            <v>-58675.270500000013</v>
          </cell>
          <cell r="CG37">
            <v>-56442.597750000008</v>
          </cell>
          <cell r="CH37">
            <v>-62787.705750000016</v>
          </cell>
          <cell r="CI37">
            <v>-56094.53850000001</v>
          </cell>
          <cell r="CJ37">
            <v>-50959.755000000005</v>
          </cell>
          <cell r="CK37">
            <v>-41149.342062675016</v>
          </cell>
          <cell r="CL37">
            <v>-35924.594948550002</v>
          </cell>
          <cell r="CM37">
            <v>-43963.175527425003</v>
          </cell>
          <cell r="CN37">
            <v>-43281.514462725012</v>
          </cell>
          <cell r="CO37">
            <v>-51494.47345350001</v>
          </cell>
          <cell r="CP37">
            <v>-44499.521248875011</v>
          </cell>
          <cell r="CQ37">
            <v>-48061.464412500012</v>
          </cell>
          <cell r="CR37">
            <v>-61609.034025000015</v>
          </cell>
          <cell r="CS37">
            <v>-59264.727637500015</v>
          </cell>
          <cell r="CT37">
            <v>-65927.091037500024</v>
          </cell>
          <cell r="CU37">
            <v>-58899.265425000012</v>
          </cell>
          <cell r="CV37">
            <v>-53507.742750000012</v>
          </cell>
          <cell r="CW37">
            <v>-43206.809165808765</v>
          </cell>
          <cell r="CX37">
            <v>-37720.824695977506</v>
          </cell>
          <cell r="CY37">
            <v>-46161.334303796255</v>
          </cell>
          <cell r="CZ37">
            <v>-45445.590185861263</v>
          </cell>
          <cell r="DA37">
            <v>-54069.197126175008</v>
          </cell>
          <cell r="DB37">
            <v>-46724.497311318759</v>
          </cell>
          <cell r="DC37">
            <v>-48061.464412500012</v>
          </cell>
          <cell r="DD37">
            <v>-61609.034025000015</v>
          </cell>
          <cell r="DE37">
            <v>-59264.727637500015</v>
          </cell>
          <cell r="DF37">
            <v>-65927.091037500024</v>
          </cell>
          <cell r="DG37">
            <v>-58899.265425000012</v>
          </cell>
          <cell r="DH37">
            <v>-53507.742750000012</v>
          </cell>
          <cell r="DI37">
            <v>-43206.809165808765</v>
          </cell>
          <cell r="DJ37">
            <v>-37720.824695977506</v>
          </cell>
          <cell r="DK37">
            <v>-46161.334303796255</v>
          </cell>
          <cell r="DL37">
            <v>-45445.590185861263</v>
          </cell>
          <cell r="DM37">
            <v>-54069.197126175008</v>
          </cell>
          <cell r="DN37">
            <v>-46724.497311318759</v>
          </cell>
          <cell r="DO37">
            <v>-50464.537633125008</v>
          </cell>
          <cell r="DP37">
            <v>-64689.485726250015</v>
          </cell>
          <cell r="DQ37">
            <v>-62227.964019375009</v>
          </cell>
        </row>
        <row r="38">
          <cell r="A38">
            <v>196</v>
          </cell>
          <cell r="B38">
            <v>-373084</v>
          </cell>
          <cell r="C38">
            <v>-373084</v>
          </cell>
          <cell r="D38">
            <v>-373084</v>
          </cell>
          <cell r="E38">
            <v>-371724</v>
          </cell>
          <cell r="F38">
            <v>-371724</v>
          </cell>
          <cell r="G38">
            <v>-371724</v>
          </cell>
          <cell r="H38">
            <v>-366284</v>
          </cell>
          <cell r="I38">
            <v>-366284</v>
          </cell>
          <cell r="J38">
            <v>-371723.68</v>
          </cell>
          <cell r="K38">
            <v>-371723.68</v>
          </cell>
          <cell r="L38">
            <v>-371723.68</v>
          </cell>
          <cell r="M38">
            <v>-371723.68</v>
          </cell>
          <cell r="N38">
            <v>-17173</v>
          </cell>
          <cell r="O38">
            <v>-17173</v>
          </cell>
          <cell r="P38">
            <v>-17173</v>
          </cell>
          <cell r="Q38">
            <v>-17173</v>
          </cell>
          <cell r="R38">
            <v>-17173</v>
          </cell>
          <cell r="S38">
            <v>-17173</v>
          </cell>
          <cell r="T38">
            <v>-17173</v>
          </cell>
          <cell r="U38">
            <v>-17173</v>
          </cell>
          <cell r="V38">
            <v>-17173</v>
          </cell>
          <cell r="W38">
            <v>-17173</v>
          </cell>
          <cell r="X38">
            <v>-17173</v>
          </cell>
          <cell r="Y38">
            <v>-17173</v>
          </cell>
          <cell r="Z38">
            <v>-17173</v>
          </cell>
          <cell r="AA38">
            <v>-17173</v>
          </cell>
          <cell r="AB38">
            <v>-17173</v>
          </cell>
          <cell r="AC38">
            <v>-17173</v>
          </cell>
          <cell r="AD38">
            <v>-17173</v>
          </cell>
          <cell r="AE38">
            <v>-17173</v>
          </cell>
          <cell r="AF38">
            <v>-17173</v>
          </cell>
          <cell r="AG38">
            <v>-17173</v>
          </cell>
          <cell r="AH38">
            <v>-17173</v>
          </cell>
          <cell r="AI38">
            <v>-17173</v>
          </cell>
          <cell r="AJ38">
            <v>-17173</v>
          </cell>
          <cell r="AK38">
            <v>-17173</v>
          </cell>
          <cell r="AL38">
            <v>-17173</v>
          </cell>
          <cell r="AM38">
            <v>-17173</v>
          </cell>
          <cell r="AN38">
            <v>-17173</v>
          </cell>
          <cell r="AO38">
            <v>-17173</v>
          </cell>
          <cell r="AP38">
            <v>-17173</v>
          </cell>
          <cell r="AQ38">
            <v>-17173</v>
          </cell>
          <cell r="AR38">
            <v>-17173</v>
          </cell>
          <cell r="AS38">
            <v>-17173</v>
          </cell>
          <cell r="AT38">
            <v>-17173</v>
          </cell>
          <cell r="AU38">
            <v>-17173</v>
          </cell>
          <cell r="AV38">
            <v>-17173</v>
          </cell>
          <cell r="AW38">
            <v>-17173</v>
          </cell>
          <cell r="AX38">
            <v>-17173</v>
          </cell>
          <cell r="AY38">
            <v>-17173</v>
          </cell>
          <cell r="AZ38">
            <v>-17173</v>
          </cell>
          <cell r="BA38">
            <v>-17173</v>
          </cell>
          <cell r="BB38">
            <v>-17173</v>
          </cell>
          <cell r="BC38">
            <v>-17173</v>
          </cell>
          <cell r="BD38">
            <v>-17173</v>
          </cell>
          <cell r="BE38">
            <v>-17173</v>
          </cell>
          <cell r="BF38">
            <v>-17173</v>
          </cell>
          <cell r="BG38">
            <v>-17173</v>
          </cell>
          <cell r="BH38">
            <v>-17173</v>
          </cell>
          <cell r="BI38">
            <v>-17173</v>
          </cell>
          <cell r="BJ38">
            <v>-17173</v>
          </cell>
          <cell r="BK38">
            <v>-17173</v>
          </cell>
          <cell r="BL38">
            <v>-17173</v>
          </cell>
          <cell r="BM38">
            <v>-17173</v>
          </cell>
          <cell r="BN38">
            <v>-17173</v>
          </cell>
          <cell r="BO38">
            <v>-17173</v>
          </cell>
          <cell r="BP38">
            <v>-17173</v>
          </cell>
          <cell r="BQ38">
            <v>-17173</v>
          </cell>
          <cell r="BR38">
            <v>-17173</v>
          </cell>
          <cell r="BS38">
            <v>-17173</v>
          </cell>
          <cell r="BT38">
            <v>-17173</v>
          </cell>
          <cell r="BU38">
            <v>-17173</v>
          </cell>
          <cell r="BV38">
            <v>-17173</v>
          </cell>
          <cell r="BW38">
            <v>-17173</v>
          </cell>
          <cell r="BX38">
            <v>-17173</v>
          </cell>
          <cell r="BY38">
            <v>-17173</v>
          </cell>
          <cell r="BZ38">
            <v>-17173</v>
          </cell>
          <cell r="CA38">
            <v>-17173</v>
          </cell>
          <cell r="CB38">
            <v>-17173</v>
          </cell>
          <cell r="CC38">
            <v>-17173</v>
          </cell>
          <cell r="CD38">
            <v>-17173</v>
          </cell>
          <cell r="CE38">
            <v>-17173</v>
          </cell>
          <cell r="CF38">
            <v>-17173</v>
          </cell>
          <cell r="CG38">
            <v>-17173</v>
          </cell>
          <cell r="CH38">
            <v>-17173</v>
          </cell>
          <cell r="CI38">
            <v>-17173</v>
          </cell>
          <cell r="CJ38">
            <v>-17173</v>
          </cell>
          <cell r="CK38">
            <v>-17173</v>
          </cell>
          <cell r="CL38">
            <v>-17173</v>
          </cell>
          <cell r="CM38">
            <v>-17173</v>
          </cell>
          <cell r="CN38">
            <v>-17173</v>
          </cell>
          <cell r="CO38">
            <v>-17173</v>
          </cell>
          <cell r="CP38">
            <v>-17173</v>
          </cell>
          <cell r="CQ38">
            <v>-17173</v>
          </cell>
          <cell r="CR38">
            <v>-17173</v>
          </cell>
          <cell r="CS38">
            <v>-17173</v>
          </cell>
          <cell r="CT38">
            <v>-17173</v>
          </cell>
          <cell r="CU38">
            <v>-17173</v>
          </cell>
          <cell r="CV38">
            <v>-17173</v>
          </cell>
          <cell r="CW38">
            <v>-17173</v>
          </cell>
          <cell r="CX38">
            <v>-17173</v>
          </cell>
          <cell r="CY38">
            <v>-17173</v>
          </cell>
          <cell r="CZ38">
            <v>-17173</v>
          </cell>
          <cell r="DA38">
            <v>-17173</v>
          </cell>
          <cell r="DB38">
            <v>-17173</v>
          </cell>
          <cell r="DC38">
            <v>-17173</v>
          </cell>
          <cell r="DD38">
            <v>-17173</v>
          </cell>
          <cell r="DE38">
            <v>-17173</v>
          </cell>
          <cell r="DF38">
            <v>-17173</v>
          </cell>
          <cell r="DG38">
            <v>-17173</v>
          </cell>
          <cell r="DH38">
            <v>-17173</v>
          </cell>
          <cell r="DI38">
            <v>-17173</v>
          </cell>
          <cell r="DJ38">
            <v>-17173</v>
          </cell>
          <cell r="DK38">
            <v>-17173</v>
          </cell>
          <cell r="DL38">
            <v>-17173</v>
          </cell>
          <cell r="DM38">
            <v>-17173</v>
          </cell>
          <cell r="DN38">
            <v>-17173</v>
          </cell>
          <cell r="DO38">
            <v>-17173</v>
          </cell>
          <cell r="DP38">
            <v>-17173</v>
          </cell>
          <cell r="DQ38">
            <v>-17173</v>
          </cell>
        </row>
        <row r="39">
          <cell r="A39">
            <v>197</v>
          </cell>
          <cell r="B39">
            <v>-22635</v>
          </cell>
          <cell r="C39">
            <v>-22635</v>
          </cell>
          <cell r="D39">
            <v>-22635</v>
          </cell>
          <cell r="E39">
            <v>-22575</v>
          </cell>
          <cell r="F39">
            <v>-22575</v>
          </cell>
          <cell r="G39">
            <v>-22575</v>
          </cell>
          <cell r="H39">
            <v>-22335</v>
          </cell>
          <cell r="I39">
            <v>-22335</v>
          </cell>
          <cell r="J39">
            <v>-22575</v>
          </cell>
          <cell r="K39">
            <v>-22575</v>
          </cell>
          <cell r="L39">
            <v>-22575</v>
          </cell>
          <cell r="M39">
            <v>-22575</v>
          </cell>
          <cell r="N39">
            <v>-2866</v>
          </cell>
          <cell r="O39">
            <v>-2866</v>
          </cell>
          <cell r="P39">
            <v>-2866</v>
          </cell>
          <cell r="Q39">
            <v>-2866</v>
          </cell>
          <cell r="R39">
            <v>-2866</v>
          </cell>
          <cell r="S39">
            <v>-2866</v>
          </cell>
          <cell r="T39">
            <v>-2866</v>
          </cell>
          <cell r="U39">
            <v>-2866</v>
          </cell>
          <cell r="V39">
            <v>-2866</v>
          </cell>
          <cell r="W39">
            <v>-2866</v>
          </cell>
          <cell r="X39">
            <v>-2866</v>
          </cell>
          <cell r="Y39">
            <v>-2866</v>
          </cell>
          <cell r="Z39">
            <v>-2866</v>
          </cell>
          <cell r="AA39">
            <v>-2866</v>
          </cell>
          <cell r="AB39">
            <v>-2866</v>
          </cell>
          <cell r="AC39">
            <v>-2866</v>
          </cell>
          <cell r="AD39">
            <v>-2866</v>
          </cell>
          <cell r="AE39">
            <v>-2866</v>
          </cell>
          <cell r="AF39">
            <v>-2866</v>
          </cell>
          <cell r="AG39">
            <v>-2866</v>
          </cell>
          <cell r="AH39">
            <v>-2866</v>
          </cell>
          <cell r="AI39">
            <v>-2866</v>
          </cell>
          <cell r="AJ39">
            <v>-2866</v>
          </cell>
          <cell r="AK39">
            <v>-2866</v>
          </cell>
          <cell r="AL39">
            <v>-2866</v>
          </cell>
          <cell r="AM39">
            <v>-2866</v>
          </cell>
          <cell r="AN39">
            <v>-2866</v>
          </cell>
          <cell r="AO39">
            <v>-2866</v>
          </cell>
          <cell r="AP39">
            <v>-2866</v>
          </cell>
          <cell r="AQ39">
            <v>-2866</v>
          </cell>
          <cell r="AR39">
            <v>-2866</v>
          </cell>
          <cell r="AS39">
            <v>-2866</v>
          </cell>
          <cell r="AT39">
            <v>-2866</v>
          </cell>
          <cell r="AU39">
            <v>-2866</v>
          </cell>
          <cell r="AV39">
            <v>-2866</v>
          </cell>
          <cell r="AW39">
            <v>-2866</v>
          </cell>
          <cell r="AX39">
            <v>-2866</v>
          </cell>
          <cell r="AY39">
            <v>-2866</v>
          </cell>
          <cell r="AZ39">
            <v>-2866</v>
          </cell>
          <cell r="BA39">
            <v>-2866</v>
          </cell>
          <cell r="BB39">
            <v>-2866</v>
          </cell>
          <cell r="BC39">
            <v>-2866</v>
          </cell>
          <cell r="BD39">
            <v>-2866</v>
          </cell>
          <cell r="BE39">
            <v>-2866</v>
          </cell>
          <cell r="BF39">
            <v>-2866</v>
          </cell>
          <cell r="BG39">
            <v>-2866</v>
          </cell>
          <cell r="BH39">
            <v>-2866</v>
          </cell>
          <cell r="BI39">
            <v>-2866</v>
          </cell>
          <cell r="BJ39">
            <v>-2866</v>
          </cell>
          <cell r="BK39">
            <v>-2866</v>
          </cell>
          <cell r="BL39">
            <v>-2866</v>
          </cell>
          <cell r="BM39">
            <v>-2866</v>
          </cell>
          <cell r="BN39">
            <v>-2866</v>
          </cell>
          <cell r="BO39">
            <v>-2866</v>
          </cell>
          <cell r="BP39">
            <v>-2866</v>
          </cell>
          <cell r="BQ39">
            <v>-2866</v>
          </cell>
          <cell r="BR39">
            <v>-2866</v>
          </cell>
          <cell r="BS39">
            <v>-2866</v>
          </cell>
          <cell r="BT39">
            <v>-2866</v>
          </cell>
          <cell r="BU39">
            <v>-2866</v>
          </cell>
          <cell r="BV39">
            <v>-2866</v>
          </cell>
          <cell r="BW39">
            <v>-2866</v>
          </cell>
          <cell r="BX39">
            <v>-2866</v>
          </cell>
          <cell r="BY39">
            <v>-2866</v>
          </cell>
          <cell r="BZ39">
            <v>-2866</v>
          </cell>
          <cell r="CA39">
            <v>-2866</v>
          </cell>
          <cell r="CB39">
            <v>-2866</v>
          </cell>
          <cell r="CC39">
            <v>-2866</v>
          </cell>
          <cell r="CD39">
            <v>-2866</v>
          </cell>
          <cell r="CE39">
            <v>-2866</v>
          </cell>
          <cell r="CF39">
            <v>-2866</v>
          </cell>
          <cell r="CG39">
            <v>-2866</v>
          </cell>
          <cell r="CH39">
            <v>-2866</v>
          </cell>
          <cell r="CI39">
            <v>-2866</v>
          </cell>
          <cell r="CJ39">
            <v>-2866</v>
          </cell>
          <cell r="CK39">
            <v>-2866</v>
          </cell>
          <cell r="CL39">
            <v>-2866</v>
          </cell>
          <cell r="CM39">
            <v>-2866</v>
          </cell>
          <cell r="CN39">
            <v>-2866</v>
          </cell>
          <cell r="CO39">
            <v>-2866</v>
          </cell>
          <cell r="CP39">
            <v>-2866</v>
          </cell>
          <cell r="CQ39">
            <v>-2866</v>
          </cell>
          <cell r="CR39">
            <v>-2866</v>
          </cell>
          <cell r="CS39">
            <v>-2866</v>
          </cell>
          <cell r="CT39">
            <v>-2866</v>
          </cell>
          <cell r="CU39">
            <v>-2866</v>
          </cell>
          <cell r="CV39">
            <v>-2866</v>
          </cell>
          <cell r="CW39">
            <v>-2866</v>
          </cell>
          <cell r="CX39">
            <v>-2866</v>
          </cell>
          <cell r="CY39">
            <v>-2866</v>
          </cell>
          <cell r="CZ39">
            <v>-2866</v>
          </cell>
          <cell r="DA39">
            <v>-2866</v>
          </cell>
          <cell r="DB39">
            <v>-2866</v>
          </cell>
          <cell r="DC39">
            <v>-2866</v>
          </cell>
          <cell r="DD39">
            <v>-2866</v>
          </cell>
          <cell r="DE39">
            <v>-2866</v>
          </cell>
          <cell r="DF39">
            <v>-2866</v>
          </cell>
          <cell r="DG39">
            <v>-2866</v>
          </cell>
          <cell r="DH39">
            <v>-2866</v>
          </cell>
          <cell r="DI39">
            <v>-2866</v>
          </cell>
          <cell r="DJ39">
            <v>-2866</v>
          </cell>
          <cell r="DK39">
            <v>-2866</v>
          </cell>
          <cell r="DL39">
            <v>-2866</v>
          </cell>
          <cell r="DM39">
            <v>-2866</v>
          </cell>
          <cell r="DN39">
            <v>-2866</v>
          </cell>
          <cell r="DO39">
            <v>-2866</v>
          </cell>
          <cell r="DP39">
            <v>-2866</v>
          </cell>
          <cell r="DQ39">
            <v>-2866</v>
          </cell>
        </row>
        <row r="40">
          <cell r="A40">
            <v>198</v>
          </cell>
          <cell r="B40">
            <v>-11125</v>
          </cell>
          <cell r="C40">
            <v>-11125</v>
          </cell>
          <cell r="D40">
            <v>-11125</v>
          </cell>
          <cell r="E40">
            <v>-10060</v>
          </cell>
          <cell r="F40">
            <v>-10060</v>
          </cell>
          <cell r="G40">
            <v>-10060</v>
          </cell>
          <cell r="H40">
            <v>-10060</v>
          </cell>
          <cell r="I40">
            <v>-5693</v>
          </cell>
          <cell r="J40">
            <v>-10060</v>
          </cell>
          <cell r="K40">
            <v>-10060</v>
          </cell>
          <cell r="L40">
            <v>-10060</v>
          </cell>
          <cell r="M40">
            <v>-10060</v>
          </cell>
          <cell r="N40">
            <v>-371723.68</v>
          </cell>
          <cell r="O40">
            <v>-371723.68</v>
          </cell>
          <cell r="P40">
            <v>-371723.68</v>
          </cell>
          <cell r="Q40">
            <v>-371723.68</v>
          </cell>
          <cell r="R40">
            <v>-371723.68</v>
          </cell>
          <cell r="S40">
            <v>-371723.68</v>
          </cell>
          <cell r="T40">
            <v>-371723.68</v>
          </cell>
          <cell r="U40">
            <v>-371723.68</v>
          </cell>
          <cell r="V40">
            <v>-371723.68</v>
          </cell>
          <cell r="W40">
            <v>-408896.04799999995</v>
          </cell>
          <cell r="X40">
            <v>-408896.04799999995</v>
          </cell>
          <cell r="Y40">
            <v>-408896.04799999995</v>
          </cell>
          <cell r="Z40">
            <v>-408896.04799999995</v>
          </cell>
          <cell r="AA40">
            <v>-408896.04799999995</v>
          </cell>
          <cell r="AB40">
            <v>-408896.04799999995</v>
          </cell>
          <cell r="AC40">
            <v>-408896.04799999995</v>
          </cell>
          <cell r="AD40">
            <v>-408896.04799999995</v>
          </cell>
          <cell r="AE40">
            <v>-408896.04799999995</v>
          </cell>
          <cell r="AF40">
            <v>-408896.04799999995</v>
          </cell>
          <cell r="AG40">
            <v>-408896.04799999995</v>
          </cell>
          <cell r="AH40">
            <v>-408896.04799999995</v>
          </cell>
          <cell r="AI40">
            <v>-408896.04799999995</v>
          </cell>
          <cell r="AJ40">
            <v>-408896.04799999995</v>
          </cell>
          <cell r="AK40">
            <v>-408896.04799999995</v>
          </cell>
          <cell r="AL40">
            <v>-408896.04799999995</v>
          </cell>
          <cell r="AM40">
            <v>-408896.04799999995</v>
          </cell>
          <cell r="AN40">
            <v>-408896.04799999995</v>
          </cell>
          <cell r="AO40">
            <v>-408896.04799999995</v>
          </cell>
          <cell r="AP40">
            <v>-408896.04799999995</v>
          </cell>
          <cell r="AQ40">
            <v>-408896.04799999995</v>
          </cell>
          <cell r="AR40">
            <v>-408896.04799999995</v>
          </cell>
          <cell r="AS40">
            <v>-408896.04799999995</v>
          </cell>
          <cell r="AT40">
            <v>-408896.04799999995</v>
          </cell>
          <cell r="AU40">
            <v>-429340.85039999994</v>
          </cell>
          <cell r="AV40">
            <v>-429340.85039999994</v>
          </cell>
          <cell r="AW40">
            <v>-429340.85039999994</v>
          </cell>
          <cell r="AX40">
            <v>-429340.85039999994</v>
          </cell>
          <cell r="AY40">
            <v>-429340.85039999994</v>
          </cell>
          <cell r="AZ40">
            <v>-429340.85039999994</v>
          </cell>
          <cell r="BA40">
            <v>-429340.85039999994</v>
          </cell>
          <cell r="BB40">
            <v>-429340.85039999994</v>
          </cell>
          <cell r="BC40">
            <v>-429340.85039999994</v>
          </cell>
          <cell r="BD40">
            <v>-429340.85039999994</v>
          </cell>
          <cell r="BE40">
            <v>-429340.85039999994</v>
          </cell>
          <cell r="BF40">
            <v>-429340.85039999994</v>
          </cell>
          <cell r="BG40">
            <v>-429340.85039999994</v>
          </cell>
          <cell r="BH40">
            <v>-429340.85039999994</v>
          </cell>
          <cell r="BI40">
            <v>-429340.85039999994</v>
          </cell>
          <cell r="BJ40">
            <v>-429340.85039999994</v>
          </cell>
          <cell r="BK40">
            <v>-429340.85039999994</v>
          </cell>
          <cell r="BL40">
            <v>-429340.85039999994</v>
          </cell>
          <cell r="BM40">
            <v>-429340.85039999994</v>
          </cell>
          <cell r="BN40">
            <v>-429340.85039999994</v>
          </cell>
          <cell r="BO40">
            <v>-429340.85039999994</v>
          </cell>
          <cell r="BP40">
            <v>-429340.85039999994</v>
          </cell>
          <cell r="BQ40">
            <v>-429340.85039999994</v>
          </cell>
          <cell r="BR40">
            <v>-429340.85039999994</v>
          </cell>
          <cell r="BS40">
            <v>-450807.89291999995</v>
          </cell>
          <cell r="BT40">
            <v>-450807.89291999995</v>
          </cell>
          <cell r="BU40">
            <v>-450807.89291999995</v>
          </cell>
          <cell r="BV40">
            <v>-450807.89291999995</v>
          </cell>
          <cell r="BW40">
            <v>-450807.89291999995</v>
          </cell>
          <cell r="BX40">
            <v>-450807.89291999995</v>
          </cell>
          <cell r="BY40">
            <v>-450807.89291999995</v>
          </cell>
          <cell r="BZ40">
            <v>-450807.89291999995</v>
          </cell>
          <cell r="CA40">
            <v>-450807.89291999995</v>
          </cell>
          <cell r="CB40">
            <v>-450807.89291999995</v>
          </cell>
          <cell r="CC40">
            <v>-450807.89291999995</v>
          </cell>
          <cell r="CD40">
            <v>-450807.89291999995</v>
          </cell>
          <cell r="CE40">
            <v>-450807.89291999995</v>
          </cell>
          <cell r="CF40">
            <v>-450807.89291999995</v>
          </cell>
          <cell r="CG40">
            <v>-450807.89291999995</v>
          </cell>
          <cell r="CH40">
            <v>-450807.89291999995</v>
          </cell>
          <cell r="CI40">
            <v>-450807.89291999995</v>
          </cell>
          <cell r="CJ40">
            <v>-450807.89291999995</v>
          </cell>
          <cell r="CK40">
            <v>-450807.89291999995</v>
          </cell>
          <cell r="CL40">
            <v>-450807.89291999995</v>
          </cell>
          <cell r="CM40">
            <v>-450807.89291999995</v>
          </cell>
          <cell r="CN40">
            <v>-450807.89291999995</v>
          </cell>
          <cell r="CO40">
            <v>-450807.89291999995</v>
          </cell>
          <cell r="CP40">
            <v>-450807.89291999995</v>
          </cell>
          <cell r="CQ40">
            <v>-473348.28756600001</v>
          </cell>
          <cell r="CR40">
            <v>-473348.28756600001</v>
          </cell>
          <cell r="CS40">
            <v>-473348.28756600001</v>
          </cell>
          <cell r="CT40">
            <v>-473348.28756600001</v>
          </cell>
          <cell r="CU40">
            <v>-473348.28756600001</v>
          </cell>
          <cell r="CV40">
            <v>-473348.28756600001</v>
          </cell>
          <cell r="CW40">
            <v>-473348.28756600001</v>
          </cell>
          <cell r="CX40">
            <v>-473348.28756600001</v>
          </cell>
          <cell r="CY40">
            <v>-473348.28756600001</v>
          </cell>
          <cell r="CZ40">
            <v>-473348.28756600001</v>
          </cell>
          <cell r="DA40">
            <v>-473348.28756600001</v>
          </cell>
          <cell r="DB40">
            <v>-473348.28756600001</v>
          </cell>
          <cell r="DC40">
            <v>-473348.28756600001</v>
          </cell>
          <cell r="DD40">
            <v>-473348.28756600001</v>
          </cell>
          <cell r="DE40">
            <v>-473348.28756600001</v>
          </cell>
          <cell r="DF40">
            <v>-473348.28756600001</v>
          </cell>
          <cell r="DG40">
            <v>-473348.28756600001</v>
          </cell>
          <cell r="DH40">
            <v>-473348.28756600001</v>
          </cell>
          <cell r="DI40">
            <v>-473348.28756600001</v>
          </cell>
          <cell r="DJ40">
            <v>-473348.28756600001</v>
          </cell>
          <cell r="DK40">
            <v>-473348.28756600001</v>
          </cell>
          <cell r="DL40">
            <v>-473348.28756600001</v>
          </cell>
          <cell r="DM40">
            <v>-473348.28756600001</v>
          </cell>
          <cell r="DN40">
            <v>-473348.28756600001</v>
          </cell>
          <cell r="DO40">
            <v>-497015.70194430003</v>
          </cell>
          <cell r="DP40">
            <v>-497015.70194430003</v>
          </cell>
          <cell r="DQ40">
            <v>-497015.70194430003</v>
          </cell>
        </row>
        <row r="41">
          <cell r="A41">
            <v>203</v>
          </cell>
          <cell r="B41">
            <v>-248100</v>
          </cell>
          <cell r="C41">
            <v>-248100</v>
          </cell>
          <cell r="D41">
            <v>-248100</v>
          </cell>
          <cell r="E41">
            <v>-247444</v>
          </cell>
          <cell r="F41">
            <v>-247444</v>
          </cell>
          <cell r="G41">
            <v>-247444</v>
          </cell>
          <cell r="H41">
            <v>-244820</v>
          </cell>
          <cell r="I41">
            <v>-244820</v>
          </cell>
          <cell r="J41">
            <v>-244820</v>
          </cell>
          <cell r="K41">
            <v>-244820</v>
          </cell>
          <cell r="L41">
            <v>-244820</v>
          </cell>
          <cell r="M41">
            <v>-244820</v>
          </cell>
          <cell r="N41">
            <v>-22575</v>
          </cell>
          <cell r="O41">
            <v>-22575</v>
          </cell>
          <cell r="P41">
            <v>-22575</v>
          </cell>
          <cell r="Q41">
            <v>-22575</v>
          </cell>
          <cell r="R41">
            <v>-22575</v>
          </cell>
          <cell r="S41">
            <v>-22575</v>
          </cell>
          <cell r="T41">
            <v>-22575</v>
          </cell>
          <cell r="U41">
            <v>-22575</v>
          </cell>
          <cell r="V41">
            <v>-22575</v>
          </cell>
          <cell r="W41">
            <v>-24832.5</v>
          </cell>
          <cell r="X41">
            <v>-24832.5</v>
          </cell>
          <cell r="Y41">
            <v>-24832.5</v>
          </cell>
          <cell r="Z41">
            <v>-24832.5</v>
          </cell>
          <cell r="AA41">
            <v>-24832.5</v>
          </cell>
          <cell r="AB41">
            <v>-24832.5</v>
          </cell>
          <cell r="AC41">
            <v>-24832.5</v>
          </cell>
          <cell r="AD41">
            <v>-24832.5</v>
          </cell>
          <cell r="AE41">
            <v>-24832.5</v>
          </cell>
          <cell r="AF41">
            <v>-24832.5</v>
          </cell>
          <cell r="AG41">
            <v>-24832.5</v>
          </cell>
          <cell r="AH41">
            <v>-24832.5</v>
          </cell>
          <cell r="AI41">
            <v>-24832.5</v>
          </cell>
          <cell r="AJ41">
            <v>-24832.5</v>
          </cell>
          <cell r="AK41">
            <v>-24832.5</v>
          </cell>
          <cell r="AL41">
            <v>-24832.5</v>
          </cell>
          <cell r="AM41">
            <v>-24832.5</v>
          </cell>
          <cell r="AN41">
            <v>-24832.5</v>
          </cell>
          <cell r="AO41">
            <v>-24832.5</v>
          </cell>
          <cell r="AP41">
            <v>-24832.5</v>
          </cell>
          <cell r="AQ41">
            <v>-24832.5</v>
          </cell>
          <cell r="AR41">
            <v>-24832.5</v>
          </cell>
          <cell r="AS41">
            <v>-24832.5</v>
          </cell>
          <cell r="AT41">
            <v>-24832.5</v>
          </cell>
          <cell r="AU41">
            <v>-26074.125</v>
          </cell>
          <cell r="AV41">
            <v>-26074.125</v>
          </cell>
          <cell r="AW41">
            <v>-26074.125</v>
          </cell>
          <cell r="AX41">
            <v>-26074.125</v>
          </cell>
          <cell r="AY41">
            <v>-26074.125</v>
          </cell>
          <cell r="AZ41">
            <v>-26074.125</v>
          </cell>
          <cell r="BA41">
            <v>-26074.125</v>
          </cell>
          <cell r="BB41">
            <v>-26074.125</v>
          </cell>
          <cell r="BC41">
            <v>-26074.125</v>
          </cell>
          <cell r="BD41">
            <v>-26074.125</v>
          </cell>
          <cell r="BE41">
            <v>-26074.125</v>
          </cell>
          <cell r="BF41">
            <v>-26074.125</v>
          </cell>
          <cell r="BG41">
            <v>-26074.125</v>
          </cell>
          <cell r="BH41">
            <v>-26074.125</v>
          </cell>
          <cell r="BI41">
            <v>-26074.125</v>
          </cell>
          <cell r="BJ41">
            <v>-26074.125</v>
          </cell>
          <cell r="BK41">
            <v>-26074.125</v>
          </cell>
          <cell r="BL41">
            <v>-26074.125</v>
          </cell>
          <cell r="BM41">
            <v>-26074.125</v>
          </cell>
          <cell r="BN41">
            <v>-26074.125</v>
          </cell>
          <cell r="BO41">
            <v>-26074.125</v>
          </cell>
          <cell r="BP41">
            <v>-26074.125</v>
          </cell>
          <cell r="BQ41">
            <v>-26074.125</v>
          </cell>
          <cell r="BR41">
            <v>-26074.125</v>
          </cell>
          <cell r="BS41">
            <v>-27377.831250000003</v>
          </cell>
          <cell r="BT41">
            <v>-27377.831250000003</v>
          </cell>
          <cell r="BU41">
            <v>-27377.831250000003</v>
          </cell>
          <cell r="BV41">
            <v>-27377.831250000003</v>
          </cell>
          <cell r="BW41">
            <v>-27377.831250000003</v>
          </cell>
          <cell r="BX41">
            <v>-27377.831250000003</v>
          </cell>
          <cell r="BY41">
            <v>-27377.831250000003</v>
          </cell>
          <cell r="BZ41">
            <v>-27377.831250000003</v>
          </cell>
          <cell r="CA41">
            <v>-27377.831250000003</v>
          </cell>
          <cell r="CB41">
            <v>-27377.831250000003</v>
          </cell>
          <cell r="CC41">
            <v>-27377.831250000003</v>
          </cell>
          <cell r="CD41">
            <v>-27377.831250000003</v>
          </cell>
          <cell r="CE41">
            <v>-27377.831250000003</v>
          </cell>
          <cell r="CF41">
            <v>-27377.831250000003</v>
          </cell>
          <cell r="CG41">
            <v>-27377.831250000003</v>
          </cell>
          <cell r="CH41">
            <v>-27377.831250000003</v>
          </cell>
          <cell r="CI41">
            <v>-27377.831250000003</v>
          </cell>
          <cell r="CJ41">
            <v>-27377.831250000003</v>
          </cell>
          <cell r="CK41">
            <v>-27377.831250000003</v>
          </cell>
          <cell r="CL41">
            <v>-27377.831250000003</v>
          </cell>
          <cell r="CM41">
            <v>-27377.831250000003</v>
          </cell>
          <cell r="CN41">
            <v>-27377.831250000003</v>
          </cell>
          <cell r="CO41">
            <v>-27377.831250000003</v>
          </cell>
          <cell r="CP41">
            <v>-27377.831250000003</v>
          </cell>
          <cell r="CQ41">
            <v>-28746.7228125</v>
          </cell>
          <cell r="CR41">
            <v>-28746.7228125</v>
          </cell>
          <cell r="CS41">
            <v>-28746.7228125</v>
          </cell>
          <cell r="CT41">
            <v>-28746.7228125</v>
          </cell>
          <cell r="CU41">
            <v>-28746.7228125</v>
          </cell>
          <cell r="CV41">
            <v>-28746.7228125</v>
          </cell>
          <cell r="CW41">
            <v>-28746.7228125</v>
          </cell>
          <cell r="CX41">
            <v>-28746.7228125</v>
          </cell>
          <cell r="CY41">
            <v>-28746.7228125</v>
          </cell>
          <cell r="CZ41">
            <v>-28746.7228125</v>
          </cell>
          <cell r="DA41">
            <v>-28746.7228125</v>
          </cell>
          <cell r="DB41">
            <v>-28746.7228125</v>
          </cell>
          <cell r="DC41">
            <v>-28746.7228125</v>
          </cell>
          <cell r="DD41">
            <v>-28746.7228125</v>
          </cell>
          <cell r="DE41">
            <v>-28746.7228125</v>
          </cell>
          <cell r="DF41">
            <v>-28746.7228125</v>
          </cell>
          <cell r="DG41">
            <v>-28746.7228125</v>
          </cell>
          <cell r="DH41">
            <v>-28746.7228125</v>
          </cell>
          <cell r="DI41">
            <v>-28746.7228125</v>
          </cell>
          <cell r="DJ41">
            <v>-28746.7228125</v>
          </cell>
          <cell r="DK41">
            <v>-28746.7228125</v>
          </cell>
          <cell r="DL41">
            <v>-28746.7228125</v>
          </cell>
          <cell r="DM41">
            <v>-28746.7228125</v>
          </cell>
          <cell r="DN41">
            <v>-28746.7228125</v>
          </cell>
          <cell r="DO41">
            <v>-30184.058953125001</v>
          </cell>
          <cell r="DP41">
            <v>-30184.058953125001</v>
          </cell>
          <cell r="DQ41">
            <v>-30184.058953125001</v>
          </cell>
        </row>
        <row r="42">
          <cell r="A42">
            <v>205</v>
          </cell>
          <cell r="B42">
            <v>-423300</v>
          </cell>
          <cell r="C42">
            <v>-423300</v>
          </cell>
          <cell r="D42">
            <v>-423300</v>
          </cell>
          <cell r="E42">
            <v>-422500</v>
          </cell>
          <cell r="F42">
            <v>-422500</v>
          </cell>
          <cell r="G42">
            <v>-422500</v>
          </cell>
          <cell r="H42">
            <v>-419300</v>
          </cell>
          <cell r="I42">
            <v>-419300</v>
          </cell>
          <cell r="J42">
            <v>-419300</v>
          </cell>
          <cell r="K42">
            <v>-419300</v>
          </cell>
          <cell r="L42">
            <v>-419300</v>
          </cell>
          <cell r="M42">
            <v>-419300</v>
          </cell>
          <cell r="N42">
            <v>-10060</v>
          </cell>
          <cell r="O42">
            <v>-10060</v>
          </cell>
          <cell r="P42">
            <v>-10060</v>
          </cell>
          <cell r="Q42">
            <v>-10060</v>
          </cell>
          <cell r="R42">
            <v>-10060</v>
          </cell>
          <cell r="S42">
            <v>-10060</v>
          </cell>
          <cell r="T42">
            <v>-10060</v>
          </cell>
          <cell r="U42">
            <v>-10060</v>
          </cell>
          <cell r="V42">
            <v>-10060</v>
          </cell>
          <cell r="W42">
            <v>-10060</v>
          </cell>
          <cell r="X42">
            <v>-10060</v>
          </cell>
          <cell r="Y42">
            <v>-10060</v>
          </cell>
          <cell r="Z42">
            <v>-10060</v>
          </cell>
          <cell r="AA42">
            <v>-10060</v>
          </cell>
          <cell r="AB42">
            <v>-10060</v>
          </cell>
          <cell r="AC42">
            <v>-10060</v>
          </cell>
          <cell r="AD42">
            <v>-10060</v>
          </cell>
          <cell r="AE42">
            <v>-10060</v>
          </cell>
          <cell r="AF42">
            <v>-10060</v>
          </cell>
          <cell r="AG42">
            <v>-10060</v>
          </cell>
          <cell r="AH42">
            <v>-10060</v>
          </cell>
          <cell r="AI42">
            <v>-10060</v>
          </cell>
          <cell r="AJ42">
            <v>-10060</v>
          </cell>
          <cell r="AK42">
            <v>-10060</v>
          </cell>
          <cell r="AL42">
            <v>-10060</v>
          </cell>
          <cell r="AM42">
            <v>-10060</v>
          </cell>
          <cell r="AN42">
            <v>-10060</v>
          </cell>
          <cell r="AO42">
            <v>-10060</v>
          </cell>
          <cell r="AP42">
            <v>-10060</v>
          </cell>
          <cell r="AQ42">
            <v>-10060</v>
          </cell>
          <cell r="AR42">
            <v>-10060</v>
          </cell>
          <cell r="AS42">
            <v>-10060</v>
          </cell>
          <cell r="AT42">
            <v>-10060</v>
          </cell>
          <cell r="AU42">
            <v>-10060</v>
          </cell>
          <cell r="AV42">
            <v>-10060</v>
          </cell>
          <cell r="AW42">
            <v>-10060</v>
          </cell>
          <cell r="AX42">
            <v>-10060</v>
          </cell>
          <cell r="AY42">
            <v>-10060</v>
          </cell>
          <cell r="AZ42">
            <v>-10060</v>
          </cell>
          <cell r="BA42">
            <v>-10060</v>
          </cell>
          <cell r="BB42">
            <v>-10060</v>
          </cell>
          <cell r="BC42">
            <v>-10060</v>
          </cell>
          <cell r="BD42">
            <v>-10060</v>
          </cell>
          <cell r="BE42">
            <v>-10060</v>
          </cell>
          <cell r="BF42">
            <v>-10060</v>
          </cell>
          <cell r="BG42">
            <v>-10060</v>
          </cell>
          <cell r="BH42">
            <v>-10060</v>
          </cell>
          <cell r="BI42">
            <v>-10060</v>
          </cell>
          <cell r="BJ42">
            <v>-10060</v>
          </cell>
          <cell r="BK42">
            <v>-10060</v>
          </cell>
          <cell r="BL42">
            <v>-10060</v>
          </cell>
          <cell r="BM42">
            <v>-10060</v>
          </cell>
          <cell r="BN42">
            <v>-10060</v>
          </cell>
          <cell r="BO42">
            <v>-10060</v>
          </cell>
          <cell r="BP42">
            <v>-10060</v>
          </cell>
          <cell r="BQ42">
            <v>-10060</v>
          </cell>
          <cell r="BR42">
            <v>-10060</v>
          </cell>
          <cell r="BS42">
            <v>-10060</v>
          </cell>
          <cell r="BT42">
            <v>-10060</v>
          </cell>
          <cell r="BU42">
            <v>-10060</v>
          </cell>
          <cell r="BV42">
            <v>-10060</v>
          </cell>
          <cell r="BW42">
            <v>-10060</v>
          </cell>
          <cell r="BX42">
            <v>-10060</v>
          </cell>
          <cell r="BY42">
            <v>-10060</v>
          </cell>
          <cell r="BZ42">
            <v>-10060</v>
          </cell>
          <cell r="CA42">
            <v>-10060</v>
          </cell>
          <cell r="CB42">
            <v>-10060</v>
          </cell>
          <cell r="CC42">
            <v>-10060</v>
          </cell>
          <cell r="CD42">
            <v>-10060</v>
          </cell>
          <cell r="CE42">
            <v>-10060</v>
          </cell>
          <cell r="CF42">
            <v>-10060</v>
          </cell>
          <cell r="CG42">
            <v>-10060</v>
          </cell>
          <cell r="CH42">
            <v>-10060</v>
          </cell>
          <cell r="CI42">
            <v>-10060</v>
          </cell>
          <cell r="CJ42">
            <v>-10060</v>
          </cell>
          <cell r="CK42">
            <v>-10060</v>
          </cell>
          <cell r="CL42">
            <v>-10060</v>
          </cell>
          <cell r="CM42">
            <v>-10060</v>
          </cell>
          <cell r="CN42">
            <v>-10060</v>
          </cell>
          <cell r="CO42">
            <v>-10060</v>
          </cell>
          <cell r="CP42">
            <v>-10060</v>
          </cell>
          <cell r="CQ42">
            <v>-10060</v>
          </cell>
          <cell r="CR42">
            <v>-10060</v>
          </cell>
          <cell r="CS42">
            <v>-10060</v>
          </cell>
          <cell r="CT42">
            <v>-10060</v>
          </cell>
          <cell r="CU42">
            <v>-10060</v>
          </cell>
          <cell r="CV42">
            <v>-10060</v>
          </cell>
          <cell r="CW42">
            <v>-10060</v>
          </cell>
          <cell r="CX42">
            <v>-10060</v>
          </cell>
          <cell r="CY42">
            <v>-10060</v>
          </cell>
          <cell r="CZ42">
            <v>-10060</v>
          </cell>
          <cell r="DA42">
            <v>-10060</v>
          </cell>
          <cell r="DB42">
            <v>-10060</v>
          </cell>
          <cell r="DC42">
            <v>-10060</v>
          </cell>
          <cell r="DD42">
            <v>-10060</v>
          </cell>
          <cell r="DE42">
            <v>-10060</v>
          </cell>
          <cell r="DF42">
            <v>-10060</v>
          </cell>
          <cell r="DG42">
            <v>-10060</v>
          </cell>
          <cell r="DH42">
            <v>-10060</v>
          </cell>
          <cell r="DI42">
            <v>-10060</v>
          </cell>
          <cell r="DJ42">
            <v>-10060</v>
          </cell>
          <cell r="DK42">
            <v>-10060</v>
          </cell>
          <cell r="DL42">
            <v>-10060</v>
          </cell>
          <cell r="DM42">
            <v>-10060</v>
          </cell>
          <cell r="DN42">
            <v>-10060</v>
          </cell>
          <cell r="DO42">
            <v>-10060</v>
          </cell>
          <cell r="DP42">
            <v>-10060</v>
          </cell>
          <cell r="DQ42">
            <v>-10060</v>
          </cell>
        </row>
        <row r="43">
          <cell r="A43">
            <v>207</v>
          </cell>
          <cell r="B43">
            <v>-609469</v>
          </cell>
          <cell r="C43">
            <v>-609469</v>
          </cell>
          <cell r="D43">
            <v>-609469</v>
          </cell>
          <cell r="E43">
            <v>-609469</v>
          </cell>
          <cell r="F43">
            <v>-609469</v>
          </cell>
          <cell r="G43">
            <v>-609469</v>
          </cell>
          <cell r="H43">
            <v>-609469</v>
          </cell>
          <cell r="I43">
            <v>-609469</v>
          </cell>
          <cell r="J43">
            <v>-609469</v>
          </cell>
          <cell r="K43">
            <v>-609469</v>
          </cell>
          <cell r="L43">
            <v>-609469</v>
          </cell>
          <cell r="M43">
            <v>-609469</v>
          </cell>
          <cell r="N43">
            <v>-247444</v>
          </cell>
          <cell r="O43">
            <v>-247444</v>
          </cell>
          <cell r="P43">
            <v>-247444</v>
          </cell>
          <cell r="Q43">
            <v>-247444</v>
          </cell>
          <cell r="R43">
            <v>-247444</v>
          </cell>
          <cell r="S43">
            <v>-247444</v>
          </cell>
          <cell r="T43">
            <v>-247444</v>
          </cell>
          <cell r="U43">
            <v>-247444</v>
          </cell>
          <cell r="V43">
            <v>-247444</v>
          </cell>
          <cell r="W43">
            <v>-272188.40000000002</v>
          </cell>
          <cell r="X43">
            <v>-272188.40000000002</v>
          </cell>
          <cell r="Y43">
            <v>-272188.40000000002</v>
          </cell>
          <cell r="Z43">
            <v>-272188.40000000002</v>
          </cell>
          <cell r="AA43">
            <v>-272188.40000000002</v>
          </cell>
          <cell r="AB43">
            <v>-272188.40000000002</v>
          </cell>
          <cell r="AC43">
            <v>-272188.40000000002</v>
          </cell>
          <cell r="AD43">
            <v>-272188.40000000002</v>
          </cell>
          <cell r="AE43">
            <v>-272188.40000000002</v>
          </cell>
          <cell r="AF43">
            <v>-272188.40000000002</v>
          </cell>
          <cell r="AG43">
            <v>-272188.40000000002</v>
          </cell>
          <cell r="AH43">
            <v>-272188.40000000002</v>
          </cell>
          <cell r="AI43">
            <v>-272188.40000000002</v>
          </cell>
          <cell r="AJ43">
            <v>-272188.40000000002</v>
          </cell>
          <cell r="AK43">
            <v>-272188.40000000002</v>
          </cell>
          <cell r="AL43">
            <v>-272188.40000000002</v>
          </cell>
          <cell r="AM43">
            <v>-272188.40000000002</v>
          </cell>
          <cell r="AN43">
            <v>-272188.40000000002</v>
          </cell>
          <cell r="AO43">
            <v>-272188.40000000002</v>
          </cell>
          <cell r="AP43">
            <v>-272188.40000000002</v>
          </cell>
          <cell r="AQ43">
            <v>-272188.40000000002</v>
          </cell>
          <cell r="AR43">
            <v>-272188.40000000002</v>
          </cell>
          <cell r="AS43">
            <v>-272188.40000000002</v>
          </cell>
          <cell r="AT43">
            <v>-272188.40000000002</v>
          </cell>
          <cell r="AU43">
            <v>-285797.82</v>
          </cell>
          <cell r="AV43">
            <v>-285797.82</v>
          </cell>
          <cell r="AW43">
            <v>-285797.82</v>
          </cell>
          <cell r="AX43">
            <v>-285797.82</v>
          </cell>
          <cell r="AY43">
            <v>-285797.82</v>
          </cell>
          <cell r="AZ43">
            <v>-285797.82</v>
          </cell>
          <cell r="BA43">
            <v>-285797.82</v>
          </cell>
          <cell r="BB43">
            <v>-285797.82</v>
          </cell>
          <cell r="BC43">
            <v>-285797.82</v>
          </cell>
          <cell r="BD43">
            <v>-285797.82</v>
          </cell>
          <cell r="BE43">
            <v>-285797.82</v>
          </cell>
          <cell r="BF43">
            <v>-285797.82</v>
          </cell>
          <cell r="BG43">
            <v>-285797.82</v>
          </cell>
          <cell r="BH43">
            <v>-285797.82</v>
          </cell>
          <cell r="BI43">
            <v>-285797.82</v>
          </cell>
          <cell r="BJ43">
            <v>-285797.82</v>
          </cell>
          <cell r="BK43">
            <v>-285797.82</v>
          </cell>
          <cell r="BL43">
            <v>-285797.82</v>
          </cell>
          <cell r="BM43">
            <v>-285797.82</v>
          </cell>
          <cell r="BN43">
            <v>-285797.82</v>
          </cell>
          <cell r="BO43">
            <v>-285797.82</v>
          </cell>
          <cell r="BP43">
            <v>-285797.82</v>
          </cell>
          <cell r="BQ43">
            <v>-285797.82</v>
          </cell>
          <cell r="BR43">
            <v>-285797.82</v>
          </cell>
          <cell r="BS43">
            <v>-300087.71100000007</v>
          </cell>
          <cell r="BT43">
            <v>-300087.71100000007</v>
          </cell>
          <cell r="BU43">
            <v>-300087.71100000007</v>
          </cell>
          <cell r="BV43">
            <v>-300087.71100000007</v>
          </cell>
          <cell r="BW43">
            <v>-300087.71100000007</v>
          </cell>
          <cell r="BX43">
            <v>-300087.71100000007</v>
          </cell>
          <cell r="BY43">
            <v>-300087.71100000007</v>
          </cell>
          <cell r="BZ43">
            <v>-300087.71100000007</v>
          </cell>
          <cell r="CA43">
            <v>-300087.71100000007</v>
          </cell>
          <cell r="CB43">
            <v>-300087.71100000007</v>
          </cell>
          <cell r="CC43">
            <v>-300087.71100000007</v>
          </cell>
          <cell r="CD43">
            <v>-300087.71100000007</v>
          </cell>
          <cell r="CE43">
            <v>-300087.71100000007</v>
          </cell>
          <cell r="CF43">
            <v>-300087.71100000007</v>
          </cell>
          <cell r="CG43">
            <v>-300087.71100000007</v>
          </cell>
          <cell r="CH43">
            <v>-300087.71100000007</v>
          </cell>
          <cell r="CI43">
            <v>-300087.71100000007</v>
          </cell>
          <cell r="CJ43">
            <v>-300087.71100000007</v>
          </cell>
          <cell r="CK43">
            <v>-300087.71100000007</v>
          </cell>
          <cell r="CL43">
            <v>-300087.71100000007</v>
          </cell>
          <cell r="CM43">
            <v>-300087.71100000007</v>
          </cell>
          <cell r="CN43">
            <v>-300087.71100000007</v>
          </cell>
          <cell r="CO43">
            <v>-300087.71100000007</v>
          </cell>
          <cell r="CP43">
            <v>-300087.71100000007</v>
          </cell>
          <cell r="CQ43">
            <v>-315092.09655000007</v>
          </cell>
          <cell r="CR43">
            <v>-315092.09655000007</v>
          </cell>
          <cell r="CS43">
            <v>-315092.09655000007</v>
          </cell>
          <cell r="CT43">
            <v>-315092.09655000007</v>
          </cell>
          <cell r="CU43">
            <v>-315092.09655000007</v>
          </cell>
          <cell r="CV43">
            <v>-315092.09655000007</v>
          </cell>
          <cell r="CW43">
            <v>-315092.09655000007</v>
          </cell>
          <cell r="CX43">
            <v>-315092.09655000007</v>
          </cell>
          <cell r="CY43">
            <v>-315092.09655000007</v>
          </cell>
          <cell r="CZ43">
            <v>-315092.09655000007</v>
          </cell>
          <cell r="DA43">
            <v>-315092.09655000007</v>
          </cell>
          <cell r="DB43">
            <v>-315092.09655000007</v>
          </cell>
          <cell r="DC43">
            <v>-315092.09655000007</v>
          </cell>
          <cell r="DD43">
            <v>-315092.09655000007</v>
          </cell>
          <cell r="DE43">
            <v>-315092.09655000007</v>
          </cell>
          <cell r="DF43">
            <v>-315092.09655000007</v>
          </cell>
          <cell r="DG43">
            <v>-315092.09655000007</v>
          </cell>
          <cell r="DH43">
            <v>-315092.09655000007</v>
          </cell>
          <cell r="DI43">
            <v>-315092.09655000007</v>
          </cell>
          <cell r="DJ43">
            <v>-315092.09655000007</v>
          </cell>
          <cell r="DK43">
            <v>-315092.09655000007</v>
          </cell>
          <cell r="DL43">
            <v>-315092.09655000007</v>
          </cell>
          <cell r="DM43">
            <v>-315092.09655000007</v>
          </cell>
          <cell r="DN43">
            <v>-315092.09655000007</v>
          </cell>
          <cell r="DO43">
            <v>-330846.70137750008</v>
          </cell>
          <cell r="DP43">
            <v>-330846.70137750008</v>
          </cell>
          <cell r="DQ43">
            <v>-330846.70137750008</v>
          </cell>
        </row>
        <row r="44">
          <cell r="A44">
            <v>211</v>
          </cell>
          <cell r="B44">
            <v>-12957.94</v>
          </cell>
          <cell r="C44">
            <v>-12957.94</v>
          </cell>
          <cell r="D44">
            <v>-12957.94</v>
          </cell>
          <cell r="E44">
            <v>-12957.94</v>
          </cell>
          <cell r="F44">
            <v>-12957.94</v>
          </cell>
          <cell r="G44">
            <v>-12957.94</v>
          </cell>
          <cell r="H44">
            <v>-12957.94</v>
          </cell>
          <cell r="I44">
            <v>-12957.94</v>
          </cell>
          <cell r="J44">
            <v>-12957.94</v>
          </cell>
          <cell r="K44">
            <v>-12957.94</v>
          </cell>
          <cell r="L44">
            <v>-12957.94</v>
          </cell>
          <cell r="M44">
            <v>-12957.94</v>
          </cell>
          <cell r="N44">
            <v>-398000</v>
          </cell>
          <cell r="O44">
            <v>-398000</v>
          </cell>
          <cell r="P44">
            <v>-398000</v>
          </cell>
          <cell r="Q44">
            <v>-398000</v>
          </cell>
          <cell r="R44">
            <v>-398000</v>
          </cell>
          <cell r="S44">
            <v>-398000</v>
          </cell>
          <cell r="T44">
            <v>-398000</v>
          </cell>
          <cell r="U44">
            <v>-398000</v>
          </cell>
          <cell r="V44">
            <v>-398000</v>
          </cell>
          <cell r="W44">
            <v>-437800</v>
          </cell>
          <cell r="X44">
            <v>-437800</v>
          </cell>
          <cell r="Y44">
            <v>-437800</v>
          </cell>
          <cell r="Z44">
            <v>-437800</v>
          </cell>
          <cell r="AA44">
            <v>-437800</v>
          </cell>
          <cell r="AB44">
            <v>-437800</v>
          </cell>
          <cell r="AC44">
            <v>-437800</v>
          </cell>
          <cell r="AD44">
            <v>-437800</v>
          </cell>
          <cell r="AE44">
            <v>-437800</v>
          </cell>
          <cell r="AF44">
            <v>-437800</v>
          </cell>
          <cell r="AG44">
            <v>-437800</v>
          </cell>
          <cell r="AH44">
            <v>-437800</v>
          </cell>
          <cell r="AI44">
            <v>-437800</v>
          </cell>
          <cell r="AJ44">
            <v>-437800</v>
          </cell>
          <cell r="AK44">
            <v>-437800</v>
          </cell>
          <cell r="AL44">
            <v>-437800</v>
          </cell>
          <cell r="AM44">
            <v>-437800</v>
          </cell>
          <cell r="AN44">
            <v>-437800</v>
          </cell>
          <cell r="AO44">
            <v>-437800</v>
          </cell>
          <cell r="AP44">
            <v>-437800</v>
          </cell>
          <cell r="AQ44">
            <v>-437800</v>
          </cell>
          <cell r="AR44">
            <v>-437800</v>
          </cell>
          <cell r="AS44">
            <v>-437800</v>
          </cell>
          <cell r="AT44">
            <v>-437800</v>
          </cell>
          <cell r="AU44">
            <v>-459690</v>
          </cell>
          <cell r="AV44">
            <v>-459690</v>
          </cell>
          <cell r="AW44">
            <v>-459690</v>
          </cell>
          <cell r="AX44">
            <v>-459690</v>
          </cell>
          <cell r="AY44">
            <v>-459690</v>
          </cell>
          <cell r="AZ44">
            <v>-459690</v>
          </cell>
          <cell r="BA44">
            <v>-459690</v>
          </cell>
          <cell r="BB44">
            <v>-459690</v>
          </cell>
          <cell r="BC44">
            <v>-459690</v>
          </cell>
          <cell r="BD44">
            <v>-459690</v>
          </cell>
          <cell r="BE44">
            <v>-459690</v>
          </cell>
          <cell r="BF44">
            <v>-459690</v>
          </cell>
          <cell r="BG44">
            <v>-459690</v>
          </cell>
          <cell r="BH44">
            <v>-459690</v>
          </cell>
          <cell r="BI44">
            <v>-459690</v>
          </cell>
          <cell r="BJ44">
            <v>-459690</v>
          </cell>
          <cell r="BK44">
            <v>-459690</v>
          </cell>
          <cell r="BL44">
            <v>-459690</v>
          </cell>
          <cell r="BM44">
            <v>-459690</v>
          </cell>
          <cell r="BN44">
            <v>-459690</v>
          </cell>
          <cell r="BO44">
            <v>-459690</v>
          </cell>
          <cell r="BP44">
            <v>-459690</v>
          </cell>
          <cell r="BQ44">
            <v>-459690</v>
          </cell>
          <cell r="BR44">
            <v>-459690</v>
          </cell>
          <cell r="BS44">
            <v>-482674.5</v>
          </cell>
          <cell r="BT44">
            <v>-482674.5</v>
          </cell>
          <cell r="BU44">
            <v>-482674.5</v>
          </cell>
          <cell r="BV44">
            <v>-482674.5</v>
          </cell>
          <cell r="BW44">
            <v>-482674.5</v>
          </cell>
          <cell r="BX44">
            <v>-482674.5</v>
          </cell>
          <cell r="BY44">
            <v>-482674.5</v>
          </cell>
          <cell r="BZ44">
            <v>-482674.5</v>
          </cell>
          <cell r="CA44">
            <v>-482674.5</v>
          </cell>
          <cell r="CB44">
            <v>-482674.5</v>
          </cell>
          <cell r="CC44">
            <v>-482674.5</v>
          </cell>
          <cell r="CD44">
            <v>-482674.5</v>
          </cell>
          <cell r="CE44">
            <v>-482674.5</v>
          </cell>
          <cell r="CF44">
            <v>-482674.5</v>
          </cell>
          <cell r="CG44">
            <v>-482674.5</v>
          </cell>
          <cell r="CH44">
            <v>-482674.5</v>
          </cell>
          <cell r="CI44">
            <v>-482674.5</v>
          </cell>
          <cell r="CJ44">
            <v>-482674.5</v>
          </cell>
          <cell r="CK44">
            <v>-482674.5</v>
          </cell>
          <cell r="CL44">
            <v>-482674.5</v>
          </cell>
          <cell r="CM44">
            <v>-482674.5</v>
          </cell>
          <cell r="CN44">
            <v>-482674.5</v>
          </cell>
          <cell r="CO44">
            <v>-482674.5</v>
          </cell>
          <cell r="CP44">
            <v>-482674.5</v>
          </cell>
          <cell r="CQ44">
            <v>-506808.22500000009</v>
          </cell>
          <cell r="CR44">
            <v>-506808.22500000009</v>
          </cell>
          <cell r="CS44">
            <v>-506808.22500000009</v>
          </cell>
          <cell r="CT44">
            <v>-506808.22500000009</v>
          </cell>
          <cell r="CU44">
            <v>-506808.22500000009</v>
          </cell>
          <cell r="CV44">
            <v>-506808.22500000009</v>
          </cell>
          <cell r="CW44">
            <v>-506808.22500000009</v>
          </cell>
          <cell r="CX44">
            <v>-506808.22500000009</v>
          </cell>
          <cell r="CY44">
            <v>-506808.22500000009</v>
          </cell>
          <cell r="CZ44">
            <v>-506808.22500000009</v>
          </cell>
          <cell r="DA44">
            <v>-506808.22500000009</v>
          </cell>
          <cell r="DB44">
            <v>-506808.22500000009</v>
          </cell>
          <cell r="DC44">
            <v>-506808.22500000009</v>
          </cell>
          <cell r="DD44">
            <v>-506808.22500000009</v>
          </cell>
          <cell r="DE44">
            <v>-506808.22500000009</v>
          </cell>
          <cell r="DF44">
            <v>-506808.22500000009</v>
          </cell>
          <cell r="DG44">
            <v>-506808.22500000009</v>
          </cell>
          <cell r="DH44">
            <v>-506808.22500000009</v>
          </cell>
          <cell r="DI44">
            <v>-506808.22500000009</v>
          </cell>
          <cell r="DJ44">
            <v>-506808.22500000009</v>
          </cell>
          <cell r="DK44">
            <v>-506808.22500000009</v>
          </cell>
          <cell r="DL44">
            <v>-506808.22500000009</v>
          </cell>
          <cell r="DM44">
            <v>-506808.22500000009</v>
          </cell>
          <cell r="DN44">
            <v>-506808.22500000009</v>
          </cell>
          <cell r="DO44">
            <v>-532148.6362500001</v>
          </cell>
          <cell r="DP44">
            <v>-532148.6362500001</v>
          </cell>
          <cell r="DQ44">
            <v>-532148.6362500001</v>
          </cell>
        </row>
        <row r="45">
          <cell r="A45">
            <v>216</v>
          </cell>
          <cell r="B45">
            <v>-295806.56</v>
          </cell>
          <cell r="C45">
            <v>-296162.52</v>
          </cell>
          <cell r="D45">
            <v>-295221.18</v>
          </cell>
          <cell r="E45">
            <v>-295839.89</v>
          </cell>
          <cell r="F45">
            <v>-298012.48</v>
          </cell>
          <cell r="G45">
            <v>-300106.11</v>
          </cell>
          <cell r="H45">
            <v>-305769.14</v>
          </cell>
          <cell r="I45">
            <v>-296000</v>
          </cell>
          <cell r="J45">
            <v>-311916.80592856073</v>
          </cell>
          <cell r="K45">
            <v>-338203.06341106852</v>
          </cell>
          <cell r="L45">
            <v>-339358.10774872056</v>
          </cell>
          <cell r="M45">
            <v>-340999.25801129121</v>
          </cell>
          <cell r="N45">
            <v>-660637.86245148955</v>
          </cell>
          <cell r="O45">
            <v>-660637.86245148955</v>
          </cell>
          <cell r="P45">
            <v>-660637.86245148955</v>
          </cell>
          <cell r="Q45">
            <v>-660637.86245148955</v>
          </cell>
          <cell r="R45">
            <v>-658918.32703404606</v>
          </cell>
          <cell r="S45">
            <v>-658918.32703404606</v>
          </cell>
          <cell r="T45">
            <v>-658918.32703404606</v>
          </cell>
          <cell r="U45">
            <v>-658918.32703404606</v>
          </cell>
          <cell r="V45">
            <v>-658918.32703404606</v>
          </cell>
          <cell r="W45">
            <v>-658918.32703404606</v>
          </cell>
          <cell r="X45">
            <v>-658918.32703404606</v>
          </cell>
          <cell r="Y45">
            <v>-658918.32703404606</v>
          </cell>
          <cell r="Z45">
            <v>-658918.32703404606</v>
          </cell>
          <cell r="AA45">
            <v>-658918.32703404606</v>
          </cell>
          <cell r="AB45">
            <v>-658918.32703404606</v>
          </cell>
          <cell r="AC45">
            <v>-658918.32703404606</v>
          </cell>
          <cell r="AD45">
            <v>-657291.64525158051</v>
          </cell>
          <cell r="AE45">
            <v>-657291.64525158051</v>
          </cell>
          <cell r="AF45">
            <v>-657291.64525158051</v>
          </cell>
          <cell r="AG45">
            <v>-657291.64525158051</v>
          </cell>
          <cell r="AH45">
            <v>-657291.64525158051</v>
          </cell>
          <cell r="AI45">
            <v>-657291.64525158051</v>
          </cell>
          <cell r="AJ45">
            <v>-657291.64525158051</v>
          </cell>
          <cell r="AK45">
            <v>-657291.64525158051</v>
          </cell>
          <cell r="AL45">
            <v>-657291.64525158051</v>
          </cell>
          <cell r="AM45">
            <v>-657291.64525158051</v>
          </cell>
          <cell r="AN45">
            <v>-657291.64525158051</v>
          </cell>
          <cell r="AO45">
            <v>-657291.64525158051</v>
          </cell>
          <cell r="AP45">
            <v>-655750.07930117811</v>
          </cell>
          <cell r="AQ45">
            <v>-655750.07930117811</v>
          </cell>
          <cell r="AR45">
            <v>-655750.07930117811</v>
          </cell>
          <cell r="AS45">
            <v>-655750.07930117811</v>
          </cell>
          <cell r="AT45">
            <v>-655750.07930117811</v>
          </cell>
          <cell r="AU45">
            <v>-655750.07930117811</v>
          </cell>
          <cell r="AV45">
            <v>-655750.07930117811</v>
          </cell>
          <cell r="AW45">
            <v>-655750.07930117811</v>
          </cell>
          <cell r="AX45">
            <v>-655750.07930117811</v>
          </cell>
          <cell r="AY45">
            <v>-655750.07930117811</v>
          </cell>
          <cell r="AZ45">
            <v>-655750.07930117811</v>
          </cell>
          <cell r="BA45">
            <v>-655750.07930117811</v>
          </cell>
          <cell r="BB45">
            <v>-654286.53619683359</v>
          </cell>
          <cell r="BC45">
            <v>-654286.53619683359</v>
          </cell>
          <cell r="BD45">
            <v>-654286.53619683359</v>
          </cell>
          <cell r="BE45">
            <v>-654286.53619683359</v>
          </cell>
          <cell r="BF45">
            <v>-654286.53619683359</v>
          </cell>
          <cell r="BG45">
            <v>-654286.53619683359</v>
          </cell>
          <cell r="BH45">
            <v>-654286.53619683359</v>
          </cell>
          <cell r="BI45">
            <v>-654286.53619683359</v>
          </cell>
          <cell r="BJ45">
            <v>-654286.53619683359</v>
          </cell>
          <cell r="BK45">
            <v>-654286.53619683359</v>
          </cell>
          <cell r="BL45">
            <v>-654286.53619683359</v>
          </cell>
          <cell r="BM45">
            <v>-654286.53619683359</v>
          </cell>
          <cell r="BN45">
            <v>-653091.19662581314</v>
          </cell>
          <cell r="BO45">
            <v>-653091.19662581314</v>
          </cell>
          <cell r="BP45">
            <v>-653091.19662581314</v>
          </cell>
          <cell r="BQ45">
            <v>-653091.19662581314</v>
          </cell>
          <cell r="BR45">
            <v>-653091.19662581314</v>
          </cell>
          <cell r="BS45">
            <v>-653091.19662581314</v>
          </cell>
          <cell r="BT45">
            <v>-653091.19662581314</v>
          </cell>
          <cell r="BU45">
            <v>-653091.19662581314</v>
          </cell>
          <cell r="BV45">
            <v>-653091.19662581314</v>
          </cell>
          <cell r="BW45">
            <v>-653091.19662581314</v>
          </cell>
          <cell r="BX45">
            <v>-653091.19662581314</v>
          </cell>
          <cell r="BY45">
            <v>-653091.19662581314</v>
          </cell>
          <cell r="BZ45">
            <v>-651895.85705479258</v>
          </cell>
          <cell r="CA45">
            <v>-651895.85705479258</v>
          </cell>
          <cell r="CB45">
            <v>-651895.85705479258</v>
          </cell>
          <cell r="CC45">
            <v>-651895.85705479258</v>
          </cell>
          <cell r="CD45">
            <v>-651895.85705479258</v>
          </cell>
          <cell r="CE45">
            <v>-651895.85705479258</v>
          </cell>
          <cell r="CF45">
            <v>-651895.85705479258</v>
          </cell>
          <cell r="CG45">
            <v>-651895.85705479258</v>
          </cell>
          <cell r="CH45">
            <v>-651895.85705479258</v>
          </cell>
          <cell r="CI45">
            <v>-651895.85705479258</v>
          </cell>
          <cell r="CJ45">
            <v>-651895.85705479258</v>
          </cell>
          <cell r="CK45">
            <v>-651895.85705479258</v>
          </cell>
          <cell r="CL45">
            <v>-650700.51748377201</v>
          </cell>
          <cell r="CM45">
            <v>-650700.51748377201</v>
          </cell>
          <cell r="CN45">
            <v>-650700.51748377201</v>
          </cell>
          <cell r="CO45">
            <v>-650700.51748377201</v>
          </cell>
          <cell r="CP45">
            <v>-650700.51748377201</v>
          </cell>
          <cell r="CQ45">
            <v>-650700.51748377201</v>
          </cell>
          <cell r="CR45">
            <v>-650700.51748377201</v>
          </cell>
          <cell r="CS45">
            <v>-650700.51748377201</v>
          </cell>
          <cell r="CT45">
            <v>-650700.51748377201</v>
          </cell>
          <cell r="CU45">
            <v>-650700.51748377201</v>
          </cell>
          <cell r="CV45">
            <v>-650700.51748377201</v>
          </cell>
          <cell r="CW45">
            <v>-650700.51748377201</v>
          </cell>
          <cell r="CX45">
            <v>-649505.17791275145</v>
          </cell>
          <cell r="CY45">
            <v>-649505.17791275145</v>
          </cell>
          <cell r="CZ45">
            <v>-649505.17791275145</v>
          </cell>
          <cell r="DA45">
            <v>-649505.17791275145</v>
          </cell>
          <cell r="DB45">
            <v>-649505.17791275145</v>
          </cell>
          <cell r="DC45">
            <v>-649505.17791275145</v>
          </cell>
          <cell r="DD45">
            <v>-649505.17791275145</v>
          </cell>
          <cell r="DE45">
            <v>-649505.17791275145</v>
          </cell>
          <cell r="DF45">
            <v>-649505.17791275145</v>
          </cell>
          <cell r="DG45">
            <v>-649505.17791275145</v>
          </cell>
          <cell r="DH45">
            <v>-649505.17791275145</v>
          </cell>
          <cell r="DI45">
            <v>-649505.17791275145</v>
          </cell>
          <cell r="DJ45">
            <v>-648309.838341731</v>
          </cell>
          <cell r="DK45">
            <v>-648309.838341731</v>
          </cell>
          <cell r="DL45">
            <v>-648309.838341731</v>
          </cell>
          <cell r="DM45">
            <v>-648309.838341731</v>
          </cell>
          <cell r="DN45">
            <v>-648309.838341731</v>
          </cell>
          <cell r="DO45">
            <v>-648309.838341731</v>
          </cell>
          <cell r="DP45">
            <v>-648309.838341731</v>
          </cell>
          <cell r="DQ45">
            <v>-648309.838341731</v>
          </cell>
        </row>
        <row r="46">
          <cell r="A46">
            <v>218</v>
          </cell>
          <cell r="B46">
            <v>-18977.75</v>
          </cell>
          <cell r="C46">
            <v>-18977.75</v>
          </cell>
          <cell r="D46">
            <v>-18977.75</v>
          </cell>
          <cell r="E46">
            <v>-18977.75</v>
          </cell>
          <cell r="F46">
            <v>-18977.75</v>
          </cell>
          <cell r="G46">
            <v>-18977.75</v>
          </cell>
          <cell r="H46">
            <v>-18977.75</v>
          </cell>
          <cell r="I46">
            <v>-18977.75</v>
          </cell>
          <cell r="J46">
            <v>-18977.75</v>
          </cell>
          <cell r="K46">
            <v>-18977.75</v>
          </cell>
          <cell r="L46">
            <v>-18977.75</v>
          </cell>
          <cell r="M46">
            <v>-18977.75</v>
          </cell>
          <cell r="N46">
            <v>-12957.94</v>
          </cell>
          <cell r="O46">
            <v>-12957.94</v>
          </cell>
          <cell r="P46">
            <v>-12957.94</v>
          </cell>
          <cell r="Q46">
            <v>-12957.94</v>
          </cell>
          <cell r="R46">
            <v>-12957.94</v>
          </cell>
          <cell r="S46">
            <v>-12957.94</v>
          </cell>
          <cell r="T46">
            <v>-12957.94</v>
          </cell>
          <cell r="U46">
            <v>-12957.94</v>
          </cell>
          <cell r="V46">
            <v>-12957.94</v>
          </cell>
          <cell r="W46">
            <v>-12957.94</v>
          </cell>
          <cell r="X46">
            <v>-12957.94</v>
          </cell>
          <cell r="Y46">
            <v>-12957.94</v>
          </cell>
          <cell r="Z46">
            <v>-12957.94</v>
          </cell>
          <cell r="AA46">
            <v>-12957.94</v>
          </cell>
          <cell r="AB46">
            <v>-12957.94</v>
          </cell>
          <cell r="AC46">
            <v>-12957.94</v>
          </cell>
          <cell r="AD46">
            <v>-12957.94</v>
          </cell>
          <cell r="AE46">
            <v>-12957.94</v>
          </cell>
          <cell r="AF46">
            <v>-12957.94</v>
          </cell>
          <cell r="AG46">
            <v>-12957.94</v>
          </cell>
          <cell r="AH46">
            <v>-12957.94</v>
          </cell>
          <cell r="AI46">
            <v>-12957.94</v>
          </cell>
          <cell r="AJ46">
            <v>-12957.94</v>
          </cell>
          <cell r="AK46">
            <v>-12957.94</v>
          </cell>
          <cell r="AL46">
            <v>-12957.94</v>
          </cell>
          <cell r="AM46">
            <v>-12957.94</v>
          </cell>
          <cell r="AN46">
            <v>-12957.94</v>
          </cell>
          <cell r="AO46">
            <v>-12957.94</v>
          </cell>
          <cell r="AP46">
            <v>-12957.94</v>
          </cell>
          <cell r="AQ46">
            <v>-12957.94</v>
          </cell>
          <cell r="AR46">
            <v>-12957.94</v>
          </cell>
          <cell r="AS46">
            <v>-12957.94</v>
          </cell>
          <cell r="AT46">
            <v>-12957.94</v>
          </cell>
          <cell r="AU46">
            <v>-12957.94</v>
          </cell>
          <cell r="AV46">
            <v>-12957.94</v>
          </cell>
          <cell r="AW46">
            <v>-12957.94</v>
          </cell>
          <cell r="AX46">
            <v>-12957.94</v>
          </cell>
          <cell r="AY46">
            <v>-12957.94</v>
          </cell>
          <cell r="AZ46">
            <v>-12957.94</v>
          </cell>
          <cell r="BA46">
            <v>-12957.94</v>
          </cell>
          <cell r="BB46">
            <v>-12957.94</v>
          </cell>
          <cell r="BC46">
            <v>-12957.94</v>
          </cell>
          <cell r="BD46">
            <v>-12957.94</v>
          </cell>
          <cell r="BE46">
            <v>-12957.94</v>
          </cell>
          <cell r="BF46">
            <v>-12957.94</v>
          </cell>
          <cell r="BG46">
            <v>-12957.94</v>
          </cell>
          <cell r="BH46">
            <v>-12957.94</v>
          </cell>
          <cell r="BI46">
            <v>-12957.94</v>
          </cell>
          <cell r="BJ46">
            <v>-12957.94</v>
          </cell>
          <cell r="BK46">
            <v>-12957.94</v>
          </cell>
          <cell r="BL46">
            <v>-12957.94</v>
          </cell>
          <cell r="BM46">
            <v>-12957.94</v>
          </cell>
          <cell r="BN46">
            <v>-12957.94</v>
          </cell>
          <cell r="BO46">
            <v>-12957.94</v>
          </cell>
          <cell r="BP46">
            <v>-12957.94</v>
          </cell>
          <cell r="BQ46">
            <v>-12957.94</v>
          </cell>
          <cell r="BR46">
            <v>-12957.94</v>
          </cell>
          <cell r="BS46">
            <v>-12957.94</v>
          </cell>
          <cell r="BT46">
            <v>-12957.94</v>
          </cell>
          <cell r="BU46">
            <v>-12957.94</v>
          </cell>
          <cell r="BV46">
            <v>-12957.94</v>
          </cell>
          <cell r="BW46">
            <v>-12957.94</v>
          </cell>
          <cell r="BX46">
            <v>-12957.94</v>
          </cell>
          <cell r="BY46">
            <v>-12957.94</v>
          </cell>
          <cell r="BZ46">
            <v>-12957.94</v>
          </cell>
          <cell r="CA46">
            <v>-12957.94</v>
          </cell>
          <cell r="CB46">
            <v>-12957.94</v>
          </cell>
          <cell r="CC46">
            <v>-12957.94</v>
          </cell>
          <cell r="CD46">
            <v>-12957.94</v>
          </cell>
          <cell r="CE46">
            <v>-12957.94</v>
          </cell>
          <cell r="CF46">
            <v>-12957.94</v>
          </cell>
          <cell r="CG46">
            <v>-12957.94</v>
          </cell>
          <cell r="CH46">
            <v>-12957.94</v>
          </cell>
          <cell r="CI46">
            <v>-12957.94</v>
          </cell>
          <cell r="CJ46">
            <v>-12957.94</v>
          </cell>
          <cell r="CK46">
            <v>-12957.94</v>
          </cell>
          <cell r="CL46">
            <v>-12957.94</v>
          </cell>
          <cell r="CM46">
            <v>-12957.94</v>
          </cell>
          <cell r="CN46">
            <v>-12957.94</v>
          </cell>
          <cell r="CO46">
            <v>-12957.94</v>
          </cell>
          <cell r="CP46">
            <v>-12957.94</v>
          </cell>
          <cell r="CQ46">
            <v>-12957.94</v>
          </cell>
          <cell r="CR46">
            <v>-12957.94</v>
          </cell>
          <cell r="CS46">
            <v>-12957.94</v>
          </cell>
          <cell r="CT46">
            <v>-12957.94</v>
          </cell>
          <cell r="CU46">
            <v>-12957.94</v>
          </cell>
          <cell r="CV46">
            <v>-12957.94</v>
          </cell>
          <cell r="CW46">
            <v>-12957.94</v>
          </cell>
          <cell r="CX46">
            <v>-12957.94</v>
          </cell>
          <cell r="CY46">
            <v>-12957.94</v>
          </cell>
          <cell r="CZ46">
            <v>-12957.94</v>
          </cell>
          <cell r="DA46">
            <v>-12957.94</v>
          </cell>
          <cell r="DB46">
            <v>-12957.94</v>
          </cell>
          <cell r="DC46">
            <v>-12957.94</v>
          </cell>
          <cell r="DD46">
            <v>-12957.94</v>
          </cell>
          <cell r="DE46">
            <v>-12957.94</v>
          </cell>
          <cell r="DF46">
            <v>-12957.94</v>
          </cell>
          <cell r="DG46">
            <v>-12957.94</v>
          </cell>
          <cell r="DH46">
            <v>-12957.94</v>
          </cell>
          <cell r="DI46">
            <v>-12957.94</v>
          </cell>
          <cell r="DJ46">
            <v>-12957.94</v>
          </cell>
          <cell r="DK46">
            <v>-12957.94</v>
          </cell>
          <cell r="DL46">
            <v>-12957.94</v>
          </cell>
          <cell r="DM46">
            <v>-12957.94</v>
          </cell>
          <cell r="DN46">
            <v>-12957.94</v>
          </cell>
          <cell r="DO46">
            <v>-12957.94</v>
          </cell>
          <cell r="DP46">
            <v>-12957.94</v>
          </cell>
          <cell r="DQ46">
            <v>-12957.94</v>
          </cell>
        </row>
        <row r="47">
          <cell r="A47">
            <v>221</v>
          </cell>
          <cell r="B47">
            <v>0</v>
          </cell>
          <cell r="C47">
            <v>0</v>
          </cell>
          <cell r="D47">
            <v>0</v>
          </cell>
          <cell r="E47">
            <v>0</v>
          </cell>
          <cell r="F47">
            <v>0</v>
          </cell>
          <cell r="G47">
            <v>0</v>
          </cell>
          <cell r="H47">
            <v>0</v>
          </cell>
          <cell r="I47">
            <v>0</v>
          </cell>
          <cell r="J47">
            <v>-444.77664877916663</v>
          </cell>
          <cell r="K47">
            <v>-444.77664877916663</v>
          </cell>
          <cell r="L47">
            <v>-444.77664877916663</v>
          </cell>
          <cell r="M47">
            <v>-444.77664877916663</v>
          </cell>
          <cell r="N47">
            <v>-300243.65840000001</v>
          </cell>
          <cell r="O47">
            <v>-300604.95779999997</v>
          </cell>
          <cell r="P47">
            <v>-299649.49769999995</v>
          </cell>
          <cell r="Q47">
            <v>-300166.03796666663</v>
          </cell>
          <cell r="R47">
            <v>-300166.03796666663</v>
          </cell>
          <cell r="S47">
            <v>-300166.03796666663</v>
          </cell>
          <cell r="T47">
            <v>-300166.03796666663</v>
          </cell>
          <cell r="U47">
            <v>-300166.03796666663</v>
          </cell>
          <cell r="V47">
            <v>-300166.03796666663</v>
          </cell>
          <cell r="W47">
            <v>-300166.03796666663</v>
          </cell>
          <cell r="X47">
            <v>-300166.03796666663</v>
          </cell>
          <cell r="Y47">
            <v>-300166.03796666663</v>
          </cell>
          <cell r="Z47">
            <v>-304747.31327599997</v>
          </cell>
          <cell r="AA47">
            <v>-305114.03216699994</v>
          </cell>
          <cell r="AB47">
            <v>-304144.24016549991</v>
          </cell>
          <cell r="AC47">
            <v>-304668.52853616659</v>
          </cell>
          <cell r="AD47">
            <v>-304668.52853616659</v>
          </cell>
          <cell r="AE47">
            <v>-304668.52853616659</v>
          </cell>
          <cell r="AF47">
            <v>-304668.52853616659</v>
          </cell>
          <cell r="AG47">
            <v>-304668.52853616659</v>
          </cell>
          <cell r="AH47">
            <v>-304668.52853616659</v>
          </cell>
          <cell r="AI47">
            <v>-304668.52853616659</v>
          </cell>
          <cell r="AJ47">
            <v>-304668.52853616659</v>
          </cell>
          <cell r="AK47">
            <v>-304668.52853616659</v>
          </cell>
          <cell r="AL47">
            <v>-309318.5229751399</v>
          </cell>
          <cell r="AM47">
            <v>-309690.74264950491</v>
          </cell>
          <cell r="AN47">
            <v>-308706.40376798238</v>
          </cell>
          <cell r="AO47">
            <v>-309238.55646420905</v>
          </cell>
          <cell r="AP47">
            <v>-309238.55646420905</v>
          </cell>
          <cell r="AQ47">
            <v>-309238.55646420905</v>
          </cell>
          <cell r="AR47">
            <v>-309238.55646420905</v>
          </cell>
          <cell r="AS47">
            <v>-309238.55646420905</v>
          </cell>
          <cell r="AT47">
            <v>-309238.55646420905</v>
          </cell>
          <cell r="AU47">
            <v>-309238.55646420905</v>
          </cell>
          <cell r="AV47">
            <v>-309238.55646420905</v>
          </cell>
          <cell r="AW47">
            <v>-309238.55646420905</v>
          </cell>
          <cell r="AX47">
            <v>-313958.30081976694</v>
          </cell>
          <cell r="AY47">
            <v>-314336.10378924746</v>
          </cell>
          <cell r="AZ47">
            <v>-313336.9998245021</v>
          </cell>
          <cell r="BA47">
            <v>-313877.13481117215</v>
          </cell>
          <cell r="BB47">
            <v>-313877.13481117215</v>
          </cell>
          <cell r="BC47">
            <v>-313877.13481117215</v>
          </cell>
          <cell r="BD47">
            <v>-313877.13481117215</v>
          </cell>
          <cell r="BE47">
            <v>-313877.13481117215</v>
          </cell>
          <cell r="BF47">
            <v>-313877.13481117215</v>
          </cell>
          <cell r="BG47">
            <v>-313877.13481117215</v>
          </cell>
          <cell r="BH47">
            <v>-313877.13481117215</v>
          </cell>
          <cell r="BI47">
            <v>-313877.13481117215</v>
          </cell>
          <cell r="BJ47">
            <v>-318667.67533206346</v>
          </cell>
          <cell r="BK47">
            <v>-319051.14534608612</v>
          </cell>
          <cell r="BL47">
            <v>-318037.05482186959</v>
          </cell>
          <cell r="BM47">
            <v>-318585.29183333967</v>
          </cell>
          <cell r="BN47">
            <v>-318585.29183333967</v>
          </cell>
          <cell r="BO47">
            <v>-318585.29183333967</v>
          </cell>
          <cell r="BP47">
            <v>-318585.29183333967</v>
          </cell>
          <cell r="BQ47">
            <v>-318585.29183333967</v>
          </cell>
          <cell r="BR47">
            <v>-318585.29183333967</v>
          </cell>
          <cell r="BS47">
            <v>-318585.29183333967</v>
          </cell>
          <cell r="BT47">
            <v>-318585.29183333967</v>
          </cell>
          <cell r="BU47">
            <v>-318585.29183333967</v>
          </cell>
          <cell r="BV47">
            <v>-323447.69046204432</v>
          </cell>
          <cell r="BW47">
            <v>-323836.91252627736</v>
          </cell>
          <cell r="BX47">
            <v>-322807.61064419756</v>
          </cell>
          <cell r="BY47">
            <v>-323364.07121083973</v>
          </cell>
          <cell r="BZ47">
            <v>-323364.07121083973</v>
          </cell>
          <cell r="CA47">
            <v>-323364.07121083973</v>
          </cell>
          <cell r="CB47">
            <v>-323364.07121083973</v>
          </cell>
          <cell r="CC47">
            <v>-323364.07121083973</v>
          </cell>
          <cell r="CD47">
            <v>-323364.07121083973</v>
          </cell>
          <cell r="CE47">
            <v>-323364.07121083973</v>
          </cell>
          <cell r="CF47">
            <v>-323364.07121083973</v>
          </cell>
          <cell r="CG47">
            <v>-323364.07121083973</v>
          </cell>
          <cell r="CH47">
            <v>-328299.40581897495</v>
          </cell>
          <cell r="CI47">
            <v>-328694.46621417149</v>
          </cell>
          <cell r="CJ47">
            <v>-327649.72480386047</v>
          </cell>
          <cell r="CK47">
            <v>-328214.53227900231</v>
          </cell>
          <cell r="CL47">
            <v>-328214.53227900231</v>
          </cell>
          <cell r="CM47">
            <v>-328214.53227900231</v>
          </cell>
          <cell r="CN47">
            <v>-328214.53227900231</v>
          </cell>
          <cell r="CO47">
            <v>-328214.53227900231</v>
          </cell>
          <cell r="CP47">
            <v>-328214.53227900231</v>
          </cell>
          <cell r="CQ47">
            <v>-328214.53227900231</v>
          </cell>
          <cell r="CR47">
            <v>-328214.53227900231</v>
          </cell>
          <cell r="CS47">
            <v>-328214.53227900231</v>
          </cell>
          <cell r="CT47">
            <v>-333223.89690625953</v>
          </cell>
          <cell r="CU47">
            <v>-333624.88320738403</v>
          </cell>
          <cell r="CV47">
            <v>-332564.47067591833</v>
          </cell>
          <cell r="CW47">
            <v>-333137.75026318728</v>
          </cell>
          <cell r="CX47">
            <v>-333137.75026318728</v>
          </cell>
          <cell r="CY47">
            <v>-333137.75026318728</v>
          </cell>
          <cell r="CZ47">
            <v>-333137.75026318728</v>
          </cell>
          <cell r="DA47">
            <v>-333137.75026318728</v>
          </cell>
          <cell r="DB47">
            <v>-333137.75026318728</v>
          </cell>
          <cell r="DC47">
            <v>-333137.75026318728</v>
          </cell>
          <cell r="DD47">
            <v>-333137.75026318728</v>
          </cell>
          <cell r="DE47">
            <v>-333137.75026318728</v>
          </cell>
          <cell r="DF47">
            <v>-338222.25535985339</v>
          </cell>
          <cell r="DG47">
            <v>-338629.25645549473</v>
          </cell>
          <cell r="DH47">
            <v>-337552.93773605709</v>
          </cell>
          <cell r="DI47">
            <v>-338134.81651713507</v>
          </cell>
          <cell r="DJ47">
            <v>-338134.81651713507</v>
          </cell>
          <cell r="DK47">
            <v>-338134.81651713507</v>
          </cell>
          <cell r="DL47">
            <v>-338134.81651713507</v>
          </cell>
          <cell r="DM47">
            <v>-338134.81651713507</v>
          </cell>
          <cell r="DN47">
            <v>-338134.81651713507</v>
          </cell>
          <cell r="DO47">
            <v>-338134.81651713507</v>
          </cell>
          <cell r="DP47">
            <v>-338134.81651713507</v>
          </cell>
          <cell r="DQ47">
            <v>-338134.81651713507</v>
          </cell>
        </row>
        <row r="48">
          <cell r="A48">
            <v>222</v>
          </cell>
          <cell r="B48">
            <v>-453</v>
          </cell>
          <cell r="C48">
            <v>-372</v>
          </cell>
          <cell r="D48">
            <v>-372</v>
          </cell>
          <cell r="E48">
            <v>-338</v>
          </cell>
          <cell r="F48">
            <v>-338</v>
          </cell>
          <cell r="G48">
            <v>-338</v>
          </cell>
          <cell r="H48">
            <v>-338</v>
          </cell>
          <cell r="I48">
            <v>-352</v>
          </cell>
          <cell r="J48">
            <v>-651.84389999999996</v>
          </cell>
          <cell r="K48">
            <v>-651.84389999999996</v>
          </cell>
          <cell r="L48">
            <v>-651.84389999999996</v>
          </cell>
          <cell r="M48">
            <v>-651.84389999999996</v>
          </cell>
          <cell r="N48">
            <v>-18977.75</v>
          </cell>
          <cell r="O48">
            <v>-18977.75</v>
          </cell>
          <cell r="P48">
            <v>-18977.75</v>
          </cell>
          <cell r="Q48">
            <v>-18977.75</v>
          </cell>
          <cell r="R48">
            <v>-18977.75</v>
          </cell>
          <cell r="S48">
            <v>-18977.75</v>
          </cell>
          <cell r="T48">
            <v>-18977.75</v>
          </cell>
          <cell r="U48">
            <v>-18977.75</v>
          </cell>
          <cell r="V48">
            <v>-18977.75</v>
          </cell>
          <cell r="W48">
            <v>-18977.75</v>
          </cell>
          <cell r="X48">
            <v>-18977.75</v>
          </cell>
          <cell r="Y48">
            <v>-18977.75</v>
          </cell>
          <cell r="Z48">
            <v>-18977.75</v>
          </cell>
          <cell r="AA48">
            <v>-18977.75</v>
          </cell>
          <cell r="AB48">
            <v>-18977.75</v>
          </cell>
          <cell r="AC48">
            <v>-18977.75</v>
          </cell>
          <cell r="AD48">
            <v>-18977.75</v>
          </cell>
          <cell r="AE48">
            <v>-18977.75</v>
          </cell>
          <cell r="AF48">
            <v>-18977.75</v>
          </cell>
          <cell r="AG48">
            <v>-18977.75</v>
          </cell>
          <cell r="AH48">
            <v>-18977.75</v>
          </cell>
          <cell r="AI48">
            <v>-18977.75</v>
          </cell>
          <cell r="AJ48">
            <v>-18977.75</v>
          </cell>
          <cell r="AK48">
            <v>-18977.75</v>
          </cell>
          <cell r="AL48">
            <v>-18977.75</v>
          </cell>
          <cell r="AM48">
            <v>-18977.75</v>
          </cell>
          <cell r="AN48">
            <v>-18977.75</v>
          </cell>
          <cell r="AO48">
            <v>-18977.75</v>
          </cell>
          <cell r="AP48">
            <v>-18977.75</v>
          </cell>
          <cell r="AQ48">
            <v>-18977.75</v>
          </cell>
          <cell r="AR48">
            <v>-18977.75</v>
          </cell>
          <cell r="AS48">
            <v>-18977.75</v>
          </cell>
          <cell r="AT48">
            <v>-18977.75</v>
          </cell>
          <cell r="AU48">
            <v>-18977.75</v>
          </cell>
          <cell r="AV48">
            <v>-18977.75</v>
          </cell>
          <cell r="AW48">
            <v>-18977.75</v>
          </cell>
          <cell r="AX48">
            <v>-18977.75</v>
          </cell>
          <cell r="AY48">
            <v>-18977.75</v>
          </cell>
          <cell r="AZ48">
            <v>-18977.75</v>
          </cell>
          <cell r="BA48">
            <v>-18977.75</v>
          </cell>
          <cell r="BB48">
            <v>-18977.75</v>
          </cell>
          <cell r="BC48">
            <v>-18977.75</v>
          </cell>
          <cell r="BD48">
            <v>-18977.75</v>
          </cell>
          <cell r="BE48">
            <v>-18977.75</v>
          </cell>
          <cell r="BF48">
            <v>-18977.75</v>
          </cell>
          <cell r="BG48">
            <v>-18977.75</v>
          </cell>
          <cell r="BH48">
            <v>-18977.75</v>
          </cell>
          <cell r="BI48">
            <v>-18977.75</v>
          </cell>
          <cell r="BJ48">
            <v>-18977.75</v>
          </cell>
          <cell r="BK48">
            <v>-18977.75</v>
          </cell>
          <cell r="BL48">
            <v>-18977.75</v>
          </cell>
          <cell r="BM48">
            <v>-18977.75</v>
          </cell>
          <cell r="BN48">
            <v>-18977.75</v>
          </cell>
          <cell r="BO48">
            <v>-18977.75</v>
          </cell>
          <cell r="BP48">
            <v>-18977.75</v>
          </cell>
          <cell r="BQ48">
            <v>-18977.75</v>
          </cell>
          <cell r="BR48">
            <v>-18977.75</v>
          </cell>
          <cell r="BS48">
            <v>-18977.75</v>
          </cell>
          <cell r="BT48">
            <v>-18977.75</v>
          </cell>
          <cell r="BU48">
            <v>-18977.75</v>
          </cell>
          <cell r="BV48">
            <v>-18977.75</v>
          </cell>
          <cell r="BW48">
            <v>-18977.75</v>
          </cell>
          <cell r="BX48">
            <v>-18977.75</v>
          </cell>
          <cell r="BY48">
            <v>-18977.75</v>
          </cell>
          <cell r="BZ48">
            <v>-18977.75</v>
          </cell>
          <cell r="CA48">
            <v>-18977.75</v>
          </cell>
          <cell r="CB48">
            <v>-18977.75</v>
          </cell>
          <cell r="CC48">
            <v>-18977.75</v>
          </cell>
          <cell r="CD48">
            <v>-18977.75</v>
          </cell>
          <cell r="CE48">
            <v>-18977.75</v>
          </cell>
          <cell r="CF48">
            <v>-18977.75</v>
          </cell>
          <cell r="CG48">
            <v>-18977.75</v>
          </cell>
          <cell r="CH48">
            <v>-18977.75</v>
          </cell>
          <cell r="CI48">
            <v>-18977.75</v>
          </cell>
          <cell r="CJ48">
            <v>-18977.75</v>
          </cell>
          <cell r="CK48">
            <v>-18977.75</v>
          </cell>
          <cell r="CL48">
            <v>-18977.75</v>
          </cell>
          <cell r="CM48">
            <v>-18977.75</v>
          </cell>
          <cell r="CN48">
            <v>-18977.75</v>
          </cell>
          <cell r="CO48">
            <v>-18977.75</v>
          </cell>
          <cell r="CP48">
            <v>-18977.75</v>
          </cell>
          <cell r="CQ48">
            <v>-18977.75</v>
          </cell>
          <cell r="CR48">
            <v>-18977.75</v>
          </cell>
          <cell r="CS48">
            <v>-18977.75</v>
          </cell>
          <cell r="CT48">
            <v>-18977.75</v>
          </cell>
          <cell r="CU48">
            <v>-18977.75</v>
          </cell>
          <cell r="CV48">
            <v>-18977.75</v>
          </cell>
          <cell r="CW48">
            <v>-18977.75</v>
          </cell>
          <cell r="CX48">
            <v>-18977.75</v>
          </cell>
          <cell r="CY48">
            <v>-18977.75</v>
          </cell>
          <cell r="CZ48">
            <v>-18977.75</v>
          </cell>
          <cell r="DA48">
            <v>-18977.75</v>
          </cell>
          <cell r="DB48">
            <v>-18977.75</v>
          </cell>
          <cell r="DC48">
            <v>-18977.75</v>
          </cell>
          <cell r="DD48">
            <v>-18977.75</v>
          </cell>
          <cell r="DE48">
            <v>-18977.75</v>
          </cell>
          <cell r="DF48">
            <v>-18977.75</v>
          </cell>
          <cell r="DG48">
            <v>-18977.75</v>
          </cell>
          <cell r="DH48">
            <v>-18977.75</v>
          </cell>
          <cell r="DI48">
            <v>-18977.75</v>
          </cell>
          <cell r="DJ48">
            <v>-18977.75</v>
          </cell>
          <cell r="DK48">
            <v>-18977.75</v>
          </cell>
          <cell r="DL48">
            <v>-18977.75</v>
          </cell>
          <cell r="DM48">
            <v>-18977.75</v>
          </cell>
          <cell r="DN48">
            <v>-18977.75</v>
          </cell>
          <cell r="DO48">
            <v>-18977.75</v>
          </cell>
          <cell r="DP48">
            <v>-18977.75</v>
          </cell>
          <cell r="DQ48">
            <v>-18977.75</v>
          </cell>
        </row>
        <row r="49">
          <cell r="A49">
            <v>223</v>
          </cell>
          <cell r="B49">
            <v>-64.89</v>
          </cell>
          <cell r="C49">
            <v>-67.98</v>
          </cell>
          <cell r="D49">
            <v>-67.98</v>
          </cell>
          <cell r="E49">
            <v>-67.98</v>
          </cell>
          <cell r="F49">
            <v>-67.98</v>
          </cell>
          <cell r="G49">
            <v>-67.98</v>
          </cell>
          <cell r="H49">
            <v>-67.98</v>
          </cell>
          <cell r="I49">
            <v>-67.98</v>
          </cell>
          <cell r="J49">
            <v>-76.701318999999998</v>
          </cell>
          <cell r="K49">
            <v>-76.701318999999998</v>
          </cell>
          <cell r="L49">
            <v>-76.701318999999998</v>
          </cell>
          <cell r="M49">
            <v>-76.701318999999998</v>
          </cell>
          <cell r="N49">
            <v>-444.77664877916663</v>
          </cell>
          <cell r="O49">
            <v>-444.77664877916663</v>
          </cell>
          <cell r="P49">
            <v>-444.77664877916663</v>
          </cell>
          <cell r="Q49">
            <v>-449.22441526695832</v>
          </cell>
          <cell r="R49">
            <v>-449.22441526695832</v>
          </cell>
          <cell r="S49">
            <v>-449.22441526695832</v>
          </cell>
          <cell r="T49">
            <v>-449.22441526695832</v>
          </cell>
          <cell r="U49">
            <v>-449.22441526695832</v>
          </cell>
          <cell r="V49">
            <v>-449.22441526695832</v>
          </cell>
          <cell r="W49">
            <v>-449.22441526695832</v>
          </cell>
          <cell r="X49">
            <v>-449.22441526695832</v>
          </cell>
          <cell r="Y49">
            <v>-449.22441526695832</v>
          </cell>
          <cell r="Z49">
            <v>-449.22441526695832</v>
          </cell>
          <cell r="AA49">
            <v>-449.22441526695832</v>
          </cell>
          <cell r="AB49">
            <v>-449.22441526695832</v>
          </cell>
          <cell r="AC49">
            <v>-453.71665941962789</v>
          </cell>
          <cell r="AD49">
            <v>-453.71665941962789</v>
          </cell>
          <cell r="AE49">
            <v>-453.71665941962789</v>
          </cell>
          <cell r="AF49">
            <v>-453.71665941962789</v>
          </cell>
          <cell r="AG49">
            <v>-453.71665941962789</v>
          </cell>
          <cell r="AH49">
            <v>-453.71665941962789</v>
          </cell>
          <cell r="AI49">
            <v>-453.71665941962789</v>
          </cell>
          <cell r="AJ49">
            <v>-453.71665941962789</v>
          </cell>
          <cell r="AK49">
            <v>-453.71665941962789</v>
          </cell>
          <cell r="AL49">
            <v>-453.71665941962789</v>
          </cell>
          <cell r="AM49">
            <v>-453.71665941962789</v>
          </cell>
          <cell r="AN49">
            <v>-453.71665941962789</v>
          </cell>
          <cell r="AO49">
            <v>-458.25382601382415</v>
          </cell>
          <cell r="AP49">
            <v>-458.25382601382415</v>
          </cell>
          <cell r="AQ49">
            <v>-458.25382601382415</v>
          </cell>
          <cell r="AR49">
            <v>-458.25382601382415</v>
          </cell>
          <cell r="AS49">
            <v>-458.25382601382415</v>
          </cell>
          <cell r="AT49">
            <v>-458.25382601382415</v>
          </cell>
          <cell r="AU49">
            <v>-458.25382601382415</v>
          </cell>
          <cell r="AV49">
            <v>-458.25382601382415</v>
          </cell>
          <cell r="AW49">
            <v>-458.25382601382415</v>
          </cell>
          <cell r="AX49">
            <v>-458.25382601382415</v>
          </cell>
          <cell r="AY49">
            <v>-458.25382601382415</v>
          </cell>
          <cell r="AZ49">
            <v>-458.25382601382415</v>
          </cell>
          <cell r="BA49">
            <v>-462.83636427396237</v>
          </cell>
          <cell r="BB49">
            <v>-462.83636427396237</v>
          </cell>
          <cell r="BC49">
            <v>-462.83636427396237</v>
          </cell>
          <cell r="BD49">
            <v>-462.83636427396237</v>
          </cell>
          <cell r="BE49">
            <v>-462.83636427396237</v>
          </cell>
          <cell r="BF49">
            <v>-462.83636427396237</v>
          </cell>
          <cell r="BG49">
            <v>-462.83636427396237</v>
          </cell>
          <cell r="BH49">
            <v>-462.83636427396237</v>
          </cell>
          <cell r="BI49">
            <v>-462.83636427396237</v>
          </cell>
          <cell r="BJ49">
            <v>-462.83636427396237</v>
          </cell>
          <cell r="BK49">
            <v>-462.83636427396237</v>
          </cell>
          <cell r="BL49">
            <v>-462.83636427396237</v>
          </cell>
          <cell r="BM49">
            <v>-467.46472791670197</v>
          </cell>
          <cell r="BN49">
            <v>-467.46472791670197</v>
          </cell>
          <cell r="BO49">
            <v>-467.46472791670197</v>
          </cell>
          <cell r="BP49">
            <v>-467.46472791670197</v>
          </cell>
          <cell r="BQ49">
            <v>-467.46472791670197</v>
          </cell>
          <cell r="BR49">
            <v>-467.46472791670197</v>
          </cell>
          <cell r="BS49">
            <v>-467.46472791670197</v>
          </cell>
          <cell r="BT49">
            <v>-467.46472791670197</v>
          </cell>
          <cell r="BU49">
            <v>-467.46472791670197</v>
          </cell>
          <cell r="BV49">
            <v>-467.46472791670197</v>
          </cell>
          <cell r="BW49">
            <v>-467.46472791670197</v>
          </cell>
          <cell r="BX49">
            <v>-467.46472791670197</v>
          </cell>
          <cell r="BY49">
            <v>-472.13937519586898</v>
          </cell>
          <cell r="BZ49">
            <v>-472.13937519586898</v>
          </cell>
          <cell r="CA49">
            <v>-472.13937519586898</v>
          </cell>
          <cell r="CB49">
            <v>-472.13937519586898</v>
          </cell>
          <cell r="CC49">
            <v>-472.13937519586898</v>
          </cell>
          <cell r="CD49">
            <v>-472.13937519586898</v>
          </cell>
          <cell r="CE49">
            <v>-472.13937519586898</v>
          </cell>
          <cell r="CF49">
            <v>-472.13937519586898</v>
          </cell>
          <cell r="CG49">
            <v>-472.13937519586898</v>
          </cell>
          <cell r="CH49">
            <v>-472.13937519586898</v>
          </cell>
          <cell r="CI49">
            <v>-472.13937519586898</v>
          </cell>
          <cell r="CJ49">
            <v>-472.13937519586898</v>
          </cell>
          <cell r="CK49">
            <v>-476.86076894782769</v>
          </cell>
          <cell r="CL49">
            <v>-476.86076894782769</v>
          </cell>
          <cell r="CM49">
            <v>-476.86076894782769</v>
          </cell>
          <cell r="CN49">
            <v>-476.86076894782769</v>
          </cell>
          <cell r="CO49">
            <v>-476.86076894782769</v>
          </cell>
          <cell r="CP49">
            <v>-476.86076894782769</v>
          </cell>
          <cell r="CQ49">
            <v>-476.86076894782769</v>
          </cell>
          <cell r="CR49">
            <v>-476.86076894782769</v>
          </cell>
          <cell r="CS49">
            <v>-476.86076894782769</v>
          </cell>
          <cell r="CT49">
            <v>-476.86076894782769</v>
          </cell>
          <cell r="CU49">
            <v>-476.86076894782769</v>
          </cell>
          <cell r="CV49">
            <v>-476.86076894782769</v>
          </cell>
          <cell r="CW49">
            <v>-481.629376637306</v>
          </cell>
          <cell r="CX49">
            <v>-481.629376637306</v>
          </cell>
          <cell r="CY49">
            <v>-481.629376637306</v>
          </cell>
          <cell r="CZ49">
            <v>-481.629376637306</v>
          </cell>
          <cell r="DA49">
            <v>-481.629376637306</v>
          </cell>
          <cell r="DB49">
            <v>-481.629376637306</v>
          </cell>
          <cell r="DC49">
            <v>-481.629376637306</v>
          </cell>
          <cell r="DD49">
            <v>-481.629376637306</v>
          </cell>
          <cell r="DE49">
            <v>-481.629376637306</v>
          </cell>
          <cell r="DF49">
            <v>-481.629376637306</v>
          </cell>
          <cell r="DG49">
            <v>-481.629376637306</v>
          </cell>
          <cell r="DH49">
            <v>-481.629376637306</v>
          </cell>
          <cell r="DI49">
            <v>-486.44567040367906</v>
          </cell>
          <cell r="DJ49">
            <v>-486.44567040367906</v>
          </cell>
          <cell r="DK49">
            <v>-486.44567040367906</v>
          </cell>
          <cell r="DL49">
            <v>-486.44567040367906</v>
          </cell>
          <cell r="DM49">
            <v>-486.44567040367906</v>
          </cell>
          <cell r="DN49">
            <v>-486.44567040367906</v>
          </cell>
          <cell r="DO49">
            <v>-486.44567040367906</v>
          </cell>
          <cell r="DP49">
            <v>-486.44567040367906</v>
          </cell>
          <cell r="DQ49">
            <v>-486.44567040367906</v>
          </cell>
        </row>
        <row r="50">
          <cell r="A50">
            <v>224</v>
          </cell>
          <cell r="B50">
            <v>-31480</v>
          </cell>
          <cell r="C50">
            <v>-31480</v>
          </cell>
          <cell r="D50">
            <v>-31480</v>
          </cell>
          <cell r="E50">
            <v>-31480</v>
          </cell>
          <cell r="F50">
            <v>-31480</v>
          </cell>
          <cell r="G50">
            <v>-31480</v>
          </cell>
          <cell r="H50">
            <v>-31480</v>
          </cell>
          <cell r="I50">
            <v>-31480</v>
          </cell>
          <cell r="J50">
            <v>-31480</v>
          </cell>
          <cell r="K50">
            <v>-31480</v>
          </cell>
          <cell r="L50">
            <v>-31480</v>
          </cell>
          <cell r="M50">
            <v>-31480</v>
          </cell>
          <cell r="N50">
            <v>-651.84389999999996</v>
          </cell>
          <cell r="O50">
            <v>-651.84389999999996</v>
          </cell>
          <cell r="P50">
            <v>-651.84389999999996</v>
          </cell>
          <cell r="Q50">
            <v>-658.36233900000002</v>
          </cell>
          <cell r="R50">
            <v>-658.36233900000002</v>
          </cell>
          <cell r="S50">
            <v>-658.36233900000002</v>
          </cell>
          <cell r="T50">
            <v>-658.36233900000002</v>
          </cell>
          <cell r="U50">
            <v>-658.36233900000002</v>
          </cell>
          <cell r="V50">
            <v>-658.36233900000002</v>
          </cell>
          <cell r="W50">
            <v>-658.36233900000002</v>
          </cell>
          <cell r="X50">
            <v>-658.36233900000002</v>
          </cell>
          <cell r="Y50">
            <v>-658.36233900000002</v>
          </cell>
          <cell r="Z50">
            <v>-658.36233900000002</v>
          </cell>
          <cell r="AA50">
            <v>-658.36233900000002</v>
          </cell>
          <cell r="AB50">
            <v>-658.36233900000002</v>
          </cell>
          <cell r="AC50">
            <v>-664.94596238999998</v>
          </cell>
          <cell r="AD50">
            <v>-664.94596238999998</v>
          </cell>
          <cell r="AE50">
            <v>-664.94596238999998</v>
          </cell>
          <cell r="AF50">
            <v>-664.94596238999998</v>
          </cell>
          <cell r="AG50">
            <v>-664.94596238999998</v>
          </cell>
          <cell r="AH50">
            <v>-664.94596238999998</v>
          </cell>
          <cell r="AI50">
            <v>-664.94596238999998</v>
          </cell>
          <cell r="AJ50">
            <v>-664.94596238999998</v>
          </cell>
          <cell r="AK50">
            <v>-664.94596238999998</v>
          </cell>
          <cell r="AL50">
            <v>-664.94596238999998</v>
          </cell>
          <cell r="AM50">
            <v>-664.94596238999998</v>
          </cell>
          <cell r="AN50">
            <v>-664.94596238999998</v>
          </cell>
          <cell r="AO50">
            <v>-671.59542201390002</v>
          </cell>
          <cell r="AP50">
            <v>-671.59542201390002</v>
          </cell>
          <cell r="AQ50">
            <v>-671.59542201390002</v>
          </cell>
          <cell r="AR50">
            <v>-671.59542201390002</v>
          </cell>
          <cell r="AS50">
            <v>-671.59542201390002</v>
          </cell>
          <cell r="AT50">
            <v>-671.59542201390002</v>
          </cell>
          <cell r="AU50">
            <v>-671.59542201390002</v>
          </cell>
          <cell r="AV50">
            <v>-671.59542201390002</v>
          </cell>
          <cell r="AW50">
            <v>-671.59542201390002</v>
          </cell>
          <cell r="AX50">
            <v>-671.59542201390002</v>
          </cell>
          <cell r="AY50">
            <v>-671.59542201390002</v>
          </cell>
          <cell r="AZ50">
            <v>-671.59542201390002</v>
          </cell>
          <cell r="BA50">
            <v>-678.31137623403902</v>
          </cell>
          <cell r="BB50">
            <v>-678.31137623403902</v>
          </cell>
          <cell r="BC50">
            <v>-678.31137623403902</v>
          </cell>
          <cell r="BD50">
            <v>-678.31137623403902</v>
          </cell>
          <cell r="BE50">
            <v>-678.31137623403902</v>
          </cell>
          <cell r="BF50">
            <v>-678.31137623403902</v>
          </cell>
          <cell r="BG50">
            <v>-678.31137623403902</v>
          </cell>
          <cell r="BH50">
            <v>-678.31137623403902</v>
          </cell>
          <cell r="BI50">
            <v>-678.31137623403902</v>
          </cell>
          <cell r="BJ50">
            <v>-678.31137623403902</v>
          </cell>
          <cell r="BK50">
            <v>-678.31137623403902</v>
          </cell>
          <cell r="BL50">
            <v>-678.31137623403902</v>
          </cell>
          <cell r="BM50">
            <v>-685.09448999637937</v>
          </cell>
          <cell r="BN50">
            <v>-685.09448999637937</v>
          </cell>
          <cell r="BO50">
            <v>-685.09448999637937</v>
          </cell>
          <cell r="BP50">
            <v>-685.09448999637937</v>
          </cell>
          <cell r="BQ50">
            <v>-685.09448999637937</v>
          </cell>
          <cell r="BR50">
            <v>-685.09448999637937</v>
          </cell>
          <cell r="BS50">
            <v>-685.09448999637937</v>
          </cell>
          <cell r="BT50">
            <v>-685.09448999637937</v>
          </cell>
          <cell r="BU50">
            <v>-685.09448999637937</v>
          </cell>
          <cell r="BV50">
            <v>-685.09448999637937</v>
          </cell>
          <cell r="BW50">
            <v>-685.09448999637937</v>
          </cell>
          <cell r="BX50">
            <v>-685.09448999637937</v>
          </cell>
          <cell r="BY50">
            <v>-691.94543489634316</v>
          </cell>
          <cell r="BZ50">
            <v>-691.94543489634316</v>
          </cell>
          <cell r="CA50">
            <v>-691.94543489634316</v>
          </cell>
          <cell r="CB50">
            <v>-691.94543489634316</v>
          </cell>
          <cell r="CC50">
            <v>-691.94543489634316</v>
          </cell>
          <cell r="CD50">
            <v>-691.94543489634316</v>
          </cell>
          <cell r="CE50">
            <v>-691.94543489634316</v>
          </cell>
          <cell r="CF50">
            <v>-691.94543489634316</v>
          </cell>
          <cell r="CG50">
            <v>-691.94543489634316</v>
          </cell>
          <cell r="CH50">
            <v>-691.94543489634316</v>
          </cell>
          <cell r="CI50">
            <v>-691.94543489634316</v>
          </cell>
          <cell r="CJ50">
            <v>-691.94543489634316</v>
          </cell>
          <cell r="CK50">
            <v>-698.86488924530659</v>
          </cell>
          <cell r="CL50">
            <v>-698.86488924530659</v>
          </cell>
          <cell r="CM50">
            <v>-698.86488924530659</v>
          </cell>
          <cell r="CN50">
            <v>-698.86488924530659</v>
          </cell>
          <cell r="CO50">
            <v>-698.86488924530659</v>
          </cell>
          <cell r="CP50">
            <v>-698.86488924530659</v>
          </cell>
          <cell r="CQ50">
            <v>-698.86488924530659</v>
          </cell>
          <cell r="CR50">
            <v>-698.86488924530659</v>
          </cell>
          <cell r="CS50">
            <v>-698.86488924530659</v>
          </cell>
          <cell r="CT50">
            <v>-698.86488924530659</v>
          </cell>
          <cell r="CU50">
            <v>-698.86488924530659</v>
          </cell>
          <cell r="CV50">
            <v>-698.86488924530659</v>
          </cell>
          <cell r="CW50">
            <v>-705.85353813775964</v>
          </cell>
          <cell r="CX50">
            <v>-705.85353813775964</v>
          </cell>
          <cell r="CY50">
            <v>-705.85353813775964</v>
          </cell>
          <cell r="CZ50">
            <v>-705.85353813775964</v>
          </cell>
          <cell r="DA50">
            <v>-705.85353813775964</v>
          </cell>
          <cell r="DB50">
            <v>-705.85353813775964</v>
          </cell>
          <cell r="DC50">
            <v>-705.85353813775964</v>
          </cell>
          <cell r="DD50">
            <v>-705.85353813775964</v>
          </cell>
          <cell r="DE50">
            <v>-705.85353813775964</v>
          </cell>
          <cell r="DF50">
            <v>-705.85353813775964</v>
          </cell>
          <cell r="DG50">
            <v>-705.85353813775964</v>
          </cell>
          <cell r="DH50">
            <v>-705.85353813775964</v>
          </cell>
          <cell r="DI50">
            <v>-712.91207351913727</v>
          </cell>
          <cell r="DJ50">
            <v>-712.91207351913727</v>
          </cell>
          <cell r="DK50">
            <v>-712.91207351913727</v>
          </cell>
          <cell r="DL50">
            <v>-712.91207351913727</v>
          </cell>
          <cell r="DM50">
            <v>-712.91207351913727</v>
          </cell>
          <cell r="DN50">
            <v>-712.91207351913727</v>
          </cell>
          <cell r="DO50">
            <v>-712.91207351913727</v>
          </cell>
          <cell r="DP50">
            <v>-712.91207351913727</v>
          </cell>
          <cell r="DQ50">
            <v>-712.91207351913727</v>
          </cell>
        </row>
        <row r="51">
          <cell r="A51">
            <v>225</v>
          </cell>
          <cell r="B51">
            <v>-552500</v>
          </cell>
          <cell r="C51">
            <v>-552500</v>
          </cell>
          <cell r="D51">
            <v>-552500</v>
          </cell>
          <cell r="E51">
            <v>-552500</v>
          </cell>
          <cell r="F51">
            <v>0</v>
          </cell>
          <cell r="G51">
            <v>0</v>
          </cell>
          <cell r="H51">
            <v>0</v>
          </cell>
          <cell r="I51">
            <v>0</v>
          </cell>
          <cell r="J51">
            <v>0</v>
          </cell>
          <cell r="K51">
            <v>0</v>
          </cell>
          <cell r="L51">
            <v>-552500</v>
          </cell>
          <cell r="M51">
            <v>-552500</v>
          </cell>
          <cell r="N51">
            <v>-76.701318999999998</v>
          </cell>
          <cell r="O51">
            <v>-76.701318999999998</v>
          </cell>
          <cell r="P51">
            <v>-76.701318999999998</v>
          </cell>
          <cell r="Q51">
            <v>-77.468332189999998</v>
          </cell>
          <cell r="R51">
            <v>-77.468332189999998</v>
          </cell>
          <cell r="S51">
            <v>-77.468332189999998</v>
          </cell>
          <cell r="T51">
            <v>-77.468332189999998</v>
          </cell>
          <cell r="U51">
            <v>-77.468332189999998</v>
          </cell>
          <cell r="V51">
            <v>-77.468332189999998</v>
          </cell>
          <cell r="W51">
            <v>-77.468332189999998</v>
          </cell>
          <cell r="X51">
            <v>-77.468332189999998</v>
          </cell>
          <cell r="Y51">
            <v>-77.468332189999998</v>
          </cell>
          <cell r="Z51">
            <v>-77.468332189999998</v>
          </cell>
          <cell r="AA51">
            <v>-77.468332189999998</v>
          </cell>
          <cell r="AB51">
            <v>-77.468332189999998</v>
          </cell>
          <cell r="AC51">
            <v>-78.243015511899998</v>
          </cell>
          <cell r="AD51">
            <v>-78.243015511899998</v>
          </cell>
          <cell r="AE51">
            <v>-78.243015511899998</v>
          </cell>
          <cell r="AF51">
            <v>-78.243015511899998</v>
          </cell>
          <cell r="AG51">
            <v>-78.243015511899998</v>
          </cell>
          <cell r="AH51">
            <v>-78.243015511899998</v>
          </cell>
          <cell r="AI51">
            <v>-78.243015511899998</v>
          </cell>
          <cell r="AJ51">
            <v>-78.243015511899998</v>
          </cell>
          <cell r="AK51">
            <v>-78.243015511899998</v>
          </cell>
          <cell r="AL51">
            <v>-78.243015511899998</v>
          </cell>
          <cell r="AM51">
            <v>-78.243015511899998</v>
          </cell>
          <cell r="AN51">
            <v>-78.243015511899998</v>
          </cell>
          <cell r="AO51">
            <v>-79.025445667019</v>
          </cell>
          <cell r="AP51">
            <v>-79.025445667019</v>
          </cell>
          <cell r="AQ51">
            <v>-79.025445667019</v>
          </cell>
          <cell r="AR51">
            <v>-79.025445667019</v>
          </cell>
          <cell r="AS51">
            <v>-79.025445667019</v>
          </cell>
          <cell r="AT51">
            <v>-79.025445667019</v>
          </cell>
          <cell r="AU51">
            <v>-79.025445667019</v>
          </cell>
          <cell r="AV51">
            <v>-79.025445667019</v>
          </cell>
          <cell r="AW51">
            <v>-79.025445667019</v>
          </cell>
          <cell r="AX51">
            <v>-79.025445667019</v>
          </cell>
          <cell r="AY51">
            <v>-79.025445667019</v>
          </cell>
          <cell r="AZ51">
            <v>-79.025445667019</v>
          </cell>
          <cell r="BA51">
            <v>-79.815700123689197</v>
          </cell>
          <cell r="BB51">
            <v>-79.815700123689197</v>
          </cell>
          <cell r="BC51">
            <v>-79.815700123689197</v>
          </cell>
          <cell r="BD51">
            <v>-79.815700123689197</v>
          </cell>
          <cell r="BE51">
            <v>-79.815700123689197</v>
          </cell>
          <cell r="BF51">
            <v>-79.815700123689197</v>
          </cell>
          <cell r="BG51">
            <v>-79.815700123689197</v>
          </cell>
          <cell r="BH51">
            <v>-79.815700123689197</v>
          </cell>
          <cell r="BI51">
            <v>-79.815700123689197</v>
          </cell>
          <cell r="BJ51">
            <v>-79.815700123689197</v>
          </cell>
          <cell r="BK51">
            <v>-79.815700123689197</v>
          </cell>
          <cell r="BL51">
            <v>-79.815700123689197</v>
          </cell>
          <cell r="BM51">
            <v>-80.613857124926085</v>
          </cell>
          <cell r="BN51">
            <v>-80.613857124926085</v>
          </cell>
          <cell r="BO51">
            <v>-80.613857124926085</v>
          </cell>
          <cell r="BP51">
            <v>-80.613857124926085</v>
          </cell>
          <cell r="BQ51">
            <v>-80.613857124926085</v>
          </cell>
          <cell r="BR51">
            <v>-80.613857124926085</v>
          </cell>
          <cell r="BS51">
            <v>-80.613857124926085</v>
          </cell>
          <cell r="BT51">
            <v>-80.613857124926085</v>
          </cell>
          <cell r="BU51">
            <v>-80.613857124926085</v>
          </cell>
          <cell r="BV51">
            <v>-80.613857124926085</v>
          </cell>
          <cell r="BW51">
            <v>-80.613857124926085</v>
          </cell>
          <cell r="BX51">
            <v>-80.613857124926085</v>
          </cell>
          <cell r="BY51">
            <v>-81.419995696175349</v>
          </cell>
          <cell r="BZ51">
            <v>-81.419995696175349</v>
          </cell>
          <cell r="CA51">
            <v>-81.419995696175349</v>
          </cell>
          <cell r="CB51">
            <v>-81.419995696175349</v>
          </cell>
          <cell r="CC51">
            <v>-81.419995696175349</v>
          </cell>
          <cell r="CD51">
            <v>-81.419995696175349</v>
          </cell>
          <cell r="CE51">
            <v>-81.419995696175349</v>
          </cell>
          <cell r="CF51">
            <v>-81.419995696175349</v>
          </cell>
          <cell r="CG51">
            <v>-81.419995696175349</v>
          </cell>
          <cell r="CH51">
            <v>-81.419995696175349</v>
          </cell>
          <cell r="CI51">
            <v>-81.419995696175349</v>
          </cell>
          <cell r="CJ51">
            <v>-81.419995696175349</v>
          </cell>
          <cell r="CK51">
            <v>-82.234195653137107</v>
          </cell>
          <cell r="CL51">
            <v>-82.234195653137107</v>
          </cell>
          <cell r="CM51">
            <v>-82.234195653137107</v>
          </cell>
          <cell r="CN51">
            <v>-82.234195653137107</v>
          </cell>
          <cell r="CO51">
            <v>-82.234195653137107</v>
          </cell>
          <cell r="CP51">
            <v>-82.234195653137107</v>
          </cell>
          <cell r="CQ51">
            <v>-82.234195653137107</v>
          </cell>
          <cell r="CR51">
            <v>-82.234195653137107</v>
          </cell>
          <cell r="CS51">
            <v>-82.234195653137107</v>
          </cell>
          <cell r="CT51">
            <v>-82.234195653137107</v>
          </cell>
          <cell r="CU51">
            <v>-82.234195653137107</v>
          </cell>
          <cell r="CV51">
            <v>-82.234195653137107</v>
          </cell>
          <cell r="CW51">
            <v>-83.056537609668482</v>
          </cell>
          <cell r="CX51">
            <v>-83.056537609668482</v>
          </cell>
          <cell r="CY51">
            <v>-83.056537609668482</v>
          </cell>
          <cell r="CZ51">
            <v>-83.056537609668482</v>
          </cell>
          <cell r="DA51">
            <v>-83.056537609668482</v>
          </cell>
          <cell r="DB51">
            <v>-83.056537609668482</v>
          </cell>
          <cell r="DC51">
            <v>-83.056537609668482</v>
          </cell>
          <cell r="DD51">
            <v>-83.056537609668482</v>
          </cell>
          <cell r="DE51">
            <v>-83.056537609668482</v>
          </cell>
          <cell r="DF51">
            <v>-83.056537609668482</v>
          </cell>
          <cell r="DG51">
            <v>-83.056537609668482</v>
          </cell>
          <cell r="DH51">
            <v>-83.056537609668482</v>
          </cell>
          <cell r="DI51">
            <v>-83.887102985765182</v>
          </cell>
          <cell r="DJ51">
            <v>-83.887102985765182</v>
          </cell>
          <cell r="DK51">
            <v>-83.887102985765182</v>
          </cell>
          <cell r="DL51">
            <v>-83.887102985765182</v>
          </cell>
          <cell r="DM51">
            <v>-83.887102985765182</v>
          </cell>
          <cell r="DN51">
            <v>-83.887102985765182</v>
          </cell>
          <cell r="DO51">
            <v>-83.887102985765182</v>
          </cell>
          <cell r="DP51">
            <v>-83.887102985765182</v>
          </cell>
          <cell r="DQ51">
            <v>-83.887102985765182</v>
          </cell>
        </row>
        <row r="52">
          <cell r="A52">
            <v>226</v>
          </cell>
          <cell r="B52">
            <v>-21793</v>
          </cell>
          <cell r="C52">
            <v>-21793</v>
          </cell>
          <cell r="D52">
            <v>-21793</v>
          </cell>
          <cell r="E52">
            <v>-21793</v>
          </cell>
          <cell r="F52">
            <v>-21793</v>
          </cell>
          <cell r="G52">
            <v>-21793</v>
          </cell>
          <cell r="H52">
            <v>-21793</v>
          </cell>
          <cell r="I52">
            <v>-21793</v>
          </cell>
          <cell r="J52">
            <v>-21793</v>
          </cell>
          <cell r="K52">
            <v>-21793</v>
          </cell>
          <cell r="L52">
            <v>-21793</v>
          </cell>
          <cell r="M52">
            <v>-21793</v>
          </cell>
          <cell r="N52">
            <v>-31480</v>
          </cell>
          <cell r="O52">
            <v>-31480</v>
          </cell>
          <cell r="P52">
            <v>-31480</v>
          </cell>
          <cell r="Q52">
            <v>-31480</v>
          </cell>
          <cell r="R52">
            <v>-31480</v>
          </cell>
          <cell r="S52">
            <v>-31480</v>
          </cell>
          <cell r="T52">
            <v>-31480</v>
          </cell>
          <cell r="U52">
            <v>-31480</v>
          </cell>
          <cell r="V52">
            <v>-31480</v>
          </cell>
          <cell r="W52">
            <v>-31480</v>
          </cell>
          <cell r="X52">
            <v>-31480</v>
          </cell>
          <cell r="Y52">
            <v>-31480</v>
          </cell>
          <cell r="Z52">
            <v>-31480</v>
          </cell>
          <cell r="AA52">
            <v>-31480</v>
          </cell>
          <cell r="AB52">
            <v>-31480</v>
          </cell>
          <cell r="AC52">
            <v>-31480</v>
          </cell>
          <cell r="AD52">
            <v>-31480</v>
          </cell>
          <cell r="AE52">
            <v>-31480</v>
          </cell>
          <cell r="AF52">
            <v>-31480</v>
          </cell>
          <cell r="AG52">
            <v>-31480</v>
          </cell>
          <cell r="AH52">
            <v>-31480</v>
          </cell>
          <cell r="AI52">
            <v>-31480</v>
          </cell>
          <cell r="AJ52">
            <v>-31480</v>
          </cell>
          <cell r="AK52">
            <v>-31480</v>
          </cell>
          <cell r="AL52">
            <v>-31480</v>
          </cell>
          <cell r="AM52">
            <v>-31480</v>
          </cell>
          <cell r="AN52">
            <v>-31480</v>
          </cell>
          <cell r="AO52">
            <v>-31480</v>
          </cell>
          <cell r="AP52">
            <v>-31480</v>
          </cell>
          <cell r="AQ52">
            <v>-31480</v>
          </cell>
          <cell r="AR52">
            <v>-31480</v>
          </cell>
          <cell r="AS52">
            <v>-31480</v>
          </cell>
          <cell r="AT52">
            <v>-31480</v>
          </cell>
          <cell r="AU52">
            <v>-31480</v>
          </cell>
          <cell r="AV52">
            <v>-31480</v>
          </cell>
          <cell r="AW52">
            <v>-31480</v>
          </cell>
          <cell r="AX52">
            <v>-31480</v>
          </cell>
          <cell r="AY52">
            <v>-31480</v>
          </cell>
          <cell r="AZ52">
            <v>-31480</v>
          </cell>
          <cell r="BA52">
            <v>-31480</v>
          </cell>
          <cell r="BB52">
            <v>-31480</v>
          </cell>
          <cell r="BC52">
            <v>-31480</v>
          </cell>
          <cell r="BD52">
            <v>-31480</v>
          </cell>
          <cell r="BE52">
            <v>-31480</v>
          </cell>
          <cell r="BF52">
            <v>-31480</v>
          </cell>
          <cell r="BG52">
            <v>-31480</v>
          </cell>
          <cell r="BH52">
            <v>-31480</v>
          </cell>
          <cell r="BI52">
            <v>-31480</v>
          </cell>
          <cell r="BJ52">
            <v>-31480</v>
          </cell>
          <cell r="BK52">
            <v>-31480</v>
          </cell>
          <cell r="BL52">
            <v>-31480</v>
          </cell>
          <cell r="BM52">
            <v>-31480</v>
          </cell>
          <cell r="BN52">
            <v>-31480</v>
          </cell>
          <cell r="BO52">
            <v>-31480</v>
          </cell>
          <cell r="BP52">
            <v>-31480</v>
          </cell>
          <cell r="BQ52">
            <v>-31480</v>
          </cell>
          <cell r="BR52">
            <v>-31480</v>
          </cell>
          <cell r="BS52">
            <v>-31480</v>
          </cell>
          <cell r="BT52">
            <v>-31480</v>
          </cell>
          <cell r="BU52">
            <v>-31480</v>
          </cell>
          <cell r="BV52">
            <v>-31480</v>
          </cell>
          <cell r="BW52">
            <v>-31480</v>
          </cell>
          <cell r="BX52">
            <v>-31480</v>
          </cell>
          <cell r="BY52">
            <v>-31480</v>
          </cell>
          <cell r="BZ52">
            <v>-31480</v>
          </cell>
          <cell r="CA52">
            <v>-31480</v>
          </cell>
          <cell r="CB52">
            <v>-31480</v>
          </cell>
          <cell r="CC52">
            <v>-31480</v>
          </cell>
          <cell r="CD52">
            <v>-31480</v>
          </cell>
          <cell r="CE52">
            <v>-31480</v>
          </cell>
          <cell r="CF52">
            <v>-31480</v>
          </cell>
          <cell r="CG52">
            <v>-31480</v>
          </cell>
          <cell r="CH52">
            <v>-31480</v>
          </cell>
          <cell r="CI52">
            <v>-31480</v>
          </cell>
          <cell r="CJ52">
            <v>-31480</v>
          </cell>
          <cell r="CK52">
            <v>-31480</v>
          </cell>
          <cell r="CL52">
            <v>-31480</v>
          </cell>
          <cell r="CM52">
            <v>-31480</v>
          </cell>
          <cell r="CN52">
            <v>-31480</v>
          </cell>
          <cell r="CO52">
            <v>-31480</v>
          </cell>
          <cell r="CP52">
            <v>-31480</v>
          </cell>
          <cell r="CQ52">
            <v>-31480</v>
          </cell>
          <cell r="CR52">
            <v>-31480</v>
          </cell>
          <cell r="CS52">
            <v>-31480</v>
          </cell>
          <cell r="CT52">
            <v>-31480</v>
          </cell>
          <cell r="CU52">
            <v>-31480</v>
          </cell>
          <cell r="CV52">
            <v>-31480</v>
          </cell>
          <cell r="CW52">
            <v>-31480</v>
          </cell>
          <cell r="CX52">
            <v>-31480</v>
          </cell>
          <cell r="CY52">
            <v>-31480</v>
          </cell>
          <cell r="CZ52">
            <v>-31480</v>
          </cell>
          <cell r="DA52">
            <v>-31480</v>
          </cell>
          <cell r="DB52">
            <v>-31480</v>
          </cell>
          <cell r="DC52">
            <v>-31480</v>
          </cell>
          <cell r="DD52">
            <v>-31480</v>
          </cell>
          <cell r="DE52">
            <v>-31480</v>
          </cell>
          <cell r="DF52">
            <v>-31480</v>
          </cell>
          <cell r="DG52">
            <v>-31480</v>
          </cell>
          <cell r="DH52">
            <v>-31480</v>
          </cell>
          <cell r="DI52">
            <v>-31480</v>
          </cell>
          <cell r="DJ52">
            <v>-31480</v>
          </cell>
          <cell r="DK52">
            <v>-31480</v>
          </cell>
          <cell r="DL52">
            <v>-31480</v>
          </cell>
          <cell r="DM52">
            <v>-31480</v>
          </cell>
          <cell r="DN52">
            <v>-31480</v>
          </cell>
          <cell r="DO52">
            <v>-31480</v>
          </cell>
          <cell r="DP52">
            <v>-31480</v>
          </cell>
          <cell r="DQ52">
            <v>-31480</v>
          </cell>
        </row>
        <row r="53">
          <cell r="A53">
            <v>227</v>
          </cell>
          <cell r="B53">
            <v>-746.93</v>
          </cell>
          <cell r="C53">
            <v>-746.93</v>
          </cell>
          <cell r="D53">
            <v>-746.93</v>
          </cell>
          <cell r="E53">
            <v>-746.93</v>
          </cell>
          <cell r="F53">
            <v>-746.93</v>
          </cell>
          <cell r="G53">
            <v>-757.85</v>
          </cell>
          <cell r="H53">
            <v>-780.23</v>
          </cell>
          <cell r="I53">
            <v>-780.22</v>
          </cell>
          <cell r="J53">
            <v>-780.22</v>
          </cell>
          <cell r="K53">
            <v>-780.22</v>
          </cell>
          <cell r="L53">
            <v>-780.22</v>
          </cell>
          <cell r="M53">
            <v>-780.22</v>
          </cell>
          <cell r="N53">
            <v>-571837.5</v>
          </cell>
          <cell r="O53">
            <v>-571837.5</v>
          </cell>
          <cell r="P53">
            <v>-571837.5</v>
          </cell>
          <cell r="Q53">
            <v>-571837.5</v>
          </cell>
          <cell r="R53">
            <v>0</v>
          </cell>
          <cell r="S53">
            <v>0</v>
          </cell>
          <cell r="T53">
            <v>0</v>
          </cell>
          <cell r="U53">
            <v>0</v>
          </cell>
          <cell r="V53">
            <v>0</v>
          </cell>
          <cell r="W53">
            <v>0</v>
          </cell>
          <cell r="X53">
            <v>-571837.5</v>
          </cell>
          <cell r="Y53">
            <v>-571837.5</v>
          </cell>
          <cell r="Z53">
            <v>-591851.8125</v>
          </cell>
          <cell r="AA53">
            <v>-591851.8125</v>
          </cell>
          <cell r="AB53">
            <v>-591851.8125</v>
          </cell>
          <cell r="AC53">
            <v>-591851.8125</v>
          </cell>
          <cell r="AD53">
            <v>0</v>
          </cell>
          <cell r="AE53">
            <v>0</v>
          </cell>
          <cell r="AF53">
            <v>0</v>
          </cell>
          <cell r="AG53">
            <v>0</v>
          </cell>
          <cell r="AH53">
            <v>0</v>
          </cell>
          <cell r="AI53">
            <v>0</v>
          </cell>
          <cell r="AJ53">
            <v>-591851.8125</v>
          </cell>
          <cell r="AK53">
            <v>-591851.8125</v>
          </cell>
          <cell r="AL53">
            <v>-612566.62593749992</v>
          </cell>
          <cell r="AM53">
            <v>-612566.62593749992</v>
          </cell>
          <cell r="AN53">
            <v>-612566.62593749992</v>
          </cell>
          <cell r="AO53">
            <v>-612566.62593749992</v>
          </cell>
          <cell r="AP53">
            <v>0</v>
          </cell>
          <cell r="AQ53">
            <v>0</v>
          </cell>
          <cell r="AR53">
            <v>0</v>
          </cell>
          <cell r="AS53">
            <v>0</v>
          </cell>
          <cell r="AT53">
            <v>0</v>
          </cell>
          <cell r="AU53">
            <v>0</v>
          </cell>
          <cell r="AV53">
            <v>-612566.62593749992</v>
          </cell>
          <cell r="AW53">
            <v>-612566.62593749992</v>
          </cell>
          <cell r="AX53">
            <v>-634006.45784531231</v>
          </cell>
          <cell r="AY53">
            <v>-634006.45784531231</v>
          </cell>
          <cell r="AZ53">
            <v>-634006.45784531231</v>
          </cell>
          <cell r="BA53">
            <v>-634006.45784531231</v>
          </cell>
          <cell r="BB53">
            <v>0</v>
          </cell>
          <cell r="BC53">
            <v>0</v>
          </cell>
          <cell r="BD53">
            <v>0</v>
          </cell>
          <cell r="BE53">
            <v>0</v>
          </cell>
          <cell r="BF53">
            <v>0</v>
          </cell>
          <cell r="BG53">
            <v>0</v>
          </cell>
          <cell r="BH53">
            <v>-634006.45784531231</v>
          </cell>
          <cell r="BI53">
            <v>-634006.45784531231</v>
          </cell>
          <cell r="BJ53">
            <v>-656196.6838698982</v>
          </cell>
          <cell r="BK53">
            <v>-656196.6838698982</v>
          </cell>
          <cell r="BL53">
            <v>-656196.6838698982</v>
          </cell>
          <cell r="BM53">
            <v>-656196.6838698982</v>
          </cell>
          <cell r="BN53">
            <v>0</v>
          </cell>
          <cell r="BO53">
            <v>0</v>
          </cell>
          <cell r="BP53">
            <v>0</v>
          </cell>
          <cell r="BQ53">
            <v>0</v>
          </cell>
          <cell r="BR53">
            <v>0</v>
          </cell>
          <cell r="BS53">
            <v>0</v>
          </cell>
          <cell r="BT53">
            <v>-656196.6838698982</v>
          </cell>
          <cell r="BU53">
            <v>-656196.6838698982</v>
          </cell>
          <cell r="BV53">
            <v>-679163.56780534459</v>
          </cell>
          <cell r="BW53">
            <v>-679163.56780534459</v>
          </cell>
          <cell r="BX53">
            <v>-679163.56780534459</v>
          </cell>
          <cell r="BY53">
            <v>-679163.56780534459</v>
          </cell>
          <cell r="BZ53">
            <v>0</v>
          </cell>
          <cell r="CA53">
            <v>0</v>
          </cell>
          <cell r="CB53">
            <v>0</v>
          </cell>
          <cell r="CC53">
            <v>0</v>
          </cell>
          <cell r="CD53">
            <v>0</v>
          </cell>
          <cell r="CE53">
            <v>0</v>
          </cell>
          <cell r="CF53">
            <v>-679163.56780534459</v>
          </cell>
          <cell r="CG53">
            <v>-679163.56780534459</v>
          </cell>
          <cell r="CH53">
            <v>-702934.29267853161</v>
          </cell>
          <cell r="CI53">
            <v>-702934.29267853161</v>
          </cell>
          <cell r="CJ53">
            <v>-702934.29267853161</v>
          </cell>
          <cell r="CK53">
            <v>-702934.29267853161</v>
          </cell>
          <cell r="CL53">
            <v>0</v>
          </cell>
          <cell r="CM53">
            <v>0</v>
          </cell>
          <cell r="CN53">
            <v>0</v>
          </cell>
          <cell r="CO53">
            <v>0</v>
          </cell>
          <cell r="CP53">
            <v>0</v>
          </cell>
          <cell r="CQ53">
            <v>0</v>
          </cell>
          <cell r="CR53">
            <v>-702934.29267853161</v>
          </cell>
          <cell r="CS53">
            <v>-702934.29267853161</v>
          </cell>
          <cell r="CT53">
            <v>-727536.9929222801</v>
          </cell>
          <cell r="CU53">
            <v>-727536.9929222801</v>
          </cell>
          <cell r="CV53">
            <v>-727536.9929222801</v>
          </cell>
          <cell r="CW53">
            <v>-727536.9929222801</v>
          </cell>
          <cell r="CX53">
            <v>0</v>
          </cell>
          <cell r="CY53">
            <v>0</v>
          </cell>
          <cell r="CZ53">
            <v>0</v>
          </cell>
          <cell r="DA53">
            <v>0</v>
          </cell>
          <cell r="DB53">
            <v>0</v>
          </cell>
          <cell r="DC53">
            <v>0</v>
          </cell>
          <cell r="DD53">
            <v>-727536.9929222801</v>
          </cell>
          <cell r="DE53">
            <v>-727536.9929222801</v>
          </cell>
          <cell r="DF53">
            <v>-753000.78767455986</v>
          </cell>
          <cell r="DG53">
            <v>-753000.78767455986</v>
          </cell>
          <cell r="DH53">
            <v>-753000.78767455986</v>
          </cell>
          <cell r="DI53">
            <v>-753000.78767455986</v>
          </cell>
          <cell r="DJ53">
            <v>0</v>
          </cell>
          <cell r="DK53">
            <v>0</v>
          </cell>
          <cell r="DL53">
            <v>0</v>
          </cell>
          <cell r="DM53">
            <v>0</v>
          </cell>
          <cell r="DN53">
            <v>0</v>
          </cell>
          <cell r="DO53">
            <v>0</v>
          </cell>
          <cell r="DP53">
            <v>-753000.78767455986</v>
          </cell>
          <cell r="DQ53">
            <v>-753000.78767455986</v>
          </cell>
        </row>
        <row r="54">
          <cell r="A54">
            <v>228</v>
          </cell>
          <cell r="B54">
            <v>-448918.29</v>
          </cell>
          <cell r="C54">
            <v>-537846.09</v>
          </cell>
          <cell r="D54">
            <v>-565589.31999999995</v>
          </cell>
          <cell r="E54">
            <v>-637147.74</v>
          </cell>
          <cell r="F54">
            <v>-1296974.53</v>
          </cell>
          <cell r="G54">
            <v>-2334115.81</v>
          </cell>
          <cell r="H54">
            <v>-931376.07</v>
          </cell>
          <cell r="I54">
            <v>-474051.9</v>
          </cell>
          <cell r="J54">
            <v>-468180</v>
          </cell>
          <cell r="K54">
            <v>-468180</v>
          </cell>
          <cell r="L54">
            <v>-468180</v>
          </cell>
          <cell r="M54">
            <v>-468180</v>
          </cell>
          <cell r="N54">
            <v>-22119.894999999997</v>
          </cell>
          <cell r="O54">
            <v>-22119.894999999997</v>
          </cell>
          <cell r="P54">
            <v>-22119.894999999997</v>
          </cell>
          <cell r="Q54">
            <v>-22119.894999999997</v>
          </cell>
          <cell r="R54">
            <v>-22119.894999999997</v>
          </cell>
          <cell r="S54">
            <v>-22119.894999999997</v>
          </cell>
          <cell r="T54">
            <v>-22119.894999999997</v>
          </cell>
          <cell r="U54">
            <v>-22119.894999999997</v>
          </cell>
          <cell r="V54">
            <v>-22119.894999999997</v>
          </cell>
          <cell r="W54">
            <v>-22119.894999999997</v>
          </cell>
          <cell r="X54">
            <v>-22119.894999999997</v>
          </cell>
          <cell r="Y54">
            <v>-22119.894999999997</v>
          </cell>
          <cell r="Z54">
            <v>-22451.693424999994</v>
          </cell>
          <cell r="AA54">
            <v>-22451.693424999994</v>
          </cell>
          <cell r="AB54">
            <v>-22451.693424999994</v>
          </cell>
          <cell r="AC54">
            <v>-22451.693424999994</v>
          </cell>
          <cell r="AD54">
            <v>-22451.693424999994</v>
          </cell>
          <cell r="AE54">
            <v>-22451.693424999994</v>
          </cell>
          <cell r="AF54">
            <v>-22451.693424999994</v>
          </cell>
          <cell r="AG54">
            <v>-22451.693424999994</v>
          </cell>
          <cell r="AH54">
            <v>-22451.693424999994</v>
          </cell>
          <cell r="AI54">
            <v>-22451.693424999994</v>
          </cell>
          <cell r="AJ54">
            <v>-22451.693424999994</v>
          </cell>
          <cell r="AK54">
            <v>-22451.693424999994</v>
          </cell>
          <cell r="AL54">
            <v>-22788.468826374992</v>
          </cell>
          <cell r="AM54">
            <v>-22788.468826374992</v>
          </cell>
          <cell r="AN54">
            <v>-22788.468826374992</v>
          </cell>
          <cell r="AO54">
            <v>-22788.468826374992</v>
          </cell>
          <cell r="AP54">
            <v>-22788.468826374992</v>
          </cell>
          <cell r="AQ54">
            <v>-22788.468826374992</v>
          </cell>
          <cell r="AR54">
            <v>-22788.468826374992</v>
          </cell>
          <cell r="AS54">
            <v>-22788.468826374992</v>
          </cell>
          <cell r="AT54">
            <v>-22788.468826374992</v>
          </cell>
          <cell r="AU54">
            <v>-22788.468826374992</v>
          </cell>
          <cell r="AV54">
            <v>-22788.468826374992</v>
          </cell>
          <cell r="AW54">
            <v>-22788.468826374992</v>
          </cell>
          <cell r="AX54">
            <v>-23130.295858770616</v>
          </cell>
          <cell r="AY54">
            <v>-23130.295858770616</v>
          </cell>
          <cell r="AZ54">
            <v>-23130.295858770616</v>
          </cell>
          <cell r="BA54">
            <v>-23130.295858770616</v>
          </cell>
          <cell r="BB54">
            <v>-23130.295858770616</v>
          </cell>
          <cell r="BC54">
            <v>-23130.295858770616</v>
          </cell>
          <cell r="BD54">
            <v>-23130.295858770616</v>
          </cell>
          <cell r="BE54">
            <v>-23130.295858770616</v>
          </cell>
          <cell r="BF54">
            <v>-23130.295858770616</v>
          </cell>
          <cell r="BG54">
            <v>-23130.295858770616</v>
          </cell>
          <cell r="BH54">
            <v>-23130.295858770616</v>
          </cell>
          <cell r="BI54">
            <v>-23130.295858770616</v>
          </cell>
          <cell r="BJ54">
            <v>-23477.250296652172</v>
          </cell>
          <cell r="BK54">
            <v>-23477.250296652172</v>
          </cell>
          <cell r="BL54">
            <v>-23477.250296652172</v>
          </cell>
          <cell r="BM54">
            <v>-23477.250296652172</v>
          </cell>
          <cell r="BN54">
            <v>-23477.250296652172</v>
          </cell>
          <cell r="BO54">
            <v>-23477.250296652172</v>
          </cell>
          <cell r="BP54">
            <v>-23477.250296652172</v>
          </cell>
          <cell r="BQ54">
            <v>-23477.250296652172</v>
          </cell>
          <cell r="BR54">
            <v>-23477.250296652172</v>
          </cell>
          <cell r="BS54">
            <v>-23477.250296652172</v>
          </cell>
          <cell r="BT54">
            <v>-23477.250296652172</v>
          </cell>
          <cell r="BU54">
            <v>-23477.250296652172</v>
          </cell>
          <cell r="BV54">
            <v>-23829.409051101953</v>
          </cell>
          <cell r="BW54">
            <v>-23829.409051101953</v>
          </cell>
          <cell r="BX54">
            <v>-23829.409051101953</v>
          </cell>
          <cell r="BY54">
            <v>-23829.409051101953</v>
          </cell>
          <cell r="BZ54">
            <v>-23829.409051101953</v>
          </cell>
          <cell r="CA54">
            <v>-23829.409051101953</v>
          </cell>
          <cell r="CB54">
            <v>-23829.409051101953</v>
          </cell>
          <cell r="CC54">
            <v>-23829.409051101953</v>
          </cell>
          <cell r="CD54">
            <v>-23829.409051101953</v>
          </cell>
          <cell r="CE54">
            <v>-23829.409051101953</v>
          </cell>
          <cell r="CF54">
            <v>-23829.409051101953</v>
          </cell>
          <cell r="CG54">
            <v>-23829.409051101953</v>
          </cell>
          <cell r="CH54">
            <v>-24186.850186868483</v>
          </cell>
          <cell r="CI54">
            <v>-24186.850186868483</v>
          </cell>
          <cell r="CJ54">
            <v>-24186.850186868483</v>
          </cell>
          <cell r="CK54">
            <v>-24186.850186868483</v>
          </cell>
          <cell r="CL54">
            <v>-24186.850186868483</v>
          </cell>
          <cell r="CM54">
            <v>-24186.850186868483</v>
          </cell>
          <cell r="CN54">
            <v>-24186.850186868483</v>
          </cell>
          <cell r="CO54">
            <v>-24186.850186868483</v>
          </cell>
          <cell r="CP54">
            <v>-24186.850186868483</v>
          </cell>
          <cell r="CQ54">
            <v>-24186.850186868483</v>
          </cell>
          <cell r="CR54">
            <v>-24186.850186868483</v>
          </cell>
          <cell r="CS54">
            <v>-24186.850186868483</v>
          </cell>
          <cell r="CT54">
            <v>-24549.652939671505</v>
          </cell>
          <cell r="CU54">
            <v>-24549.652939671505</v>
          </cell>
          <cell r="CV54">
            <v>-24549.652939671505</v>
          </cell>
          <cell r="CW54">
            <v>-24549.652939671505</v>
          </cell>
          <cell r="CX54">
            <v>-24549.652939671505</v>
          </cell>
          <cell r="CY54">
            <v>-24549.652939671505</v>
          </cell>
          <cell r="CZ54">
            <v>-24549.652939671505</v>
          </cell>
          <cell r="DA54">
            <v>-24549.652939671505</v>
          </cell>
          <cell r="DB54">
            <v>-24549.652939671505</v>
          </cell>
          <cell r="DC54">
            <v>-24549.652939671505</v>
          </cell>
          <cell r="DD54">
            <v>-24549.652939671505</v>
          </cell>
          <cell r="DE54">
            <v>-24549.652939671505</v>
          </cell>
          <cell r="DF54">
            <v>-24917.897733766575</v>
          </cell>
          <cell r="DG54">
            <v>-24917.897733766575</v>
          </cell>
          <cell r="DH54">
            <v>-24917.897733766575</v>
          </cell>
          <cell r="DI54">
            <v>-24917.897733766575</v>
          </cell>
          <cell r="DJ54">
            <v>-24917.897733766575</v>
          </cell>
          <cell r="DK54">
            <v>-24917.897733766575</v>
          </cell>
          <cell r="DL54">
            <v>-24917.897733766575</v>
          </cell>
          <cell r="DM54">
            <v>-24917.897733766575</v>
          </cell>
          <cell r="DN54">
            <v>-24917.897733766575</v>
          </cell>
          <cell r="DO54">
            <v>-24917.897733766575</v>
          </cell>
          <cell r="DP54">
            <v>-24917.897733766575</v>
          </cell>
          <cell r="DQ54">
            <v>-24917.897733766575</v>
          </cell>
        </row>
        <row r="55">
          <cell r="A55">
            <v>229</v>
          </cell>
          <cell r="B55">
            <v>-11092</v>
          </cell>
          <cell r="C55">
            <v>-11092</v>
          </cell>
          <cell r="D55">
            <v>-11092</v>
          </cell>
          <cell r="E55">
            <v>-11092</v>
          </cell>
          <cell r="F55">
            <v>-11092</v>
          </cell>
          <cell r="G55">
            <v>-11092</v>
          </cell>
          <cell r="H55">
            <v>-11092</v>
          </cell>
          <cell r="I55">
            <v>-11092</v>
          </cell>
          <cell r="J55">
            <v>-11092</v>
          </cell>
          <cell r="K55">
            <v>-11092</v>
          </cell>
          <cell r="L55">
            <v>-11092</v>
          </cell>
          <cell r="M55">
            <v>-11092</v>
          </cell>
          <cell r="N55">
            <v>-746.93</v>
          </cell>
          <cell r="O55">
            <v>-746.93</v>
          </cell>
          <cell r="P55">
            <v>-746.93</v>
          </cell>
          <cell r="Q55">
            <v>-746.93</v>
          </cell>
          <cell r="R55">
            <v>-746.93</v>
          </cell>
          <cell r="S55">
            <v>-746.93</v>
          </cell>
          <cell r="T55">
            <v>-746.93</v>
          </cell>
          <cell r="U55">
            <v>-746.93</v>
          </cell>
          <cell r="V55">
            <v>-746.93</v>
          </cell>
          <cell r="W55">
            <v>-746.93</v>
          </cell>
          <cell r="X55">
            <v>-746.93</v>
          </cell>
          <cell r="Y55">
            <v>-746.93</v>
          </cell>
          <cell r="Z55">
            <v>-746.93</v>
          </cell>
          <cell r="AA55">
            <v>-746.93</v>
          </cell>
          <cell r="AB55">
            <v>-746.93</v>
          </cell>
          <cell r="AC55">
            <v>-746.93</v>
          </cell>
          <cell r="AD55">
            <v>-746.93</v>
          </cell>
          <cell r="AE55">
            <v>-746.93</v>
          </cell>
          <cell r="AF55">
            <v>-746.93</v>
          </cell>
          <cell r="AG55">
            <v>-746.93</v>
          </cell>
          <cell r="AH55">
            <v>-746.93</v>
          </cell>
          <cell r="AI55">
            <v>-746.93</v>
          </cell>
          <cell r="AJ55">
            <v>-746.93</v>
          </cell>
          <cell r="AK55">
            <v>-746.93</v>
          </cell>
          <cell r="AL55">
            <v>-746.93</v>
          </cell>
          <cell r="AM55">
            <v>-746.93</v>
          </cell>
          <cell r="AN55">
            <v>-746.93</v>
          </cell>
          <cell r="AO55">
            <v>-746.93</v>
          </cell>
          <cell r="AP55">
            <v>-746.93</v>
          </cell>
          <cell r="AQ55">
            <v>-746.93</v>
          </cell>
          <cell r="AR55">
            <v>-746.93</v>
          </cell>
          <cell r="AS55">
            <v>-746.93</v>
          </cell>
          <cell r="AT55">
            <v>-746.93</v>
          </cell>
          <cell r="AU55">
            <v>-746.93</v>
          </cell>
          <cell r="AV55">
            <v>-746.93</v>
          </cell>
          <cell r="AW55">
            <v>-746.93</v>
          </cell>
          <cell r="AX55">
            <v>-746.93</v>
          </cell>
          <cell r="AY55">
            <v>-746.93</v>
          </cell>
          <cell r="AZ55">
            <v>-746.93</v>
          </cell>
          <cell r="BA55">
            <v>-746.93</v>
          </cell>
          <cell r="BB55">
            <v>-746.93</v>
          </cell>
          <cell r="BC55">
            <v>-746.93</v>
          </cell>
          <cell r="BD55">
            <v>-746.93</v>
          </cell>
          <cell r="BE55">
            <v>-746.93</v>
          </cell>
          <cell r="BF55">
            <v>-746.93</v>
          </cell>
          <cell r="BG55">
            <v>-746.93</v>
          </cell>
          <cell r="BH55">
            <v>-746.93</v>
          </cell>
          <cell r="BI55">
            <v>-746.93</v>
          </cell>
          <cell r="BJ55">
            <v>-746.93</v>
          </cell>
          <cell r="BK55">
            <v>-746.93</v>
          </cell>
          <cell r="BL55">
            <v>-746.93</v>
          </cell>
          <cell r="BM55">
            <v>-746.93</v>
          </cell>
          <cell r="BN55">
            <v>-746.93</v>
          </cell>
          <cell r="BO55">
            <v>-746.93</v>
          </cell>
          <cell r="BP55">
            <v>-746.93</v>
          </cell>
          <cell r="BQ55">
            <v>-746.93</v>
          </cell>
          <cell r="BR55">
            <v>-746.93</v>
          </cell>
          <cell r="BS55">
            <v>-746.93</v>
          </cell>
          <cell r="BT55">
            <v>-746.93</v>
          </cell>
          <cell r="BU55">
            <v>-746.93</v>
          </cell>
          <cell r="BV55">
            <v>-746.93</v>
          </cell>
          <cell r="BW55">
            <v>-746.93</v>
          </cell>
          <cell r="BX55">
            <v>-746.93</v>
          </cell>
          <cell r="BY55">
            <v>-746.93</v>
          </cell>
          <cell r="BZ55">
            <v>-746.93</v>
          </cell>
          <cell r="CA55">
            <v>-746.93</v>
          </cell>
          <cell r="CB55">
            <v>-746.93</v>
          </cell>
          <cell r="CC55">
            <v>-746.93</v>
          </cell>
          <cell r="CD55">
            <v>-746.93</v>
          </cell>
          <cell r="CE55">
            <v>-746.93</v>
          </cell>
          <cell r="CF55">
            <v>-746.93</v>
          </cell>
          <cell r="CG55">
            <v>-746.93</v>
          </cell>
          <cell r="CH55">
            <v>-746.93</v>
          </cell>
          <cell r="CI55">
            <v>-746.93</v>
          </cell>
          <cell r="CJ55">
            <v>-746.93</v>
          </cell>
          <cell r="CK55">
            <v>-746.93</v>
          </cell>
          <cell r="CL55">
            <v>-746.93</v>
          </cell>
          <cell r="CM55">
            <v>-746.93</v>
          </cell>
          <cell r="CN55">
            <v>-746.93</v>
          </cell>
          <cell r="CO55">
            <v>-746.93</v>
          </cell>
          <cell r="CP55">
            <v>-746.93</v>
          </cell>
          <cell r="CQ55">
            <v>-746.93</v>
          </cell>
          <cell r="CR55">
            <v>-746.93</v>
          </cell>
          <cell r="CS55">
            <v>-746.93</v>
          </cell>
          <cell r="CT55">
            <v>-746.93</v>
          </cell>
          <cell r="CU55">
            <v>-746.93</v>
          </cell>
          <cell r="CV55">
            <v>-746.93</v>
          </cell>
          <cell r="CW55">
            <v>-746.93</v>
          </cell>
          <cell r="CX55">
            <v>-746.93</v>
          </cell>
          <cell r="CY55">
            <v>-746.93</v>
          </cell>
          <cell r="CZ55">
            <v>-746.93</v>
          </cell>
          <cell r="DA55">
            <v>-746.93</v>
          </cell>
          <cell r="DB55">
            <v>-746.93</v>
          </cell>
          <cell r="DC55">
            <v>-746.93</v>
          </cell>
          <cell r="DD55">
            <v>-746.93</v>
          </cell>
          <cell r="DE55">
            <v>-746.93</v>
          </cell>
          <cell r="DF55">
            <v>-746.93</v>
          </cell>
          <cell r="DG55">
            <v>-746.93</v>
          </cell>
          <cell r="DH55">
            <v>-746.93</v>
          </cell>
          <cell r="DI55">
            <v>-746.93</v>
          </cell>
          <cell r="DJ55">
            <v>-746.93</v>
          </cell>
          <cell r="DK55">
            <v>-746.93</v>
          </cell>
          <cell r="DL55">
            <v>-746.93</v>
          </cell>
          <cell r="DM55">
            <v>-746.93</v>
          </cell>
          <cell r="DN55">
            <v>-746.93</v>
          </cell>
          <cell r="DO55">
            <v>-746.93</v>
          </cell>
          <cell r="DP55">
            <v>-746.93</v>
          </cell>
          <cell r="DQ55">
            <v>-746.93</v>
          </cell>
        </row>
        <row r="56">
          <cell r="A56">
            <v>230</v>
          </cell>
          <cell r="B56">
            <v>-72236.75</v>
          </cell>
          <cell r="C56">
            <v>-72236.75</v>
          </cell>
          <cell r="D56">
            <v>-72236.75</v>
          </cell>
          <cell r="E56">
            <v>-72236.75</v>
          </cell>
          <cell r="F56">
            <v>-72236.75</v>
          </cell>
          <cell r="G56">
            <v>-72236.75</v>
          </cell>
          <cell r="H56">
            <v>-72236.75</v>
          </cell>
          <cell r="I56">
            <v>-72236.75</v>
          </cell>
          <cell r="J56">
            <v>-72236.786555522514</v>
          </cell>
          <cell r="K56">
            <v>-72236.786555522514</v>
          </cell>
          <cell r="L56">
            <v>-72236.786555522514</v>
          </cell>
          <cell r="M56">
            <v>-72236.786555522514</v>
          </cell>
          <cell r="N56">
            <v>-468180</v>
          </cell>
          <cell r="O56">
            <v>-468180</v>
          </cell>
          <cell r="P56">
            <v>-468180</v>
          </cell>
          <cell r="Q56">
            <v>-477543.6</v>
          </cell>
          <cell r="R56">
            <v>-477543.6</v>
          </cell>
          <cell r="S56">
            <v>-477543.6</v>
          </cell>
          <cell r="T56">
            <v>-477543.6</v>
          </cell>
          <cell r="U56">
            <v>-477543.6</v>
          </cell>
          <cell r="V56">
            <v>-477543.6</v>
          </cell>
          <cell r="W56">
            <v>-477543.6</v>
          </cell>
          <cell r="X56">
            <v>-477543.6</v>
          </cell>
          <cell r="Y56">
            <v>-477543.6</v>
          </cell>
          <cell r="Z56">
            <v>-477543.6</v>
          </cell>
          <cell r="AA56">
            <v>-477543.6</v>
          </cell>
          <cell r="AB56">
            <v>-477543.6</v>
          </cell>
          <cell r="AC56">
            <v>-487094.47200000007</v>
          </cell>
          <cell r="AD56">
            <v>-487094.47200000007</v>
          </cell>
          <cell r="AE56">
            <v>-487094.47200000007</v>
          </cell>
          <cell r="AF56">
            <v>-487094.47200000007</v>
          </cell>
          <cell r="AG56">
            <v>-487094.47200000007</v>
          </cell>
          <cell r="AH56">
            <v>-487094.47200000007</v>
          </cell>
          <cell r="AI56">
            <v>-487094.47200000007</v>
          </cell>
          <cell r="AJ56">
            <v>-487094.47200000007</v>
          </cell>
          <cell r="AK56">
            <v>-487094.47200000007</v>
          </cell>
          <cell r="AL56">
            <v>-487094.47200000007</v>
          </cell>
          <cell r="AM56">
            <v>-487094.47200000007</v>
          </cell>
          <cell r="AN56">
            <v>-487094.47200000007</v>
          </cell>
          <cell r="AO56">
            <v>-496836.36144000007</v>
          </cell>
          <cell r="AP56">
            <v>-496836.36144000007</v>
          </cell>
          <cell r="AQ56">
            <v>-496836.36144000007</v>
          </cell>
          <cell r="AR56">
            <v>-496836.36144000007</v>
          </cell>
          <cell r="AS56">
            <v>-496836.36144000007</v>
          </cell>
          <cell r="AT56">
            <v>-496836.36144000007</v>
          </cell>
          <cell r="AU56">
            <v>-496836.36144000007</v>
          </cell>
          <cell r="AV56">
            <v>-496836.36144000007</v>
          </cell>
          <cell r="AW56">
            <v>-496836.36144000007</v>
          </cell>
          <cell r="AX56">
            <v>-496836.36144000007</v>
          </cell>
          <cell r="AY56">
            <v>-496836.36144000007</v>
          </cell>
          <cell r="AZ56">
            <v>-496836.36144000007</v>
          </cell>
          <cell r="BA56">
            <v>-506773.08866880008</v>
          </cell>
          <cell r="BB56">
            <v>-506773.08866880008</v>
          </cell>
          <cell r="BC56">
            <v>-506773.08866880008</v>
          </cell>
          <cell r="BD56">
            <v>-506773.08866880008</v>
          </cell>
          <cell r="BE56">
            <v>-506773.08866880008</v>
          </cell>
          <cell r="BF56">
            <v>-506773.08866880008</v>
          </cell>
          <cell r="BG56">
            <v>-506773.08866880008</v>
          </cell>
          <cell r="BH56">
            <v>-506773.08866880008</v>
          </cell>
          <cell r="BI56">
            <v>-506773.08866880008</v>
          </cell>
          <cell r="BJ56">
            <v>-506773.08866880008</v>
          </cell>
          <cell r="BK56">
            <v>-506773.08866880008</v>
          </cell>
          <cell r="BL56">
            <v>-506773.08866880008</v>
          </cell>
          <cell r="BM56">
            <v>-516908.55044217611</v>
          </cell>
          <cell r="BN56">
            <v>-516908.55044217611</v>
          </cell>
          <cell r="BO56">
            <v>-516908.55044217611</v>
          </cell>
          <cell r="BP56">
            <v>-516908.55044217611</v>
          </cell>
          <cell r="BQ56">
            <v>-516908.55044217611</v>
          </cell>
          <cell r="BR56">
            <v>-516908.55044217611</v>
          </cell>
          <cell r="BS56">
            <v>-516908.55044217611</v>
          </cell>
          <cell r="BT56">
            <v>-516908.55044217611</v>
          </cell>
          <cell r="BU56">
            <v>-516908.55044217611</v>
          </cell>
          <cell r="BV56">
            <v>-516908.55044217611</v>
          </cell>
          <cell r="BW56">
            <v>-516908.55044217611</v>
          </cell>
          <cell r="BX56">
            <v>-516908.55044217611</v>
          </cell>
          <cell r="BY56">
            <v>-527246.72145101964</v>
          </cell>
          <cell r="BZ56">
            <v>-527246.72145101964</v>
          </cell>
          <cell r="CA56">
            <v>-527246.72145101964</v>
          </cell>
          <cell r="CB56">
            <v>-527246.72145101964</v>
          </cell>
          <cell r="CC56">
            <v>-527246.72145101964</v>
          </cell>
          <cell r="CD56">
            <v>-527246.72145101964</v>
          </cell>
          <cell r="CE56">
            <v>-527246.72145101964</v>
          </cell>
          <cell r="CF56">
            <v>-527246.72145101964</v>
          </cell>
          <cell r="CG56">
            <v>-527246.72145101964</v>
          </cell>
          <cell r="CH56">
            <v>-527246.72145101964</v>
          </cell>
          <cell r="CI56">
            <v>-527246.72145101964</v>
          </cell>
          <cell r="CJ56">
            <v>-527246.72145101964</v>
          </cell>
          <cell r="CK56">
            <v>-537791.65588004002</v>
          </cell>
          <cell r="CL56">
            <v>-537791.65588004002</v>
          </cell>
          <cell r="CM56">
            <v>-537791.65588004002</v>
          </cell>
          <cell r="CN56">
            <v>-537791.65588004002</v>
          </cell>
          <cell r="CO56">
            <v>-537791.65588004002</v>
          </cell>
          <cell r="CP56">
            <v>-537791.65588004002</v>
          </cell>
          <cell r="CQ56">
            <v>-537791.65588004002</v>
          </cell>
          <cell r="CR56">
            <v>-537791.65588004002</v>
          </cell>
          <cell r="CS56">
            <v>-537791.65588004002</v>
          </cell>
          <cell r="CT56">
            <v>-537791.65588004002</v>
          </cell>
          <cell r="CU56">
            <v>-537791.65588004002</v>
          </cell>
          <cell r="CV56">
            <v>-537791.65588004002</v>
          </cell>
          <cell r="CW56">
            <v>-548547.48899764079</v>
          </cell>
          <cell r="CX56">
            <v>-548547.48899764079</v>
          </cell>
          <cell r="CY56">
            <v>-548547.48899764079</v>
          </cell>
          <cell r="CZ56">
            <v>-548547.48899764079</v>
          </cell>
          <cell r="DA56">
            <v>-548547.48899764079</v>
          </cell>
          <cell r="DB56">
            <v>-548547.48899764079</v>
          </cell>
          <cell r="DC56">
            <v>-548547.48899764079</v>
          </cell>
          <cell r="DD56">
            <v>-548547.48899764079</v>
          </cell>
          <cell r="DE56">
            <v>-548547.48899764079</v>
          </cell>
          <cell r="DF56">
            <v>-548547.48899764079</v>
          </cell>
          <cell r="DG56">
            <v>-548547.48899764079</v>
          </cell>
          <cell r="DH56">
            <v>-548547.48899764079</v>
          </cell>
          <cell r="DI56">
            <v>-559518.43877759366</v>
          </cell>
          <cell r="DJ56">
            <v>-559518.43877759366</v>
          </cell>
          <cell r="DK56">
            <v>-559518.43877759366</v>
          </cell>
          <cell r="DL56">
            <v>-559518.43877759366</v>
          </cell>
          <cell r="DM56">
            <v>-559518.43877759366</v>
          </cell>
          <cell r="DN56">
            <v>-559518.43877759366</v>
          </cell>
          <cell r="DO56">
            <v>-559518.43877759366</v>
          </cell>
          <cell r="DP56">
            <v>-559518.43877759366</v>
          </cell>
          <cell r="DQ56">
            <v>-559518.43877759366</v>
          </cell>
        </row>
        <row r="57">
          <cell r="A57">
            <v>232</v>
          </cell>
          <cell r="B57">
            <v>-72236.75</v>
          </cell>
          <cell r="C57">
            <v>-72236.75</v>
          </cell>
          <cell r="D57">
            <v>-72236.75</v>
          </cell>
          <cell r="E57">
            <v>-72236.75</v>
          </cell>
          <cell r="F57">
            <v>-72236.75</v>
          </cell>
          <cell r="G57">
            <v>-72236.75</v>
          </cell>
          <cell r="H57">
            <v>-72236.75</v>
          </cell>
          <cell r="I57">
            <v>-72236.75</v>
          </cell>
          <cell r="J57">
            <v>-72236.786555522514</v>
          </cell>
          <cell r="K57">
            <v>-72236.786555522514</v>
          </cell>
          <cell r="L57">
            <v>-72236.786555522514</v>
          </cell>
          <cell r="M57">
            <v>-72236.786555522514</v>
          </cell>
          <cell r="N57">
            <v>-11092</v>
          </cell>
          <cell r="O57">
            <v>-11092</v>
          </cell>
          <cell r="P57">
            <v>-11092</v>
          </cell>
          <cell r="Q57">
            <v>-11092</v>
          </cell>
          <cell r="R57">
            <v>-11092</v>
          </cell>
          <cell r="S57">
            <v>-11092</v>
          </cell>
          <cell r="T57">
            <v>-11092</v>
          </cell>
          <cell r="U57">
            <v>-11092</v>
          </cell>
          <cell r="V57">
            <v>-11092</v>
          </cell>
          <cell r="W57">
            <v>-11092</v>
          </cell>
          <cell r="X57">
            <v>-11092</v>
          </cell>
          <cell r="Y57">
            <v>-11092</v>
          </cell>
          <cell r="Z57">
            <v>-11092</v>
          </cell>
          <cell r="AA57">
            <v>-11092</v>
          </cell>
          <cell r="AB57">
            <v>-11092</v>
          </cell>
          <cell r="AC57">
            <v>-11092</v>
          </cell>
          <cell r="AD57">
            <v>-11092</v>
          </cell>
          <cell r="AE57">
            <v>-11092</v>
          </cell>
          <cell r="AF57">
            <v>-11092</v>
          </cell>
          <cell r="AG57">
            <v>-11092</v>
          </cell>
          <cell r="AH57">
            <v>-11092</v>
          </cell>
          <cell r="AI57">
            <v>-11092</v>
          </cell>
          <cell r="AJ57">
            <v>-11092</v>
          </cell>
          <cell r="AK57">
            <v>-11092</v>
          </cell>
          <cell r="AL57">
            <v>-11092</v>
          </cell>
          <cell r="AM57">
            <v>-11092</v>
          </cell>
          <cell r="AN57">
            <v>-11092</v>
          </cell>
          <cell r="AO57">
            <v>-11092</v>
          </cell>
          <cell r="AP57">
            <v>-11092</v>
          </cell>
          <cell r="AQ57">
            <v>-11092</v>
          </cell>
          <cell r="AR57">
            <v>-11092</v>
          </cell>
          <cell r="AS57">
            <v>-11092</v>
          </cell>
          <cell r="AT57">
            <v>-11092</v>
          </cell>
          <cell r="AU57">
            <v>-11092</v>
          </cell>
          <cell r="AV57">
            <v>-11092</v>
          </cell>
          <cell r="AW57">
            <v>-11092</v>
          </cell>
          <cell r="AX57">
            <v>-11092</v>
          </cell>
          <cell r="AY57">
            <v>-11092</v>
          </cell>
          <cell r="AZ57">
            <v>-11092</v>
          </cell>
          <cell r="BA57">
            <v>-11092</v>
          </cell>
          <cell r="BB57">
            <v>-11092</v>
          </cell>
          <cell r="BC57">
            <v>-11092</v>
          </cell>
          <cell r="BD57">
            <v>-11092</v>
          </cell>
          <cell r="BE57">
            <v>-11092</v>
          </cell>
          <cell r="BF57">
            <v>-11092</v>
          </cell>
          <cell r="BG57">
            <v>-11092</v>
          </cell>
          <cell r="BH57">
            <v>-11092</v>
          </cell>
          <cell r="BI57">
            <v>-11092</v>
          </cell>
          <cell r="BJ57">
            <v>-11092</v>
          </cell>
          <cell r="BK57">
            <v>-11092</v>
          </cell>
          <cell r="BL57">
            <v>-11092</v>
          </cell>
          <cell r="BM57">
            <v>-11092</v>
          </cell>
          <cell r="BN57">
            <v>-11092</v>
          </cell>
          <cell r="BO57">
            <v>-11092</v>
          </cell>
          <cell r="BP57">
            <v>-11092</v>
          </cell>
          <cell r="BQ57">
            <v>-11092</v>
          </cell>
          <cell r="BR57">
            <v>-11092</v>
          </cell>
          <cell r="BS57">
            <v>-11092</v>
          </cell>
          <cell r="BT57">
            <v>-11092</v>
          </cell>
          <cell r="BU57">
            <v>-11092</v>
          </cell>
          <cell r="BV57">
            <v>-11092</v>
          </cell>
          <cell r="BW57">
            <v>-11092</v>
          </cell>
          <cell r="BX57">
            <v>-11092</v>
          </cell>
          <cell r="BY57">
            <v>-11092</v>
          </cell>
          <cell r="BZ57">
            <v>-11092</v>
          </cell>
          <cell r="CA57">
            <v>-11092</v>
          </cell>
          <cell r="CB57">
            <v>-11092</v>
          </cell>
          <cell r="CC57">
            <v>-11092</v>
          </cell>
          <cell r="CD57">
            <v>-11092</v>
          </cell>
          <cell r="CE57">
            <v>-11092</v>
          </cell>
          <cell r="CF57">
            <v>-11092</v>
          </cell>
          <cell r="CG57">
            <v>-11092</v>
          </cell>
          <cell r="CH57">
            <v>-11092</v>
          </cell>
          <cell r="CI57">
            <v>-11092</v>
          </cell>
          <cell r="CJ57">
            <v>-11092</v>
          </cell>
          <cell r="CK57">
            <v>-11092</v>
          </cell>
          <cell r="CL57">
            <v>-11092</v>
          </cell>
          <cell r="CM57">
            <v>-11092</v>
          </cell>
          <cell r="CN57">
            <v>-11092</v>
          </cell>
          <cell r="CO57">
            <v>-11092</v>
          </cell>
          <cell r="CP57">
            <v>-11092</v>
          </cell>
          <cell r="CQ57">
            <v>-11092</v>
          </cell>
          <cell r="CR57">
            <v>-11092</v>
          </cell>
          <cell r="CS57">
            <v>-11092</v>
          </cell>
          <cell r="CT57">
            <v>-11092</v>
          </cell>
          <cell r="CU57">
            <v>-11092</v>
          </cell>
          <cell r="CV57">
            <v>-11092</v>
          </cell>
          <cell r="CW57">
            <v>-11092</v>
          </cell>
          <cell r="CX57">
            <v>-11092</v>
          </cell>
          <cell r="CY57">
            <v>-11092</v>
          </cell>
          <cell r="CZ57">
            <v>-11092</v>
          </cell>
          <cell r="DA57">
            <v>-11092</v>
          </cell>
          <cell r="DB57">
            <v>-11092</v>
          </cell>
          <cell r="DC57">
            <v>-11092</v>
          </cell>
          <cell r="DD57">
            <v>-11092</v>
          </cell>
          <cell r="DE57">
            <v>-11092</v>
          </cell>
          <cell r="DF57">
            <v>-11092</v>
          </cell>
          <cell r="DG57">
            <v>-11092</v>
          </cell>
          <cell r="DH57">
            <v>-11092</v>
          </cell>
          <cell r="DI57">
            <v>-11092</v>
          </cell>
          <cell r="DJ57">
            <v>-11092</v>
          </cell>
          <cell r="DK57">
            <v>-11092</v>
          </cell>
          <cell r="DL57">
            <v>-11092</v>
          </cell>
          <cell r="DM57">
            <v>-11092</v>
          </cell>
          <cell r="DN57">
            <v>-11092</v>
          </cell>
          <cell r="DO57">
            <v>-11092</v>
          </cell>
          <cell r="DP57">
            <v>-11092</v>
          </cell>
          <cell r="DQ57">
            <v>-11092</v>
          </cell>
        </row>
        <row r="58">
          <cell r="A58">
            <v>236</v>
          </cell>
          <cell r="B58">
            <v>-45600</v>
          </cell>
          <cell r="C58">
            <v>-45600</v>
          </cell>
          <cell r="D58">
            <v>-45600</v>
          </cell>
          <cell r="E58">
            <v>-45600</v>
          </cell>
          <cell r="F58">
            <v>-45600</v>
          </cell>
          <cell r="G58">
            <v>-45600</v>
          </cell>
          <cell r="H58">
            <v>-45600</v>
          </cell>
          <cell r="I58">
            <v>-45600</v>
          </cell>
          <cell r="J58">
            <v>-56240</v>
          </cell>
          <cell r="K58">
            <v>-56240</v>
          </cell>
          <cell r="L58">
            <v>-56240</v>
          </cell>
          <cell r="M58">
            <v>-56240</v>
          </cell>
          <cell r="N58">
            <v>-73681.531625267118</v>
          </cell>
          <cell r="O58">
            <v>-73681.531625267118</v>
          </cell>
          <cell r="P58">
            <v>-73681.531625267118</v>
          </cell>
          <cell r="Q58">
            <v>-73681.531625267118</v>
          </cell>
          <cell r="R58">
            <v>-73681.531625267118</v>
          </cell>
          <cell r="S58">
            <v>-73681.531625267118</v>
          </cell>
          <cell r="T58">
            <v>-73681.531625267118</v>
          </cell>
          <cell r="U58">
            <v>-73681.531625267118</v>
          </cell>
          <cell r="V58">
            <v>-73681.531625267118</v>
          </cell>
          <cell r="W58">
            <v>-73681.531625267118</v>
          </cell>
          <cell r="X58">
            <v>-73681.531625267118</v>
          </cell>
          <cell r="Y58">
            <v>-73681.531625267118</v>
          </cell>
          <cell r="Z58">
            <v>-75155.1717831805</v>
          </cell>
          <cell r="AA58">
            <v>-75155.1717831805</v>
          </cell>
          <cell r="AB58">
            <v>-75155.1717831805</v>
          </cell>
          <cell r="AC58">
            <v>-75155.1717831805</v>
          </cell>
          <cell r="AD58">
            <v>-75155.1717831805</v>
          </cell>
          <cell r="AE58">
            <v>-75155.1717831805</v>
          </cell>
          <cell r="AF58">
            <v>-75155.1717831805</v>
          </cell>
          <cell r="AG58">
            <v>-75155.1717831805</v>
          </cell>
          <cell r="AH58">
            <v>-75155.1717831805</v>
          </cell>
          <cell r="AI58">
            <v>-75155.1717831805</v>
          </cell>
          <cell r="AJ58">
            <v>-75155.1717831805</v>
          </cell>
          <cell r="AK58">
            <v>-75155.1717831805</v>
          </cell>
          <cell r="AL58">
            <v>-76658.284934761541</v>
          </cell>
          <cell r="AM58">
            <v>-76658.284934761541</v>
          </cell>
          <cell r="AN58">
            <v>-76658.284934761541</v>
          </cell>
          <cell r="AO58">
            <v>-76658.284934761541</v>
          </cell>
          <cell r="AP58">
            <v>-76658.284934761541</v>
          </cell>
          <cell r="AQ58">
            <v>-76658.284934761541</v>
          </cell>
          <cell r="AR58">
            <v>-76658.284934761541</v>
          </cell>
          <cell r="AS58">
            <v>-76658.284934761541</v>
          </cell>
          <cell r="AT58">
            <v>-76658.284934761541</v>
          </cell>
          <cell r="AU58">
            <v>-76658.284934761541</v>
          </cell>
          <cell r="AV58">
            <v>-76658.284934761541</v>
          </cell>
          <cell r="AW58">
            <v>-76658.284934761541</v>
          </cell>
          <cell r="AX58">
            <v>-78574.742058130578</v>
          </cell>
          <cell r="AY58">
            <v>-78574.742058130578</v>
          </cell>
          <cell r="AZ58">
            <v>-78574.742058130578</v>
          </cell>
          <cell r="BA58">
            <v>-78574.742058130578</v>
          </cell>
          <cell r="BB58">
            <v>-78574.742058130578</v>
          </cell>
          <cell r="BC58">
            <v>-78574.742058130578</v>
          </cell>
          <cell r="BD58">
            <v>-78574.742058130578</v>
          </cell>
          <cell r="BE58">
            <v>-78574.742058130578</v>
          </cell>
          <cell r="BF58">
            <v>-78574.742058130578</v>
          </cell>
          <cell r="BG58">
            <v>-78574.742058130578</v>
          </cell>
          <cell r="BH58">
            <v>-78574.742058130578</v>
          </cell>
          <cell r="BI58">
            <v>-78574.742058130578</v>
          </cell>
          <cell r="BJ58">
            <v>-80539.110609583833</v>
          </cell>
          <cell r="BK58">
            <v>-80539.110609583833</v>
          </cell>
          <cell r="BL58">
            <v>-80539.110609583833</v>
          </cell>
          <cell r="BM58">
            <v>-80539.110609583833</v>
          </cell>
          <cell r="BN58">
            <v>-80539.110609583833</v>
          </cell>
          <cell r="BO58">
            <v>-80539.110609583833</v>
          </cell>
          <cell r="BP58">
            <v>-80539.110609583833</v>
          </cell>
          <cell r="BQ58">
            <v>-80539.110609583833</v>
          </cell>
          <cell r="BR58">
            <v>-80539.110609583833</v>
          </cell>
          <cell r="BS58">
            <v>-80539.110609583833</v>
          </cell>
          <cell r="BT58">
            <v>-80539.110609583833</v>
          </cell>
          <cell r="BU58">
            <v>-80539.110609583833</v>
          </cell>
          <cell r="BV58">
            <v>-82552.588374823419</v>
          </cell>
          <cell r="BW58">
            <v>-82552.588374823419</v>
          </cell>
          <cell r="BX58">
            <v>-82552.588374823419</v>
          </cell>
          <cell r="BY58">
            <v>-82552.588374823419</v>
          </cell>
          <cell r="BZ58">
            <v>-82552.588374823419</v>
          </cell>
          <cell r="CA58">
            <v>-82552.588374823419</v>
          </cell>
          <cell r="CB58">
            <v>-82552.588374823419</v>
          </cell>
          <cell r="CC58">
            <v>-82552.588374823419</v>
          </cell>
          <cell r="CD58">
            <v>-82552.588374823419</v>
          </cell>
          <cell r="CE58">
            <v>-82552.588374823419</v>
          </cell>
          <cell r="CF58">
            <v>-82552.588374823419</v>
          </cell>
          <cell r="CG58">
            <v>-82552.588374823419</v>
          </cell>
          <cell r="CH58">
            <v>-84616.403084193997</v>
          </cell>
          <cell r="CI58">
            <v>-84616.403084193997</v>
          </cell>
          <cell r="CJ58">
            <v>-84616.403084193997</v>
          </cell>
          <cell r="CK58">
            <v>-84616.403084193997</v>
          </cell>
          <cell r="CL58">
            <v>-84616.403084193997</v>
          </cell>
          <cell r="CM58">
            <v>-84616.403084193997</v>
          </cell>
          <cell r="CN58">
            <v>-84616.403084193997</v>
          </cell>
          <cell r="CO58">
            <v>-84616.403084193997</v>
          </cell>
          <cell r="CP58">
            <v>-84616.403084193997</v>
          </cell>
          <cell r="CQ58">
            <v>-84616.403084193997</v>
          </cell>
          <cell r="CR58">
            <v>-84616.403084193997</v>
          </cell>
          <cell r="CS58">
            <v>-84616.403084193997</v>
          </cell>
          <cell r="CT58">
            <v>-86731.813161298836</v>
          </cell>
          <cell r="CU58">
            <v>-86731.813161298836</v>
          </cell>
          <cell r="CV58">
            <v>-86731.813161298836</v>
          </cell>
          <cell r="CW58">
            <v>-86731.813161298836</v>
          </cell>
          <cell r="CX58">
            <v>-86731.813161298836</v>
          </cell>
          <cell r="CY58">
            <v>-86731.813161298836</v>
          </cell>
          <cell r="CZ58">
            <v>-86731.813161298836</v>
          </cell>
          <cell r="DA58">
            <v>-86731.813161298836</v>
          </cell>
          <cell r="DB58">
            <v>-86731.813161298836</v>
          </cell>
          <cell r="DC58">
            <v>-86731.813161298836</v>
          </cell>
          <cell r="DD58">
            <v>-86731.813161298836</v>
          </cell>
          <cell r="DE58">
            <v>-86731.813161298836</v>
          </cell>
          <cell r="DF58">
            <v>-88900.108490331302</v>
          </cell>
          <cell r="DG58">
            <v>-88900.108490331302</v>
          </cell>
          <cell r="DH58">
            <v>-88900.108490331302</v>
          </cell>
          <cell r="DI58">
            <v>-88900.108490331302</v>
          </cell>
          <cell r="DJ58">
            <v>-88900.108490331302</v>
          </cell>
          <cell r="DK58">
            <v>-88900.108490331302</v>
          </cell>
          <cell r="DL58">
            <v>-88900.108490331302</v>
          </cell>
          <cell r="DM58">
            <v>-88900.108490331302</v>
          </cell>
          <cell r="DN58">
            <v>-88900.108490331302</v>
          </cell>
          <cell r="DO58">
            <v>-88900.108490331302</v>
          </cell>
          <cell r="DP58">
            <v>-88900.108490331302</v>
          </cell>
          <cell r="DQ58">
            <v>-88900.108490331302</v>
          </cell>
        </row>
        <row r="59">
          <cell r="A59">
            <v>239</v>
          </cell>
          <cell r="B59">
            <v>0</v>
          </cell>
          <cell r="C59">
            <v>-170064</v>
          </cell>
          <cell r="D59">
            <v>0</v>
          </cell>
          <cell r="E59">
            <v>0</v>
          </cell>
          <cell r="F59">
            <v>0</v>
          </cell>
          <cell r="G59">
            <v>0</v>
          </cell>
          <cell r="H59">
            <v>0</v>
          </cell>
          <cell r="I59">
            <v>0</v>
          </cell>
          <cell r="J59">
            <v>0</v>
          </cell>
          <cell r="K59">
            <v>0</v>
          </cell>
          <cell r="L59">
            <v>0</v>
          </cell>
          <cell r="M59">
            <v>0</v>
          </cell>
          <cell r="N59">
            <v>-73681.531625267118</v>
          </cell>
          <cell r="O59">
            <v>-73681.531625267118</v>
          </cell>
          <cell r="P59">
            <v>-73681.531625267118</v>
          </cell>
          <cell r="Q59">
            <v>-73681.531625267118</v>
          </cell>
          <cell r="R59">
            <v>-73681.531625267118</v>
          </cell>
          <cell r="S59">
            <v>-73681.531625267118</v>
          </cell>
          <cell r="T59">
            <v>-73681.531625267118</v>
          </cell>
          <cell r="U59">
            <v>-73681.531625267118</v>
          </cell>
          <cell r="V59">
            <v>-73681.531625267118</v>
          </cell>
          <cell r="W59">
            <v>-73681.531625267118</v>
          </cell>
          <cell r="X59">
            <v>-73681.531625267118</v>
          </cell>
          <cell r="Y59">
            <v>-73681.531625267118</v>
          </cell>
          <cell r="Z59">
            <v>-75155.1717831805</v>
          </cell>
          <cell r="AA59">
            <v>-75155.1717831805</v>
          </cell>
          <cell r="AB59">
            <v>-75155.1717831805</v>
          </cell>
          <cell r="AC59">
            <v>-75155.1717831805</v>
          </cell>
          <cell r="AD59">
            <v>-75155.1717831805</v>
          </cell>
          <cell r="AE59">
            <v>-75155.1717831805</v>
          </cell>
          <cell r="AF59">
            <v>-75155.1717831805</v>
          </cell>
          <cell r="AG59">
            <v>-75155.1717831805</v>
          </cell>
          <cell r="AH59">
            <v>-75155.1717831805</v>
          </cell>
          <cell r="AI59">
            <v>-75155.1717831805</v>
          </cell>
          <cell r="AJ59">
            <v>-75155.1717831805</v>
          </cell>
          <cell r="AK59">
            <v>-75155.1717831805</v>
          </cell>
          <cell r="AL59">
            <v>-76658.284934761541</v>
          </cell>
          <cell r="AM59">
            <v>-76658.284934761541</v>
          </cell>
          <cell r="AN59">
            <v>-76658.284934761541</v>
          </cell>
          <cell r="AO59">
            <v>-76658.284934761541</v>
          </cell>
          <cell r="AP59">
            <v>-76658.284934761541</v>
          </cell>
          <cell r="AQ59">
            <v>-76658.284934761541</v>
          </cell>
          <cell r="AR59">
            <v>-76658.284934761541</v>
          </cell>
          <cell r="AS59">
            <v>-76658.284934761541</v>
          </cell>
          <cell r="AT59">
            <v>-76658.284934761541</v>
          </cell>
          <cell r="AU59">
            <v>-76658.284934761541</v>
          </cell>
          <cell r="AV59">
            <v>-76658.284934761541</v>
          </cell>
          <cell r="AW59">
            <v>-76658.284934761541</v>
          </cell>
          <cell r="AX59">
            <v>-78574.742058130578</v>
          </cell>
          <cell r="AY59">
            <v>-78574.742058130578</v>
          </cell>
          <cell r="AZ59">
            <v>-78574.742058130578</v>
          </cell>
          <cell r="BA59">
            <v>-78574.742058130578</v>
          </cell>
          <cell r="BB59">
            <v>-78574.742058130578</v>
          </cell>
          <cell r="BC59">
            <v>-78574.742058130578</v>
          </cell>
          <cell r="BD59">
            <v>-78574.742058130578</v>
          </cell>
          <cell r="BE59">
            <v>-78574.742058130578</v>
          </cell>
          <cell r="BF59">
            <v>-78574.742058130578</v>
          </cell>
          <cell r="BG59">
            <v>-78574.742058130578</v>
          </cell>
          <cell r="BH59">
            <v>-78574.742058130578</v>
          </cell>
          <cell r="BI59">
            <v>-78574.742058130578</v>
          </cell>
          <cell r="BJ59">
            <v>-80539.110609583833</v>
          </cell>
          <cell r="BK59">
            <v>-80539.110609583833</v>
          </cell>
          <cell r="BL59">
            <v>-80539.110609583833</v>
          </cell>
          <cell r="BM59">
            <v>-80539.110609583833</v>
          </cell>
          <cell r="BN59">
            <v>-80539.110609583833</v>
          </cell>
          <cell r="BO59">
            <v>-80539.110609583833</v>
          </cell>
          <cell r="BP59">
            <v>-80539.110609583833</v>
          </cell>
          <cell r="BQ59">
            <v>-80539.110609583833</v>
          </cell>
          <cell r="BR59">
            <v>-80539.110609583833</v>
          </cell>
          <cell r="BS59">
            <v>-80539.110609583833</v>
          </cell>
          <cell r="BT59">
            <v>-80539.110609583833</v>
          </cell>
          <cell r="BU59">
            <v>-80539.110609583833</v>
          </cell>
          <cell r="BV59">
            <v>-82552.588374823419</v>
          </cell>
          <cell r="BW59">
            <v>-82552.588374823419</v>
          </cell>
          <cell r="BX59">
            <v>-82552.588374823419</v>
          </cell>
          <cell r="BY59">
            <v>-82552.588374823419</v>
          </cell>
          <cell r="BZ59">
            <v>-82552.588374823419</v>
          </cell>
          <cell r="CA59">
            <v>-82552.588374823419</v>
          </cell>
          <cell r="CB59">
            <v>-82552.588374823419</v>
          </cell>
          <cell r="CC59">
            <v>-82552.588374823419</v>
          </cell>
          <cell r="CD59">
            <v>-82552.588374823419</v>
          </cell>
          <cell r="CE59">
            <v>-82552.588374823419</v>
          </cell>
          <cell r="CF59">
            <v>-82552.588374823419</v>
          </cell>
          <cell r="CG59">
            <v>-82552.588374823419</v>
          </cell>
          <cell r="CH59">
            <v>-84616.403084193997</v>
          </cell>
          <cell r="CI59">
            <v>-84616.403084193997</v>
          </cell>
          <cell r="CJ59">
            <v>-84616.403084193997</v>
          </cell>
          <cell r="CK59">
            <v>-84616.403084193997</v>
          </cell>
          <cell r="CL59">
            <v>-84616.403084193997</v>
          </cell>
          <cell r="CM59">
            <v>-84616.403084193997</v>
          </cell>
          <cell r="CN59">
            <v>-84616.403084193997</v>
          </cell>
          <cell r="CO59">
            <v>-84616.403084193997</v>
          </cell>
          <cell r="CP59">
            <v>-84616.403084193997</v>
          </cell>
          <cell r="CQ59">
            <v>-84616.403084193997</v>
          </cell>
          <cell r="CR59">
            <v>-84616.403084193997</v>
          </cell>
          <cell r="CS59">
            <v>-84616.403084193997</v>
          </cell>
          <cell r="CT59">
            <v>-86731.813161298836</v>
          </cell>
          <cell r="CU59">
            <v>-86731.813161298836</v>
          </cell>
          <cell r="CV59">
            <v>-86731.813161298836</v>
          </cell>
          <cell r="CW59">
            <v>-86731.813161298836</v>
          </cell>
          <cell r="CX59">
            <v>-86731.813161298836</v>
          </cell>
          <cell r="CY59">
            <v>-86731.813161298836</v>
          </cell>
          <cell r="CZ59">
            <v>-86731.813161298836</v>
          </cell>
          <cell r="DA59">
            <v>-86731.813161298836</v>
          </cell>
          <cell r="DB59">
            <v>-86731.813161298836</v>
          </cell>
          <cell r="DC59">
            <v>-86731.813161298836</v>
          </cell>
          <cell r="DD59">
            <v>-86731.813161298836</v>
          </cell>
          <cell r="DE59">
            <v>-86731.813161298836</v>
          </cell>
          <cell r="DF59">
            <v>-88900.108490331302</v>
          </cell>
          <cell r="DG59">
            <v>-88900.108490331302</v>
          </cell>
          <cell r="DH59">
            <v>-88900.108490331302</v>
          </cell>
          <cell r="DI59">
            <v>-88900.108490331302</v>
          </cell>
          <cell r="DJ59">
            <v>-88900.108490331302</v>
          </cell>
          <cell r="DK59">
            <v>-88900.108490331302</v>
          </cell>
          <cell r="DL59">
            <v>-88900.108490331302</v>
          </cell>
          <cell r="DM59">
            <v>-88900.108490331302</v>
          </cell>
          <cell r="DN59">
            <v>-88900.108490331302</v>
          </cell>
          <cell r="DO59">
            <v>-88900.108490331302</v>
          </cell>
          <cell r="DP59">
            <v>-88900.108490331302</v>
          </cell>
          <cell r="DQ59">
            <v>-88900.108490331302</v>
          </cell>
        </row>
        <row r="60">
          <cell r="A60">
            <v>259</v>
          </cell>
          <cell r="B60">
            <v>3222</v>
          </cell>
          <cell r="C60">
            <v>3222</v>
          </cell>
          <cell r="D60">
            <v>3222</v>
          </cell>
          <cell r="E60">
            <v>3222</v>
          </cell>
          <cell r="F60">
            <v>3222</v>
          </cell>
          <cell r="G60">
            <v>3222</v>
          </cell>
          <cell r="H60">
            <v>3222</v>
          </cell>
          <cell r="I60">
            <v>3222</v>
          </cell>
          <cell r="J60">
            <v>3222</v>
          </cell>
          <cell r="K60">
            <v>3222</v>
          </cell>
          <cell r="L60">
            <v>3222</v>
          </cell>
          <cell r="M60">
            <v>3222</v>
          </cell>
          <cell r="N60">
            <v>-45600</v>
          </cell>
          <cell r="O60">
            <v>-45600</v>
          </cell>
          <cell r="P60">
            <v>-45600</v>
          </cell>
          <cell r="Q60">
            <v>-45600</v>
          </cell>
          <cell r="R60">
            <v>-45600</v>
          </cell>
          <cell r="S60">
            <v>-45600</v>
          </cell>
          <cell r="T60">
            <v>-45600</v>
          </cell>
          <cell r="U60">
            <v>-45600</v>
          </cell>
          <cell r="V60">
            <v>-45600</v>
          </cell>
          <cell r="W60">
            <v>-45600</v>
          </cell>
          <cell r="X60">
            <v>-45600</v>
          </cell>
          <cell r="Y60">
            <v>-45600</v>
          </cell>
          <cell r="Z60">
            <v>-45600</v>
          </cell>
          <cell r="AA60">
            <v>-45600</v>
          </cell>
          <cell r="AB60">
            <v>-45600</v>
          </cell>
          <cell r="AC60">
            <v>-45600</v>
          </cell>
          <cell r="AD60">
            <v>-45600</v>
          </cell>
          <cell r="AE60">
            <v>-45600</v>
          </cell>
          <cell r="AF60">
            <v>-45600</v>
          </cell>
          <cell r="AG60">
            <v>-45600</v>
          </cell>
          <cell r="AH60">
            <v>-45600</v>
          </cell>
          <cell r="AI60">
            <v>-45600</v>
          </cell>
          <cell r="AJ60">
            <v>-45600</v>
          </cell>
          <cell r="AK60">
            <v>-45600</v>
          </cell>
          <cell r="AL60">
            <v>-45600</v>
          </cell>
          <cell r="AM60">
            <v>-45600</v>
          </cell>
          <cell r="AN60">
            <v>-45600</v>
          </cell>
          <cell r="AO60">
            <v>-45600</v>
          </cell>
          <cell r="AP60">
            <v>-45600</v>
          </cell>
          <cell r="AQ60">
            <v>-45600</v>
          </cell>
          <cell r="AR60">
            <v>-45600</v>
          </cell>
          <cell r="AS60">
            <v>-45600</v>
          </cell>
          <cell r="AT60">
            <v>-45600</v>
          </cell>
          <cell r="AU60">
            <v>-45600</v>
          </cell>
          <cell r="AV60">
            <v>-45600</v>
          </cell>
          <cell r="AW60">
            <v>-45600</v>
          </cell>
          <cell r="AX60">
            <v>-45600</v>
          </cell>
          <cell r="AY60">
            <v>-45600</v>
          </cell>
          <cell r="AZ60">
            <v>-45600</v>
          </cell>
          <cell r="BA60">
            <v>-45600</v>
          </cell>
          <cell r="BB60">
            <v>-45600</v>
          </cell>
          <cell r="BC60">
            <v>-45600</v>
          </cell>
          <cell r="BD60">
            <v>-45600</v>
          </cell>
          <cell r="BE60">
            <v>-45600</v>
          </cell>
          <cell r="BF60">
            <v>-45600</v>
          </cell>
          <cell r="BG60">
            <v>-45600</v>
          </cell>
          <cell r="BH60">
            <v>-45600</v>
          </cell>
          <cell r="BI60">
            <v>-45600</v>
          </cell>
          <cell r="BJ60">
            <v>-45600</v>
          </cell>
          <cell r="BK60">
            <v>-45600</v>
          </cell>
          <cell r="BL60">
            <v>-45600</v>
          </cell>
          <cell r="BM60">
            <v>-45600</v>
          </cell>
          <cell r="BN60">
            <v>-45600</v>
          </cell>
          <cell r="BO60">
            <v>-45600</v>
          </cell>
          <cell r="BP60">
            <v>-45600</v>
          </cell>
          <cell r="BQ60">
            <v>-45600</v>
          </cell>
          <cell r="BR60">
            <v>-45600</v>
          </cell>
          <cell r="BS60">
            <v>-45600</v>
          </cell>
          <cell r="BT60">
            <v>-45600</v>
          </cell>
          <cell r="BU60">
            <v>-45600</v>
          </cell>
          <cell r="BV60">
            <v>-45600</v>
          </cell>
          <cell r="BW60">
            <v>-45600</v>
          </cell>
          <cell r="BX60">
            <v>-45600</v>
          </cell>
          <cell r="BY60">
            <v>-45600</v>
          </cell>
          <cell r="BZ60">
            <v>-45600</v>
          </cell>
          <cell r="CA60">
            <v>-45600</v>
          </cell>
          <cell r="CB60">
            <v>-45600</v>
          </cell>
          <cell r="CC60">
            <v>-45600</v>
          </cell>
          <cell r="CD60">
            <v>-45600</v>
          </cell>
          <cell r="CE60">
            <v>-45600</v>
          </cell>
          <cell r="CF60">
            <v>-45600</v>
          </cell>
          <cell r="CG60">
            <v>-45600</v>
          </cell>
          <cell r="CH60">
            <v>-45600</v>
          </cell>
          <cell r="CI60">
            <v>-45600</v>
          </cell>
          <cell r="CJ60">
            <v>-45600</v>
          </cell>
          <cell r="CK60">
            <v>-45600</v>
          </cell>
          <cell r="CL60">
            <v>-45600</v>
          </cell>
          <cell r="CM60">
            <v>-45600</v>
          </cell>
          <cell r="CN60">
            <v>-45600</v>
          </cell>
          <cell r="CO60">
            <v>-45600</v>
          </cell>
          <cell r="CP60">
            <v>-45600</v>
          </cell>
          <cell r="CQ60">
            <v>-45600</v>
          </cell>
          <cell r="CR60">
            <v>-45600</v>
          </cell>
          <cell r="CS60">
            <v>-45600</v>
          </cell>
          <cell r="CT60">
            <v>-45600</v>
          </cell>
          <cell r="CU60">
            <v>-45600</v>
          </cell>
          <cell r="CV60">
            <v>-45600</v>
          </cell>
          <cell r="CW60">
            <v>-45600</v>
          </cell>
          <cell r="CX60">
            <v>-45600</v>
          </cell>
          <cell r="CY60">
            <v>-45600</v>
          </cell>
          <cell r="CZ60">
            <v>-45600</v>
          </cell>
          <cell r="DA60">
            <v>-45600</v>
          </cell>
          <cell r="DB60">
            <v>-45600</v>
          </cell>
          <cell r="DC60">
            <v>-45600</v>
          </cell>
          <cell r="DD60">
            <v>-45600</v>
          </cell>
          <cell r="DE60">
            <v>-45600</v>
          </cell>
          <cell r="DF60">
            <v>-45600</v>
          </cell>
          <cell r="DG60">
            <v>-45600</v>
          </cell>
          <cell r="DH60">
            <v>-45600</v>
          </cell>
          <cell r="DI60">
            <v>-45600</v>
          </cell>
          <cell r="DJ60">
            <v>-45600</v>
          </cell>
          <cell r="DK60">
            <v>-45600</v>
          </cell>
          <cell r="DL60">
            <v>-45600</v>
          </cell>
          <cell r="DM60">
            <v>-45600</v>
          </cell>
          <cell r="DN60">
            <v>-45600</v>
          </cell>
          <cell r="DO60">
            <v>-45600</v>
          </cell>
          <cell r="DP60">
            <v>-45600</v>
          </cell>
          <cell r="DQ60">
            <v>-45600</v>
          </cell>
        </row>
        <row r="61">
          <cell r="A61">
            <v>287</v>
          </cell>
          <cell r="B61">
            <v>0</v>
          </cell>
          <cell r="C61">
            <v>0</v>
          </cell>
          <cell r="D61">
            <v>0</v>
          </cell>
          <cell r="E61">
            <v>0</v>
          </cell>
          <cell r="F61">
            <v>0</v>
          </cell>
          <cell r="G61">
            <v>0</v>
          </cell>
          <cell r="H61">
            <v>0</v>
          </cell>
          <cell r="I61">
            <v>0</v>
          </cell>
          <cell r="J61">
            <v>0</v>
          </cell>
          <cell r="K61">
            <v>0</v>
          </cell>
          <cell r="L61">
            <v>0</v>
          </cell>
          <cell r="M61">
            <v>0</v>
          </cell>
          <cell r="N61">
            <v>0</v>
          </cell>
          <cell r="O61">
            <v>-169992.25650000002</v>
          </cell>
          <cell r="P61">
            <v>0</v>
          </cell>
          <cell r="Q61">
            <v>0</v>
          </cell>
          <cell r="R61">
            <v>0</v>
          </cell>
          <cell r="S61">
            <v>0</v>
          </cell>
          <cell r="T61">
            <v>0</v>
          </cell>
          <cell r="U61">
            <v>0</v>
          </cell>
          <cell r="V61">
            <v>0</v>
          </cell>
          <cell r="W61">
            <v>0</v>
          </cell>
          <cell r="X61">
            <v>0</v>
          </cell>
          <cell r="Y61">
            <v>0</v>
          </cell>
          <cell r="Z61">
            <v>0</v>
          </cell>
          <cell r="AA61">
            <v>-173392.10163000002</v>
          </cell>
          <cell r="AB61">
            <v>0</v>
          </cell>
          <cell r="AC61">
            <v>0</v>
          </cell>
          <cell r="AD61">
            <v>0</v>
          </cell>
          <cell r="AE61">
            <v>0</v>
          </cell>
          <cell r="AF61">
            <v>0</v>
          </cell>
          <cell r="AG61">
            <v>0</v>
          </cell>
          <cell r="AH61">
            <v>0</v>
          </cell>
          <cell r="AI61">
            <v>0</v>
          </cell>
          <cell r="AJ61">
            <v>0</v>
          </cell>
          <cell r="AK61">
            <v>0</v>
          </cell>
          <cell r="AL61">
            <v>0</v>
          </cell>
          <cell r="AM61">
            <v>-176859.94366260001</v>
          </cell>
          <cell r="AN61">
            <v>0</v>
          </cell>
          <cell r="AO61">
            <v>0</v>
          </cell>
          <cell r="AP61">
            <v>0</v>
          </cell>
          <cell r="AQ61">
            <v>0</v>
          </cell>
          <cell r="AR61">
            <v>0</v>
          </cell>
          <cell r="AS61">
            <v>0</v>
          </cell>
          <cell r="AT61">
            <v>0</v>
          </cell>
          <cell r="AU61">
            <v>0</v>
          </cell>
          <cell r="AV61">
            <v>0</v>
          </cell>
          <cell r="AW61">
            <v>0</v>
          </cell>
          <cell r="AX61">
            <v>0</v>
          </cell>
          <cell r="AY61">
            <v>-180397.14253585201</v>
          </cell>
          <cell r="AZ61">
            <v>0</v>
          </cell>
          <cell r="BA61">
            <v>0</v>
          </cell>
          <cell r="BB61">
            <v>0</v>
          </cell>
          <cell r="BC61">
            <v>0</v>
          </cell>
          <cell r="BD61">
            <v>0</v>
          </cell>
          <cell r="BE61">
            <v>0</v>
          </cell>
          <cell r="BF61">
            <v>0</v>
          </cell>
          <cell r="BG61">
            <v>0</v>
          </cell>
          <cell r="BH61">
            <v>0</v>
          </cell>
          <cell r="BI61">
            <v>0</v>
          </cell>
          <cell r="BJ61">
            <v>0</v>
          </cell>
          <cell r="BK61">
            <v>-184005.08538656906</v>
          </cell>
          <cell r="BL61">
            <v>0</v>
          </cell>
          <cell r="BM61">
            <v>0</v>
          </cell>
          <cell r="BN61">
            <v>0</v>
          </cell>
          <cell r="BO61">
            <v>0</v>
          </cell>
          <cell r="BP61">
            <v>0</v>
          </cell>
          <cell r="BQ61">
            <v>0</v>
          </cell>
          <cell r="BR61">
            <v>0</v>
          </cell>
          <cell r="BS61">
            <v>0</v>
          </cell>
          <cell r="BT61">
            <v>0</v>
          </cell>
          <cell r="BU61">
            <v>0</v>
          </cell>
          <cell r="BV61">
            <v>0</v>
          </cell>
          <cell r="BW61">
            <v>-187685.18709430043</v>
          </cell>
          <cell r="BX61">
            <v>0</v>
          </cell>
          <cell r="BY61">
            <v>0</v>
          </cell>
          <cell r="BZ61">
            <v>0</v>
          </cell>
          <cell r="CA61">
            <v>0</v>
          </cell>
          <cell r="CB61">
            <v>0</v>
          </cell>
          <cell r="CC61">
            <v>0</v>
          </cell>
          <cell r="CD61">
            <v>0</v>
          </cell>
          <cell r="CE61">
            <v>0</v>
          </cell>
          <cell r="CF61">
            <v>0</v>
          </cell>
          <cell r="CG61">
            <v>0</v>
          </cell>
          <cell r="CH61">
            <v>0</v>
          </cell>
          <cell r="CI61">
            <v>-191438.89083618645</v>
          </cell>
          <cell r="CJ61">
            <v>0</v>
          </cell>
          <cell r="CK61">
            <v>0</v>
          </cell>
          <cell r="CL61">
            <v>0</v>
          </cell>
          <cell r="CM61">
            <v>0</v>
          </cell>
          <cell r="CN61">
            <v>0</v>
          </cell>
          <cell r="CO61">
            <v>0</v>
          </cell>
          <cell r="CP61">
            <v>0</v>
          </cell>
          <cell r="CQ61">
            <v>0</v>
          </cell>
          <cell r="CR61">
            <v>0</v>
          </cell>
          <cell r="CS61">
            <v>0</v>
          </cell>
          <cell r="CT61">
            <v>0</v>
          </cell>
          <cell r="CU61">
            <v>-195267.66865291019</v>
          </cell>
          <cell r="CV61">
            <v>0</v>
          </cell>
          <cell r="CW61">
            <v>0</v>
          </cell>
          <cell r="CX61">
            <v>0</v>
          </cell>
          <cell r="CY61">
            <v>0</v>
          </cell>
          <cell r="CZ61">
            <v>0</v>
          </cell>
          <cell r="DA61">
            <v>0</v>
          </cell>
          <cell r="DB61">
            <v>0</v>
          </cell>
          <cell r="DC61">
            <v>0</v>
          </cell>
          <cell r="DD61">
            <v>0</v>
          </cell>
          <cell r="DE61">
            <v>0</v>
          </cell>
          <cell r="DF61">
            <v>0</v>
          </cell>
          <cell r="DG61">
            <v>-199173.02202596838</v>
          </cell>
          <cell r="DH61">
            <v>0</v>
          </cell>
          <cell r="DI61">
            <v>0</v>
          </cell>
          <cell r="DJ61">
            <v>0</v>
          </cell>
          <cell r="DK61">
            <v>0</v>
          </cell>
          <cell r="DL61">
            <v>0</v>
          </cell>
          <cell r="DM61">
            <v>0</v>
          </cell>
          <cell r="DN61">
            <v>0</v>
          </cell>
          <cell r="DO61">
            <v>0</v>
          </cell>
          <cell r="DP61">
            <v>0</v>
          </cell>
          <cell r="DQ61">
            <v>0</v>
          </cell>
        </row>
        <row r="62">
          <cell r="A62">
            <v>288</v>
          </cell>
          <cell r="B62">
            <v>0</v>
          </cell>
          <cell r="C62">
            <v>0</v>
          </cell>
          <cell r="D62">
            <v>0</v>
          </cell>
          <cell r="E62">
            <v>0</v>
          </cell>
          <cell r="F62">
            <v>0</v>
          </cell>
          <cell r="G62">
            <v>0</v>
          </cell>
          <cell r="H62">
            <v>0</v>
          </cell>
          <cell r="I62">
            <v>0</v>
          </cell>
          <cell r="J62">
            <v>0</v>
          </cell>
          <cell r="K62">
            <v>0</v>
          </cell>
          <cell r="L62">
            <v>0</v>
          </cell>
          <cell r="M62">
            <v>0</v>
          </cell>
          <cell r="N62">
            <v>-438600</v>
          </cell>
          <cell r="O62">
            <v>-377400</v>
          </cell>
          <cell r="P62">
            <v>-459000</v>
          </cell>
          <cell r="Q62">
            <v>-612000</v>
          </cell>
          <cell r="R62">
            <v>-642600</v>
          </cell>
          <cell r="S62">
            <v>-693600</v>
          </cell>
          <cell r="T62">
            <v>-1030200</v>
          </cell>
          <cell r="U62">
            <v>-795600</v>
          </cell>
          <cell r="V62">
            <v>-428400</v>
          </cell>
          <cell r="W62">
            <v>-510000</v>
          </cell>
          <cell r="X62">
            <v>-346800</v>
          </cell>
          <cell r="Y62">
            <v>-336600</v>
          </cell>
          <cell r="Z62">
            <v>-447372</v>
          </cell>
          <cell r="AA62">
            <v>-384948</v>
          </cell>
          <cell r="AB62">
            <v>-468180</v>
          </cell>
          <cell r="AC62">
            <v>-624240</v>
          </cell>
          <cell r="AD62">
            <v>-655452</v>
          </cell>
          <cell r="AE62">
            <v>-707472</v>
          </cell>
          <cell r="AF62">
            <v>-1050804</v>
          </cell>
          <cell r="AG62">
            <v>-811512</v>
          </cell>
          <cell r="AH62">
            <v>-436968</v>
          </cell>
          <cell r="AI62">
            <v>-520200</v>
          </cell>
          <cell r="AJ62">
            <v>-353736</v>
          </cell>
          <cell r="AK62">
            <v>-343332</v>
          </cell>
          <cell r="AL62">
            <v>-456319.44</v>
          </cell>
          <cell r="AM62">
            <v>-392646.96</v>
          </cell>
          <cell r="AN62">
            <v>-477543.6</v>
          </cell>
          <cell r="AO62">
            <v>-636724.80000000005</v>
          </cell>
          <cell r="AP62">
            <v>-668561.04</v>
          </cell>
          <cell r="AQ62">
            <v>-721621.44</v>
          </cell>
          <cell r="AR62">
            <v>-1071820.08</v>
          </cell>
          <cell r="AS62">
            <v>-827742.24</v>
          </cell>
          <cell r="AT62">
            <v>-445707.36</v>
          </cell>
          <cell r="AU62">
            <v>-530604</v>
          </cell>
          <cell r="AV62">
            <v>-360810.72</v>
          </cell>
          <cell r="AW62">
            <v>-350198.64</v>
          </cell>
          <cell r="AX62">
            <v>-465445.82880000002</v>
          </cell>
          <cell r="AY62">
            <v>-400499.89920000004</v>
          </cell>
          <cell r="AZ62">
            <v>-487094.47200000007</v>
          </cell>
          <cell r="BA62">
            <v>-649459.29600000009</v>
          </cell>
          <cell r="BB62">
            <v>-681932.26080000005</v>
          </cell>
          <cell r="BC62">
            <v>-736053.86880000005</v>
          </cell>
          <cell r="BD62">
            <v>-1093256.4816000001</v>
          </cell>
          <cell r="BE62">
            <v>-844297.08479999995</v>
          </cell>
          <cell r="BF62">
            <v>-454621.50719999999</v>
          </cell>
          <cell r="BG62">
            <v>-541216.07999999996</v>
          </cell>
          <cell r="BH62">
            <v>-368026.93440000003</v>
          </cell>
          <cell r="BI62">
            <v>-280757.53080000001</v>
          </cell>
          <cell r="BJ62">
            <v>-719341.42385599995</v>
          </cell>
          <cell r="BK62">
            <v>-588480.80926400004</v>
          </cell>
          <cell r="BL62">
            <v>-749695.03464000009</v>
          </cell>
          <cell r="BM62">
            <v>-882596.99072000012</v>
          </cell>
          <cell r="BN62">
            <v>-730070.22424800007</v>
          </cell>
          <cell r="BO62">
            <v>-759912.57443440007</v>
          </cell>
          <cell r="BP62">
            <v>-1133401.3722320001</v>
          </cell>
          <cell r="BQ62">
            <v>-918009.25511999999</v>
          </cell>
          <cell r="BR62">
            <v>-779235.58658399992</v>
          </cell>
          <cell r="BS62">
            <v>-779662.34904</v>
          </cell>
          <cell r="BT62">
            <v>-486095.49024800002</v>
          </cell>
          <cell r="BU62">
            <v>-484053.937424</v>
          </cell>
          <cell r="BV62">
            <v>-779610.88230752002</v>
          </cell>
          <cell r="BW62">
            <v>-638608.01872767997</v>
          </cell>
          <cell r="BX62">
            <v>-601322.77952480013</v>
          </cell>
          <cell r="BY62">
            <v>-930064.76967040007</v>
          </cell>
          <cell r="BZ62">
            <v>-790227.07737632014</v>
          </cell>
          <cell r="CA62">
            <v>-780110.57088352006</v>
          </cell>
          <cell r="CB62">
            <v>-1146113.7218566402</v>
          </cell>
          <cell r="CC62">
            <v>-920037.10410592007</v>
          </cell>
          <cell r="CD62">
            <v>-758506.24529087998</v>
          </cell>
          <cell r="CE62">
            <v>-660725.61079199996</v>
          </cell>
          <cell r="CF62">
            <v>-484173.85356976005</v>
          </cell>
          <cell r="CG62">
            <v>-466327.03071711998</v>
          </cell>
          <cell r="CH62">
            <v>-751119.99468919053</v>
          </cell>
          <cell r="CI62">
            <v>-556101.40516223363</v>
          </cell>
          <cell r="CJ62">
            <v>-801044.65696217609</v>
          </cell>
          <cell r="CK62">
            <v>-1123985.4301895681</v>
          </cell>
          <cell r="CL62">
            <v>-830570.35441904666</v>
          </cell>
          <cell r="CM62">
            <v>-821325.42136151041</v>
          </cell>
          <cell r="CN62">
            <v>-1167782.3174937728</v>
          </cell>
          <cell r="CO62">
            <v>-958483.63900643843</v>
          </cell>
          <cell r="CP62">
            <v>-708770.56057269755</v>
          </cell>
          <cell r="CQ62">
            <v>-676150.95273343986</v>
          </cell>
          <cell r="CR62">
            <v>-478153.39022075525</v>
          </cell>
          <cell r="CS62">
            <v>-460970.69120426237</v>
          </cell>
          <cell r="CT62">
            <v>-728092.12351097423</v>
          </cell>
          <cell r="CU62">
            <v>-527783.43145083846</v>
          </cell>
          <cell r="CV62">
            <v>-670182.78285101964</v>
          </cell>
          <cell r="CW62">
            <v>-764888.50398135942</v>
          </cell>
          <cell r="CX62">
            <v>-815874.20203142753</v>
          </cell>
          <cell r="CY62">
            <v>-880961.63641754061</v>
          </cell>
          <cell r="CZ62">
            <v>-1209039.3118922883</v>
          </cell>
          <cell r="DA62">
            <v>-1076361.7233792872</v>
          </cell>
          <cell r="DB62">
            <v>-886607.74122095155</v>
          </cell>
          <cell r="DC62">
            <v>-989071.03770113271</v>
          </cell>
          <cell r="DD62">
            <v>-696935.70114077022</v>
          </cell>
          <cell r="DE62">
            <v>-599565.63845074759</v>
          </cell>
          <cell r="DF62">
            <v>-836098.72810759372</v>
          </cell>
          <cell r="DG62">
            <v>-657072.28733425518</v>
          </cell>
          <cell r="DH62">
            <v>-924377.54868004005</v>
          </cell>
          <cell r="DI62">
            <v>-1226645.9039733864</v>
          </cell>
          <cell r="DJ62">
            <v>-952161.36067205598</v>
          </cell>
          <cell r="DK62">
            <v>-890006.15424317145</v>
          </cell>
          <cell r="DL62">
            <v>-1228733.407668534</v>
          </cell>
          <cell r="DM62">
            <v>-1040666.1296214026</v>
          </cell>
          <cell r="DN62">
            <v>-914075.22578137065</v>
          </cell>
          <cell r="DO62">
            <v>-898907.80833915551</v>
          </cell>
          <cell r="DP62">
            <v>-648888.48353158566</v>
          </cell>
          <cell r="DQ62">
            <v>-574790.36184536258</v>
          </cell>
        </row>
        <row r="63">
          <cell r="A63">
            <v>289</v>
          </cell>
          <cell r="B63">
            <v>0</v>
          </cell>
          <cell r="C63">
            <v>0</v>
          </cell>
          <cell r="D63">
            <v>0</v>
          </cell>
          <cell r="E63">
            <v>0</v>
          </cell>
          <cell r="F63">
            <v>0</v>
          </cell>
          <cell r="G63">
            <v>0</v>
          </cell>
          <cell r="H63">
            <v>0</v>
          </cell>
          <cell r="I63">
            <v>0</v>
          </cell>
          <cell r="J63">
            <v>0</v>
          </cell>
          <cell r="K63">
            <v>0</v>
          </cell>
          <cell r="L63">
            <v>0</v>
          </cell>
          <cell r="M63">
            <v>0</v>
          </cell>
          <cell r="N63">
            <v>3222</v>
          </cell>
          <cell r="O63">
            <v>3222</v>
          </cell>
          <cell r="P63">
            <v>3222</v>
          </cell>
          <cell r="Q63">
            <v>3222</v>
          </cell>
          <cell r="R63">
            <v>3222</v>
          </cell>
          <cell r="S63">
            <v>3222</v>
          </cell>
          <cell r="T63">
            <v>3222</v>
          </cell>
          <cell r="U63">
            <v>3222</v>
          </cell>
          <cell r="V63">
            <v>3222</v>
          </cell>
          <cell r="W63">
            <v>3222</v>
          </cell>
          <cell r="X63">
            <v>3222</v>
          </cell>
          <cell r="Y63">
            <v>3222</v>
          </cell>
          <cell r="Z63">
            <v>3222</v>
          </cell>
          <cell r="AA63">
            <v>3222</v>
          </cell>
          <cell r="AB63">
            <v>3222</v>
          </cell>
          <cell r="AC63">
            <v>3222</v>
          </cell>
          <cell r="AD63">
            <v>3222</v>
          </cell>
          <cell r="AE63">
            <v>3222</v>
          </cell>
          <cell r="AF63">
            <v>3222</v>
          </cell>
          <cell r="AG63">
            <v>3222</v>
          </cell>
          <cell r="AH63">
            <v>3222</v>
          </cell>
          <cell r="AI63">
            <v>3222</v>
          </cell>
          <cell r="AJ63">
            <v>3222</v>
          </cell>
          <cell r="AK63">
            <v>3222</v>
          </cell>
          <cell r="AL63">
            <v>3222</v>
          </cell>
          <cell r="AM63">
            <v>3222</v>
          </cell>
          <cell r="AN63">
            <v>3222</v>
          </cell>
          <cell r="AO63">
            <v>3222</v>
          </cell>
          <cell r="AP63">
            <v>3222</v>
          </cell>
          <cell r="AQ63">
            <v>3222</v>
          </cell>
          <cell r="AR63">
            <v>3222</v>
          </cell>
          <cell r="AS63">
            <v>3222</v>
          </cell>
          <cell r="AT63">
            <v>3222</v>
          </cell>
          <cell r="AU63">
            <v>3222</v>
          </cell>
          <cell r="AV63">
            <v>3222</v>
          </cell>
          <cell r="AW63">
            <v>3222</v>
          </cell>
          <cell r="AX63">
            <v>3222</v>
          </cell>
          <cell r="AY63">
            <v>3222</v>
          </cell>
          <cell r="AZ63">
            <v>3222</v>
          </cell>
          <cell r="BA63">
            <v>3222</v>
          </cell>
          <cell r="BB63">
            <v>3222</v>
          </cell>
          <cell r="BC63">
            <v>3222</v>
          </cell>
          <cell r="BD63">
            <v>3222</v>
          </cell>
          <cell r="BE63">
            <v>3222</v>
          </cell>
          <cell r="BF63">
            <v>3222</v>
          </cell>
          <cell r="BG63">
            <v>3222</v>
          </cell>
          <cell r="BH63">
            <v>3222</v>
          </cell>
          <cell r="BI63">
            <v>3222</v>
          </cell>
          <cell r="BJ63">
            <v>3222</v>
          </cell>
          <cell r="BK63">
            <v>3222</v>
          </cell>
          <cell r="BL63">
            <v>3222</v>
          </cell>
          <cell r="BM63">
            <v>3222</v>
          </cell>
          <cell r="BN63">
            <v>3222</v>
          </cell>
          <cell r="BO63">
            <v>3222</v>
          </cell>
          <cell r="BP63">
            <v>3222</v>
          </cell>
          <cell r="BQ63">
            <v>3222</v>
          </cell>
          <cell r="BR63">
            <v>3222</v>
          </cell>
          <cell r="BS63">
            <v>3222</v>
          </cell>
          <cell r="BT63">
            <v>3222</v>
          </cell>
          <cell r="BU63">
            <v>3222</v>
          </cell>
          <cell r="BV63">
            <v>3222</v>
          </cell>
          <cell r="BW63">
            <v>3222</v>
          </cell>
          <cell r="BX63">
            <v>3222</v>
          </cell>
          <cell r="BY63">
            <v>3222</v>
          </cell>
          <cell r="BZ63">
            <v>3222</v>
          </cell>
          <cell r="CA63">
            <v>3222</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row>
        <row r="64">
          <cell r="A64">
            <v>359</v>
          </cell>
          <cell r="B64">
            <v>-49400</v>
          </cell>
          <cell r="C64">
            <v>-49400</v>
          </cell>
          <cell r="D64">
            <v>-49400</v>
          </cell>
          <cell r="E64">
            <v>-49400</v>
          </cell>
          <cell r="F64">
            <v>-49400</v>
          </cell>
          <cell r="G64">
            <v>-49400</v>
          </cell>
          <cell r="H64">
            <v>-49400</v>
          </cell>
          <cell r="I64">
            <v>-49400</v>
          </cell>
          <cell r="J64">
            <v>-49400</v>
          </cell>
          <cell r="K64">
            <v>-49400</v>
          </cell>
          <cell r="L64">
            <v>-49400</v>
          </cell>
          <cell r="M64">
            <v>-49400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row>
        <row r="65">
          <cell r="A65">
            <v>365</v>
          </cell>
          <cell r="B65">
            <v>30071.998</v>
          </cell>
          <cell r="C65">
            <v>30071.998</v>
          </cell>
          <cell r="D65">
            <v>30071.998</v>
          </cell>
          <cell r="E65">
            <v>30071.998</v>
          </cell>
          <cell r="F65">
            <v>30071.998</v>
          </cell>
          <cell r="G65">
            <v>30071.998</v>
          </cell>
          <cell r="H65">
            <v>30071.998</v>
          </cell>
          <cell r="I65">
            <v>30071.998</v>
          </cell>
          <cell r="J65">
            <v>30071.998</v>
          </cell>
          <cell r="K65">
            <v>30071.998</v>
          </cell>
          <cell r="L65">
            <v>30071.998</v>
          </cell>
          <cell r="M65">
            <v>30071.998</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row>
        <row r="66">
          <cell r="A66">
            <v>372</v>
          </cell>
          <cell r="B66">
            <v>161250</v>
          </cell>
          <cell r="C66">
            <v>161250</v>
          </cell>
          <cell r="D66">
            <v>161250</v>
          </cell>
          <cell r="E66">
            <v>161250</v>
          </cell>
          <cell r="F66">
            <v>161250</v>
          </cell>
          <cell r="G66">
            <v>161250</v>
          </cell>
          <cell r="H66">
            <v>161250</v>
          </cell>
          <cell r="I66">
            <v>161250</v>
          </cell>
          <cell r="J66">
            <v>161250</v>
          </cell>
          <cell r="K66">
            <v>161250</v>
          </cell>
          <cell r="L66">
            <v>161250</v>
          </cell>
          <cell r="M66">
            <v>161250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row>
        <row r="67">
          <cell r="A67">
            <v>378</v>
          </cell>
          <cell r="B67">
            <v>2625</v>
          </cell>
          <cell r="C67">
            <v>2625</v>
          </cell>
          <cell r="D67">
            <v>2625</v>
          </cell>
          <cell r="E67">
            <v>2625</v>
          </cell>
          <cell r="F67">
            <v>2625</v>
          </cell>
          <cell r="G67">
            <v>0</v>
          </cell>
          <cell r="H67">
            <v>0</v>
          </cell>
          <cell r="I67">
            <v>0</v>
          </cell>
          <cell r="J67">
            <v>0</v>
          </cell>
          <cell r="K67">
            <v>0</v>
          </cell>
          <cell r="L67">
            <v>0</v>
          </cell>
          <cell r="M67">
            <v>0</v>
          </cell>
          <cell r="N67">
            <v>-49400</v>
          </cell>
          <cell r="O67">
            <v>-49400</v>
          </cell>
          <cell r="P67">
            <v>-49400</v>
          </cell>
          <cell r="Q67">
            <v>-49400</v>
          </cell>
          <cell r="R67">
            <v>-49400</v>
          </cell>
          <cell r="S67">
            <v>-49400</v>
          </cell>
          <cell r="T67">
            <v>-49400</v>
          </cell>
          <cell r="U67">
            <v>-49400</v>
          </cell>
          <cell r="V67">
            <v>-49400</v>
          </cell>
          <cell r="W67">
            <v>-49400</v>
          </cell>
          <cell r="X67">
            <v>-49400</v>
          </cell>
          <cell r="Y67">
            <v>-49400</v>
          </cell>
          <cell r="Z67">
            <v>-49400</v>
          </cell>
          <cell r="AA67">
            <v>-49400</v>
          </cell>
          <cell r="AB67">
            <v>-49400</v>
          </cell>
          <cell r="AC67">
            <v>-49400</v>
          </cell>
          <cell r="AD67">
            <v>-49400</v>
          </cell>
          <cell r="AE67">
            <v>-49400</v>
          </cell>
          <cell r="AF67">
            <v>-49400</v>
          </cell>
          <cell r="AG67">
            <v>-49400</v>
          </cell>
          <cell r="AH67">
            <v>-49400</v>
          </cell>
          <cell r="AI67">
            <v>-49400</v>
          </cell>
          <cell r="AJ67">
            <v>-49400</v>
          </cell>
          <cell r="AK67">
            <v>-49400</v>
          </cell>
          <cell r="AL67">
            <v>-49400</v>
          </cell>
          <cell r="AM67">
            <v>-49400</v>
          </cell>
          <cell r="AN67">
            <v>-49400</v>
          </cell>
          <cell r="AO67">
            <v>-49400</v>
          </cell>
          <cell r="AP67">
            <v>-49400</v>
          </cell>
          <cell r="AQ67">
            <v>-49400</v>
          </cell>
          <cell r="AR67">
            <v>-49400</v>
          </cell>
          <cell r="AS67">
            <v>-49400</v>
          </cell>
          <cell r="AT67">
            <v>-49400</v>
          </cell>
          <cell r="AU67">
            <v>-49400</v>
          </cell>
          <cell r="AV67">
            <v>-49400</v>
          </cell>
          <cell r="AW67">
            <v>-49400</v>
          </cell>
          <cell r="AX67">
            <v>-49400</v>
          </cell>
          <cell r="AY67">
            <v>-49400</v>
          </cell>
          <cell r="AZ67">
            <v>-49400</v>
          </cell>
          <cell r="BA67">
            <v>-49400</v>
          </cell>
          <cell r="BB67">
            <v>-49400</v>
          </cell>
          <cell r="BC67">
            <v>-49400</v>
          </cell>
          <cell r="BD67">
            <v>-49400</v>
          </cell>
          <cell r="BE67">
            <v>-49400</v>
          </cell>
          <cell r="BF67">
            <v>-49400</v>
          </cell>
          <cell r="BG67">
            <v>-49400</v>
          </cell>
          <cell r="BH67">
            <v>-49400</v>
          </cell>
          <cell r="BI67">
            <v>-49400</v>
          </cell>
          <cell r="BJ67">
            <v>-49400</v>
          </cell>
          <cell r="BK67">
            <v>-49400</v>
          </cell>
          <cell r="BL67">
            <v>-49400</v>
          </cell>
          <cell r="BM67">
            <v>-49400</v>
          </cell>
          <cell r="BN67">
            <v>-49400</v>
          </cell>
          <cell r="BO67">
            <v>-49400</v>
          </cell>
          <cell r="BP67">
            <v>-49400</v>
          </cell>
          <cell r="BQ67">
            <v>-49400</v>
          </cell>
          <cell r="BR67">
            <v>-49400</v>
          </cell>
          <cell r="BS67">
            <v>-49400</v>
          </cell>
          <cell r="BT67">
            <v>-49400</v>
          </cell>
          <cell r="BU67">
            <v>-49400</v>
          </cell>
          <cell r="BV67">
            <v>-75100.009999999995</v>
          </cell>
          <cell r="BW67">
            <v>-75100.009999999995</v>
          </cell>
          <cell r="BX67">
            <v>-75100.009999999995</v>
          </cell>
          <cell r="BY67">
            <v>-75100.009999999995</v>
          </cell>
          <cell r="BZ67">
            <v>-75100.009999999995</v>
          </cell>
          <cell r="CA67">
            <v>-75100.009999999995</v>
          </cell>
          <cell r="CB67">
            <v>-75100.009999999995</v>
          </cell>
          <cell r="CC67">
            <v>-75100.009999999995</v>
          </cell>
          <cell r="CD67">
            <v>-75100.009999999995</v>
          </cell>
          <cell r="CE67">
            <v>-75100.009999999995</v>
          </cell>
          <cell r="CF67">
            <v>-75100.009999999995</v>
          </cell>
          <cell r="CG67">
            <v>-75100.009999999995</v>
          </cell>
          <cell r="CH67">
            <v>-77300</v>
          </cell>
          <cell r="CI67">
            <v>-77300</v>
          </cell>
          <cell r="CJ67">
            <v>-77300</v>
          </cell>
          <cell r="CK67">
            <v>-77300</v>
          </cell>
          <cell r="CL67">
            <v>-77300</v>
          </cell>
          <cell r="CM67">
            <v>-77300</v>
          </cell>
          <cell r="CN67">
            <v>-77300</v>
          </cell>
          <cell r="CO67">
            <v>-77300</v>
          </cell>
          <cell r="CP67">
            <v>-77300</v>
          </cell>
          <cell r="CQ67">
            <v>-77300</v>
          </cell>
          <cell r="CR67">
            <v>-77300</v>
          </cell>
          <cell r="CS67">
            <v>-77300</v>
          </cell>
          <cell r="CT67">
            <v>-79600</v>
          </cell>
          <cell r="CU67">
            <v>-79600</v>
          </cell>
          <cell r="CV67">
            <v>-79600</v>
          </cell>
          <cell r="CW67">
            <v>-79600</v>
          </cell>
          <cell r="CX67">
            <v>-79600</v>
          </cell>
          <cell r="CY67">
            <v>-79600</v>
          </cell>
          <cell r="CZ67">
            <v>-79600</v>
          </cell>
          <cell r="DA67">
            <v>-79600</v>
          </cell>
          <cell r="DB67">
            <v>-79600</v>
          </cell>
          <cell r="DC67">
            <v>-79600</v>
          </cell>
          <cell r="DD67">
            <v>-79600</v>
          </cell>
          <cell r="DE67">
            <v>-79600</v>
          </cell>
          <cell r="DF67">
            <v>-81899.990000000005</v>
          </cell>
          <cell r="DG67">
            <v>-81899.990000000005</v>
          </cell>
          <cell r="DH67">
            <v>-81899.990000000005</v>
          </cell>
          <cell r="DI67">
            <v>-81899.990000000005</v>
          </cell>
          <cell r="DJ67">
            <v>-81899.990000000005</v>
          </cell>
          <cell r="DK67">
            <v>-81899.990000000005</v>
          </cell>
          <cell r="DL67">
            <v>-81899.990000000005</v>
          </cell>
          <cell r="DM67">
            <v>-81899.990000000005</v>
          </cell>
          <cell r="DN67">
            <v>-81899.990000000005</v>
          </cell>
          <cell r="DO67">
            <v>-81899.990000000005</v>
          </cell>
          <cell r="DP67">
            <v>-81899.990000000005</v>
          </cell>
          <cell r="DQ67">
            <v>-81899.990000000005</v>
          </cell>
        </row>
        <row r="68">
          <cell r="A68">
            <v>380</v>
          </cell>
          <cell r="B68">
            <v>-3921500</v>
          </cell>
          <cell r="C68">
            <v>-3921500</v>
          </cell>
          <cell r="D68">
            <v>-3921500</v>
          </cell>
          <cell r="E68">
            <v>-3921500</v>
          </cell>
          <cell r="F68">
            <v>-3921500</v>
          </cell>
          <cell r="G68">
            <v>-3921500</v>
          </cell>
          <cell r="H68">
            <v>-3921500</v>
          </cell>
          <cell r="I68">
            <v>-3921500</v>
          </cell>
          <cell r="J68">
            <v>-3921500</v>
          </cell>
          <cell r="K68">
            <v>-3921500</v>
          </cell>
          <cell r="L68">
            <v>-3921500</v>
          </cell>
          <cell r="M68">
            <v>-3921500</v>
          </cell>
          <cell r="N68">
            <v>30071.998</v>
          </cell>
          <cell r="O68">
            <v>30071.998</v>
          </cell>
          <cell r="P68">
            <v>30071.998</v>
          </cell>
          <cell r="Q68">
            <v>30071.998</v>
          </cell>
          <cell r="R68">
            <v>30071.998</v>
          </cell>
          <cell r="S68">
            <v>30071.998</v>
          </cell>
          <cell r="T68">
            <v>30071.998</v>
          </cell>
          <cell r="U68">
            <v>30071.998</v>
          </cell>
          <cell r="V68">
            <v>30071.998</v>
          </cell>
          <cell r="W68">
            <v>30071.998</v>
          </cell>
          <cell r="X68">
            <v>30071.998</v>
          </cell>
          <cell r="Y68">
            <v>30071.998</v>
          </cell>
          <cell r="Z68">
            <v>30071.998</v>
          </cell>
          <cell r="AA68">
            <v>30071.998</v>
          </cell>
          <cell r="AB68">
            <v>30071.998</v>
          </cell>
          <cell r="AC68">
            <v>30071.998</v>
          </cell>
          <cell r="AD68">
            <v>30071.998</v>
          </cell>
          <cell r="AE68">
            <v>30071.998</v>
          </cell>
          <cell r="AF68">
            <v>30071.998</v>
          </cell>
          <cell r="AG68">
            <v>30071.998</v>
          </cell>
          <cell r="AH68">
            <v>30071.998</v>
          </cell>
          <cell r="AI68">
            <v>30071.998</v>
          </cell>
          <cell r="AJ68">
            <v>30071.998</v>
          </cell>
          <cell r="AK68">
            <v>30071.998</v>
          </cell>
          <cell r="AL68">
            <v>30071.998</v>
          </cell>
          <cell r="AM68">
            <v>30071.998</v>
          </cell>
          <cell r="AN68">
            <v>30071.998</v>
          </cell>
          <cell r="AO68">
            <v>30071.998</v>
          </cell>
          <cell r="AP68">
            <v>30071.998</v>
          </cell>
          <cell r="AQ68">
            <v>30071.998</v>
          </cell>
          <cell r="AR68">
            <v>30071.998</v>
          </cell>
          <cell r="AS68">
            <v>30071.998</v>
          </cell>
          <cell r="AT68">
            <v>30071.998</v>
          </cell>
          <cell r="AU68">
            <v>30071.998</v>
          </cell>
          <cell r="AV68">
            <v>30071.998</v>
          </cell>
          <cell r="AW68">
            <v>30071.998</v>
          </cell>
          <cell r="AX68">
            <v>30071.998</v>
          </cell>
          <cell r="AY68">
            <v>30071.998</v>
          </cell>
          <cell r="AZ68">
            <v>30071.998</v>
          </cell>
          <cell r="BA68">
            <v>30071.998</v>
          </cell>
          <cell r="BB68">
            <v>30071.998</v>
          </cell>
          <cell r="BC68">
            <v>30071.998</v>
          </cell>
          <cell r="BD68">
            <v>30071.998</v>
          </cell>
          <cell r="BE68">
            <v>30071.998</v>
          </cell>
          <cell r="BF68">
            <v>30071.998</v>
          </cell>
          <cell r="BG68">
            <v>30071.998</v>
          </cell>
          <cell r="BH68">
            <v>30071.998</v>
          </cell>
          <cell r="BI68">
            <v>30071.998</v>
          </cell>
          <cell r="BJ68">
            <v>30071.998</v>
          </cell>
          <cell r="BK68">
            <v>30071.998</v>
          </cell>
          <cell r="BL68">
            <v>30071.998</v>
          </cell>
          <cell r="BM68">
            <v>30071.998</v>
          </cell>
          <cell r="BN68">
            <v>30071.998</v>
          </cell>
          <cell r="BO68">
            <v>30071.998</v>
          </cell>
          <cell r="BP68">
            <v>30071.998</v>
          </cell>
          <cell r="BQ68">
            <v>30071.998</v>
          </cell>
          <cell r="BR68">
            <v>30071.998</v>
          </cell>
          <cell r="BS68">
            <v>30071.998</v>
          </cell>
          <cell r="BT68">
            <v>30071.998</v>
          </cell>
          <cell r="BU68">
            <v>30071.998</v>
          </cell>
          <cell r="BV68">
            <v>30071.998</v>
          </cell>
          <cell r="BW68">
            <v>30071.998</v>
          </cell>
          <cell r="BX68">
            <v>30071.998</v>
          </cell>
          <cell r="BY68">
            <v>30071.998</v>
          </cell>
          <cell r="BZ68">
            <v>30071.998</v>
          </cell>
          <cell r="CA68">
            <v>30071.998</v>
          </cell>
          <cell r="CB68">
            <v>30071.998</v>
          </cell>
          <cell r="CC68">
            <v>30071.998</v>
          </cell>
          <cell r="CD68">
            <v>30071.998</v>
          </cell>
          <cell r="CE68">
            <v>30071.998</v>
          </cell>
          <cell r="CF68">
            <v>30071.998</v>
          </cell>
          <cell r="CG68">
            <v>30071.998</v>
          </cell>
          <cell r="CH68">
            <v>30071.998</v>
          </cell>
          <cell r="CI68">
            <v>30071.998</v>
          </cell>
          <cell r="CJ68">
            <v>30071.998</v>
          </cell>
          <cell r="CK68">
            <v>30071.998</v>
          </cell>
          <cell r="CL68">
            <v>30071.998</v>
          </cell>
          <cell r="CM68">
            <v>30071.998</v>
          </cell>
          <cell r="CN68">
            <v>30071.998</v>
          </cell>
          <cell r="CO68">
            <v>30071.998</v>
          </cell>
          <cell r="CP68">
            <v>30071.998</v>
          </cell>
          <cell r="CQ68">
            <v>30071.998</v>
          </cell>
          <cell r="CR68">
            <v>30071.998</v>
          </cell>
          <cell r="CS68">
            <v>30071.998</v>
          </cell>
          <cell r="CT68">
            <v>30071.998</v>
          </cell>
          <cell r="CU68">
            <v>30071.998</v>
          </cell>
          <cell r="CV68">
            <v>30071.998</v>
          </cell>
          <cell r="CW68">
            <v>30071.998</v>
          </cell>
          <cell r="CX68">
            <v>30071.998</v>
          </cell>
          <cell r="CY68">
            <v>30071.998</v>
          </cell>
          <cell r="CZ68">
            <v>30071.998</v>
          </cell>
          <cell r="DA68">
            <v>30071.998</v>
          </cell>
          <cell r="DB68">
            <v>30071.998</v>
          </cell>
          <cell r="DC68">
            <v>30071.998</v>
          </cell>
          <cell r="DD68">
            <v>30071.998</v>
          </cell>
          <cell r="DE68">
            <v>30071.998</v>
          </cell>
          <cell r="DF68">
            <v>30071.998</v>
          </cell>
          <cell r="DG68">
            <v>30071.998</v>
          </cell>
          <cell r="DH68">
            <v>30071.998</v>
          </cell>
          <cell r="DI68">
            <v>30071.998</v>
          </cell>
          <cell r="DJ68">
            <v>30071.998</v>
          </cell>
          <cell r="DK68">
            <v>30071.998</v>
          </cell>
          <cell r="DL68">
            <v>30071.998</v>
          </cell>
          <cell r="DM68">
            <v>30071.998</v>
          </cell>
          <cell r="DN68">
            <v>30071.998</v>
          </cell>
          <cell r="DO68">
            <v>30071.998</v>
          </cell>
          <cell r="DP68">
            <v>30071.998</v>
          </cell>
          <cell r="DQ68">
            <v>30071.998</v>
          </cell>
        </row>
        <row r="69">
          <cell r="A69">
            <v>413</v>
          </cell>
          <cell r="B69">
            <v>-266625</v>
          </cell>
          <cell r="C69">
            <v>-266625</v>
          </cell>
          <cell r="D69">
            <v>-266625</v>
          </cell>
          <cell r="E69">
            <v>-266625</v>
          </cell>
          <cell r="F69">
            <v>-266625</v>
          </cell>
          <cell r="G69">
            <v>-266625</v>
          </cell>
          <cell r="H69">
            <v>-266625</v>
          </cell>
          <cell r="I69">
            <v>-266625</v>
          </cell>
          <cell r="J69">
            <v>-266625</v>
          </cell>
          <cell r="K69">
            <v>-266625</v>
          </cell>
          <cell r="L69">
            <v>-266625</v>
          </cell>
          <cell r="M69">
            <v>-266625</v>
          </cell>
          <cell r="N69">
            <v>161250</v>
          </cell>
          <cell r="O69">
            <v>161250</v>
          </cell>
          <cell r="P69">
            <v>161250</v>
          </cell>
          <cell r="Q69">
            <v>161250</v>
          </cell>
          <cell r="R69">
            <v>161250</v>
          </cell>
          <cell r="S69">
            <v>161250</v>
          </cell>
          <cell r="T69">
            <v>161250</v>
          </cell>
          <cell r="U69">
            <v>161250</v>
          </cell>
          <cell r="V69">
            <v>161250</v>
          </cell>
          <cell r="W69">
            <v>161250</v>
          </cell>
          <cell r="X69">
            <v>161250</v>
          </cell>
          <cell r="Y69">
            <v>161250</v>
          </cell>
          <cell r="Z69">
            <v>161250</v>
          </cell>
          <cell r="AA69">
            <v>161250</v>
          </cell>
          <cell r="AB69">
            <v>161250</v>
          </cell>
          <cell r="AC69">
            <v>161250</v>
          </cell>
          <cell r="AD69">
            <v>161250</v>
          </cell>
          <cell r="AE69">
            <v>161250</v>
          </cell>
          <cell r="AF69">
            <v>161250</v>
          </cell>
          <cell r="AG69">
            <v>161250</v>
          </cell>
          <cell r="AH69">
            <v>161250</v>
          </cell>
          <cell r="AI69">
            <v>161250</v>
          </cell>
          <cell r="AJ69">
            <v>161250</v>
          </cell>
          <cell r="AK69">
            <v>161250</v>
          </cell>
          <cell r="AL69">
            <v>161250</v>
          </cell>
          <cell r="AM69">
            <v>161250</v>
          </cell>
          <cell r="AN69">
            <v>161250</v>
          </cell>
          <cell r="AO69">
            <v>161250</v>
          </cell>
          <cell r="AP69">
            <v>161250</v>
          </cell>
          <cell r="AQ69">
            <v>161250</v>
          </cell>
          <cell r="AR69">
            <v>161250</v>
          </cell>
          <cell r="AS69">
            <v>161250</v>
          </cell>
          <cell r="AT69">
            <v>161250</v>
          </cell>
          <cell r="AU69">
            <v>161250</v>
          </cell>
          <cell r="AV69">
            <v>161250</v>
          </cell>
          <cell r="AW69">
            <v>161250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row>
        <row r="70">
          <cell r="A70">
            <v>459</v>
          </cell>
          <cell r="B70">
            <v>65331.75</v>
          </cell>
          <cell r="C70">
            <v>65331.75</v>
          </cell>
          <cell r="D70">
            <v>65331.75</v>
          </cell>
          <cell r="E70">
            <v>65331.75</v>
          </cell>
          <cell r="F70">
            <v>65331.75</v>
          </cell>
          <cell r="G70">
            <v>65331.75</v>
          </cell>
          <cell r="H70">
            <v>65331.75</v>
          </cell>
          <cell r="I70">
            <v>65331.75</v>
          </cell>
          <cell r="J70">
            <v>78190</v>
          </cell>
          <cell r="K70">
            <v>78190</v>
          </cell>
          <cell r="L70">
            <v>78190</v>
          </cell>
          <cell r="M70">
            <v>78190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row>
        <row r="71">
          <cell r="A71">
            <v>460</v>
          </cell>
          <cell r="B71">
            <v>0</v>
          </cell>
          <cell r="C71">
            <v>0</v>
          </cell>
          <cell r="D71">
            <v>0</v>
          </cell>
          <cell r="E71">
            <v>0</v>
          </cell>
          <cell r="F71">
            <v>0</v>
          </cell>
          <cell r="G71">
            <v>0</v>
          </cell>
          <cell r="H71">
            <v>0</v>
          </cell>
          <cell r="I71">
            <v>0</v>
          </cell>
          <cell r="J71">
            <v>0</v>
          </cell>
          <cell r="K71">
            <v>0</v>
          </cell>
          <cell r="L71">
            <v>0</v>
          </cell>
          <cell r="M71">
            <v>0</v>
          </cell>
          <cell r="N71">
            <v>-3921500</v>
          </cell>
          <cell r="O71">
            <v>-3921500</v>
          </cell>
          <cell r="P71">
            <v>-3921500</v>
          </cell>
          <cell r="Q71">
            <v>-3921500</v>
          </cell>
          <cell r="R71">
            <v>-3921500</v>
          </cell>
          <cell r="S71">
            <v>-3921500</v>
          </cell>
          <cell r="T71">
            <v>-3921500</v>
          </cell>
          <cell r="U71">
            <v>-3921500</v>
          </cell>
          <cell r="V71">
            <v>-3921500</v>
          </cell>
          <cell r="W71">
            <v>-3921500</v>
          </cell>
          <cell r="X71">
            <v>-3921500</v>
          </cell>
          <cell r="Y71">
            <v>-3921500</v>
          </cell>
          <cell r="Z71">
            <v>-4209000</v>
          </cell>
          <cell r="AA71">
            <v>-4209000</v>
          </cell>
          <cell r="AB71">
            <v>-4209000</v>
          </cell>
          <cell r="AC71">
            <v>-4209000</v>
          </cell>
          <cell r="AD71">
            <v>-4209000</v>
          </cell>
          <cell r="AE71">
            <v>-4209000</v>
          </cell>
          <cell r="AF71">
            <v>-4209000</v>
          </cell>
          <cell r="AG71">
            <v>-4209000</v>
          </cell>
          <cell r="AH71">
            <v>-4209000</v>
          </cell>
          <cell r="AI71">
            <v>-4209000</v>
          </cell>
          <cell r="AJ71">
            <v>-4209000</v>
          </cell>
          <cell r="AK71">
            <v>-4209000</v>
          </cell>
          <cell r="AL71">
            <v>-4209000</v>
          </cell>
          <cell r="AM71">
            <v>-4209000</v>
          </cell>
          <cell r="AN71">
            <v>-4209000</v>
          </cell>
          <cell r="AO71">
            <v>-4209000</v>
          </cell>
          <cell r="AP71">
            <v>-4209000</v>
          </cell>
          <cell r="AQ71">
            <v>-4209000</v>
          </cell>
          <cell r="AR71">
            <v>-4209000</v>
          </cell>
          <cell r="AS71">
            <v>-4209000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row>
        <row r="72">
          <cell r="A72">
            <v>470</v>
          </cell>
          <cell r="B72">
            <v>-1619.01</v>
          </cell>
          <cell r="C72">
            <v>-1392.82</v>
          </cell>
          <cell r="D72">
            <v>-1174.43</v>
          </cell>
          <cell r="E72">
            <v>-1494.43</v>
          </cell>
          <cell r="F72">
            <v>-984.17</v>
          </cell>
          <cell r="G72">
            <v>-1243.69</v>
          </cell>
          <cell r="H72">
            <v>-1252.53</v>
          </cell>
          <cell r="I72">
            <v>-1213.3</v>
          </cell>
          <cell r="J72">
            <v>-1030.3010000000002</v>
          </cell>
          <cell r="K72">
            <v>-1030.3010000000002</v>
          </cell>
          <cell r="L72">
            <v>-1030.3010000000002</v>
          </cell>
          <cell r="M72">
            <v>-1030.3010000000002</v>
          </cell>
          <cell r="N72">
            <v>-266625</v>
          </cell>
          <cell r="O72">
            <v>-266625</v>
          </cell>
          <cell r="P72">
            <v>-266625</v>
          </cell>
          <cell r="Q72">
            <v>-266625</v>
          </cell>
          <cell r="R72">
            <v>-266625</v>
          </cell>
          <cell r="S72">
            <v>-266625</v>
          </cell>
          <cell r="T72">
            <v>-266625</v>
          </cell>
          <cell r="U72">
            <v>-266625</v>
          </cell>
          <cell r="V72">
            <v>-266625</v>
          </cell>
          <cell r="W72">
            <v>-266625</v>
          </cell>
          <cell r="X72">
            <v>-266625</v>
          </cell>
          <cell r="Y72">
            <v>-266625</v>
          </cell>
          <cell r="Z72">
            <v>-266625</v>
          </cell>
          <cell r="AA72">
            <v>-266625</v>
          </cell>
          <cell r="AB72">
            <v>-266625</v>
          </cell>
          <cell r="AC72">
            <v>-266625</v>
          </cell>
          <cell r="AD72">
            <v>-266625</v>
          </cell>
          <cell r="AE72">
            <v>-266625</v>
          </cell>
          <cell r="AF72">
            <v>-266625</v>
          </cell>
          <cell r="AG72">
            <v>-266625</v>
          </cell>
          <cell r="AH72">
            <v>-266625</v>
          </cell>
          <cell r="AI72">
            <v>-266625</v>
          </cell>
          <cell r="AJ72">
            <v>-266625</v>
          </cell>
          <cell r="AK72">
            <v>-266625</v>
          </cell>
          <cell r="AL72">
            <v>-266625</v>
          </cell>
          <cell r="AM72">
            <v>-266625</v>
          </cell>
          <cell r="AN72">
            <v>-266625</v>
          </cell>
          <cell r="AO72">
            <v>-266625</v>
          </cell>
          <cell r="AP72">
            <v>-266625</v>
          </cell>
          <cell r="AQ72">
            <v>-266625</v>
          </cell>
          <cell r="AR72">
            <v>-266625</v>
          </cell>
          <cell r="AS72">
            <v>-266625</v>
          </cell>
          <cell r="AT72">
            <v>-266625</v>
          </cell>
          <cell r="AU72">
            <v>-266625</v>
          </cell>
          <cell r="AV72">
            <v>-266625</v>
          </cell>
          <cell r="AW72">
            <v>-266625</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row>
        <row r="73">
          <cell r="A73">
            <v>475</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row>
        <row r="74">
          <cell r="A74">
            <v>518</v>
          </cell>
          <cell r="B74">
            <v>-904430.53</v>
          </cell>
          <cell r="C74">
            <v>-878175.49</v>
          </cell>
          <cell r="D74">
            <v>-875087.23</v>
          </cell>
          <cell r="E74">
            <v>-1149315.95</v>
          </cell>
          <cell r="F74">
            <v>-1189845.02</v>
          </cell>
          <cell r="G74">
            <v>-982596.29</v>
          </cell>
          <cell r="H74">
            <v>-1163665.19</v>
          </cell>
          <cell r="I74">
            <v>-988537.65</v>
          </cell>
          <cell r="J74">
            <v>-980484.68</v>
          </cell>
          <cell r="K74">
            <v>-1023701.48</v>
          </cell>
          <cell r="L74">
            <v>-1067386.25</v>
          </cell>
          <cell r="M74">
            <v>-1149285.51</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row>
        <row r="75">
          <cell r="A75">
            <v>519</v>
          </cell>
          <cell r="B75">
            <v>658359</v>
          </cell>
          <cell r="C75">
            <v>658359</v>
          </cell>
          <cell r="D75">
            <v>658359</v>
          </cell>
          <cell r="E75">
            <v>658359</v>
          </cell>
          <cell r="F75">
            <v>658359</v>
          </cell>
          <cell r="G75">
            <v>939111.98</v>
          </cell>
          <cell r="H75">
            <v>697391.15</v>
          </cell>
          <cell r="I75">
            <v>697391.15</v>
          </cell>
          <cell r="J75">
            <v>697391.15</v>
          </cell>
          <cell r="K75">
            <v>697391.15</v>
          </cell>
          <cell r="L75">
            <v>697391.15</v>
          </cell>
          <cell r="M75">
            <v>697391.15</v>
          </cell>
          <cell r="N75">
            <v>-1030.3010000000002</v>
          </cell>
          <cell r="O75">
            <v>-1030.3010000000002</v>
          </cell>
          <cell r="P75">
            <v>-1030.3010000000002</v>
          </cell>
          <cell r="Q75">
            <v>-1040.6040100000002</v>
          </cell>
          <cell r="R75">
            <v>-1040.6040100000002</v>
          </cell>
          <cell r="S75">
            <v>-1040.6040100000002</v>
          </cell>
          <cell r="T75">
            <v>-1040.6040100000002</v>
          </cell>
          <cell r="U75">
            <v>-1040.6040100000002</v>
          </cell>
          <cell r="V75">
            <v>-1040.6040100000002</v>
          </cell>
          <cell r="W75">
            <v>-1040.6040100000002</v>
          </cell>
          <cell r="X75">
            <v>-1040.6040100000002</v>
          </cell>
          <cell r="Y75">
            <v>-1040.6040100000002</v>
          </cell>
          <cell r="Z75">
            <v>-1040.6040100000002</v>
          </cell>
          <cell r="AA75">
            <v>-1040.6040100000002</v>
          </cell>
          <cell r="AB75">
            <v>-1040.6040100000002</v>
          </cell>
          <cell r="AC75">
            <v>-1051.0100501000004</v>
          </cell>
          <cell r="AD75">
            <v>-1051.0100501000004</v>
          </cell>
          <cell r="AE75">
            <v>-1051.0100501000004</v>
          </cell>
          <cell r="AF75">
            <v>-1051.0100501000004</v>
          </cell>
          <cell r="AG75">
            <v>-1051.0100501000004</v>
          </cell>
          <cell r="AH75">
            <v>-1051.0100501000004</v>
          </cell>
          <cell r="AI75">
            <v>-1051.0100501000004</v>
          </cell>
          <cell r="AJ75">
            <v>-1051.0100501000004</v>
          </cell>
          <cell r="AK75">
            <v>-1051.0100501000004</v>
          </cell>
          <cell r="AL75">
            <v>-1051.0100501000004</v>
          </cell>
          <cell r="AM75">
            <v>-1051.0100501000004</v>
          </cell>
          <cell r="AN75">
            <v>-1051.0100501000004</v>
          </cell>
          <cell r="AO75">
            <v>-1061.5201506010003</v>
          </cell>
          <cell r="AP75">
            <v>-1061.5201506010003</v>
          </cell>
          <cell r="AQ75">
            <v>-1061.5201506010003</v>
          </cell>
          <cell r="AR75">
            <v>-1061.5201506010003</v>
          </cell>
          <cell r="AS75">
            <v>-1061.5201506010003</v>
          </cell>
          <cell r="AT75">
            <v>-1061.5201506010003</v>
          </cell>
          <cell r="AU75">
            <v>-1061.5201506010003</v>
          </cell>
          <cell r="AV75">
            <v>-1061.5201506010003</v>
          </cell>
          <cell r="AW75">
            <v>-1061.5201506010003</v>
          </cell>
          <cell r="AX75">
            <v>-1061.5201506010003</v>
          </cell>
          <cell r="AY75">
            <v>-1061.5201506010003</v>
          </cell>
          <cell r="AZ75">
            <v>-1061.5201506010003</v>
          </cell>
          <cell r="BA75">
            <v>-1072.1353521070102</v>
          </cell>
          <cell r="BB75">
            <v>-1072.1353521070102</v>
          </cell>
          <cell r="BC75">
            <v>-1072.1353521070102</v>
          </cell>
          <cell r="BD75">
            <v>-1072.1353521070102</v>
          </cell>
          <cell r="BE75">
            <v>-1072.1353521070102</v>
          </cell>
          <cell r="BF75">
            <v>-1072.1353521070102</v>
          </cell>
          <cell r="BG75">
            <v>-1072.1353521070102</v>
          </cell>
          <cell r="BH75">
            <v>-1072.1353521070102</v>
          </cell>
          <cell r="BI75">
            <v>-1072.1353521070102</v>
          </cell>
          <cell r="BJ75">
            <v>-1072.1353521070102</v>
          </cell>
          <cell r="BK75">
            <v>-1072.1353521070102</v>
          </cell>
          <cell r="BL75">
            <v>-1072.1353521070102</v>
          </cell>
          <cell r="BM75">
            <v>-1082.8567056280804</v>
          </cell>
          <cell r="BN75">
            <v>-1082.8567056280804</v>
          </cell>
          <cell r="BO75">
            <v>-1082.8567056280804</v>
          </cell>
          <cell r="BP75">
            <v>-1082.8567056280804</v>
          </cell>
          <cell r="BQ75">
            <v>-1082.8567056280804</v>
          </cell>
          <cell r="BR75">
            <v>-1082.8567056280804</v>
          </cell>
          <cell r="BS75">
            <v>-1082.8567056280804</v>
          </cell>
          <cell r="BT75">
            <v>-1082.8567056280804</v>
          </cell>
          <cell r="BU75">
            <v>-1082.8567056280804</v>
          </cell>
          <cell r="BV75">
            <v>-1082.8567056280804</v>
          </cell>
          <cell r="BW75">
            <v>-1082.8567056280804</v>
          </cell>
          <cell r="BX75">
            <v>-1082.8567056280804</v>
          </cell>
          <cell r="BY75">
            <v>-1093.6852726843613</v>
          </cell>
          <cell r="BZ75">
            <v>-1093.6852726843613</v>
          </cell>
          <cell r="CA75">
            <v>-1093.6852726843613</v>
          </cell>
          <cell r="CB75">
            <v>-1093.6852726843613</v>
          </cell>
          <cell r="CC75">
            <v>-1093.6852726843613</v>
          </cell>
          <cell r="CD75">
            <v>-1093.6852726843613</v>
          </cell>
          <cell r="CE75">
            <v>-1093.6852726843613</v>
          </cell>
          <cell r="CF75">
            <v>-1093.6852726843613</v>
          </cell>
          <cell r="CG75">
            <v>-1093.6852726843613</v>
          </cell>
          <cell r="CH75">
            <v>-1093.6852726843613</v>
          </cell>
          <cell r="CI75">
            <v>-1093.6852726843613</v>
          </cell>
          <cell r="CJ75">
            <v>-1093.6852726843613</v>
          </cell>
          <cell r="CK75">
            <v>-1104.6221254112049</v>
          </cell>
          <cell r="CL75">
            <v>-1104.6221254112049</v>
          </cell>
          <cell r="CM75">
            <v>-1104.6221254112049</v>
          </cell>
          <cell r="CN75">
            <v>-1104.6221254112049</v>
          </cell>
          <cell r="CO75">
            <v>-1104.6221254112049</v>
          </cell>
          <cell r="CP75">
            <v>-1104.6221254112049</v>
          </cell>
          <cell r="CQ75">
            <v>-1104.6221254112049</v>
          </cell>
          <cell r="CR75">
            <v>-1104.6221254112049</v>
          </cell>
          <cell r="CS75">
            <v>-1104.6221254112049</v>
          </cell>
          <cell r="CT75">
            <v>-1104.6221254112049</v>
          </cell>
          <cell r="CU75">
            <v>-1104.6221254112049</v>
          </cell>
          <cell r="CV75">
            <v>-1104.6221254112049</v>
          </cell>
          <cell r="CW75">
            <v>-1115.6683466653169</v>
          </cell>
          <cell r="CX75">
            <v>-1115.6683466653169</v>
          </cell>
          <cell r="CY75">
            <v>-1115.6683466653169</v>
          </cell>
          <cell r="CZ75">
            <v>-1115.6683466653169</v>
          </cell>
          <cell r="DA75">
            <v>-1115.6683466653169</v>
          </cell>
          <cell r="DB75">
            <v>-1115.6683466653169</v>
          </cell>
          <cell r="DC75">
            <v>-1115.6683466653169</v>
          </cell>
          <cell r="DD75">
            <v>-1115.6683466653169</v>
          </cell>
          <cell r="DE75">
            <v>-1115.6683466653169</v>
          </cell>
          <cell r="DF75">
            <v>-1115.6683466653169</v>
          </cell>
          <cell r="DG75">
            <v>-1115.6683466653169</v>
          </cell>
          <cell r="DH75">
            <v>-1115.6683466653169</v>
          </cell>
          <cell r="DI75">
            <v>-1126.8250301319699</v>
          </cell>
          <cell r="DJ75">
            <v>-1126.8250301319699</v>
          </cell>
          <cell r="DK75">
            <v>-1126.8250301319699</v>
          </cell>
          <cell r="DL75">
            <v>-1126.8250301319699</v>
          </cell>
          <cell r="DM75">
            <v>-1126.8250301319699</v>
          </cell>
          <cell r="DN75">
            <v>-1126.8250301319699</v>
          </cell>
          <cell r="DO75">
            <v>-1126.8250301319699</v>
          </cell>
          <cell r="DP75">
            <v>-1126.8250301319699</v>
          </cell>
          <cell r="DQ75">
            <v>-1126.8250301319699</v>
          </cell>
        </row>
        <row r="76">
          <cell r="A76">
            <v>558</v>
          </cell>
          <cell r="B76">
            <v>-1421000</v>
          </cell>
          <cell r="C76">
            <v>-1421000</v>
          </cell>
          <cell r="D76">
            <v>-1421000</v>
          </cell>
          <cell r="E76">
            <v>-1421000</v>
          </cell>
          <cell r="F76">
            <v>-1421000</v>
          </cell>
          <cell r="G76">
            <v>-1421000</v>
          </cell>
          <cell r="H76">
            <v>-1421000</v>
          </cell>
          <cell r="I76">
            <v>-1421000</v>
          </cell>
          <cell r="J76">
            <v>-1421000</v>
          </cell>
          <cell r="K76">
            <v>-1421000</v>
          </cell>
          <cell r="L76">
            <v>-1421000</v>
          </cell>
          <cell r="M76">
            <v>-1421000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row>
        <row r="77">
          <cell r="A77">
            <v>563</v>
          </cell>
          <cell r="B77">
            <v>-44</v>
          </cell>
          <cell r="C77">
            <v>-44</v>
          </cell>
          <cell r="D77">
            <v>-44</v>
          </cell>
          <cell r="E77">
            <v>-44</v>
          </cell>
          <cell r="F77">
            <v>-44</v>
          </cell>
          <cell r="G77">
            <v>-44</v>
          </cell>
          <cell r="H77">
            <v>-44</v>
          </cell>
          <cell r="I77">
            <v>-44</v>
          </cell>
          <cell r="J77">
            <v>-46</v>
          </cell>
          <cell r="K77">
            <v>-46</v>
          </cell>
          <cell r="L77">
            <v>-46</v>
          </cell>
          <cell r="M77">
            <v>-44</v>
          </cell>
          <cell r="N77">
            <v>-825479.92259999993</v>
          </cell>
          <cell r="O77">
            <v>-777440.92139999999</v>
          </cell>
          <cell r="P77">
            <v>-836635.06799999985</v>
          </cell>
          <cell r="Q77">
            <v>-1196613.0045</v>
          </cell>
          <cell r="R77">
            <v>-1505943.1503000001</v>
          </cell>
          <cell r="S77">
            <v>-1446568.9649999999</v>
          </cell>
          <cell r="T77">
            <v>-1305150.6725999999</v>
          </cell>
          <cell r="U77">
            <v>-931453.72019999998</v>
          </cell>
          <cell r="V77">
            <v>-869020.91370000003</v>
          </cell>
          <cell r="W77">
            <v>-888025.19400000002</v>
          </cell>
          <cell r="X77">
            <v>-879816.26069999998</v>
          </cell>
          <cell r="Y77">
            <v>-909143.45730000001</v>
          </cell>
          <cell r="Z77">
            <v>-825479.92259999993</v>
          </cell>
          <cell r="AA77">
            <v>-777440.92139999999</v>
          </cell>
          <cell r="AB77">
            <v>-836635.06799999985</v>
          </cell>
          <cell r="AC77">
            <v>-1196613.0045</v>
          </cell>
          <cell r="AD77">
            <v>-1505943.1503000001</v>
          </cell>
          <cell r="AE77">
            <v>-1446568.9649999999</v>
          </cell>
          <cell r="AF77">
            <v>-1305150.6725999999</v>
          </cell>
          <cell r="AG77">
            <v>-931453.72019999998</v>
          </cell>
          <cell r="AH77">
            <v>-869020.91370000003</v>
          </cell>
          <cell r="AI77">
            <v>-888025.19400000002</v>
          </cell>
          <cell r="AJ77">
            <v>-879816.26069999998</v>
          </cell>
          <cell r="AK77">
            <v>-909143.45730000001</v>
          </cell>
          <cell r="AL77">
            <v>-825479.92259999993</v>
          </cell>
          <cell r="AM77">
            <v>-777440.92139999999</v>
          </cell>
          <cell r="AN77">
            <v>-836635.06799999985</v>
          </cell>
          <cell r="AO77">
            <v>-1196613.0045</v>
          </cell>
          <cell r="AP77">
            <v>-1505943.1503000001</v>
          </cell>
          <cell r="AQ77">
            <v>-1446568.9649999999</v>
          </cell>
          <cell r="AR77">
            <v>-1305150.6725999999</v>
          </cell>
          <cell r="AS77">
            <v>-931453.72019999998</v>
          </cell>
          <cell r="AT77">
            <v>-869020.91370000003</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row>
        <row r="78">
          <cell r="A78">
            <v>564</v>
          </cell>
          <cell r="B78">
            <v>0</v>
          </cell>
          <cell r="C78">
            <v>0</v>
          </cell>
          <cell r="D78">
            <v>0</v>
          </cell>
          <cell r="E78">
            <v>0</v>
          </cell>
          <cell r="F78">
            <v>0</v>
          </cell>
          <cell r="G78">
            <v>0</v>
          </cell>
          <cell r="H78">
            <v>0</v>
          </cell>
          <cell r="I78">
            <v>0</v>
          </cell>
          <cell r="J78">
            <v>0</v>
          </cell>
          <cell r="K78">
            <v>0</v>
          </cell>
          <cell r="L78">
            <v>0</v>
          </cell>
          <cell r="M78">
            <v>-137.74</v>
          </cell>
          <cell r="N78">
            <v>0</v>
          </cell>
          <cell r="O78">
            <v>0</v>
          </cell>
          <cell r="P78">
            <v>0</v>
          </cell>
          <cell r="Q78">
            <v>0</v>
          </cell>
          <cell r="R78">
            <v>0</v>
          </cell>
          <cell r="S78">
            <v>0</v>
          </cell>
          <cell r="T78">
            <v>0</v>
          </cell>
          <cell r="U78">
            <v>0</v>
          </cell>
          <cell r="V78">
            <v>0</v>
          </cell>
          <cell r="W78">
            <v>0</v>
          </cell>
          <cell r="X78">
            <v>0</v>
          </cell>
          <cell r="Y78">
            <v>0</v>
          </cell>
          <cell r="Z78">
            <v>1317488.5358276614</v>
          </cell>
          <cell r="AA78">
            <v>1317488.5358276614</v>
          </cell>
          <cell r="AB78">
            <v>1317488.5358276614</v>
          </cell>
          <cell r="AC78">
            <v>1317488.5358276614</v>
          </cell>
          <cell r="AD78">
            <v>1317488.5358276614</v>
          </cell>
          <cell r="AE78">
            <v>1317488.5358276614</v>
          </cell>
          <cell r="AF78">
            <v>1317488.5358276614</v>
          </cell>
          <cell r="AG78">
            <v>1317488.5358276614</v>
          </cell>
          <cell r="AH78">
            <v>1317488.5358276614</v>
          </cell>
          <cell r="AI78">
            <v>1317488.5358276614</v>
          </cell>
          <cell r="AJ78">
            <v>1317488.5358276614</v>
          </cell>
          <cell r="AK78">
            <v>1317488.5358276614</v>
          </cell>
          <cell r="AL78">
            <v>1155698.7188504201</v>
          </cell>
          <cell r="AM78">
            <v>1155698.7188504201</v>
          </cell>
          <cell r="AN78">
            <v>1155698.7188504201</v>
          </cell>
          <cell r="AO78">
            <v>1155698.7188504201</v>
          </cell>
          <cell r="AP78">
            <v>1155698.7188504201</v>
          </cell>
          <cell r="AQ78">
            <v>1155698.7188504201</v>
          </cell>
          <cell r="AR78">
            <v>1155698.7188504201</v>
          </cell>
          <cell r="AS78">
            <v>1155698.7188504201</v>
          </cell>
          <cell r="AT78">
            <v>1155698.7188504201</v>
          </cell>
          <cell r="AU78">
            <v>1155698.7188504201</v>
          </cell>
          <cell r="AV78">
            <v>1155698.7188504201</v>
          </cell>
          <cell r="AW78">
            <v>1155698.7188504201</v>
          </cell>
          <cell r="AX78">
            <v>1014162.9100253256</v>
          </cell>
          <cell r="AY78">
            <v>1014162.9100253256</v>
          </cell>
          <cell r="AZ78">
            <v>1014162.9100253256</v>
          </cell>
          <cell r="BA78">
            <v>1014162.9100253256</v>
          </cell>
          <cell r="BB78">
            <v>1014162.9100253256</v>
          </cell>
          <cell r="BC78">
            <v>1014162.9100253256</v>
          </cell>
          <cell r="BD78">
            <v>1014162.9100253256</v>
          </cell>
          <cell r="BE78">
            <v>1014162.9100253256</v>
          </cell>
          <cell r="BF78">
            <v>1014162.9100253256</v>
          </cell>
          <cell r="BG78">
            <v>1014162.9100253256</v>
          </cell>
          <cell r="BH78">
            <v>1014162.9100253256</v>
          </cell>
          <cell r="BI78">
            <v>1014162.9100253256</v>
          </cell>
          <cell r="BJ78">
            <v>936061.195906932</v>
          </cell>
          <cell r="BK78">
            <v>936061.195906932</v>
          </cell>
          <cell r="BL78">
            <v>936061.195906932</v>
          </cell>
          <cell r="BM78">
            <v>936061.195906932</v>
          </cell>
          <cell r="BN78">
            <v>936061.195906932</v>
          </cell>
          <cell r="BO78">
            <v>936061.195906932</v>
          </cell>
          <cell r="BP78">
            <v>936061.195906932</v>
          </cell>
          <cell r="BQ78">
            <v>936061.195906932</v>
          </cell>
          <cell r="BR78">
            <v>936061.195906932</v>
          </cell>
          <cell r="BS78">
            <v>936061.195906932</v>
          </cell>
          <cell r="BT78">
            <v>936061.195906932</v>
          </cell>
          <cell r="BU78">
            <v>936061.195906932</v>
          </cell>
          <cell r="BV78">
            <v>925262.68556963839</v>
          </cell>
          <cell r="BW78">
            <v>925262.68556963839</v>
          </cell>
          <cell r="BX78">
            <v>925262.68556963839</v>
          </cell>
          <cell r="BY78">
            <v>925262.68556963839</v>
          </cell>
          <cell r="BZ78">
            <v>925262.68556963839</v>
          </cell>
          <cell r="CA78">
            <v>925262.68556963839</v>
          </cell>
          <cell r="CB78">
            <v>925262.68556963839</v>
          </cell>
          <cell r="CC78">
            <v>925262.68556963839</v>
          </cell>
          <cell r="CD78">
            <v>925262.68556963839</v>
          </cell>
          <cell r="CE78">
            <v>925262.68556963839</v>
          </cell>
          <cell r="CF78">
            <v>925262.68556963839</v>
          </cell>
          <cell r="CG78">
            <v>925262.68556963839</v>
          </cell>
          <cell r="CH78">
            <v>932591.84036229842</v>
          </cell>
          <cell r="CI78">
            <v>932591.84036229842</v>
          </cell>
          <cell r="CJ78">
            <v>932591.84036229842</v>
          </cell>
          <cell r="CK78">
            <v>932591.84036229842</v>
          </cell>
          <cell r="CL78">
            <v>932591.84036229842</v>
          </cell>
          <cell r="CM78">
            <v>932591.84036229842</v>
          </cell>
          <cell r="CN78">
            <v>932591.84036229842</v>
          </cell>
          <cell r="CO78">
            <v>932591.84036229842</v>
          </cell>
          <cell r="CP78">
            <v>932591.84036229842</v>
          </cell>
          <cell r="CQ78">
            <v>932591.84036229842</v>
          </cell>
          <cell r="CR78">
            <v>932591.84036229842</v>
          </cell>
          <cell r="CS78">
            <v>932591.84036229842</v>
          </cell>
          <cell r="CT78">
            <v>908177.81924535905</v>
          </cell>
          <cell r="CU78">
            <v>908177.81924535905</v>
          </cell>
          <cell r="CV78">
            <v>908177.81924535905</v>
          </cell>
          <cell r="CW78">
            <v>908177.81924535905</v>
          </cell>
          <cell r="CX78">
            <v>908177.81924535905</v>
          </cell>
          <cell r="CY78">
            <v>908177.81924535905</v>
          </cell>
          <cell r="CZ78">
            <v>908177.81924535905</v>
          </cell>
          <cell r="DA78">
            <v>908177.81924535905</v>
          </cell>
          <cell r="DB78">
            <v>908177.81924535905</v>
          </cell>
          <cell r="DC78">
            <v>908177.81924535905</v>
          </cell>
          <cell r="DD78">
            <v>908177.81924535905</v>
          </cell>
          <cell r="DE78">
            <v>908177.81924535905</v>
          </cell>
          <cell r="DF78">
            <v>880259.91705774039</v>
          </cell>
          <cell r="DG78">
            <v>880259.91705774039</v>
          </cell>
          <cell r="DH78">
            <v>880259.91705774039</v>
          </cell>
          <cell r="DI78">
            <v>880259.91705774039</v>
          </cell>
          <cell r="DJ78">
            <v>880259.91705774039</v>
          </cell>
          <cell r="DK78">
            <v>880259.91705774039</v>
          </cell>
          <cell r="DL78">
            <v>880259.91705774039</v>
          </cell>
          <cell r="DM78">
            <v>880259.91705774039</v>
          </cell>
          <cell r="DN78">
            <v>880259.91705774039</v>
          </cell>
          <cell r="DO78">
            <v>880259.91705774039</v>
          </cell>
          <cell r="DP78">
            <v>880259.91705774039</v>
          </cell>
          <cell r="DQ78">
            <v>880259.91705774039</v>
          </cell>
        </row>
        <row r="79">
          <cell r="A79">
            <v>565</v>
          </cell>
          <cell r="B79">
            <v>0</v>
          </cell>
          <cell r="C79">
            <v>0</v>
          </cell>
          <cell r="D79">
            <v>0</v>
          </cell>
          <cell r="E79">
            <v>0</v>
          </cell>
          <cell r="F79">
            <v>0</v>
          </cell>
          <cell r="G79">
            <v>0</v>
          </cell>
          <cell r="H79">
            <v>0</v>
          </cell>
          <cell r="I79">
            <v>0</v>
          </cell>
          <cell r="J79">
            <v>-5706.666666666667</v>
          </cell>
          <cell r="K79">
            <v>-5706.666666666667</v>
          </cell>
          <cell r="L79">
            <v>-5706.666666666667</v>
          </cell>
          <cell r="M79">
            <v>-5706.666666666667</v>
          </cell>
          <cell r="N79">
            <v>-1460000</v>
          </cell>
          <cell r="O79">
            <v>-1460000</v>
          </cell>
          <cell r="P79">
            <v>-1460000</v>
          </cell>
          <cell r="Q79">
            <v>-1460000</v>
          </cell>
          <cell r="R79">
            <v>-1460000</v>
          </cell>
          <cell r="S79">
            <v>-1460000</v>
          </cell>
          <cell r="T79">
            <v>-1460000</v>
          </cell>
          <cell r="U79">
            <v>-1460000</v>
          </cell>
          <cell r="V79">
            <v>-1460000</v>
          </cell>
          <cell r="W79">
            <v>-1460000</v>
          </cell>
          <cell r="X79">
            <v>-1460000</v>
          </cell>
          <cell r="Y79">
            <v>-1460000</v>
          </cell>
          <cell r="Z79">
            <v>-1499000</v>
          </cell>
          <cell r="AA79">
            <v>-1499000</v>
          </cell>
          <cell r="AB79">
            <v>-1499000</v>
          </cell>
          <cell r="AC79">
            <v>-1499000</v>
          </cell>
          <cell r="AD79">
            <v>-1499000</v>
          </cell>
          <cell r="AE79">
            <v>-1499000</v>
          </cell>
          <cell r="AF79">
            <v>-1499000</v>
          </cell>
          <cell r="AG79">
            <v>-1499000</v>
          </cell>
          <cell r="AH79">
            <v>-1499000</v>
          </cell>
          <cell r="AI79">
            <v>-1499000</v>
          </cell>
          <cell r="AJ79">
            <v>-1499000</v>
          </cell>
          <cell r="AK79">
            <v>-1499000</v>
          </cell>
          <cell r="AL79">
            <v>-1539000</v>
          </cell>
          <cell r="AM79">
            <v>-1539000</v>
          </cell>
          <cell r="AN79">
            <v>-1539000</v>
          </cell>
          <cell r="AO79">
            <v>-1539000</v>
          </cell>
          <cell r="AP79">
            <v>-1539000</v>
          </cell>
          <cell r="AQ79">
            <v>-1539000</v>
          </cell>
          <cell r="AR79">
            <v>-1539000</v>
          </cell>
          <cell r="AS79">
            <v>-1539000</v>
          </cell>
          <cell r="AT79">
            <v>-1539000</v>
          </cell>
          <cell r="AU79">
            <v>-1539000</v>
          </cell>
          <cell r="AV79">
            <v>-1539000</v>
          </cell>
          <cell r="AW79">
            <v>-1539000</v>
          </cell>
          <cell r="AX79">
            <v>-1581000</v>
          </cell>
          <cell r="AY79">
            <v>-1581000</v>
          </cell>
          <cell r="AZ79">
            <v>-1581000</v>
          </cell>
          <cell r="BA79">
            <v>-1581000</v>
          </cell>
          <cell r="BB79">
            <v>-1581000</v>
          </cell>
          <cell r="BC79">
            <v>-1581000</v>
          </cell>
          <cell r="BD79">
            <v>-1581000</v>
          </cell>
          <cell r="BE79">
            <v>-1581000</v>
          </cell>
          <cell r="BF79">
            <v>-1581000</v>
          </cell>
          <cell r="BG79">
            <v>-1581000</v>
          </cell>
          <cell r="BH79">
            <v>-1581000</v>
          </cell>
          <cell r="BI79">
            <v>-1581000</v>
          </cell>
          <cell r="BJ79">
            <v>-1623000</v>
          </cell>
          <cell r="BK79">
            <v>-1623000</v>
          </cell>
          <cell r="BL79">
            <v>-1623000</v>
          </cell>
          <cell r="BM79">
            <v>-1623000</v>
          </cell>
          <cell r="BN79">
            <v>-1623000</v>
          </cell>
          <cell r="BO79">
            <v>-1623000</v>
          </cell>
          <cell r="BP79">
            <v>-1623000</v>
          </cell>
          <cell r="BQ79">
            <v>-1623000</v>
          </cell>
          <cell r="BR79">
            <v>-1623000</v>
          </cell>
          <cell r="BS79">
            <v>-1623000</v>
          </cell>
          <cell r="BT79">
            <v>-1623000</v>
          </cell>
          <cell r="BU79">
            <v>-1623000</v>
          </cell>
          <cell r="BV79">
            <v>-1668000</v>
          </cell>
          <cell r="BW79">
            <v>-1668000</v>
          </cell>
          <cell r="BX79">
            <v>-1668000</v>
          </cell>
          <cell r="BY79">
            <v>-1668000</v>
          </cell>
          <cell r="BZ79">
            <v>-1668000</v>
          </cell>
          <cell r="CA79">
            <v>-1668000</v>
          </cell>
          <cell r="CB79">
            <v>-1668000</v>
          </cell>
          <cell r="CC79">
            <v>-1668000</v>
          </cell>
          <cell r="CD79">
            <v>-1668000</v>
          </cell>
          <cell r="CE79">
            <v>-1668000</v>
          </cell>
          <cell r="CF79">
            <v>-1668000</v>
          </cell>
          <cell r="CG79">
            <v>-1668000</v>
          </cell>
          <cell r="CH79">
            <v>-1712000.1</v>
          </cell>
          <cell r="CI79">
            <v>-1712000.1</v>
          </cell>
          <cell r="CJ79">
            <v>-1712000.1</v>
          </cell>
          <cell r="CK79">
            <v>-1712000.1</v>
          </cell>
          <cell r="CL79">
            <v>-1712000.1</v>
          </cell>
          <cell r="CM79">
            <v>-1712000.1</v>
          </cell>
          <cell r="CN79">
            <v>-1712000.1</v>
          </cell>
          <cell r="CO79">
            <v>-1712000.1</v>
          </cell>
          <cell r="CP79">
            <v>-1712000.1</v>
          </cell>
          <cell r="CQ79">
            <v>-1712000.1</v>
          </cell>
          <cell r="CR79">
            <v>-1712000.1</v>
          </cell>
          <cell r="CS79">
            <v>-1712000.1</v>
          </cell>
          <cell r="CT79">
            <v>-1758000</v>
          </cell>
          <cell r="CU79">
            <v>-1758000</v>
          </cell>
          <cell r="CV79">
            <v>-1758000</v>
          </cell>
          <cell r="CW79">
            <v>-1758000</v>
          </cell>
          <cell r="CX79">
            <v>-1758000</v>
          </cell>
          <cell r="CY79">
            <v>-1758000</v>
          </cell>
          <cell r="CZ79">
            <v>-1758000</v>
          </cell>
          <cell r="DA79">
            <v>-1758000</v>
          </cell>
          <cell r="DB79">
            <v>-1758000</v>
          </cell>
          <cell r="DC79">
            <v>-1758000</v>
          </cell>
          <cell r="DD79">
            <v>-1758000</v>
          </cell>
          <cell r="DE79">
            <v>-1758000</v>
          </cell>
          <cell r="DF79">
            <v>-1806000</v>
          </cell>
          <cell r="DG79">
            <v>-1806000</v>
          </cell>
          <cell r="DH79">
            <v>-1806000</v>
          </cell>
          <cell r="DI79">
            <v>-1806000</v>
          </cell>
          <cell r="DJ79">
            <v>-1806000</v>
          </cell>
          <cell r="DK79">
            <v>-1806000</v>
          </cell>
          <cell r="DL79">
            <v>-1806000</v>
          </cell>
          <cell r="DM79">
            <v>-1806000</v>
          </cell>
          <cell r="DN79">
            <v>-1806000</v>
          </cell>
          <cell r="DO79">
            <v>-1806000</v>
          </cell>
          <cell r="DP79">
            <v>-1806000</v>
          </cell>
          <cell r="DQ79">
            <v>-1806000</v>
          </cell>
        </row>
        <row r="80">
          <cell r="A80">
            <v>589</v>
          </cell>
          <cell r="B80">
            <v>0</v>
          </cell>
          <cell r="C80">
            <v>0</v>
          </cell>
          <cell r="D80">
            <v>0</v>
          </cell>
          <cell r="E80">
            <v>0</v>
          </cell>
          <cell r="F80">
            <v>0</v>
          </cell>
          <cell r="G80">
            <v>0</v>
          </cell>
          <cell r="H80">
            <v>0</v>
          </cell>
          <cell r="I80">
            <v>0</v>
          </cell>
          <cell r="J80">
            <v>0</v>
          </cell>
          <cell r="K80">
            <v>0</v>
          </cell>
          <cell r="L80">
            <v>0</v>
          </cell>
          <cell r="M80">
            <v>0</v>
          </cell>
          <cell r="N80">
            <v>-44</v>
          </cell>
          <cell r="O80">
            <v>-44</v>
          </cell>
          <cell r="P80">
            <v>-44</v>
          </cell>
          <cell r="Q80">
            <v>-46</v>
          </cell>
          <cell r="R80">
            <v>-46</v>
          </cell>
          <cell r="S80">
            <v>-46</v>
          </cell>
          <cell r="T80">
            <v>-44</v>
          </cell>
          <cell r="U80">
            <v>-46</v>
          </cell>
          <cell r="V80">
            <v>-46</v>
          </cell>
          <cell r="W80">
            <v>-46</v>
          </cell>
          <cell r="X80">
            <v>-46</v>
          </cell>
          <cell r="Y80">
            <v>-44</v>
          </cell>
          <cell r="Z80">
            <v>-44</v>
          </cell>
          <cell r="AA80">
            <v>-44</v>
          </cell>
          <cell r="AB80">
            <v>-44</v>
          </cell>
          <cell r="AC80">
            <v>-46</v>
          </cell>
          <cell r="AD80">
            <v>-46</v>
          </cell>
          <cell r="AE80">
            <v>-46</v>
          </cell>
          <cell r="AF80">
            <v>-44</v>
          </cell>
          <cell r="AG80">
            <v>-46</v>
          </cell>
          <cell r="AH80">
            <v>-46</v>
          </cell>
          <cell r="AI80">
            <v>-46</v>
          </cell>
          <cell r="AJ80">
            <v>-46</v>
          </cell>
          <cell r="AK80">
            <v>-44</v>
          </cell>
          <cell r="AL80">
            <v>-44</v>
          </cell>
          <cell r="AM80">
            <v>-44</v>
          </cell>
          <cell r="AN80">
            <v>-44</v>
          </cell>
          <cell r="AO80">
            <v>-46</v>
          </cell>
          <cell r="AP80">
            <v>-46</v>
          </cell>
          <cell r="AQ80">
            <v>-46</v>
          </cell>
          <cell r="AR80">
            <v>-44</v>
          </cell>
          <cell r="AS80">
            <v>-46</v>
          </cell>
          <cell r="AT80">
            <v>-46</v>
          </cell>
          <cell r="AU80">
            <v>-46</v>
          </cell>
          <cell r="AV80">
            <v>-46</v>
          </cell>
          <cell r="AW80">
            <v>-44</v>
          </cell>
          <cell r="AX80">
            <v>-44</v>
          </cell>
          <cell r="AY80">
            <v>-44</v>
          </cell>
          <cell r="AZ80">
            <v>-44</v>
          </cell>
          <cell r="BA80">
            <v>-46</v>
          </cell>
          <cell r="BB80">
            <v>-46</v>
          </cell>
          <cell r="BC80">
            <v>-46</v>
          </cell>
          <cell r="BD80">
            <v>-44</v>
          </cell>
          <cell r="BE80">
            <v>-46</v>
          </cell>
          <cell r="BF80">
            <v>-46</v>
          </cell>
          <cell r="BG80">
            <v>-46</v>
          </cell>
          <cell r="BH80">
            <v>-46</v>
          </cell>
          <cell r="BI80">
            <v>-44</v>
          </cell>
          <cell r="BJ80">
            <v>-44</v>
          </cell>
          <cell r="BK80">
            <v>-44</v>
          </cell>
          <cell r="BL80">
            <v>-44</v>
          </cell>
          <cell r="BM80">
            <v>-46</v>
          </cell>
          <cell r="BN80">
            <v>-46</v>
          </cell>
          <cell r="BO80">
            <v>-46</v>
          </cell>
          <cell r="BP80">
            <v>-44</v>
          </cell>
          <cell r="BQ80">
            <v>-46</v>
          </cell>
          <cell r="BR80">
            <v>-46</v>
          </cell>
          <cell r="BS80">
            <v>-46</v>
          </cell>
          <cell r="BT80">
            <v>-46</v>
          </cell>
          <cell r="BU80">
            <v>-44</v>
          </cell>
          <cell r="BV80">
            <v>-44</v>
          </cell>
          <cell r="BW80">
            <v>-44</v>
          </cell>
          <cell r="BX80">
            <v>-44</v>
          </cell>
          <cell r="BY80">
            <v>-46</v>
          </cell>
          <cell r="BZ80">
            <v>-46</v>
          </cell>
          <cell r="CA80">
            <v>-46</v>
          </cell>
          <cell r="CB80">
            <v>-44</v>
          </cell>
          <cell r="CC80">
            <v>-46</v>
          </cell>
          <cell r="CD80">
            <v>-46</v>
          </cell>
          <cell r="CE80">
            <v>-46</v>
          </cell>
          <cell r="CF80">
            <v>-46</v>
          </cell>
          <cell r="CG80">
            <v>-44</v>
          </cell>
          <cell r="CH80">
            <v>-44</v>
          </cell>
          <cell r="CI80">
            <v>-44</v>
          </cell>
          <cell r="CJ80">
            <v>-44</v>
          </cell>
          <cell r="CK80">
            <v>-46</v>
          </cell>
          <cell r="CL80">
            <v>-46</v>
          </cell>
          <cell r="CM80">
            <v>-46</v>
          </cell>
          <cell r="CN80">
            <v>-44</v>
          </cell>
          <cell r="CO80">
            <v>-46</v>
          </cell>
          <cell r="CP80">
            <v>-46</v>
          </cell>
          <cell r="CQ80">
            <v>-46</v>
          </cell>
          <cell r="CR80">
            <v>-46</v>
          </cell>
          <cell r="CS80">
            <v>-44</v>
          </cell>
          <cell r="CT80">
            <v>-44</v>
          </cell>
          <cell r="CU80">
            <v>-44</v>
          </cell>
          <cell r="CV80">
            <v>-44</v>
          </cell>
          <cell r="CW80">
            <v>-46</v>
          </cell>
          <cell r="CX80">
            <v>-46</v>
          </cell>
          <cell r="CY80">
            <v>-46</v>
          </cell>
          <cell r="CZ80">
            <v>-44</v>
          </cell>
          <cell r="DA80">
            <v>-46</v>
          </cell>
          <cell r="DB80">
            <v>-46</v>
          </cell>
          <cell r="DC80">
            <v>-46</v>
          </cell>
          <cell r="DD80">
            <v>-46</v>
          </cell>
          <cell r="DE80">
            <v>-44</v>
          </cell>
          <cell r="DF80">
            <v>-44</v>
          </cell>
          <cell r="DG80">
            <v>-44</v>
          </cell>
          <cell r="DH80">
            <v>-44</v>
          </cell>
          <cell r="DI80">
            <v>-46</v>
          </cell>
          <cell r="DJ80">
            <v>-46</v>
          </cell>
          <cell r="DK80">
            <v>-46</v>
          </cell>
          <cell r="DL80">
            <v>-44</v>
          </cell>
          <cell r="DM80">
            <v>-46</v>
          </cell>
          <cell r="DN80">
            <v>-46</v>
          </cell>
          <cell r="DO80">
            <v>-46</v>
          </cell>
          <cell r="DP80">
            <v>-46</v>
          </cell>
          <cell r="DQ80">
            <v>-44</v>
          </cell>
        </row>
        <row r="81">
          <cell r="A81">
            <v>614</v>
          </cell>
          <cell r="B81">
            <v>-4843</v>
          </cell>
          <cell r="C81">
            <v>-4843</v>
          </cell>
          <cell r="D81">
            <v>-4843</v>
          </cell>
          <cell r="E81">
            <v>-4843</v>
          </cell>
          <cell r="F81">
            <v>-4843</v>
          </cell>
          <cell r="G81">
            <v>-4843</v>
          </cell>
          <cell r="H81">
            <v>-4843</v>
          </cell>
          <cell r="I81">
            <v>-4843</v>
          </cell>
          <cell r="J81">
            <v>-4843</v>
          </cell>
          <cell r="K81">
            <v>-4843</v>
          </cell>
          <cell r="L81">
            <v>-4843</v>
          </cell>
          <cell r="M81">
            <v>-4843</v>
          </cell>
          <cell r="N81">
            <v>0</v>
          </cell>
          <cell r="O81">
            <v>0</v>
          </cell>
          <cell r="P81">
            <v>0</v>
          </cell>
          <cell r="Q81">
            <v>0</v>
          </cell>
          <cell r="R81">
            <v>0</v>
          </cell>
          <cell r="S81">
            <v>0</v>
          </cell>
          <cell r="T81">
            <v>0</v>
          </cell>
          <cell r="U81">
            <v>0</v>
          </cell>
          <cell r="V81">
            <v>0</v>
          </cell>
          <cell r="W81">
            <v>0</v>
          </cell>
          <cell r="X81">
            <v>0</v>
          </cell>
          <cell r="Y81">
            <v>-137.74</v>
          </cell>
          <cell r="Z81">
            <v>0</v>
          </cell>
          <cell r="AA81">
            <v>0</v>
          </cell>
          <cell r="AB81">
            <v>0</v>
          </cell>
          <cell r="AC81">
            <v>0</v>
          </cell>
          <cell r="AD81">
            <v>0</v>
          </cell>
          <cell r="AE81">
            <v>0</v>
          </cell>
          <cell r="AF81">
            <v>0</v>
          </cell>
          <cell r="AG81">
            <v>0</v>
          </cell>
          <cell r="AH81">
            <v>0</v>
          </cell>
          <cell r="AI81">
            <v>0</v>
          </cell>
          <cell r="AJ81">
            <v>0</v>
          </cell>
          <cell r="AK81">
            <v>-137.74</v>
          </cell>
          <cell r="AL81">
            <v>0</v>
          </cell>
          <cell r="AM81">
            <v>0</v>
          </cell>
          <cell r="AN81">
            <v>0</v>
          </cell>
          <cell r="AO81">
            <v>0</v>
          </cell>
          <cell r="AP81">
            <v>0</v>
          </cell>
          <cell r="AQ81">
            <v>0</v>
          </cell>
          <cell r="AR81">
            <v>0</v>
          </cell>
          <cell r="AS81">
            <v>0</v>
          </cell>
          <cell r="AT81">
            <v>0</v>
          </cell>
          <cell r="AU81">
            <v>0</v>
          </cell>
          <cell r="AV81">
            <v>0</v>
          </cell>
          <cell r="AW81">
            <v>-137.74</v>
          </cell>
          <cell r="AX81">
            <v>0</v>
          </cell>
          <cell r="AY81">
            <v>0</v>
          </cell>
          <cell r="AZ81">
            <v>0</v>
          </cell>
          <cell r="BA81">
            <v>0</v>
          </cell>
          <cell r="BB81">
            <v>0</v>
          </cell>
          <cell r="BC81">
            <v>0</v>
          </cell>
          <cell r="BD81">
            <v>0</v>
          </cell>
          <cell r="BE81">
            <v>0</v>
          </cell>
          <cell r="BF81">
            <v>0</v>
          </cell>
          <cell r="BG81">
            <v>0</v>
          </cell>
          <cell r="BH81">
            <v>0</v>
          </cell>
          <cell r="BI81">
            <v>-137.74</v>
          </cell>
          <cell r="BJ81">
            <v>0</v>
          </cell>
          <cell r="BK81">
            <v>0</v>
          </cell>
          <cell r="BL81">
            <v>0</v>
          </cell>
          <cell r="BM81">
            <v>0</v>
          </cell>
          <cell r="BN81">
            <v>0</v>
          </cell>
          <cell r="BO81">
            <v>0</v>
          </cell>
          <cell r="BP81">
            <v>0</v>
          </cell>
          <cell r="BQ81">
            <v>0</v>
          </cell>
          <cell r="BR81">
            <v>0</v>
          </cell>
          <cell r="BS81">
            <v>0</v>
          </cell>
          <cell r="BT81">
            <v>0</v>
          </cell>
          <cell r="BU81">
            <v>-137.74</v>
          </cell>
          <cell r="BV81">
            <v>0</v>
          </cell>
          <cell r="BW81">
            <v>0</v>
          </cell>
          <cell r="BX81">
            <v>0</v>
          </cell>
          <cell r="BY81">
            <v>0</v>
          </cell>
          <cell r="BZ81">
            <v>0</v>
          </cell>
          <cell r="CA81">
            <v>0</v>
          </cell>
          <cell r="CB81">
            <v>0</v>
          </cell>
          <cell r="CC81">
            <v>0</v>
          </cell>
          <cell r="CD81">
            <v>0</v>
          </cell>
          <cell r="CE81">
            <v>0</v>
          </cell>
          <cell r="CF81">
            <v>0</v>
          </cell>
          <cell r="CG81">
            <v>-137.74</v>
          </cell>
          <cell r="CH81">
            <v>0</v>
          </cell>
          <cell r="CI81">
            <v>0</v>
          </cell>
          <cell r="CJ81">
            <v>0</v>
          </cell>
          <cell r="CK81">
            <v>0</v>
          </cell>
          <cell r="CL81">
            <v>0</v>
          </cell>
          <cell r="CM81">
            <v>0</v>
          </cell>
          <cell r="CN81">
            <v>0</v>
          </cell>
          <cell r="CO81">
            <v>0</v>
          </cell>
          <cell r="CP81">
            <v>0</v>
          </cell>
          <cell r="CQ81">
            <v>0</v>
          </cell>
          <cell r="CR81">
            <v>0</v>
          </cell>
          <cell r="CS81">
            <v>-137.74</v>
          </cell>
          <cell r="CT81">
            <v>0</v>
          </cell>
          <cell r="CU81">
            <v>0</v>
          </cell>
          <cell r="CV81">
            <v>0</v>
          </cell>
          <cell r="CW81">
            <v>0</v>
          </cell>
          <cell r="CX81">
            <v>0</v>
          </cell>
          <cell r="CY81">
            <v>0</v>
          </cell>
          <cell r="CZ81">
            <v>0</v>
          </cell>
          <cell r="DA81">
            <v>0</v>
          </cell>
          <cell r="DB81">
            <v>0</v>
          </cell>
          <cell r="DC81">
            <v>0</v>
          </cell>
          <cell r="DD81">
            <v>0</v>
          </cell>
          <cell r="DE81">
            <v>-137.74</v>
          </cell>
          <cell r="DF81">
            <v>0</v>
          </cell>
          <cell r="DG81">
            <v>0</v>
          </cell>
          <cell r="DH81">
            <v>0</v>
          </cell>
          <cell r="DI81">
            <v>0</v>
          </cell>
          <cell r="DJ81">
            <v>0</v>
          </cell>
          <cell r="DK81">
            <v>0</v>
          </cell>
          <cell r="DL81">
            <v>0</v>
          </cell>
          <cell r="DM81">
            <v>0</v>
          </cell>
          <cell r="DN81">
            <v>0</v>
          </cell>
          <cell r="DO81">
            <v>0</v>
          </cell>
          <cell r="DP81">
            <v>0</v>
          </cell>
          <cell r="DQ81">
            <v>-137.74</v>
          </cell>
        </row>
        <row r="82">
          <cell r="A82">
            <v>615</v>
          </cell>
          <cell r="B82">
            <v>-83333</v>
          </cell>
          <cell r="C82">
            <v>-83333</v>
          </cell>
          <cell r="D82">
            <v>-83333</v>
          </cell>
          <cell r="E82">
            <v>-83333</v>
          </cell>
          <cell r="F82">
            <v>-83333</v>
          </cell>
          <cell r="G82">
            <v>-83333</v>
          </cell>
          <cell r="H82">
            <v>-83333</v>
          </cell>
          <cell r="I82">
            <v>-83333</v>
          </cell>
          <cell r="J82">
            <v>-83333</v>
          </cell>
          <cell r="K82">
            <v>-83333</v>
          </cell>
          <cell r="L82">
            <v>-83333</v>
          </cell>
          <cell r="M82">
            <v>-83333</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row>
        <row r="83">
          <cell r="A83">
            <v>616</v>
          </cell>
          <cell r="B83">
            <v>-6961.58</v>
          </cell>
          <cell r="C83">
            <v>-6770.93</v>
          </cell>
          <cell r="D83">
            <v>-6676.89</v>
          </cell>
          <cell r="E83">
            <v>-7151.43</v>
          </cell>
          <cell r="F83">
            <v>-6683.32</v>
          </cell>
          <cell r="G83">
            <v>-6894.02</v>
          </cell>
          <cell r="H83">
            <v>-7037.34</v>
          </cell>
          <cell r="I83">
            <v>-36959.69</v>
          </cell>
          <cell r="J83">
            <v>-6853.86</v>
          </cell>
          <cell r="K83">
            <v>-6901.88</v>
          </cell>
          <cell r="L83">
            <v>-6944.09</v>
          </cell>
          <cell r="M83">
            <v>-6933.17</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row>
        <row r="84">
          <cell r="A84">
            <v>617</v>
          </cell>
          <cell r="B84">
            <v>-986.42</v>
          </cell>
          <cell r="C84">
            <v>-1050.06</v>
          </cell>
          <cell r="D84">
            <v>-1050.06</v>
          </cell>
          <cell r="E84">
            <v>-1050.06</v>
          </cell>
          <cell r="F84">
            <v>-1018.24</v>
          </cell>
          <cell r="G84">
            <v>-986.42</v>
          </cell>
          <cell r="H84">
            <v>-986.42</v>
          </cell>
          <cell r="I84">
            <v>-1500</v>
          </cell>
          <cell r="J84">
            <v>-986.42</v>
          </cell>
          <cell r="K84">
            <v>-954.6</v>
          </cell>
          <cell r="L84">
            <v>-986.42</v>
          </cell>
          <cell r="M84">
            <v>-954.6</v>
          </cell>
          <cell r="N84">
            <v>-4843</v>
          </cell>
          <cell r="O84">
            <v>-4843</v>
          </cell>
          <cell r="P84">
            <v>-4843</v>
          </cell>
          <cell r="Q84">
            <v>-4843</v>
          </cell>
          <cell r="R84">
            <v>-4843</v>
          </cell>
          <cell r="S84">
            <v>-4843</v>
          </cell>
          <cell r="T84">
            <v>-4843</v>
          </cell>
          <cell r="U84">
            <v>-4843</v>
          </cell>
          <cell r="V84">
            <v>-4843</v>
          </cell>
          <cell r="W84">
            <v>-4843</v>
          </cell>
          <cell r="X84">
            <v>-4843</v>
          </cell>
          <cell r="Y84">
            <v>-4843</v>
          </cell>
          <cell r="Z84">
            <v>-4843</v>
          </cell>
          <cell r="AA84">
            <v>-4843</v>
          </cell>
          <cell r="AB84">
            <v>-4843</v>
          </cell>
          <cell r="AC84">
            <v>-4843</v>
          </cell>
          <cell r="AD84">
            <v>-4843</v>
          </cell>
          <cell r="AE84">
            <v>-4843</v>
          </cell>
          <cell r="AF84">
            <v>-4843</v>
          </cell>
          <cell r="AG84">
            <v>-4843</v>
          </cell>
          <cell r="AH84">
            <v>-4843</v>
          </cell>
          <cell r="AI84">
            <v>-4843</v>
          </cell>
          <cell r="AJ84">
            <v>-4843</v>
          </cell>
          <cell r="AK84">
            <v>-4843</v>
          </cell>
          <cell r="AL84">
            <v>-4843</v>
          </cell>
          <cell r="AM84">
            <v>-4843</v>
          </cell>
          <cell r="AN84">
            <v>-4843</v>
          </cell>
          <cell r="AO84">
            <v>-4843</v>
          </cell>
          <cell r="AP84">
            <v>-4843</v>
          </cell>
          <cell r="AQ84">
            <v>-4843</v>
          </cell>
          <cell r="AR84">
            <v>-4843</v>
          </cell>
          <cell r="AS84">
            <v>-4843</v>
          </cell>
          <cell r="AT84">
            <v>-4843</v>
          </cell>
          <cell r="AU84">
            <v>-4843</v>
          </cell>
          <cell r="AV84">
            <v>-4843</v>
          </cell>
          <cell r="AW84">
            <v>-4843</v>
          </cell>
          <cell r="AX84">
            <v>-4843</v>
          </cell>
          <cell r="AY84">
            <v>-4843</v>
          </cell>
          <cell r="AZ84">
            <v>-4843</v>
          </cell>
          <cell r="BA84">
            <v>-4843</v>
          </cell>
          <cell r="BB84">
            <v>-4843</v>
          </cell>
          <cell r="BC84">
            <v>-4843</v>
          </cell>
          <cell r="BD84">
            <v>-4843</v>
          </cell>
          <cell r="BE84">
            <v>-4843</v>
          </cell>
          <cell r="BF84">
            <v>-4843</v>
          </cell>
          <cell r="BG84">
            <v>-4843</v>
          </cell>
          <cell r="BH84">
            <v>-4843</v>
          </cell>
          <cell r="BI84">
            <v>-4843</v>
          </cell>
          <cell r="BJ84">
            <v>-4843</v>
          </cell>
          <cell r="BK84">
            <v>-4843</v>
          </cell>
          <cell r="BL84">
            <v>-4843</v>
          </cell>
          <cell r="BM84">
            <v>-4843</v>
          </cell>
          <cell r="BN84">
            <v>-4843</v>
          </cell>
          <cell r="BO84">
            <v>-4843</v>
          </cell>
          <cell r="BP84">
            <v>-4843</v>
          </cell>
          <cell r="BQ84">
            <v>-4843</v>
          </cell>
          <cell r="BR84">
            <v>-4843</v>
          </cell>
          <cell r="BS84">
            <v>-4843</v>
          </cell>
          <cell r="BT84">
            <v>-4843</v>
          </cell>
          <cell r="BU84">
            <v>-4843</v>
          </cell>
          <cell r="BV84">
            <v>-4843</v>
          </cell>
          <cell r="BW84">
            <v>-4843</v>
          </cell>
          <cell r="BX84">
            <v>-4843</v>
          </cell>
          <cell r="BY84">
            <v>-4843</v>
          </cell>
          <cell r="BZ84">
            <v>-4843</v>
          </cell>
          <cell r="CA84">
            <v>-4843</v>
          </cell>
          <cell r="CB84">
            <v>-4843</v>
          </cell>
          <cell r="CC84">
            <v>-4843</v>
          </cell>
          <cell r="CD84">
            <v>-4843</v>
          </cell>
          <cell r="CE84">
            <v>-4843</v>
          </cell>
          <cell r="CF84">
            <v>-4843</v>
          </cell>
          <cell r="CG84">
            <v>-4843</v>
          </cell>
          <cell r="CH84">
            <v>-4843</v>
          </cell>
          <cell r="CI84">
            <v>-4843</v>
          </cell>
          <cell r="CJ84">
            <v>-4843</v>
          </cell>
          <cell r="CK84">
            <v>-4843</v>
          </cell>
          <cell r="CL84">
            <v>-4843</v>
          </cell>
          <cell r="CM84">
            <v>-4843</v>
          </cell>
          <cell r="CN84">
            <v>-4843</v>
          </cell>
          <cell r="CO84">
            <v>-4843</v>
          </cell>
          <cell r="CP84">
            <v>-4843</v>
          </cell>
          <cell r="CQ84">
            <v>-4843</v>
          </cell>
          <cell r="CR84">
            <v>-4843</v>
          </cell>
          <cell r="CS84">
            <v>-4843</v>
          </cell>
          <cell r="CT84">
            <v>-4843</v>
          </cell>
          <cell r="CU84">
            <v>-4843</v>
          </cell>
          <cell r="CV84">
            <v>-4843</v>
          </cell>
          <cell r="CW84">
            <v>-4843</v>
          </cell>
          <cell r="CX84">
            <v>-4843</v>
          </cell>
          <cell r="CY84">
            <v>-4843</v>
          </cell>
          <cell r="CZ84">
            <v>-4843</v>
          </cell>
          <cell r="DA84">
            <v>-4843</v>
          </cell>
          <cell r="DB84">
            <v>-4843</v>
          </cell>
          <cell r="DC84">
            <v>-4843</v>
          </cell>
          <cell r="DD84">
            <v>-4843</v>
          </cell>
          <cell r="DE84">
            <v>-4843</v>
          </cell>
          <cell r="DF84">
            <v>-4843</v>
          </cell>
          <cell r="DG84">
            <v>-4843</v>
          </cell>
          <cell r="DH84">
            <v>-4843</v>
          </cell>
          <cell r="DI84">
            <v>-4843</v>
          </cell>
          <cell r="DJ84">
            <v>-4843</v>
          </cell>
          <cell r="DK84">
            <v>-4843</v>
          </cell>
          <cell r="DL84">
            <v>-4843</v>
          </cell>
          <cell r="DM84">
            <v>-4843</v>
          </cell>
          <cell r="DN84">
            <v>-4843</v>
          </cell>
          <cell r="DO84">
            <v>-4843</v>
          </cell>
          <cell r="DP84">
            <v>-4843</v>
          </cell>
          <cell r="DQ84">
            <v>-4843</v>
          </cell>
        </row>
        <row r="85">
          <cell r="A85">
            <v>618</v>
          </cell>
          <cell r="B85">
            <v>-107800</v>
          </cell>
          <cell r="C85">
            <v>-107800</v>
          </cell>
          <cell r="D85">
            <v>-107800</v>
          </cell>
          <cell r="E85">
            <v>-107800</v>
          </cell>
          <cell r="F85">
            <v>-107800</v>
          </cell>
          <cell r="G85">
            <v>-107800</v>
          </cell>
          <cell r="H85">
            <v>-107800</v>
          </cell>
          <cell r="I85">
            <v>-107800</v>
          </cell>
          <cell r="J85">
            <v>-107800</v>
          </cell>
          <cell r="K85">
            <v>-107800</v>
          </cell>
          <cell r="L85">
            <v>-107800</v>
          </cell>
          <cell r="M85">
            <v>-107800</v>
          </cell>
          <cell r="N85">
            <v>-83333</v>
          </cell>
          <cell r="O85">
            <v>-83333</v>
          </cell>
          <cell r="P85">
            <v>-83333</v>
          </cell>
          <cell r="Q85">
            <v>-83333</v>
          </cell>
          <cell r="R85">
            <v>-83333</v>
          </cell>
          <cell r="S85">
            <v>-83333</v>
          </cell>
          <cell r="T85">
            <v>-83333</v>
          </cell>
          <cell r="U85">
            <v>-83333</v>
          </cell>
          <cell r="V85">
            <v>-83333</v>
          </cell>
          <cell r="W85">
            <v>-83333</v>
          </cell>
          <cell r="X85">
            <v>-83333</v>
          </cell>
          <cell r="Y85">
            <v>-83333</v>
          </cell>
          <cell r="Z85">
            <v>-83333</v>
          </cell>
          <cell r="AA85">
            <v>-83333</v>
          </cell>
          <cell r="AB85">
            <v>-83333</v>
          </cell>
          <cell r="AC85">
            <v>-83333</v>
          </cell>
          <cell r="AD85">
            <v>-83333</v>
          </cell>
          <cell r="AE85">
            <v>-83333</v>
          </cell>
          <cell r="AF85">
            <v>-83333</v>
          </cell>
          <cell r="AG85">
            <v>-83333</v>
          </cell>
          <cell r="AH85">
            <v>-83333</v>
          </cell>
          <cell r="AI85">
            <v>-83333</v>
          </cell>
          <cell r="AJ85">
            <v>-83333</v>
          </cell>
          <cell r="AK85">
            <v>-83333</v>
          </cell>
          <cell r="AL85">
            <v>-83333</v>
          </cell>
          <cell r="AM85">
            <v>-83333</v>
          </cell>
          <cell r="AN85">
            <v>-83333</v>
          </cell>
          <cell r="AO85">
            <v>-83333</v>
          </cell>
          <cell r="AP85">
            <v>-83333</v>
          </cell>
          <cell r="AQ85">
            <v>-83333</v>
          </cell>
          <cell r="AR85">
            <v>-83333</v>
          </cell>
          <cell r="AS85">
            <v>-83333</v>
          </cell>
          <cell r="AT85">
            <v>-83333</v>
          </cell>
          <cell r="AU85">
            <v>-83333</v>
          </cell>
          <cell r="AV85">
            <v>-83333</v>
          </cell>
          <cell r="AW85">
            <v>-83333</v>
          </cell>
          <cell r="AX85">
            <v>-83333</v>
          </cell>
          <cell r="AY85">
            <v>-83333</v>
          </cell>
          <cell r="AZ85">
            <v>-83333</v>
          </cell>
          <cell r="BA85">
            <v>-83333</v>
          </cell>
          <cell r="BB85">
            <v>-83333</v>
          </cell>
          <cell r="BC85">
            <v>-83333</v>
          </cell>
          <cell r="BD85">
            <v>-83333</v>
          </cell>
          <cell r="BE85">
            <v>-83333</v>
          </cell>
          <cell r="BF85">
            <v>-83333</v>
          </cell>
          <cell r="BG85">
            <v>-83333</v>
          </cell>
          <cell r="BH85">
            <v>-83333</v>
          </cell>
          <cell r="BI85">
            <v>-83333</v>
          </cell>
          <cell r="BJ85">
            <v>-83333</v>
          </cell>
          <cell r="BK85">
            <v>-83333</v>
          </cell>
          <cell r="BL85">
            <v>-83333</v>
          </cell>
          <cell r="BM85">
            <v>-83333</v>
          </cell>
          <cell r="BN85">
            <v>-83333</v>
          </cell>
          <cell r="BO85">
            <v>-83333</v>
          </cell>
          <cell r="BP85">
            <v>-83333</v>
          </cell>
          <cell r="BQ85">
            <v>-83333</v>
          </cell>
          <cell r="BR85">
            <v>-83333</v>
          </cell>
          <cell r="BS85">
            <v>-83333</v>
          </cell>
          <cell r="BT85">
            <v>-83333</v>
          </cell>
          <cell r="BU85">
            <v>-83333</v>
          </cell>
          <cell r="BV85">
            <v>-83333</v>
          </cell>
          <cell r="BW85">
            <v>-83333</v>
          </cell>
          <cell r="BX85">
            <v>-83333</v>
          </cell>
          <cell r="BY85">
            <v>-83333</v>
          </cell>
          <cell r="BZ85">
            <v>-83333</v>
          </cell>
          <cell r="CA85">
            <v>-83333</v>
          </cell>
          <cell r="CB85">
            <v>-83333</v>
          </cell>
          <cell r="CC85">
            <v>-83333</v>
          </cell>
          <cell r="CD85">
            <v>-83333</v>
          </cell>
          <cell r="CE85">
            <v>-83333</v>
          </cell>
          <cell r="CF85">
            <v>-83333</v>
          </cell>
          <cell r="CG85">
            <v>-83333</v>
          </cell>
          <cell r="CH85">
            <v>-83333</v>
          </cell>
          <cell r="CI85">
            <v>-83333</v>
          </cell>
          <cell r="CJ85">
            <v>-83333</v>
          </cell>
          <cell r="CK85">
            <v>-83333</v>
          </cell>
          <cell r="CL85">
            <v>-83333</v>
          </cell>
          <cell r="CM85">
            <v>-83333</v>
          </cell>
          <cell r="CN85">
            <v>-83333</v>
          </cell>
          <cell r="CO85">
            <v>-83333</v>
          </cell>
          <cell r="CP85">
            <v>-83333</v>
          </cell>
          <cell r="CQ85">
            <v>-83333</v>
          </cell>
          <cell r="CR85">
            <v>-83333</v>
          </cell>
          <cell r="CS85">
            <v>-83333</v>
          </cell>
          <cell r="CT85">
            <v>-83333</v>
          </cell>
          <cell r="CU85">
            <v>-83333</v>
          </cell>
          <cell r="CV85">
            <v>-83333</v>
          </cell>
          <cell r="CW85">
            <v>-83333</v>
          </cell>
          <cell r="CX85">
            <v>-83333</v>
          </cell>
          <cell r="CY85">
            <v>-83333</v>
          </cell>
          <cell r="CZ85">
            <v>-83333</v>
          </cell>
          <cell r="DA85">
            <v>-83333</v>
          </cell>
          <cell r="DB85">
            <v>-83333</v>
          </cell>
          <cell r="DC85">
            <v>-83333</v>
          </cell>
          <cell r="DD85">
            <v>-83333</v>
          </cell>
          <cell r="DE85">
            <v>-83333</v>
          </cell>
          <cell r="DF85">
            <v>-83333</v>
          </cell>
          <cell r="DG85">
            <v>-83333</v>
          </cell>
          <cell r="DH85">
            <v>-83333</v>
          </cell>
          <cell r="DI85">
            <v>-83333</v>
          </cell>
          <cell r="DJ85">
            <v>-83333</v>
          </cell>
          <cell r="DK85">
            <v>-83333</v>
          </cell>
          <cell r="DL85">
            <v>-83333</v>
          </cell>
          <cell r="DM85">
            <v>-83333</v>
          </cell>
          <cell r="DN85">
            <v>-83333</v>
          </cell>
          <cell r="DO85">
            <v>-83333</v>
          </cell>
          <cell r="DP85">
            <v>-83333</v>
          </cell>
          <cell r="DQ85">
            <v>-83333</v>
          </cell>
        </row>
        <row r="86">
          <cell r="A86">
            <v>619</v>
          </cell>
          <cell r="B86">
            <v>-80500</v>
          </cell>
          <cell r="C86">
            <v>-80500</v>
          </cell>
          <cell r="D86">
            <v>-80500</v>
          </cell>
          <cell r="E86">
            <v>-80500</v>
          </cell>
          <cell r="F86">
            <v>-80500</v>
          </cell>
          <cell r="G86">
            <v>-80500</v>
          </cell>
          <cell r="H86">
            <v>-80500</v>
          </cell>
          <cell r="I86">
            <v>-80500</v>
          </cell>
          <cell r="J86">
            <v>-80500</v>
          </cell>
          <cell r="K86">
            <v>-80500</v>
          </cell>
          <cell r="L86">
            <v>-80500</v>
          </cell>
          <cell r="M86">
            <v>-80500</v>
          </cell>
          <cell r="N86">
            <v>-6840.76</v>
          </cell>
          <cell r="O86">
            <v>-6840.76</v>
          </cell>
          <cell r="P86">
            <v>-6920</v>
          </cell>
          <cell r="Q86">
            <v>-6935.36</v>
          </cell>
          <cell r="R86">
            <v>-6941.91</v>
          </cell>
          <cell r="S86">
            <v>-6912.07</v>
          </cell>
          <cell r="T86">
            <v>-6904.79</v>
          </cell>
          <cell r="U86">
            <v>-6927.35</v>
          </cell>
          <cell r="V86">
            <v>-6853.86</v>
          </cell>
          <cell r="W86">
            <v>-6901.88</v>
          </cell>
          <cell r="X86">
            <v>-6944.09</v>
          </cell>
          <cell r="Y86">
            <v>-6933.17</v>
          </cell>
          <cell r="Z86">
            <v>-6840.76</v>
          </cell>
          <cell r="AA86">
            <v>-6840.76</v>
          </cell>
          <cell r="AB86">
            <v>-6920</v>
          </cell>
          <cell r="AC86">
            <v>-6935.36</v>
          </cell>
          <cell r="AD86">
            <v>-6941.91</v>
          </cell>
          <cell r="AE86">
            <v>-6912.07</v>
          </cell>
          <cell r="AF86">
            <v>-6904.79</v>
          </cell>
          <cell r="AG86">
            <v>-6927.35</v>
          </cell>
          <cell r="AH86">
            <v>-6853.86</v>
          </cell>
          <cell r="AI86">
            <v>-6901.88</v>
          </cell>
          <cell r="AJ86">
            <v>-6944.09</v>
          </cell>
          <cell r="AK86">
            <v>-6933.17</v>
          </cell>
          <cell r="AL86">
            <v>-6840.76</v>
          </cell>
          <cell r="AM86">
            <v>-6840.76</v>
          </cell>
          <cell r="AN86">
            <v>-6920</v>
          </cell>
          <cell r="AO86">
            <v>-6935.36</v>
          </cell>
          <cell r="AP86">
            <v>-6941.91</v>
          </cell>
          <cell r="AQ86">
            <v>-6912.07</v>
          </cell>
          <cell r="AR86">
            <v>-6904.79</v>
          </cell>
          <cell r="AS86">
            <v>-6927.35</v>
          </cell>
          <cell r="AT86">
            <v>-6853.86</v>
          </cell>
          <cell r="AU86">
            <v>-6901.88</v>
          </cell>
          <cell r="AV86">
            <v>-6944.09</v>
          </cell>
          <cell r="AW86">
            <v>-6933.17</v>
          </cell>
          <cell r="AX86">
            <v>-6840.76</v>
          </cell>
          <cell r="AY86">
            <v>-6840.76</v>
          </cell>
          <cell r="AZ86">
            <v>-6920</v>
          </cell>
          <cell r="BA86">
            <v>-6935.36</v>
          </cell>
          <cell r="BB86">
            <v>-6941.91</v>
          </cell>
          <cell r="BC86">
            <v>-6912.07</v>
          </cell>
          <cell r="BD86">
            <v>-6904.79</v>
          </cell>
          <cell r="BE86">
            <v>-6927.35</v>
          </cell>
          <cell r="BF86">
            <v>-6853.86</v>
          </cell>
          <cell r="BG86">
            <v>-6901.88</v>
          </cell>
          <cell r="BH86">
            <v>-6944.09</v>
          </cell>
          <cell r="BI86">
            <v>-6933.17</v>
          </cell>
          <cell r="BJ86">
            <v>-6840.76</v>
          </cell>
          <cell r="BK86">
            <v>-6840.76</v>
          </cell>
          <cell r="BL86">
            <v>-6920</v>
          </cell>
          <cell r="BM86">
            <v>-6935.36</v>
          </cell>
          <cell r="BN86">
            <v>-6941.91</v>
          </cell>
          <cell r="BO86">
            <v>-6912.07</v>
          </cell>
          <cell r="BP86">
            <v>-6904.79</v>
          </cell>
          <cell r="BQ86">
            <v>-6927.35</v>
          </cell>
          <cell r="BR86">
            <v>-6853.86</v>
          </cell>
          <cell r="BS86">
            <v>-6901.88</v>
          </cell>
          <cell r="BT86">
            <v>-6944.09</v>
          </cell>
          <cell r="BU86">
            <v>-6933.17</v>
          </cell>
          <cell r="BV86">
            <v>-6840.76</v>
          </cell>
          <cell r="BW86">
            <v>-6840.76</v>
          </cell>
          <cell r="BX86">
            <v>-6920</v>
          </cell>
          <cell r="BY86">
            <v>-6935.36</v>
          </cell>
          <cell r="BZ86">
            <v>-6941.91</v>
          </cell>
          <cell r="CA86">
            <v>-6912.07</v>
          </cell>
          <cell r="CB86">
            <v>-6904.79</v>
          </cell>
          <cell r="CC86">
            <v>-6927.35</v>
          </cell>
          <cell r="CD86">
            <v>-6853.86</v>
          </cell>
          <cell r="CE86">
            <v>-6901.88</v>
          </cell>
          <cell r="CF86">
            <v>-6944.09</v>
          </cell>
          <cell r="CG86">
            <v>-6933.17</v>
          </cell>
          <cell r="CH86">
            <v>-6840.76</v>
          </cell>
          <cell r="CI86">
            <v>-6840.76</v>
          </cell>
          <cell r="CJ86">
            <v>-6920</v>
          </cell>
          <cell r="CK86">
            <v>-6935.36</v>
          </cell>
          <cell r="CL86">
            <v>-6941.91</v>
          </cell>
          <cell r="CM86">
            <v>-6912.07</v>
          </cell>
          <cell r="CN86">
            <v>-6904.79</v>
          </cell>
          <cell r="CO86">
            <v>-6927.35</v>
          </cell>
          <cell r="CP86">
            <v>-6853.86</v>
          </cell>
          <cell r="CQ86">
            <v>-6901.88</v>
          </cell>
          <cell r="CR86">
            <v>-6944.09</v>
          </cell>
          <cell r="CS86">
            <v>-6933.17</v>
          </cell>
          <cell r="CT86">
            <v>-6840.76</v>
          </cell>
          <cell r="CU86">
            <v>-6840.76</v>
          </cell>
          <cell r="CV86">
            <v>-6920</v>
          </cell>
          <cell r="CW86">
            <v>-6935.36</v>
          </cell>
          <cell r="CX86">
            <v>-6941.91</v>
          </cell>
          <cell r="CY86">
            <v>-6912.07</v>
          </cell>
          <cell r="CZ86">
            <v>-6904.79</v>
          </cell>
          <cell r="DA86">
            <v>-6927.35</v>
          </cell>
          <cell r="DB86">
            <v>-6853.86</v>
          </cell>
          <cell r="DC86">
            <v>-6901.88</v>
          </cell>
          <cell r="DD86">
            <v>-6944.09</v>
          </cell>
          <cell r="DE86">
            <v>-6933.17</v>
          </cell>
          <cell r="DF86">
            <v>-6840.76</v>
          </cell>
          <cell r="DG86">
            <v>-6840.76</v>
          </cell>
          <cell r="DH86">
            <v>-6920</v>
          </cell>
          <cell r="DI86">
            <v>-6935.36</v>
          </cell>
          <cell r="DJ86">
            <v>-6941.91</v>
          </cell>
          <cell r="DK86">
            <v>-6912.07</v>
          </cell>
          <cell r="DL86">
            <v>-6904.79</v>
          </cell>
          <cell r="DM86">
            <v>-6927.35</v>
          </cell>
          <cell r="DN86">
            <v>-6853.86</v>
          </cell>
          <cell r="DO86">
            <v>-6901.88</v>
          </cell>
          <cell r="DP86">
            <v>-6944.09</v>
          </cell>
          <cell r="DQ86">
            <v>-6933.17</v>
          </cell>
        </row>
        <row r="87">
          <cell r="A87">
            <v>620</v>
          </cell>
          <cell r="B87">
            <v>-90064.45</v>
          </cell>
          <cell r="C87">
            <v>-90064.45</v>
          </cell>
          <cell r="D87">
            <v>-90064.45</v>
          </cell>
          <cell r="E87">
            <v>-90064.45</v>
          </cell>
          <cell r="F87">
            <v>-90064.45</v>
          </cell>
          <cell r="G87">
            <v>-90064.45</v>
          </cell>
          <cell r="H87">
            <v>-90064.45</v>
          </cell>
          <cell r="I87">
            <v>-90064.45</v>
          </cell>
          <cell r="J87">
            <v>-90064.45</v>
          </cell>
          <cell r="K87">
            <v>-90064.45</v>
          </cell>
          <cell r="L87">
            <v>-90064.45</v>
          </cell>
          <cell r="M87">
            <v>-90064.45</v>
          </cell>
          <cell r="N87">
            <v>-986.42</v>
          </cell>
          <cell r="O87">
            <v>-986.42</v>
          </cell>
          <cell r="P87">
            <v>-890.96</v>
          </cell>
          <cell r="Q87">
            <v>-986.42</v>
          </cell>
          <cell r="R87">
            <v>-954.6</v>
          </cell>
          <cell r="S87">
            <v>-986.42</v>
          </cell>
          <cell r="T87">
            <v>-954.6</v>
          </cell>
          <cell r="U87">
            <v>-986.42</v>
          </cell>
          <cell r="V87">
            <v>-986.42</v>
          </cell>
          <cell r="W87">
            <v>-954.6</v>
          </cell>
          <cell r="X87">
            <v>-986.42</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row>
        <row r="88">
          <cell r="A88">
            <v>621</v>
          </cell>
          <cell r="B88">
            <v>-9841.86</v>
          </cell>
          <cell r="C88">
            <v>-9451.4599999999991</v>
          </cell>
          <cell r="D88">
            <v>-8999.44</v>
          </cell>
          <cell r="E88">
            <v>-8635.61</v>
          </cell>
          <cell r="F88">
            <v>-8318.5</v>
          </cell>
          <cell r="G88">
            <v>-8480.56</v>
          </cell>
          <cell r="H88">
            <v>-8253.3799999999992</v>
          </cell>
          <cell r="I88">
            <v>-10000</v>
          </cell>
          <cell r="J88">
            <v>-8561.732</v>
          </cell>
          <cell r="K88">
            <v>-10565.64</v>
          </cell>
          <cell r="L88">
            <v>-10575</v>
          </cell>
          <cell r="M88">
            <v>-10586.52</v>
          </cell>
          <cell r="N88">
            <v>-107800</v>
          </cell>
          <cell r="O88">
            <v>-107800</v>
          </cell>
          <cell r="P88">
            <v>-107800</v>
          </cell>
          <cell r="Q88">
            <v>-107800</v>
          </cell>
          <cell r="R88">
            <v>-107800</v>
          </cell>
          <cell r="S88">
            <v>-107800</v>
          </cell>
          <cell r="T88">
            <v>-107800</v>
          </cell>
          <cell r="U88">
            <v>-107800</v>
          </cell>
          <cell r="V88">
            <v>-107800</v>
          </cell>
          <cell r="W88">
            <v>-107800</v>
          </cell>
          <cell r="X88">
            <v>-107800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row>
        <row r="89">
          <cell r="A89">
            <v>622</v>
          </cell>
          <cell r="B89">
            <v>-3278.85</v>
          </cell>
          <cell r="C89">
            <v>-3200.01</v>
          </cell>
          <cell r="D89">
            <v>-4085.3</v>
          </cell>
          <cell r="E89">
            <v>-7379.43</v>
          </cell>
          <cell r="F89">
            <v>-6659.37</v>
          </cell>
          <cell r="G89">
            <v>-5348.38</v>
          </cell>
          <cell r="H89">
            <v>-7363.52</v>
          </cell>
          <cell r="I89">
            <v>-6940.57</v>
          </cell>
          <cell r="J89">
            <v>-7000</v>
          </cell>
          <cell r="K89">
            <v>-7000</v>
          </cell>
          <cell r="L89">
            <v>-7000</v>
          </cell>
          <cell r="M89">
            <v>-7000</v>
          </cell>
          <cell r="N89">
            <v>-80500</v>
          </cell>
          <cell r="O89">
            <v>-80500</v>
          </cell>
          <cell r="P89">
            <v>-80500</v>
          </cell>
          <cell r="Q89">
            <v>-80500</v>
          </cell>
          <cell r="R89">
            <v>-80500</v>
          </cell>
          <cell r="S89">
            <v>-80500</v>
          </cell>
          <cell r="T89">
            <v>-80500</v>
          </cell>
          <cell r="U89">
            <v>-80500</v>
          </cell>
          <cell r="V89">
            <v>-80500</v>
          </cell>
          <cell r="W89">
            <v>-80500</v>
          </cell>
          <cell r="X89">
            <v>-80500</v>
          </cell>
          <cell r="Y89">
            <v>-80500</v>
          </cell>
          <cell r="Z89">
            <v>-80500</v>
          </cell>
          <cell r="AA89">
            <v>-80500</v>
          </cell>
          <cell r="AB89">
            <v>-80500</v>
          </cell>
          <cell r="AC89">
            <v>-80500</v>
          </cell>
          <cell r="AD89">
            <v>-80500</v>
          </cell>
          <cell r="AE89">
            <v>-80500</v>
          </cell>
          <cell r="AF89">
            <v>-80500</v>
          </cell>
          <cell r="AG89">
            <v>-80500</v>
          </cell>
          <cell r="AH89">
            <v>-80500</v>
          </cell>
          <cell r="AI89">
            <v>-80500</v>
          </cell>
          <cell r="AJ89">
            <v>-80500</v>
          </cell>
          <cell r="AK89">
            <v>-80500</v>
          </cell>
          <cell r="AL89">
            <v>-80500</v>
          </cell>
          <cell r="AM89">
            <v>-80500</v>
          </cell>
          <cell r="AN89">
            <v>-80500</v>
          </cell>
          <cell r="AO89">
            <v>-80500</v>
          </cell>
          <cell r="AP89">
            <v>-80500</v>
          </cell>
          <cell r="AQ89">
            <v>-80500</v>
          </cell>
          <cell r="AR89">
            <v>-80500</v>
          </cell>
          <cell r="AS89">
            <v>-80500</v>
          </cell>
          <cell r="AT89">
            <v>-80500</v>
          </cell>
          <cell r="AU89">
            <v>-80500</v>
          </cell>
          <cell r="AV89">
            <v>-80500</v>
          </cell>
          <cell r="AW89">
            <v>-80500</v>
          </cell>
          <cell r="AX89">
            <v>-80500</v>
          </cell>
          <cell r="AY89">
            <v>-80500</v>
          </cell>
          <cell r="AZ89">
            <v>-80500</v>
          </cell>
          <cell r="BA89">
            <v>-80500</v>
          </cell>
          <cell r="BB89">
            <v>-80500</v>
          </cell>
          <cell r="BC89">
            <v>-80500</v>
          </cell>
          <cell r="BD89">
            <v>-80500</v>
          </cell>
          <cell r="BE89">
            <v>-80500</v>
          </cell>
          <cell r="BF89">
            <v>-80500</v>
          </cell>
          <cell r="BG89">
            <v>-80500</v>
          </cell>
          <cell r="BH89">
            <v>-82512.5</v>
          </cell>
          <cell r="BI89">
            <v>-82512.5</v>
          </cell>
          <cell r="BJ89">
            <v>-82512.5</v>
          </cell>
          <cell r="BK89">
            <v>-82512.5</v>
          </cell>
          <cell r="BL89">
            <v>-82512.5</v>
          </cell>
          <cell r="BM89">
            <v>-82512.5</v>
          </cell>
          <cell r="BN89">
            <v>-82512.5</v>
          </cell>
          <cell r="BO89">
            <v>-82512.5</v>
          </cell>
          <cell r="BP89">
            <v>-82512.5</v>
          </cell>
          <cell r="BQ89">
            <v>-82512.5</v>
          </cell>
          <cell r="BR89">
            <v>-82512.5</v>
          </cell>
          <cell r="BS89">
            <v>-82512.5</v>
          </cell>
          <cell r="BT89">
            <v>-84575.312499999971</v>
          </cell>
          <cell r="BU89">
            <v>-84575.312499999971</v>
          </cell>
          <cell r="BV89">
            <v>-84575.312499999971</v>
          </cell>
          <cell r="BW89">
            <v>-84575.312499999971</v>
          </cell>
          <cell r="BX89">
            <v>-84575.312499999971</v>
          </cell>
          <cell r="BY89">
            <v>-84575.312499999971</v>
          </cell>
          <cell r="BZ89">
            <v>-84575.312499999971</v>
          </cell>
          <cell r="CA89">
            <v>-84575.312499999971</v>
          </cell>
          <cell r="CB89">
            <v>-84575.312499999971</v>
          </cell>
          <cell r="CC89">
            <v>-84575.312499999971</v>
          </cell>
          <cell r="CD89">
            <v>-84575.312499999971</v>
          </cell>
          <cell r="CE89">
            <v>-84575.312499999971</v>
          </cell>
          <cell r="CF89">
            <v>-86689.695312499971</v>
          </cell>
          <cell r="CG89">
            <v>-86689.695312499971</v>
          </cell>
          <cell r="CH89">
            <v>-86689.695312499971</v>
          </cell>
          <cell r="CI89">
            <v>-86689.695312499971</v>
          </cell>
          <cell r="CJ89">
            <v>-86689.695312499971</v>
          </cell>
          <cell r="CK89">
            <v>-86689.695312499971</v>
          </cell>
          <cell r="CL89">
            <v>-86689.695312499971</v>
          </cell>
          <cell r="CM89">
            <v>-86689.695312499971</v>
          </cell>
          <cell r="CN89">
            <v>-86689.695312499971</v>
          </cell>
          <cell r="CO89">
            <v>-86689.695312499971</v>
          </cell>
          <cell r="CP89">
            <v>-86689.695312499971</v>
          </cell>
          <cell r="CQ89">
            <v>-86689.695312499971</v>
          </cell>
          <cell r="CR89">
            <v>-88856.937695312474</v>
          </cell>
          <cell r="CS89">
            <v>-88856.937695312474</v>
          </cell>
          <cell r="CT89">
            <v>-88856.937695312474</v>
          </cell>
          <cell r="CU89">
            <v>-88856.937695312474</v>
          </cell>
          <cell r="CV89">
            <v>-88856.937695312474</v>
          </cell>
          <cell r="CW89">
            <v>-88856.937695312474</v>
          </cell>
          <cell r="CX89">
            <v>-88856.937695312474</v>
          </cell>
          <cell r="CY89">
            <v>-88856.937695312474</v>
          </cell>
          <cell r="CZ89">
            <v>-88856.937695312474</v>
          </cell>
          <cell r="DA89">
            <v>-88856.937695312474</v>
          </cell>
          <cell r="DB89">
            <v>-88856.937695312474</v>
          </cell>
          <cell r="DC89">
            <v>-88856.937695312474</v>
          </cell>
          <cell r="DD89">
            <v>-91078.361137695276</v>
          </cell>
          <cell r="DE89">
            <v>-91078.361137695276</v>
          </cell>
          <cell r="DF89">
            <v>-91078.361137695276</v>
          </cell>
          <cell r="DG89">
            <v>-91078.361137695276</v>
          </cell>
          <cell r="DH89">
            <v>-91078.361137695276</v>
          </cell>
          <cell r="DI89">
            <v>-91078.361137695276</v>
          </cell>
          <cell r="DJ89">
            <v>-91078.361137695276</v>
          </cell>
          <cell r="DK89">
            <v>-91078.361137695276</v>
          </cell>
          <cell r="DL89">
            <v>-91078.361137695276</v>
          </cell>
          <cell r="DM89">
            <v>-91078.361137695276</v>
          </cell>
          <cell r="DN89">
            <v>-91078.361137695276</v>
          </cell>
          <cell r="DO89">
            <v>-91078.361137695276</v>
          </cell>
          <cell r="DP89">
            <v>-93355.320166137652</v>
          </cell>
          <cell r="DQ89">
            <v>-93355.320166137652</v>
          </cell>
        </row>
        <row r="90">
          <cell r="A90">
            <v>644</v>
          </cell>
          <cell r="B90">
            <v>-153856.29999999999</v>
          </cell>
          <cell r="C90">
            <v>-153856.29999999999</v>
          </cell>
          <cell r="D90">
            <v>-153856.29999999999</v>
          </cell>
          <cell r="E90">
            <v>-153856.29999999999</v>
          </cell>
          <cell r="F90">
            <v>-153856.29999999999</v>
          </cell>
          <cell r="G90">
            <v>-153856.29999999999</v>
          </cell>
          <cell r="H90">
            <v>-153856.29999999999</v>
          </cell>
          <cell r="I90">
            <v>-153856.29999999999</v>
          </cell>
          <cell r="J90">
            <v>-153856.29999999999</v>
          </cell>
          <cell r="K90">
            <v>-153856.29999999999</v>
          </cell>
          <cell r="L90">
            <v>-153856.29999999999</v>
          </cell>
          <cell r="M90">
            <v>-153856.29999999999</v>
          </cell>
          <cell r="N90">
            <v>-90064.45</v>
          </cell>
          <cell r="O90">
            <v>-90064.45</v>
          </cell>
          <cell r="P90">
            <v>-90064.45</v>
          </cell>
          <cell r="Q90">
            <v>-90064.45</v>
          </cell>
          <cell r="R90">
            <v>-90064.45</v>
          </cell>
          <cell r="S90">
            <v>-90064.45</v>
          </cell>
          <cell r="T90">
            <v>-90064.45</v>
          </cell>
          <cell r="U90">
            <v>-90064.45</v>
          </cell>
          <cell r="V90">
            <v>-90064.45</v>
          </cell>
          <cell r="W90">
            <v>-90064.45</v>
          </cell>
          <cell r="X90">
            <v>-90064.45</v>
          </cell>
          <cell r="Y90">
            <v>-90064.45</v>
          </cell>
          <cell r="Z90">
            <v>-90064.45</v>
          </cell>
          <cell r="AA90">
            <v>-90064.45</v>
          </cell>
          <cell r="AB90">
            <v>-90064.45</v>
          </cell>
          <cell r="AC90">
            <v>-90064.45</v>
          </cell>
          <cell r="AD90">
            <v>-90064.45</v>
          </cell>
          <cell r="AE90">
            <v>-90064.45</v>
          </cell>
          <cell r="AF90">
            <v>-90064.45</v>
          </cell>
          <cell r="AG90">
            <v>-90064.45</v>
          </cell>
          <cell r="AH90">
            <v>-90064.45</v>
          </cell>
          <cell r="AI90">
            <v>-90064.45</v>
          </cell>
          <cell r="AJ90">
            <v>-90064.45</v>
          </cell>
          <cell r="AK90">
            <v>-90064.45</v>
          </cell>
          <cell r="AL90">
            <v>-90064.45</v>
          </cell>
          <cell r="AM90">
            <v>-90064.45</v>
          </cell>
          <cell r="AN90">
            <v>-90064.45</v>
          </cell>
          <cell r="AO90">
            <v>-90064.45</v>
          </cell>
          <cell r="AP90">
            <v>-90064.45</v>
          </cell>
          <cell r="AQ90">
            <v>-90064.45</v>
          </cell>
          <cell r="AR90">
            <v>-90064.45</v>
          </cell>
          <cell r="AS90">
            <v>-90064.45</v>
          </cell>
          <cell r="AT90">
            <v>-90064.45</v>
          </cell>
          <cell r="AU90">
            <v>-90064.45</v>
          </cell>
          <cell r="AV90">
            <v>-90064.45</v>
          </cell>
          <cell r="AW90">
            <v>-90064.45</v>
          </cell>
          <cell r="AX90">
            <v>-90064.45</v>
          </cell>
          <cell r="AY90">
            <v>-90064.45</v>
          </cell>
          <cell r="AZ90">
            <v>-90064.45</v>
          </cell>
          <cell r="BA90">
            <v>-90064.45</v>
          </cell>
          <cell r="BB90">
            <v>-90064.45</v>
          </cell>
          <cell r="BC90">
            <v>-90064.45</v>
          </cell>
          <cell r="BD90">
            <v>-90064.45</v>
          </cell>
          <cell r="BE90">
            <v>-90064.45</v>
          </cell>
          <cell r="BF90">
            <v>-90064.45</v>
          </cell>
          <cell r="BG90">
            <v>-90064.45</v>
          </cell>
          <cell r="BH90">
            <v>-92316.061249999984</v>
          </cell>
          <cell r="BI90">
            <v>-92316.061249999984</v>
          </cell>
          <cell r="BJ90">
            <v>-92316.061249999984</v>
          </cell>
          <cell r="BK90">
            <v>-92316.061249999984</v>
          </cell>
          <cell r="BL90">
            <v>-92316.061249999984</v>
          </cell>
          <cell r="BM90">
            <v>-92316.061249999984</v>
          </cell>
          <cell r="BN90">
            <v>-92316.061249999984</v>
          </cell>
          <cell r="BO90">
            <v>-92316.061249999984</v>
          </cell>
          <cell r="BP90">
            <v>-92316.061249999984</v>
          </cell>
          <cell r="BQ90">
            <v>-92316.061249999984</v>
          </cell>
          <cell r="BR90">
            <v>-92316.061249999984</v>
          </cell>
          <cell r="BS90">
            <v>-92316.061249999984</v>
          </cell>
          <cell r="BT90">
            <v>-94623.962781249982</v>
          </cell>
          <cell r="BU90">
            <v>-94623.962781249982</v>
          </cell>
          <cell r="BV90">
            <v>-94623.962781249982</v>
          </cell>
          <cell r="BW90">
            <v>-94623.962781249982</v>
          </cell>
          <cell r="BX90">
            <v>-94623.962781249982</v>
          </cell>
          <cell r="BY90">
            <v>-94623.962781249982</v>
          </cell>
          <cell r="BZ90">
            <v>-94623.962781249982</v>
          </cell>
          <cell r="CA90">
            <v>-94623.962781249982</v>
          </cell>
          <cell r="CB90">
            <v>-94623.962781249982</v>
          </cell>
          <cell r="CC90">
            <v>-94623.962781249982</v>
          </cell>
          <cell r="CD90">
            <v>-94623.962781249982</v>
          </cell>
          <cell r="CE90">
            <v>-94623.962781249982</v>
          </cell>
          <cell r="CF90">
            <v>-96989.561850781232</v>
          </cell>
          <cell r="CG90">
            <v>-96989.561850781232</v>
          </cell>
          <cell r="CH90">
            <v>-96989.561850781232</v>
          </cell>
          <cell r="CI90">
            <v>-96989.561850781232</v>
          </cell>
          <cell r="CJ90">
            <v>-96989.561850781232</v>
          </cell>
          <cell r="CK90">
            <v>-96989.561850781232</v>
          </cell>
          <cell r="CL90">
            <v>-96989.561850781232</v>
          </cell>
          <cell r="CM90">
            <v>-96989.561850781232</v>
          </cell>
          <cell r="CN90">
            <v>-96989.561850781232</v>
          </cell>
          <cell r="CO90">
            <v>-96989.561850781232</v>
          </cell>
          <cell r="CP90">
            <v>-96989.561850781232</v>
          </cell>
          <cell r="CQ90">
            <v>-96989.561850781232</v>
          </cell>
          <cell r="CR90">
            <v>-99414.300897050751</v>
          </cell>
          <cell r="CS90">
            <v>-99414.300897050751</v>
          </cell>
          <cell r="CT90">
            <v>-99414.300897050751</v>
          </cell>
          <cell r="CU90">
            <v>-99414.300897050751</v>
          </cell>
          <cell r="CV90">
            <v>-99414.300897050751</v>
          </cell>
          <cell r="CW90">
            <v>-99414.300897050751</v>
          </cell>
          <cell r="CX90">
            <v>-99414.300897050751</v>
          </cell>
          <cell r="CY90">
            <v>-99414.300897050751</v>
          </cell>
          <cell r="CZ90">
            <v>-99414.300897050751</v>
          </cell>
          <cell r="DA90">
            <v>-99414.300897050751</v>
          </cell>
          <cell r="DB90">
            <v>-99414.300897050751</v>
          </cell>
          <cell r="DC90">
            <v>-99414.300897050751</v>
          </cell>
          <cell r="DD90">
            <v>-101899.658419477</v>
          </cell>
          <cell r="DE90">
            <v>-101899.658419477</v>
          </cell>
          <cell r="DF90">
            <v>-101899.658419477</v>
          </cell>
          <cell r="DG90">
            <v>-101899.658419477</v>
          </cell>
          <cell r="DH90">
            <v>-101899.658419477</v>
          </cell>
          <cell r="DI90">
            <v>-101899.658419477</v>
          </cell>
          <cell r="DJ90">
            <v>-101899.658419477</v>
          </cell>
          <cell r="DK90">
            <v>-101899.658419477</v>
          </cell>
          <cell r="DL90">
            <v>-101899.658419477</v>
          </cell>
          <cell r="DM90">
            <v>-101899.658419477</v>
          </cell>
          <cell r="DN90">
            <v>-101899.658419477</v>
          </cell>
          <cell r="DO90">
            <v>-101899.658419477</v>
          </cell>
          <cell r="DP90">
            <v>-104447.14987996391</v>
          </cell>
          <cell r="DQ90">
            <v>-104447.14987996391</v>
          </cell>
        </row>
        <row r="91">
          <cell r="A91">
            <v>645</v>
          </cell>
          <cell r="B91">
            <v>-70000</v>
          </cell>
          <cell r="C91">
            <v>-70000</v>
          </cell>
          <cell r="D91">
            <v>-70000</v>
          </cell>
          <cell r="E91">
            <v>-70000</v>
          </cell>
          <cell r="F91">
            <v>-70000</v>
          </cell>
          <cell r="G91">
            <v>-70000</v>
          </cell>
          <cell r="H91">
            <v>-70000</v>
          </cell>
          <cell r="I91">
            <v>-70000</v>
          </cell>
          <cell r="J91">
            <v>-70000</v>
          </cell>
          <cell r="K91">
            <v>-70000</v>
          </cell>
          <cell r="L91">
            <v>-70000</v>
          </cell>
          <cell r="M91">
            <v>-70000</v>
          </cell>
          <cell r="N91">
            <v>-10089.280264000001</v>
          </cell>
          <cell r="O91">
            <v>-9689.1642190000002</v>
          </cell>
          <cell r="P91">
            <v>-9225.7759160000005</v>
          </cell>
          <cell r="Q91">
            <v>-9668.0734663333351</v>
          </cell>
          <cell r="R91">
            <v>-9668.0734663333351</v>
          </cell>
          <cell r="S91">
            <v>-9668.0734663333351</v>
          </cell>
          <cell r="T91">
            <v>-9668.0734663333351</v>
          </cell>
          <cell r="U91">
            <v>-9668.0734663333351</v>
          </cell>
          <cell r="V91">
            <v>-9668.0734663333351</v>
          </cell>
          <cell r="W91">
            <v>-9668.0734663333351</v>
          </cell>
          <cell r="X91">
            <v>-9668.0734663333351</v>
          </cell>
          <cell r="Y91">
            <v>-9668.0734663333351</v>
          </cell>
          <cell r="Z91">
            <v>-10343.0256626396</v>
          </cell>
          <cell r="AA91">
            <v>-9932.8466991078494</v>
          </cell>
          <cell r="AB91">
            <v>-9457.8041802873995</v>
          </cell>
          <cell r="AC91">
            <v>-9911.2255140116195</v>
          </cell>
          <cell r="AD91">
            <v>-9911.2255140116195</v>
          </cell>
          <cell r="AE91">
            <v>-9911.2255140116195</v>
          </cell>
          <cell r="AF91">
            <v>-9911.2255140116195</v>
          </cell>
          <cell r="AG91">
            <v>-9911.2255140116195</v>
          </cell>
          <cell r="AH91">
            <v>-9911.2255140116195</v>
          </cell>
          <cell r="AI91">
            <v>-9911.2255140116195</v>
          </cell>
          <cell r="AJ91">
            <v>-9911.2255140116195</v>
          </cell>
          <cell r="AK91">
            <v>-9911.2255140116195</v>
          </cell>
          <cell r="AL91">
            <v>-10603.152758054986</v>
          </cell>
          <cell r="AM91">
            <v>-10182.657793590413</v>
          </cell>
          <cell r="AN91">
            <v>-9695.667955421628</v>
          </cell>
          <cell r="AO91">
            <v>-10160.492835689009</v>
          </cell>
          <cell r="AP91">
            <v>-10160.492835689009</v>
          </cell>
          <cell r="AQ91">
            <v>-10160.492835689009</v>
          </cell>
          <cell r="AR91">
            <v>-10160.492835689009</v>
          </cell>
          <cell r="AS91">
            <v>-10160.492835689009</v>
          </cell>
          <cell r="AT91">
            <v>-10160.492835689009</v>
          </cell>
          <cell r="AU91">
            <v>-10160.492835689009</v>
          </cell>
          <cell r="AV91">
            <v>-10160.492835689009</v>
          </cell>
          <cell r="AW91">
            <v>-10160.492835689009</v>
          </cell>
          <cell r="AX91">
            <v>-10869.822049920071</v>
          </cell>
          <cell r="AY91">
            <v>-10438.751637099211</v>
          </cell>
          <cell r="AZ91">
            <v>-9939.5140045004828</v>
          </cell>
          <cell r="BA91">
            <v>-10416.029230506589</v>
          </cell>
          <cell r="BB91">
            <v>-10416.029230506589</v>
          </cell>
          <cell r="BC91">
            <v>-10416.029230506589</v>
          </cell>
          <cell r="BD91">
            <v>-10416.029230506589</v>
          </cell>
          <cell r="BE91">
            <v>-10416.029230506589</v>
          </cell>
          <cell r="BF91">
            <v>-10416.029230506589</v>
          </cell>
          <cell r="BG91">
            <v>-10416.029230506589</v>
          </cell>
          <cell r="BH91">
            <v>-10416.029230506589</v>
          </cell>
          <cell r="BI91">
            <v>-10416.029230506589</v>
          </cell>
          <cell r="BJ91">
            <v>-11143.198074475558</v>
          </cell>
          <cell r="BK91">
            <v>-10701.286240772255</v>
          </cell>
          <cell r="BL91">
            <v>-10189.492781713669</v>
          </cell>
          <cell r="BM91">
            <v>-10677.99236565383</v>
          </cell>
          <cell r="BN91">
            <v>-10677.99236565383</v>
          </cell>
          <cell r="BO91">
            <v>-10677.99236565383</v>
          </cell>
          <cell r="BP91">
            <v>-10677.99236565383</v>
          </cell>
          <cell r="BQ91">
            <v>-10677.99236565383</v>
          </cell>
          <cell r="BR91">
            <v>-10677.99236565383</v>
          </cell>
          <cell r="BS91">
            <v>-10677.99236565383</v>
          </cell>
          <cell r="BT91">
            <v>-10677.99236565383</v>
          </cell>
          <cell r="BU91">
            <v>-10677.99236565383</v>
          </cell>
          <cell r="BV91">
            <v>-11423.449506048617</v>
          </cell>
          <cell r="BW91">
            <v>-10970.423589727676</v>
          </cell>
          <cell r="BX91">
            <v>-10445.758525173766</v>
          </cell>
          <cell r="BY91">
            <v>-10946.543873650022</v>
          </cell>
          <cell r="BZ91">
            <v>-10946.543873650022</v>
          </cell>
          <cell r="CA91">
            <v>-10946.543873650022</v>
          </cell>
          <cell r="CB91">
            <v>-10946.543873650022</v>
          </cell>
          <cell r="CC91">
            <v>-10946.543873650022</v>
          </cell>
          <cell r="CD91">
            <v>-10946.543873650022</v>
          </cell>
          <cell r="CE91">
            <v>-10946.543873650022</v>
          </cell>
          <cell r="CF91">
            <v>-10946.543873650022</v>
          </cell>
          <cell r="CG91">
            <v>-10946.543873650022</v>
          </cell>
          <cell r="CH91">
            <v>-11710.74926112574</v>
          </cell>
          <cell r="CI91">
            <v>-11246.329743009326</v>
          </cell>
          <cell r="CJ91">
            <v>-10708.469352081886</v>
          </cell>
          <cell r="CK91">
            <v>-11221.849452072318</v>
          </cell>
          <cell r="CL91">
            <v>-11221.849452072318</v>
          </cell>
          <cell r="CM91">
            <v>-11221.849452072318</v>
          </cell>
          <cell r="CN91">
            <v>-11221.849452072318</v>
          </cell>
          <cell r="CO91">
            <v>-11221.849452072318</v>
          </cell>
          <cell r="CP91">
            <v>-11221.849452072318</v>
          </cell>
          <cell r="CQ91">
            <v>-11221.849452072318</v>
          </cell>
          <cell r="CR91">
            <v>-11221.849452072318</v>
          </cell>
          <cell r="CS91">
            <v>-11221.849452072318</v>
          </cell>
          <cell r="CT91">
            <v>-12005.274605043051</v>
          </cell>
          <cell r="CU91">
            <v>-11529.174936046011</v>
          </cell>
          <cell r="CV91">
            <v>-10977.787356286741</v>
          </cell>
          <cell r="CW91">
            <v>-11504.078965791936</v>
          </cell>
          <cell r="CX91">
            <v>-11504.078965791936</v>
          </cell>
          <cell r="CY91">
            <v>-11504.078965791936</v>
          </cell>
          <cell r="CZ91">
            <v>-11504.078965791936</v>
          </cell>
          <cell r="DA91">
            <v>-11504.078965791936</v>
          </cell>
          <cell r="DB91">
            <v>-11504.078965791936</v>
          </cell>
          <cell r="DC91">
            <v>-11504.078965791936</v>
          </cell>
          <cell r="DD91">
            <v>-11504.078965791936</v>
          </cell>
          <cell r="DE91">
            <v>-11504.078965791936</v>
          </cell>
          <cell r="DF91">
            <v>-12307.207261359879</v>
          </cell>
          <cell r="DG91">
            <v>-11819.133685687566</v>
          </cell>
          <cell r="DH91">
            <v>-11253.87870829735</v>
          </cell>
          <cell r="DI91">
            <v>-11793.4065517816</v>
          </cell>
          <cell r="DJ91">
            <v>-11793.4065517816</v>
          </cell>
          <cell r="DK91">
            <v>-11793.4065517816</v>
          </cell>
          <cell r="DL91">
            <v>-11793.4065517816</v>
          </cell>
          <cell r="DM91">
            <v>-11793.4065517816</v>
          </cell>
          <cell r="DN91">
            <v>-11793.4065517816</v>
          </cell>
          <cell r="DO91">
            <v>-11793.4065517816</v>
          </cell>
          <cell r="DP91">
            <v>-11793.4065517816</v>
          </cell>
          <cell r="DQ91">
            <v>-11793.4065517816</v>
          </cell>
        </row>
        <row r="92">
          <cell r="A92">
            <v>661</v>
          </cell>
          <cell r="B92">
            <v>134307.14000000001</v>
          </cell>
          <cell r="C92">
            <v>134307.14000000001</v>
          </cell>
          <cell r="D92">
            <v>134307.14000000001</v>
          </cell>
          <cell r="E92">
            <v>134307.14000000001</v>
          </cell>
          <cell r="F92">
            <v>134307.14000000001</v>
          </cell>
          <cell r="G92">
            <v>134307.14000000001</v>
          </cell>
          <cell r="H92">
            <v>134307.14000000001</v>
          </cell>
          <cell r="I92">
            <v>134307.14000000001</v>
          </cell>
          <cell r="J92">
            <v>134307.14000000001</v>
          </cell>
          <cell r="K92">
            <v>134307.14000000001</v>
          </cell>
          <cell r="L92">
            <v>134307.14000000001</v>
          </cell>
          <cell r="M92">
            <v>134307.14000000001</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row>
        <row r="93">
          <cell r="A93">
            <v>663</v>
          </cell>
          <cell r="B93">
            <v>-70001.37</v>
          </cell>
          <cell r="C93">
            <v>-70000</v>
          </cell>
          <cell r="D93">
            <v>-70104.259999999995</v>
          </cell>
          <cell r="E93">
            <v>-70108.350000000006</v>
          </cell>
          <cell r="F93">
            <v>-70120.36</v>
          </cell>
          <cell r="G93">
            <v>-76550.070000000007</v>
          </cell>
          <cell r="H93">
            <v>0</v>
          </cell>
          <cell r="I93">
            <v>0</v>
          </cell>
          <cell r="J93">
            <v>-83440</v>
          </cell>
          <cell r="K93">
            <v>-83440</v>
          </cell>
          <cell r="L93">
            <v>-83440</v>
          </cell>
          <cell r="M93">
            <v>-83440</v>
          </cell>
          <cell r="N93">
            <v>-153856.29999999999</v>
          </cell>
          <cell r="O93">
            <v>-153856.29999999999</v>
          </cell>
          <cell r="P93">
            <v>-153856.29999999999</v>
          </cell>
          <cell r="Q93">
            <v>-153856.29999999999</v>
          </cell>
          <cell r="R93">
            <v>-153856.29999999999</v>
          </cell>
          <cell r="S93">
            <v>-153856.29999999999</v>
          </cell>
          <cell r="T93">
            <v>-153856.29999999999</v>
          </cell>
          <cell r="U93">
            <v>-153856.29999999999</v>
          </cell>
          <cell r="V93">
            <v>-153856.29999999999</v>
          </cell>
          <cell r="W93">
            <v>-153856.29999999999</v>
          </cell>
          <cell r="X93">
            <v>-153856.29999999999</v>
          </cell>
          <cell r="Y93">
            <v>-153856.29999999999</v>
          </cell>
          <cell r="Z93">
            <v>-153856.29999999999</v>
          </cell>
          <cell r="AA93">
            <v>-153856.29999999999</v>
          </cell>
          <cell r="AB93">
            <v>-153856.29999999999</v>
          </cell>
          <cell r="AC93">
            <v>-138469.74</v>
          </cell>
          <cell r="AD93">
            <v>-138469.74</v>
          </cell>
          <cell r="AE93">
            <v>-138469.74</v>
          </cell>
          <cell r="AF93">
            <v>-138469.74</v>
          </cell>
          <cell r="AG93">
            <v>-138469.74</v>
          </cell>
          <cell r="AH93">
            <v>-138469.74</v>
          </cell>
          <cell r="AI93">
            <v>-138469.74</v>
          </cell>
          <cell r="AJ93">
            <v>-138469.74</v>
          </cell>
          <cell r="AK93">
            <v>-138469.74</v>
          </cell>
          <cell r="AL93">
            <v>-138469.74</v>
          </cell>
          <cell r="AM93">
            <v>-138469.74</v>
          </cell>
          <cell r="AN93">
            <v>-138469.74</v>
          </cell>
          <cell r="AO93">
            <v>-138469.74</v>
          </cell>
          <cell r="AP93">
            <v>-138469.74</v>
          </cell>
          <cell r="AQ93">
            <v>-138469.74</v>
          </cell>
          <cell r="AR93">
            <v>-138469.74</v>
          </cell>
          <cell r="AS93">
            <v>-138469.74</v>
          </cell>
          <cell r="AT93">
            <v>-138469.74</v>
          </cell>
          <cell r="AU93">
            <v>-138469.74</v>
          </cell>
          <cell r="AV93">
            <v>-138469.74</v>
          </cell>
          <cell r="AW93">
            <v>-138469.74</v>
          </cell>
          <cell r="AX93">
            <v>-138469.74</v>
          </cell>
          <cell r="AY93">
            <v>-138469.74</v>
          </cell>
          <cell r="AZ93">
            <v>-138469.74</v>
          </cell>
          <cell r="BA93">
            <v>-138469.74</v>
          </cell>
          <cell r="BB93">
            <v>-138469.74</v>
          </cell>
          <cell r="BC93">
            <v>-138469.74</v>
          </cell>
          <cell r="BD93">
            <v>-138469.74</v>
          </cell>
          <cell r="BE93">
            <v>-138469.74</v>
          </cell>
          <cell r="BF93">
            <v>-138469.74</v>
          </cell>
          <cell r="BG93">
            <v>-138469.74</v>
          </cell>
          <cell r="BH93">
            <v>-138469.74</v>
          </cell>
          <cell r="BI93">
            <v>-138469.74</v>
          </cell>
          <cell r="BJ93">
            <v>-138469.74</v>
          </cell>
          <cell r="BK93">
            <v>-138469.74</v>
          </cell>
          <cell r="BL93">
            <v>-138469.74</v>
          </cell>
          <cell r="BM93">
            <v>-138469.74</v>
          </cell>
          <cell r="BN93">
            <v>-138469.74</v>
          </cell>
          <cell r="BO93">
            <v>-138469.74</v>
          </cell>
          <cell r="BP93">
            <v>-138469.74</v>
          </cell>
          <cell r="BQ93">
            <v>-138469.74</v>
          </cell>
          <cell r="BR93">
            <v>-138469.74</v>
          </cell>
          <cell r="BS93">
            <v>-138469.74</v>
          </cell>
          <cell r="BT93">
            <v>-138469.74</v>
          </cell>
          <cell r="BU93">
            <v>-138469.74</v>
          </cell>
          <cell r="BV93">
            <v>-138469.74</v>
          </cell>
          <cell r="BW93">
            <v>-138469.74</v>
          </cell>
          <cell r="BX93">
            <v>-138469.74</v>
          </cell>
          <cell r="BY93">
            <v>-138469.74</v>
          </cell>
          <cell r="BZ93">
            <v>-138469.74</v>
          </cell>
          <cell r="CA93">
            <v>-138469.74</v>
          </cell>
          <cell r="CB93">
            <v>-138469.74</v>
          </cell>
          <cell r="CC93">
            <v>-138469.74</v>
          </cell>
          <cell r="CD93">
            <v>-138469.74</v>
          </cell>
          <cell r="CE93">
            <v>-138469.74</v>
          </cell>
          <cell r="CF93">
            <v>-138469.74</v>
          </cell>
          <cell r="CG93">
            <v>-138469.74</v>
          </cell>
          <cell r="CH93">
            <v>-138469.74</v>
          </cell>
          <cell r="CI93">
            <v>-138469.74</v>
          </cell>
          <cell r="CJ93">
            <v>-138469.74</v>
          </cell>
          <cell r="CK93">
            <v>-123084.22</v>
          </cell>
          <cell r="CL93">
            <v>-123084.22</v>
          </cell>
          <cell r="CM93">
            <v>-123084.22</v>
          </cell>
          <cell r="CN93">
            <v>-123084.22</v>
          </cell>
          <cell r="CO93">
            <v>-123084.22</v>
          </cell>
          <cell r="CP93">
            <v>-123084.22</v>
          </cell>
          <cell r="CQ93">
            <v>-123084.22</v>
          </cell>
          <cell r="CR93">
            <v>-123084.22</v>
          </cell>
          <cell r="CS93">
            <v>-123084.22</v>
          </cell>
          <cell r="CT93">
            <v>-123084.22</v>
          </cell>
          <cell r="CU93">
            <v>-123084.22</v>
          </cell>
          <cell r="CV93">
            <v>-123084.22</v>
          </cell>
          <cell r="CW93">
            <v>-123084.22</v>
          </cell>
          <cell r="CX93">
            <v>-123084.22</v>
          </cell>
          <cell r="CY93">
            <v>-123084.22</v>
          </cell>
          <cell r="CZ93">
            <v>-123084.22</v>
          </cell>
          <cell r="DA93">
            <v>-123084.22</v>
          </cell>
          <cell r="DB93">
            <v>-123084.22</v>
          </cell>
          <cell r="DC93">
            <v>-123084.22</v>
          </cell>
          <cell r="DD93">
            <v>-123084.22</v>
          </cell>
          <cell r="DE93">
            <v>-123084.22</v>
          </cell>
          <cell r="DF93">
            <v>-123084.22</v>
          </cell>
          <cell r="DG93">
            <v>-123084.22</v>
          </cell>
          <cell r="DH93">
            <v>-123084.22</v>
          </cell>
          <cell r="DI93">
            <v>-123084.22</v>
          </cell>
          <cell r="DJ93">
            <v>-123084.22</v>
          </cell>
          <cell r="DK93">
            <v>-123084.22</v>
          </cell>
          <cell r="DL93">
            <v>-123084.22</v>
          </cell>
          <cell r="DM93">
            <v>-123084.22</v>
          </cell>
          <cell r="DN93">
            <v>-123084.22</v>
          </cell>
          <cell r="DO93">
            <v>-123084.22</v>
          </cell>
          <cell r="DP93">
            <v>-123084.22</v>
          </cell>
          <cell r="DQ93">
            <v>-123084.22</v>
          </cell>
        </row>
        <row r="94">
          <cell r="A94">
            <v>671</v>
          </cell>
          <cell r="B94">
            <v>-51083.55</v>
          </cell>
          <cell r="C94">
            <v>-51140.6</v>
          </cell>
          <cell r="D94">
            <v>-51569.42</v>
          </cell>
          <cell r="E94">
            <v>-51617.82</v>
          </cell>
          <cell r="F94">
            <v>-51466.54</v>
          </cell>
          <cell r="G94">
            <v>-51529.66</v>
          </cell>
          <cell r="H94">
            <v>-52983.77</v>
          </cell>
          <cell r="I94">
            <v>-51935.28</v>
          </cell>
          <cell r="J94">
            <v>-47592.668750000004</v>
          </cell>
          <cell r="K94">
            <v>-47592.668750000004</v>
          </cell>
          <cell r="L94">
            <v>-47592.668750000004</v>
          </cell>
          <cell r="M94">
            <v>-47592.668750000004</v>
          </cell>
          <cell r="N94">
            <v>-70000</v>
          </cell>
          <cell r="O94">
            <v>-70000</v>
          </cell>
          <cell r="P94">
            <v>-70000</v>
          </cell>
          <cell r="Q94">
            <v>-70000</v>
          </cell>
          <cell r="R94">
            <v>-70000</v>
          </cell>
          <cell r="S94">
            <v>-70000</v>
          </cell>
          <cell r="T94">
            <v>-70000</v>
          </cell>
          <cell r="U94">
            <v>-70000</v>
          </cell>
          <cell r="V94">
            <v>-70000</v>
          </cell>
          <cell r="W94">
            <v>-70000</v>
          </cell>
          <cell r="X94">
            <v>-70000</v>
          </cell>
          <cell r="Y94">
            <v>-70000</v>
          </cell>
          <cell r="Z94">
            <v>-70000</v>
          </cell>
          <cell r="AA94">
            <v>-70000</v>
          </cell>
          <cell r="AB94">
            <v>-70000</v>
          </cell>
          <cell r="AC94">
            <v>-70000</v>
          </cell>
          <cell r="AD94">
            <v>-70000</v>
          </cell>
          <cell r="AE94">
            <v>-70000</v>
          </cell>
          <cell r="AF94">
            <v>-70000</v>
          </cell>
          <cell r="AG94">
            <v>-70000</v>
          </cell>
          <cell r="AH94">
            <v>-70000</v>
          </cell>
          <cell r="AI94">
            <v>-70000</v>
          </cell>
          <cell r="AJ94">
            <v>-70000</v>
          </cell>
          <cell r="AK94">
            <v>-70000</v>
          </cell>
          <cell r="AL94">
            <v>-106000</v>
          </cell>
          <cell r="AM94">
            <v>-106000</v>
          </cell>
          <cell r="AN94">
            <v>-106000</v>
          </cell>
          <cell r="AO94">
            <v>-106000</v>
          </cell>
          <cell r="AP94">
            <v>-106000</v>
          </cell>
          <cell r="AQ94">
            <v>-106000</v>
          </cell>
          <cell r="AR94">
            <v>-106000</v>
          </cell>
          <cell r="AS94">
            <v>-106000</v>
          </cell>
          <cell r="AT94">
            <v>-106000</v>
          </cell>
          <cell r="AU94">
            <v>-106000</v>
          </cell>
          <cell r="AV94">
            <v>-106000</v>
          </cell>
          <cell r="AW94">
            <v>-106000</v>
          </cell>
          <cell r="AX94">
            <v>-106000</v>
          </cell>
          <cell r="AY94">
            <v>-106000</v>
          </cell>
          <cell r="AZ94">
            <v>-106000</v>
          </cell>
          <cell r="BA94">
            <v>-106000</v>
          </cell>
          <cell r="BB94">
            <v>-106000</v>
          </cell>
          <cell r="BC94">
            <v>-106000</v>
          </cell>
          <cell r="BD94">
            <v>-106000</v>
          </cell>
          <cell r="BE94">
            <v>-106000</v>
          </cell>
          <cell r="BF94">
            <v>-106000</v>
          </cell>
          <cell r="BG94">
            <v>-106000</v>
          </cell>
          <cell r="BH94">
            <v>-106000</v>
          </cell>
          <cell r="BI94">
            <v>-106000</v>
          </cell>
          <cell r="BJ94">
            <v>-106000</v>
          </cell>
          <cell r="BK94">
            <v>-106000</v>
          </cell>
          <cell r="BL94">
            <v>-106000</v>
          </cell>
          <cell r="BM94">
            <v>-106000</v>
          </cell>
          <cell r="BN94">
            <v>-106000</v>
          </cell>
          <cell r="BO94">
            <v>-106000</v>
          </cell>
          <cell r="BP94">
            <v>-106000</v>
          </cell>
          <cell r="BQ94">
            <v>-106000</v>
          </cell>
          <cell r="BR94">
            <v>-106000</v>
          </cell>
          <cell r="BS94">
            <v>-106000</v>
          </cell>
          <cell r="BT94">
            <v>-106000</v>
          </cell>
          <cell r="BU94">
            <v>-106000</v>
          </cell>
          <cell r="BV94">
            <v>-106000</v>
          </cell>
          <cell r="BW94">
            <v>-106000</v>
          </cell>
          <cell r="BX94">
            <v>-106000</v>
          </cell>
          <cell r="BY94">
            <v>-106000</v>
          </cell>
          <cell r="BZ94">
            <v>-106000</v>
          </cell>
          <cell r="CA94">
            <v>-106000</v>
          </cell>
          <cell r="CB94">
            <v>-106000</v>
          </cell>
          <cell r="CC94">
            <v>-106000</v>
          </cell>
          <cell r="CD94">
            <v>-106000</v>
          </cell>
          <cell r="CE94">
            <v>-106000</v>
          </cell>
          <cell r="CF94">
            <v>-106000</v>
          </cell>
          <cell r="CG94">
            <v>-106000</v>
          </cell>
          <cell r="CH94">
            <v>-106000</v>
          </cell>
          <cell r="CI94">
            <v>-106000</v>
          </cell>
          <cell r="CJ94">
            <v>-106000</v>
          </cell>
          <cell r="CK94">
            <v>-106000</v>
          </cell>
          <cell r="CL94">
            <v>-106000</v>
          </cell>
          <cell r="CM94">
            <v>-106000</v>
          </cell>
          <cell r="CN94">
            <v>-106000</v>
          </cell>
          <cell r="CO94">
            <v>-106000</v>
          </cell>
          <cell r="CP94">
            <v>-106000</v>
          </cell>
          <cell r="CQ94">
            <v>-106000</v>
          </cell>
          <cell r="CR94">
            <v>-106000</v>
          </cell>
          <cell r="CS94">
            <v>-106000</v>
          </cell>
          <cell r="CT94">
            <v>-106000</v>
          </cell>
          <cell r="CU94">
            <v>-106000</v>
          </cell>
          <cell r="CV94">
            <v>-106000</v>
          </cell>
          <cell r="CW94">
            <v>-106000</v>
          </cell>
          <cell r="CX94">
            <v>-106000</v>
          </cell>
          <cell r="CY94">
            <v>-106000</v>
          </cell>
          <cell r="CZ94">
            <v>-106000</v>
          </cell>
          <cell r="DA94">
            <v>-106000</v>
          </cell>
          <cell r="DB94">
            <v>-106000</v>
          </cell>
          <cell r="DC94">
            <v>-106000</v>
          </cell>
          <cell r="DD94">
            <v>-106000</v>
          </cell>
          <cell r="DE94">
            <v>-106000</v>
          </cell>
          <cell r="DF94">
            <v>-106000</v>
          </cell>
          <cell r="DG94">
            <v>-106000</v>
          </cell>
          <cell r="DH94">
            <v>-106000</v>
          </cell>
          <cell r="DI94">
            <v>-106000</v>
          </cell>
          <cell r="DJ94">
            <v>-106000</v>
          </cell>
          <cell r="DK94">
            <v>-106000</v>
          </cell>
          <cell r="DL94">
            <v>-106000</v>
          </cell>
          <cell r="DM94">
            <v>-106000</v>
          </cell>
          <cell r="DN94">
            <v>-106000</v>
          </cell>
          <cell r="DO94">
            <v>-106000</v>
          </cell>
          <cell r="DP94">
            <v>-106000</v>
          </cell>
          <cell r="DQ94">
            <v>-106000</v>
          </cell>
        </row>
        <row r="95">
          <cell r="A95">
            <v>674</v>
          </cell>
          <cell r="B95">
            <v>-2208</v>
          </cell>
          <cell r="C95">
            <v>-2208</v>
          </cell>
          <cell r="D95">
            <v>-2208</v>
          </cell>
          <cell r="E95">
            <v>-2382</v>
          </cell>
          <cell r="F95">
            <v>-2382</v>
          </cell>
          <cell r="G95">
            <v>-2382</v>
          </cell>
          <cell r="H95">
            <v>-2382</v>
          </cell>
          <cell r="I95">
            <v>-2213</v>
          </cell>
          <cell r="J95">
            <v>-2213</v>
          </cell>
          <cell r="K95">
            <v>-2213</v>
          </cell>
          <cell r="L95">
            <v>-2213</v>
          </cell>
          <cell r="M95">
            <v>-2213</v>
          </cell>
          <cell r="N95">
            <v>134307.14000000001</v>
          </cell>
          <cell r="O95">
            <v>134307.14000000001</v>
          </cell>
          <cell r="P95">
            <v>134307.14000000001</v>
          </cell>
          <cell r="Q95">
            <v>134307.14000000001</v>
          </cell>
          <cell r="R95">
            <v>134307.14000000001</v>
          </cell>
          <cell r="S95">
            <v>134307.14000000001</v>
          </cell>
          <cell r="T95">
            <v>134307.14000000001</v>
          </cell>
          <cell r="U95">
            <v>134307.14000000001</v>
          </cell>
          <cell r="V95">
            <v>134307.14000000001</v>
          </cell>
          <cell r="W95">
            <v>134307.14000000001</v>
          </cell>
          <cell r="X95">
            <v>134307.14000000001</v>
          </cell>
          <cell r="Y95">
            <v>134307.14000000001</v>
          </cell>
          <cell r="Z95">
            <v>134307.14000000001</v>
          </cell>
          <cell r="AA95">
            <v>134307.14000000001</v>
          </cell>
          <cell r="AB95">
            <v>134307.14000000001</v>
          </cell>
          <cell r="AC95">
            <v>120876.43</v>
          </cell>
          <cell r="AD95">
            <v>120876.43</v>
          </cell>
          <cell r="AE95">
            <v>120876.43</v>
          </cell>
          <cell r="AF95">
            <v>120876.43</v>
          </cell>
          <cell r="AG95">
            <v>120876.43</v>
          </cell>
          <cell r="AH95">
            <v>120876.43</v>
          </cell>
          <cell r="AI95">
            <v>120876.43</v>
          </cell>
          <cell r="AJ95">
            <v>120876.43</v>
          </cell>
          <cell r="AK95">
            <v>120876.43</v>
          </cell>
          <cell r="AL95">
            <v>120876.43</v>
          </cell>
          <cell r="AM95">
            <v>120876.43</v>
          </cell>
          <cell r="AN95">
            <v>120876.43</v>
          </cell>
          <cell r="AO95">
            <v>120876.43</v>
          </cell>
          <cell r="AP95">
            <v>120876.43</v>
          </cell>
          <cell r="AQ95">
            <v>120876.43</v>
          </cell>
          <cell r="AR95">
            <v>120876.43</v>
          </cell>
          <cell r="AS95">
            <v>120876.43</v>
          </cell>
          <cell r="AT95">
            <v>120876.43</v>
          </cell>
          <cell r="AU95">
            <v>120876.43</v>
          </cell>
          <cell r="AV95">
            <v>120876.43</v>
          </cell>
          <cell r="AW95">
            <v>120876.43</v>
          </cell>
          <cell r="AX95">
            <v>120876.43</v>
          </cell>
          <cell r="AY95">
            <v>120876.43</v>
          </cell>
          <cell r="AZ95">
            <v>120876.43</v>
          </cell>
          <cell r="BA95">
            <v>120876.43</v>
          </cell>
          <cell r="BB95">
            <v>120876.43</v>
          </cell>
          <cell r="BC95">
            <v>120876.43</v>
          </cell>
          <cell r="BD95">
            <v>120876.43</v>
          </cell>
          <cell r="BE95">
            <v>120876.43</v>
          </cell>
          <cell r="BF95">
            <v>120876.43</v>
          </cell>
          <cell r="BG95">
            <v>120876.43</v>
          </cell>
          <cell r="BH95">
            <v>120876.43</v>
          </cell>
          <cell r="BI95">
            <v>120876.43</v>
          </cell>
          <cell r="BJ95">
            <v>120876.43</v>
          </cell>
          <cell r="BK95">
            <v>120876.43</v>
          </cell>
          <cell r="BL95">
            <v>120876.43</v>
          </cell>
          <cell r="BM95">
            <v>120876.43</v>
          </cell>
          <cell r="BN95">
            <v>120876.43</v>
          </cell>
          <cell r="BO95">
            <v>120876.43</v>
          </cell>
          <cell r="BP95">
            <v>120876.43</v>
          </cell>
          <cell r="BQ95">
            <v>120876.43</v>
          </cell>
          <cell r="BR95">
            <v>120876.43</v>
          </cell>
          <cell r="BS95">
            <v>120876.43</v>
          </cell>
          <cell r="BT95">
            <v>120876.43</v>
          </cell>
          <cell r="BU95">
            <v>120876.43</v>
          </cell>
          <cell r="BV95">
            <v>120876.43</v>
          </cell>
          <cell r="BW95">
            <v>120876.43</v>
          </cell>
          <cell r="BX95">
            <v>120876.43</v>
          </cell>
          <cell r="BY95">
            <v>120876.43</v>
          </cell>
          <cell r="BZ95">
            <v>120876.43</v>
          </cell>
          <cell r="CA95">
            <v>120876.43</v>
          </cell>
          <cell r="CB95">
            <v>120876.43</v>
          </cell>
          <cell r="CC95">
            <v>120876.43</v>
          </cell>
          <cell r="CD95">
            <v>120876.43</v>
          </cell>
          <cell r="CE95">
            <v>120876.43</v>
          </cell>
          <cell r="CF95">
            <v>120876.43</v>
          </cell>
          <cell r="CG95">
            <v>120876.43</v>
          </cell>
          <cell r="CH95">
            <v>120876.43</v>
          </cell>
          <cell r="CI95">
            <v>120876.43</v>
          </cell>
          <cell r="CJ95">
            <v>120876.43</v>
          </cell>
          <cell r="CK95">
            <v>107445.71</v>
          </cell>
          <cell r="CL95">
            <v>107445.71</v>
          </cell>
          <cell r="CM95">
            <v>107445.71</v>
          </cell>
          <cell r="CN95">
            <v>107445.71</v>
          </cell>
          <cell r="CO95">
            <v>107445.71</v>
          </cell>
          <cell r="CP95">
            <v>107445.71</v>
          </cell>
          <cell r="CQ95">
            <v>107445.71</v>
          </cell>
          <cell r="CR95">
            <v>107445.71</v>
          </cell>
          <cell r="CS95">
            <v>107445.71</v>
          </cell>
          <cell r="CT95">
            <v>107445.71</v>
          </cell>
          <cell r="CU95">
            <v>107445.71</v>
          </cell>
          <cell r="CV95">
            <v>107445.71</v>
          </cell>
          <cell r="CW95">
            <v>107445.71</v>
          </cell>
          <cell r="CX95">
            <v>107445.71</v>
          </cell>
          <cell r="CY95">
            <v>107445.71</v>
          </cell>
          <cell r="CZ95">
            <v>107445.71</v>
          </cell>
          <cell r="DA95">
            <v>107445.71</v>
          </cell>
          <cell r="DB95">
            <v>107445.71</v>
          </cell>
          <cell r="DC95">
            <v>107445.71</v>
          </cell>
          <cell r="DD95">
            <v>107445.71</v>
          </cell>
          <cell r="DE95">
            <v>107445.71</v>
          </cell>
          <cell r="DF95">
            <v>107445.71</v>
          </cell>
          <cell r="DG95">
            <v>107445.71</v>
          </cell>
          <cell r="DH95">
            <v>107445.71</v>
          </cell>
          <cell r="DI95">
            <v>107445.71</v>
          </cell>
          <cell r="DJ95">
            <v>107445.71</v>
          </cell>
          <cell r="DK95">
            <v>107445.71</v>
          </cell>
          <cell r="DL95">
            <v>107445.71</v>
          </cell>
          <cell r="DM95">
            <v>107445.71</v>
          </cell>
          <cell r="DN95">
            <v>107445.71</v>
          </cell>
          <cell r="DO95">
            <v>107445.71</v>
          </cell>
          <cell r="DP95">
            <v>107445.71</v>
          </cell>
          <cell r="DQ95">
            <v>107445.71</v>
          </cell>
        </row>
        <row r="96">
          <cell r="A96">
            <v>680</v>
          </cell>
          <cell r="B96">
            <v>-246794.27474566465</v>
          </cell>
          <cell r="C96">
            <v>-229891.61146933612</v>
          </cell>
          <cell r="D96">
            <v>-246818.57618450918</v>
          </cell>
          <cell r="E96">
            <v>-239207.16302640931</v>
          </cell>
          <cell r="F96">
            <v>-241284.93604761735</v>
          </cell>
          <cell r="G96">
            <v>-950397.88385140116</v>
          </cell>
          <cell r="H96">
            <v>-225726.95238735329</v>
          </cell>
          <cell r="I96">
            <v>-238934.78439936007</v>
          </cell>
          <cell r="J96">
            <v>-269817.86293096136</v>
          </cell>
          <cell r="K96">
            <v>-235670.29111457706</v>
          </cell>
          <cell r="L96">
            <v>-276767.06188054755</v>
          </cell>
          <cell r="M96">
            <v>-807805.14119126287</v>
          </cell>
          <cell r="N96">
            <v>-85526</v>
          </cell>
          <cell r="O96">
            <v>-85526</v>
          </cell>
          <cell r="P96">
            <v>-85526</v>
          </cell>
          <cell r="Q96">
            <v>-85526</v>
          </cell>
          <cell r="R96">
            <v>-85526</v>
          </cell>
          <cell r="S96">
            <v>-85526</v>
          </cell>
          <cell r="T96">
            <v>-85526</v>
          </cell>
          <cell r="U96">
            <v>-85526</v>
          </cell>
          <cell r="V96">
            <v>-85526</v>
          </cell>
          <cell r="W96">
            <v>-85526</v>
          </cell>
          <cell r="X96">
            <v>-85526</v>
          </cell>
          <cell r="Y96">
            <v>-85526</v>
          </cell>
          <cell r="Z96">
            <v>-87664.15</v>
          </cell>
          <cell r="AA96">
            <v>-87664.15</v>
          </cell>
          <cell r="AB96">
            <v>-87664.15</v>
          </cell>
          <cell r="AC96">
            <v>-87664.15</v>
          </cell>
          <cell r="AD96">
            <v>-87664.15</v>
          </cell>
          <cell r="AE96">
            <v>-87664.15</v>
          </cell>
          <cell r="AF96">
            <v>-87664.15</v>
          </cell>
          <cell r="AG96">
            <v>-87664.15</v>
          </cell>
          <cell r="AH96">
            <v>-87664.15</v>
          </cell>
          <cell r="AI96">
            <v>-87664.15</v>
          </cell>
          <cell r="AJ96">
            <v>-87664.15</v>
          </cell>
          <cell r="AK96">
            <v>-87664.15</v>
          </cell>
          <cell r="AL96">
            <v>-89855.753749999974</v>
          </cell>
          <cell r="AM96">
            <v>-89855.753749999974</v>
          </cell>
          <cell r="AN96">
            <v>-89855.753749999974</v>
          </cell>
          <cell r="AO96">
            <v>-89855.753749999974</v>
          </cell>
          <cell r="AP96">
            <v>-89855.753749999974</v>
          </cell>
          <cell r="AQ96">
            <v>-89855.753749999974</v>
          </cell>
          <cell r="AR96">
            <v>-89855.753749999974</v>
          </cell>
          <cell r="AS96">
            <v>-89855.753749999974</v>
          </cell>
          <cell r="AT96">
            <v>-89855.753749999974</v>
          </cell>
          <cell r="AU96">
            <v>-89855.753749999974</v>
          </cell>
          <cell r="AV96">
            <v>-89855.753749999974</v>
          </cell>
          <cell r="AW96">
            <v>-89855.753749999974</v>
          </cell>
          <cell r="AX96">
            <v>-92102.147593749978</v>
          </cell>
          <cell r="AY96">
            <v>-92102.147593749978</v>
          </cell>
          <cell r="AZ96">
            <v>-92102.147593749978</v>
          </cell>
          <cell r="BA96">
            <v>-92102.147593749978</v>
          </cell>
          <cell r="BB96">
            <v>-92102.147593749978</v>
          </cell>
          <cell r="BC96">
            <v>-92102.147593749978</v>
          </cell>
          <cell r="BD96">
            <v>-92102.147593749978</v>
          </cell>
          <cell r="BE96">
            <v>-92102.147593749978</v>
          </cell>
          <cell r="BF96">
            <v>-92102.147593749978</v>
          </cell>
          <cell r="BG96">
            <v>-92102.147593749978</v>
          </cell>
          <cell r="BH96">
            <v>-92102.147593749978</v>
          </cell>
          <cell r="BI96">
            <v>-92102.147593749978</v>
          </cell>
          <cell r="BJ96">
            <v>-94404.70128359372</v>
          </cell>
          <cell r="BK96">
            <v>-94404.70128359372</v>
          </cell>
          <cell r="BL96">
            <v>-94404.70128359372</v>
          </cell>
          <cell r="BM96">
            <v>-94404.70128359372</v>
          </cell>
          <cell r="BN96">
            <v>-94404.70128359372</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row>
        <row r="97">
          <cell r="A97">
            <v>681</v>
          </cell>
          <cell r="B97">
            <v>-228856</v>
          </cell>
          <cell r="C97">
            <v>-228856</v>
          </cell>
          <cell r="D97">
            <v>-1150856</v>
          </cell>
          <cell r="E97">
            <v>-1150856</v>
          </cell>
          <cell r="F97">
            <v>-1150856</v>
          </cell>
          <cell r="G97">
            <v>-1150856</v>
          </cell>
          <cell r="H97">
            <v>-1150856</v>
          </cell>
          <cell r="I97">
            <v>-1150856</v>
          </cell>
          <cell r="J97">
            <v>-1166789</v>
          </cell>
          <cell r="K97">
            <v>-244789</v>
          </cell>
          <cell r="L97">
            <v>-244789</v>
          </cell>
          <cell r="M97">
            <v>-244789</v>
          </cell>
          <cell r="N97">
            <v>-47592.668750000004</v>
          </cell>
          <cell r="O97">
            <v>-47592.668750000004</v>
          </cell>
          <cell r="P97">
            <v>-47592.668750000004</v>
          </cell>
          <cell r="Q97">
            <v>-47592.668750000004</v>
          </cell>
          <cell r="R97">
            <v>-47592.668750000004</v>
          </cell>
          <cell r="S97">
            <v>-47592.668750000004</v>
          </cell>
          <cell r="T97">
            <v>-47592.668750000004</v>
          </cell>
          <cell r="U97">
            <v>-47592.668750000004</v>
          </cell>
          <cell r="V97">
            <v>-47592.668750000004</v>
          </cell>
          <cell r="W97">
            <v>-47592.668750000004</v>
          </cell>
          <cell r="X97">
            <v>-47592.668750000004</v>
          </cell>
          <cell r="Y97">
            <v>-47592.668750000004</v>
          </cell>
          <cell r="Z97">
            <v>-47592.668750000004</v>
          </cell>
          <cell r="AA97">
            <v>-47592.668750000004</v>
          </cell>
          <cell r="AB97">
            <v>-47592.668750000004</v>
          </cell>
          <cell r="AC97">
            <v>-47592.668750000004</v>
          </cell>
          <cell r="AD97">
            <v>-47592.668750000004</v>
          </cell>
          <cell r="AE97">
            <v>-47592.668750000004</v>
          </cell>
          <cell r="AF97">
            <v>-47592.668750000004</v>
          </cell>
          <cell r="AG97">
            <v>-47592.668750000004</v>
          </cell>
          <cell r="AH97">
            <v>-47592.668750000004</v>
          </cell>
          <cell r="AI97">
            <v>-47592.668750000004</v>
          </cell>
          <cell r="AJ97">
            <v>-47592.668750000004</v>
          </cell>
          <cell r="AK97">
            <v>-47592.668750000004</v>
          </cell>
          <cell r="AL97">
            <v>-47592.668750000004</v>
          </cell>
          <cell r="AM97">
            <v>-47592.668750000004</v>
          </cell>
          <cell r="AN97">
            <v>-47592.668750000004</v>
          </cell>
          <cell r="AO97">
            <v>-47592.668750000004</v>
          </cell>
          <cell r="AP97">
            <v>-47592.668750000004</v>
          </cell>
          <cell r="AQ97">
            <v>-47592.668750000004</v>
          </cell>
          <cell r="AR97">
            <v>-47592.668750000004</v>
          </cell>
          <cell r="AS97">
            <v>-47592.668750000004</v>
          </cell>
          <cell r="AT97">
            <v>-47592.668750000004</v>
          </cell>
          <cell r="AU97">
            <v>-47592.668750000004</v>
          </cell>
          <cell r="AV97">
            <v>-47592.668750000004</v>
          </cell>
          <cell r="AW97">
            <v>-47592.668750000004</v>
          </cell>
          <cell r="AX97">
            <v>-47592.668750000004</v>
          </cell>
          <cell r="AY97">
            <v>-47592.668750000004</v>
          </cell>
          <cell r="AZ97">
            <v>-47592.668750000004</v>
          </cell>
          <cell r="BA97">
            <v>-47592.668750000004</v>
          </cell>
          <cell r="BB97">
            <v>-47592.668750000004</v>
          </cell>
          <cell r="BC97">
            <v>-47592.668750000004</v>
          </cell>
          <cell r="BD97">
            <v>-47592.668750000004</v>
          </cell>
          <cell r="BE97">
            <v>-47592.668750000004</v>
          </cell>
          <cell r="BF97">
            <v>-47592.668750000004</v>
          </cell>
          <cell r="BG97">
            <v>-47592.668750000004</v>
          </cell>
          <cell r="BH97">
            <v>-47592.668750000004</v>
          </cell>
          <cell r="BI97">
            <v>-47592.668750000004</v>
          </cell>
          <cell r="BJ97">
            <v>-47592.668750000004</v>
          </cell>
          <cell r="BK97">
            <v>-47592.668750000004</v>
          </cell>
          <cell r="BL97">
            <v>-47592.668750000004</v>
          </cell>
          <cell r="BM97">
            <v>-47592.668750000004</v>
          </cell>
          <cell r="BN97">
            <v>-47592.668750000004</v>
          </cell>
          <cell r="BO97">
            <v>-47592.668750000004</v>
          </cell>
          <cell r="BP97">
            <v>-47592.668750000004</v>
          </cell>
          <cell r="BQ97">
            <v>-47592.668750000004</v>
          </cell>
          <cell r="BR97">
            <v>-47592.668750000004</v>
          </cell>
          <cell r="BS97">
            <v>-47592.668750000004</v>
          </cell>
          <cell r="BT97">
            <v>-47592.668750000004</v>
          </cell>
          <cell r="BU97">
            <v>-47592.668750000004</v>
          </cell>
          <cell r="BV97">
            <v>-47592.668750000004</v>
          </cell>
          <cell r="BW97">
            <v>-47592.668750000004</v>
          </cell>
          <cell r="BX97">
            <v>-47592.668750000004</v>
          </cell>
          <cell r="BY97">
            <v>-47592.668750000004</v>
          </cell>
          <cell r="BZ97">
            <v>-47592.668750000004</v>
          </cell>
          <cell r="CA97">
            <v>-47592.668750000004</v>
          </cell>
          <cell r="CB97">
            <v>-47592.668750000004</v>
          </cell>
          <cell r="CC97">
            <v>-47592.668750000004</v>
          </cell>
          <cell r="CD97">
            <v>-47592.668750000004</v>
          </cell>
          <cell r="CE97">
            <v>-47592.668750000004</v>
          </cell>
          <cell r="CF97">
            <v>-47592.668750000004</v>
          </cell>
          <cell r="CG97">
            <v>-47592.668750000004</v>
          </cell>
          <cell r="CH97">
            <v>-47592.668750000004</v>
          </cell>
          <cell r="CI97">
            <v>-47592.668750000004</v>
          </cell>
          <cell r="CJ97">
            <v>-47592.668750000004</v>
          </cell>
          <cell r="CK97">
            <v>-47592.668750000004</v>
          </cell>
          <cell r="CL97">
            <v>-47592.668750000004</v>
          </cell>
          <cell r="CM97">
            <v>-47592.668750000004</v>
          </cell>
          <cell r="CN97">
            <v>-47592.668750000004</v>
          </cell>
          <cell r="CO97">
            <v>-47592.668750000004</v>
          </cell>
          <cell r="CP97">
            <v>-47592.668750000004</v>
          </cell>
          <cell r="CQ97">
            <v>-47592.668750000004</v>
          </cell>
          <cell r="CR97">
            <v>-47592.668750000004</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row>
        <row r="98">
          <cell r="A98">
            <v>683</v>
          </cell>
          <cell r="B98">
            <v>-1042899</v>
          </cell>
          <cell r="C98">
            <v>-1042899</v>
          </cell>
          <cell r="D98">
            <v>-1042899</v>
          </cell>
          <cell r="E98">
            <v>-1042899</v>
          </cell>
          <cell r="F98">
            <v>-1042899</v>
          </cell>
          <cell r="G98">
            <v>-1042899</v>
          </cell>
          <cell r="H98">
            <v>-1042899</v>
          </cell>
          <cell r="I98">
            <v>-1042899</v>
          </cell>
          <cell r="J98">
            <v>-1042899</v>
          </cell>
          <cell r="K98">
            <v>-1042899</v>
          </cell>
          <cell r="L98">
            <v>-1042899</v>
          </cell>
          <cell r="M98">
            <v>-1042899</v>
          </cell>
          <cell r="N98">
            <v>-2902</v>
          </cell>
          <cell r="O98">
            <v>-2902</v>
          </cell>
          <cell r="P98">
            <v>-2902</v>
          </cell>
          <cell r="Q98">
            <v>-2902</v>
          </cell>
          <cell r="R98">
            <v>-2902</v>
          </cell>
          <cell r="S98">
            <v>-2902</v>
          </cell>
          <cell r="T98">
            <v>-2902</v>
          </cell>
          <cell r="U98">
            <v>-2902</v>
          </cell>
          <cell r="V98">
            <v>-2902</v>
          </cell>
          <cell r="W98">
            <v>-2902</v>
          </cell>
          <cell r="X98">
            <v>-2902</v>
          </cell>
          <cell r="Y98">
            <v>-2902</v>
          </cell>
          <cell r="Z98">
            <v>-2902</v>
          </cell>
          <cell r="AA98">
            <v>-2902</v>
          </cell>
          <cell r="AB98">
            <v>-2902</v>
          </cell>
          <cell r="AC98">
            <v>-2902</v>
          </cell>
          <cell r="AD98">
            <v>-2902</v>
          </cell>
          <cell r="AE98">
            <v>-2902</v>
          </cell>
          <cell r="AF98">
            <v>-2902</v>
          </cell>
          <cell r="AG98">
            <v>-2902</v>
          </cell>
          <cell r="AH98">
            <v>-2902</v>
          </cell>
          <cell r="AI98">
            <v>-2902</v>
          </cell>
          <cell r="AJ98">
            <v>-2902</v>
          </cell>
          <cell r="AK98">
            <v>-2902</v>
          </cell>
          <cell r="AL98">
            <v>-2902</v>
          </cell>
          <cell r="AM98">
            <v>-2902</v>
          </cell>
          <cell r="AN98">
            <v>-2902</v>
          </cell>
          <cell r="AO98">
            <v>-2902</v>
          </cell>
          <cell r="AP98">
            <v>-2902</v>
          </cell>
          <cell r="AQ98">
            <v>-2902</v>
          </cell>
          <cell r="AR98">
            <v>-2902</v>
          </cell>
          <cell r="AS98">
            <v>-2902</v>
          </cell>
          <cell r="AT98">
            <v>-2902</v>
          </cell>
          <cell r="AU98">
            <v>-2902</v>
          </cell>
          <cell r="AV98">
            <v>-2902</v>
          </cell>
          <cell r="AW98">
            <v>-2902</v>
          </cell>
          <cell r="AX98">
            <v>-2902</v>
          </cell>
          <cell r="AY98">
            <v>-2902</v>
          </cell>
          <cell r="AZ98">
            <v>-2902</v>
          </cell>
          <cell r="BA98">
            <v>-2902</v>
          </cell>
          <cell r="BB98">
            <v>-2902</v>
          </cell>
          <cell r="BC98">
            <v>-2902</v>
          </cell>
          <cell r="BD98">
            <v>-2902</v>
          </cell>
          <cell r="BE98">
            <v>-2902</v>
          </cell>
          <cell r="BF98">
            <v>-2902</v>
          </cell>
          <cell r="BG98">
            <v>-2902</v>
          </cell>
          <cell r="BH98">
            <v>-2902</v>
          </cell>
          <cell r="BI98">
            <v>-2902</v>
          </cell>
          <cell r="BJ98">
            <v>-2902</v>
          </cell>
          <cell r="BK98">
            <v>-2902</v>
          </cell>
          <cell r="BL98">
            <v>-2902</v>
          </cell>
          <cell r="BM98">
            <v>-2902</v>
          </cell>
          <cell r="BN98">
            <v>-2902</v>
          </cell>
          <cell r="BO98">
            <v>-2902</v>
          </cell>
          <cell r="BP98">
            <v>-2902</v>
          </cell>
          <cell r="BQ98">
            <v>-2902</v>
          </cell>
          <cell r="BR98">
            <v>-2902</v>
          </cell>
          <cell r="BS98">
            <v>-2902</v>
          </cell>
          <cell r="BT98">
            <v>-2902</v>
          </cell>
          <cell r="BU98">
            <v>-2902</v>
          </cell>
          <cell r="BV98">
            <v>-2902</v>
          </cell>
          <cell r="BW98">
            <v>-2902</v>
          </cell>
          <cell r="BX98">
            <v>-2902</v>
          </cell>
          <cell r="BY98">
            <v>-2902</v>
          </cell>
          <cell r="BZ98">
            <v>-2902</v>
          </cell>
          <cell r="CA98">
            <v>-2902</v>
          </cell>
          <cell r="CB98">
            <v>-2902</v>
          </cell>
          <cell r="CC98">
            <v>-2902</v>
          </cell>
          <cell r="CD98">
            <v>-2902</v>
          </cell>
          <cell r="CE98">
            <v>-2902</v>
          </cell>
          <cell r="CF98">
            <v>-2902</v>
          </cell>
          <cell r="CG98">
            <v>-2902</v>
          </cell>
          <cell r="CH98">
            <v>-2902</v>
          </cell>
          <cell r="CI98">
            <v>-2902</v>
          </cell>
          <cell r="CJ98">
            <v>-2902</v>
          </cell>
          <cell r="CK98">
            <v>-2902</v>
          </cell>
          <cell r="CL98">
            <v>-2902</v>
          </cell>
          <cell r="CM98">
            <v>-2902</v>
          </cell>
          <cell r="CN98">
            <v>-2902</v>
          </cell>
          <cell r="CO98">
            <v>-2902</v>
          </cell>
          <cell r="CP98">
            <v>-2902</v>
          </cell>
          <cell r="CQ98">
            <v>-2902</v>
          </cell>
          <cell r="CR98">
            <v>-2902</v>
          </cell>
          <cell r="CS98">
            <v>-2902</v>
          </cell>
          <cell r="CT98">
            <v>-2902</v>
          </cell>
          <cell r="CU98">
            <v>-2902</v>
          </cell>
          <cell r="CV98">
            <v>-2902</v>
          </cell>
          <cell r="CW98">
            <v>-2902</v>
          </cell>
          <cell r="CX98">
            <v>-2902</v>
          </cell>
          <cell r="CY98">
            <v>-2902</v>
          </cell>
          <cell r="CZ98">
            <v>-2902</v>
          </cell>
          <cell r="DA98">
            <v>-2902</v>
          </cell>
          <cell r="DB98">
            <v>-2902</v>
          </cell>
          <cell r="DC98">
            <v>-2902</v>
          </cell>
          <cell r="DD98">
            <v>-2902</v>
          </cell>
          <cell r="DE98">
            <v>-2902</v>
          </cell>
          <cell r="DF98">
            <v>-2902</v>
          </cell>
          <cell r="DG98">
            <v>-2902</v>
          </cell>
          <cell r="DH98">
            <v>-2902</v>
          </cell>
          <cell r="DI98">
            <v>-2902</v>
          </cell>
          <cell r="DJ98">
            <v>-2902</v>
          </cell>
          <cell r="DK98">
            <v>-2902</v>
          </cell>
          <cell r="DL98">
            <v>-2902</v>
          </cell>
          <cell r="DM98">
            <v>-2902</v>
          </cell>
          <cell r="DN98">
            <v>-2902</v>
          </cell>
          <cell r="DO98">
            <v>-2902</v>
          </cell>
          <cell r="DP98">
            <v>-2902</v>
          </cell>
          <cell r="DQ98">
            <v>-2902</v>
          </cell>
        </row>
        <row r="99">
          <cell r="A99">
            <v>684</v>
          </cell>
          <cell r="B99">
            <v>-47556.166666666664</v>
          </cell>
          <cell r="C99">
            <v>-47556.166666666664</v>
          </cell>
          <cell r="D99">
            <v>-47556.166666666664</v>
          </cell>
          <cell r="E99">
            <v>-47556.166666666664</v>
          </cell>
          <cell r="F99">
            <v>-47556.166666666664</v>
          </cell>
          <cell r="G99">
            <v>-47556.166666666664</v>
          </cell>
          <cell r="H99">
            <v>-47556.166666666664</v>
          </cell>
          <cell r="I99">
            <v>-47556.166666666664</v>
          </cell>
          <cell r="J99">
            <v>-47556.166666666664</v>
          </cell>
          <cell r="K99">
            <v>-47556.166666666664</v>
          </cell>
          <cell r="L99">
            <v>-47556.166666666664</v>
          </cell>
          <cell r="M99">
            <v>-47556.166666666664</v>
          </cell>
          <cell r="N99">
            <v>-251277.70407021089</v>
          </cell>
          <cell r="O99">
            <v>-234067.9757443624</v>
          </cell>
          <cell r="P99">
            <v>-251302.44698519443</v>
          </cell>
          <cell r="Q99">
            <v>-243552.75982138907</v>
          </cell>
          <cell r="R99">
            <v>-245668.27905248239</v>
          </cell>
          <cell r="S99">
            <v>-967663.44540803495</v>
          </cell>
          <cell r="T99">
            <v>-229827.65868905687</v>
          </cell>
          <cell r="U99">
            <v>-243275.43298261511</v>
          </cell>
          <cell r="V99">
            <v>-274719.55410754046</v>
          </cell>
          <cell r="W99">
            <v>-239951.63473649189</v>
          </cell>
          <cell r="X99">
            <v>-281794.9968380442</v>
          </cell>
          <cell r="Y99">
            <v>-822480.26792290423</v>
          </cell>
          <cell r="Z99">
            <v>-256303.25815161513</v>
          </cell>
          <cell r="AA99">
            <v>-238749.33525924964</v>
          </cell>
          <cell r="AB99">
            <v>-256328.49592489834</v>
          </cell>
          <cell r="AC99">
            <v>-248423.81501781684</v>
          </cell>
          <cell r="AD99">
            <v>-250581.64463353207</v>
          </cell>
          <cell r="AE99">
            <v>-987016.71431619569</v>
          </cell>
          <cell r="AF99">
            <v>-234424.21186283801</v>
          </cell>
          <cell r="AG99">
            <v>-248140.94164226743</v>
          </cell>
          <cell r="AH99">
            <v>-280213.94518969127</v>
          </cell>
          <cell r="AI99">
            <v>-244750.66743122172</v>
          </cell>
          <cell r="AJ99">
            <v>-287430.89677480509</v>
          </cell>
          <cell r="AK99">
            <v>-838929.87328136235</v>
          </cell>
          <cell r="AL99">
            <v>-261450.68191949339</v>
          </cell>
          <cell r="AM99">
            <v>-243544.21774237292</v>
          </cell>
          <cell r="AN99">
            <v>-261476.42655139006</v>
          </cell>
          <cell r="AO99">
            <v>-253412.99330275803</v>
          </cell>
          <cell r="AP99">
            <v>-255614.15932992217</v>
          </cell>
          <cell r="AQ99">
            <v>-1006839.2999953793</v>
          </cell>
          <cell r="AR99">
            <v>-239132.23145108335</v>
          </cell>
          <cell r="AS99">
            <v>-253124.43888691629</v>
          </cell>
          <cell r="AT99">
            <v>-285841.57525558426</v>
          </cell>
          <cell r="AU99">
            <v>-249666.07666879878</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row>
        <row r="100">
          <cell r="A100">
            <v>695</v>
          </cell>
          <cell r="B100">
            <v>-120480</v>
          </cell>
          <cell r="C100">
            <v>-120480</v>
          </cell>
          <cell r="D100">
            <v>-120480</v>
          </cell>
          <cell r="E100">
            <v>-120480</v>
          </cell>
          <cell r="F100">
            <v>-120480</v>
          </cell>
          <cell r="G100">
            <v>-120480</v>
          </cell>
          <cell r="H100">
            <v>-120480</v>
          </cell>
          <cell r="I100">
            <v>-120480</v>
          </cell>
          <cell r="J100">
            <v>-120480</v>
          </cell>
          <cell r="K100">
            <v>-120480</v>
          </cell>
          <cell r="L100">
            <v>-120480</v>
          </cell>
          <cell r="M100">
            <v>-120480</v>
          </cell>
          <cell r="N100">
            <v>-243361</v>
          </cell>
          <cell r="O100">
            <v>-243361</v>
          </cell>
          <cell r="P100">
            <v>-243361</v>
          </cell>
          <cell r="Q100">
            <v>-243361</v>
          </cell>
          <cell r="R100">
            <v>-243361</v>
          </cell>
          <cell r="S100">
            <v>-243361</v>
          </cell>
          <cell r="T100">
            <v>-243361</v>
          </cell>
          <cell r="U100">
            <v>-243361</v>
          </cell>
          <cell r="V100">
            <v>-231939</v>
          </cell>
          <cell r="W100">
            <v>-231939</v>
          </cell>
          <cell r="X100">
            <v>-231939</v>
          </cell>
          <cell r="Y100">
            <v>-231939</v>
          </cell>
          <cell r="Z100">
            <v>-236038</v>
          </cell>
          <cell r="AA100">
            <v>-236038</v>
          </cell>
          <cell r="AB100">
            <v>-236038</v>
          </cell>
          <cell r="AC100">
            <v>-236038</v>
          </cell>
          <cell r="AD100">
            <v>-236038</v>
          </cell>
          <cell r="AE100">
            <v>-236038</v>
          </cell>
          <cell r="AF100">
            <v>-236038</v>
          </cell>
          <cell r="AG100">
            <v>-236038</v>
          </cell>
          <cell r="AH100">
            <v>-236038</v>
          </cell>
          <cell r="AI100">
            <v>-236038</v>
          </cell>
          <cell r="AJ100">
            <v>-236038</v>
          </cell>
          <cell r="AK100">
            <v>-236038</v>
          </cell>
          <cell r="AL100">
            <v>-240252</v>
          </cell>
          <cell r="AM100">
            <v>-240252</v>
          </cell>
          <cell r="AN100">
            <v>-240252</v>
          </cell>
          <cell r="AO100">
            <v>-240252</v>
          </cell>
          <cell r="AP100">
            <v>-240252</v>
          </cell>
          <cell r="AQ100">
            <v>-240252</v>
          </cell>
          <cell r="AR100">
            <v>-240252</v>
          </cell>
          <cell r="AS100">
            <v>-240252</v>
          </cell>
          <cell r="AT100">
            <v>-240252</v>
          </cell>
          <cell r="AU100">
            <v>-240252</v>
          </cell>
          <cell r="AV100">
            <v>-240252</v>
          </cell>
          <cell r="AW100">
            <v>-240252</v>
          </cell>
          <cell r="AX100">
            <v>-244669</v>
          </cell>
          <cell r="AY100">
            <v>-244669</v>
          </cell>
          <cell r="AZ100">
            <v>-244669</v>
          </cell>
          <cell r="BA100">
            <v>-244669</v>
          </cell>
          <cell r="BB100">
            <v>-244669</v>
          </cell>
          <cell r="BC100">
            <v>-244669</v>
          </cell>
          <cell r="BD100">
            <v>-244669</v>
          </cell>
          <cell r="BE100">
            <v>-244669</v>
          </cell>
          <cell r="BF100">
            <v>-244669</v>
          </cell>
          <cell r="BG100">
            <v>-244669</v>
          </cell>
          <cell r="BH100">
            <v>-244669</v>
          </cell>
          <cell r="BI100">
            <v>-244669</v>
          </cell>
          <cell r="BJ100">
            <v>-249058</v>
          </cell>
          <cell r="BK100">
            <v>-249058</v>
          </cell>
          <cell r="BL100">
            <v>-249058</v>
          </cell>
          <cell r="BM100">
            <v>-249058</v>
          </cell>
          <cell r="BN100">
            <v>-249058</v>
          </cell>
          <cell r="BO100">
            <v>-249058</v>
          </cell>
          <cell r="BP100">
            <v>-249058</v>
          </cell>
          <cell r="BQ100">
            <v>-249058</v>
          </cell>
          <cell r="BR100">
            <v>-249058</v>
          </cell>
          <cell r="BS100">
            <v>-249058</v>
          </cell>
          <cell r="BT100">
            <v>-249058</v>
          </cell>
          <cell r="BU100">
            <v>-249058</v>
          </cell>
          <cell r="BV100">
            <v>-253474</v>
          </cell>
          <cell r="BW100">
            <v>-253474</v>
          </cell>
          <cell r="BX100">
            <v>-253474</v>
          </cell>
          <cell r="BY100">
            <v>-253474</v>
          </cell>
          <cell r="BZ100">
            <v>-253474</v>
          </cell>
          <cell r="CA100">
            <v>-253474</v>
          </cell>
          <cell r="CB100">
            <v>-253474</v>
          </cell>
          <cell r="CC100">
            <v>-253474</v>
          </cell>
          <cell r="CD100">
            <v>-253474</v>
          </cell>
          <cell r="CE100">
            <v>-253474</v>
          </cell>
          <cell r="CF100">
            <v>-253474</v>
          </cell>
          <cell r="CG100">
            <v>-253474</v>
          </cell>
          <cell r="CH100">
            <v>-241339</v>
          </cell>
          <cell r="CI100">
            <v>-241339</v>
          </cell>
          <cell r="CJ100">
            <v>-241339</v>
          </cell>
          <cell r="CK100">
            <v>-241339</v>
          </cell>
          <cell r="CL100">
            <v>-241339</v>
          </cell>
          <cell r="CM100">
            <v>-241339</v>
          </cell>
          <cell r="CN100">
            <v>-241339</v>
          </cell>
          <cell r="CO100">
            <v>-241339</v>
          </cell>
          <cell r="CP100">
            <v>-241339</v>
          </cell>
          <cell r="CQ100">
            <v>-241339</v>
          </cell>
          <cell r="CR100">
            <v>-241339</v>
          </cell>
          <cell r="CS100">
            <v>-241339</v>
          </cell>
          <cell r="CT100">
            <v>-245925</v>
          </cell>
          <cell r="CU100">
            <v>-245925</v>
          </cell>
          <cell r="CV100">
            <v>-245925</v>
          </cell>
          <cell r="CW100">
            <v>-245925</v>
          </cell>
          <cell r="CX100">
            <v>-245925</v>
          </cell>
          <cell r="CY100">
            <v>-245925</v>
          </cell>
          <cell r="CZ100">
            <v>-245925</v>
          </cell>
          <cell r="DA100">
            <v>-245925</v>
          </cell>
          <cell r="DB100">
            <v>-245925</v>
          </cell>
          <cell r="DC100">
            <v>-245925</v>
          </cell>
          <cell r="DD100">
            <v>-245925</v>
          </cell>
          <cell r="DE100">
            <v>-245925</v>
          </cell>
          <cell r="DF100">
            <v>-280966</v>
          </cell>
          <cell r="DG100">
            <v>-280966</v>
          </cell>
          <cell r="DH100">
            <v>-280966</v>
          </cell>
          <cell r="DI100">
            <v>-280966</v>
          </cell>
          <cell r="DJ100">
            <v>-280966</v>
          </cell>
          <cell r="DK100">
            <v>-280966</v>
          </cell>
          <cell r="DL100">
            <v>-280966</v>
          </cell>
          <cell r="DM100">
            <v>-280966</v>
          </cell>
          <cell r="DN100">
            <v>-286109</v>
          </cell>
          <cell r="DO100">
            <v>-286109</v>
          </cell>
          <cell r="DP100">
            <v>-286109</v>
          </cell>
          <cell r="DQ100">
            <v>-286109</v>
          </cell>
        </row>
        <row r="101">
          <cell r="A101">
            <v>696</v>
          </cell>
          <cell r="B101">
            <v>-759780</v>
          </cell>
          <cell r="C101">
            <v>-759780</v>
          </cell>
          <cell r="D101">
            <v>-759780</v>
          </cell>
          <cell r="E101">
            <v>-759780</v>
          </cell>
          <cell r="F101">
            <v>-759780</v>
          </cell>
          <cell r="G101">
            <v>-759780</v>
          </cell>
          <cell r="H101">
            <v>-759780</v>
          </cell>
          <cell r="I101">
            <v>-759780</v>
          </cell>
          <cell r="J101">
            <v>-759780</v>
          </cell>
          <cell r="K101">
            <v>-759780</v>
          </cell>
          <cell r="L101">
            <v>-759780</v>
          </cell>
          <cell r="M101">
            <v>-759780</v>
          </cell>
          <cell r="N101">
            <v>-1080128</v>
          </cell>
          <cell r="O101">
            <v>-1080128</v>
          </cell>
          <cell r="P101">
            <v>-1080128</v>
          </cell>
          <cell r="Q101">
            <v>-1080128</v>
          </cell>
          <cell r="R101">
            <v>-1080128</v>
          </cell>
          <cell r="S101">
            <v>-1080128</v>
          </cell>
          <cell r="T101">
            <v>-1080128</v>
          </cell>
          <cell r="U101">
            <v>-1080128</v>
          </cell>
          <cell r="V101">
            <v>-1080128</v>
          </cell>
          <cell r="W101">
            <v>-1080128</v>
          </cell>
          <cell r="X101">
            <v>-173283</v>
          </cell>
          <cell r="Y101">
            <v>-173283</v>
          </cell>
          <cell r="Z101">
            <v>-67590</v>
          </cell>
          <cell r="AA101">
            <v>-67590</v>
          </cell>
          <cell r="AB101">
            <v>-67590</v>
          </cell>
          <cell r="AC101">
            <v>-67590</v>
          </cell>
          <cell r="AD101">
            <v>-67590</v>
          </cell>
          <cell r="AE101">
            <v>-67590</v>
          </cell>
          <cell r="AF101">
            <v>-67590</v>
          </cell>
          <cell r="AG101">
            <v>-67590</v>
          </cell>
          <cell r="AH101">
            <v>-67590</v>
          </cell>
          <cell r="AI101">
            <v>-67590</v>
          </cell>
          <cell r="AJ101">
            <v>-67590</v>
          </cell>
          <cell r="AK101">
            <v>-67590</v>
          </cell>
          <cell r="AL101">
            <v>-67951</v>
          </cell>
          <cell r="AM101">
            <v>-67951</v>
          </cell>
          <cell r="AN101">
            <v>-67951</v>
          </cell>
          <cell r="AO101">
            <v>-67951</v>
          </cell>
          <cell r="AP101">
            <v>-67951</v>
          </cell>
          <cell r="AQ101">
            <v>-67951</v>
          </cell>
          <cell r="AR101">
            <v>-67951</v>
          </cell>
          <cell r="AS101">
            <v>-67951</v>
          </cell>
          <cell r="AT101">
            <v>-67951</v>
          </cell>
          <cell r="AU101">
            <v>-67951</v>
          </cell>
          <cell r="AV101">
            <v>-67951</v>
          </cell>
          <cell r="AW101">
            <v>-67951</v>
          </cell>
          <cell r="AX101">
            <v>-68555</v>
          </cell>
          <cell r="AY101">
            <v>-68555</v>
          </cell>
          <cell r="AZ101">
            <v>-68555</v>
          </cell>
          <cell r="BA101">
            <v>-68555</v>
          </cell>
          <cell r="BB101">
            <v>-68555</v>
          </cell>
          <cell r="BC101">
            <v>-68555</v>
          </cell>
          <cell r="BD101">
            <v>-68555</v>
          </cell>
          <cell r="BE101">
            <v>-68555</v>
          </cell>
          <cell r="BF101">
            <v>-68555</v>
          </cell>
          <cell r="BG101">
            <v>-68555</v>
          </cell>
          <cell r="BH101">
            <v>-68555</v>
          </cell>
          <cell r="BI101">
            <v>-68555</v>
          </cell>
          <cell r="BJ101">
            <v>-69142</v>
          </cell>
          <cell r="BK101">
            <v>-69142</v>
          </cell>
          <cell r="BL101">
            <v>-69142</v>
          </cell>
          <cell r="BM101">
            <v>-69142</v>
          </cell>
          <cell r="BN101">
            <v>-69142</v>
          </cell>
          <cell r="BO101">
            <v>-69142</v>
          </cell>
          <cell r="BP101">
            <v>-69142</v>
          </cell>
          <cell r="BQ101">
            <v>-69142</v>
          </cell>
          <cell r="BR101">
            <v>-69142</v>
          </cell>
          <cell r="BS101">
            <v>-69142</v>
          </cell>
          <cell r="BT101">
            <v>-69142</v>
          </cell>
          <cell r="BU101">
            <v>-69142</v>
          </cell>
          <cell r="BV101">
            <v>-69714</v>
          </cell>
          <cell r="BW101">
            <v>-69714</v>
          </cell>
          <cell r="BX101">
            <v>-69714</v>
          </cell>
          <cell r="BY101">
            <v>-69714</v>
          </cell>
          <cell r="BZ101">
            <v>-69714</v>
          </cell>
          <cell r="CA101">
            <v>-69714</v>
          </cell>
          <cell r="CB101">
            <v>-69714</v>
          </cell>
          <cell r="CC101">
            <v>-69714</v>
          </cell>
          <cell r="CD101">
            <v>-69714</v>
          </cell>
          <cell r="CE101">
            <v>-69714</v>
          </cell>
          <cell r="CF101">
            <v>-69714</v>
          </cell>
          <cell r="CG101">
            <v>-69714</v>
          </cell>
          <cell r="CH101">
            <v>-70295</v>
          </cell>
          <cell r="CI101">
            <v>-70295</v>
          </cell>
          <cell r="CJ101">
            <v>-70295</v>
          </cell>
          <cell r="CK101">
            <v>-70295</v>
          </cell>
          <cell r="CL101">
            <v>-70295</v>
          </cell>
          <cell r="CM101">
            <v>-70295</v>
          </cell>
          <cell r="CN101">
            <v>-70295</v>
          </cell>
          <cell r="CO101">
            <v>-70295</v>
          </cell>
          <cell r="CP101">
            <v>-70295</v>
          </cell>
          <cell r="CQ101">
            <v>-70295</v>
          </cell>
          <cell r="CR101">
            <v>-70295</v>
          </cell>
          <cell r="CS101">
            <v>-70295</v>
          </cell>
          <cell r="CT101">
            <v>-70888</v>
          </cell>
          <cell r="CU101">
            <v>-70888</v>
          </cell>
          <cell r="CV101">
            <v>-70888</v>
          </cell>
          <cell r="CW101">
            <v>-70888</v>
          </cell>
          <cell r="CX101">
            <v>-70888</v>
          </cell>
          <cell r="CY101">
            <v>-70888</v>
          </cell>
          <cell r="CZ101">
            <v>-70888</v>
          </cell>
          <cell r="DA101">
            <v>-70888</v>
          </cell>
          <cell r="DB101">
            <v>-70888</v>
          </cell>
          <cell r="DC101">
            <v>-70888</v>
          </cell>
          <cell r="DD101">
            <v>-70888</v>
          </cell>
          <cell r="DE101">
            <v>-70888</v>
          </cell>
          <cell r="DF101">
            <v>-71492</v>
          </cell>
          <cell r="DG101">
            <v>-71492</v>
          </cell>
          <cell r="DH101">
            <v>-71492</v>
          </cell>
          <cell r="DI101">
            <v>-71492</v>
          </cell>
          <cell r="DJ101">
            <v>-71492</v>
          </cell>
          <cell r="DK101">
            <v>-71492</v>
          </cell>
          <cell r="DL101">
            <v>-71492</v>
          </cell>
          <cell r="DM101">
            <v>-71492</v>
          </cell>
          <cell r="DN101">
            <v>-71492</v>
          </cell>
          <cell r="DO101">
            <v>-71492</v>
          </cell>
          <cell r="DP101">
            <v>-71492</v>
          </cell>
          <cell r="DQ101">
            <v>-71492</v>
          </cell>
        </row>
        <row r="102">
          <cell r="A102">
            <v>701</v>
          </cell>
          <cell r="B102">
            <v>0</v>
          </cell>
          <cell r="C102">
            <v>0</v>
          </cell>
          <cell r="D102">
            <v>0</v>
          </cell>
          <cell r="E102">
            <v>0</v>
          </cell>
          <cell r="F102">
            <v>0</v>
          </cell>
          <cell r="G102">
            <v>-1828571.4282857142</v>
          </cell>
          <cell r="H102">
            <v>-1838877.0082857143</v>
          </cell>
          <cell r="I102">
            <v>-1838661.3582857142</v>
          </cell>
          <cell r="J102">
            <v>-1024931.4841428571</v>
          </cell>
          <cell r="K102">
            <v>107841.33</v>
          </cell>
          <cell r="L102">
            <v>0</v>
          </cell>
          <cell r="M102">
            <v>0</v>
          </cell>
          <cell r="N102">
            <v>-44562.286250000005</v>
          </cell>
          <cell r="O102">
            <v>-44562.286250000005</v>
          </cell>
          <cell r="P102">
            <v>-44562.286250000005</v>
          </cell>
          <cell r="Q102">
            <v>-44562.286250000005</v>
          </cell>
          <cell r="R102">
            <v>-44562.286250000005</v>
          </cell>
          <cell r="S102">
            <v>-44562.286250000005</v>
          </cell>
          <cell r="T102">
            <v>-44562.286250000005</v>
          </cell>
          <cell r="U102">
            <v>-44562.286250000005</v>
          </cell>
          <cell r="V102">
            <v>-44562.286250000005</v>
          </cell>
          <cell r="W102">
            <v>-44562.286250000005</v>
          </cell>
          <cell r="X102">
            <v>-141512.5</v>
          </cell>
          <cell r="Y102">
            <v>-141512.5</v>
          </cell>
          <cell r="Z102">
            <v>-54185.575000000004</v>
          </cell>
          <cell r="AA102">
            <v>-54185.575000000004</v>
          </cell>
          <cell r="AB102">
            <v>-54185.575000000004</v>
          </cell>
          <cell r="AC102">
            <v>-54185.575000000004</v>
          </cell>
          <cell r="AD102">
            <v>-54185.575000000004</v>
          </cell>
          <cell r="AE102">
            <v>-54185.575000000004</v>
          </cell>
          <cell r="AF102">
            <v>-54185.575000000004</v>
          </cell>
          <cell r="AG102">
            <v>-54185.575000000004</v>
          </cell>
          <cell r="AH102">
            <v>-54185.575000000004</v>
          </cell>
          <cell r="AI102">
            <v>-54185.575000000004</v>
          </cell>
          <cell r="AJ102">
            <v>-54185.575000000004</v>
          </cell>
          <cell r="AK102">
            <v>-54185.575000000004</v>
          </cell>
          <cell r="AL102">
            <v>-54205.002312500001</v>
          </cell>
          <cell r="AM102">
            <v>-54205.002312500001</v>
          </cell>
          <cell r="AN102">
            <v>-54205.002312500001</v>
          </cell>
          <cell r="AO102">
            <v>-54205.002312500001</v>
          </cell>
          <cell r="AP102">
            <v>-54205.002312500001</v>
          </cell>
          <cell r="AQ102">
            <v>-54205.002312500001</v>
          </cell>
          <cell r="AR102">
            <v>-54205.002312500001</v>
          </cell>
          <cell r="AS102">
            <v>-54205.002312500001</v>
          </cell>
          <cell r="AT102">
            <v>-54205.002312500001</v>
          </cell>
          <cell r="AU102">
            <v>-54205.002312500001</v>
          </cell>
          <cell r="AV102">
            <v>-54205.002312500001</v>
          </cell>
          <cell r="AW102">
            <v>-54205.002312500001</v>
          </cell>
          <cell r="AX102">
            <v>-54808.820405763545</v>
          </cell>
          <cell r="AY102">
            <v>-54808.820405763545</v>
          </cell>
          <cell r="AZ102">
            <v>-54808.820405763545</v>
          </cell>
          <cell r="BA102">
            <v>-54808.820405763545</v>
          </cell>
          <cell r="BB102">
            <v>-54808.820405763545</v>
          </cell>
          <cell r="BC102">
            <v>-54808.820405763545</v>
          </cell>
          <cell r="BD102">
            <v>-54808.820405763545</v>
          </cell>
          <cell r="BE102">
            <v>-54808.820405763545</v>
          </cell>
          <cell r="BF102">
            <v>-54808.820405763545</v>
          </cell>
          <cell r="BG102">
            <v>-54808.820405763545</v>
          </cell>
          <cell r="BH102">
            <v>-54808.820405763545</v>
          </cell>
          <cell r="BI102">
            <v>-54808.820405763545</v>
          </cell>
          <cell r="BJ102">
            <v>-55395.796745430409</v>
          </cell>
          <cell r="BK102">
            <v>-55395.796745430409</v>
          </cell>
          <cell r="BL102">
            <v>-55395.796745430409</v>
          </cell>
          <cell r="BM102">
            <v>-55395.796745430409</v>
          </cell>
          <cell r="BN102">
            <v>-55395.796745430409</v>
          </cell>
          <cell r="BO102">
            <v>-55395.796745430409</v>
          </cell>
          <cell r="BP102">
            <v>-55395.796745430409</v>
          </cell>
          <cell r="BQ102">
            <v>-55395.796745430409</v>
          </cell>
          <cell r="BR102">
            <v>-55395.796745430409</v>
          </cell>
          <cell r="BS102">
            <v>-55395.796745430409</v>
          </cell>
          <cell r="BT102">
            <v>-55395.796745430409</v>
          </cell>
          <cell r="BU102">
            <v>-55395.796745430409</v>
          </cell>
          <cell r="BV102">
            <v>-55966.90998811859</v>
          </cell>
          <cell r="BW102">
            <v>-55966.90998811859</v>
          </cell>
          <cell r="BX102">
            <v>-55966.90998811859</v>
          </cell>
          <cell r="BY102">
            <v>-55966.90998811859</v>
          </cell>
          <cell r="BZ102">
            <v>-55966.90998811859</v>
          </cell>
          <cell r="CA102">
            <v>-55966.90998811859</v>
          </cell>
          <cell r="CB102">
            <v>-55966.90998811859</v>
          </cell>
          <cell r="CC102">
            <v>-55966.90998811859</v>
          </cell>
          <cell r="CD102">
            <v>-55966.90998811859</v>
          </cell>
          <cell r="CE102">
            <v>-55966.90998811859</v>
          </cell>
          <cell r="CF102">
            <v>-55966.90998811859</v>
          </cell>
          <cell r="CG102">
            <v>-55966.90998811859</v>
          </cell>
          <cell r="CH102">
            <v>-56548.874382417831</v>
          </cell>
          <cell r="CI102">
            <v>-56548.874382417831</v>
          </cell>
          <cell r="CJ102">
            <v>-56548.874382417831</v>
          </cell>
          <cell r="CK102">
            <v>-56548.874382417831</v>
          </cell>
          <cell r="CL102">
            <v>-56548.874382417831</v>
          </cell>
          <cell r="CM102">
            <v>-56548.874382417831</v>
          </cell>
          <cell r="CN102">
            <v>-56548.874382417831</v>
          </cell>
          <cell r="CO102">
            <v>-56548.874382417831</v>
          </cell>
          <cell r="CP102">
            <v>-56548.874382417831</v>
          </cell>
          <cell r="CQ102">
            <v>-56548.874382417831</v>
          </cell>
          <cell r="CR102">
            <v>-56548.874382417831</v>
          </cell>
          <cell r="CS102">
            <v>-56548.874382417831</v>
          </cell>
          <cell r="CT102">
            <v>-57141.896100208767</v>
          </cell>
          <cell r="CU102">
            <v>-57141.896100208767</v>
          </cell>
          <cell r="CV102">
            <v>-57141.896100208767</v>
          </cell>
          <cell r="CW102">
            <v>-57141.896100208767</v>
          </cell>
          <cell r="CX102">
            <v>-57141.896100208767</v>
          </cell>
          <cell r="CY102">
            <v>-57141.896100208767</v>
          </cell>
          <cell r="CZ102">
            <v>-57141.896100208767</v>
          </cell>
          <cell r="DA102">
            <v>-57141.896100208767</v>
          </cell>
          <cell r="DB102">
            <v>-57141.896100208767</v>
          </cell>
          <cell r="DC102">
            <v>-57141.896100208767</v>
          </cell>
          <cell r="DD102">
            <v>-57141.896100208767</v>
          </cell>
          <cell r="DE102">
            <v>-57141.896100208767</v>
          </cell>
          <cell r="DF102">
            <v>-57746.185230637733</v>
          </cell>
          <cell r="DG102">
            <v>-57746.185230637733</v>
          </cell>
          <cell r="DH102">
            <v>-57746.185230637733</v>
          </cell>
          <cell r="DI102">
            <v>-57746.185230637733</v>
          </cell>
          <cell r="DJ102">
            <v>-57746.185230637733</v>
          </cell>
          <cell r="DK102">
            <v>-57746.185230637733</v>
          </cell>
          <cell r="DL102">
            <v>-57746.185230637733</v>
          </cell>
          <cell r="DM102">
            <v>-57746.185230637733</v>
          </cell>
          <cell r="DN102">
            <v>-57746.185230637733</v>
          </cell>
          <cell r="DO102">
            <v>-57746.185230637733</v>
          </cell>
          <cell r="DP102">
            <v>-57746.185230637733</v>
          </cell>
          <cell r="DQ102">
            <v>-57746.185230637733</v>
          </cell>
        </row>
        <row r="103">
          <cell r="A103">
            <v>706</v>
          </cell>
          <cell r="B103">
            <v>-384200</v>
          </cell>
          <cell r="C103">
            <v>-384200</v>
          </cell>
          <cell r="D103">
            <v>-384200</v>
          </cell>
          <cell r="E103">
            <v>-384200</v>
          </cell>
          <cell r="F103">
            <v>-384200</v>
          </cell>
          <cell r="G103">
            <v>-384200</v>
          </cell>
          <cell r="H103">
            <v>-384200</v>
          </cell>
          <cell r="I103">
            <v>-384200</v>
          </cell>
          <cell r="J103">
            <v>-384200</v>
          </cell>
          <cell r="K103">
            <v>-384200</v>
          </cell>
          <cell r="L103">
            <v>-384200</v>
          </cell>
          <cell r="M103">
            <v>-384200</v>
          </cell>
          <cell r="N103">
            <v>-125840</v>
          </cell>
          <cell r="O103">
            <v>-125840</v>
          </cell>
          <cell r="P103">
            <v>-125840</v>
          </cell>
          <cell r="Q103">
            <v>-125840</v>
          </cell>
          <cell r="R103">
            <v>-125840</v>
          </cell>
          <cell r="S103">
            <v>-125840</v>
          </cell>
          <cell r="T103">
            <v>-125840</v>
          </cell>
          <cell r="U103">
            <v>-125840</v>
          </cell>
          <cell r="V103">
            <v>-125840</v>
          </cell>
          <cell r="W103">
            <v>-125840</v>
          </cell>
          <cell r="X103">
            <v>-125840</v>
          </cell>
          <cell r="Y103">
            <v>-125840</v>
          </cell>
          <cell r="Z103">
            <v>-131520</v>
          </cell>
          <cell r="AA103">
            <v>-131520</v>
          </cell>
          <cell r="AB103">
            <v>-131520</v>
          </cell>
          <cell r="AC103">
            <v>-131520</v>
          </cell>
          <cell r="AD103">
            <v>-131520</v>
          </cell>
          <cell r="AE103">
            <v>-131520</v>
          </cell>
          <cell r="AF103">
            <v>-131520</v>
          </cell>
          <cell r="AG103">
            <v>-131520</v>
          </cell>
          <cell r="AH103">
            <v>-131520</v>
          </cell>
          <cell r="AI103">
            <v>-131520</v>
          </cell>
          <cell r="AJ103">
            <v>-131520</v>
          </cell>
          <cell r="AK103">
            <v>-131520</v>
          </cell>
          <cell r="AL103">
            <v>-137440</v>
          </cell>
          <cell r="AM103">
            <v>-137440</v>
          </cell>
          <cell r="AN103">
            <v>-137440</v>
          </cell>
          <cell r="AO103">
            <v>-137440</v>
          </cell>
          <cell r="AP103">
            <v>-137440</v>
          </cell>
          <cell r="AQ103">
            <v>-137440</v>
          </cell>
          <cell r="AR103">
            <v>-137440</v>
          </cell>
          <cell r="AS103">
            <v>-137440</v>
          </cell>
          <cell r="AT103">
            <v>-137440</v>
          </cell>
          <cell r="AU103">
            <v>-137440</v>
          </cell>
          <cell r="AV103">
            <v>-137440</v>
          </cell>
          <cell r="AW103">
            <v>-137440</v>
          </cell>
          <cell r="AX103">
            <v>-143600</v>
          </cell>
          <cell r="AY103">
            <v>-143600</v>
          </cell>
          <cell r="AZ103">
            <v>-143600</v>
          </cell>
          <cell r="BA103">
            <v>-143600</v>
          </cell>
          <cell r="BB103">
            <v>-143600</v>
          </cell>
          <cell r="BC103">
            <v>-143600</v>
          </cell>
          <cell r="BD103">
            <v>-143600</v>
          </cell>
          <cell r="BE103">
            <v>-143600</v>
          </cell>
          <cell r="BF103">
            <v>-143600</v>
          </cell>
          <cell r="BG103">
            <v>-143600</v>
          </cell>
          <cell r="BH103">
            <v>-143600</v>
          </cell>
          <cell r="BI103">
            <v>-143600</v>
          </cell>
          <cell r="BJ103">
            <v>-150080</v>
          </cell>
          <cell r="BK103">
            <v>-150080</v>
          </cell>
          <cell r="BL103">
            <v>-150080</v>
          </cell>
          <cell r="BM103">
            <v>-150080</v>
          </cell>
          <cell r="BN103">
            <v>-150080</v>
          </cell>
          <cell r="BO103">
            <v>-150080</v>
          </cell>
          <cell r="BP103">
            <v>-150080</v>
          </cell>
          <cell r="BQ103">
            <v>-150080</v>
          </cell>
          <cell r="BR103">
            <v>-150080</v>
          </cell>
          <cell r="BS103">
            <v>-150080</v>
          </cell>
          <cell r="BT103">
            <v>-150080</v>
          </cell>
          <cell r="BU103">
            <v>-150080</v>
          </cell>
          <cell r="BV103">
            <v>-156880</v>
          </cell>
          <cell r="BW103">
            <v>-156880</v>
          </cell>
          <cell r="BX103">
            <v>-156880</v>
          </cell>
          <cell r="BY103">
            <v>-156880</v>
          </cell>
          <cell r="BZ103">
            <v>-156880</v>
          </cell>
          <cell r="CA103">
            <v>-156880</v>
          </cell>
          <cell r="CB103">
            <v>-156880</v>
          </cell>
          <cell r="CC103">
            <v>-156880</v>
          </cell>
          <cell r="CD103">
            <v>-156880</v>
          </cell>
          <cell r="CE103">
            <v>-156880</v>
          </cell>
          <cell r="CF103">
            <v>-156880</v>
          </cell>
          <cell r="CG103">
            <v>-156880</v>
          </cell>
          <cell r="CH103">
            <v>-163920</v>
          </cell>
          <cell r="CI103">
            <v>-163920</v>
          </cell>
          <cell r="CJ103">
            <v>-163920</v>
          </cell>
          <cell r="CK103">
            <v>-163920</v>
          </cell>
          <cell r="CL103">
            <v>-163920</v>
          </cell>
          <cell r="CM103">
            <v>-163920</v>
          </cell>
          <cell r="CN103">
            <v>-163920</v>
          </cell>
          <cell r="CO103">
            <v>-163920</v>
          </cell>
          <cell r="CP103">
            <v>-163920</v>
          </cell>
          <cell r="CQ103">
            <v>-163920</v>
          </cell>
          <cell r="CR103">
            <v>-163920</v>
          </cell>
          <cell r="CS103">
            <v>-163920</v>
          </cell>
          <cell r="CT103">
            <v>-171280</v>
          </cell>
          <cell r="CU103">
            <v>-171280</v>
          </cell>
          <cell r="CV103">
            <v>-171280</v>
          </cell>
          <cell r="CW103">
            <v>-171280</v>
          </cell>
          <cell r="CX103">
            <v>-171280</v>
          </cell>
          <cell r="CY103">
            <v>-171280</v>
          </cell>
          <cell r="CZ103">
            <v>-171280</v>
          </cell>
          <cell r="DA103">
            <v>-171280</v>
          </cell>
          <cell r="DB103">
            <v>-171280</v>
          </cell>
          <cell r="DC103">
            <v>-171280</v>
          </cell>
          <cell r="DD103">
            <v>-171280</v>
          </cell>
          <cell r="DE103">
            <v>-171280</v>
          </cell>
          <cell r="DF103">
            <v>-178960</v>
          </cell>
          <cell r="DG103">
            <v>-178960</v>
          </cell>
          <cell r="DH103">
            <v>-178960</v>
          </cell>
          <cell r="DI103">
            <v>-178960</v>
          </cell>
          <cell r="DJ103">
            <v>-178960</v>
          </cell>
          <cell r="DK103">
            <v>-178960</v>
          </cell>
          <cell r="DL103">
            <v>-178960</v>
          </cell>
          <cell r="DM103">
            <v>-178960</v>
          </cell>
          <cell r="DN103">
            <v>-178960</v>
          </cell>
          <cell r="DO103">
            <v>-178960</v>
          </cell>
          <cell r="DP103">
            <v>-178960</v>
          </cell>
          <cell r="DQ103">
            <v>-178960</v>
          </cell>
        </row>
        <row r="104">
          <cell r="A104">
            <v>707</v>
          </cell>
          <cell r="B104">
            <v>-699368.64833553717</v>
          </cell>
          <cell r="C104">
            <v>-699368.64507250173</v>
          </cell>
          <cell r="D104">
            <v>-699368.64760632569</v>
          </cell>
          <cell r="E104">
            <v>-699368.64553673228</v>
          </cell>
          <cell r="F104">
            <v>-699368.64293270721</v>
          </cell>
          <cell r="G104">
            <v>-699368.64812697866</v>
          </cell>
          <cell r="H104">
            <v>-699368.64293270721</v>
          </cell>
          <cell r="I104">
            <v>-699368.64293270721</v>
          </cell>
          <cell r="J104">
            <v>-699368.64305795764</v>
          </cell>
          <cell r="K104">
            <v>-699368.64806607389</v>
          </cell>
          <cell r="L104">
            <v>-699368.64976382942</v>
          </cell>
          <cell r="M104">
            <v>-699368.64589999989</v>
          </cell>
          <cell r="N104">
            <v>-759780</v>
          </cell>
          <cell r="O104">
            <v>-759780</v>
          </cell>
          <cell r="P104">
            <v>-759780</v>
          </cell>
          <cell r="Q104">
            <v>-759780</v>
          </cell>
          <cell r="R104">
            <v>-759780</v>
          </cell>
          <cell r="S104">
            <v>-759780</v>
          </cell>
          <cell r="T104">
            <v>-759780</v>
          </cell>
          <cell r="U104">
            <v>-759780</v>
          </cell>
          <cell r="V104">
            <v>-759780</v>
          </cell>
          <cell r="W104">
            <v>-759780</v>
          </cell>
          <cell r="X104">
            <v>-759780</v>
          </cell>
          <cell r="Y104">
            <v>-759780</v>
          </cell>
          <cell r="Z104">
            <v>-759780</v>
          </cell>
          <cell r="AA104">
            <v>-759780</v>
          </cell>
          <cell r="AB104">
            <v>-759780</v>
          </cell>
          <cell r="AC104">
            <v>-759780</v>
          </cell>
          <cell r="AD104">
            <v>-759780</v>
          </cell>
          <cell r="AE104">
            <v>-759780</v>
          </cell>
          <cell r="AF104">
            <v>-759780</v>
          </cell>
          <cell r="AG104">
            <v>-759780</v>
          </cell>
          <cell r="AH104">
            <v>-759780</v>
          </cell>
          <cell r="AI104">
            <v>-759780</v>
          </cell>
          <cell r="AJ104">
            <v>-759780</v>
          </cell>
          <cell r="AK104">
            <v>-759780</v>
          </cell>
          <cell r="AL104">
            <v>-759780</v>
          </cell>
          <cell r="AM104">
            <v>-759780</v>
          </cell>
          <cell r="AN104">
            <v>-759780</v>
          </cell>
          <cell r="AO104">
            <v>-759780</v>
          </cell>
          <cell r="AP104">
            <v>-759780</v>
          </cell>
          <cell r="AQ104">
            <v>-759780</v>
          </cell>
          <cell r="AR104">
            <v>-759780</v>
          </cell>
          <cell r="AS104">
            <v>-759780</v>
          </cell>
          <cell r="AT104">
            <v>-759780</v>
          </cell>
          <cell r="AU104">
            <v>-759780</v>
          </cell>
          <cell r="AV104">
            <v>-759780</v>
          </cell>
          <cell r="AW104">
            <v>-759780</v>
          </cell>
          <cell r="AX104">
            <v>-759780</v>
          </cell>
          <cell r="AY104">
            <v>-759780</v>
          </cell>
          <cell r="AZ104">
            <v>-759780</v>
          </cell>
          <cell r="BA104">
            <v>-759780</v>
          </cell>
          <cell r="BB104">
            <v>-759780</v>
          </cell>
          <cell r="BC104">
            <v>-759780</v>
          </cell>
          <cell r="BD104">
            <v>-759780</v>
          </cell>
          <cell r="BE104">
            <v>-759780</v>
          </cell>
          <cell r="BF104">
            <v>-759780</v>
          </cell>
          <cell r="BG104">
            <v>-759780</v>
          </cell>
          <cell r="BH104">
            <v>-759780</v>
          </cell>
          <cell r="BI104">
            <v>-759780</v>
          </cell>
          <cell r="BJ104">
            <v>-759780</v>
          </cell>
          <cell r="BK104">
            <v>-759780</v>
          </cell>
          <cell r="BL104">
            <v>-759780</v>
          </cell>
          <cell r="BM104">
            <v>-759780</v>
          </cell>
          <cell r="BN104">
            <v>-759780</v>
          </cell>
          <cell r="BO104">
            <v>-759780</v>
          </cell>
          <cell r="BP104">
            <v>-759780</v>
          </cell>
          <cell r="BQ104">
            <v>-759780</v>
          </cell>
          <cell r="BR104">
            <v>-759780</v>
          </cell>
          <cell r="BS104">
            <v>-759780</v>
          </cell>
          <cell r="BT104">
            <v>-759780</v>
          </cell>
          <cell r="BU104">
            <v>-759780</v>
          </cell>
          <cell r="BV104">
            <v>-759780</v>
          </cell>
          <cell r="BW104">
            <v>-759780</v>
          </cell>
          <cell r="BX104">
            <v>-759780</v>
          </cell>
          <cell r="BY104">
            <v>-759780</v>
          </cell>
          <cell r="BZ104">
            <v>-759780</v>
          </cell>
          <cell r="CA104">
            <v>-759780</v>
          </cell>
          <cell r="CB104">
            <v>-759780</v>
          </cell>
          <cell r="CC104">
            <v>-759780</v>
          </cell>
          <cell r="CD104">
            <v>-759780</v>
          </cell>
          <cell r="CE104">
            <v>-759780</v>
          </cell>
          <cell r="CF104">
            <v>-759780</v>
          </cell>
          <cell r="CG104">
            <v>-759780</v>
          </cell>
          <cell r="CH104">
            <v>-759780</v>
          </cell>
          <cell r="CI104">
            <v>-759780</v>
          </cell>
          <cell r="CJ104">
            <v>-759780</v>
          </cell>
          <cell r="CK104">
            <v>-759780</v>
          </cell>
          <cell r="CL104">
            <v>-759780</v>
          </cell>
          <cell r="CM104">
            <v>-759780</v>
          </cell>
          <cell r="CN104">
            <v>-759780</v>
          </cell>
          <cell r="CO104">
            <v>-759780</v>
          </cell>
          <cell r="CP104">
            <v>-759780</v>
          </cell>
          <cell r="CQ104">
            <v>-759780</v>
          </cell>
          <cell r="CR104">
            <v>-759780</v>
          </cell>
          <cell r="CS104">
            <v>-759780</v>
          </cell>
          <cell r="CT104">
            <v>-759780</v>
          </cell>
          <cell r="CU104">
            <v>-759780</v>
          </cell>
          <cell r="CV104">
            <v>-759780</v>
          </cell>
          <cell r="CW104">
            <v>-759780</v>
          </cell>
          <cell r="CX104">
            <v>-759780</v>
          </cell>
          <cell r="CY104">
            <v>-759780</v>
          </cell>
          <cell r="CZ104">
            <v>-759780</v>
          </cell>
          <cell r="DA104">
            <v>-759780</v>
          </cell>
          <cell r="DB104">
            <v>-759780</v>
          </cell>
          <cell r="DC104">
            <v>-759780</v>
          </cell>
          <cell r="DD104">
            <v>-759780</v>
          </cell>
          <cell r="DE104">
            <v>-759780</v>
          </cell>
          <cell r="DF104">
            <v>-759780</v>
          </cell>
          <cell r="DG104">
            <v>-759780</v>
          </cell>
          <cell r="DH104">
            <v>-759780</v>
          </cell>
          <cell r="DI104">
            <v>-759780</v>
          </cell>
          <cell r="DJ104">
            <v>-759780</v>
          </cell>
          <cell r="DK104">
            <v>-759780</v>
          </cell>
          <cell r="DL104">
            <v>-759780</v>
          </cell>
          <cell r="DM104">
            <v>-759780</v>
          </cell>
          <cell r="DN104">
            <v>-759780</v>
          </cell>
          <cell r="DO104">
            <v>-759780</v>
          </cell>
          <cell r="DP104">
            <v>-759780</v>
          </cell>
          <cell r="DQ104">
            <v>-759780</v>
          </cell>
        </row>
        <row r="105">
          <cell r="A105">
            <v>708</v>
          </cell>
          <cell r="B105">
            <v>-151050</v>
          </cell>
          <cell r="C105">
            <v>-151050</v>
          </cell>
          <cell r="D105">
            <v>-151050</v>
          </cell>
          <cell r="E105">
            <v>-151050</v>
          </cell>
          <cell r="F105">
            <v>-151050</v>
          </cell>
          <cell r="G105">
            <v>-151050</v>
          </cell>
          <cell r="H105">
            <v>-151050</v>
          </cell>
          <cell r="I105">
            <v>-151050</v>
          </cell>
          <cell r="J105">
            <v>-151050</v>
          </cell>
          <cell r="K105">
            <v>-151050</v>
          </cell>
          <cell r="L105">
            <v>-151050</v>
          </cell>
          <cell r="M105">
            <v>-151050</v>
          </cell>
          <cell r="N105">
            <v>0</v>
          </cell>
          <cell r="O105">
            <v>0</v>
          </cell>
          <cell r="P105">
            <v>0</v>
          </cell>
          <cell r="Q105">
            <v>0</v>
          </cell>
          <cell r="R105">
            <v>0</v>
          </cell>
          <cell r="S105">
            <v>0</v>
          </cell>
          <cell r="T105">
            <v>-1240250</v>
          </cell>
          <cell r="U105">
            <v>-1240250</v>
          </cell>
          <cell r="V105">
            <v>0</v>
          </cell>
          <cell r="W105">
            <v>0</v>
          </cell>
          <cell r="X105">
            <v>0</v>
          </cell>
          <cell r="Y105">
            <v>0</v>
          </cell>
          <cell r="Z105">
            <v>0</v>
          </cell>
          <cell r="AA105">
            <v>0</v>
          </cell>
          <cell r="AB105">
            <v>0</v>
          </cell>
          <cell r="AC105">
            <v>0</v>
          </cell>
          <cell r="AD105">
            <v>0</v>
          </cell>
          <cell r="AE105">
            <v>0</v>
          </cell>
          <cell r="AF105">
            <v>-1525260</v>
          </cell>
          <cell r="AG105">
            <v>-1525260</v>
          </cell>
          <cell r="AH105">
            <v>0</v>
          </cell>
          <cell r="AI105">
            <v>0</v>
          </cell>
          <cell r="AJ105">
            <v>0</v>
          </cell>
          <cell r="AK105">
            <v>0</v>
          </cell>
          <cell r="AL105">
            <v>0</v>
          </cell>
          <cell r="AM105">
            <v>0</v>
          </cell>
          <cell r="AN105">
            <v>0</v>
          </cell>
          <cell r="AO105">
            <v>0</v>
          </cell>
          <cell r="AP105">
            <v>0</v>
          </cell>
          <cell r="AQ105">
            <v>0</v>
          </cell>
          <cell r="AR105">
            <v>-1812285</v>
          </cell>
          <cell r="AS105">
            <v>-1812285</v>
          </cell>
          <cell r="AT105">
            <v>0</v>
          </cell>
          <cell r="AU105">
            <v>0</v>
          </cell>
          <cell r="AV105">
            <v>0</v>
          </cell>
          <cell r="AW105">
            <v>0</v>
          </cell>
          <cell r="AX105">
            <v>0</v>
          </cell>
          <cell r="AY105">
            <v>0</v>
          </cell>
          <cell r="AZ105">
            <v>0</v>
          </cell>
          <cell r="BA105">
            <v>0</v>
          </cell>
          <cell r="BB105">
            <v>0</v>
          </cell>
          <cell r="BC105">
            <v>0</v>
          </cell>
          <cell r="BD105">
            <v>-2124500</v>
          </cell>
          <cell r="BE105">
            <v>-2124500</v>
          </cell>
          <cell r="BF105">
            <v>0</v>
          </cell>
          <cell r="BG105">
            <v>0</v>
          </cell>
          <cell r="BH105">
            <v>0</v>
          </cell>
          <cell r="BI105">
            <v>0</v>
          </cell>
          <cell r="BJ105">
            <v>0</v>
          </cell>
          <cell r="BK105">
            <v>0</v>
          </cell>
          <cell r="BL105">
            <v>0</v>
          </cell>
          <cell r="BM105">
            <v>0</v>
          </cell>
          <cell r="BN105">
            <v>0</v>
          </cell>
          <cell r="BO105">
            <v>0</v>
          </cell>
          <cell r="BP105">
            <v>-2177875</v>
          </cell>
          <cell r="BQ105">
            <v>-2177875</v>
          </cell>
          <cell r="BR105">
            <v>0</v>
          </cell>
          <cell r="BS105">
            <v>0</v>
          </cell>
          <cell r="BT105">
            <v>0</v>
          </cell>
          <cell r="BU105">
            <v>0</v>
          </cell>
          <cell r="BV105">
            <v>0</v>
          </cell>
          <cell r="BW105">
            <v>0</v>
          </cell>
          <cell r="BX105">
            <v>0</v>
          </cell>
          <cell r="BY105">
            <v>0</v>
          </cell>
          <cell r="BZ105">
            <v>0</v>
          </cell>
          <cell r="CA105">
            <v>0</v>
          </cell>
          <cell r="CB105">
            <v>-2232125</v>
          </cell>
          <cell r="CC105">
            <v>-2232125</v>
          </cell>
          <cell r="CD105">
            <v>0</v>
          </cell>
          <cell r="CE105">
            <v>0</v>
          </cell>
          <cell r="CF105">
            <v>0</v>
          </cell>
          <cell r="CG105">
            <v>0</v>
          </cell>
          <cell r="CH105">
            <v>0</v>
          </cell>
          <cell r="CI105">
            <v>0</v>
          </cell>
          <cell r="CJ105">
            <v>0</v>
          </cell>
          <cell r="CK105">
            <v>0</v>
          </cell>
          <cell r="CL105">
            <v>0</v>
          </cell>
          <cell r="CM105">
            <v>0</v>
          </cell>
          <cell r="CN105">
            <v>-2288125</v>
          </cell>
          <cell r="CO105">
            <v>-2288125</v>
          </cell>
          <cell r="CP105">
            <v>0</v>
          </cell>
          <cell r="CQ105">
            <v>0</v>
          </cell>
          <cell r="CR105">
            <v>0</v>
          </cell>
          <cell r="CS105">
            <v>0</v>
          </cell>
          <cell r="CT105">
            <v>0</v>
          </cell>
          <cell r="CU105">
            <v>0</v>
          </cell>
          <cell r="CV105">
            <v>0</v>
          </cell>
          <cell r="CW105">
            <v>0</v>
          </cell>
          <cell r="CX105">
            <v>0</v>
          </cell>
          <cell r="CY105">
            <v>0</v>
          </cell>
          <cell r="CZ105">
            <v>-2345000</v>
          </cell>
          <cell r="DA105">
            <v>-2345000</v>
          </cell>
          <cell r="DB105">
            <v>0</v>
          </cell>
          <cell r="DC105">
            <v>0</v>
          </cell>
          <cell r="DD105">
            <v>0</v>
          </cell>
          <cell r="DE105">
            <v>0</v>
          </cell>
          <cell r="DF105">
            <v>0</v>
          </cell>
          <cell r="DG105">
            <v>0</v>
          </cell>
          <cell r="DH105">
            <v>0</v>
          </cell>
          <cell r="DI105">
            <v>0</v>
          </cell>
          <cell r="DJ105">
            <v>0</v>
          </cell>
          <cell r="DK105">
            <v>0</v>
          </cell>
          <cell r="DL105">
            <v>-2403625</v>
          </cell>
          <cell r="DM105">
            <v>-2403625</v>
          </cell>
          <cell r="DN105">
            <v>0</v>
          </cell>
          <cell r="DO105">
            <v>0</v>
          </cell>
          <cell r="DP105">
            <v>0</v>
          </cell>
          <cell r="DQ105">
            <v>0</v>
          </cell>
        </row>
        <row r="106">
          <cell r="A106">
            <v>720</v>
          </cell>
          <cell r="B106">
            <v>1556640</v>
          </cell>
          <cell r="C106">
            <v>1556640</v>
          </cell>
          <cell r="D106">
            <v>1556640</v>
          </cell>
          <cell r="E106">
            <v>0</v>
          </cell>
          <cell r="F106">
            <v>0</v>
          </cell>
          <cell r="G106">
            <v>0</v>
          </cell>
          <cell r="H106">
            <v>0</v>
          </cell>
          <cell r="I106">
            <v>0</v>
          </cell>
          <cell r="J106">
            <v>0</v>
          </cell>
          <cell r="K106">
            <v>1556640</v>
          </cell>
          <cell r="L106">
            <v>1556640</v>
          </cell>
          <cell r="M106">
            <v>1556640</v>
          </cell>
          <cell r="N106">
            <v>-384200</v>
          </cell>
          <cell r="O106">
            <v>-384200</v>
          </cell>
          <cell r="P106">
            <v>-384200</v>
          </cell>
          <cell r="Q106">
            <v>-384200</v>
          </cell>
          <cell r="R106">
            <v>-384200</v>
          </cell>
          <cell r="S106">
            <v>-384200</v>
          </cell>
          <cell r="T106">
            <v>-384200</v>
          </cell>
          <cell r="U106">
            <v>-384200</v>
          </cell>
          <cell r="V106">
            <v>-384200</v>
          </cell>
          <cell r="W106">
            <v>-384200</v>
          </cell>
          <cell r="X106">
            <v>-384200</v>
          </cell>
          <cell r="Y106">
            <v>-384200</v>
          </cell>
          <cell r="Z106">
            <v>-384200</v>
          </cell>
          <cell r="AA106">
            <v>-384200</v>
          </cell>
          <cell r="AB106">
            <v>-384200</v>
          </cell>
          <cell r="AC106">
            <v>-384200</v>
          </cell>
          <cell r="AD106">
            <v>-384200</v>
          </cell>
          <cell r="AE106">
            <v>-384200</v>
          </cell>
          <cell r="AF106">
            <v>-384200</v>
          </cell>
          <cell r="AG106">
            <v>-384200</v>
          </cell>
          <cell r="AH106">
            <v>-384200</v>
          </cell>
          <cell r="AI106">
            <v>-384200</v>
          </cell>
          <cell r="AJ106">
            <v>-384200</v>
          </cell>
          <cell r="AK106">
            <v>-384200</v>
          </cell>
          <cell r="AL106">
            <v>-384200</v>
          </cell>
          <cell r="AM106">
            <v>-384200</v>
          </cell>
          <cell r="AN106">
            <v>-384200</v>
          </cell>
          <cell r="AO106">
            <v>-384200</v>
          </cell>
          <cell r="AP106">
            <v>-384200</v>
          </cell>
          <cell r="AQ106">
            <v>-384200</v>
          </cell>
          <cell r="AR106">
            <v>-384200</v>
          </cell>
          <cell r="AS106">
            <v>-384200</v>
          </cell>
          <cell r="AT106">
            <v>-384200</v>
          </cell>
          <cell r="AU106">
            <v>-384200</v>
          </cell>
          <cell r="AV106">
            <v>-384200</v>
          </cell>
          <cell r="AW106">
            <v>-384200</v>
          </cell>
          <cell r="AX106">
            <v>-384200</v>
          </cell>
          <cell r="AY106">
            <v>-384200</v>
          </cell>
          <cell r="AZ106">
            <v>-384200</v>
          </cell>
          <cell r="BA106">
            <v>-384200</v>
          </cell>
          <cell r="BB106">
            <v>-384200</v>
          </cell>
          <cell r="BC106">
            <v>-384200</v>
          </cell>
          <cell r="BD106">
            <v>-384200</v>
          </cell>
          <cell r="BE106">
            <v>-384200</v>
          </cell>
          <cell r="BF106">
            <v>-384200</v>
          </cell>
          <cell r="BG106">
            <v>-384200</v>
          </cell>
          <cell r="BH106">
            <v>-384200</v>
          </cell>
          <cell r="BI106">
            <v>-384200</v>
          </cell>
          <cell r="BJ106">
            <v>-384200</v>
          </cell>
          <cell r="BK106">
            <v>-384200</v>
          </cell>
          <cell r="BL106">
            <v>-384200</v>
          </cell>
          <cell r="BM106">
            <v>-384200</v>
          </cell>
          <cell r="BN106">
            <v>-384200</v>
          </cell>
          <cell r="BO106">
            <v>-384200</v>
          </cell>
          <cell r="BP106">
            <v>-384200</v>
          </cell>
          <cell r="BQ106">
            <v>-384200</v>
          </cell>
          <cell r="BR106">
            <v>-384200</v>
          </cell>
          <cell r="BS106">
            <v>-384200</v>
          </cell>
          <cell r="BT106">
            <v>-384200</v>
          </cell>
          <cell r="BU106">
            <v>-384200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row>
        <row r="107">
          <cell r="A107">
            <v>726</v>
          </cell>
          <cell r="B107">
            <v>0</v>
          </cell>
          <cell r="C107">
            <v>-21221</v>
          </cell>
          <cell r="D107">
            <v>-21221</v>
          </cell>
          <cell r="E107">
            <v>-21137</v>
          </cell>
          <cell r="F107">
            <v>-21137</v>
          </cell>
          <cell r="G107">
            <v>-21137</v>
          </cell>
          <cell r="H107">
            <v>-20801</v>
          </cell>
          <cell r="I107">
            <v>-20801</v>
          </cell>
          <cell r="J107">
            <v>-21221</v>
          </cell>
          <cell r="K107">
            <v>-21221</v>
          </cell>
          <cell r="L107">
            <v>-21221</v>
          </cell>
          <cell r="M107">
            <v>-21221</v>
          </cell>
          <cell r="N107">
            <v>-699368.64589999989</v>
          </cell>
          <cell r="O107">
            <v>-699368.64589999989</v>
          </cell>
          <cell r="P107">
            <v>-699368.64589999989</v>
          </cell>
          <cell r="Q107">
            <v>-699368.64589999989</v>
          </cell>
          <cell r="R107">
            <v>-699368.64589999989</v>
          </cell>
          <cell r="S107">
            <v>-699368.64589999989</v>
          </cell>
          <cell r="T107">
            <v>-699368.64589999989</v>
          </cell>
          <cell r="U107">
            <v>-699368.64589999989</v>
          </cell>
          <cell r="V107">
            <v>-699368.64589999989</v>
          </cell>
          <cell r="W107">
            <v>-699368.64589999989</v>
          </cell>
          <cell r="X107">
            <v>-699368.64589999989</v>
          </cell>
          <cell r="Y107">
            <v>-699368.64589999989</v>
          </cell>
          <cell r="Z107">
            <v>-699368.64589999989</v>
          </cell>
          <cell r="AA107">
            <v>-699368.64589999989</v>
          </cell>
          <cell r="AB107">
            <v>-699368.64589999989</v>
          </cell>
          <cell r="AC107">
            <v>-699368.64589999989</v>
          </cell>
          <cell r="AD107">
            <v>-699368.64589999989</v>
          </cell>
          <cell r="AE107">
            <v>-699368.64589999989</v>
          </cell>
          <cell r="AF107">
            <v>-699368.64589999989</v>
          </cell>
          <cell r="AG107">
            <v>-699368.64589999989</v>
          </cell>
          <cell r="AH107">
            <v>-699368.64589999989</v>
          </cell>
          <cell r="AI107">
            <v>-699368.64589999989</v>
          </cell>
          <cell r="AJ107">
            <v>-699368.64589999989</v>
          </cell>
          <cell r="AK107">
            <v>-699368.64589999989</v>
          </cell>
          <cell r="AL107">
            <v>-699368.64589999989</v>
          </cell>
          <cell r="AM107">
            <v>-699368.64589999989</v>
          </cell>
          <cell r="AN107">
            <v>-699368.64589999989</v>
          </cell>
          <cell r="AO107">
            <v>-699368.64589999989</v>
          </cell>
          <cell r="AP107">
            <v>-699368.64589999989</v>
          </cell>
          <cell r="AQ107">
            <v>-699368.64589999989</v>
          </cell>
          <cell r="AR107">
            <v>-699368.64589999989</v>
          </cell>
          <cell r="AS107">
            <v>-699368.64589999989</v>
          </cell>
          <cell r="AT107">
            <v>-699368.64589999989</v>
          </cell>
          <cell r="AU107">
            <v>-699368.64589999989</v>
          </cell>
          <cell r="AV107">
            <v>-699368.64589999989</v>
          </cell>
          <cell r="AW107">
            <v>-699368.64589999989</v>
          </cell>
          <cell r="AX107">
            <v>-699368.64589999989</v>
          </cell>
          <cell r="AY107">
            <v>-699368.64589999989</v>
          </cell>
          <cell r="AZ107">
            <v>-699368.64589999989</v>
          </cell>
          <cell r="BA107">
            <v>-699368.64589999989</v>
          </cell>
          <cell r="BB107">
            <v>-699368.64589999989</v>
          </cell>
          <cell r="BC107">
            <v>-699368.64589999989</v>
          </cell>
          <cell r="BD107">
            <v>-699368.64589999989</v>
          </cell>
          <cell r="BE107">
            <v>-699368.64589999989</v>
          </cell>
          <cell r="BF107">
            <v>-699368.64589999989</v>
          </cell>
          <cell r="BG107">
            <v>-699368.64589999989</v>
          </cell>
          <cell r="BH107">
            <v>-699368.64589999989</v>
          </cell>
          <cell r="BI107">
            <v>-699368.64589999989</v>
          </cell>
          <cell r="BJ107">
            <v>-699368.64589999989</v>
          </cell>
          <cell r="BK107">
            <v>-699368.64589999989</v>
          </cell>
          <cell r="BL107">
            <v>-699368.64589999989</v>
          </cell>
          <cell r="BM107">
            <v>-699368.64589999989</v>
          </cell>
          <cell r="BN107">
            <v>-699368.64589999989</v>
          </cell>
          <cell r="BO107">
            <v>-699368.64589999989</v>
          </cell>
          <cell r="BP107">
            <v>-699368.64589999989</v>
          </cell>
          <cell r="BQ107">
            <v>-699368.64589999989</v>
          </cell>
          <cell r="BR107">
            <v>-699368.64589999989</v>
          </cell>
          <cell r="BS107">
            <v>-699368.64589999989</v>
          </cell>
          <cell r="BT107">
            <v>-699368.64589999989</v>
          </cell>
          <cell r="BU107">
            <v>-699368.64589999989</v>
          </cell>
          <cell r="BV107">
            <v>-699368.64589999989</v>
          </cell>
          <cell r="BW107">
            <v>-699368.64589999989</v>
          </cell>
          <cell r="BX107">
            <v>-699368.64589999989</v>
          </cell>
          <cell r="BY107">
            <v>-699368.64589999989</v>
          </cell>
          <cell r="BZ107">
            <v>-699368.64589999989</v>
          </cell>
          <cell r="CA107">
            <v>-699368.64589999989</v>
          </cell>
          <cell r="CB107">
            <v>-699368.64589999989</v>
          </cell>
          <cell r="CC107">
            <v>-699368.64589999989</v>
          </cell>
          <cell r="CD107">
            <v>-699368.64589999989</v>
          </cell>
          <cell r="CE107">
            <v>-699368.64589999989</v>
          </cell>
          <cell r="CF107">
            <v>-699368.64589999989</v>
          </cell>
          <cell r="CG107">
            <v>-699368.64589999989</v>
          </cell>
          <cell r="CH107">
            <v>-699368.64589999989</v>
          </cell>
          <cell r="CI107">
            <v>-699368.64589999989</v>
          </cell>
          <cell r="CJ107">
            <v>-699368.64589999989</v>
          </cell>
          <cell r="CK107">
            <v>-699368.64589999989</v>
          </cell>
          <cell r="CL107">
            <v>-699368.64589999989</v>
          </cell>
          <cell r="CM107">
            <v>-699368.64589999989</v>
          </cell>
          <cell r="CN107">
            <v>-699368.64589999989</v>
          </cell>
          <cell r="CO107">
            <v>-699368.64589999989</v>
          </cell>
          <cell r="CP107">
            <v>-699368.64589999989</v>
          </cell>
          <cell r="CQ107">
            <v>-699368.64589999989</v>
          </cell>
          <cell r="CR107">
            <v>-699368.64589999989</v>
          </cell>
          <cell r="CS107">
            <v>-699368.64589999989</v>
          </cell>
          <cell r="CT107">
            <v>-699368.64589999989</v>
          </cell>
          <cell r="CU107">
            <v>-699368.64589999989</v>
          </cell>
          <cell r="CV107">
            <v>-699368.64589999989</v>
          </cell>
          <cell r="CW107">
            <v>-699368.64589999989</v>
          </cell>
          <cell r="CX107">
            <v>-699368.64589999989</v>
          </cell>
          <cell r="CY107">
            <v>-699368.64589999989</v>
          </cell>
          <cell r="CZ107">
            <v>-699368.64589999989</v>
          </cell>
          <cell r="DA107">
            <v>-699368.64589999989</v>
          </cell>
          <cell r="DB107">
            <v>-699368.64589999989</v>
          </cell>
          <cell r="DC107">
            <v>-699368.64589999989</v>
          </cell>
          <cell r="DD107">
            <v>-699368.64589999989</v>
          </cell>
          <cell r="DE107">
            <v>-699368.64589999989</v>
          </cell>
          <cell r="DF107">
            <v>-699368.64589999989</v>
          </cell>
          <cell r="DG107">
            <v>-699368.64589999989</v>
          </cell>
          <cell r="DH107">
            <v>-699368.64589999989</v>
          </cell>
          <cell r="DI107">
            <v>-699368.64589999989</v>
          </cell>
          <cell r="DJ107">
            <v>-699368.64589999989</v>
          </cell>
          <cell r="DK107">
            <v>-699368.64589999989</v>
          </cell>
          <cell r="DL107">
            <v>-699368.64589999989</v>
          </cell>
          <cell r="DM107">
            <v>-699368.64589999989</v>
          </cell>
          <cell r="DN107">
            <v>-699368.64589999989</v>
          </cell>
          <cell r="DO107">
            <v>-699368.64589999989</v>
          </cell>
          <cell r="DP107">
            <v>-699368.64589999989</v>
          </cell>
          <cell r="DQ107">
            <v>-699368.64589999989</v>
          </cell>
        </row>
        <row r="108">
          <cell r="A108">
            <v>727</v>
          </cell>
          <cell r="B108">
            <v>0</v>
          </cell>
          <cell r="C108">
            <v>0</v>
          </cell>
          <cell r="D108">
            <v>0</v>
          </cell>
          <cell r="E108">
            <v>0</v>
          </cell>
          <cell r="F108">
            <v>0</v>
          </cell>
          <cell r="G108">
            <v>0</v>
          </cell>
          <cell r="H108">
            <v>-7949.43</v>
          </cell>
          <cell r="I108">
            <v>0</v>
          </cell>
          <cell r="J108">
            <v>-1500</v>
          </cell>
          <cell r="K108">
            <v>-1500</v>
          </cell>
          <cell r="L108">
            <v>-1500</v>
          </cell>
          <cell r="M108">
            <v>-1500</v>
          </cell>
          <cell r="N108">
            <v>-151050</v>
          </cell>
          <cell r="O108">
            <v>-151050</v>
          </cell>
          <cell r="P108">
            <v>-151050</v>
          </cell>
          <cell r="Q108">
            <v>-151050</v>
          </cell>
          <cell r="R108">
            <v>-151050</v>
          </cell>
          <cell r="S108">
            <v>-151050</v>
          </cell>
          <cell r="T108">
            <v>-151050</v>
          </cell>
          <cell r="U108">
            <v>-151050</v>
          </cell>
          <cell r="V108">
            <v>-151050</v>
          </cell>
          <cell r="W108">
            <v>-151050</v>
          </cell>
          <cell r="X108">
            <v>-151050</v>
          </cell>
          <cell r="Y108">
            <v>-151050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row>
        <row r="109">
          <cell r="A109">
            <v>753</v>
          </cell>
          <cell r="B109">
            <v>-1717423.67</v>
          </cell>
          <cell r="C109">
            <v>-1717423.67</v>
          </cell>
          <cell r="D109">
            <v>-1717423.67</v>
          </cell>
          <cell r="E109">
            <v>-1717423.67</v>
          </cell>
          <cell r="F109">
            <v>-1717423.67</v>
          </cell>
          <cell r="G109">
            <v>-1717423.67</v>
          </cell>
          <cell r="H109">
            <v>-1717423.67</v>
          </cell>
          <cell r="I109">
            <v>-1717423.67</v>
          </cell>
          <cell r="J109">
            <v>-1717423.67</v>
          </cell>
          <cell r="K109">
            <v>-1717423.67</v>
          </cell>
          <cell r="L109">
            <v>-1717423.67</v>
          </cell>
          <cell r="M109">
            <v>-1717423.67</v>
          </cell>
          <cell r="N109">
            <v>1155600</v>
          </cell>
          <cell r="O109">
            <v>1155600</v>
          </cell>
          <cell r="P109">
            <v>1155600</v>
          </cell>
          <cell r="Q109">
            <v>0</v>
          </cell>
          <cell r="R109">
            <v>0</v>
          </cell>
          <cell r="S109">
            <v>0</v>
          </cell>
          <cell r="T109">
            <v>0</v>
          </cell>
          <cell r="U109">
            <v>0</v>
          </cell>
          <cell r="V109">
            <v>0</v>
          </cell>
          <cell r="W109">
            <v>1155600</v>
          </cell>
          <cell r="X109">
            <v>1155600</v>
          </cell>
          <cell r="Y109">
            <v>1155600</v>
          </cell>
          <cell r="Z109">
            <v>717100.06</v>
          </cell>
          <cell r="AA109">
            <v>717100.06</v>
          </cell>
          <cell r="AB109">
            <v>717100.06</v>
          </cell>
          <cell r="AC109">
            <v>0</v>
          </cell>
          <cell r="AD109">
            <v>0</v>
          </cell>
          <cell r="AE109">
            <v>0</v>
          </cell>
          <cell r="AF109">
            <v>0</v>
          </cell>
          <cell r="AG109">
            <v>0</v>
          </cell>
          <cell r="AH109">
            <v>0</v>
          </cell>
          <cell r="AI109">
            <v>717100.06</v>
          </cell>
          <cell r="AJ109">
            <v>717100.06</v>
          </cell>
          <cell r="AK109">
            <v>717100.06</v>
          </cell>
          <cell r="AL109">
            <v>360720.03</v>
          </cell>
          <cell r="AM109">
            <v>360720.03</v>
          </cell>
          <cell r="AN109">
            <v>360720.03</v>
          </cell>
          <cell r="AO109">
            <v>0</v>
          </cell>
          <cell r="AP109">
            <v>0</v>
          </cell>
          <cell r="AQ109">
            <v>0</v>
          </cell>
          <cell r="AR109">
            <v>0</v>
          </cell>
          <cell r="AS109">
            <v>0</v>
          </cell>
          <cell r="AT109">
            <v>0</v>
          </cell>
          <cell r="AU109">
            <v>360720.03</v>
          </cell>
          <cell r="AV109">
            <v>360720.03</v>
          </cell>
          <cell r="AW109">
            <v>360720.03</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row>
        <row r="110">
          <cell r="A110">
            <v>755</v>
          </cell>
          <cell r="B110">
            <v>0</v>
          </cell>
          <cell r="C110">
            <v>0</v>
          </cell>
          <cell r="D110">
            <v>0</v>
          </cell>
          <cell r="E110">
            <v>0</v>
          </cell>
          <cell r="F110">
            <v>0</v>
          </cell>
          <cell r="G110">
            <v>0</v>
          </cell>
          <cell r="H110">
            <v>0</v>
          </cell>
          <cell r="I110">
            <v>0</v>
          </cell>
          <cell r="J110">
            <v>-15230</v>
          </cell>
          <cell r="K110">
            <v>-15230</v>
          </cell>
          <cell r="L110">
            <v>-15230</v>
          </cell>
          <cell r="M110">
            <v>-15230</v>
          </cell>
          <cell r="N110">
            <v>-19520.423999999999</v>
          </cell>
          <cell r="O110">
            <v>-21221</v>
          </cell>
          <cell r="P110">
            <v>-21221</v>
          </cell>
          <cell r="Q110">
            <v>-21221</v>
          </cell>
          <cell r="R110">
            <v>-21221</v>
          </cell>
          <cell r="S110">
            <v>-21221</v>
          </cell>
          <cell r="T110">
            <v>-21221</v>
          </cell>
          <cell r="U110">
            <v>-21221</v>
          </cell>
          <cell r="V110">
            <v>-21221</v>
          </cell>
          <cell r="W110">
            <v>-23343.1</v>
          </cell>
          <cell r="X110">
            <v>-23343.1</v>
          </cell>
          <cell r="Y110">
            <v>-23343.1</v>
          </cell>
          <cell r="Z110">
            <v>-21472.466399999998</v>
          </cell>
          <cell r="AA110">
            <v>-23343.1</v>
          </cell>
          <cell r="AB110">
            <v>-23343.1</v>
          </cell>
          <cell r="AC110">
            <v>-23343.1</v>
          </cell>
          <cell r="AD110">
            <v>-23343.1</v>
          </cell>
          <cell r="AE110">
            <v>-23343.1</v>
          </cell>
          <cell r="AF110">
            <v>-23343.1</v>
          </cell>
          <cell r="AG110">
            <v>-23343.1</v>
          </cell>
          <cell r="AH110">
            <v>-23343.1</v>
          </cell>
          <cell r="AI110">
            <v>-23343.1</v>
          </cell>
          <cell r="AJ110">
            <v>-23343.1</v>
          </cell>
          <cell r="AK110">
            <v>-23343.1</v>
          </cell>
          <cell r="AL110">
            <v>-21472.466399999998</v>
          </cell>
          <cell r="AM110">
            <v>-23343.1</v>
          </cell>
          <cell r="AN110">
            <v>-23343.1</v>
          </cell>
          <cell r="AO110">
            <v>-23343.1</v>
          </cell>
          <cell r="AP110">
            <v>-23343.1</v>
          </cell>
          <cell r="AQ110">
            <v>-23343.1</v>
          </cell>
          <cell r="AR110">
            <v>-23343.1</v>
          </cell>
          <cell r="AS110">
            <v>-23343.1</v>
          </cell>
          <cell r="AT110">
            <v>-23343.1</v>
          </cell>
          <cell r="AU110">
            <v>-24510.255000000008</v>
          </cell>
          <cell r="AV110">
            <v>-24510.255000000008</v>
          </cell>
          <cell r="AW110">
            <v>-24510.255000000008</v>
          </cell>
          <cell r="AX110">
            <v>-22546.08972</v>
          </cell>
          <cell r="AY110">
            <v>-24510.255000000008</v>
          </cell>
          <cell r="AZ110">
            <v>-24510.255000000008</v>
          </cell>
          <cell r="BA110">
            <v>-24510.255000000008</v>
          </cell>
          <cell r="BB110">
            <v>-24510.255000000008</v>
          </cell>
          <cell r="BC110">
            <v>-24510.255000000008</v>
          </cell>
          <cell r="BD110">
            <v>-24510.255000000008</v>
          </cell>
          <cell r="BE110">
            <v>-24510.255000000008</v>
          </cell>
          <cell r="BF110">
            <v>-24510.255000000008</v>
          </cell>
          <cell r="BG110">
            <v>-24510.255000000008</v>
          </cell>
          <cell r="BH110">
            <v>-24510.255000000008</v>
          </cell>
          <cell r="BI110">
            <v>-24510.255000000008</v>
          </cell>
          <cell r="BJ110">
            <v>-22546.08972</v>
          </cell>
          <cell r="BK110">
            <v>-24510.255000000008</v>
          </cell>
          <cell r="BL110">
            <v>-24510.255000000008</v>
          </cell>
          <cell r="BM110">
            <v>-24510.255000000008</v>
          </cell>
          <cell r="BN110">
            <v>-24510.255000000008</v>
          </cell>
          <cell r="BO110">
            <v>-24510.255000000008</v>
          </cell>
          <cell r="BP110">
            <v>-24510.255000000008</v>
          </cell>
          <cell r="BQ110">
            <v>-24510.255000000008</v>
          </cell>
          <cell r="BR110">
            <v>-24510.255000000008</v>
          </cell>
          <cell r="BS110">
            <v>-25735.76775000001</v>
          </cell>
          <cell r="BT110">
            <v>-25735.76775000001</v>
          </cell>
          <cell r="BU110">
            <v>-25735.76775000001</v>
          </cell>
          <cell r="BV110">
            <v>-23673.394206000001</v>
          </cell>
          <cell r="BW110">
            <v>-25735.76775000001</v>
          </cell>
          <cell r="BX110">
            <v>-25735.76775000001</v>
          </cell>
          <cell r="BY110">
            <v>-25735.76775000001</v>
          </cell>
          <cell r="BZ110">
            <v>-25735.76775000001</v>
          </cell>
          <cell r="CA110">
            <v>-25735.76775000001</v>
          </cell>
          <cell r="CB110">
            <v>-25735.76775000001</v>
          </cell>
          <cell r="CC110">
            <v>-25735.76775000001</v>
          </cell>
          <cell r="CD110">
            <v>-25735.76775000001</v>
          </cell>
          <cell r="CE110">
            <v>-25735.76775000001</v>
          </cell>
          <cell r="CF110">
            <v>-25735.76775000001</v>
          </cell>
          <cell r="CG110">
            <v>-25735.76775000001</v>
          </cell>
          <cell r="CH110">
            <v>-23673.394206000001</v>
          </cell>
          <cell r="CI110">
            <v>-25735.76775000001</v>
          </cell>
          <cell r="CJ110">
            <v>-25735.76775000001</v>
          </cell>
          <cell r="CK110">
            <v>-25735.76775000001</v>
          </cell>
          <cell r="CL110">
            <v>-25735.76775000001</v>
          </cell>
          <cell r="CM110">
            <v>-25735.76775000001</v>
          </cell>
          <cell r="CN110">
            <v>-25735.76775000001</v>
          </cell>
          <cell r="CO110">
            <v>-25735.76775000001</v>
          </cell>
          <cell r="CP110">
            <v>-25735.76775000001</v>
          </cell>
          <cell r="CQ110">
            <v>-27022.556137500011</v>
          </cell>
          <cell r="CR110">
            <v>-27022.556137500011</v>
          </cell>
          <cell r="CS110">
            <v>-27022.556137500011</v>
          </cell>
          <cell r="CT110">
            <v>-24857.063916300005</v>
          </cell>
          <cell r="CU110">
            <v>-27022.556137500011</v>
          </cell>
          <cell r="CV110">
            <v>-27022.556137500011</v>
          </cell>
          <cell r="CW110">
            <v>-27022.556137500011</v>
          </cell>
          <cell r="CX110">
            <v>-27022.556137500011</v>
          </cell>
          <cell r="CY110">
            <v>-27022.556137500011</v>
          </cell>
          <cell r="CZ110">
            <v>-27022.556137500011</v>
          </cell>
          <cell r="DA110">
            <v>-27022.556137500011</v>
          </cell>
          <cell r="DB110">
            <v>-27022.556137500011</v>
          </cell>
          <cell r="DC110">
            <v>-27022.556137500011</v>
          </cell>
          <cell r="DD110">
            <v>-27022.556137500011</v>
          </cell>
          <cell r="DE110">
            <v>-27022.556137500011</v>
          </cell>
          <cell r="DF110">
            <v>-24857.063916300005</v>
          </cell>
          <cell r="DG110">
            <v>-27022.556137500011</v>
          </cell>
          <cell r="DH110">
            <v>-27022.556137500011</v>
          </cell>
          <cell r="DI110">
            <v>-27022.556137500011</v>
          </cell>
          <cell r="DJ110">
            <v>-27022.556137500011</v>
          </cell>
          <cell r="DK110">
            <v>-27022.556137500011</v>
          </cell>
          <cell r="DL110">
            <v>-27022.556137500011</v>
          </cell>
          <cell r="DM110">
            <v>-27022.556137500011</v>
          </cell>
          <cell r="DN110">
            <v>-27022.556137500011</v>
          </cell>
          <cell r="DO110">
            <v>-28373.68394437501</v>
          </cell>
          <cell r="DP110">
            <v>-28373.68394437501</v>
          </cell>
          <cell r="DQ110">
            <v>-28373.68394437501</v>
          </cell>
        </row>
        <row r="111">
          <cell r="A111">
            <v>762</v>
          </cell>
          <cell r="B111">
            <v>-373500</v>
          </cell>
          <cell r="C111">
            <v>-373500</v>
          </cell>
          <cell r="D111">
            <v>-373500</v>
          </cell>
          <cell r="E111">
            <v>0</v>
          </cell>
          <cell r="F111">
            <v>0</v>
          </cell>
          <cell r="G111">
            <v>0</v>
          </cell>
          <cell r="H111">
            <v>0</v>
          </cell>
          <cell r="I111">
            <v>0</v>
          </cell>
          <cell r="J111">
            <v>0</v>
          </cell>
          <cell r="K111">
            <v>0</v>
          </cell>
          <cell r="L111">
            <v>0</v>
          </cell>
          <cell r="M111">
            <v>0</v>
          </cell>
          <cell r="N111">
            <v>-1500</v>
          </cell>
          <cell r="O111">
            <v>-1500</v>
          </cell>
          <cell r="P111">
            <v>-1500</v>
          </cell>
          <cell r="Q111">
            <v>-1500</v>
          </cell>
          <cell r="R111">
            <v>-1500</v>
          </cell>
          <cell r="S111">
            <v>-1500</v>
          </cell>
          <cell r="T111">
            <v>-1500</v>
          </cell>
          <cell r="U111">
            <v>-1500</v>
          </cell>
          <cell r="V111">
            <v>-1500</v>
          </cell>
          <cell r="W111">
            <v>-1500</v>
          </cell>
          <cell r="X111">
            <v>-1500</v>
          </cell>
          <cell r="Y111">
            <v>-1500</v>
          </cell>
          <cell r="Z111">
            <v>-1500</v>
          </cell>
          <cell r="AA111">
            <v>-1500</v>
          </cell>
          <cell r="AB111">
            <v>-1500</v>
          </cell>
          <cell r="AC111">
            <v>-1500</v>
          </cell>
          <cell r="AD111">
            <v>-1500</v>
          </cell>
          <cell r="AE111">
            <v>-1500</v>
          </cell>
          <cell r="AF111">
            <v>-1500</v>
          </cell>
          <cell r="AG111">
            <v>-1500</v>
          </cell>
          <cell r="AH111">
            <v>-1500</v>
          </cell>
          <cell r="AI111">
            <v>-1500</v>
          </cell>
          <cell r="AJ111">
            <v>-1500</v>
          </cell>
          <cell r="AK111">
            <v>-1500</v>
          </cell>
          <cell r="AL111">
            <v>-1500</v>
          </cell>
          <cell r="AM111">
            <v>-1500</v>
          </cell>
          <cell r="AN111">
            <v>-1500</v>
          </cell>
          <cell r="AO111">
            <v>-1500</v>
          </cell>
          <cell r="AP111">
            <v>-1500</v>
          </cell>
          <cell r="AQ111">
            <v>-1500</v>
          </cell>
          <cell r="AR111">
            <v>-1500</v>
          </cell>
          <cell r="AS111">
            <v>-1500</v>
          </cell>
          <cell r="AT111">
            <v>-1500</v>
          </cell>
          <cell r="AU111">
            <v>-1500</v>
          </cell>
          <cell r="AV111">
            <v>-1500</v>
          </cell>
          <cell r="AW111">
            <v>-1500</v>
          </cell>
          <cell r="AX111">
            <v>-1500</v>
          </cell>
          <cell r="AY111">
            <v>-1500</v>
          </cell>
          <cell r="AZ111">
            <v>-1500</v>
          </cell>
          <cell r="BA111">
            <v>-1500</v>
          </cell>
          <cell r="BB111">
            <v>-1500</v>
          </cell>
          <cell r="BC111">
            <v>-1500</v>
          </cell>
          <cell r="BD111">
            <v>-1500</v>
          </cell>
          <cell r="BE111">
            <v>-1500</v>
          </cell>
          <cell r="BF111">
            <v>-1500</v>
          </cell>
          <cell r="BG111">
            <v>-1500</v>
          </cell>
          <cell r="BH111">
            <v>-1500</v>
          </cell>
          <cell r="BI111">
            <v>-1500</v>
          </cell>
          <cell r="BJ111">
            <v>-1500</v>
          </cell>
          <cell r="BK111">
            <v>-1500</v>
          </cell>
          <cell r="BL111">
            <v>-1500</v>
          </cell>
          <cell r="BM111">
            <v>-1500</v>
          </cell>
          <cell r="BN111">
            <v>-1500</v>
          </cell>
          <cell r="BO111">
            <v>-1500</v>
          </cell>
          <cell r="BP111">
            <v>-1500</v>
          </cell>
          <cell r="BQ111">
            <v>-1500</v>
          </cell>
          <cell r="BR111">
            <v>-1500</v>
          </cell>
          <cell r="BS111">
            <v>-1500</v>
          </cell>
          <cell r="BT111">
            <v>-1500</v>
          </cell>
          <cell r="BU111">
            <v>-1500</v>
          </cell>
          <cell r="BV111">
            <v>-1500</v>
          </cell>
          <cell r="BW111">
            <v>-1500</v>
          </cell>
          <cell r="BX111">
            <v>-1500</v>
          </cell>
          <cell r="BY111">
            <v>-1500</v>
          </cell>
          <cell r="BZ111">
            <v>-1500</v>
          </cell>
          <cell r="CA111">
            <v>-1500</v>
          </cell>
          <cell r="CB111">
            <v>-1500</v>
          </cell>
          <cell r="CC111">
            <v>-1500</v>
          </cell>
          <cell r="CD111">
            <v>-1500</v>
          </cell>
          <cell r="CE111">
            <v>-1500</v>
          </cell>
          <cell r="CF111">
            <v>-1500</v>
          </cell>
          <cell r="CG111">
            <v>-1500</v>
          </cell>
          <cell r="CH111">
            <v>-1500</v>
          </cell>
          <cell r="CI111">
            <v>-1500</v>
          </cell>
          <cell r="CJ111">
            <v>-1500</v>
          </cell>
          <cell r="CK111">
            <v>-1500</v>
          </cell>
          <cell r="CL111">
            <v>-1500</v>
          </cell>
          <cell r="CM111">
            <v>-1500</v>
          </cell>
          <cell r="CN111">
            <v>-1500</v>
          </cell>
          <cell r="CO111">
            <v>-1500</v>
          </cell>
          <cell r="CP111">
            <v>-1500</v>
          </cell>
          <cell r="CQ111">
            <v>-1500</v>
          </cell>
          <cell r="CR111">
            <v>-1500</v>
          </cell>
          <cell r="CS111">
            <v>-1500</v>
          </cell>
          <cell r="CT111">
            <v>-1500</v>
          </cell>
          <cell r="CU111">
            <v>-1500</v>
          </cell>
          <cell r="CV111">
            <v>-1500</v>
          </cell>
          <cell r="CW111">
            <v>-1500</v>
          </cell>
          <cell r="CX111">
            <v>-1500</v>
          </cell>
          <cell r="CY111">
            <v>-1500</v>
          </cell>
          <cell r="CZ111">
            <v>-1500</v>
          </cell>
          <cell r="DA111">
            <v>-1500</v>
          </cell>
          <cell r="DB111">
            <v>-1500</v>
          </cell>
          <cell r="DC111">
            <v>-1500</v>
          </cell>
          <cell r="DD111">
            <v>-1500</v>
          </cell>
          <cell r="DE111">
            <v>-1500</v>
          </cell>
          <cell r="DF111">
            <v>-1500</v>
          </cell>
          <cell r="DG111">
            <v>-1500</v>
          </cell>
          <cell r="DH111">
            <v>-1500</v>
          </cell>
          <cell r="DI111">
            <v>-1500</v>
          </cell>
          <cell r="DJ111">
            <v>-1500</v>
          </cell>
          <cell r="DK111">
            <v>-1500</v>
          </cell>
          <cell r="DL111">
            <v>-1500</v>
          </cell>
          <cell r="DM111">
            <v>-1500</v>
          </cell>
          <cell r="DN111">
            <v>-1500</v>
          </cell>
          <cell r="DO111">
            <v>-1500</v>
          </cell>
          <cell r="DP111">
            <v>-1500</v>
          </cell>
          <cell r="DQ111">
            <v>-1500</v>
          </cell>
        </row>
        <row r="112">
          <cell r="A112">
            <v>767</v>
          </cell>
          <cell r="B112">
            <v>-153918</v>
          </cell>
          <cell r="C112">
            <v>-153918</v>
          </cell>
          <cell r="D112">
            <v>-153918</v>
          </cell>
          <cell r="E112">
            <v>-153510</v>
          </cell>
          <cell r="F112">
            <v>-153510</v>
          </cell>
          <cell r="G112">
            <v>-153510</v>
          </cell>
          <cell r="H112">
            <v>-151878</v>
          </cell>
          <cell r="I112">
            <v>-151878</v>
          </cell>
          <cell r="J112">
            <v>-153918</v>
          </cell>
          <cell r="K112">
            <v>-153918</v>
          </cell>
          <cell r="L112">
            <v>-153918</v>
          </cell>
          <cell r="M112">
            <v>-153918</v>
          </cell>
          <cell r="N112">
            <v>-1579351.4828344528</v>
          </cell>
          <cell r="O112">
            <v>-1579351.4828344528</v>
          </cell>
          <cell r="P112">
            <v>-1579351.4828344528</v>
          </cell>
          <cell r="Q112">
            <v>-1579351.4828344528</v>
          </cell>
          <cell r="R112">
            <v>-1579351.4828344528</v>
          </cell>
          <cell r="S112">
            <v>-1579351.4828344528</v>
          </cell>
          <cell r="T112">
            <v>-1579351.4828344528</v>
          </cell>
          <cell r="U112">
            <v>-1579351.4828344528</v>
          </cell>
          <cell r="V112">
            <v>-1579351.4828344528</v>
          </cell>
          <cell r="W112">
            <v>-1579351.4828344528</v>
          </cell>
          <cell r="X112">
            <v>-1579351.4828344528</v>
          </cell>
          <cell r="Y112">
            <v>-1579351.4828344528</v>
          </cell>
          <cell r="Z112">
            <v>-3091044.8818323612</v>
          </cell>
          <cell r="AA112">
            <v>-3091044.8818323612</v>
          </cell>
          <cell r="AB112">
            <v>-3091044.8818323612</v>
          </cell>
          <cell r="AC112">
            <v>-3091044.8818323612</v>
          </cell>
          <cell r="AD112">
            <v>-3091044.8818323612</v>
          </cell>
          <cell r="AE112">
            <v>-3091044.8818323612</v>
          </cell>
          <cell r="AF112">
            <v>-3091044.8818323612</v>
          </cell>
          <cell r="AG112">
            <v>-3091044.8818323612</v>
          </cell>
          <cell r="AH112">
            <v>-3091044.8818323612</v>
          </cell>
          <cell r="AI112">
            <v>-3091044.8818323612</v>
          </cell>
          <cell r="AJ112">
            <v>-3091044.8818323612</v>
          </cell>
          <cell r="AK112">
            <v>-3091044.8818323612</v>
          </cell>
          <cell r="AL112">
            <v>-3077977.3188708588</v>
          </cell>
          <cell r="AM112">
            <v>-3077977.3188708588</v>
          </cell>
          <cell r="AN112">
            <v>-3077977.3188708588</v>
          </cell>
          <cell r="AO112">
            <v>-3077977.3188708588</v>
          </cell>
          <cell r="AP112">
            <v>-3077977.3188708588</v>
          </cell>
          <cell r="AQ112">
            <v>-3077977.3188708588</v>
          </cell>
          <cell r="AR112">
            <v>-3077977.3188708588</v>
          </cell>
          <cell r="AS112">
            <v>-3077977.3188708588</v>
          </cell>
          <cell r="AT112">
            <v>-3077977.3188708588</v>
          </cell>
          <cell r="AU112">
            <v>-3077977.3188708588</v>
          </cell>
          <cell r="AV112">
            <v>-3077977.3188708588</v>
          </cell>
          <cell r="AW112">
            <v>-3077977.3188708588</v>
          </cell>
          <cell r="AX112">
            <v>-3155104.5483226795</v>
          </cell>
          <cell r="AY112">
            <v>-3155104.5483226795</v>
          </cell>
          <cell r="AZ112">
            <v>-3155104.5483226795</v>
          </cell>
          <cell r="BA112">
            <v>-3155104.5483226795</v>
          </cell>
          <cell r="BB112">
            <v>-3155104.5483226795</v>
          </cell>
          <cell r="BC112">
            <v>-3155104.5483226795</v>
          </cell>
          <cell r="BD112">
            <v>-3155104.5483226795</v>
          </cell>
          <cell r="BE112">
            <v>-3155104.5483226795</v>
          </cell>
          <cell r="BF112">
            <v>-3155104.5483226795</v>
          </cell>
          <cell r="BG112">
            <v>-3155104.5483226795</v>
          </cell>
          <cell r="BH112">
            <v>-3155104.5483226795</v>
          </cell>
          <cell r="BI112">
            <v>-3155104.5483226795</v>
          </cell>
          <cell r="BJ112">
            <v>-3193847.8178461492</v>
          </cell>
          <cell r="BK112">
            <v>-3193847.8178461492</v>
          </cell>
          <cell r="BL112">
            <v>-3193847.8178461492</v>
          </cell>
          <cell r="BM112">
            <v>-3193847.8178461492</v>
          </cell>
          <cell r="BN112">
            <v>-3193847.8178461492</v>
          </cell>
          <cell r="BO112">
            <v>-3193847.8178461492</v>
          </cell>
          <cell r="BP112">
            <v>-3193847.8178461492</v>
          </cell>
          <cell r="BQ112">
            <v>-3193847.8178461492</v>
          </cell>
          <cell r="BR112">
            <v>-3193847.8178461492</v>
          </cell>
          <cell r="BS112">
            <v>-3193847.8178461492</v>
          </cell>
          <cell r="BT112">
            <v>-3193847.8178461492</v>
          </cell>
          <cell r="BU112">
            <v>-3193847.8178461492</v>
          </cell>
          <cell r="BV112">
            <v>-3285367.8429178074</v>
          </cell>
          <cell r="BW112">
            <v>-3285367.8429178074</v>
          </cell>
          <cell r="BX112">
            <v>-3285367.8429178074</v>
          </cell>
          <cell r="BY112">
            <v>-3285367.8429178074</v>
          </cell>
          <cell r="BZ112">
            <v>-3285367.8429178074</v>
          </cell>
          <cell r="CA112">
            <v>-3285367.8429178074</v>
          </cell>
          <cell r="CB112">
            <v>-3285367.8429178074</v>
          </cell>
          <cell r="CC112">
            <v>-3285367.8429178074</v>
          </cell>
          <cell r="CD112">
            <v>-3285367.8429178074</v>
          </cell>
          <cell r="CE112">
            <v>-3285367.8429178074</v>
          </cell>
          <cell r="CF112">
            <v>-3285367.8429178074</v>
          </cell>
          <cell r="CG112">
            <v>-3285367.8429178074</v>
          </cell>
          <cell r="CH112">
            <v>-3448070.7092182501</v>
          </cell>
          <cell r="CI112">
            <v>-3448070.7092182501</v>
          </cell>
          <cell r="CJ112">
            <v>-3448070.7092182501</v>
          </cell>
          <cell r="CK112">
            <v>-3448070.7092182501</v>
          </cell>
          <cell r="CL112">
            <v>-3448070.7092182501</v>
          </cell>
          <cell r="CM112">
            <v>-3448070.7092182501</v>
          </cell>
          <cell r="CN112">
            <v>-3448070.7092182501</v>
          </cell>
          <cell r="CO112">
            <v>-3448070.7092182501</v>
          </cell>
          <cell r="CP112">
            <v>-3448070.7092182501</v>
          </cell>
          <cell r="CQ112">
            <v>-3448070.7092182501</v>
          </cell>
          <cell r="CR112">
            <v>-3448070.7092182501</v>
          </cell>
          <cell r="CS112">
            <v>-3448070.7092182501</v>
          </cell>
          <cell r="CT112">
            <v>-3469268.9749453939</v>
          </cell>
          <cell r="CU112">
            <v>-3469268.9749453939</v>
          </cell>
          <cell r="CV112">
            <v>-3469268.9749453939</v>
          </cell>
          <cell r="CW112">
            <v>-3469268.9749453939</v>
          </cell>
          <cell r="CX112">
            <v>-3469268.9749453939</v>
          </cell>
          <cell r="CY112">
            <v>-3469268.9749453939</v>
          </cell>
          <cell r="CZ112">
            <v>-3469268.9749453939</v>
          </cell>
          <cell r="DA112">
            <v>-3469268.9749453939</v>
          </cell>
          <cell r="DB112">
            <v>-3469268.9749453939</v>
          </cell>
          <cell r="DC112">
            <v>-3469268.9749453939</v>
          </cell>
          <cell r="DD112">
            <v>-3469268.9749453939</v>
          </cell>
          <cell r="DE112">
            <v>-3469268.9749453939</v>
          </cell>
          <cell r="DF112">
            <v>-3515004.9521195716</v>
          </cell>
          <cell r="DG112">
            <v>-3515004.9521195716</v>
          </cell>
          <cell r="DH112">
            <v>-3515004.9521195716</v>
          </cell>
          <cell r="DI112">
            <v>-3515004.9521195716</v>
          </cell>
          <cell r="DJ112">
            <v>-3515004.9521195716</v>
          </cell>
          <cell r="DK112">
            <v>-3515004.9521195716</v>
          </cell>
          <cell r="DL112">
            <v>-3515004.9521195716</v>
          </cell>
          <cell r="DM112">
            <v>-3515004.9521195716</v>
          </cell>
          <cell r="DN112">
            <v>-3515004.9521195716</v>
          </cell>
          <cell r="DO112">
            <v>-3515004.9521195716</v>
          </cell>
          <cell r="DP112">
            <v>-3515004.9521195716</v>
          </cell>
          <cell r="DQ112">
            <v>-3515004.9521195716</v>
          </cell>
        </row>
        <row r="113">
          <cell r="A113">
            <v>791</v>
          </cell>
          <cell r="B113">
            <v>-24300</v>
          </cell>
          <cell r="C113">
            <v>-24300</v>
          </cell>
          <cell r="D113">
            <v>-24300</v>
          </cell>
          <cell r="E113">
            <v>-24300</v>
          </cell>
          <cell r="F113">
            <v>-24300</v>
          </cell>
          <cell r="G113">
            <v>-24300</v>
          </cell>
          <cell r="H113">
            <v>-24300</v>
          </cell>
          <cell r="I113">
            <v>-24300</v>
          </cell>
          <cell r="J113">
            <v>-24300</v>
          </cell>
          <cell r="K113">
            <v>-24300</v>
          </cell>
          <cell r="L113">
            <v>-24300</v>
          </cell>
          <cell r="M113">
            <v>-24300</v>
          </cell>
          <cell r="N113">
            <v>-24368</v>
          </cell>
          <cell r="O113">
            <v>-24368</v>
          </cell>
          <cell r="P113">
            <v>-24368</v>
          </cell>
          <cell r="Q113">
            <v>-24368</v>
          </cell>
          <cell r="R113">
            <v>-24368</v>
          </cell>
          <cell r="S113">
            <v>-24368</v>
          </cell>
          <cell r="T113">
            <v>-24368</v>
          </cell>
          <cell r="U113">
            <v>-24368</v>
          </cell>
          <cell r="V113">
            <v>-24368</v>
          </cell>
          <cell r="W113">
            <v>-26804.799999999999</v>
          </cell>
          <cell r="X113">
            <v>-26804.799999999999</v>
          </cell>
          <cell r="Y113">
            <v>-26804.799999999999</v>
          </cell>
          <cell r="Z113">
            <v>-26804.799999999999</v>
          </cell>
          <cell r="AA113">
            <v>-26804.799999999999</v>
          </cell>
          <cell r="AB113">
            <v>-26804.799999999999</v>
          </cell>
          <cell r="AC113">
            <v>-26804.799999999999</v>
          </cell>
          <cell r="AD113">
            <v>-26804.799999999999</v>
          </cell>
          <cell r="AE113">
            <v>-26804.799999999999</v>
          </cell>
          <cell r="AF113">
            <v>-26804.799999999999</v>
          </cell>
          <cell r="AG113">
            <v>-26804.799999999999</v>
          </cell>
          <cell r="AH113">
            <v>-26804.799999999999</v>
          </cell>
          <cell r="AI113">
            <v>-26804.799999999999</v>
          </cell>
          <cell r="AJ113">
            <v>-26804.799999999999</v>
          </cell>
          <cell r="AK113">
            <v>-26804.799999999999</v>
          </cell>
          <cell r="AL113">
            <v>-26804.799999999999</v>
          </cell>
          <cell r="AM113">
            <v>-26804.799999999999</v>
          </cell>
          <cell r="AN113">
            <v>-26804.799999999999</v>
          </cell>
          <cell r="AO113">
            <v>-26804.799999999999</v>
          </cell>
          <cell r="AP113">
            <v>-26804.799999999999</v>
          </cell>
          <cell r="AQ113">
            <v>-26804.799999999999</v>
          </cell>
          <cell r="AR113">
            <v>-26804.799999999999</v>
          </cell>
          <cell r="AS113">
            <v>-26804.799999999999</v>
          </cell>
          <cell r="AT113">
            <v>-26804.799999999999</v>
          </cell>
          <cell r="AU113">
            <v>-28145.040000000001</v>
          </cell>
          <cell r="AV113">
            <v>-28145.040000000001</v>
          </cell>
          <cell r="AW113">
            <v>-28145.040000000001</v>
          </cell>
          <cell r="AX113">
            <v>-28145.040000000001</v>
          </cell>
          <cell r="AY113">
            <v>-28145.040000000001</v>
          </cell>
          <cell r="AZ113">
            <v>-28145.040000000001</v>
          </cell>
          <cell r="BA113">
            <v>-28145.040000000001</v>
          </cell>
          <cell r="BB113">
            <v>-28145.040000000001</v>
          </cell>
          <cell r="BC113">
            <v>-28145.040000000001</v>
          </cell>
          <cell r="BD113">
            <v>-28145.040000000001</v>
          </cell>
          <cell r="BE113">
            <v>-28145.040000000001</v>
          </cell>
          <cell r="BF113">
            <v>-28145.040000000001</v>
          </cell>
          <cell r="BG113">
            <v>-28145.040000000001</v>
          </cell>
          <cell r="BH113">
            <v>-28145.040000000001</v>
          </cell>
          <cell r="BI113">
            <v>-28145.040000000001</v>
          </cell>
          <cell r="BJ113">
            <v>-28145.040000000001</v>
          </cell>
          <cell r="BK113">
            <v>-28145.040000000001</v>
          </cell>
          <cell r="BL113">
            <v>-28145.040000000001</v>
          </cell>
          <cell r="BM113">
            <v>-28145.040000000001</v>
          </cell>
          <cell r="BN113">
            <v>-28145.040000000001</v>
          </cell>
          <cell r="BO113">
            <v>-28145.040000000001</v>
          </cell>
          <cell r="BP113">
            <v>-28145.040000000001</v>
          </cell>
          <cell r="BQ113">
            <v>-28145.040000000001</v>
          </cell>
          <cell r="BR113">
            <v>-28145.040000000001</v>
          </cell>
          <cell r="BS113">
            <v>-29552.292000000001</v>
          </cell>
          <cell r="BT113">
            <v>-29552.292000000001</v>
          </cell>
          <cell r="BU113">
            <v>-29552.292000000001</v>
          </cell>
          <cell r="BV113">
            <v>-29552.292000000001</v>
          </cell>
          <cell r="BW113">
            <v>-29552.292000000001</v>
          </cell>
          <cell r="BX113">
            <v>-29552.292000000001</v>
          </cell>
          <cell r="BY113">
            <v>-29552.292000000001</v>
          </cell>
          <cell r="BZ113">
            <v>-29552.292000000001</v>
          </cell>
          <cell r="CA113">
            <v>-29552.292000000001</v>
          </cell>
          <cell r="CB113">
            <v>-29552.292000000001</v>
          </cell>
          <cell r="CC113">
            <v>-29552.292000000001</v>
          </cell>
          <cell r="CD113">
            <v>-29552.292000000001</v>
          </cell>
          <cell r="CE113">
            <v>-29552.292000000001</v>
          </cell>
          <cell r="CF113">
            <v>-29552.292000000001</v>
          </cell>
          <cell r="CG113">
            <v>-29552.292000000001</v>
          </cell>
          <cell r="CH113">
            <v>-29552.292000000001</v>
          </cell>
          <cell r="CI113">
            <v>-29552.292000000001</v>
          </cell>
          <cell r="CJ113">
            <v>-29552.292000000001</v>
          </cell>
          <cell r="CK113">
            <v>-29552.292000000001</v>
          </cell>
          <cell r="CL113">
            <v>-29552.292000000001</v>
          </cell>
          <cell r="CM113">
            <v>-29552.292000000001</v>
          </cell>
          <cell r="CN113">
            <v>-29552.292000000001</v>
          </cell>
          <cell r="CO113">
            <v>-29552.292000000001</v>
          </cell>
          <cell r="CP113">
            <v>-29552.292000000001</v>
          </cell>
          <cell r="CQ113">
            <v>-31029.906600000002</v>
          </cell>
          <cell r="CR113">
            <v>-31029.906600000002</v>
          </cell>
          <cell r="CS113">
            <v>-31029.906600000002</v>
          </cell>
          <cell r="CT113">
            <v>-31029.906600000002</v>
          </cell>
          <cell r="CU113">
            <v>-31029.906600000002</v>
          </cell>
          <cell r="CV113">
            <v>-31029.906600000002</v>
          </cell>
          <cell r="CW113">
            <v>-31029.906600000002</v>
          </cell>
          <cell r="CX113">
            <v>-31029.906600000002</v>
          </cell>
          <cell r="CY113">
            <v>-31029.906600000002</v>
          </cell>
          <cell r="CZ113">
            <v>-31029.906600000002</v>
          </cell>
          <cell r="DA113">
            <v>-31029.906600000002</v>
          </cell>
          <cell r="DB113">
            <v>-31029.906600000002</v>
          </cell>
          <cell r="DC113">
            <v>-31029.906600000002</v>
          </cell>
          <cell r="DD113">
            <v>-31029.906600000002</v>
          </cell>
          <cell r="DE113">
            <v>-31029.906600000002</v>
          </cell>
          <cell r="DF113">
            <v>-31029.906600000002</v>
          </cell>
          <cell r="DG113">
            <v>-31029.906600000002</v>
          </cell>
          <cell r="DH113">
            <v>-31029.906600000002</v>
          </cell>
          <cell r="DI113">
            <v>-31029.906600000002</v>
          </cell>
          <cell r="DJ113">
            <v>-31029.906600000002</v>
          </cell>
          <cell r="DK113">
            <v>-31029.906600000002</v>
          </cell>
          <cell r="DL113">
            <v>-31029.906600000002</v>
          </cell>
          <cell r="DM113">
            <v>-31029.906600000002</v>
          </cell>
          <cell r="DN113">
            <v>-31029.906600000002</v>
          </cell>
          <cell r="DO113">
            <v>-32581.401930000007</v>
          </cell>
          <cell r="DP113">
            <v>-32581.401930000007</v>
          </cell>
          <cell r="DQ113">
            <v>-32581.401930000007</v>
          </cell>
        </row>
        <row r="114">
          <cell r="A114">
            <v>5001</v>
          </cell>
          <cell r="B114">
            <v>0</v>
          </cell>
          <cell r="C114">
            <v>0</v>
          </cell>
          <cell r="D114">
            <v>0</v>
          </cell>
          <cell r="E114">
            <v>0</v>
          </cell>
          <cell r="F114">
            <v>0</v>
          </cell>
          <cell r="G114">
            <v>-365000</v>
          </cell>
          <cell r="H114">
            <v>-379600</v>
          </cell>
          <cell r="I114">
            <v>-379600</v>
          </cell>
          <cell r="J114">
            <v>-365000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row>
        <row r="115">
          <cell r="A115">
            <v>5002</v>
          </cell>
          <cell r="B115">
            <v>0</v>
          </cell>
          <cell r="C115">
            <v>0</v>
          </cell>
          <cell r="D115">
            <v>0</v>
          </cell>
          <cell r="E115">
            <v>0</v>
          </cell>
          <cell r="F115">
            <v>0</v>
          </cell>
          <cell r="G115">
            <v>-225000</v>
          </cell>
          <cell r="H115">
            <v>-233999.98</v>
          </cell>
          <cell r="I115">
            <v>-233999.98</v>
          </cell>
          <cell r="J115">
            <v>-225000</v>
          </cell>
          <cell r="K115">
            <v>0</v>
          </cell>
          <cell r="L115">
            <v>0</v>
          </cell>
          <cell r="M115">
            <v>0</v>
          </cell>
          <cell r="N115">
            <v>-153918</v>
          </cell>
          <cell r="O115">
            <v>-153918</v>
          </cell>
          <cell r="P115">
            <v>-153918</v>
          </cell>
          <cell r="Q115">
            <v>-153510</v>
          </cell>
          <cell r="R115">
            <v>-153510</v>
          </cell>
          <cell r="S115">
            <v>-153510</v>
          </cell>
          <cell r="T115">
            <v>-153918</v>
          </cell>
          <cell r="U115">
            <v>-153918</v>
          </cell>
          <cell r="V115">
            <v>-153918</v>
          </cell>
          <cell r="W115">
            <v>-169309.8</v>
          </cell>
          <cell r="X115">
            <v>-169309.8</v>
          </cell>
          <cell r="Y115">
            <v>-169309.8</v>
          </cell>
          <cell r="Z115">
            <v>-169309.8</v>
          </cell>
          <cell r="AA115">
            <v>-169309.8</v>
          </cell>
          <cell r="AB115">
            <v>-169309.8</v>
          </cell>
          <cell r="AC115">
            <v>-168861</v>
          </cell>
          <cell r="AD115">
            <v>-168861</v>
          </cell>
          <cell r="AE115">
            <v>-168861</v>
          </cell>
          <cell r="AF115">
            <v>-169309.8</v>
          </cell>
          <cell r="AG115">
            <v>-169309.8</v>
          </cell>
          <cell r="AH115">
            <v>-169309.8</v>
          </cell>
          <cell r="AI115">
            <v>-169309.8</v>
          </cell>
          <cell r="AJ115">
            <v>-169309.8</v>
          </cell>
          <cell r="AK115">
            <v>-169309.8</v>
          </cell>
          <cell r="AL115">
            <v>-169309.8</v>
          </cell>
          <cell r="AM115">
            <v>-169309.8</v>
          </cell>
          <cell r="AN115">
            <v>-169309.8</v>
          </cell>
          <cell r="AO115">
            <v>-168861</v>
          </cell>
          <cell r="AP115">
            <v>-168861</v>
          </cell>
          <cell r="AQ115">
            <v>-168861</v>
          </cell>
          <cell r="AR115">
            <v>-169309.8</v>
          </cell>
          <cell r="AS115">
            <v>-169309.8</v>
          </cell>
          <cell r="AT115">
            <v>-169309.8</v>
          </cell>
          <cell r="AU115">
            <v>-177775.29</v>
          </cell>
          <cell r="AV115">
            <v>-177775.29</v>
          </cell>
          <cell r="AW115">
            <v>-177775.29</v>
          </cell>
          <cell r="AX115">
            <v>-177775.29</v>
          </cell>
          <cell r="AY115">
            <v>-177775.29</v>
          </cell>
          <cell r="AZ115">
            <v>-177775.29</v>
          </cell>
          <cell r="BA115">
            <v>-177304.05</v>
          </cell>
          <cell r="BB115">
            <v>-177304.05</v>
          </cell>
          <cell r="BC115">
            <v>-177304.05</v>
          </cell>
          <cell r="BD115">
            <v>-177775.29</v>
          </cell>
          <cell r="BE115">
            <v>-177775.29</v>
          </cell>
          <cell r="BF115">
            <v>-177775.29</v>
          </cell>
          <cell r="BG115">
            <v>-177775.29</v>
          </cell>
          <cell r="BH115">
            <v>-177775.29</v>
          </cell>
          <cell r="BI115">
            <v>-177775.29</v>
          </cell>
          <cell r="BJ115">
            <v>-177775.29</v>
          </cell>
          <cell r="BK115">
            <v>-177775.29</v>
          </cell>
          <cell r="BL115">
            <v>-177775.29</v>
          </cell>
          <cell r="BM115">
            <v>-177304.05</v>
          </cell>
          <cell r="BN115">
            <v>-177304.05</v>
          </cell>
          <cell r="BO115">
            <v>-177304.05</v>
          </cell>
          <cell r="BP115">
            <v>-177775.29</v>
          </cell>
          <cell r="BQ115">
            <v>-177775.29</v>
          </cell>
          <cell r="BR115">
            <v>-177775.29</v>
          </cell>
          <cell r="BS115">
            <v>-186664.0545</v>
          </cell>
          <cell r="BT115">
            <v>-186664.0545</v>
          </cell>
          <cell r="BU115">
            <v>-186664.0545</v>
          </cell>
          <cell r="BV115">
            <v>-186664.0545</v>
          </cell>
          <cell r="BW115">
            <v>-186664.0545</v>
          </cell>
          <cell r="BX115">
            <v>-186664.0545</v>
          </cell>
          <cell r="BY115">
            <v>-186169.2525</v>
          </cell>
          <cell r="BZ115">
            <v>-186169.2525</v>
          </cell>
          <cell r="CA115">
            <v>-186169.2525</v>
          </cell>
          <cell r="CB115">
            <v>-186664.0545</v>
          </cell>
          <cell r="CC115">
            <v>-186664.0545</v>
          </cell>
          <cell r="CD115">
            <v>-186664.0545</v>
          </cell>
          <cell r="CE115">
            <v>-186664.0545</v>
          </cell>
          <cell r="CF115">
            <v>-186664.0545</v>
          </cell>
          <cell r="CG115">
            <v>-186664.0545</v>
          </cell>
          <cell r="CH115">
            <v>-186664.0545</v>
          </cell>
          <cell r="CI115">
            <v>-186664.0545</v>
          </cell>
          <cell r="CJ115">
            <v>-186664.0545</v>
          </cell>
          <cell r="CK115">
            <v>-186169.2525</v>
          </cell>
          <cell r="CL115">
            <v>-186169.2525</v>
          </cell>
          <cell r="CM115">
            <v>-186169.2525</v>
          </cell>
          <cell r="CN115">
            <v>-186664.0545</v>
          </cell>
          <cell r="CO115">
            <v>-186664.0545</v>
          </cell>
          <cell r="CP115">
            <v>-186664.0545</v>
          </cell>
          <cell r="CQ115">
            <v>-195997.25722500001</v>
          </cell>
          <cell r="CR115">
            <v>-195997.25722500001</v>
          </cell>
          <cell r="CS115">
            <v>-195997.25722500001</v>
          </cell>
          <cell r="CT115">
            <v>-195997.25722500001</v>
          </cell>
          <cell r="CU115">
            <v>-195997.25722500001</v>
          </cell>
          <cell r="CV115">
            <v>-195997.25722500001</v>
          </cell>
          <cell r="CW115">
            <v>-195477.71512500002</v>
          </cell>
          <cell r="CX115">
            <v>-195477.71512500002</v>
          </cell>
          <cell r="CY115">
            <v>-195477.71512500002</v>
          </cell>
          <cell r="CZ115">
            <v>-195997.25722500001</v>
          </cell>
          <cell r="DA115">
            <v>-195997.25722500001</v>
          </cell>
          <cell r="DB115">
            <v>-195997.25722500001</v>
          </cell>
          <cell r="DC115">
            <v>-195997.25722500001</v>
          </cell>
          <cell r="DD115">
            <v>-195997.25722500001</v>
          </cell>
          <cell r="DE115">
            <v>-195997.25722500001</v>
          </cell>
          <cell r="DF115">
            <v>-195997.25722500001</v>
          </cell>
          <cell r="DG115">
            <v>-195997.25722500001</v>
          </cell>
          <cell r="DH115">
            <v>-195997.25722500001</v>
          </cell>
          <cell r="DI115">
            <v>-195477.71512500002</v>
          </cell>
          <cell r="DJ115">
            <v>-195477.71512500002</v>
          </cell>
          <cell r="DK115">
            <v>-195477.71512500002</v>
          </cell>
          <cell r="DL115">
            <v>-195997.25722500001</v>
          </cell>
          <cell r="DM115">
            <v>-195997.25722500001</v>
          </cell>
          <cell r="DN115">
            <v>-195997.25722500001</v>
          </cell>
          <cell r="DO115">
            <v>-205797.12008625004</v>
          </cell>
          <cell r="DP115">
            <v>-205797.12008625004</v>
          </cell>
          <cell r="DQ115">
            <v>-205797.12008625004</v>
          </cell>
        </row>
        <row r="116">
          <cell r="A116">
            <v>5005</v>
          </cell>
          <cell r="B116">
            <v>-75000</v>
          </cell>
          <cell r="C116">
            <v>-75000</v>
          </cell>
          <cell r="D116">
            <v>-75000</v>
          </cell>
          <cell r="E116">
            <v>-75000</v>
          </cell>
          <cell r="F116">
            <v>-75000</v>
          </cell>
          <cell r="G116">
            <v>-75000</v>
          </cell>
          <cell r="H116">
            <v>-75000</v>
          </cell>
          <cell r="I116">
            <v>-75000</v>
          </cell>
          <cell r="J116">
            <v>-75000</v>
          </cell>
          <cell r="K116">
            <v>-75000</v>
          </cell>
          <cell r="L116">
            <v>-75000</v>
          </cell>
          <cell r="M116">
            <v>-75000</v>
          </cell>
          <cell r="N116">
            <v>-24300</v>
          </cell>
          <cell r="O116">
            <v>-24300</v>
          </cell>
          <cell r="P116">
            <v>-24300</v>
          </cell>
          <cell r="Q116">
            <v>-24300</v>
          </cell>
          <cell r="R116">
            <v>-24300</v>
          </cell>
          <cell r="S116">
            <v>-24300</v>
          </cell>
          <cell r="T116">
            <v>-24300</v>
          </cell>
          <cell r="U116">
            <v>-24300</v>
          </cell>
          <cell r="V116">
            <v>-24300</v>
          </cell>
          <cell r="W116">
            <v>-24300</v>
          </cell>
          <cell r="X116">
            <v>-24300</v>
          </cell>
          <cell r="Y116">
            <v>-24300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row>
        <row r="117">
          <cell r="A117">
            <v>5014</v>
          </cell>
          <cell r="B117">
            <v>-187116</v>
          </cell>
          <cell r="C117">
            <v>-187116</v>
          </cell>
          <cell r="D117">
            <v>-187116</v>
          </cell>
          <cell r="E117">
            <v>-187116</v>
          </cell>
          <cell r="F117">
            <v>-187116</v>
          </cell>
          <cell r="G117">
            <v>-187116</v>
          </cell>
          <cell r="H117">
            <v>-187116</v>
          </cell>
          <cell r="I117">
            <v>0</v>
          </cell>
          <cell r="J117">
            <v>-187116</v>
          </cell>
          <cell r="K117">
            <v>-187116</v>
          </cell>
          <cell r="L117">
            <v>-187116</v>
          </cell>
          <cell r="M117">
            <v>-187116</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row>
        <row r="118">
          <cell r="A118">
            <v>5015</v>
          </cell>
          <cell r="B118">
            <v>0</v>
          </cell>
          <cell r="C118">
            <v>0</v>
          </cell>
          <cell r="D118">
            <v>0</v>
          </cell>
          <cell r="E118">
            <v>0</v>
          </cell>
          <cell r="F118">
            <v>0</v>
          </cell>
          <cell r="G118">
            <v>0</v>
          </cell>
          <cell r="H118">
            <v>0</v>
          </cell>
          <cell r="I118">
            <v>0</v>
          </cell>
          <cell r="J118">
            <v>0</v>
          </cell>
          <cell r="K118">
            <v>-83636.324999999997</v>
          </cell>
          <cell r="L118">
            <v>-83636.324999999997</v>
          </cell>
          <cell r="M118">
            <v>-83636.324999999997</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row>
        <row r="119">
          <cell r="A119">
            <v>5016</v>
          </cell>
          <cell r="B119">
            <v>0</v>
          </cell>
          <cell r="C119">
            <v>0</v>
          </cell>
          <cell r="D119">
            <v>0</v>
          </cell>
          <cell r="E119">
            <v>-101613.8</v>
          </cell>
          <cell r="F119">
            <v>-101613.8</v>
          </cell>
          <cell r="G119">
            <v>-101613.8</v>
          </cell>
          <cell r="H119">
            <v>0</v>
          </cell>
          <cell r="I119">
            <v>0</v>
          </cell>
          <cell r="J119">
            <v>-100296.2</v>
          </cell>
          <cell r="K119">
            <v>-100296.2</v>
          </cell>
          <cell r="L119">
            <v>-100296.2</v>
          </cell>
          <cell r="M119">
            <v>-100296.2</v>
          </cell>
          <cell r="N119">
            <v>-150000</v>
          </cell>
          <cell r="O119">
            <v>-150000</v>
          </cell>
          <cell r="P119">
            <v>-150000</v>
          </cell>
          <cell r="Q119">
            <v>-150000</v>
          </cell>
          <cell r="R119">
            <v>-150000</v>
          </cell>
          <cell r="S119">
            <v>-150000</v>
          </cell>
          <cell r="T119">
            <v>-150000</v>
          </cell>
          <cell r="U119">
            <v>-150000</v>
          </cell>
          <cell r="V119">
            <v>-150000</v>
          </cell>
          <cell r="W119">
            <v>-150000</v>
          </cell>
          <cell r="X119">
            <v>-150000</v>
          </cell>
          <cell r="Y119">
            <v>-150000</v>
          </cell>
          <cell r="Z119">
            <v>-300000</v>
          </cell>
          <cell r="AA119">
            <v>-300000</v>
          </cell>
          <cell r="AB119">
            <v>-300000</v>
          </cell>
          <cell r="AC119">
            <v>-300000</v>
          </cell>
          <cell r="AD119">
            <v>-300000</v>
          </cell>
          <cell r="AE119">
            <v>-300000</v>
          </cell>
          <cell r="AF119">
            <v>-300000</v>
          </cell>
          <cell r="AG119">
            <v>-300000</v>
          </cell>
          <cell r="AH119">
            <v>-300000</v>
          </cell>
          <cell r="AI119">
            <v>-300000</v>
          </cell>
          <cell r="AJ119">
            <v>-300000</v>
          </cell>
          <cell r="AK119">
            <v>-300000</v>
          </cell>
          <cell r="AL119">
            <v>-375000</v>
          </cell>
          <cell r="AM119">
            <v>-375000</v>
          </cell>
          <cell r="AN119">
            <v>-375000</v>
          </cell>
          <cell r="AO119">
            <v>-375000</v>
          </cell>
          <cell r="AP119">
            <v>-375000</v>
          </cell>
          <cell r="AQ119">
            <v>-375000</v>
          </cell>
          <cell r="AR119">
            <v>-375000</v>
          </cell>
          <cell r="AS119">
            <v>-375000</v>
          </cell>
          <cell r="AT119">
            <v>-375000</v>
          </cell>
          <cell r="AU119">
            <v>-375000</v>
          </cell>
          <cell r="AV119">
            <v>-375000</v>
          </cell>
          <cell r="AW119">
            <v>-375000</v>
          </cell>
          <cell r="AX119">
            <v>-450000</v>
          </cell>
          <cell r="AY119">
            <v>-450000</v>
          </cell>
          <cell r="AZ119">
            <v>-450000</v>
          </cell>
          <cell r="BA119">
            <v>-450000</v>
          </cell>
          <cell r="BB119">
            <v>-450000</v>
          </cell>
          <cell r="BC119">
            <v>-450000</v>
          </cell>
          <cell r="BD119">
            <v>-450000</v>
          </cell>
          <cell r="BE119">
            <v>-450000</v>
          </cell>
          <cell r="BF119">
            <v>-450000</v>
          </cell>
          <cell r="BG119">
            <v>-450000</v>
          </cell>
          <cell r="BH119">
            <v>-450000</v>
          </cell>
          <cell r="BI119">
            <v>-450000</v>
          </cell>
          <cell r="BJ119">
            <v>-450000</v>
          </cell>
          <cell r="BK119">
            <v>-450000</v>
          </cell>
          <cell r="BL119">
            <v>-450000</v>
          </cell>
          <cell r="BM119">
            <v>-450000</v>
          </cell>
          <cell r="BN119">
            <v>-450000</v>
          </cell>
          <cell r="BO119">
            <v>-450000</v>
          </cell>
          <cell r="BP119">
            <v>-450000</v>
          </cell>
          <cell r="BQ119">
            <v>-450000</v>
          </cell>
          <cell r="BR119">
            <v>-450000</v>
          </cell>
          <cell r="BS119">
            <v>-450000</v>
          </cell>
          <cell r="BT119">
            <v>-450000</v>
          </cell>
          <cell r="BU119">
            <v>-450000</v>
          </cell>
          <cell r="BV119">
            <v>-450000</v>
          </cell>
          <cell r="BW119">
            <v>-450000</v>
          </cell>
          <cell r="BX119">
            <v>-450000</v>
          </cell>
          <cell r="BY119">
            <v>-450000</v>
          </cell>
          <cell r="BZ119">
            <v>-450000</v>
          </cell>
          <cell r="CA119">
            <v>-450000</v>
          </cell>
          <cell r="CB119">
            <v>-450000</v>
          </cell>
          <cell r="CC119">
            <v>-450000</v>
          </cell>
          <cell r="CD119">
            <v>-450000</v>
          </cell>
          <cell r="CE119">
            <v>-450000</v>
          </cell>
          <cell r="CF119">
            <v>-450000</v>
          </cell>
          <cell r="CG119">
            <v>-450000</v>
          </cell>
          <cell r="CH119">
            <v>-450000</v>
          </cell>
          <cell r="CI119">
            <v>-450000</v>
          </cell>
          <cell r="CJ119">
            <v>-450000</v>
          </cell>
          <cell r="CK119">
            <v>-450000</v>
          </cell>
          <cell r="CL119">
            <v>-450000</v>
          </cell>
          <cell r="CM119">
            <v>-450000</v>
          </cell>
          <cell r="CN119">
            <v>-450000</v>
          </cell>
          <cell r="CO119">
            <v>-450000</v>
          </cell>
          <cell r="CP119">
            <v>-450000</v>
          </cell>
          <cell r="CQ119">
            <v>-450000</v>
          </cell>
          <cell r="CR119">
            <v>-450000</v>
          </cell>
          <cell r="CS119">
            <v>-450000</v>
          </cell>
          <cell r="CT119">
            <v>-450000</v>
          </cell>
          <cell r="CU119">
            <v>-450000</v>
          </cell>
          <cell r="CV119">
            <v>-450000</v>
          </cell>
          <cell r="CW119">
            <v>-450000</v>
          </cell>
          <cell r="CX119">
            <v>-450000</v>
          </cell>
          <cell r="CY119">
            <v>-450000</v>
          </cell>
          <cell r="CZ119">
            <v>-450000</v>
          </cell>
          <cell r="DA119">
            <v>-450000</v>
          </cell>
          <cell r="DB119">
            <v>-450000</v>
          </cell>
          <cell r="DC119">
            <v>-450000</v>
          </cell>
          <cell r="DD119">
            <v>-450000</v>
          </cell>
          <cell r="DE119">
            <v>-450000</v>
          </cell>
          <cell r="DF119">
            <v>-450000</v>
          </cell>
          <cell r="DG119">
            <v>-450000</v>
          </cell>
          <cell r="DH119">
            <v>-450000</v>
          </cell>
          <cell r="DI119">
            <v>-450000</v>
          </cell>
          <cell r="DJ119">
            <v>-450000</v>
          </cell>
          <cell r="DK119">
            <v>-450000</v>
          </cell>
          <cell r="DL119">
            <v>-450000</v>
          </cell>
          <cell r="DM119">
            <v>-450000</v>
          </cell>
          <cell r="DN119">
            <v>-450000</v>
          </cell>
          <cell r="DO119">
            <v>-450000</v>
          </cell>
          <cell r="DP119">
            <v>-450000</v>
          </cell>
          <cell r="DQ119">
            <v>-450000</v>
          </cell>
        </row>
        <row r="120">
          <cell r="A120">
            <v>5017</v>
          </cell>
          <cell r="B120">
            <v>0</v>
          </cell>
          <cell r="C120">
            <v>0</v>
          </cell>
          <cell r="D120">
            <v>0</v>
          </cell>
          <cell r="E120">
            <v>0</v>
          </cell>
          <cell r="F120">
            <v>0</v>
          </cell>
          <cell r="G120">
            <v>0</v>
          </cell>
          <cell r="H120">
            <v>0</v>
          </cell>
          <cell r="I120">
            <v>0</v>
          </cell>
          <cell r="J120">
            <v>0</v>
          </cell>
          <cell r="K120">
            <v>0</v>
          </cell>
          <cell r="L120">
            <v>0</v>
          </cell>
          <cell r="M120">
            <v>0</v>
          </cell>
          <cell r="N120">
            <v>-187116</v>
          </cell>
          <cell r="O120">
            <v>-187116</v>
          </cell>
          <cell r="P120">
            <v>-187116</v>
          </cell>
          <cell r="Q120">
            <v>-186620</v>
          </cell>
          <cell r="R120">
            <v>-186620</v>
          </cell>
          <cell r="S120">
            <v>-186620</v>
          </cell>
          <cell r="T120">
            <v>-187116</v>
          </cell>
          <cell r="U120">
            <v>-187116</v>
          </cell>
          <cell r="V120">
            <v>-187116</v>
          </cell>
          <cell r="W120">
            <v>-205827.6</v>
          </cell>
          <cell r="X120">
            <v>-205827.6</v>
          </cell>
          <cell r="Y120">
            <v>-205827.6</v>
          </cell>
          <cell r="Z120">
            <v>-205827.6</v>
          </cell>
          <cell r="AA120">
            <v>-205827.6</v>
          </cell>
          <cell r="AB120">
            <v>-205827.6</v>
          </cell>
          <cell r="AC120">
            <v>-205282</v>
          </cell>
          <cell r="AD120">
            <v>-205282</v>
          </cell>
          <cell r="AE120">
            <v>-205282</v>
          </cell>
          <cell r="AF120">
            <v>-205827.6</v>
          </cell>
          <cell r="AG120">
            <v>-205827.6</v>
          </cell>
          <cell r="AH120">
            <v>-205827.6</v>
          </cell>
          <cell r="AI120">
            <v>-205827.6</v>
          </cell>
          <cell r="AJ120">
            <v>-205827.6</v>
          </cell>
          <cell r="AK120">
            <v>-205827.6</v>
          </cell>
          <cell r="AL120">
            <v>-205827.6</v>
          </cell>
          <cell r="AM120">
            <v>-205827.6</v>
          </cell>
          <cell r="AN120">
            <v>-205827.6</v>
          </cell>
          <cell r="AO120">
            <v>-205282</v>
          </cell>
          <cell r="AP120">
            <v>-205282</v>
          </cell>
          <cell r="AQ120">
            <v>-205282</v>
          </cell>
          <cell r="AR120">
            <v>-205827.6</v>
          </cell>
          <cell r="AS120">
            <v>-205827.6</v>
          </cell>
          <cell r="AT120">
            <v>-205827.6</v>
          </cell>
          <cell r="AU120">
            <v>-216118.98</v>
          </cell>
          <cell r="AV120">
            <v>-216118.98</v>
          </cell>
          <cell r="AW120">
            <v>-216118.98</v>
          </cell>
          <cell r="AX120">
            <v>-216118.98</v>
          </cell>
          <cell r="AY120">
            <v>-216118.98</v>
          </cell>
          <cell r="AZ120">
            <v>-216118.98</v>
          </cell>
          <cell r="BA120">
            <v>-215546.1</v>
          </cell>
          <cell r="BB120">
            <v>-215546.1</v>
          </cell>
          <cell r="BC120">
            <v>-215546.1</v>
          </cell>
          <cell r="BD120">
            <v>-216118.98</v>
          </cell>
          <cell r="BE120">
            <v>-216118.98</v>
          </cell>
          <cell r="BF120">
            <v>-216118.98</v>
          </cell>
          <cell r="BG120">
            <v>-216118.98</v>
          </cell>
          <cell r="BH120">
            <v>-216118.98</v>
          </cell>
          <cell r="BI120">
            <v>-216118.98</v>
          </cell>
          <cell r="BJ120">
            <v>-216118.98</v>
          </cell>
          <cell r="BK120">
            <v>-216118.98</v>
          </cell>
          <cell r="BL120">
            <v>-216118.98</v>
          </cell>
          <cell r="BM120">
            <v>-215546.1</v>
          </cell>
          <cell r="BN120">
            <v>-215546.1</v>
          </cell>
          <cell r="BO120">
            <v>-215546.1</v>
          </cell>
          <cell r="BP120">
            <v>-216118.98</v>
          </cell>
          <cell r="BQ120">
            <v>-216118.98</v>
          </cell>
          <cell r="BR120">
            <v>-216118.98</v>
          </cell>
          <cell r="BS120">
            <v>-226924.929</v>
          </cell>
          <cell r="BT120">
            <v>-226924.929</v>
          </cell>
          <cell r="BU120">
            <v>-226924.929</v>
          </cell>
          <cell r="BV120">
            <v>-226924.929</v>
          </cell>
          <cell r="BW120">
            <v>-226924.929</v>
          </cell>
          <cell r="BX120">
            <v>-226924.929</v>
          </cell>
          <cell r="BY120">
            <v>-226323.40500000003</v>
          </cell>
          <cell r="BZ120">
            <v>-226323.40500000003</v>
          </cell>
          <cell r="CA120">
            <v>-226323.40500000003</v>
          </cell>
          <cell r="CB120">
            <v>-226924.929</v>
          </cell>
          <cell r="CC120">
            <v>-226924.929</v>
          </cell>
          <cell r="CD120">
            <v>-226924.929</v>
          </cell>
          <cell r="CE120">
            <v>-226924.929</v>
          </cell>
          <cell r="CF120">
            <v>-226924.929</v>
          </cell>
          <cell r="CG120">
            <v>-226924.929</v>
          </cell>
          <cell r="CH120">
            <v>-226924.929</v>
          </cell>
          <cell r="CI120">
            <v>-226924.929</v>
          </cell>
          <cell r="CJ120">
            <v>-226924.929</v>
          </cell>
          <cell r="CK120">
            <v>-226323.40500000003</v>
          </cell>
          <cell r="CL120">
            <v>-226323.40500000003</v>
          </cell>
          <cell r="CM120">
            <v>-226323.40500000003</v>
          </cell>
          <cell r="CN120">
            <v>-226924.929</v>
          </cell>
          <cell r="CO120">
            <v>-226924.929</v>
          </cell>
          <cell r="CP120">
            <v>-226924.929</v>
          </cell>
          <cell r="CQ120">
            <v>-238271.17545000001</v>
          </cell>
          <cell r="CR120">
            <v>-238271.17545000001</v>
          </cell>
          <cell r="CS120">
            <v>-238271.17545000001</v>
          </cell>
          <cell r="CT120">
            <v>-238271.17545000001</v>
          </cell>
          <cell r="CU120">
            <v>-238271.17545000001</v>
          </cell>
          <cell r="CV120">
            <v>-238271.17545000001</v>
          </cell>
          <cell r="CW120">
            <v>-237639.57525000002</v>
          </cell>
          <cell r="CX120">
            <v>-237639.57525000002</v>
          </cell>
          <cell r="CY120">
            <v>-237639.57525000002</v>
          </cell>
          <cell r="CZ120">
            <v>-238271.17545000001</v>
          </cell>
          <cell r="DA120">
            <v>-238271.17545000001</v>
          </cell>
          <cell r="DB120">
            <v>-238271.17545000001</v>
          </cell>
          <cell r="DC120">
            <v>-238271.17545000001</v>
          </cell>
          <cell r="DD120">
            <v>-238271.17545000001</v>
          </cell>
          <cell r="DE120">
            <v>-238271.17545000001</v>
          </cell>
          <cell r="DF120">
            <v>-238271.17545000001</v>
          </cell>
          <cell r="DG120">
            <v>-238271.17545000001</v>
          </cell>
          <cell r="DH120">
            <v>-238271.17545000001</v>
          </cell>
          <cell r="DI120">
            <v>-237639.57525000002</v>
          </cell>
          <cell r="DJ120">
            <v>-237639.57525000002</v>
          </cell>
          <cell r="DK120">
            <v>-237639.57525000002</v>
          </cell>
          <cell r="DL120">
            <v>-238271.17545000001</v>
          </cell>
          <cell r="DM120">
            <v>-238271.17545000001</v>
          </cell>
          <cell r="DN120">
            <v>-238271.17545000001</v>
          </cell>
          <cell r="DO120">
            <v>-250184.73422250006</v>
          </cell>
          <cell r="DP120">
            <v>-250184.73422250006</v>
          </cell>
          <cell r="DQ120">
            <v>-250184.73422250006</v>
          </cell>
        </row>
        <row r="121">
          <cell r="A121">
            <v>5018</v>
          </cell>
          <cell r="B121">
            <v>0</v>
          </cell>
          <cell r="C121">
            <v>0</v>
          </cell>
          <cell r="D121">
            <v>0</v>
          </cell>
          <cell r="E121">
            <v>0</v>
          </cell>
          <cell r="F121">
            <v>0</v>
          </cell>
          <cell r="G121">
            <v>0</v>
          </cell>
          <cell r="H121">
            <v>0</v>
          </cell>
          <cell r="I121">
            <v>0</v>
          </cell>
          <cell r="J121">
            <v>0</v>
          </cell>
          <cell r="K121">
            <v>0</v>
          </cell>
          <cell r="L121">
            <v>0</v>
          </cell>
          <cell r="M121">
            <v>0</v>
          </cell>
          <cell r="N121">
            <v>-83636.324999999997</v>
          </cell>
          <cell r="O121">
            <v>-83636.324999999997</v>
          </cell>
          <cell r="P121">
            <v>-83636.324999999997</v>
          </cell>
          <cell r="Q121">
            <v>-83636.324999999997</v>
          </cell>
          <cell r="R121">
            <v>-83636.324999999997</v>
          </cell>
          <cell r="S121">
            <v>-83636.324999999997</v>
          </cell>
          <cell r="T121">
            <v>-83636.324999999997</v>
          </cell>
          <cell r="U121">
            <v>-83636.324999999997</v>
          </cell>
          <cell r="V121">
            <v>-83636.324999999997</v>
          </cell>
          <cell r="W121">
            <v>-91999.957500000004</v>
          </cell>
          <cell r="X121">
            <v>-91999.957500000004</v>
          </cell>
          <cell r="Y121">
            <v>-91999.957500000004</v>
          </cell>
          <cell r="Z121">
            <v>-91999.957500000004</v>
          </cell>
          <cell r="AA121">
            <v>-91999.957500000004</v>
          </cell>
          <cell r="AB121">
            <v>-91999.957500000004</v>
          </cell>
          <cell r="AC121">
            <v>-91999.957500000004</v>
          </cell>
          <cell r="AD121">
            <v>-91999.957500000004</v>
          </cell>
          <cell r="AE121">
            <v>-91999.957500000004</v>
          </cell>
          <cell r="AF121">
            <v>-91999.957500000004</v>
          </cell>
          <cell r="AG121">
            <v>-91999.957500000004</v>
          </cell>
          <cell r="AH121">
            <v>-91999.957500000004</v>
          </cell>
          <cell r="AI121">
            <v>-91999.957500000004</v>
          </cell>
          <cell r="AJ121">
            <v>-91999.957500000004</v>
          </cell>
          <cell r="AK121">
            <v>-91999.957500000004</v>
          </cell>
          <cell r="AL121">
            <v>-91999.957500000004</v>
          </cell>
          <cell r="AM121">
            <v>-91999.957500000004</v>
          </cell>
          <cell r="AN121">
            <v>-91999.957500000004</v>
          </cell>
          <cell r="AO121">
            <v>-91999.957500000004</v>
          </cell>
          <cell r="AP121">
            <v>-91999.957500000004</v>
          </cell>
          <cell r="AQ121">
            <v>-91999.957500000004</v>
          </cell>
          <cell r="AR121">
            <v>-91999.957500000004</v>
          </cell>
          <cell r="AS121">
            <v>-91999.957500000004</v>
          </cell>
          <cell r="AT121">
            <v>-91999.957500000004</v>
          </cell>
          <cell r="AU121">
            <v>-96599.955375000005</v>
          </cell>
          <cell r="AV121">
            <v>-96599.955375000005</v>
          </cell>
          <cell r="AW121">
            <v>-96599.955375000005</v>
          </cell>
          <cell r="AX121">
            <v>-96599.955375000005</v>
          </cell>
          <cell r="AY121">
            <v>-96599.955375000005</v>
          </cell>
          <cell r="AZ121">
            <v>-96599.955375000005</v>
          </cell>
          <cell r="BA121">
            <v>-96599.955375000005</v>
          </cell>
          <cell r="BB121">
            <v>-96599.955375000005</v>
          </cell>
          <cell r="BC121">
            <v>-96599.955375000005</v>
          </cell>
          <cell r="BD121">
            <v>-96599.955375000005</v>
          </cell>
          <cell r="BE121">
            <v>-96599.955375000005</v>
          </cell>
          <cell r="BF121">
            <v>-96599.955375000005</v>
          </cell>
          <cell r="BG121">
            <v>-96599.955375000005</v>
          </cell>
          <cell r="BH121">
            <v>-96599.955375000005</v>
          </cell>
          <cell r="BI121">
            <v>-96599.955375000005</v>
          </cell>
          <cell r="BJ121">
            <v>-96599.955375000005</v>
          </cell>
          <cell r="BK121">
            <v>-96599.955375000005</v>
          </cell>
          <cell r="BL121">
            <v>-96599.955375000005</v>
          </cell>
          <cell r="BM121">
            <v>-96599.955375000005</v>
          </cell>
          <cell r="BN121">
            <v>-96599.955375000005</v>
          </cell>
          <cell r="BO121">
            <v>-96599.955375000005</v>
          </cell>
          <cell r="BP121">
            <v>-96599.955375000005</v>
          </cell>
          <cell r="BQ121">
            <v>-96599.955375000005</v>
          </cell>
          <cell r="BR121">
            <v>-96599.955375000005</v>
          </cell>
          <cell r="BS121">
            <v>-101429.95314375001</v>
          </cell>
          <cell r="BT121">
            <v>-101429.95314375001</v>
          </cell>
          <cell r="BU121">
            <v>-101429.95314375001</v>
          </cell>
          <cell r="BV121">
            <v>-101429.95314375001</v>
          </cell>
          <cell r="BW121">
            <v>-101429.95314375001</v>
          </cell>
          <cell r="BX121">
            <v>-101429.95314375001</v>
          </cell>
          <cell r="BY121">
            <v>-101429.95314375001</v>
          </cell>
          <cell r="BZ121">
            <v>-101429.95314375001</v>
          </cell>
          <cell r="CA121">
            <v>-101429.95314375001</v>
          </cell>
          <cell r="CB121">
            <v>-101429.95314375001</v>
          </cell>
          <cell r="CC121">
            <v>-101429.95314375001</v>
          </cell>
          <cell r="CD121">
            <v>-101429.95314375001</v>
          </cell>
          <cell r="CE121">
            <v>-101429.95314375001</v>
          </cell>
          <cell r="CF121">
            <v>-101429.95314375001</v>
          </cell>
          <cell r="CG121">
            <v>-101429.95314375001</v>
          </cell>
          <cell r="CH121">
            <v>-101429.95314375001</v>
          </cell>
          <cell r="CI121">
            <v>-101429.95314375001</v>
          </cell>
          <cell r="CJ121">
            <v>-101429.95314375001</v>
          </cell>
          <cell r="CK121">
            <v>-101429.95314375001</v>
          </cell>
          <cell r="CL121">
            <v>-101429.95314375001</v>
          </cell>
          <cell r="CM121">
            <v>-101429.95314375001</v>
          </cell>
          <cell r="CN121">
            <v>-101429.95314375001</v>
          </cell>
          <cell r="CO121">
            <v>-101429.95314375001</v>
          </cell>
          <cell r="CP121">
            <v>-101429.95314375001</v>
          </cell>
          <cell r="CQ121">
            <v>-106501.45080093751</v>
          </cell>
          <cell r="CR121">
            <v>-106501.45080093751</v>
          </cell>
          <cell r="CS121">
            <v>-106501.45080093751</v>
          </cell>
          <cell r="CT121">
            <v>-106501.45080093751</v>
          </cell>
          <cell r="CU121">
            <v>-106501.45080093751</v>
          </cell>
          <cell r="CV121">
            <v>-106501.45080093751</v>
          </cell>
          <cell r="CW121">
            <v>-106501.45080093751</v>
          </cell>
          <cell r="CX121">
            <v>-106501.45080093751</v>
          </cell>
          <cell r="CY121">
            <v>-106501.45080093751</v>
          </cell>
          <cell r="CZ121">
            <v>-106501.45080093751</v>
          </cell>
          <cell r="DA121">
            <v>-106501.45080093751</v>
          </cell>
          <cell r="DB121">
            <v>-106501.45080093751</v>
          </cell>
          <cell r="DC121">
            <v>-106501.45080093751</v>
          </cell>
          <cell r="DD121">
            <v>-106501.45080093751</v>
          </cell>
          <cell r="DE121">
            <v>-106501.45080093751</v>
          </cell>
          <cell r="DF121">
            <v>-106501.45080093751</v>
          </cell>
          <cell r="DG121">
            <v>-106501.45080093751</v>
          </cell>
          <cell r="DH121">
            <v>-106501.45080093751</v>
          </cell>
          <cell r="DI121">
            <v>-106501.45080093751</v>
          </cell>
          <cell r="DJ121">
            <v>-106501.45080093751</v>
          </cell>
          <cell r="DK121">
            <v>-106501.45080093751</v>
          </cell>
          <cell r="DL121">
            <v>-106501.45080093751</v>
          </cell>
          <cell r="DM121">
            <v>-106501.45080093751</v>
          </cell>
          <cell r="DN121">
            <v>-106501.45080093751</v>
          </cell>
          <cell r="DO121">
            <v>-111826.52334098439</v>
          </cell>
          <cell r="DP121">
            <v>-111826.52334098439</v>
          </cell>
          <cell r="DQ121">
            <v>-111826.52334098439</v>
          </cell>
        </row>
        <row r="122">
          <cell r="A122">
            <v>5019</v>
          </cell>
          <cell r="B122">
            <v>0</v>
          </cell>
          <cell r="C122">
            <v>0</v>
          </cell>
          <cell r="D122">
            <v>0</v>
          </cell>
          <cell r="E122">
            <v>0</v>
          </cell>
          <cell r="F122">
            <v>0</v>
          </cell>
          <cell r="G122">
            <v>0</v>
          </cell>
          <cell r="H122">
            <v>0</v>
          </cell>
          <cell r="I122">
            <v>0</v>
          </cell>
          <cell r="J122">
            <v>0</v>
          </cell>
          <cell r="K122">
            <v>0</v>
          </cell>
          <cell r="L122">
            <v>0</v>
          </cell>
          <cell r="M122">
            <v>0</v>
          </cell>
          <cell r="N122">
            <v>-101158.33333333333</v>
          </cell>
          <cell r="O122">
            <v>-101158.33333333333</v>
          </cell>
          <cell r="P122">
            <v>-101158.33333333333</v>
          </cell>
          <cell r="Q122">
            <v>-103687.29166666664</v>
          </cell>
          <cell r="R122">
            <v>-103687.29166666664</v>
          </cell>
          <cell r="S122">
            <v>-103687.29166666664</v>
          </cell>
          <cell r="T122">
            <v>-103687.29166666664</v>
          </cell>
          <cell r="U122">
            <v>-103687.29166666664</v>
          </cell>
          <cell r="V122">
            <v>-103687.29166666664</v>
          </cell>
          <cell r="W122">
            <v>-103687.29166666664</v>
          </cell>
          <cell r="X122">
            <v>-103687.29166666664</v>
          </cell>
          <cell r="Y122">
            <v>-103687.29166666664</v>
          </cell>
          <cell r="Z122">
            <v>-103687.29166666664</v>
          </cell>
          <cell r="AA122">
            <v>-103687.29166666664</v>
          </cell>
          <cell r="AB122">
            <v>-103687.29166666664</v>
          </cell>
          <cell r="AC122">
            <v>-106279.4739583333</v>
          </cell>
          <cell r="AD122">
            <v>-106279.4739583333</v>
          </cell>
          <cell r="AE122">
            <v>-106279.4739583333</v>
          </cell>
          <cell r="AF122">
            <v>-106279.4739583333</v>
          </cell>
          <cell r="AG122">
            <v>-106279.4739583333</v>
          </cell>
          <cell r="AH122">
            <v>-106279.4739583333</v>
          </cell>
          <cell r="AI122">
            <v>-106279.4739583333</v>
          </cell>
          <cell r="AJ122">
            <v>-106279.4739583333</v>
          </cell>
          <cell r="AK122">
            <v>-106279.4739583333</v>
          </cell>
          <cell r="AL122">
            <v>-106279.4739583333</v>
          </cell>
          <cell r="AM122">
            <v>-106279.4739583333</v>
          </cell>
          <cell r="AN122">
            <v>-106279.4739583333</v>
          </cell>
          <cell r="AO122">
            <v>-108936.46080729163</v>
          </cell>
          <cell r="AP122">
            <v>-108936.46080729163</v>
          </cell>
          <cell r="AQ122">
            <v>-108936.46080729163</v>
          </cell>
          <cell r="AR122">
            <v>-108936.46080729163</v>
          </cell>
          <cell r="AS122">
            <v>-108936.46080729163</v>
          </cell>
          <cell r="AT122">
            <v>-108936.46080729163</v>
          </cell>
          <cell r="AU122">
            <v>-108936.46080729163</v>
          </cell>
          <cell r="AV122">
            <v>-108936.46080729163</v>
          </cell>
          <cell r="AW122">
            <v>-108936.46080729163</v>
          </cell>
          <cell r="AX122">
            <v>-108936.46080729163</v>
          </cell>
          <cell r="AY122">
            <v>-108936.46080729163</v>
          </cell>
          <cell r="AZ122">
            <v>-108936.46080729163</v>
          </cell>
          <cell r="BA122">
            <v>-111659.8723274739</v>
          </cell>
          <cell r="BB122">
            <v>-111659.8723274739</v>
          </cell>
          <cell r="BC122">
            <v>-111659.8723274739</v>
          </cell>
          <cell r="BD122">
            <v>-111659.8723274739</v>
          </cell>
          <cell r="BE122">
            <v>-111659.8723274739</v>
          </cell>
          <cell r="BF122">
            <v>-111659.8723274739</v>
          </cell>
          <cell r="BG122">
            <v>-111659.8723274739</v>
          </cell>
          <cell r="BH122">
            <v>-111659.8723274739</v>
          </cell>
          <cell r="BI122">
            <v>-111659.8723274739</v>
          </cell>
          <cell r="BJ122">
            <v>-111659.8723274739</v>
          </cell>
          <cell r="BK122">
            <v>-111659.8723274739</v>
          </cell>
          <cell r="BL122">
            <v>-111659.8723274739</v>
          </cell>
          <cell r="BM122">
            <v>-114451.36913566075</v>
          </cell>
          <cell r="BN122">
            <v>-114451.36913566075</v>
          </cell>
          <cell r="BO122">
            <v>-114451.36913566075</v>
          </cell>
          <cell r="BP122">
            <v>-114451.36913566075</v>
          </cell>
          <cell r="BQ122">
            <v>-114451.36913566075</v>
          </cell>
          <cell r="BR122">
            <v>-114451.36913566075</v>
          </cell>
          <cell r="BS122">
            <v>-114451.36913566075</v>
          </cell>
          <cell r="BT122">
            <v>-114451.36913566075</v>
          </cell>
          <cell r="BU122">
            <v>-114451.36913566075</v>
          </cell>
          <cell r="BV122">
            <v>-114451.36913566075</v>
          </cell>
          <cell r="BW122">
            <v>-114451.36913566075</v>
          </cell>
          <cell r="BX122">
            <v>-114451.36913566075</v>
          </cell>
          <cell r="BY122">
            <v>-117312.65336405225</v>
          </cell>
          <cell r="BZ122">
            <v>-117312.65336405225</v>
          </cell>
          <cell r="CA122">
            <v>-117312.65336405225</v>
          </cell>
          <cell r="CB122">
            <v>-117312.65336405225</v>
          </cell>
          <cell r="CC122">
            <v>-117312.65336405225</v>
          </cell>
          <cell r="CD122">
            <v>-117312.65336405225</v>
          </cell>
          <cell r="CE122">
            <v>-117312.65336405225</v>
          </cell>
          <cell r="CF122">
            <v>-117312.65336405225</v>
          </cell>
          <cell r="CG122">
            <v>-117312.65336405225</v>
          </cell>
          <cell r="CH122">
            <v>-117312.65336405225</v>
          </cell>
          <cell r="CI122">
            <v>-117312.65336405225</v>
          </cell>
          <cell r="CJ122">
            <v>-117312.65336405225</v>
          </cell>
          <cell r="CK122">
            <v>-120245.46969815354</v>
          </cell>
          <cell r="CL122">
            <v>-120245.46969815354</v>
          </cell>
          <cell r="CM122">
            <v>-120245.46969815354</v>
          </cell>
          <cell r="CN122">
            <v>-120245.46969815354</v>
          </cell>
          <cell r="CO122">
            <v>-120245.46969815354</v>
          </cell>
          <cell r="CP122">
            <v>-120245.46969815354</v>
          </cell>
          <cell r="CQ122">
            <v>-120245.46969815354</v>
          </cell>
          <cell r="CR122">
            <v>-120245.46969815354</v>
          </cell>
          <cell r="CS122">
            <v>-120245.46969815354</v>
          </cell>
          <cell r="CT122">
            <v>-120245.46969815354</v>
          </cell>
          <cell r="CU122">
            <v>-120245.46969815354</v>
          </cell>
          <cell r="CV122">
            <v>-120245.46969815354</v>
          </cell>
          <cell r="CW122">
            <v>-123251.60644060739</v>
          </cell>
          <cell r="CX122">
            <v>-123251.60644060739</v>
          </cell>
          <cell r="CY122">
            <v>-123251.60644060739</v>
          </cell>
          <cell r="CZ122">
            <v>-123251.60644060739</v>
          </cell>
          <cell r="DA122">
            <v>-123251.60644060739</v>
          </cell>
          <cell r="DB122">
            <v>-123251.60644060739</v>
          </cell>
          <cell r="DC122">
            <v>-123251.60644060739</v>
          </cell>
          <cell r="DD122">
            <v>-123251.60644060739</v>
          </cell>
          <cell r="DE122">
            <v>-123251.60644060739</v>
          </cell>
          <cell r="DF122">
            <v>-123251.60644060739</v>
          </cell>
          <cell r="DG122">
            <v>-123251.60644060739</v>
          </cell>
          <cell r="DH122">
            <v>-123251.60644060739</v>
          </cell>
          <cell r="DI122">
            <v>-126332.89660162256</v>
          </cell>
          <cell r="DJ122">
            <v>-126332.89660162256</v>
          </cell>
          <cell r="DK122">
            <v>-126332.89660162256</v>
          </cell>
          <cell r="DL122">
            <v>-126332.89660162256</v>
          </cell>
          <cell r="DM122">
            <v>-126332.89660162256</v>
          </cell>
          <cell r="DN122">
            <v>-126332.89660162256</v>
          </cell>
          <cell r="DO122">
            <v>-126332.89660162256</v>
          </cell>
          <cell r="DP122">
            <v>-126332.89660162256</v>
          </cell>
          <cell r="DQ122">
            <v>-126332.89660162256</v>
          </cell>
        </row>
        <row r="123">
          <cell r="A123">
            <v>5021</v>
          </cell>
          <cell r="B123">
            <v>183292.4</v>
          </cell>
          <cell r="C123">
            <v>183292.4</v>
          </cell>
          <cell r="D123">
            <v>183292.4</v>
          </cell>
          <cell r="E123">
            <v>183292.4</v>
          </cell>
          <cell r="F123">
            <v>183292.4</v>
          </cell>
          <cell r="G123">
            <v>183292.4</v>
          </cell>
          <cell r="H123">
            <v>183292.4</v>
          </cell>
          <cell r="I123">
            <v>183292.4</v>
          </cell>
          <cell r="J123">
            <v>183292.4</v>
          </cell>
          <cell r="K123">
            <v>183292.4</v>
          </cell>
          <cell r="L123">
            <v>183292.4</v>
          </cell>
          <cell r="M123">
            <v>183292.4</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row>
        <row r="124">
          <cell r="A124">
            <v>5022</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-305936.40000000002</v>
          </cell>
          <cell r="AY124">
            <v>-305936.40000000002</v>
          </cell>
          <cell r="AZ124">
            <v>-305936.40000000002</v>
          </cell>
          <cell r="BA124">
            <v>-305936.40000000002</v>
          </cell>
          <cell r="BB124">
            <v>-305936.40000000002</v>
          </cell>
          <cell r="BC124">
            <v>-305936.40000000002</v>
          </cell>
          <cell r="BD124">
            <v>-305936.40000000002</v>
          </cell>
          <cell r="BE124">
            <v>-305936.40000000002</v>
          </cell>
          <cell r="BF124">
            <v>-305936.40000000002</v>
          </cell>
          <cell r="BG124">
            <v>-305936.40000000002</v>
          </cell>
          <cell r="BH124">
            <v>-305936.40000000002</v>
          </cell>
          <cell r="BI124">
            <v>-305936.40000000002</v>
          </cell>
          <cell r="BJ124">
            <v>-305936.40000000002</v>
          </cell>
          <cell r="BK124">
            <v>-305936.40000000002</v>
          </cell>
          <cell r="BL124">
            <v>-305936.40000000002</v>
          </cell>
          <cell r="BM124">
            <v>-305936.40000000002</v>
          </cell>
          <cell r="BN124">
            <v>-305936.40000000002</v>
          </cell>
          <cell r="BO124">
            <v>-305936.40000000002</v>
          </cell>
          <cell r="BP124">
            <v>-305936.40000000002</v>
          </cell>
          <cell r="BQ124">
            <v>-305936.40000000002</v>
          </cell>
          <cell r="BR124">
            <v>-305936.40000000002</v>
          </cell>
          <cell r="BS124">
            <v>-321233.21999999997</v>
          </cell>
          <cell r="BT124">
            <v>-321233.21999999997</v>
          </cell>
          <cell r="BU124">
            <v>-321233.21999999997</v>
          </cell>
          <cell r="BV124">
            <v>-321233.21999999997</v>
          </cell>
          <cell r="BW124">
            <v>-321233.21999999997</v>
          </cell>
          <cell r="BX124">
            <v>-321233.21999999997</v>
          </cell>
          <cell r="BY124">
            <v>-321233.21999999997</v>
          </cell>
          <cell r="BZ124">
            <v>-321233.21999999997</v>
          </cell>
          <cell r="CA124">
            <v>-321233.21999999997</v>
          </cell>
          <cell r="CB124">
            <v>-321233.21999999997</v>
          </cell>
          <cell r="CC124">
            <v>-321233.21999999997</v>
          </cell>
          <cell r="CD124">
            <v>-321233.21999999997</v>
          </cell>
          <cell r="CE124">
            <v>-321233.21999999997</v>
          </cell>
          <cell r="CF124">
            <v>-321233.21999999997</v>
          </cell>
          <cell r="CG124">
            <v>-321233.21999999997</v>
          </cell>
          <cell r="CH124">
            <v>-321233.21999999997</v>
          </cell>
          <cell r="CI124">
            <v>-321233.21999999997</v>
          </cell>
          <cell r="CJ124">
            <v>-321233.21999999997</v>
          </cell>
          <cell r="CK124">
            <v>-321233.21999999997</v>
          </cell>
          <cell r="CL124">
            <v>-321233.21999999997</v>
          </cell>
          <cell r="CM124">
            <v>-321233.21999999997</v>
          </cell>
          <cell r="CN124">
            <v>-321233.21999999997</v>
          </cell>
          <cell r="CO124">
            <v>-321233.21999999997</v>
          </cell>
          <cell r="CP124">
            <v>-321233.21999999997</v>
          </cell>
          <cell r="CQ124">
            <v>-337294.88099999999</v>
          </cell>
          <cell r="CR124">
            <v>-337294.88099999999</v>
          </cell>
          <cell r="CS124">
            <v>-337294.88099999999</v>
          </cell>
          <cell r="CT124">
            <v>-337294.88099999999</v>
          </cell>
          <cell r="CU124">
            <v>-337294.88099999999</v>
          </cell>
          <cell r="CV124">
            <v>-337294.88099999999</v>
          </cell>
          <cell r="CW124">
            <v>-337294.88099999999</v>
          </cell>
          <cell r="CX124">
            <v>-337294.88099999999</v>
          </cell>
          <cell r="CY124">
            <v>-337294.88099999999</v>
          </cell>
          <cell r="CZ124">
            <v>-337294.88099999999</v>
          </cell>
          <cell r="DA124">
            <v>-337294.88099999999</v>
          </cell>
          <cell r="DB124">
            <v>-337294.88099999999</v>
          </cell>
          <cell r="DC124">
            <v>-337294.88099999999</v>
          </cell>
          <cell r="DD124">
            <v>-337294.88099999999</v>
          </cell>
          <cell r="DE124">
            <v>-337294.88099999999</v>
          </cell>
          <cell r="DF124">
            <v>-337294.88099999999</v>
          </cell>
          <cell r="DG124">
            <v>-337294.88099999999</v>
          </cell>
          <cell r="DH124">
            <v>-337294.88099999999</v>
          </cell>
          <cell r="DI124">
            <v>-337294.88099999999</v>
          </cell>
          <cell r="DJ124">
            <v>-337294.88099999999</v>
          </cell>
          <cell r="DK124">
            <v>-337294.88099999999</v>
          </cell>
          <cell r="DL124">
            <v>-337294.88099999999</v>
          </cell>
          <cell r="DM124">
            <v>-337294.88099999999</v>
          </cell>
          <cell r="DN124">
            <v>-337294.88099999999</v>
          </cell>
          <cell r="DO124">
            <v>-354159.62505000003</v>
          </cell>
          <cell r="DP124">
            <v>-354159.62505000003</v>
          </cell>
          <cell r="DQ124">
            <v>-354159.62505000003</v>
          </cell>
        </row>
        <row r="125">
          <cell r="A125">
            <v>5023</v>
          </cell>
          <cell r="B125">
            <v>0</v>
          </cell>
          <cell r="C125">
            <v>0</v>
          </cell>
          <cell r="D125">
            <v>0</v>
          </cell>
          <cell r="E125">
            <v>0</v>
          </cell>
          <cell r="F125">
            <v>-2963</v>
          </cell>
          <cell r="G125">
            <v>-111075</v>
          </cell>
          <cell r="H125">
            <v>-95373</v>
          </cell>
          <cell r="I125">
            <v>-84873</v>
          </cell>
          <cell r="J125">
            <v>-93928.875</v>
          </cell>
          <cell r="K125">
            <v>-156548.125</v>
          </cell>
          <cell r="L125">
            <v>-156548.125</v>
          </cell>
          <cell r="M125">
            <v>-156548.125</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row>
        <row r="126">
          <cell r="A126">
            <v>5024</v>
          </cell>
          <cell r="B126">
            <v>0</v>
          </cell>
          <cell r="C126">
            <v>0</v>
          </cell>
          <cell r="D126">
            <v>0</v>
          </cell>
          <cell r="E126">
            <v>0</v>
          </cell>
          <cell r="F126">
            <v>0</v>
          </cell>
          <cell r="G126">
            <v>0</v>
          </cell>
          <cell r="H126">
            <v>0</v>
          </cell>
          <cell r="I126">
            <v>0</v>
          </cell>
          <cell r="J126">
            <v>0</v>
          </cell>
          <cell r="K126">
            <v>0</v>
          </cell>
          <cell r="L126">
            <v>0</v>
          </cell>
          <cell r="M126">
            <v>0</v>
          </cell>
          <cell r="N126">
            <v>183292</v>
          </cell>
          <cell r="O126">
            <v>183292</v>
          </cell>
          <cell r="P126">
            <v>183292</v>
          </cell>
          <cell r="Q126">
            <v>183292</v>
          </cell>
          <cell r="R126">
            <v>183292</v>
          </cell>
          <cell r="S126">
            <v>183292</v>
          </cell>
          <cell r="T126">
            <v>183292</v>
          </cell>
          <cell r="U126">
            <v>183292</v>
          </cell>
          <cell r="V126">
            <v>183292</v>
          </cell>
          <cell r="W126">
            <v>183292</v>
          </cell>
          <cell r="X126">
            <v>183292</v>
          </cell>
          <cell r="Y126">
            <v>183292</v>
          </cell>
          <cell r="Z126">
            <v>183292</v>
          </cell>
          <cell r="AA126">
            <v>183292</v>
          </cell>
          <cell r="AB126">
            <v>183292</v>
          </cell>
          <cell r="AC126">
            <v>183292</v>
          </cell>
          <cell r="AD126">
            <v>183292</v>
          </cell>
          <cell r="AE126">
            <v>183292</v>
          </cell>
          <cell r="AF126">
            <v>183292</v>
          </cell>
          <cell r="AG126">
            <v>183292</v>
          </cell>
          <cell r="AH126">
            <v>183292</v>
          </cell>
          <cell r="AI126">
            <v>183292</v>
          </cell>
          <cell r="AJ126">
            <v>183292</v>
          </cell>
          <cell r="AK126">
            <v>183292</v>
          </cell>
          <cell r="AL126">
            <v>183292</v>
          </cell>
          <cell r="AM126">
            <v>183292</v>
          </cell>
          <cell r="AN126">
            <v>183292</v>
          </cell>
          <cell r="AO126">
            <v>183292</v>
          </cell>
          <cell r="AP126">
            <v>183292</v>
          </cell>
          <cell r="AQ126">
            <v>183292</v>
          </cell>
          <cell r="AR126">
            <v>183292</v>
          </cell>
          <cell r="AS126">
            <v>183292</v>
          </cell>
          <cell r="AT126">
            <v>183292</v>
          </cell>
          <cell r="AU126">
            <v>183292</v>
          </cell>
          <cell r="AV126">
            <v>183292</v>
          </cell>
          <cell r="AW126">
            <v>183292</v>
          </cell>
          <cell r="AX126">
            <v>183292</v>
          </cell>
          <cell r="AY126">
            <v>183292</v>
          </cell>
          <cell r="AZ126">
            <v>183292</v>
          </cell>
          <cell r="BA126">
            <v>183292</v>
          </cell>
          <cell r="BB126">
            <v>183292</v>
          </cell>
          <cell r="BC126">
            <v>183292</v>
          </cell>
          <cell r="BD126">
            <v>183292</v>
          </cell>
          <cell r="BE126">
            <v>183292</v>
          </cell>
          <cell r="BF126">
            <v>183292</v>
          </cell>
          <cell r="BG126">
            <v>183292</v>
          </cell>
          <cell r="BH126">
            <v>183292</v>
          </cell>
          <cell r="BI126">
            <v>183292</v>
          </cell>
          <cell r="BJ126">
            <v>183292</v>
          </cell>
          <cell r="BK126">
            <v>183292</v>
          </cell>
          <cell r="BL126">
            <v>183292</v>
          </cell>
          <cell r="BM126">
            <v>183292</v>
          </cell>
          <cell r="BN126">
            <v>183292</v>
          </cell>
          <cell r="BO126">
            <v>183292</v>
          </cell>
          <cell r="BP126">
            <v>183292</v>
          </cell>
          <cell r="BQ126">
            <v>183292</v>
          </cell>
          <cell r="BR126">
            <v>183292</v>
          </cell>
          <cell r="BS126">
            <v>183292</v>
          </cell>
          <cell r="BT126">
            <v>183292</v>
          </cell>
          <cell r="BU126">
            <v>183292</v>
          </cell>
          <cell r="BV126">
            <v>183292</v>
          </cell>
          <cell r="BW126">
            <v>183292</v>
          </cell>
          <cell r="BX126">
            <v>183292</v>
          </cell>
          <cell r="BY126">
            <v>183292</v>
          </cell>
          <cell r="BZ126">
            <v>183292</v>
          </cell>
          <cell r="CA126">
            <v>183292</v>
          </cell>
          <cell r="CB126">
            <v>183292</v>
          </cell>
          <cell r="CC126">
            <v>183292</v>
          </cell>
          <cell r="CD126">
            <v>183292</v>
          </cell>
          <cell r="CE126">
            <v>183292</v>
          </cell>
          <cell r="CF126">
            <v>183292</v>
          </cell>
          <cell r="CG126">
            <v>183292</v>
          </cell>
          <cell r="CH126">
            <v>183292</v>
          </cell>
          <cell r="CI126">
            <v>183292</v>
          </cell>
          <cell r="CJ126">
            <v>183292</v>
          </cell>
          <cell r="CK126">
            <v>183292</v>
          </cell>
          <cell r="CL126">
            <v>183292</v>
          </cell>
          <cell r="CM126">
            <v>183292</v>
          </cell>
          <cell r="CN126">
            <v>183292</v>
          </cell>
          <cell r="CO126">
            <v>183292</v>
          </cell>
          <cell r="CP126">
            <v>183292</v>
          </cell>
          <cell r="CQ126">
            <v>183292</v>
          </cell>
          <cell r="CR126">
            <v>183292</v>
          </cell>
          <cell r="CS126">
            <v>183292</v>
          </cell>
          <cell r="CT126">
            <v>183292</v>
          </cell>
          <cell r="CU126">
            <v>183292</v>
          </cell>
          <cell r="CV126">
            <v>183292</v>
          </cell>
          <cell r="CW126">
            <v>183292</v>
          </cell>
          <cell r="CX126">
            <v>183292</v>
          </cell>
          <cell r="CY126">
            <v>183292</v>
          </cell>
          <cell r="CZ126">
            <v>183292</v>
          </cell>
          <cell r="DA126">
            <v>183292</v>
          </cell>
          <cell r="DB126">
            <v>183292</v>
          </cell>
          <cell r="DC126">
            <v>183292</v>
          </cell>
          <cell r="DD126">
            <v>183292</v>
          </cell>
          <cell r="DE126">
            <v>183292</v>
          </cell>
          <cell r="DF126">
            <v>183292</v>
          </cell>
          <cell r="DG126">
            <v>183292</v>
          </cell>
          <cell r="DH126">
            <v>183292</v>
          </cell>
          <cell r="DI126">
            <v>183292</v>
          </cell>
          <cell r="DJ126">
            <v>183292</v>
          </cell>
          <cell r="DK126">
            <v>183292</v>
          </cell>
          <cell r="DL126">
            <v>183292</v>
          </cell>
          <cell r="DM126">
            <v>183292</v>
          </cell>
          <cell r="DN126">
            <v>183292</v>
          </cell>
          <cell r="DO126">
            <v>183292</v>
          </cell>
          <cell r="DP126">
            <v>183292</v>
          </cell>
          <cell r="DQ126">
            <v>183292</v>
          </cell>
        </row>
        <row r="127">
          <cell r="A127">
            <v>5025</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row>
        <row r="128">
          <cell r="A128">
            <v>5106</v>
          </cell>
          <cell r="B128">
            <v>0</v>
          </cell>
          <cell r="C128">
            <v>0</v>
          </cell>
          <cell r="D128">
            <v>0</v>
          </cell>
          <cell r="E128">
            <v>0</v>
          </cell>
          <cell r="F128">
            <v>0</v>
          </cell>
          <cell r="G128">
            <v>0</v>
          </cell>
          <cell r="H128">
            <v>0</v>
          </cell>
          <cell r="I128">
            <v>0</v>
          </cell>
          <cell r="J128">
            <v>0</v>
          </cell>
          <cell r="K128">
            <v>0</v>
          </cell>
          <cell r="L128">
            <v>0</v>
          </cell>
          <cell r="M128">
            <v>0</v>
          </cell>
          <cell r="N128">
            <v>-154900.25</v>
          </cell>
          <cell r="O128">
            <v>-154900.25</v>
          </cell>
          <cell r="P128">
            <v>-154900.25</v>
          </cell>
          <cell r="Q128">
            <v>-154900.25</v>
          </cell>
          <cell r="R128">
            <v>-154900.25</v>
          </cell>
          <cell r="S128">
            <v>-154900.25</v>
          </cell>
          <cell r="T128">
            <v>-154900.25</v>
          </cell>
          <cell r="U128">
            <v>-154900.25</v>
          </cell>
          <cell r="V128">
            <v>-154900.25</v>
          </cell>
          <cell r="W128">
            <v>-170390.27499999999</v>
          </cell>
          <cell r="X128">
            <v>-170390.27499999999</v>
          </cell>
          <cell r="Y128">
            <v>-170390.27499999999</v>
          </cell>
          <cell r="Z128">
            <v>-170390.27499999999</v>
          </cell>
          <cell r="AA128">
            <v>-170390.27499999999</v>
          </cell>
          <cell r="AB128">
            <v>-170390.27499999999</v>
          </cell>
          <cell r="AC128">
            <v>-170390.27499999999</v>
          </cell>
          <cell r="AD128">
            <v>-170390.27499999999</v>
          </cell>
          <cell r="AE128">
            <v>-170390.27499999999</v>
          </cell>
          <cell r="AF128">
            <v>-170390.27499999999</v>
          </cell>
          <cell r="AG128">
            <v>-170390.27499999999</v>
          </cell>
          <cell r="AH128">
            <v>-170390.27499999999</v>
          </cell>
          <cell r="AI128">
            <v>-170390.27499999999</v>
          </cell>
          <cell r="AJ128">
            <v>-170390.27499999999</v>
          </cell>
          <cell r="AK128">
            <v>-170390.27499999999</v>
          </cell>
          <cell r="AL128">
            <v>-170390.27499999999</v>
          </cell>
          <cell r="AM128">
            <v>-170390.27499999999</v>
          </cell>
          <cell r="AN128">
            <v>-170390.27499999999</v>
          </cell>
          <cell r="AO128">
            <v>-170390.27499999999</v>
          </cell>
          <cell r="AP128">
            <v>-170390.27499999999</v>
          </cell>
          <cell r="AQ128">
            <v>-170390.27499999999</v>
          </cell>
          <cell r="AR128">
            <v>-170390.27499999999</v>
          </cell>
          <cell r="AS128">
            <v>-170390.27499999999</v>
          </cell>
          <cell r="AT128">
            <v>-170390.27499999999</v>
          </cell>
          <cell r="AU128">
            <v>-178909.78875000001</v>
          </cell>
          <cell r="AV128">
            <v>-178909.78875000001</v>
          </cell>
          <cell r="AW128">
            <v>-178909.78875000001</v>
          </cell>
          <cell r="AX128">
            <v>-178909.78875000001</v>
          </cell>
          <cell r="AY128">
            <v>-178909.78875000001</v>
          </cell>
          <cell r="AZ128">
            <v>-178909.78875000001</v>
          </cell>
          <cell r="BA128">
            <v>-178909.78875000001</v>
          </cell>
          <cell r="BB128">
            <v>-178909.78875000001</v>
          </cell>
          <cell r="BC128">
            <v>-178909.78875000001</v>
          </cell>
          <cell r="BD128">
            <v>-178909.78875000001</v>
          </cell>
          <cell r="BE128">
            <v>-178909.78875000001</v>
          </cell>
          <cell r="BF128">
            <v>-178909.78875000001</v>
          </cell>
          <cell r="BG128">
            <v>-178909.78875000001</v>
          </cell>
          <cell r="BH128">
            <v>-178909.78875000001</v>
          </cell>
          <cell r="BI128">
            <v>-178909.78875000001</v>
          </cell>
          <cell r="BJ128">
            <v>-178909.78875000001</v>
          </cell>
          <cell r="BK128">
            <v>-178909.78875000001</v>
          </cell>
          <cell r="BL128">
            <v>-178909.78875000001</v>
          </cell>
          <cell r="BM128">
            <v>-178909.78875000001</v>
          </cell>
          <cell r="BN128">
            <v>-178909.78875000001</v>
          </cell>
          <cell r="BO128">
            <v>-178909.78875000001</v>
          </cell>
          <cell r="BP128">
            <v>-178909.78875000001</v>
          </cell>
          <cell r="BQ128">
            <v>-178909.78875000001</v>
          </cell>
          <cell r="BR128">
            <v>-178909.78875000001</v>
          </cell>
          <cell r="BS128">
            <v>-187855.27818750002</v>
          </cell>
          <cell r="BT128">
            <v>-187855.27818750002</v>
          </cell>
          <cell r="BU128">
            <v>-187855.27818750002</v>
          </cell>
          <cell r="BV128">
            <v>-187855.27818750002</v>
          </cell>
          <cell r="BW128">
            <v>-187855.27818750002</v>
          </cell>
          <cell r="BX128">
            <v>-187855.27818750002</v>
          </cell>
          <cell r="BY128">
            <v>-187855.27818750002</v>
          </cell>
          <cell r="BZ128">
            <v>-187855.27818750002</v>
          </cell>
          <cell r="CA128">
            <v>-187855.27818750002</v>
          </cell>
          <cell r="CB128">
            <v>-187855.27818750002</v>
          </cell>
          <cell r="CC128">
            <v>-187855.27818750002</v>
          </cell>
          <cell r="CD128">
            <v>-187855.27818750002</v>
          </cell>
          <cell r="CE128">
            <v>-187855.27818750002</v>
          </cell>
          <cell r="CF128">
            <v>-187855.27818750002</v>
          </cell>
          <cell r="CG128">
            <v>-187855.27818750002</v>
          </cell>
          <cell r="CH128">
            <v>-187855.27818750002</v>
          </cell>
          <cell r="CI128">
            <v>-187855.27818750002</v>
          </cell>
          <cell r="CJ128">
            <v>-187855.27818750002</v>
          </cell>
          <cell r="CK128">
            <v>-187855.27818750002</v>
          </cell>
          <cell r="CL128">
            <v>-187855.27818750002</v>
          </cell>
          <cell r="CM128">
            <v>-187855.27818750002</v>
          </cell>
          <cell r="CN128">
            <v>-187855.27818750002</v>
          </cell>
          <cell r="CO128">
            <v>-187855.27818750002</v>
          </cell>
          <cell r="CP128">
            <v>-187855.27818750002</v>
          </cell>
          <cell r="CQ128">
            <v>-197248.042096875</v>
          </cell>
          <cell r="CR128">
            <v>-197248.042096875</v>
          </cell>
          <cell r="CS128">
            <v>-197248.042096875</v>
          </cell>
          <cell r="CT128">
            <v>-197248.042096875</v>
          </cell>
          <cell r="CU128">
            <v>-197248.042096875</v>
          </cell>
          <cell r="CV128">
            <v>-197248.042096875</v>
          </cell>
          <cell r="CW128">
            <v>-197248.042096875</v>
          </cell>
          <cell r="CX128">
            <v>-197248.042096875</v>
          </cell>
          <cell r="CY128">
            <v>-197248.042096875</v>
          </cell>
          <cell r="CZ128">
            <v>-197248.042096875</v>
          </cell>
          <cell r="DA128">
            <v>-197248.042096875</v>
          </cell>
          <cell r="DB128">
            <v>-197248.042096875</v>
          </cell>
          <cell r="DC128">
            <v>-197248.042096875</v>
          </cell>
          <cell r="DD128">
            <v>-197248.042096875</v>
          </cell>
          <cell r="DE128">
            <v>-197248.042096875</v>
          </cell>
          <cell r="DF128">
            <v>-197248.042096875</v>
          </cell>
          <cell r="DG128">
            <v>-197248.042096875</v>
          </cell>
          <cell r="DH128">
            <v>-197248.042096875</v>
          </cell>
          <cell r="DI128">
            <v>-197248.042096875</v>
          </cell>
          <cell r="DJ128">
            <v>-197248.042096875</v>
          </cell>
          <cell r="DK128">
            <v>-197248.042096875</v>
          </cell>
          <cell r="DL128">
            <v>-197248.042096875</v>
          </cell>
          <cell r="DM128">
            <v>-197248.042096875</v>
          </cell>
          <cell r="DN128">
            <v>-197248.042096875</v>
          </cell>
          <cell r="DO128">
            <v>-207110.44420171878</v>
          </cell>
          <cell r="DP128">
            <v>-207110.44420171878</v>
          </cell>
          <cell r="DQ128">
            <v>-207110.44420171878</v>
          </cell>
        </row>
        <row r="129">
          <cell r="A129">
            <v>5107</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row>
        <row r="130">
          <cell r="A130">
            <v>5108</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row>
        <row r="131">
          <cell r="A131">
            <v>5109</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-5547.5767741935488</v>
          </cell>
          <cell r="BJ131">
            <v>-171974.88</v>
          </cell>
          <cell r="BK131">
            <v>-171974.88</v>
          </cell>
          <cell r="BL131">
            <v>-171974.88</v>
          </cell>
          <cell r="BM131">
            <v>-171974.88</v>
          </cell>
          <cell r="BN131">
            <v>-171974.88</v>
          </cell>
          <cell r="BO131">
            <v>-171974.88</v>
          </cell>
          <cell r="BP131">
            <v>-171974.88</v>
          </cell>
          <cell r="BQ131">
            <v>-171974.88</v>
          </cell>
          <cell r="BR131">
            <v>-171974.88</v>
          </cell>
          <cell r="BS131">
            <v>-180573.62400000004</v>
          </cell>
          <cell r="BT131">
            <v>-180573.62400000004</v>
          </cell>
          <cell r="BU131">
            <v>-180573.62400000004</v>
          </cell>
          <cell r="BV131">
            <v>-180573.62400000004</v>
          </cell>
          <cell r="BW131">
            <v>-180573.62400000004</v>
          </cell>
          <cell r="BX131">
            <v>-180573.62400000004</v>
          </cell>
          <cell r="BY131">
            <v>-180573.62400000004</v>
          </cell>
          <cell r="BZ131">
            <v>-180573.62400000004</v>
          </cell>
          <cell r="CA131">
            <v>-180573.62400000004</v>
          </cell>
          <cell r="CB131">
            <v>-180573.62400000004</v>
          </cell>
          <cell r="CC131">
            <v>-180573.62400000004</v>
          </cell>
          <cell r="CD131">
            <v>-180573.62400000004</v>
          </cell>
          <cell r="CE131">
            <v>-180573.62400000004</v>
          </cell>
          <cell r="CF131">
            <v>-180573.62400000004</v>
          </cell>
          <cell r="CG131">
            <v>-180573.62400000004</v>
          </cell>
          <cell r="CH131">
            <v>-180573.62400000004</v>
          </cell>
          <cell r="CI131">
            <v>-180573.62400000004</v>
          </cell>
          <cell r="CJ131">
            <v>-180573.62400000004</v>
          </cell>
          <cell r="CK131">
            <v>-180573.62400000004</v>
          </cell>
          <cell r="CL131">
            <v>-180573.62400000004</v>
          </cell>
          <cell r="CM131">
            <v>-180573.62400000004</v>
          </cell>
          <cell r="CN131">
            <v>-180573.62400000004</v>
          </cell>
          <cell r="CO131">
            <v>-180573.62400000004</v>
          </cell>
          <cell r="CP131">
            <v>-180573.62400000004</v>
          </cell>
          <cell r="CQ131">
            <v>-189602.30520000003</v>
          </cell>
          <cell r="CR131">
            <v>-189602.30520000003</v>
          </cell>
          <cell r="CS131">
            <v>-189602.30520000003</v>
          </cell>
          <cell r="CT131">
            <v>-189602.30520000003</v>
          </cell>
          <cell r="CU131">
            <v>-189602.30520000003</v>
          </cell>
          <cell r="CV131">
            <v>-189602.30520000003</v>
          </cell>
          <cell r="CW131">
            <v>-189602.30520000003</v>
          </cell>
          <cell r="CX131">
            <v>-189602.30520000003</v>
          </cell>
          <cell r="CY131">
            <v>-189602.30520000003</v>
          </cell>
          <cell r="CZ131">
            <v>-189602.30520000003</v>
          </cell>
          <cell r="DA131">
            <v>-189602.30520000003</v>
          </cell>
          <cell r="DB131">
            <v>-189602.30520000003</v>
          </cell>
          <cell r="DC131">
            <v>-189602.30520000003</v>
          </cell>
          <cell r="DD131">
            <v>-189602.30520000003</v>
          </cell>
          <cell r="DE131">
            <v>-189602.30520000003</v>
          </cell>
          <cell r="DF131">
            <v>-189602.30520000003</v>
          </cell>
          <cell r="DG131">
            <v>-189602.30520000003</v>
          </cell>
          <cell r="DH131">
            <v>-189602.30520000003</v>
          </cell>
          <cell r="DI131">
            <v>-189602.30520000003</v>
          </cell>
          <cell r="DJ131">
            <v>-189602.30520000003</v>
          </cell>
          <cell r="DK131">
            <v>-189602.30520000003</v>
          </cell>
          <cell r="DL131">
            <v>-189602.30520000003</v>
          </cell>
          <cell r="DM131">
            <v>-189602.30520000003</v>
          </cell>
          <cell r="DN131">
            <v>-189602.30520000003</v>
          </cell>
          <cell r="DO131">
            <v>-199082.42046000002</v>
          </cell>
          <cell r="DP131">
            <v>-199082.42046000002</v>
          </cell>
          <cell r="DQ131">
            <v>-199082.42046000002</v>
          </cell>
        </row>
        <row r="132">
          <cell r="A132">
            <v>5114</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row>
        <row r="133">
          <cell r="A133">
            <v>5115</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-10566.812903225808</v>
          </cell>
          <cell r="AL133">
            <v>-327571.20000000001</v>
          </cell>
          <cell r="AM133">
            <v>-327571.20000000001</v>
          </cell>
          <cell r="AN133">
            <v>-327571.20000000001</v>
          </cell>
          <cell r="AO133">
            <v>-327571.20000000001</v>
          </cell>
          <cell r="AP133">
            <v>-327571.20000000001</v>
          </cell>
          <cell r="AQ133">
            <v>-327571.20000000001</v>
          </cell>
          <cell r="AR133">
            <v>-327571.20000000001</v>
          </cell>
          <cell r="AS133">
            <v>-327571.20000000001</v>
          </cell>
          <cell r="AT133">
            <v>-327571.20000000001</v>
          </cell>
          <cell r="AU133">
            <v>-343949.76</v>
          </cell>
          <cell r="AV133">
            <v>-343949.76</v>
          </cell>
          <cell r="AW133">
            <v>-343949.76</v>
          </cell>
          <cell r="AX133">
            <v>-343949.76</v>
          </cell>
          <cell r="AY133">
            <v>-343949.76</v>
          </cell>
          <cell r="AZ133">
            <v>-343949.76</v>
          </cell>
          <cell r="BA133">
            <v>-343949.76</v>
          </cell>
          <cell r="BB133">
            <v>-343949.76</v>
          </cell>
          <cell r="BC133">
            <v>-343949.76</v>
          </cell>
          <cell r="BD133">
            <v>-343949.76</v>
          </cell>
          <cell r="BE133">
            <v>-343949.76</v>
          </cell>
          <cell r="BF133">
            <v>-343949.76</v>
          </cell>
          <cell r="BG133">
            <v>-343949.76</v>
          </cell>
          <cell r="BH133">
            <v>-343949.76</v>
          </cell>
          <cell r="BI133">
            <v>-343949.76</v>
          </cell>
          <cell r="BJ133">
            <v>-343949.76</v>
          </cell>
          <cell r="BK133">
            <v>-343949.76</v>
          </cell>
          <cell r="BL133">
            <v>-343949.76</v>
          </cell>
          <cell r="BM133">
            <v>-343949.76</v>
          </cell>
          <cell r="BN133">
            <v>-343949.76</v>
          </cell>
          <cell r="BO133">
            <v>-343949.76</v>
          </cell>
          <cell r="BP133">
            <v>-343949.76</v>
          </cell>
          <cell r="BQ133">
            <v>-343949.76</v>
          </cell>
          <cell r="BR133">
            <v>-343949.76</v>
          </cell>
          <cell r="BS133">
            <v>-361147.24800000008</v>
          </cell>
          <cell r="BT133">
            <v>-361147.24800000008</v>
          </cell>
          <cell r="BU133">
            <v>-361147.24800000008</v>
          </cell>
          <cell r="BV133">
            <v>-361147.24800000008</v>
          </cell>
          <cell r="BW133">
            <v>-361147.24800000008</v>
          </cell>
          <cell r="BX133">
            <v>-361147.24800000008</v>
          </cell>
          <cell r="BY133">
            <v>-361147.24800000008</v>
          </cell>
          <cell r="BZ133">
            <v>-361147.24800000008</v>
          </cell>
          <cell r="CA133">
            <v>-361147.24800000008</v>
          </cell>
          <cell r="CB133">
            <v>-361147.24800000008</v>
          </cell>
          <cell r="CC133">
            <v>-361147.24800000008</v>
          </cell>
          <cell r="CD133">
            <v>-361147.24800000008</v>
          </cell>
          <cell r="CE133">
            <v>-361147.24800000008</v>
          </cell>
          <cell r="CF133">
            <v>-361147.24800000008</v>
          </cell>
          <cell r="CG133">
            <v>-361147.24800000008</v>
          </cell>
          <cell r="CH133">
            <v>-361147.24800000008</v>
          </cell>
          <cell r="CI133">
            <v>-361147.24800000008</v>
          </cell>
          <cell r="CJ133">
            <v>-361147.24800000008</v>
          </cell>
          <cell r="CK133">
            <v>-361147.24800000008</v>
          </cell>
          <cell r="CL133">
            <v>-361147.24800000008</v>
          </cell>
          <cell r="CM133">
            <v>-361147.24800000008</v>
          </cell>
          <cell r="CN133">
            <v>-361147.24800000008</v>
          </cell>
          <cell r="CO133">
            <v>-361147.24800000008</v>
          </cell>
          <cell r="CP133">
            <v>-361147.24800000008</v>
          </cell>
          <cell r="CQ133">
            <v>-379204.61040000006</v>
          </cell>
          <cell r="CR133">
            <v>-379204.61040000006</v>
          </cell>
          <cell r="CS133">
            <v>-379204.61040000006</v>
          </cell>
          <cell r="CT133">
            <v>-379204.61040000006</v>
          </cell>
          <cell r="CU133">
            <v>-379204.61040000006</v>
          </cell>
          <cell r="CV133">
            <v>-379204.61040000006</v>
          </cell>
          <cell r="CW133">
            <v>-379204.61040000006</v>
          </cell>
          <cell r="CX133">
            <v>-379204.61040000006</v>
          </cell>
          <cell r="CY133">
            <v>-379204.61040000006</v>
          </cell>
          <cell r="CZ133">
            <v>-379204.61040000006</v>
          </cell>
          <cell r="DA133">
            <v>-379204.61040000006</v>
          </cell>
          <cell r="DB133">
            <v>-379204.61040000006</v>
          </cell>
          <cell r="DC133">
            <v>-379204.61040000006</v>
          </cell>
          <cell r="DD133">
            <v>-379204.61040000006</v>
          </cell>
          <cell r="DE133">
            <v>-379204.61040000006</v>
          </cell>
          <cell r="DF133">
            <v>-379204.61040000006</v>
          </cell>
          <cell r="DG133">
            <v>-379204.61040000006</v>
          </cell>
          <cell r="DH133">
            <v>-379204.61040000006</v>
          </cell>
          <cell r="DI133">
            <v>-379204.61040000006</v>
          </cell>
          <cell r="DJ133">
            <v>-379204.61040000006</v>
          </cell>
          <cell r="DK133">
            <v>-379204.61040000006</v>
          </cell>
          <cell r="DL133">
            <v>-379204.61040000006</v>
          </cell>
          <cell r="DM133">
            <v>-379204.61040000006</v>
          </cell>
          <cell r="DN133">
            <v>-379204.61040000006</v>
          </cell>
          <cell r="DO133">
            <v>-398164.84092000005</v>
          </cell>
          <cell r="DP133">
            <v>-398164.84092000005</v>
          </cell>
          <cell r="DQ133">
            <v>-398164.84092000005</v>
          </cell>
        </row>
        <row r="134">
          <cell r="A134">
            <v>5116</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row>
        <row r="135">
          <cell r="A135">
            <v>5119</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-3377.1606000000002</v>
          </cell>
          <cell r="Z135">
            <v>-6158.3516</v>
          </cell>
          <cell r="AA135">
            <v>-6158.3516</v>
          </cell>
          <cell r="AB135">
            <v>-6158.3516</v>
          </cell>
          <cell r="AC135">
            <v>-6158.3516</v>
          </cell>
          <cell r="AD135">
            <v>-6158.3516</v>
          </cell>
          <cell r="AE135">
            <v>-6158.3516</v>
          </cell>
          <cell r="AF135">
            <v>-6158.3516</v>
          </cell>
          <cell r="AG135">
            <v>-6158.3516</v>
          </cell>
          <cell r="AH135">
            <v>-6158.3516</v>
          </cell>
          <cell r="AI135">
            <v>-6158.3516</v>
          </cell>
          <cell r="AJ135">
            <v>-6158.3516</v>
          </cell>
          <cell r="AK135">
            <v>-6158.3516</v>
          </cell>
          <cell r="AL135">
            <v>-6158.3516</v>
          </cell>
          <cell r="AM135">
            <v>-6158.3516</v>
          </cell>
          <cell r="AN135">
            <v>-6158.3516</v>
          </cell>
          <cell r="AO135">
            <v>-6158.3516</v>
          </cell>
          <cell r="AP135">
            <v>-6158.3516</v>
          </cell>
          <cell r="AQ135">
            <v>-6158.3516</v>
          </cell>
          <cell r="AR135">
            <v>-6158.3516</v>
          </cell>
          <cell r="AS135">
            <v>-6158.3516</v>
          </cell>
          <cell r="AT135">
            <v>-6158.3516</v>
          </cell>
          <cell r="AU135">
            <v>-6158.3516</v>
          </cell>
          <cell r="AV135">
            <v>-6158.3516</v>
          </cell>
          <cell r="AW135">
            <v>-6158.3516</v>
          </cell>
          <cell r="AX135">
            <v>-6158.3516</v>
          </cell>
          <cell r="AY135">
            <v>-6158.3516</v>
          </cell>
          <cell r="AZ135">
            <v>-6158.3516</v>
          </cell>
          <cell r="BA135">
            <v>-6158.3516</v>
          </cell>
          <cell r="BB135">
            <v>-6158.3516</v>
          </cell>
          <cell r="BC135">
            <v>-6158.3516</v>
          </cell>
          <cell r="BD135">
            <v>-6158.3516</v>
          </cell>
          <cell r="BE135">
            <v>-6158.3516</v>
          </cell>
          <cell r="BF135">
            <v>-6158.3516</v>
          </cell>
          <cell r="BG135">
            <v>-6158.3516</v>
          </cell>
          <cell r="BH135">
            <v>-6158.3516</v>
          </cell>
          <cell r="BI135">
            <v>-6158.3516</v>
          </cell>
          <cell r="BJ135">
            <v>-6158.3516</v>
          </cell>
          <cell r="BK135">
            <v>-6158.3516</v>
          </cell>
          <cell r="BL135">
            <v>-6158.3516</v>
          </cell>
          <cell r="BM135">
            <v>-6158.3516</v>
          </cell>
          <cell r="BN135">
            <v>-6158.3516</v>
          </cell>
          <cell r="BO135">
            <v>-6158.3516</v>
          </cell>
          <cell r="BP135">
            <v>-6158.3516</v>
          </cell>
          <cell r="BQ135">
            <v>-6158.3516</v>
          </cell>
          <cell r="BR135">
            <v>-6158.3516</v>
          </cell>
          <cell r="BS135">
            <v>-6158.3516</v>
          </cell>
          <cell r="BT135">
            <v>-6158.3516</v>
          </cell>
          <cell r="BU135">
            <v>-6158.3516</v>
          </cell>
          <cell r="BV135">
            <v>-6158.3516</v>
          </cell>
          <cell r="BW135">
            <v>-6158.3516</v>
          </cell>
          <cell r="BX135">
            <v>-6158.3516</v>
          </cell>
          <cell r="BY135">
            <v>-6158.3516</v>
          </cell>
          <cell r="BZ135">
            <v>-6158.3516</v>
          </cell>
          <cell r="CA135">
            <v>-6158.3516</v>
          </cell>
          <cell r="CB135">
            <v>-6158.3516</v>
          </cell>
          <cell r="CC135">
            <v>-6158.3516</v>
          </cell>
          <cell r="CD135">
            <v>-6158.3516</v>
          </cell>
          <cell r="CE135">
            <v>-6158.3516</v>
          </cell>
          <cell r="CF135">
            <v>-6158.3516</v>
          </cell>
          <cell r="CG135">
            <v>-6158.3516</v>
          </cell>
          <cell r="CH135">
            <v>-6158.3516</v>
          </cell>
          <cell r="CI135">
            <v>-6158.3516</v>
          </cell>
          <cell r="CJ135">
            <v>-6158.3516</v>
          </cell>
          <cell r="CK135">
            <v>-6158.3516</v>
          </cell>
          <cell r="CL135">
            <v>-6158.3516</v>
          </cell>
          <cell r="CM135">
            <v>-6158.3516</v>
          </cell>
          <cell r="CN135">
            <v>-6158.3516</v>
          </cell>
          <cell r="CO135">
            <v>-6158.3516</v>
          </cell>
          <cell r="CP135">
            <v>-6158.3516</v>
          </cell>
          <cell r="CQ135">
            <v>-6158.3516</v>
          </cell>
          <cell r="CR135">
            <v>-6158.3516</v>
          </cell>
          <cell r="CS135">
            <v>-6158.3516</v>
          </cell>
          <cell r="CT135">
            <v>-6158.3516</v>
          </cell>
          <cell r="CU135">
            <v>-6158.3516</v>
          </cell>
          <cell r="CV135">
            <v>-6158.3516</v>
          </cell>
          <cell r="CW135">
            <v>-6158.3516</v>
          </cell>
          <cell r="CX135">
            <v>-6158.3516</v>
          </cell>
          <cell r="CY135">
            <v>-6158.3516</v>
          </cell>
          <cell r="CZ135">
            <v>-6158.3516</v>
          </cell>
          <cell r="DA135">
            <v>-6158.3516</v>
          </cell>
          <cell r="DB135">
            <v>-6158.3516</v>
          </cell>
          <cell r="DC135">
            <v>-6158.3516</v>
          </cell>
          <cell r="DD135">
            <v>-6158.3516</v>
          </cell>
          <cell r="DE135">
            <v>-6158.3516</v>
          </cell>
          <cell r="DF135">
            <v>-6158.3516</v>
          </cell>
          <cell r="DG135">
            <v>-6158.3516</v>
          </cell>
          <cell r="DH135">
            <v>-6158.3516</v>
          </cell>
          <cell r="DI135">
            <v>-6158.3516</v>
          </cell>
          <cell r="DJ135">
            <v>-6158.3516</v>
          </cell>
          <cell r="DK135">
            <v>-6158.3516</v>
          </cell>
          <cell r="DL135">
            <v>-6158.3516</v>
          </cell>
          <cell r="DM135">
            <v>-6158.3516</v>
          </cell>
          <cell r="DN135">
            <v>-6158.3516</v>
          </cell>
          <cell r="DO135">
            <v>-6158.3516</v>
          </cell>
          <cell r="DP135">
            <v>-6158.3516</v>
          </cell>
          <cell r="DQ135">
            <v>-6158.3516</v>
          </cell>
        </row>
        <row r="136">
          <cell r="A136">
            <v>5120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-3079.1685000000002</v>
          </cell>
          <cell r="AB136">
            <v>-6158.3370000000004</v>
          </cell>
          <cell r="AC136">
            <v>-6158.3370000000004</v>
          </cell>
          <cell r="AD136">
            <v>-6158.3370000000004</v>
          </cell>
          <cell r="AE136">
            <v>-6158.3370000000004</v>
          </cell>
          <cell r="AF136">
            <v>-6158.3370000000004</v>
          </cell>
          <cell r="AG136">
            <v>-6158.3370000000004</v>
          </cell>
          <cell r="AH136">
            <v>-6158.3370000000004</v>
          </cell>
          <cell r="AI136">
            <v>-6158.3370000000004</v>
          </cell>
          <cell r="AJ136">
            <v>-6158.3370000000004</v>
          </cell>
          <cell r="AK136">
            <v>-6158.3370000000004</v>
          </cell>
          <cell r="AL136">
            <v>-6158.3370000000004</v>
          </cell>
          <cell r="AM136">
            <v>-6158.3370000000004</v>
          </cell>
          <cell r="AN136">
            <v>-6158.3370000000004</v>
          </cell>
          <cell r="AO136">
            <v>-6158.3370000000004</v>
          </cell>
          <cell r="AP136">
            <v>-6158.3370000000004</v>
          </cell>
          <cell r="AQ136">
            <v>-6158.3370000000004</v>
          </cell>
          <cell r="AR136">
            <v>-6158.3370000000004</v>
          </cell>
          <cell r="AS136">
            <v>-6158.3370000000004</v>
          </cell>
          <cell r="AT136">
            <v>-6158.3370000000004</v>
          </cell>
          <cell r="AU136">
            <v>-6158.3370000000004</v>
          </cell>
          <cell r="AV136">
            <v>-6158.3370000000004</v>
          </cell>
          <cell r="AW136">
            <v>-6158.3370000000004</v>
          </cell>
          <cell r="AX136">
            <v>-6158.3370000000004</v>
          </cell>
          <cell r="AY136">
            <v>-6158.3370000000004</v>
          </cell>
          <cell r="AZ136">
            <v>-6158.3370000000004</v>
          </cell>
          <cell r="BA136">
            <v>-6158.3370000000004</v>
          </cell>
          <cell r="BB136">
            <v>-6158.3370000000004</v>
          </cell>
          <cell r="BC136">
            <v>-6158.3370000000004</v>
          </cell>
          <cell r="BD136">
            <v>-6158.3370000000004</v>
          </cell>
          <cell r="BE136">
            <v>-6158.3370000000004</v>
          </cell>
          <cell r="BF136">
            <v>-6158.3370000000004</v>
          </cell>
          <cell r="BG136">
            <v>-6158.3370000000004</v>
          </cell>
          <cell r="BH136">
            <v>-6158.3370000000004</v>
          </cell>
          <cell r="BI136">
            <v>-6158.3370000000004</v>
          </cell>
          <cell r="BJ136">
            <v>-6158.3370000000004</v>
          </cell>
          <cell r="BK136">
            <v>-6158.3370000000004</v>
          </cell>
          <cell r="BL136">
            <v>-6158.3370000000004</v>
          </cell>
          <cell r="BM136">
            <v>-6158.3370000000004</v>
          </cell>
          <cell r="BN136">
            <v>-6158.3370000000004</v>
          </cell>
          <cell r="BO136">
            <v>-6158.3370000000004</v>
          </cell>
          <cell r="BP136">
            <v>-6158.3370000000004</v>
          </cell>
          <cell r="BQ136">
            <v>-6158.3370000000004</v>
          </cell>
          <cell r="BR136">
            <v>-6158.3370000000004</v>
          </cell>
          <cell r="BS136">
            <v>-6158.3370000000004</v>
          </cell>
          <cell r="BT136">
            <v>-6158.3370000000004</v>
          </cell>
          <cell r="BU136">
            <v>-6158.3370000000004</v>
          </cell>
          <cell r="BV136">
            <v>-6158.3370000000004</v>
          </cell>
          <cell r="BW136">
            <v>-6158.3370000000004</v>
          </cell>
          <cell r="BX136">
            <v>-6158.3370000000004</v>
          </cell>
          <cell r="BY136">
            <v>-6158.3370000000004</v>
          </cell>
          <cell r="BZ136">
            <v>-6158.3370000000004</v>
          </cell>
          <cell r="CA136">
            <v>-6158.3370000000004</v>
          </cell>
          <cell r="CB136">
            <v>-6158.3370000000004</v>
          </cell>
          <cell r="CC136">
            <v>-6158.3370000000004</v>
          </cell>
          <cell r="CD136">
            <v>-6158.3370000000004</v>
          </cell>
          <cell r="CE136">
            <v>-6158.3370000000004</v>
          </cell>
          <cell r="CF136">
            <v>-6158.3370000000004</v>
          </cell>
          <cell r="CG136">
            <v>-6158.3370000000004</v>
          </cell>
          <cell r="CH136">
            <v>-6158.3370000000004</v>
          </cell>
          <cell r="CI136">
            <v>-6158.3370000000004</v>
          </cell>
          <cell r="CJ136">
            <v>-6158.3370000000004</v>
          </cell>
          <cell r="CK136">
            <v>-6158.3370000000004</v>
          </cell>
          <cell r="CL136">
            <v>-6158.3370000000004</v>
          </cell>
          <cell r="CM136">
            <v>-6158.3370000000004</v>
          </cell>
          <cell r="CN136">
            <v>-6158.3370000000004</v>
          </cell>
          <cell r="CO136">
            <v>-6158.3370000000004</v>
          </cell>
          <cell r="CP136">
            <v>-6158.3370000000004</v>
          </cell>
          <cell r="CQ136">
            <v>-6158.3370000000004</v>
          </cell>
          <cell r="CR136">
            <v>-6158.3370000000004</v>
          </cell>
          <cell r="CS136">
            <v>-6158.3370000000004</v>
          </cell>
          <cell r="CT136">
            <v>-6158.3370000000004</v>
          </cell>
          <cell r="CU136">
            <v>-6158.3370000000004</v>
          </cell>
          <cell r="CV136">
            <v>-6158.3370000000004</v>
          </cell>
          <cell r="CW136">
            <v>-6158.3370000000004</v>
          </cell>
          <cell r="CX136">
            <v>-6158.3370000000004</v>
          </cell>
          <cell r="CY136">
            <v>-6158.3370000000004</v>
          </cell>
          <cell r="CZ136">
            <v>-6158.3370000000004</v>
          </cell>
          <cell r="DA136">
            <v>-6158.3370000000004</v>
          </cell>
          <cell r="DB136">
            <v>-6158.3370000000004</v>
          </cell>
          <cell r="DC136">
            <v>-6158.3370000000004</v>
          </cell>
          <cell r="DD136">
            <v>-6158.3370000000004</v>
          </cell>
          <cell r="DE136">
            <v>-6158.3370000000004</v>
          </cell>
          <cell r="DF136">
            <v>-6158.3370000000004</v>
          </cell>
          <cell r="DG136">
            <v>-6158.3370000000004</v>
          </cell>
          <cell r="DH136">
            <v>-6158.3370000000004</v>
          </cell>
          <cell r="DI136">
            <v>-6158.3370000000004</v>
          </cell>
          <cell r="DJ136">
            <v>-6158.3370000000004</v>
          </cell>
          <cell r="DK136">
            <v>-6158.3370000000004</v>
          </cell>
          <cell r="DL136">
            <v>-6158.3370000000004</v>
          </cell>
          <cell r="DM136">
            <v>-6158.3370000000004</v>
          </cell>
          <cell r="DN136">
            <v>-6158.3370000000004</v>
          </cell>
          <cell r="DO136">
            <v>-6158.3370000000004</v>
          </cell>
          <cell r="DP136">
            <v>-6158.3370000000004</v>
          </cell>
          <cell r="DQ136">
            <v>-6158.3370000000004</v>
          </cell>
        </row>
        <row r="137">
          <cell r="A137">
            <v>5151</v>
          </cell>
          <cell r="B137">
            <v>-50649.45</v>
          </cell>
          <cell r="C137">
            <v>-50649.45</v>
          </cell>
          <cell r="D137">
            <v>-50649.45</v>
          </cell>
          <cell r="E137">
            <v>-50649.45</v>
          </cell>
          <cell r="F137">
            <v>-50649.45</v>
          </cell>
          <cell r="G137">
            <v>-50649.45</v>
          </cell>
          <cell r="H137">
            <v>-50649.45</v>
          </cell>
          <cell r="I137">
            <v>-50649.45</v>
          </cell>
          <cell r="J137">
            <v>-50649.45</v>
          </cell>
          <cell r="K137">
            <v>-50649.45</v>
          </cell>
          <cell r="L137">
            <v>-50649.45</v>
          </cell>
          <cell r="M137">
            <v>-50649.45</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-12316.732</v>
          </cell>
          <cell r="AC137">
            <v>-12316.732</v>
          </cell>
          <cell r="AD137">
            <v>-12316.732</v>
          </cell>
          <cell r="AE137">
            <v>-12316.732</v>
          </cell>
          <cell r="AF137">
            <v>-12316.732</v>
          </cell>
          <cell r="AG137">
            <v>-12316.732</v>
          </cell>
          <cell r="AH137">
            <v>-12316.732</v>
          </cell>
          <cell r="AI137">
            <v>-12316.732</v>
          </cell>
          <cell r="AJ137">
            <v>-12316.732</v>
          </cell>
          <cell r="AK137">
            <v>-12316.732</v>
          </cell>
          <cell r="AL137">
            <v>-12316.732</v>
          </cell>
          <cell r="AM137">
            <v>-12316.732</v>
          </cell>
          <cell r="AN137">
            <v>-12316.732</v>
          </cell>
          <cell r="AO137">
            <v>-12316.732</v>
          </cell>
          <cell r="AP137">
            <v>-12316.732</v>
          </cell>
          <cell r="AQ137">
            <v>-12316.732</v>
          </cell>
          <cell r="AR137">
            <v>-12316.732</v>
          </cell>
          <cell r="AS137">
            <v>-12316.732</v>
          </cell>
          <cell r="AT137">
            <v>-12316.732</v>
          </cell>
          <cell r="AU137">
            <v>-12316.732</v>
          </cell>
          <cell r="AV137">
            <v>-12316.732</v>
          </cell>
          <cell r="AW137">
            <v>-12316.732</v>
          </cell>
          <cell r="AX137">
            <v>-12316.732</v>
          </cell>
          <cell r="AY137">
            <v>-12316.732</v>
          </cell>
          <cell r="AZ137">
            <v>-12316.732</v>
          </cell>
          <cell r="BA137">
            <v>-12316.732</v>
          </cell>
          <cell r="BB137">
            <v>-12316.732</v>
          </cell>
          <cell r="BC137">
            <v>-12316.732</v>
          </cell>
          <cell r="BD137">
            <v>-12316.732</v>
          </cell>
          <cell r="BE137">
            <v>-12316.732</v>
          </cell>
          <cell r="BF137">
            <v>-12316.732</v>
          </cell>
          <cell r="BG137">
            <v>-12316.732</v>
          </cell>
          <cell r="BH137">
            <v>-12316.732</v>
          </cell>
          <cell r="BI137">
            <v>-12316.732</v>
          </cell>
          <cell r="BJ137">
            <v>-12316.732</v>
          </cell>
          <cell r="BK137">
            <v>-12316.732</v>
          </cell>
          <cell r="BL137">
            <v>-12316.732</v>
          </cell>
          <cell r="BM137">
            <v>-12316.732</v>
          </cell>
          <cell r="BN137">
            <v>-12316.732</v>
          </cell>
          <cell r="BO137">
            <v>-12316.732</v>
          </cell>
          <cell r="BP137">
            <v>-12316.732</v>
          </cell>
          <cell r="BQ137">
            <v>-12316.732</v>
          </cell>
          <cell r="BR137">
            <v>-12316.732</v>
          </cell>
          <cell r="BS137">
            <v>-12316.732</v>
          </cell>
          <cell r="BT137">
            <v>-12316.732</v>
          </cell>
          <cell r="BU137">
            <v>-12316.732</v>
          </cell>
          <cell r="BV137">
            <v>-12316.732</v>
          </cell>
          <cell r="BW137">
            <v>-12316.732</v>
          </cell>
          <cell r="BX137">
            <v>-12316.732</v>
          </cell>
          <cell r="BY137">
            <v>-12316.732</v>
          </cell>
          <cell r="BZ137">
            <v>-12316.732</v>
          </cell>
          <cell r="CA137">
            <v>-12316.732</v>
          </cell>
          <cell r="CB137">
            <v>-12316.732</v>
          </cell>
          <cell r="CC137">
            <v>-12316.732</v>
          </cell>
          <cell r="CD137">
            <v>-12316.732</v>
          </cell>
          <cell r="CE137">
            <v>-12316.732</v>
          </cell>
          <cell r="CF137">
            <v>-12316.732</v>
          </cell>
          <cell r="CG137">
            <v>-12316.732</v>
          </cell>
          <cell r="CH137">
            <v>-12316.732</v>
          </cell>
          <cell r="CI137">
            <v>-12316.732</v>
          </cell>
          <cell r="CJ137">
            <v>-12316.732</v>
          </cell>
          <cell r="CK137">
            <v>-12316.732</v>
          </cell>
          <cell r="CL137">
            <v>-12316.732</v>
          </cell>
          <cell r="CM137">
            <v>-12316.732</v>
          </cell>
          <cell r="CN137">
            <v>-12316.732</v>
          </cell>
          <cell r="CO137">
            <v>-12316.732</v>
          </cell>
          <cell r="CP137">
            <v>-12316.732</v>
          </cell>
          <cell r="CQ137">
            <v>-12316.732</v>
          </cell>
          <cell r="CR137">
            <v>-12316.732</v>
          </cell>
          <cell r="CS137">
            <v>-12316.732</v>
          </cell>
          <cell r="CT137">
            <v>-12316.732</v>
          </cell>
          <cell r="CU137">
            <v>-12316.732</v>
          </cell>
          <cell r="CV137">
            <v>-12316.732</v>
          </cell>
          <cell r="CW137">
            <v>-12316.732</v>
          </cell>
          <cell r="CX137">
            <v>-12316.732</v>
          </cell>
          <cell r="CY137">
            <v>-12316.732</v>
          </cell>
          <cell r="CZ137">
            <v>-12316.732</v>
          </cell>
          <cell r="DA137">
            <v>-12316.732</v>
          </cell>
          <cell r="DB137">
            <v>-12316.732</v>
          </cell>
          <cell r="DC137">
            <v>-12316.732</v>
          </cell>
          <cell r="DD137">
            <v>-12316.732</v>
          </cell>
          <cell r="DE137">
            <v>-12316.732</v>
          </cell>
          <cell r="DF137">
            <v>-12316.732</v>
          </cell>
          <cell r="DG137">
            <v>-12316.732</v>
          </cell>
          <cell r="DH137">
            <v>-12316.732</v>
          </cell>
          <cell r="DI137">
            <v>-12316.732</v>
          </cell>
          <cell r="DJ137">
            <v>-12316.732</v>
          </cell>
          <cell r="DK137">
            <v>-12316.732</v>
          </cell>
          <cell r="DL137">
            <v>-12316.732</v>
          </cell>
          <cell r="DM137">
            <v>-12316.732</v>
          </cell>
          <cell r="DN137">
            <v>-12316.732</v>
          </cell>
          <cell r="DO137">
            <v>-12316.732</v>
          </cell>
          <cell r="DP137">
            <v>-12316.732</v>
          </cell>
          <cell r="DQ137">
            <v>-12316.732</v>
          </cell>
        </row>
        <row r="138">
          <cell r="A138">
            <v>5161</v>
          </cell>
          <cell r="B138">
            <v>0</v>
          </cell>
          <cell r="C138">
            <v>0</v>
          </cell>
          <cell r="D138">
            <v>0</v>
          </cell>
          <cell r="E138">
            <v>0</v>
          </cell>
          <cell r="F138">
            <v>0</v>
          </cell>
          <cell r="G138">
            <v>-475000</v>
          </cell>
          <cell r="H138">
            <v>-475000</v>
          </cell>
          <cell r="I138">
            <v>-475000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-6432.6997000000001</v>
          </cell>
          <cell r="AA138">
            <v>-11730.217000000001</v>
          </cell>
          <cell r="AB138">
            <v>-11730.217000000001</v>
          </cell>
          <cell r="AC138">
            <v>-11730.217000000001</v>
          </cell>
          <cell r="AD138">
            <v>-11730.217000000001</v>
          </cell>
          <cell r="AE138">
            <v>-11730.217000000001</v>
          </cell>
          <cell r="AF138">
            <v>-11730.217000000001</v>
          </cell>
          <cell r="AG138">
            <v>-11730.217000000001</v>
          </cell>
          <cell r="AH138">
            <v>-11730.217000000001</v>
          </cell>
          <cell r="AI138">
            <v>-11730.217000000001</v>
          </cell>
          <cell r="AJ138">
            <v>-11730.217000000001</v>
          </cell>
          <cell r="AK138">
            <v>-11730.217000000001</v>
          </cell>
          <cell r="AL138">
            <v>-11730.217000000001</v>
          </cell>
          <cell r="AM138">
            <v>-11730.217000000001</v>
          </cell>
          <cell r="AN138">
            <v>-11730.217000000001</v>
          </cell>
          <cell r="AO138">
            <v>-11730.217000000001</v>
          </cell>
          <cell r="AP138">
            <v>-11730.217000000001</v>
          </cell>
          <cell r="AQ138">
            <v>-11730.217000000001</v>
          </cell>
          <cell r="AR138">
            <v>-11730.217000000001</v>
          </cell>
          <cell r="AS138">
            <v>-11730.217000000001</v>
          </cell>
          <cell r="AT138">
            <v>-11730.217000000001</v>
          </cell>
          <cell r="AU138">
            <v>-11730.217000000001</v>
          </cell>
          <cell r="AV138">
            <v>-11730.217000000001</v>
          </cell>
          <cell r="AW138">
            <v>-11730.217000000001</v>
          </cell>
          <cell r="AX138">
            <v>-11730.217000000001</v>
          </cell>
          <cell r="AY138">
            <v>-11730.217000000001</v>
          </cell>
          <cell r="AZ138">
            <v>-11730.217000000001</v>
          </cell>
          <cell r="BA138">
            <v>-11730.217000000001</v>
          </cell>
          <cell r="BB138">
            <v>-11730.217000000001</v>
          </cell>
          <cell r="BC138">
            <v>-11730.217000000001</v>
          </cell>
          <cell r="BD138">
            <v>-11730.217000000001</v>
          </cell>
          <cell r="BE138">
            <v>-11730.217000000001</v>
          </cell>
          <cell r="BF138">
            <v>-11730.217000000001</v>
          </cell>
          <cell r="BG138">
            <v>-11730.217000000001</v>
          </cell>
          <cell r="BH138">
            <v>-11730.217000000001</v>
          </cell>
          <cell r="BI138">
            <v>-11730.217000000001</v>
          </cell>
          <cell r="BJ138">
            <v>-11730.217000000001</v>
          </cell>
          <cell r="BK138">
            <v>-11730.217000000001</v>
          </cell>
          <cell r="BL138">
            <v>-11730.217000000001</v>
          </cell>
          <cell r="BM138">
            <v>-11730.217000000001</v>
          </cell>
          <cell r="BN138">
            <v>-11730.217000000001</v>
          </cell>
          <cell r="BO138">
            <v>-11730.217000000001</v>
          </cell>
          <cell r="BP138">
            <v>-11730.217000000001</v>
          </cell>
          <cell r="BQ138">
            <v>-11730.217000000001</v>
          </cell>
          <cell r="BR138">
            <v>-11730.217000000001</v>
          </cell>
          <cell r="BS138">
            <v>-11730.217000000001</v>
          </cell>
          <cell r="BT138">
            <v>-11730.217000000001</v>
          </cell>
          <cell r="BU138">
            <v>-11730.217000000001</v>
          </cell>
          <cell r="BV138">
            <v>-11730.217000000001</v>
          </cell>
          <cell r="BW138">
            <v>-11730.217000000001</v>
          </cell>
          <cell r="BX138">
            <v>-11730.217000000001</v>
          </cell>
          <cell r="BY138">
            <v>-11730.217000000001</v>
          </cell>
          <cell r="BZ138">
            <v>-11730.217000000001</v>
          </cell>
          <cell r="CA138">
            <v>-11730.217000000001</v>
          </cell>
          <cell r="CB138">
            <v>-11730.217000000001</v>
          </cell>
          <cell r="CC138">
            <v>-11730.217000000001</v>
          </cell>
          <cell r="CD138">
            <v>-11730.217000000001</v>
          </cell>
          <cell r="CE138">
            <v>-11730.217000000001</v>
          </cell>
          <cell r="CF138">
            <v>-11730.217000000001</v>
          </cell>
          <cell r="CG138">
            <v>-11730.217000000001</v>
          </cell>
          <cell r="CH138">
            <v>-11730.217000000001</v>
          </cell>
          <cell r="CI138">
            <v>-11730.217000000001</v>
          </cell>
          <cell r="CJ138">
            <v>-11730.217000000001</v>
          </cell>
          <cell r="CK138">
            <v>-11730.217000000001</v>
          </cell>
          <cell r="CL138">
            <v>-11730.217000000001</v>
          </cell>
          <cell r="CM138">
            <v>-11730.217000000001</v>
          </cell>
          <cell r="CN138">
            <v>-11730.217000000001</v>
          </cell>
          <cell r="CO138">
            <v>-11730.217000000001</v>
          </cell>
          <cell r="CP138">
            <v>-11730.217000000001</v>
          </cell>
          <cell r="CQ138">
            <v>-11730.217000000001</v>
          </cell>
          <cell r="CR138">
            <v>-11730.217000000001</v>
          </cell>
          <cell r="CS138">
            <v>-11730.217000000001</v>
          </cell>
          <cell r="CT138">
            <v>-11730.217000000001</v>
          </cell>
          <cell r="CU138">
            <v>-11730.217000000001</v>
          </cell>
          <cell r="CV138">
            <v>-11730.217000000001</v>
          </cell>
          <cell r="CW138">
            <v>-11730.217000000001</v>
          </cell>
          <cell r="CX138">
            <v>-11730.217000000001</v>
          </cell>
          <cell r="CY138">
            <v>-11730.217000000001</v>
          </cell>
          <cell r="CZ138">
            <v>-11730.217000000001</v>
          </cell>
          <cell r="DA138">
            <v>-11730.217000000001</v>
          </cell>
          <cell r="DB138">
            <v>-11730.217000000001</v>
          </cell>
          <cell r="DC138">
            <v>-11730.217000000001</v>
          </cell>
          <cell r="DD138">
            <v>-11730.217000000001</v>
          </cell>
          <cell r="DE138">
            <v>-11730.217000000001</v>
          </cell>
          <cell r="DF138">
            <v>-11730.217000000001</v>
          </cell>
          <cell r="DG138">
            <v>-11730.217000000001</v>
          </cell>
          <cell r="DH138">
            <v>-11730.217000000001</v>
          </cell>
          <cell r="DI138">
            <v>-11730.217000000001</v>
          </cell>
          <cell r="DJ138">
            <v>-11730.217000000001</v>
          </cell>
          <cell r="DK138">
            <v>-11730.217000000001</v>
          </cell>
          <cell r="DL138">
            <v>-11730.217000000001</v>
          </cell>
          <cell r="DM138">
            <v>-11730.217000000001</v>
          </cell>
          <cell r="DN138">
            <v>-11730.217000000001</v>
          </cell>
          <cell r="DO138">
            <v>-11730.217000000001</v>
          </cell>
          <cell r="DP138">
            <v>-11730.217000000001</v>
          </cell>
          <cell r="DQ138">
            <v>-11730.217000000001</v>
          </cell>
        </row>
        <row r="139">
          <cell r="A139">
            <v>5162</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-10322.61</v>
          </cell>
          <cell r="AD139">
            <v>-19354.893</v>
          </cell>
          <cell r="AE139">
            <v>-19354.893</v>
          </cell>
          <cell r="AF139">
            <v>-19354.893</v>
          </cell>
          <cell r="AG139">
            <v>-19354.893</v>
          </cell>
          <cell r="AH139">
            <v>-19354.893</v>
          </cell>
          <cell r="AI139">
            <v>-19354.893</v>
          </cell>
          <cell r="AJ139">
            <v>-19354.893</v>
          </cell>
          <cell r="AK139">
            <v>-19354.893</v>
          </cell>
          <cell r="AL139">
            <v>-19354.893</v>
          </cell>
          <cell r="AM139">
            <v>-19354.893</v>
          </cell>
          <cell r="AN139">
            <v>-19354.893</v>
          </cell>
          <cell r="AO139">
            <v>-19354.893</v>
          </cell>
          <cell r="AP139">
            <v>-19354.893</v>
          </cell>
          <cell r="AQ139">
            <v>-19354.893</v>
          </cell>
          <cell r="AR139">
            <v>-19354.893</v>
          </cell>
          <cell r="AS139">
            <v>-19354.893</v>
          </cell>
          <cell r="AT139">
            <v>-19354.893</v>
          </cell>
          <cell r="AU139">
            <v>-19354.893</v>
          </cell>
          <cell r="AV139">
            <v>-19354.893</v>
          </cell>
          <cell r="AW139">
            <v>-19354.893</v>
          </cell>
          <cell r="AX139">
            <v>-19354.893</v>
          </cell>
          <cell r="AY139">
            <v>-19354.893</v>
          </cell>
          <cell r="AZ139">
            <v>-19354.893</v>
          </cell>
          <cell r="BA139">
            <v>-19354.893</v>
          </cell>
          <cell r="BB139">
            <v>-19354.893</v>
          </cell>
          <cell r="BC139">
            <v>-19354.893</v>
          </cell>
          <cell r="BD139">
            <v>-19354.893</v>
          </cell>
          <cell r="BE139">
            <v>-19354.893</v>
          </cell>
          <cell r="BF139">
            <v>-19354.893</v>
          </cell>
          <cell r="BG139">
            <v>-19354.893</v>
          </cell>
          <cell r="BH139">
            <v>-19354.893</v>
          </cell>
          <cell r="BI139">
            <v>-19354.893</v>
          </cell>
          <cell r="BJ139">
            <v>-19354.893</v>
          </cell>
          <cell r="BK139">
            <v>-19354.893</v>
          </cell>
          <cell r="BL139">
            <v>-19354.893</v>
          </cell>
          <cell r="BM139">
            <v>-19354.893</v>
          </cell>
          <cell r="BN139">
            <v>-19354.893</v>
          </cell>
          <cell r="BO139">
            <v>-19354.893</v>
          </cell>
          <cell r="BP139">
            <v>-19354.893</v>
          </cell>
          <cell r="BQ139">
            <v>-19354.893</v>
          </cell>
          <cell r="BR139">
            <v>-19354.893</v>
          </cell>
          <cell r="BS139">
            <v>-19354.893</v>
          </cell>
          <cell r="BT139">
            <v>-19354.893</v>
          </cell>
          <cell r="BU139">
            <v>-19354.893</v>
          </cell>
          <cell r="BV139">
            <v>-19354.893</v>
          </cell>
          <cell r="BW139">
            <v>-19354.893</v>
          </cell>
          <cell r="BX139">
            <v>-19354.893</v>
          </cell>
          <cell r="BY139">
            <v>-19354.893</v>
          </cell>
          <cell r="BZ139">
            <v>-19354.893</v>
          </cell>
          <cell r="CA139">
            <v>-19354.893</v>
          </cell>
          <cell r="CB139">
            <v>-19354.893</v>
          </cell>
          <cell r="CC139">
            <v>-19354.893</v>
          </cell>
          <cell r="CD139">
            <v>-19354.893</v>
          </cell>
          <cell r="CE139">
            <v>-19354.893</v>
          </cell>
          <cell r="CF139">
            <v>-19354.893</v>
          </cell>
          <cell r="CG139">
            <v>-19354.893</v>
          </cell>
          <cell r="CH139">
            <v>-19354.893</v>
          </cell>
          <cell r="CI139">
            <v>-19354.893</v>
          </cell>
          <cell r="CJ139">
            <v>-19354.893</v>
          </cell>
          <cell r="CK139">
            <v>-19354.893</v>
          </cell>
          <cell r="CL139">
            <v>-19354.893</v>
          </cell>
          <cell r="CM139">
            <v>-19354.893</v>
          </cell>
          <cell r="CN139">
            <v>-19354.893</v>
          </cell>
          <cell r="CO139">
            <v>-19354.893</v>
          </cell>
          <cell r="CP139">
            <v>-19354.893</v>
          </cell>
          <cell r="CQ139">
            <v>-19354.893</v>
          </cell>
          <cell r="CR139">
            <v>-19354.893</v>
          </cell>
          <cell r="CS139">
            <v>-19354.893</v>
          </cell>
          <cell r="CT139">
            <v>-19354.893</v>
          </cell>
          <cell r="CU139">
            <v>-19354.893</v>
          </cell>
          <cell r="CV139">
            <v>-19354.893</v>
          </cell>
          <cell r="CW139">
            <v>-19354.893</v>
          </cell>
          <cell r="CX139">
            <v>-19354.893</v>
          </cell>
          <cell r="CY139">
            <v>-19354.893</v>
          </cell>
          <cell r="CZ139">
            <v>-19354.893</v>
          </cell>
          <cell r="DA139">
            <v>-19354.893</v>
          </cell>
          <cell r="DB139">
            <v>-19354.893</v>
          </cell>
          <cell r="DC139">
            <v>-19354.893</v>
          </cell>
          <cell r="DD139">
            <v>-19354.893</v>
          </cell>
          <cell r="DE139">
            <v>-19354.893</v>
          </cell>
          <cell r="DF139">
            <v>-19354.893</v>
          </cell>
          <cell r="DG139">
            <v>-19354.893</v>
          </cell>
          <cell r="DH139">
            <v>-19354.893</v>
          </cell>
          <cell r="DI139">
            <v>-19354.893</v>
          </cell>
          <cell r="DJ139">
            <v>-19354.893</v>
          </cell>
          <cell r="DK139">
            <v>-19354.893</v>
          </cell>
          <cell r="DL139">
            <v>-19354.893</v>
          </cell>
          <cell r="DM139">
            <v>-19354.893</v>
          </cell>
          <cell r="DN139">
            <v>-19354.893</v>
          </cell>
          <cell r="DO139">
            <v>-19354.893</v>
          </cell>
          <cell r="DP139">
            <v>-19354.893</v>
          </cell>
          <cell r="DQ139">
            <v>-19354.893</v>
          </cell>
        </row>
        <row r="140">
          <cell r="A140">
            <v>5163</v>
          </cell>
          <cell r="B140">
            <v>0</v>
          </cell>
          <cell r="C140">
            <v>0</v>
          </cell>
          <cell r="D140">
            <v>0</v>
          </cell>
          <cell r="E140">
            <v>0</v>
          </cell>
          <cell r="F140">
            <v>0</v>
          </cell>
          <cell r="G140">
            <v>0</v>
          </cell>
          <cell r="H140">
            <v>0</v>
          </cell>
          <cell r="I140">
            <v>0</v>
          </cell>
          <cell r="J140">
            <v>0</v>
          </cell>
          <cell r="K140">
            <v>0</v>
          </cell>
          <cell r="L140">
            <v>0</v>
          </cell>
          <cell r="M140">
            <v>0</v>
          </cell>
          <cell r="N140">
            <v>-50649.45</v>
          </cell>
          <cell r="O140">
            <v>-50649.45</v>
          </cell>
          <cell r="P140">
            <v>-50649.45</v>
          </cell>
          <cell r="Q140">
            <v>-50649.45</v>
          </cell>
          <cell r="R140">
            <v>-50649.45</v>
          </cell>
          <cell r="S140">
            <v>-50649.45</v>
          </cell>
          <cell r="T140">
            <v>-50649.45</v>
          </cell>
          <cell r="U140">
            <v>-50649.45</v>
          </cell>
          <cell r="V140">
            <v>-50649.45</v>
          </cell>
          <cell r="W140">
            <v>-50649.45</v>
          </cell>
          <cell r="X140">
            <v>-50649.45</v>
          </cell>
          <cell r="Y140">
            <v>-50649.45</v>
          </cell>
          <cell r="Z140">
            <v>-50649.45</v>
          </cell>
          <cell r="AA140">
            <v>-50649.45</v>
          </cell>
          <cell r="AB140">
            <v>-50649.45</v>
          </cell>
          <cell r="AC140">
            <v>-50649.45</v>
          </cell>
          <cell r="AD140">
            <v>-50649.45</v>
          </cell>
          <cell r="AE140">
            <v>-50649.45</v>
          </cell>
          <cell r="AF140">
            <v>-50649.45</v>
          </cell>
          <cell r="AG140">
            <v>-50649.45</v>
          </cell>
          <cell r="AH140">
            <v>-50649.45</v>
          </cell>
          <cell r="AI140">
            <v>-50649.45</v>
          </cell>
          <cell r="AJ140">
            <v>-50649.45</v>
          </cell>
          <cell r="AK140">
            <v>-50649.45</v>
          </cell>
          <cell r="AL140">
            <v>-50649.45</v>
          </cell>
          <cell r="AM140">
            <v>-50649.45</v>
          </cell>
          <cell r="AN140">
            <v>-50649.45</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row>
        <row r="141">
          <cell r="A141">
            <v>5164</v>
          </cell>
          <cell r="B141">
            <v>0</v>
          </cell>
          <cell r="C141">
            <v>0</v>
          </cell>
          <cell r="D141">
            <v>0</v>
          </cell>
          <cell r="E141">
            <v>0</v>
          </cell>
          <cell r="F141">
            <v>0</v>
          </cell>
          <cell r="G141">
            <v>0</v>
          </cell>
          <cell r="H141">
            <v>0</v>
          </cell>
          <cell r="I141">
            <v>0</v>
          </cell>
          <cell r="J141">
            <v>0</v>
          </cell>
          <cell r="K141">
            <v>0</v>
          </cell>
          <cell r="L141">
            <v>0</v>
          </cell>
          <cell r="M141">
            <v>0</v>
          </cell>
          <cell r="N141">
            <v>-2114831.5786029785</v>
          </cell>
          <cell r="O141">
            <v>-1910170.4580930136</v>
          </cell>
          <cell r="P141">
            <v>-2046611.2050996572</v>
          </cell>
          <cell r="Q141">
            <v>1233662.4632000001</v>
          </cell>
          <cell r="R141">
            <v>1245722.3193999999</v>
          </cell>
          <cell r="S141">
            <v>1217553.1426999997</v>
          </cell>
          <cell r="T141">
            <v>1297843.7275999999</v>
          </cell>
          <cell r="U141">
            <v>1232310.0668000001</v>
          </cell>
          <cell r="V141">
            <v>0</v>
          </cell>
          <cell r="W141">
            <v>1243512.6902000001</v>
          </cell>
          <cell r="X141">
            <v>0</v>
          </cell>
          <cell r="Y141">
            <v>-1931011.4029017324</v>
          </cell>
          <cell r="Z141">
            <v>-1932880.0632224442</v>
          </cell>
          <cell r="AA141">
            <v>-1745827.1538783365</v>
          </cell>
          <cell r="AB141">
            <v>-1872397.7537617881</v>
          </cell>
          <cell r="AC141">
            <v>1110766.2471</v>
          </cell>
          <cell r="AD141">
            <v>1122983.6166000001</v>
          </cell>
          <cell r="AE141">
            <v>1099131.7378000002</v>
          </cell>
          <cell r="AF141">
            <v>1167484.7194999997</v>
          </cell>
          <cell r="AG141">
            <v>1130521.0384999998</v>
          </cell>
          <cell r="AH141">
            <v>0</v>
          </cell>
          <cell r="AI141">
            <v>1129898.5097000003</v>
          </cell>
          <cell r="AJ141">
            <v>0</v>
          </cell>
          <cell r="AK141">
            <v>-1693096.5308410404</v>
          </cell>
          <cell r="AL141">
            <v>-1749533.0818690751</v>
          </cell>
          <cell r="AM141">
            <v>-1580223.4287849709</v>
          </cell>
          <cell r="AN141">
            <v>-1749533.0818690753</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row>
        <row r="142">
          <cell r="A142">
            <v>5165</v>
          </cell>
          <cell r="B142">
            <v>0</v>
          </cell>
          <cell r="C142">
            <v>0</v>
          </cell>
          <cell r="D142">
            <v>0</v>
          </cell>
          <cell r="E142">
            <v>0</v>
          </cell>
          <cell r="F142">
            <v>0</v>
          </cell>
          <cell r="G142">
            <v>0</v>
          </cell>
          <cell r="H142">
            <v>0</v>
          </cell>
          <cell r="I142">
            <v>0</v>
          </cell>
          <cell r="J142">
            <v>0</v>
          </cell>
          <cell r="K142">
            <v>0</v>
          </cell>
          <cell r="L142">
            <v>0</v>
          </cell>
          <cell r="M142">
            <v>0</v>
          </cell>
          <cell r="N142">
            <v>2569307.0863000001</v>
          </cell>
          <cell r="O142">
            <v>2313209.4649999999</v>
          </cell>
          <cell r="P142">
            <v>2347310.5874999999</v>
          </cell>
          <cell r="Q142">
            <v>-1183013.0465000002</v>
          </cell>
          <cell r="R142">
            <v>-1195072.9027</v>
          </cell>
          <cell r="S142">
            <v>-1166903.726</v>
          </cell>
          <cell r="T142">
            <v>-1247194.3109000002</v>
          </cell>
          <cell r="U142">
            <v>-1181660.6501</v>
          </cell>
          <cell r="V142">
            <v>0</v>
          </cell>
          <cell r="W142">
            <v>-1192863.2735000001</v>
          </cell>
          <cell r="X142">
            <v>0</v>
          </cell>
          <cell r="Y142">
            <v>2140516.8102000002</v>
          </cell>
          <cell r="Z142">
            <v>2246035.2113000001</v>
          </cell>
          <cell r="AA142">
            <v>2022464.4649999999</v>
          </cell>
          <cell r="AB142">
            <v>2086870.7929</v>
          </cell>
          <cell r="AC142">
            <v>-1060116.8304000001</v>
          </cell>
          <cell r="AD142">
            <v>-1072334.1999000001</v>
          </cell>
          <cell r="AE142">
            <v>-1048482.3211000001</v>
          </cell>
          <cell r="AF142">
            <v>-1116835.3027999999</v>
          </cell>
          <cell r="AG142">
            <v>-1079871.6218000001</v>
          </cell>
          <cell r="AH142">
            <v>0</v>
          </cell>
          <cell r="AI142">
            <v>-1079249.0930000001</v>
          </cell>
          <cell r="AJ142">
            <v>0</v>
          </cell>
          <cell r="AK142">
            <v>1979965.4624999999</v>
          </cell>
          <cell r="AL142">
            <v>2176332.2925</v>
          </cell>
          <cell r="AM142">
            <v>1964476.99</v>
          </cell>
          <cell r="AN142">
            <v>2110302.2925</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row>
        <row r="143">
          <cell r="A143">
            <v>5166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row>
        <row r="144">
          <cell r="A144">
            <v>5167</v>
          </cell>
          <cell r="B144">
            <v>0</v>
          </cell>
          <cell r="C144">
            <v>0</v>
          </cell>
          <cell r="D144">
            <v>0</v>
          </cell>
          <cell r="E144">
            <v>0</v>
          </cell>
          <cell r="F144">
            <v>0</v>
          </cell>
          <cell r="G144">
            <v>-207250</v>
          </cell>
          <cell r="H144">
            <v>-207250</v>
          </cell>
          <cell r="I144">
            <v>-207250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-510000</v>
          </cell>
          <cell r="AR144">
            <v>-510000</v>
          </cell>
          <cell r="AS144">
            <v>-510000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row>
        <row r="145">
          <cell r="A145">
            <v>5168</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-540000</v>
          </cell>
          <cell r="AR145">
            <v>-540000</v>
          </cell>
          <cell r="AS145">
            <v>-540000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row>
        <row r="146">
          <cell r="A146">
            <v>5171</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-494999.97</v>
          </cell>
          <cell r="AF146">
            <v>-494999.97</v>
          </cell>
          <cell r="AG146">
            <v>-494999.97</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row>
        <row r="147">
          <cell r="A147">
            <v>5172</v>
          </cell>
          <cell r="B147">
            <v>-64331.75</v>
          </cell>
          <cell r="C147">
            <v>-64331.75</v>
          </cell>
          <cell r="D147">
            <v>-64331.75</v>
          </cell>
          <cell r="E147">
            <v>-64331.75</v>
          </cell>
          <cell r="F147">
            <v>-64331.75</v>
          </cell>
          <cell r="G147">
            <v>-64331.75</v>
          </cell>
          <cell r="H147">
            <v>-64331.75</v>
          </cell>
          <cell r="I147">
            <v>-64331.75</v>
          </cell>
          <cell r="J147">
            <v>-77190</v>
          </cell>
          <cell r="K147">
            <v>-77190</v>
          </cell>
          <cell r="L147">
            <v>-77190</v>
          </cell>
          <cell r="M147">
            <v>-77190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-524000</v>
          </cell>
          <cell r="AF147">
            <v>-524000</v>
          </cell>
          <cell r="AG147">
            <v>-524000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row>
        <row r="148">
          <cell r="A148">
            <v>5173</v>
          </cell>
          <cell r="B148">
            <v>-906809.6</v>
          </cell>
          <cell r="C148">
            <v>-890429.6</v>
          </cell>
          <cell r="D148">
            <v>-906809.6</v>
          </cell>
          <cell r="E148">
            <v>-898619.6</v>
          </cell>
          <cell r="F148">
            <v>-906809.6</v>
          </cell>
          <cell r="G148">
            <v>-898619.6</v>
          </cell>
          <cell r="H148">
            <v>-906809.6</v>
          </cell>
          <cell r="I148">
            <v>-906809.6</v>
          </cell>
          <cell r="J148">
            <v>-898619.6</v>
          </cell>
          <cell r="K148">
            <v>-906809.6</v>
          </cell>
          <cell r="L148">
            <v>-898619.6</v>
          </cell>
          <cell r="M148">
            <v>-906809.6</v>
          </cell>
          <cell r="N148">
            <v>0</v>
          </cell>
          <cell r="O148">
            <v>0</v>
          </cell>
          <cell r="P148">
            <v>0</v>
          </cell>
          <cell r="Q148">
            <v>0</v>
          </cell>
          <cell r="R148">
            <v>0</v>
          </cell>
          <cell r="S148">
            <v>-505000.03</v>
          </cell>
          <cell r="T148">
            <v>-505000.03</v>
          </cell>
          <cell r="U148">
            <v>-505000.03</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row>
        <row r="149">
          <cell r="A149">
            <v>5174</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row>
        <row r="150">
          <cell r="A150">
            <v>5175</v>
          </cell>
          <cell r="B150">
            <v>0</v>
          </cell>
          <cell r="C150">
            <v>0</v>
          </cell>
          <cell r="D150">
            <v>0</v>
          </cell>
          <cell r="E150">
            <v>0</v>
          </cell>
          <cell r="F150">
            <v>0</v>
          </cell>
          <cell r="G150">
            <v>0</v>
          </cell>
          <cell r="H150">
            <v>0</v>
          </cell>
          <cell r="I150">
            <v>0</v>
          </cell>
          <cell r="J150">
            <v>-116.67</v>
          </cell>
          <cell r="K150">
            <v>-116.67</v>
          </cell>
          <cell r="L150">
            <v>-116.67</v>
          </cell>
          <cell r="M150">
            <v>-116.67</v>
          </cell>
          <cell r="N150">
            <v>0</v>
          </cell>
          <cell r="O150">
            <v>0</v>
          </cell>
          <cell r="P150">
            <v>0</v>
          </cell>
          <cell r="Q150">
            <v>0</v>
          </cell>
          <cell r="R150">
            <v>0</v>
          </cell>
          <cell r="S150">
            <v>-220750</v>
          </cell>
          <cell r="T150">
            <v>-220750</v>
          </cell>
          <cell r="U150">
            <v>-220750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row>
        <row r="151">
          <cell r="A151">
            <v>5176</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-187071.5</v>
          </cell>
          <cell r="AA151">
            <v>-187071.5</v>
          </cell>
          <cell r="AB151">
            <v>-187071.5</v>
          </cell>
          <cell r="AC151">
            <v>-187071.5</v>
          </cell>
          <cell r="AD151">
            <v>-187071.5</v>
          </cell>
          <cell r="AE151">
            <v>-187071.5</v>
          </cell>
          <cell r="AF151">
            <v>-187071.5</v>
          </cell>
          <cell r="AG151">
            <v>-187071.5</v>
          </cell>
          <cell r="AH151">
            <v>-187071.5</v>
          </cell>
          <cell r="AI151">
            <v>-187071.5</v>
          </cell>
          <cell r="AJ151">
            <v>-187071.5</v>
          </cell>
          <cell r="AK151">
            <v>-187071.5</v>
          </cell>
          <cell r="AL151">
            <v>-326133.5</v>
          </cell>
          <cell r="AM151">
            <v>-326133.5</v>
          </cell>
          <cell r="AN151">
            <v>-326133.5</v>
          </cell>
          <cell r="AO151">
            <v>-326133.5</v>
          </cell>
          <cell r="AP151">
            <v>-326133.5</v>
          </cell>
          <cell r="AQ151">
            <v>-326133.5</v>
          </cell>
          <cell r="AR151">
            <v>-326133.5</v>
          </cell>
          <cell r="AS151">
            <v>-326133.5</v>
          </cell>
          <cell r="AT151">
            <v>-326133.5</v>
          </cell>
          <cell r="AU151">
            <v>-342440.17499999999</v>
          </cell>
          <cell r="AV151">
            <v>-342440.17499999999</v>
          </cell>
          <cell r="AW151">
            <v>-342440.17499999999</v>
          </cell>
          <cell r="AX151">
            <v>-173827.5</v>
          </cell>
          <cell r="AY151">
            <v>-173827.5</v>
          </cell>
          <cell r="AZ151">
            <v>-173827.5</v>
          </cell>
          <cell r="BA151">
            <v>-173827.5</v>
          </cell>
          <cell r="BB151">
            <v>-173827.5</v>
          </cell>
          <cell r="BC151">
            <v>-173827.5</v>
          </cell>
          <cell r="BD151">
            <v>-173827.5</v>
          </cell>
          <cell r="BE151">
            <v>-173827.5</v>
          </cell>
          <cell r="BF151">
            <v>-173827.5</v>
          </cell>
          <cell r="BG151">
            <v>-173827.5</v>
          </cell>
          <cell r="BH151">
            <v>-173827.5</v>
          </cell>
          <cell r="BI151">
            <v>-173827.5</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-475279.15050000005</v>
          </cell>
          <cell r="DG151">
            <v>-475279.15050000005</v>
          </cell>
          <cell r="DH151">
            <v>-475279.15050000005</v>
          </cell>
          <cell r="DI151">
            <v>-475279.15050000005</v>
          </cell>
          <cell r="DJ151">
            <v>-475279.15050000005</v>
          </cell>
          <cell r="DK151">
            <v>-475279.15050000005</v>
          </cell>
          <cell r="DL151">
            <v>-475279.15050000005</v>
          </cell>
          <cell r="DM151">
            <v>-475279.15050000005</v>
          </cell>
          <cell r="DN151">
            <v>-475279.15050000005</v>
          </cell>
          <cell r="DO151">
            <v>-499043.10802500002</v>
          </cell>
          <cell r="DP151">
            <v>-499043.10802500002</v>
          </cell>
          <cell r="DQ151">
            <v>-499043.10802500002</v>
          </cell>
        </row>
        <row r="152">
          <cell r="A152">
            <v>5177</v>
          </cell>
          <cell r="B152">
            <v>-514482.98</v>
          </cell>
          <cell r="C152">
            <v>-514482.5</v>
          </cell>
          <cell r="D152">
            <v>-514517.75</v>
          </cell>
          <cell r="E152">
            <v>-514492.23</v>
          </cell>
          <cell r="F152">
            <v>-514493.19</v>
          </cell>
          <cell r="G152">
            <v>-7436.3</v>
          </cell>
          <cell r="H152">
            <v>-84957.94</v>
          </cell>
          <cell r="I152">
            <v>-83534.740000000005</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row>
        <row r="153">
          <cell r="A153">
            <v>5178</v>
          </cell>
          <cell r="B153">
            <v>0</v>
          </cell>
          <cell r="C153">
            <v>0</v>
          </cell>
          <cell r="D153">
            <v>0</v>
          </cell>
          <cell r="E153">
            <v>0</v>
          </cell>
          <cell r="F153">
            <v>0</v>
          </cell>
          <cell r="G153">
            <v>0</v>
          </cell>
          <cell r="H153">
            <v>0</v>
          </cell>
          <cell r="I153">
            <v>0</v>
          </cell>
          <cell r="J153">
            <v>0</v>
          </cell>
          <cell r="K153">
            <v>-390000</v>
          </cell>
          <cell r="L153">
            <v>0</v>
          </cell>
          <cell r="M153">
            <v>0</v>
          </cell>
          <cell r="N153">
            <v>-906809.2</v>
          </cell>
          <cell r="O153">
            <v>-882239.2</v>
          </cell>
          <cell r="P153">
            <v>-906809.2</v>
          </cell>
          <cell r="Q153">
            <v>-898619.2</v>
          </cell>
          <cell r="R153">
            <v>-906809.2</v>
          </cell>
          <cell r="S153">
            <v>-898619.2</v>
          </cell>
          <cell r="T153">
            <v>-906809.2</v>
          </cell>
          <cell r="U153">
            <v>-906809.2</v>
          </cell>
          <cell r="V153">
            <v>-898619.2</v>
          </cell>
          <cell r="W153">
            <v>-906809.2</v>
          </cell>
          <cell r="X153">
            <v>-898619.2</v>
          </cell>
          <cell r="Y153">
            <v>-906809.2</v>
          </cell>
          <cell r="Z153">
            <v>-906809.2</v>
          </cell>
          <cell r="AA153">
            <v>-882239.2</v>
          </cell>
          <cell r="AB153">
            <v>-906809.2</v>
          </cell>
          <cell r="AC153">
            <v>-898619.2</v>
          </cell>
          <cell r="AD153">
            <v>-906809.2</v>
          </cell>
          <cell r="AE153">
            <v>-898619.2</v>
          </cell>
          <cell r="AF153">
            <v>-906809.2</v>
          </cell>
          <cell r="AG153">
            <v>-906809.2</v>
          </cell>
          <cell r="AH153">
            <v>-898619.2</v>
          </cell>
          <cell r="AI153">
            <v>-906809.2</v>
          </cell>
          <cell r="AJ153">
            <v>-898619.2</v>
          </cell>
          <cell r="AK153">
            <v>-906809.2</v>
          </cell>
          <cell r="AL153">
            <v>-906809.2</v>
          </cell>
          <cell r="AM153">
            <v>-882239.2</v>
          </cell>
          <cell r="AN153">
            <v>-906809.2</v>
          </cell>
          <cell r="AO153">
            <v>-898619.2</v>
          </cell>
          <cell r="AP153">
            <v>-906809.2</v>
          </cell>
          <cell r="AQ153">
            <v>-898619.2</v>
          </cell>
          <cell r="AR153">
            <v>-906809.2</v>
          </cell>
          <cell r="AS153">
            <v>-906809.2</v>
          </cell>
          <cell r="AT153">
            <v>-898619.2</v>
          </cell>
          <cell r="AU153">
            <v>-906809.2</v>
          </cell>
          <cell r="AV153">
            <v>-880288.89207292767</v>
          </cell>
          <cell r="AW153">
            <v>-888478.89207292767</v>
          </cell>
          <cell r="AX153">
            <v>-888478.89207292767</v>
          </cell>
          <cell r="AY153">
            <v>-872098.89207292767</v>
          </cell>
          <cell r="AZ153">
            <v>-888478.89207292767</v>
          </cell>
          <cell r="BA153">
            <v>-880288.89207292767</v>
          </cell>
          <cell r="BB153">
            <v>-888478.89207292767</v>
          </cell>
          <cell r="BC153">
            <v>-880288.89207292767</v>
          </cell>
          <cell r="BD153">
            <v>-888478.89207292767</v>
          </cell>
          <cell r="BE153">
            <v>-888478.89207292767</v>
          </cell>
          <cell r="BF153">
            <v>-880288.89207292767</v>
          </cell>
          <cell r="BG153">
            <v>-888478.89207292767</v>
          </cell>
          <cell r="BH153">
            <v>-880288.89207292767</v>
          </cell>
          <cell r="BI153">
            <v>-888478.89207292767</v>
          </cell>
          <cell r="BJ153">
            <v>-888478.89207292767</v>
          </cell>
          <cell r="BK153">
            <v>-863908.89207292767</v>
          </cell>
          <cell r="BL153">
            <v>-888478.89207292767</v>
          </cell>
          <cell r="BM153">
            <v>-880288.89207292767</v>
          </cell>
          <cell r="BN153">
            <v>-888478.89207292767</v>
          </cell>
          <cell r="BO153">
            <v>-880288.89207292767</v>
          </cell>
          <cell r="BP153">
            <v>-888478.89207292767</v>
          </cell>
          <cell r="BQ153">
            <v>-888478.89207292767</v>
          </cell>
          <cell r="BR153">
            <v>-880288.89207292767</v>
          </cell>
          <cell r="BS153">
            <v>-888478.89207292767</v>
          </cell>
          <cell r="BT153">
            <v>-880288.89207292767</v>
          </cell>
          <cell r="BU153">
            <v>-888478.89207292767</v>
          </cell>
          <cell r="BV153">
            <v>-888478.89207292767</v>
          </cell>
          <cell r="BW153">
            <v>-863908.89207292767</v>
          </cell>
          <cell r="BX153">
            <v>-888478.89207292767</v>
          </cell>
          <cell r="BY153">
            <v>-880288.89207292767</v>
          </cell>
          <cell r="BZ153">
            <v>-888478.89207292767</v>
          </cell>
          <cell r="CA153">
            <v>-880288.89207292767</v>
          </cell>
          <cell r="CB153">
            <v>-888478.89207292767</v>
          </cell>
          <cell r="CC153">
            <v>-888478.89207292767</v>
          </cell>
          <cell r="CD153">
            <v>-880288.89207292767</v>
          </cell>
          <cell r="CE153">
            <v>-888478.89207292767</v>
          </cell>
          <cell r="CF153">
            <v>-880288.89207292767</v>
          </cell>
          <cell r="CG153">
            <v>-888478.89207292767</v>
          </cell>
          <cell r="CH153">
            <v>-888478.89207292767</v>
          </cell>
          <cell r="CI153">
            <v>-863908.89207292767</v>
          </cell>
          <cell r="CJ153">
            <v>-888478.89207292767</v>
          </cell>
          <cell r="CK153">
            <v>-880288.89207292767</v>
          </cell>
          <cell r="CL153">
            <v>-888478.89207292767</v>
          </cell>
          <cell r="CM153">
            <v>-880288.89207292767</v>
          </cell>
          <cell r="CN153">
            <v>-888478.89207292767</v>
          </cell>
          <cell r="CO153">
            <v>-888478.89207292767</v>
          </cell>
          <cell r="CP153">
            <v>-880288.89207292767</v>
          </cell>
          <cell r="CQ153">
            <v>-888478.89207292767</v>
          </cell>
          <cell r="CR153">
            <v>-880288.89207292767</v>
          </cell>
          <cell r="CS153">
            <v>-888478.89207292767</v>
          </cell>
          <cell r="CT153">
            <v>-888478.89207292767</v>
          </cell>
          <cell r="CU153">
            <v>-872098.89207292767</v>
          </cell>
          <cell r="CV153">
            <v>-888478.89207292767</v>
          </cell>
          <cell r="CW153">
            <v>-880288.89207292767</v>
          </cell>
          <cell r="CX153">
            <v>-888478.89207292767</v>
          </cell>
          <cell r="CY153">
            <v>-880288.89207292767</v>
          </cell>
          <cell r="CZ153">
            <v>-888478.89207292767</v>
          </cell>
          <cell r="DA153">
            <v>-888478.89207292767</v>
          </cell>
          <cell r="DB153">
            <v>-880288.89207292767</v>
          </cell>
          <cell r="DC153">
            <v>-888478.89207292767</v>
          </cell>
          <cell r="DD153">
            <v>-880288.89207292767</v>
          </cell>
          <cell r="DE153">
            <v>-888478.89207292767</v>
          </cell>
          <cell r="DF153">
            <v>-888478.89207292767</v>
          </cell>
          <cell r="DG153">
            <v>-863908.89207292767</v>
          </cell>
          <cell r="DH153">
            <v>-888478.89207292767</v>
          </cell>
          <cell r="DI153">
            <v>-880288.89207292767</v>
          </cell>
          <cell r="DJ153">
            <v>-888478.89207292767</v>
          </cell>
          <cell r="DK153">
            <v>-880288.89207292767</v>
          </cell>
          <cell r="DL153">
            <v>-888478.89207292767</v>
          </cell>
          <cell r="DM153">
            <v>-888478.89207292767</v>
          </cell>
          <cell r="DN153">
            <v>-880288.89207292767</v>
          </cell>
          <cell r="DO153">
            <v>-888478.89207292767</v>
          </cell>
          <cell r="DP153">
            <v>-880288.89207292767</v>
          </cell>
          <cell r="DQ153">
            <v>-888478.89207292767</v>
          </cell>
        </row>
        <row r="154">
          <cell r="A154">
            <v>5208</v>
          </cell>
          <cell r="B154">
            <v>0</v>
          </cell>
          <cell r="C154">
            <v>0</v>
          </cell>
          <cell r="D154">
            <v>0</v>
          </cell>
          <cell r="E154">
            <v>0</v>
          </cell>
          <cell r="F154">
            <v>0</v>
          </cell>
          <cell r="G154">
            <v>0</v>
          </cell>
          <cell r="H154">
            <v>0</v>
          </cell>
          <cell r="I154">
            <v>0</v>
          </cell>
          <cell r="J154">
            <v>0</v>
          </cell>
          <cell r="K154">
            <v>-1013997.6</v>
          </cell>
          <cell r="L154">
            <v>-981288</v>
          </cell>
          <cell r="M154">
            <v>-1013997.6</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-3354445.0252799997</v>
          </cell>
          <cell r="BD154">
            <v>-3354445.0252799997</v>
          </cell>
          <cell r="BE154">
            <v>-3354445.0252799997</v>
          </cell>
          <cell r="BF154">
            <v>-3354445.0252799997</v>
          </cell>
          <cell r="BG154">
            <v>-3354445.0252799997</v>
          </cell>
          <cell r="BH154">
            <v>-3354445.0252799997</v>
          </cell>
          <cell r="BI154">
            <v>-3354445.0252799997</v>
          </cell>
          <cell r="BJ154">
            <v>-3354445.0252799997</v>
          </cell>
          <cell r="BK154">
            <v>-3354445.0252799997</v>
          </cell>
          <cell r="BL154">
            <v>-3354445.0252799997</v>
          </cell>
          <cell r="BM154">
            <v>-3354445.0252799997</v>
          </cell>
          <cell r="BN154">
            <v>-3354445.0252799997</v>
          </cell>
          <cell r="BO154">
            <v>-3354445.0252799997</v>
          </cell>
          <cell r="BP154">
            <v>-3354445.0252799997</v>
          </cell>
          <cell r="BQ154">
            <v>-3354445.0252799997</v>
          </cell>
          <cell r="BR154">
            <v>-3354445.0252799997</v>
          </cell>
          <cell r="BS154">
            <v>-3354445.0252799997</v>
          </cell>
          <cell r="BT154">
            <v>-3354445.0252799997</v>
          </cell>
          <cell r="BU154">
            <v>-3354445.0252799997</v>
          </cell>
          <cell r="BV154">
            <v>-3354445.0252799997</v>
          </cell>
          <cell r="BW154">
            <v>-3354445.0252799997</v>
          </cell>
          <cell r="BX154">
            <v>-3354445.0252799997</v>
          </cell>
          <cell r="BY154">
            <v>-3354445.0252799997</v>
          </cell>
          <cell r="BZ154">
            <v>-3354445.0252799997</v>
          </cell>
          <cell r="CA154">
            <v>-3354445.0252799997</v>
          </cell>
          <cell r="CB154">
            <v>-3354445.0252799997</v>
          </cell>
          <cell r="CC154">
            <v>-3354445.0252799997</v>
          </cell>
          <cell r="CD154">
            <v>-3354445.0252799997</v>
          </cell>
          <cell r="CE154">
            <v>-3354445.0252799997</v>
          </cell>
          <cell r="CF154">
            <v>-3354445.0252799997</v>
          </cell>
          <cell r="CG154">
            <v>-3354445.0252799997</v>
          </cell>
          <cell r="CH154">
            <v>-3354445.0252799997</v>
          </cell>
          <cell r="CI154">
            <v>-3354445.0252799997</v>
          </cell>
          <cell r="CJ154">
            <v>-3354445.0252799997</v>
          </cell>
          <cell r="CK154">
            <v>-3354445.0252799997</v>
          </cell>
          <cell r="CL154">
            <v>-3354445.0252799997</v>
          </cell>
          <cell r="CM154">
            <v>-3354445.0252799997</v>
          </cell>
          <cell r="CN154">
            <v>-3354445.0252799997</v>
          </cell>
          <cell r="CO154">
            <v>-3354445.0252799997</v>
          </cell>
          <cell r="CP154">
            <v>-3354445.0252799997</v>
          </cell>
          <cell r="CQ154">
            <v>-3354445.0252799997</v>
          </cell>
          <cell r="CR154">
            <v>-3354445.0252799997</v>
          </cell>
          <cell r="CS154">
            <v>-3354445.0252799997</v>
          </cell>
          <cell r="CT154">
            <v>-3354445.0252799997</v>
          </cell>
          <cell r="CU154">
            <v>-3354445.0252799997</v>
          </cell>
          <cell r="CV154">
            <v>-3354445.0252799997</v>
          </cell>
          <cell r="CW154">
            <v>-3354445.0252799997</v>
          </cell>
          <cell r="CX154">
            <v>-3354445.0252799997</v>
          </cell>
          <cell r="CY154">
            <v>-3354445.0252799997</v>
          </cell>
          <cell r="CZ154">
            <v>-3354445.0252799997</v>
          </cell>
          <cell r="DA154">
            <v>-3354445.0252799997</v>
          </cell>
          <cell r="DB154">
            <v>-3354445.0252799997</v>
          </cell>
          <cell r="DC154">
            <v>-3354445.0252799997</v>
          </cell>
          <cell r="DD154">
            <v>-3354445.0252799997</v>
          </cell>
          <cell r="DE154">
            <v>-3354445.0252799997</v>
          </cell>
          <cell r="DF154">
            <v>-3354445.0252799997</v>
          </cell>
          <cell r="DG154">
            <v>-3354445.0252799997</v>
          </cell>
          <cell r="DH154">
            <v>-3354445.0252799997</v>
          </cell>
          <cell r="DI154">
            <v>-3354445.0252799997</v>
          </cell>
          <cell r="DJ154">
            <v>-3354445.0252799997</v>
          </cell>
          <cell r="DK154">
            <v>-3354445.0252799997</v>
          </cell>
          <cell r="DL154">
            <v>-3354445.0252799997</v>
          </cell>
          <cell r="DM154">
            <v>-3354445.0252799997</v>
          </cell>
          <cell r="DN154">
            <v>-3354445.0252799997</v>
          </cell>
          <cell r="DO154">
            <v>-3354445.0252799997</v>
          </cell>
          <cell r="DP154">
            <v>-3354445.0252799997</v>
          </cell>
          <cell r="DQ154">
            <v>-3354445.0252799997</v>
          </cell>
        </row>
        <row r="155">
          <cell r="A155">
            <v>5226</v>
          </cell>
          <cell r="B155">
            <v>0</v>
          </cell>
          <cell r="C155">
            <v>0</v>
          </cell>
          <cell r="D155">
            <v>0</v>
          </cell>
          <cell r="E155">
            <v>0</v>
          </cell>
          <cell r="F155">
            <v>0</v>
          </cell>
          <cell r="G155">
            <v>0</v>
          </cell>
          <cell r="H155">
            <v>0</v>
          </cell>
          <cell r="I155">
            <v>0</v>
          </cell>
          <cell r="J155">
            <v>0</v>
          </cell>
          <cell r="K155">
            <v>0</v>
          </cell>
          <cell r="L155">
            <v>0</v>
          </cell>
          <cell r="M155">
            <v>0</v>
          </cell>
          <cell r="N155">
            <v>-116.67</v>
          </cell>
          <cell r="O155">
            <v>-116.67</v>
          </cell>
          <cell r="P155">
            <v>-116.67</v>
          </cell>
          <cell r="Q155">
            <v>-116.67</v>
          </cell>
          <cell r="R155">
            <v>-116.67</v>
          </cell>
          <cell r="S155">
            <v>-116.67</v>
          </cell>
          <cell r="T155">
            <v>-116.67</v>
          </cell>
          <cell r="U155">
            <v>-116.67</v>
          </cell>
          <cell r="V155">
            <v>-116.67</v>
          </cell>
          <cell r="W155">
            <v>-116.67</v>
          </cell>
          <cell r="X155">
            <v>-116.67</v>
          </cell>
          <cell r="Y155">
            <v>-116.67</v>
          </cell>
          <cell r="Z155">
            <v>-116.67</v>
          </cell>
          <cell r="AA155">
            <v>-116.67</v>
          </cell>
          <cell r="AB155">
            <v>-116.67</v>
          </cell>
          <cell r="AC155">
            <v>-116.67</v>
          </cell>
          <cell r="AD155">
            <v>-116.67</v>
          </cell>
          <cell r="AE155">
            <v>-116.67</v>
          </cell>
          <cell r="AF155">
            <v>-116.67</v>
          </cell>
          <cell r="AG155">
            <v>-116.67</v>
          </cell>
          <cell r="AH155">
            <v>-116.67</v>
          </cell>
          <cell r="AI155">
            <v>-116.67</v>
          </cell>
          <cell r="AJ155">
            <v>-116.67</v>
          </cell>
          <cell r="AK155">
            <v>-116.67</v>
          </cell>
          <cell r="AL155">
            <v>-116.67</v>
          </cell>
          <cell r="AM155">
            <v>-116.67</v>
          </cell>
          <cell r="AN155">
            <v>-116.67</v>
          </cell>
          <cell r="AO155">
            <v>-116.67</v>
          </cell>
          <cell r="AP155">
            <v>-116.67</v>
          </cell>
          <cell r="AQ155">
            <v>-116.67</v>
          </cell>
          <cell r="AR155">
            <v>-116.67</v>
          </cell>
          <cell r="AS155">
            <v>-116.67</v>
          </cell>
          <cell r="AT155">
            <v>-116.67</v>
          </cell>
          <cell r="AU155">
            <v>-116.67</v>
          </cell>
          <cell r="AV155">
            <v>-116.67</v>
          </cell>
          <cell r="AW155">
            <v>-116.67</v>
          </cell>
          <cell r="AX155">
            <v>-116.67</v>
          </cell>
          <cell r="AY155">
            <v>-116.67</v>
          </cell>
          <cell r="AZ155">
            <v>-116.67</v>
          </cell>
          <cell r="BA155">
            <v>-116.67</v>
          </cell>
          <cell r="BB155">
            <v>-116.67</v>
          </cell>
          <cell r="BC155">
            <v>-116.67</v>
          </cell>
          <cell r="BD155">
            <v>-116.67</v>
          </cell>
          <cell r="BE155">
            <v>-116.67</v>
          </cell>
          <cell r="BF155">
            <v>-116.67</v>
          </cell>
          <cell r="BG155">
            <v>-116.67</v>
          </cell>
          <cell r="BH155">
            <v>-116.67</v>
          </cell>
          <cell r="BI155">
            <v>-116.67</v>
          </cell>
          <cell r="BJ155">
            <v>-116.67</v>
          </cell>
          <cell r="BK155">
            <v>-116.67</v>
          </cell>
          <cell r="BL155">
            <v>-116.67</v>
          </cell>
          <cell r="BM155">
            <v>-116.67</v>
          </cell>
          <cell r="BN155">
            <v>-116.67</v>
          </cell>
          <cell r="BO155">
            <v>-116.67</v>
          </cell>
          <cell r="BP155">
            <v>-116.67</v>
          </cell>
          <cell r="BQ155">
            <v>-116.67</v>
          </cell>
          <cell r="BR155">
            <v>-116.67</v>
          </cell>
          <cell r="BS155">
            <v>-116.67</v>
          </cell>
          <cell r="BT155">
            <v>-116.67</v>
          </cell>
          <cell r="BU155">
            <v>-116.67</v>
          </cell>
          <cell r="BV155">
            <v>-116.67</v>
          </cell>
          <cell r="BW155">
            <v>-116.67</v>
          </cell>
          <cell r="BX155">
            <v>-116.67</v>
          </cell>
          <cell r="BY155">
            <v>-116.67</v>
          </cell>
          <cell r="BZ155">
            <v>-116.67</v>
          </cell>
          <cell r="CA155">
            <v>-116.67</v>
          </cell>
          <cell r="CB155">
            <v>-116.67</v>
          </cell>
          <cell r="CC155">
            <v>-116.67</v>
          </cell>
          <cell r="CD155">
            <v>-116.67</v>
          </cell>
          <cell r="CE155">
            <v>-116.67</v>
          </cell>
          <cell r="CF155">
            <v>-116.67</v>
          </cell>
          <cell r="CG155">
            <v>-116.67</v>
          </cell>
          <cell r="CH155">
            <v>-116.67</v>
          </cell>
          <cell r="CI155">
            <v>-116.67</v>
          </cell>
          <cell r="CJ155">
            <v>-116.67</v>
          </cell>
          <cell r="CK155">
            <v>-116.67</v>
          </cell>
          <cell r="CL155">
            <v>-116.67</v>
          </cell>
          <cell r="CM155">
            <v>-116.67</v>
          </cell>
          <cell r="CN155">
            <v>-116.67</v>
          </cell>
          <cell r="CO155">
            <v>-116.67</v>
          </cell>
          <cell r="CP155">
            <v>-116.67</v>
          </cell>
          <cell r="CQ155">
            <v>-116.67</v>
          </cell>
          <cell r="CR155">
            <v>-116.67</v>
          </cell>
          <cell r="CS155">
            <v>-116.67</v>
          </cell>
          <cell r="CT155">
            <v>-116.67</v>
          </cell>
          <cell r="CU155">
            <v>-116.67</v>
          </cell>
          <cell r="CV155">
            <v>-116.67</v>
          </cell>
          <cell r="CW155">
            <v>-116.67</v>
          </cell>
          <cell r="CX155">
            <v>-116.67</v>
          </cell>
          <cell r="CY155">
            <v>-116.67</v>
          </cell>
          <cell r="CZ155">
            <v>-116.67</v>
          </cell>
          <cell r="DA155">
            <v>-116.67</v>
          </cell>
          <cell r="DB155">
            <v>-116.67</v>
          </cell>
          <cell r="DC155">
            <v>-116.67</v>
          </cell>
          <cell r="DD155">
            <v>-116.67</v>
          </cell>
          <cell r="DE155">
            <v>-116.67</v>
          </cell>
          <cell r="DF155">
            <v>-116.67</v>
          </cell>
          <cell r="DG155">
            <v>-116.67</v>
          </cell>
          <cell r="DH155">
            <v>-116.67</v>
          </cell>
          <cell r="DI155">
            <v>-116.67</v>
          </cell>
          <cell r="DJ155">
            <v>-116.67</v>
          </cell>
          <cell r="DK155">
            <v>-116.67</v>
          </cell>
          <cell r="DL155">
            <v>-116.67</v>
          </cell>
          <cell r="DM155">
            <v>-116.67</v>
          </cell>
          <cell r="DN155">
            <v>-116.67</v>
          </cell>
          <cell r="DO155">
            <v>-116.67</v>
          </cell>
          <cell r="DP155">
            <v>-116.67</v>
          </cell>
          <cell r="DQ155">
            <v>-116.67</v>
          </cell>
        </row>
        <row r="156">
          <cell r="A156">
            <v>5379</v>
          </cell>
          <cell r="B156">
            <v>0</v>
          </cell>
          <cell r="C156">
            <v>0</v>
          </cell>
          <cell r="D156">
            <v>0</v>
          </cell>
          <cell r="E156">
            <v>0</v>
          </cell>
          <cell r="F156">
            <v>0</v>
          </cell>
          <cell r="G156">
            <v>0</v>
          </cell>
          <cell r="H156">
            <v>0</v>
          </cell>
          <cell r="I156">
            <v>0</v>
          </cell>
          <cell r="J156">
            <v>42906.5</v>
          </cell>
          <cell r="K156">
            <v>85813</v>
          </cell>
          <cell r="L156">
            <v>85813</v>
          </cell>
          <cell r="M156">
            <v>85813</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-618135.21874999988</v>
          </cell>
          <cell r="BJ156">
            <v>-633588.59921874991</v>
          </cell>
          <cell r="BK156">
            <v>-633588.59921874991</v>
          </cell>
          <cell r="BL156">
            <v>-633588.59921874991</v>
          </cell>
          <cell r="BM156">
            <v>-633588.59921874991</v>
          </cell>
          <cell r="BN156">
            <v>-633588.59921874991</v>
          </cell>
          <cell r="BO156">
            <v>-633588.59921874991</v>
          </cell>
          <cell r="BP156">
            <v>-633588.59921874991</v>
          </cell>
          <cell r="BQ156">
            <v>-633588.59921874991</v>
          </cell>
          <cell r="BR156">
            <v>-633588.59921874991</v>
          </cell>
          <cell r="BS156">
            <v>-633588.59921874991</v>
          </cell>
          <cell r="BT156">
            <v>-633588.59921874991</v>
          </cell>
          <cell r="BU156">
            <v>-633588.59921874991</v>
          </cell>
          <cell r="BV156">
            <v>-649428.31419921853</v>
          </cell>
          <cell r="BW156">
            <v>-649428.31419921853</v>
          </cell>
          <cell r="BX156">
            <v>-649428.31419921853</v>
          </cell>
          <cell r="BY156">
            <v>-649428.31419921853</v>
          </cell>
          <cell r="BZ156">
            <v>-649428.31419921853</v>
          </cell>
          <cell r="CA156">
            <v>-649428.31419921853</v>
          </cell>
          <cell r="CB156">
            <v>-649428.31419921853</v>
          </cell>
          <cell r="CC156">
            <v>-649428.31419921853</v>
          </cell>
          <cell r="CD156">
            <v>-649428.31419921853</v>
          </cell>
          <cell r="CE156">
            <v>-649428.31419921853</v>
          </cell>
          <cell r="CF156">
            <v>-649428.31419921853</v>
          </cell>
          <cell r="CG156">
            <v>-649428.31419921853</v>
          </cell>
          <cell r="CH156">
            <v>-665664.0220541989</v>
          </cell>
          <cell r="CI156">
            <v>-665664.0220541989</v>
          </cell>
          <cell r="CJ156">
            <v>-665664.0220541989</v>
          </cell>
          <cell r="CK156">
            <v>-665664.0220541989</v>
          </cell>
          <cell r="CL156">
            <v>-665664.0220541989</v>
          </cell>
          <cell r="CM156">
            <v>-665664.0220541989</v>
          </cell>
          <cell r="CN156">
            <v>-665664.0220541989</v>
          </cell>
          <cell r="CO156">
            <v>-665664.0220541989</v>
          </cell>
          <cell r="CP156">
            <v>-665664.0220541989</v>
          </cell>
          <cell r="CQ156">
            <v>-665664.0220541989</v>
          </cell>
          <cell r="CR156">
            <v>-665664.0220541989</v>
          </cell>
          <cell r="CS156">
            <v>-665664.0220541989</v>
          </cell>
          <cell r="CT156">
            <v>-682305.62260555394</v>
          </cell>
          <cell r="CU156">
            <v>-682305.62260555394</v>
          </cell>
          <cell r="CV156">
            <v>-682305.62260555394</v>
          </cell>
          <cell r="CW156">
            <v>-682305.62260555394</v>
          </cell>
          <cell r="CX156">
            <v>-682305.62260555394</v>
          </cell>
          <cell r="CY156">
            <v>-682305.62260555394</v>
          </cell>
          <cell r="CZ156">
            <v>-682305.62260555394</v>
          </cell>
          <cell r="DA156">
            <v>-682305.62260555394</v>
          </cell>
          <cell r="DB156">
            <v>-682305.62260555394</v>
          </cell>
          <cell r="DC156">
            <v>-682305.62260555394</v>
          </cell>
          <cell r="DD156">
            <v>-682305.62260555394</v>
          </cell>
          <cell r="DE156">
            <v>-682305.62260555394</v>
          </cell>
          <cell r="DF156">
            <v>-699363.2631706926</v>
          </cell>
          <cell r="DG156">
            <v>-699363.2631706926</v>
          </cell>
          <cell r="DH156">
            <v>-699363.2631706926</v>
          </cell>
          <cell r="DI156">
            <v>-699363.2631706926</v>
          </cell>
          <cell r="DJ156">
            <v>-699363.2631706926</v>
          </cell>
          <cell r="DK156">
            <v>-699363.2631706926</v>
          </cell>
          <cell r="DL156">
            <v>-699363.2631706926</v>
          </cell>
          <cell r="DM156">
            <v>-699363.2631706926</v>
          </cell>
          <cell r="DN156">
            <v>-699363.2631706926</v>
          </cell>
          <cell r="DO156">
            <v>-699363.2631706926</v>
          </cell>
          <cell r="DP156">
            <v>-699363.2631706926</v>
          </cell>
          <cell r="DQ156">
            <v>-699363.2631706926</v>
          </cell>
        </row>
        <row r="157">
          <cell r="A157">
            <v>5177</v>
          </cell>
          <cell r="B157">
            <v>-500985</v>
          </cell>
          <cell r="C157">
            <v>-500985</v>
          </cell>
          <cell r="D157">
            <v>-500984.93</v>
          </cell>
          <cell r="E157">
            <v>-584601.75</v>
          </cell>
          <cell r="F157">
            <v>-166880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row>
        <row r="158">
          <cell r="A158">
            <v>5178</v>
          </cell>
          <cell r="B158">
            <v>0</v>
          </cell>
          <cell r="C158">
            <v>0</v>
          </cell>
          <cell r="D158">
            <v>0</v>
          </cell>
          <cell r="E158">
            <v>0</v>
          </cell>
          <cell r="F158">
            <v>0</v>
          </cell>
          <cell r="G158">
            <v>-390000</v>
          </cell>
          <cell r="H158">
            <v>-390000</v>
          </cell>
          <cell r="I158">
            <v>-390000</v>
          </cell>
          <cell r="J158">
            <v>-390000</v>
          </cell>
          <cell r="K158">
            <v>-390000</v>
          </cell>
          <cell r="L158">
            <v>0</v>
          </cell>
          <cell r="M158">
            <v>0</v>
          </cell>
          <cell r="N158">
            <v>-390000</v>
          </cell>
          <cell r="O158">
            <v>-390000</v>
          </cell>
          <cell r="P158">
            <v>-390000</v>
          </cell>
          <cell r="Q158">
            <v>-390000</v>
          </cell>
          <cell r="R158">
            <v>-390000</v>
          </cell>
          <cell r="S158">
            <v>-390000</v>
          </cell>
          <cell r="T158">
            <v>-390000</v>
          </cell>
          <cell r="U158">
            <v>-390000</v>
          </cell>
          <cell r="V158">
            <v>-390000</v>
          </cell>
          <cell r="W158">
            <v>-390000</v>
          </cell>
          <cell r="X158">
            <v>-390000</v>
          </cell>
          <cell r="Y158">
            <v>-390000</v>
          </cell>
          <cell r="Z158">
            <v>-390000</v>
          </cell>
          <cell r="AA158">
            <v>-390000</v>
          </cell>
          <cell r="AB158">
            <v>-390000</v>
          </cell>
          <cell r="AC158">
            <v>-390000</v>
          </cell>
          <cell r="AD158">
            <v>-390000</v>
          </cell>
          <cell r="AE158">
            <v>-390000</v>
          </cell>
          <cell r="AF158">
            <v>-390000</v>
          </cell>
          <cell r="AG158">
            <v>-390000</v>
          </cell>
          <cell r="AH158">
            <v>-390000</v>
          </cell>
          <cell r="AI158">
            <v>-390000</v>
          </cell>
          <cell r="AJ158">
            <v>-390000</v>
          </cell>
          <cell r="AK158">
            <v>-390000</v>
          </cell>
          <cell r="AL158">
            <v>-390000</v>
          </cell>
          <cell r="AM158">
            <v>-390000</v>
          </cell>
          <cell r="AN158">
            <v>-390000</v>
          </cell>
          <cell r="AO158">
            <v>-390000</v>
          </cell>
          <cell r="AP158">
            <v>-390000</v>
          </cell>
          <cell r="AQ158">
            <v>-390000</v>
          </cell>
          <cell r="AR158">
            <v>-390000</v>
          </cell>
          <cell r="AS158">
            <v>-390000</v>
          </cell>
          <cell r="AT158">
            <v>-390000</v>
          </cell>
          <cell r="AU158">
            <v>-390000</v>
          </cell>
          <cell r="AV158">
            <v>-390000</v>
          </cell>
          <cell r="AW158">
            <v>-390000</v>
          </cell>
          <cell r="AX158">
            <v>-390000</v>
          </cell>
          <cell r="AY158">
            <v>-390000</v>
          </cell>
          <cell r="AZ158">
            <v>-390000</v>
          </cell>
          <cell r="BA158">
            <v>-390000</v>
          </cell>
          <cell r="BB158">
            <v>-390000</v>
          </cell>
          <cell r="BC158">
            <v>-390000</v>
          </cell>
          <cell r="BD158">
            <v>-390000</v>
          </cell>
          <cell r="BE158">
            <v>-390000</v>
          </cell>
          <cell r="BF158">
            <v>-390000</v>
          </cell>
          <cell r="BG158">
            <v>-390000</v>
          </cell>
          <cell r="BH158">
            <v>-390000</v>
          </cell>
          <cell r="BI158">
            <v>-390000</v>
          </cell>
          <cell r="BJ158">
            <v>-390000</v>
          </cell>
          <cell r="BK158">
            <v>-390000</v>
          </cell>
          <cell r="BL158">
            <v>-390000</v>
          </cell>
          <cell r="BM158">
            <v>-390000</v>
          </cell>
          <cell r="BN158">
            <v>-390000</v>
          </cell>
          <cell r="BO158">
            <v>-390000</v>
          </cell>
          <cell r="BP158">
            <v>-390000</v>
          </cell>
          <cell r="BQ158">
            <v>-390000</v>
          </cell>
          <cell r="BR158">
            <v>-390000</v>
          </cell>
          <cell r="BS158">
            <v>-390000</v>
          </cell>
          <cell r="BT158">
            <v>-390000</v>
          </cell>
          <cell r="BU158">
            <v>-390000</v>
          </cell>
          <cell r="BV158">
            <v>-390000</v>
          </cell>
          <cell r="BW158">
            <v>-390000</v>
          </cell>
          <cell r="BX158">
            <v>-390000</v>
          </cell>
          <cell r="BY158">
            <v>-390000</v>
          </cell>
          <cell r="BZ158">
            <v>-390000</v>
          </cell>
          <cell r="CA158">
            <v>-390000</v>
          </cell>
          <cell r="CB158">
            <v>-390000</v>
          </cell>
          <cell r="CC158">
            <v>-390000</v>
          </cell>
          <cell r="CD158">
            <v>-390000</v>
          </cell>
          <cell r="CE158">
            <v>-390000</v>
          </cell>
          <cell r="CF158">
            <v>-390000</v>
          </cell>
          <cell r="CG158">
            <v>-390000</v>
          </cell>
          <cell r="CH158">
            <v>-390000</v>
          </cell>
          <cell r="CI158">
            <v>-390000</v>
          </cell>
          <cell r="CJ158">
            <v>-390000</v>
          </cell>
          <cell r="CK158">
            <v>-390000</v>
          </cell>
          <cell r="CL158">
            <v>-390000</v>
          </cell>
          <cell r="CM158">
            <v>-390000</v>
          </cell>
          <cell r="CN158">
            <v>-390000</v>
          </cell>
          <cell r="CO158">
            <v>-390000</v>
          </cell>
          <cell r="CP158">
            <v>-390000</v>
          </cell>
          <cell r="CQ158">
            <v>-390000</v>
          </cell>
          <cell r="CR158">
            <v>-390000</v>
          </cell>
          <cell r="CS158">
            <v>-390000</v>
          </cell>
          <cell r="CT158">
            <v>-390000</v>
          </cell>
          <cell r="CU158">
            <v>-390000</v>
          </cell>
          <cell r="CV158">
            <v>-390000</v>
          </cell>
          <cell r="CW158">
            <v>-390000</v>
          </cell>
          <cell r="CX158">
            <v>-390000</v>
          </cell>
          <cell r="CY158">
            <v>-390000</v>
          </cell>
          <cell r="CZ158">
            <v>-390000</v>
          </cell>
          <cell r="DA158">
            <v>-390000</v>
          </cell>
          <cell r="DB158">
            <v>-390000</v>
          </cell>
          <cell r="DC158">
            <v>-390000</v>
          </cell>
          <cell r="DD158">
            <v>-390000</v>
          </cell>
          <cell r="DE158">
            <v>-390000</v>
          </cell>
          <cell r="DF158">
            <v>-390000</v>
          </cell>
          <cell r="DG158">
            <v>-390000</v>
          </cell>
          <cell r="DH158">
            <v>-390000</v>
          </cell>
          <cell r="DI158">
            <v>-390000</v>
          </cell>
          <cell r="DJ158">
            <v>-390000</v>
          </cell>
          <cell r="DK158">
            <v>-390000</v>
          </cell>
          <cell r="DL158">
            <v>-390000</v>
          </cell>
          <cell r="DM158">
            <v>-390000</v>
          </cell>
          <cell r="DN158">
            <v>-390000</v>
          </cell>
          <cell r="DO158">
            <v>-390000</v>
          </cell>
          <cell r="DP158">
            <v>-390000</v>
          </cell>
          <cell r="DQ158">
            <v>-390000</v>
          </cell>
        </row>
        <row r="159">
          <cell r="A159">
            <v>5207</v>
          </cell>
          <cell r="B159">
            <v>0</v>
          </cell>
          <cell r="C159">
            <v>0</v>
          </cell>
          <cell r="D159">
            <v>-1758483.1204295817</v>
          </cell>
          <cell r="E159">
            <v>-1744531.3966530059</v>
          </cell>
          <cell r="F159">
            <v>-1703448.950057802</v>
          </cell>
          <cell r="G159">
            <v>-1692297.0088958947</v>
          </cell>
          <cell r="H159">
            <v>-1643321.1820677177</v>
          </cell>
          <cell r="I159">
            <v>-1643321.1820677177</v>
          </cell>
          <cell r="J159">
            <v>-1665318.6285031892</v>
          </cell>
          <cell r="K159">
            <v>-1739704.5561581929</v>
          </cell>
          <cell r="L159">
            <v>-1784006.9782973451</v>
          </cell>
          <cell r="M159">
            <v>-1799260.2245163077</v>
          </cell>
        </row>
        <row r="160">
          <cell r="A160">
            <v>5226</v>
          </cell>
          <cell r="B160">
            <v>0</v>
          </cell>
          <cell r="C160">
            <v>0</v>
          </cell>
          <cell r="D160">
            <v>0</v>
          </cell>
          <cell r="E160">
            <v>0</v>
          </cell>
          <cell r="F160">
            <v>0</v>
          </cell>
          <cell r="G160">
            <v>-31971.428571428572</v>
          </cell>
          <cell r="H160">
            <v>-31971.428571428572</v>
          </cell>
          <cell r="I160">
            <v>-31971.428571428572</v>
          </cell>
          <cell r="J160">
            <v>-15985.714285714286</v>
          </cell>
          <cell r="K160">
            <v>0</v>
          </cell>
          <cell r="L160">
            <v>0</v>
          </cell>
          <cell r="M160">
            <v>0</v>
          </cell>
          <cell r="N160">
            <v>0</v>
          </cell>
          <cell r="O160">
            <v>0</v>
          </cell>
          <cell r="P160">
            <v>0</v>
          </cell>
          <cell r="Q160">
            <v>0</v>
          </cell>
          <cell r="R160">
            <v>0</v>
          </cell>
          <cell r="S160">
            <v>-32770.714285714283</v>
          </cell>
          <cell r="T160">
            <v>-32770.714285714283</v>
          </cell>
          <cell r="U160">
            <v>-32770.714285714283</v>
          </cell>
          <cell r="V160">
            <v>-16385.357142857141</v>
          </cell>
          <cell r="W160">
            <v>0</v>
          </cell>
          <cell r="X160">
            <v>0</v>
          </cell>
          <cell r="Y160">
            <v>0</v>
          </cell>
          <cell r="Z160">
            <v>0</v>
          </cell>
          <cell r="AA160">
            <v>0</v>
          </cell>
          <cell r="AB160">
            <v>0</v>
          </cell>
          <cell r="AC160">
            <v>0</v>
          </cell>
          <cell r="AD160">
            <v>0</v>
          </cell>
          <cell r="AE160">
            <v>-33589.982142857138</v>
          </cell>
          <cell r="AF160">
            <v>-33589.982142857138</v>
          </cell>
          <cell r="AG160">
            <v>-33589.982142857138</v>
          </cell>
          <cell r="AH160">
            <v>-16794.991071428569</v>
          </cell>
          <cell r="AI160">
            <v>0</v>
          </cell>
          <cell r="AJ160">
            <v>0</v>
          </cell>
          <cell r="AK160">
            <v>0</v>
          </cell>
          <cell r="AL160">
            <v>0</v>
          </cell>
          <cell r="AM160">
            <v>0</v>
          </cell>
          <cell r="AN160">
            <v>0</v>
          </cell>
          <cell r="AO160">
            <v>0</v>
          </cell>
          <cell r="AP160">
            <v>0</v>
          </cell>
          <cell r="AQ160">
            <v>-34429.731696428564</v>
          </cell>
          <cell r="AR160">
            <v>-34429.731696428564</v>
          </cell>
          <cell r="AS160">
            <v>-34429.731696428564</v>
          </cell>
          <cell r="AT160">
            <v>-17214.865848214282</v>
          </cell>
          <cell r="AU160">
            <v>0</v>
          </cell>
          <cell r="AV160">
            <v>0</v>
          </cell>
          <cell r="AW160">
            <v>0</v>
          </cell>
          <cell r="AX160">
            <v>0</v>
          </cell>
          <cell r="AY160">
            <v>0</v>
          </cell>
          <cell r="AZ160">
            <v>0</v>
          </cell>
          <cell r="BA160">
            <v>0</v>
          </cell>
          <cell r="BB160">
            <v>0</v>
          </cell>
          <cell r="BC160">
            <v>-35290.474988839276</v>
          </cell>
          <cell r="BD160">
            <v>-35290.474988839276</v>
          </cell>
          <cell r="BE160">
            <v>-35290.474988839276</v>
          </cell>
          <cell r="BF160">
            <v>-17645.237494419638</v>
          </cell>
          <cell r="BG160">
            <v>0</v>
          </cell>
          <cell r="BH160">
            <v>0</v>
          </cell>
          <cell r="BI160">
            <v>0</v>
          </cell>
          <cell r="BJ160">
            <v>0</v>
          </cell>
          <cell r="BK160">
            <v>0</v>
          </cell>
          <cell r="BL160">
            <v>0</v>
          </cell>
          <cell r="BM160">
            <v>0</v>
          </cell>
          <cell r="BN160">
            <v>0</v>
          </cell>
          <cell r="BO160">
            <v>-36172.736863560254</v>
          </cell>
          <cell r="BP160">
            <v>-36172.736863560254</v>
          </cell>
          <cell r="BQ160">
            <v>-36172.736863560254</v>
          </cell>
          <cell r="BR160">
            <v>-18086.368431780127</v>
          </cell>
          <cell r="BS160">
            <v>0</v>
          </cell>
          <cell r="BT160">
            <v>0</v>
          </cell>
          <cell r="BU160">
            <v>0</v>
          </cell>
          <cell r="BV160">
            <v>0</v>
          </cell>
          <cell r="BW160">
            <v>0</v>
          </cell>
          <cell r="BX160">
            <v>0</v>
          </cell>
          <cell r="BY160">
            <v>0</v>
          </cell>
          <cell r="BZ160">
            <v>0</v>
          </cell>
          <cell r="CA160">
            <v>-37077.055285149254</v>
          </cell>
          <cell r="CB160">
            <v>-37077.055285149254</v>
          </cell>
          <cell r="CC160">
            <v>-37077.055285149254</v>
          </cell>
          <cell r="CD160">
            <v>-18538.527642574627</v>
          </cell>
          <cell r="CE160">
            <v>0</v>
          </cell>
          <cell r="CF160">
            <v>0</v>
          </cell>
          <cell r="CG160">
            <v>0</v>
          </cell>
          <cell r="CH160">
            <v>0</v>
          </cell>
          <cell r="CI160">
            <v>0</v>
          </cell>
          <cell r="CJ160">
            <v>0</v>
          </cell>
          <cell r="CK160">
            <v>0</v>
          </cell>
          <cell r="CL160">
            <v>0</v>
          </cell>
          <cell r="CM160">
            <v>-38003.981667277985</v>
          </cell>
          <cell r="CN160">
            <v>-38003.981667277985</v>
          </cell>
          <cell r="CO160">
            <v>-38003.981667277985</v>
          </cell>
          <cell r="CP160">
            <v>-19001.990833638993</v>
          </cell>
          <cell r="CQ160">
            <v>0</v>
          </cell>
          <cell r="CR160">
            <v>0</v>
          </cell>
          <cell r="CS160">
            <v>0</v>
          </cell>
          <cell r="CT160">
            <v>0</v>
          </cell>
          <cell r="CU160">
            <v>0</v>
          </cell>
          <cell r="CV160">
            <v>0</v>
          </cell>
          <cell r="CW160">
            <v>0</v>
          </cell>
          <cell r="CX160">
            <v>0</v>
          </cell>
          <cell r="CY160">
            <v>-38954.081208959935</v>
          </cell>
          <cell r="CZ160">
            <v>-38954.081208959935</v>
          </cell>
          <cell r="DA160">
            <v>-38954.081208959935</v>
          </cell>
          <cell r="DB160">
            <v>-19477.040604479967</v>
          </cell>
          <cell r="DC160">
            <v>0</v>
          </cell>
          <cell r="DD160">
            <v>0</v>
          </cell>
          <cell r="DE160">
            <v>0</v>
          </cell>
          <cell r="DF160">
            <v>0</v>
          </cell>
          <cell r="DG160">
            <v>0</v>
          </cell>
          <cell r="DH160">
            <v>0</v>
          </cell>
          <cell r="DI160">
            <v>0</v>
          </cell>
          <cell r="DJ160">
            <v>0</v>
          </cell>
          <cell r="DK160">
            <v>-39927.933239183927</v>
          </cell>
          <cell r="DL160">
            <v>-39927.933239183927</v>
          </cell>
          <cell r="DM160">
            <v>-39927.933239183927</v>
          </cell>
          <cell r="DN160">
            <v>-19963.966619591964</v>
          </cell>
          <cell r="DO160">
            <v>0</v>
          </cell>
          <cell r="DP160">
            <v>0</v>
          </cell>
          <cell r="DQ160">
            <v>0</v>
          </cell>
        </row>
        <row r="163">
          <cell r="I163">
            <v>-21434674.451071605</v>
          </cell>
          <cell r="J163">
            <v>-20118414.532935474</v>
          </cell>
          <cell r="K163">
            <v>-18041628.70556489</v>
          </cell>
          <cell r="L163">
            <v>-18302893.977572367</v>
          </cell>
          <cell r="M163">
            <v>-18937500.328517381</v>
          </cell>
        </row>
        <row r="164">
          <cell r="I164">
            <v>-145406031.35462803</v>
          </cell>
          <cell r="J164">
            <v>-20118414.532935474</v>
          </cell>
          <cell r="K164">
            <v>-11872752.676119616</v>
          </cell>
          <cell r="L164">
            <v>-18485237.5887325</v>
          </cell>
          <cell r="M164">
            <v>-19154073.279528879</v>
          </cell>
        </row>
        <row r="165">
          <cell r="I165">
            <v>123971356.90355642</v>
          </cell>
          <cell r="J165">
            <v>0</v>
          </cell>
          <cell r="K165">
            <v>-6168876.0294452738</v>
          </cell>
          <cell r="L165">
            <v>182343.61116013303</v>
          </cell>
          <cell r="M165">
            <v>216572.95101149753</v>
          </cell>
        </row>
      </sheetData>
      <sheetData sheetId="5" refreshError="1">
        <row r="4">
          <cell r="B4">
            <v>39448</v>
          </cell>
          <cell r="C4">
            <v>39479</v>
          </cell>
          <cell r="D4">
            <v>39508</v>
          </cell>
          <cell r="E4">
            <v>39539</v>
          </cell>
          <cell r="F4">
            <v>39569</v>
          </cell>
          <cell r="G4">
            <v>39600</v>
          </cell>
          <cell r="H4">
            <v>39630</v>
          </cell>
          <cell r="I4">
            <v>39661</v>
          </cell>
          <cell r="J4">
            <v>39692</v>
          </cell>
          <cell r="K4">
            <v>39722</v>
          </cell>
          <cell r="L4">
            <v>39753</v>
          </cell>
          <cell r="M4">
            <v>39783</v>
          </cell>
          <cell r="N4">
            <v>39814</v>
          </cell>
          <cell r="O4">
            <v>39845</v>
          </cell>
          <cell r="P4">
            <v>39873</v>
          </cell>
          <cell r="Q4">
            <v>39904</v>
          </cell>
          <cell r="R4">
            <v>39934</v>
          </cell>
          <cell r="S4">
            <v>39965</v>
          </cell>
          <cell r="T4">
            <v>39995</v>
          </cell>
          <cell r="U4">
            <v>40026</v>
          </cell>
          <cell r="V4">
            <v>40057</v>
          </cell>
          <cell r="W4">
            <v>40087</v>
          </cell>
          <cell r="X4">
            <v>40118</v>
          </cell>
          <cell r="Y4">
            <v>40148</v>
          </cell>
          <cell r="Z4">
            <v>40179</v>
          </cell>
          <cell r="AA4">
            <v>40210</v>
          </cell>
          <cell r="AB4">
            <v>40238</v>
          </cell>
          <cell r="AC4">
            <v>40269</v>
          </cell>
          <cell r="AD4">
            <v>40299</v>
          </cell>
          <cell r="AE4">
            <v>40330</v>
          </cell>
          <cell r="AF4">
            <v>40360</v>
          </cell>
          <cell r="AG4">
            <v>40391</v>
          </cell>
          <cell r="AH4">
            <v>40422</v>
          </cell>
          <cell r="AI4">
            <v>40452</v>
          </cell>
          <cell r="AJ4">
            <v>40483</v>
          </cell>
          <cell r="AK4">
            <v>40513</v>
          </cell>
          <cell r="AL4">
            <v>40544</v>
          </cell>
          <cell r="AM4">
            <v>40575</v>
          </cell>
          <cell r="AN4">
            <v>40603</v>
          </cell>
          <cell r="AO4">
            <v>40634</v>
          </cell>
          <cell r="AP4">
            <v>40664</v>
          </cell>
          <cell r="AQ4">
            <v>40695</v>
          </cell>
          <cell r="AR4">
            <v>40725</v>
          </cell>
          <cell r="AS4">
            <v>40756</v>
          </cell>
          <cell r="AT4">
            <v>40787</v>
          </cell>
          <cell r="AU4">
            <v>40817</v>
          </cell>
          <cell r="AV4">
            <v>40848</v>
          </cell>
          <cell r="AW4">
            <v>40878</v>
          </cell>
          <cell r="AX4">
            <v>40909</v>
          </cell>
          <cell r="AY4">
            <v>40940</v>
          </cell>
          <cell r="AZ4">
            <v>40969</v>
          </cell>
          <cell r="BA4">
            <v>41000</v>
          </cell>
          <cell r="BB4">
            <v>41030</v>
          </cell>
          <cell r="BC4">
            <v>41061</v>
          </cell>
          <cell r="BD4">
            <v>41091</v>
          </cell>
          <cell r="BE4">
            <v>41122</v>
          </cell>
          <cell r="BF4">
            <v>41153</v>
          </cell>
          <cell r="BG4">
            <v>41183</v>
          </cell>
          <cell r="BH4">
            <v>41214</v>
          </cell>
          <cell r="BI4">
            <v>41244</v>
          </cell>
          <cell r="BJ4">
            <v>41275</v>
          </cell>
          <cell r="BK4">
            <v>41306</v>
          </cell>
          <cell r="BL4">
            <v>41334</v>
          </cell>
          <cell r="BM4">
            <v>41365</v>
          </cell>
          <cell r="BN4">
            <v>41395</v>
          </cell>
          <cell r="BO4">
            <v>41426</v>
          </cell>
          <cell r="BP4">
            <v>41456</v>
          </cell>
          <cell r="BQ4">
            <v>41487</v>
          </cell>
          <cell r="BR4">
            <v>41518</v>
          </cell>
          <cell r="BS4">
            <v>41548</v>
          </cell>
          <cell r="BT4">
            <v>41579</v>
          </cell>
          <cell r="BU4">
            <v>41609</v>
          </cell>
          <cell r="BV4">
            <v>41640</v>
          </cell>
          <cell r="BW4">
            <v>41671</v>
          </cell>
          <cell r="BX4">
            <v>41699</v>
          </cell>
          <cell r="BY4">
            <v>41730</v>
          </cell>
          <cell r="BZ4">
            <v>41760</v>
          </cell>
          <cell r="CA4">
            <v>41791</v>
          </cell>
          <cell r="CB4">
            <v>41821</v>
          </cell>
          <cell r="CC4">
            <v>41852</v>
          </cell>
          <cell r="CD4">
            <v>41883</v>
          </cell>
          <cell r="CE4">
            <v>41913</v>
          </cell>
          <cell r="CF4">
            <v>41944</v>
          </cell>
          <cell r="CG4">
            <v>41974</v>
          </cell>
          <cell r="CH4">
            <v>42005</v>
          </cell>
          <cell r="CI4">
            <v>42036</v>
          </cell>
          <cell r="CJ4">
            <v>42064</v>
          </cell>
          <cell r="CK4">
            <v>42095</v>
          </cell>
          <cell r="CL4">
            <v>42125</v>
          </cell>
          <cell r="CM4">
            <v>42156</v>
          </cell>
          <cell r="CN4">
            <v>42186</v>
          </cell>
          <cell r="CO4">
            <v>42217</v>
          </cell>
          <cell r="CP4">
            <v>42248</v>
          </cell>
          <cell r="CQ4">
            <v>42278</v>
          </cell>
          <cell r="CR4">
            <v>42309</v>
          </cell>
          <cell r="CS4">
            <v>42339</v>
          </cell>
          <cell r="CT4">
            <v>42370</v>
          </cell>
          <cell r="CU4">
            <v>42401</v>
          </cell>
          <cell r="CV4">
            <v>42430</v>
          </cell>
          <cell r="CW4">
            <v>42461</v>
          </cell>
          <cell r="CX4">
            <v>42491</v>
          </cell>
          <cell r="CY4">
            <v>42522</v>
          </cell>
          <cell r="CZ4">
            <v>42552</v>
          </cell>
          <cell r="DA4">
            <v>42583</v>
          </cell>
          <cell r="DB4">
            <v>42614</v>
          </cell>
          <cell r="DC4">
            <v>42644</v>
          </cell>
          <cell r="DD4">
            <v>42675</v>
          </cell>
          <cell r="DE4">
            <v>42705</v>
          </cell>
          <cell r="DF4">
            <v>42736</v>
          </cell>
          <cell r="DG4">
            <v>42767</v>
          </cell>
          <cell r="DH4">
            <v>42795</v>
          </cell>
          <cell r="DI4">
            <v>42826</v>
          </cell>
          <cell r="DJ4">
            <v>42856</v>
          </cell>
          <cell r="DK4">
            <v>42887</v>
          </cell>
          <cell r="DL4">
            <v>42917</v>
          </cell>
          <cell r="DM4">
            <v>42948</v>
          </cell>
          <cell r="DN4">
            <v>42979</v>
          </cell>
          <cell r="DO4">
            <v>43009</v>
          </cell>
          <cell r="DP4">
            <v>43040</v>
          </cell>
          <cell r="DQ4">
            <v>43070</v>
          </cell>
        </row>
        <row r="5">
          <cell r="A5">
            <v>26</v>
          </cell>
          <cell r="B5">
            <v>2190423</v>
          </cell>
          <cell r="C5">
            <v>2190423</v>
          </cell>
          <cell r="D5">
            <v>2190423</v>
          </cell>
          <cell r="E5">
            <v>2190423</v>
          </cell>
          <cell r="F5">
            <v>2190423</v>
          </cell>
          <cell r="G5">
            <v>2117340</v>
          </cell>
          <cell r="H5">
            <v>2117340</v>
          </cell>
          <cell r="I5">
            <v>2117340</v>
          </cell>
          <cell r="J5">
            <v>2117340</v>
          </cell>
          <cell r="K5">
            <v>2117340</v>
          </cell>
          <cell r="L5">
            <v>2117340</v>
          </cell>
          <cell r="M5">
            <v>2117340</v>
          </cell>
          <cell r="N5">
            <v>2190423</v>
          </cell>
          <cell r="O5">
            <v>0</v>
          </cell>
          <cell r="P5">
            <v>-2190423</v>
          </cell>
          <cell r="Q5">
            <v>2190423</v>
          </cell>
          <cell r="R5">
            <v>2190423</v>
          </cell>
          <cell r="S5">
            <v>2190423</v>
          </cell>
          <cell r="T5">
            <v>2190423</v>
          </cell>
          <cell r="U5">
            <v>2190423</v>
          </cell>
          <cell r="V5">
            <v>2190423</v>
          </cell>
          <cell r="W5">
            <v>2190423</v>
          </cell>
          <cell r="X5">
            <v>2190423</v>
          </cell>
          <cell r="Y5">
            <v>2190423</v>
          </cell>
          <cell r="Z5">
            <v>2190423</v>
          </cell>
          <cell r="AA5">
            <v>2190423</v>
          </cell>
          <cell r="AB5">
            <v>2190423</v>
          </cell>
          <cell r="AC5">
            <v>2190423</v>
          </cell>
          <cell r="AD5">
            <v>2190423</v>
          </cell>
          <cell r="AE5">
            <v>2190423</v>
          </cell>
          <cell r="AF5">
            <v>2190423</v>
          </cell>
          <cell r="AG5">
            <v>2190423</v>
          </cell>
          <cell r="AH5">
            <v>2190423</v>
          </cell>
          <cell r="AI5">
            <v>2190423</v>
          </cell>
          <cell r="AJ5">
            <v>2190423</v>
          </cell>
          <cell r="AK5">
            <v>2190423</v>
          </cell>
          <cell r="AL5">
            <v>2190423</v>
          </cell>
          <cell r="AM5">
            <v>2190423</v>
          </cell>
          <cell r="AN5">
            <v>2190423</v>
          </cell>
          <cell r="AO5">
            <v>2190423</v>
          </cell>
          <cell r="AP5">
            <v>2190423</v>
          </cell>
          <cell r="AQ5">
            <v>2190423</v>
          </cell>
          <cell r="AR5">
            <v>2190423</v>
          </cell>
          <cell r="AS5">
            <v>2190423</v>
          </cell>
          <cell r="AT5">
            <v>2190423</v>
          </cell>
          <cell r="AU5">
            <v>2190423</v>
          </cell>
          <cell r="AV5">
            <v>2190423</v>
          </cell>
          <cell r="AW5">
            <v>2190423</v>
          </cell>
          <cell r="AX5">
            <v>2190423</v>
          </cell>
          <cell r="AY5">
            <v>2190423</v>
          </cell>
          <cell r="AZ5">
            <v>2190423</v>
          </cell>
          <cell r="BA5">
            <v>2190423</v>
          </cell>
          <cell r="BB5">
            <v>2190423</v>
          </cell>
          <cell r="BC5">
            <v>2190423</v>
          </cell>
          <cell r="BD5">
            <v>2190423</v>
          </cell>
          <cell r="BE5">
            <v>2190423</v>
          </cell>
          <cell r="BF5">
            <v>2190423</v>
          </cell>
          <cell r="BG5">
            <v>2190423</v>
          </cell>
          <cell r="BH5">
            <v>2190423</v>
          </cell>
          <cell r="BI5">
            <v>2190423</v>
          </cell>
          <cell r="BJ5">
            <v>2190423</v>
          </cell>
          <cell r="BK5">
            <v>2190423</v>
          </cell>
          <cell r="BL5">
            <v>2190423</v>
          </cell>
          <cell r="BM5">
            <v>2190423</v>
          </cell>
          <cell r="BN5">
            <v>2190423</v>
          </cell>
          <cell r="BO5">
            <v>2190423</v>
          </cell>
          <cell r="BP5">
            <v>2190423</v>
          </cell>
          <cell r="BQ5">
            <v>2190423</v>
          </cell>
          <cell r="BR5">
            <v>2190423</v>
          </cell>
          <cell r="BS5">
            <v>2190423</v>
          </cell>
          <cell r="BT5">
            <v>2190423</v>
          </cell>
          <cell r="BU5">
            <v>2190423</v>
          </cell>
          <cell r="BV5">
            <v>2190423</v>
          </cell>
          <cell r="BW5">
            <v>2190423</v>
          </cell>
          <cell r="BX5">
            <v>2190423</v>
          </cell>
          <cell r="BY5">
            <v>2190423</v>
          </cell>
          <cell r="BZ5">
            <v>2190423</v>
          </cell>
          <cell r="CA5">
            <v>2190423</v>
          </cell>
          <cell r="CB5">
            <v>2190423</v>
          </cell>
          <cell r="CC5">
            <v>2190423</v>
          </cell>
          <cell r="CD5">
            <v>2190423</v>
          </cell>
          <cell r="CE5">
            <v>2190423</v>
          </cell>
          <cell r="CF5">
            <v>2190423</v>
          </cell>
          <cell r="CG5">
            <v>2190423</v>
          </cell>
          <cell r="CH5">
            <v>2190423</v>
          </cell>
          <cell r="CI5">
            <v>2190423</v>
          </cell>
          <cell r="CJ5">
            <v>2190423</v>
          </cell>
          <cell r="CK5">
            <v>2190423</v>
          </cell>
          <cell r="CL5">
            <v>2190423</v>
          </cell>
          <cell r="CM5">
            <v>2190423</v>
          </cell>
          <cell r="CN5">
            <v>2190423</v>
          </cell>
          <cell r="CO5">
            <v>2190423</v>
          </cell>
          <cell r="CP5">
            <v>2190423</v>
          </cell>
          <cell r="CQ5">
            <v>2190423</v>
          </cell>
          <cell r="CR5">
            <v>2190423</v>
          </cell>
          <cell r="CS5">
            <v>2190423</v>
          </cell>
          <cell r="CT5">
            <v>2190423</v>
          </cell>
          <cell r="CU5">
            <v>2190423</v>
          </cell>
          <cell r="CV5">
            <v>2190423</v>
          </cell>
          <cell r="CW5">
            <v>2190423</v>
          </cell>
          <cell r="CX5">
            <v>2190423</v>
          </cell>
          <cell r="CY5">
            <v>2190423</v>
          </cell>
          <cell r="CZ5">
            <v>2190423</v>
          </cell>
          <cell r="DA5">
            <v>2190423</v>
          </cell>
          <cell r="DB5">
            <v>2190423</v>
          </cell>
          <cell r="DC5">
            <v>2190423</v>
          </cell>
          <cell r="DD5">
            <v>2190423</v>
          </cell>
          <cell r="DE5">
            <v>2190423</v>
          </cell>
          <cell r="DF5">
            <v>2190423</v>
          </cell>
          <cell r="DG5">
            <v>2190423</v>
          </cell>
          <cell r="DH5">
            <v>2190423</v>
          </cell>
          <cell r="DI5">
            <v>2190423</v>
          </cell>
          <cell r="DJ5">
            <v>2190423</v>
          </cell>
          <cell r="DK5">
            <v>2190423</v>
          </cell>
          <cell r="DL5">
            <v>2190423</v>
          </cell>
          <cell r="DM5">
            <v>2190423</v>
          </cell>
          <cell r="DN5">
            <v>2190423</v>
          </cell>
          <cell r="DO5">
            <v>2190423</v>
          </cell>
          <cell r="DP5">
            <v>2190423</v>
          </cell>
          <cell r="DQ5">
            <v>2190423</v>
          </cell>
        </row>
        <row r="6">
          <cell r="A6">
            <v>74</v>
          </cell>
          <cell r="B6">
            <v>-67281</v>
          </cell>
          <cell r="C6">
            <v>-64745</v>
          </cell>
          <cell r="D6">
            <v>-63487</v>
          </cell>
          <cell r="E6">
            <v>-72172</v>
          </cell>
          <cell r="F6">
            <v>-77896</v>
          </cell>
          <cell r="G6">
            <v>-63969</v>
          </cell>
          <cell r="H6">
            <v>-80671</v>
          </cell>
          <cell r="I6">
            <v>-72899</v>
          </cell>
          <cell r="J6">
            <v>-358940</v>
          </cell>
          <cell r="K6">
            <v>-63388</v>
          </cell>
          <cell r="L6">
            <v>-87575</v>
          </cell>
          <cell r="M6">
            <v>-75384</v>
          </cell>
          <cell r="N6">
            <v>0</v>
          </cell>
          <cell r="O6">
            <v>0</v>
          </cell>
          <cell r="P6">
            <v>72899</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row>
        <row r="7">
          <cell r="A7">
            <v>113</v>
          </cell>
          <cell r="B7">
            <v>-215800</v>
          </cell>
          <cell r="C7">
            <v>-212700</v>
          </cell>
          <cell r="D7">
            <v>-219200</v>
          </cell>
          <cell r="E7">
            <v>-212700</v>
          </cell>
          <cell r="F7">
            <v>-212700</v>
          </cell>
          <cell r="G7">
            <v>-212700</v>
          </cell>
          <cell r="H7">
            <v>-212700</v>
          </cell>
          <cell r="I7">
            <v>-222900</v>
          </cell>
          <cell r="J7">
            <v>-212700</v>
          </cell>
          <cell r="K7">
            <v>-261800</v>
          </cell>
          <cell r="L7">
            <v>-261800</v>
          </cell>
          <cell r="M7">
            <v>-226000</v>
          </cell>
          <cell r="N7">
            <v>0</v>
          </cell>
          <cell r="O7">
            <v>0</v>
          </cell>
          <cell r="P7">
            <v>222900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row>
        <row r="8">
          <cell r="A8">
            <v>114</v>
          </cell>
          <cell r="B8">
            <v>-3714456</v>
          </cell>
          <cell r="C8">
            <v>-3692151.8</v>
          </cell>
          <cell r="D8">
            <v>-3658867.5</v>
          </cell>
          <cell r="E8">
            <v>-3649381.5</v>
          </cell>
          <cell r="F8">
            <v>-3658868.5</v>
          </cell>
          <cell r="G8">
            <v>-3710884</v>
          </cell>
          <cell r="H8">
            <v>-3721296.8</v>
          </cell>
          <cell r="I8">
            <v>-3716138.2</v>
          </cell>
          <cell r="J8">
            <v>-3649384.2</v>
          </cell>
          <cell r="K8">
            <v>-3658871</v>
          </cell>
          <cell r="L8">
            <v>-3735949.2</v>
          </cell>
          <cell r="M8">
            <v>-3747230.5</v>
          </cell>
          <cell r="N8">
            <v>-68963</v>
          </cell>
          <cell r="O8">
            <v>0</v>
          </cell>
          <cell r="P8">
            <v>3716138.2</v>
          </cell>
          <cell r="Q8">
            <v>-73976</v>
          </cell>
          <cell r="R8">
            <v>-79843</v>
          </cell>
          <cell r="S8">
            <v>-65568</v>
          </cell>
          <cell r="T8">
            <v>-82688</v>
          </cell>
          <cell r="U8">
            <v>-74721</v>
          </cell>
          <cell r="V8">
            <v>-367914</v>
          </cell>
          <cell r="W8">
            <v>-64973</v>
          </cell>
          <cell r="X8">
            <v>-89764</v>
          </cell>
          <cell r="Y8">
            <v>-77269</v>
          </cell>
          <cell r="Z8">
            <v>-70687</v>
          </cell>
          <cell r="AA8">
            <v>-68023</v>
          </cell>
          <cell r="AB8">
            <v>-66701</v>
          </cell>
          <cell r="AC8">
            <v>-75825</v>
          </cell>
          <cell r="AD8">
            <v>-81839</v>
          </cell>
          <cell r="AE8">
            <v>-67207</v>
          </cell>
          <cell r="AF8">
            <v>-84755</v>
          </cell>
          <cell r="AG8">
            <v>-76589</v>
          </cell>
          <cell r="AH8">
            <v>-377112</v>
          </cell>
          <cell r="AI8">
            <v>-66597</v>
          </cell>
          <cell r="AJ8">
            <v>-92008</v>
          </cell>
          <cell r="AK8">
            <v>-79201</v>
          </cell>
          <cell r="AL8">
            <v>-72454</v>
          </cell>
          <cell r="AM8">
            <v>-69724</v>
          </cell>
          <cell r="AN8">
            <v>-68369</v>
          </cell>
          <cell r="AO8">
            <v>-77721</v>
          </cell>
          <cell r="AP8">
            <v>-83885</v>
          </cell>
          <cell r="AQ8">
            <v>-68887</v>
          </cell>
          <cell r="AR8">
            <v>-86874</v>
          </cell>
          <cell r="AS8">
            <v>-78504</v>
          </cell>
          <cell r="AT8">
            <v>-386540</v>
          </cell>
          <cell r="AU8">
            <v>-68262</v>
          </cell>
          <cell r="AV8">
            <v>-94308</v>
          </cell>
          <cell r="AW8">
            <v>-81181</v>
          </cell>
          <cell r="AX8">
            <v>-74265</v>
          </cell>
          <cell r="AY8">
            <v>-71467</v>
          </cell>
          <cell r="AZ8">
            <v>-70078</v>
          </cell>
          <cell r="BA8">
            <v>-79664</v>
          </cell>
          <cell r="BB8">
            <v>-85982</v>
          </cell>
          <cell r="BC8">
            <v>-70609</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row>
        <row r="9">
          <cell r="A9">
            <v>115</v>
          </cell>
          <cell r="B9">
            <v>-2190423</v>
          </cell>
          <cell r="C9">
            <v>-2190423</v>
          </cell>
          <cell r="D9">
            <v>-2190423</v>
          </cell>
          <cell r="E9">
            <v>-2190423</v>
          </cell>
          <cell r="F9">
            <v>-2190423</v>
          </cell>
          <cell r="G9">
            <v>-2117340</v>
          </cell>
          <cell r="H9">
            <v>-2117340</v>
          </cell>
          <cell r="I9">
            <v>-2117340</v>
          </cell>
          <cell r="J9">
            <v>-2117340</v>
          </cell>
          <cell r="K9">
            <v>-2117340</v>
          </cell>
          <cell r="L9">
            <v>-2117340</v>
          </cell>
          <cell r="M9">
            <v>-2117340</v>
          </cell>
          <cell r="N9">
            <v>0</v>
          </cell>
          <cell r="O9">
            <v>0</v>
          </cell>
          <cell r="P9">
            <v>2190423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row>
        <row r="10">
          <cell r="A10">
            <v>120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940993.81756604777</v>
          </cell>
          <cell r="T10">
            <v>154837.395607137</v>
          </cell>
          <cell r="U10">
            <v>0</v>
          </cell>
          <cell r="V10">
            <v>0</v>
          </cell>
          <cell r="W10">
            <v>0</v>
          </cell>
          <cell r="X10">
            <v>0</v>
          </cell>
          <cell r="Y10">
            <v>0</v>
          </cell>
          <cell r="Z10">
            <v>0</v>
          </cell>
          <cell r="AA10">
            <v>0</v>
          </cell>
          <cell r="AB10">
            <v>-1076576.1751759006</v>
          </cell>
          <cell r="AC10">
            <v>0</v>
          </cell>
          <cell r="AD10">
            <v>0</v>
          </cell>
          <cell r="AE10">
            <v>925321.15094204305</v>
          </cell>
          <cell r="AF10">
            <v>151255.02342080002</v>
          </cell>
          <cell r="AG10">
            <v>8.1305750063579341E-4</v>
          </cell>
          <cell r="AH10">
            <v>0</v>
          </cell>
          <cell r="AI10">
            <v>0</v>
          </cell>
          <cell r="AJ10">
            <v>0</v>
          </cell>
          <cell r="AK10">
            <v>0</v>
          </cell>
          <cell r="AL10">
            <v>0</v>
          </cell>
          <cell r="AM10">
            <v>0</v>
          </cell>
          <cell r="AN10">
            <v>-1087115.2597743811</v>
          </cell>
          <cell r="AO10">
            <v>0</v>
          </cell>
          <cell r="AP10">
            <v>0</v>
          </cell>
          <cell r="AQ10">
            <v>924958.44432581833</v>
          </cell>
          <cell r="AR10">
            <v>162156.81532879986</v>
          </cell>
          <cell r="AS10">
            <v>1.1976287350885673E-4</v>
          </cell>
          <cell r="AT10">
            <v>1.8735590856265399E-15</v>
          </cell>
          <cell r="AU10">
            <v>0</v>
          </cell>
          <cell r="AV10">
            <v>0</v>
          </cell>
          <cell r="AW10">
            <v>0</v>
          </cell>
          <cell r="AX10">
            <v>0</v>
          </cell>
          <cell r="AY10">
            <v>0</v>
          </cell>
          <cell r="AZ10">
            <v>-1043941.4634764708</v>
          </cell>
          <cell r="BA10">
            <v>-3.5526949432096447E-10</v>
          </cell>
          <cell r="BB10">
            <v>3.5526949432096447E-10</v>
          </cell>
          <cell r="BC10">
            <v>894612.05631569098</v>
          </cell>
          <cell r="BD10">
            <v>149329.40716077966</v>
          </cell>
          <cell r="BE10">
            <v>2.9103199210058226E-11</v>
          </cell>
          <cell r="BF10">
            <v>0</v>
          </cell>
          <cell r="BG10">
            <v>0</v>
          </cell>
          <cell r="BH10">
            <v>0</v>
          </cell>
          <cell r="BI10">
            <v>0</v>
          </cell>
          <cell r="BJ10">
            <v>0</v>
          </cell>
          <cell r="BK10">
            <v>0</v>
          </cell>
          <cell r="BL10">
            <v>-1113414.0402486965</v>
          </cell>
          <cell r="BM10">
            <v>-3.5526948892083966E-10</v>
          </cell>
          <cell r="BN10">
            <v>3.5526948892083966E-10</v>
          </cell>
          <cell r="BO10">
            <v>958000.08185979037</v>
          </cell>
          <cell r="BP10">
            <v>155413.95838890609</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row>
        <row r="11">
          <cell r="A11">
            <v>121</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-2647789.5727294371</v>
          </cell>
          <cell r="T11">
            <v>-229789.54200511854</v>
          </cell>
          <cell r="U11">
            <v>-2.842170939857198E-9</v>
          </cell>
          <cell r="V11">
            <v>1258737.8248095214</v>
          </cell>
          <cell r="W11">
            <v>691769.95168381662</v>
          </cell>
          <cell r="X11">
            <v>927071.33824122092</v>
          </cell>
          <cell r="Y11">
            <v>0</v>
          </cell>
          <cell r="Z11">
            <v>0</v>
          </cell>
          <cell r="AA11">
            <v>0</v>
          </cell>
          <cell r="AB11">
            <v>0</v>
          </cell>
          <cell r="AC11">
            <v>0</v>
          </cell>
          <cell r="AD11">
            <v>0</v>
          </cell>
          <cell r="AE11">
            <v>-2654347.0826920704</v>
          </cell>
          <cell r="AF11">
            <v>-205347.04209731802</v>
          </cell>
          <cell r="AG11">
            <v>2.8421709480426506E-9</v>
          </cell>
          <cell r="AH11">
            <v>1268812.9422206578</v>
          </cell>
          <cell r="AI11">
            <v>665096.22044170543</v>
          </cell>
          <cell r="AJ11">
            <v>925784.96212702151</v>
          </cell>
          <cell r="AK11">
            <v>0</v>
          </cell>
          <cell r="AL11">
            <v>0</v>
          </cell>
          <cell r="AM11">
            <v>0</v>
          </cell>
          <cell r="AN11">
            <v>0</v>
          </cell>
          <cell r="AO11">
            <v>0</v>
          </cell>
          <cell r="AP11">
            <v>0</v>
          </cell>
          <cell r="AQ11">
            <v>-2654262.2407187009</v>
          </cell>
          <cell r="AR11">
            <v>-261262.19103008966</v>
          </cell>
          <cell r="AS11">
            <v>0</v>
          </cell>
          <cell r="AT11">
            <v>1287452.4533572572</v>
          </cell>
          <cell r="AU11">
            <v>683711.99785102066</v>
          </cell>
          <cell r="AV11">
            <v>944359.98054051155</v>
          </cell>
          <cell r="AW11">
            <v>1.1641532663235383E-10</v>
          </cell>
          <cell r="AX11">
            <v>0</v>
          </cell>
          <cell r="AY11">
            <v>0</v>
          </cell>
          <cell r="AZ11">
            <v>0</v>
          </cell>
          <cell r="BA11">
            <v>0</v>
          </cell>
          <cell r="BB11">
            <v>0</v>
          </cell>
          <cell r="BC11">
            <v>-2645784.3543174551</v>
          </cell>
          <cell r="BD11">
            <v>-255784.29211892508</v>
          </cell>
          <cell r="BE11">
            <v>0</v>
          </cell>
          <cell r="BF11">
            <v>1258453.7801712784</v>
          </cell>
          <cell r="BG11">
            <v>698517.55157861894</v>
          </cell>
          <cell r="BH11">
            <v>944597.31468648359</v>
          </cell>
          <cell r="BI11">
            <v>1.1641532694957346E-10</v>
          </cell>
          <cell r="BJ11">
            <v>0</v>
          </cell>
          <cell r="BK11">
            <v>0</v>
          </cell>
          <cell r="BL11">
            <v>0</v>
          </cell>
          <cell r="BM11">
            <v>0</v>
          </cell>
          <cell r="BN11">
            <v>0</v>
          </cell>
          <cell r="BO11">
            <v>-2484866.4563417141</v>
          </cell>
          <cell r="BP11">
            <v>1133.6040656603343</v>
          </cell>
          <cell r="BQ11">
            <v>0</v>
          </cell>
          <cell r="BR11">
            <v>1249967.565094895</v>
          </cell>
          <cell r="BS11">
            <v>537963.19695567782</v>
          </cell>
          <cell r="BT11">
            <v>695802.05415525904</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row>
        <row r="12">
          <cell r="A12">
            <v>124</v>
          </cell>
          <cell r="B12">
            <v>-54000</v>
          </cell>
          <cell r="C12">
            <v>-18000</v>
          </cell>
          <cell r="D12">
            <v>-18000</v>
          </cell>
          <cell r="E12">
            <v>-18000</v>
          </cell>
          <cell r="F12">
            <v>-18000</v>
          </cell>
          <cell r="G12">
            <v>-18000</v>
          </cell>
          <cell r="H12">
            <v>-18000</v>
          </cell>
          <cell r="I12">
            <v>-18000</v>
          </cell>
          <cell r="J12">
            <v>-18000</v>
          </cell>
          <cell r="K12">
            <v>-18000</v>
          </cell>
          <cell r="L12">
            <v>-18000</v>
          </cell>
          <cell r="M12">
            <v>-18000</v>
          </cell>
          <cell r="N12">
            <v>0</v>
          </cell>
          <cell r="O12">
            <v>0</v>
          </cell>
          <cell r="P12">
            <v>18000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row>
        <row r="13">
          <cell r="A13">
            <v>141</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-2532.0555607268598</v>
          </cell>
          <cell r="AA13">
            <v>0</v>
          </cell>
          <cell r="AB13">
            <v>1762.8865742718283</v>
          </cell>
          <cell r="AC13">
            <v>6.9846603096834811E-13</v>
          </cell>
          <cell r="AD13">
            <v>-6.9846603096834811E-13</v>
          </cell>
          <cell r="AE13">
            <v>-1151.0526990039355</v>
          </cell>
          <cell r="AF13">
            <v>0</v>
          </cell>
          <cell r="AG13">
            <v>0</v>
          </cell>
          <cell r="AH13">
            <v>0</v>
          </cell>
          <cell r="AI13">
            <v>0</v>
          </cell>
          <cell r="AJ13">
            <v>0</v>
          </cell>
          <cell r="AK13">
            <v>0</v>
          </cell>
          <cell r="AL13">
            <v>0</v>
          </cell>
          <cell r="AM13">
            <v>0</v>
          </cell>
          <cell r="AN13">
            <v>1920.2216854589669</v>
          </cell>
          <cell r="AO13">
            <v>0</v>
          </cell>
          <cell r="AP13">
            <v>0</v>
          </cell>
          <cell r="AQ13">
            <v>-624.13620414721765</v>
          </cell>
          <cell r="AR13">
            <v>0</v>
          </cell>
          <cell r="AS13">
            <v>0</v>
          </cell>
          <cell r="AT13">
            <v>-0.77398784948407873</v>
          </cell>
          <cell r="AU13">
            <v>0</v>
          </cell>
          <cell r="AV13">
            <v>-5718.8791938772947</v>
          </cell>
          <cell r="AW13">
            <v>0</v>
          </cell>
          <cell r="AX13">
            <v>0</v>
          </cell>
          <cell r="AY13">
            <v>0</v>
          </cell>
          <cell r="AZ13">
            <v>0</v>
          </cell>
          <cell r="BA13">
            <v>0</v>
          </cell>
          <cell r="BB13">
            <v>0</v>
          </cell>
          <cell r="BC13">
            <v>6343.7893858739963</v>
          </cell>
          <cell r="BD13">
            <v>-185.94835412206547</v>
          </cell>
          <cell r="BE13">
            <v>-1.3074407441138235E-13</v>
          </cell>
          <cell r="BF13">
            <v>-285.10139969887922</v>
          </cell>
          <cell r="BG13">
            <v>-1.3329820419016873E-12</v>
          </cell>
          <cell r="BH13">
            <v>-5941.4049767390516</v>
          </cell>
          <cell r="BI13">
            <v>0</v>
          </cell>
          <cell r="BJ13">
            <v>0</v>
          </cell>
          <cell r="BK13">
            <v>0</v>
          </cell>
          <cell r="BL13">
            <v>0</v>
          </cell>
          <cell r="BM13">
            <v>0</v>
          </cell>
          <cell r="BN13">
            <v>0</v>
          </cell>
          <cell r="BO13">
            <v>4352.3236238399995</v>
          </cell>
          <cell r="BP13">
            <v>2060.1311067199977</v>
          </cell>
          <cell r="BQ13">
            <v>0</v>
          </cell>
          <cell r="BR13">
            <v>-282.24622142850001</v>
          </cell>
          <cell r="BS13">
            <v>0</v>
          </cell>
          <cell r="BT13">
            <v>-14466.997383319496</v>
          </cell>
          <cell r="BU13">
            <v>0</v>
          </cell>
          <cell r="BV13">
            <v>0</v>
          </cell>
          <cell r="BW13">
            <v>0</v>
          </cell>
          <cell r="BX13">
            <v>0</v>
          </cell>
          <cell r="BY13">
            <v>0</v>
          </cell>
          <cell r="BZ13">
            <v>0</v>
          </cell>
          <cell r="CA13">
            <v>2632.4186227380001</v>
          </cell>
          <cell r="CB13">
            <v>12116.824982009997</v>
          </cell>
          <cell r="CC13">
            <v>0</v>
          </cell>
          <cell r="CD13">
            <v>0</v>
          </cell>
          <cell r="CE13">
            <v>0</v>
          </cell>
          <cell r="CF13">
            <v>-23657.4141295995</v>
          </cell>
          <cell r="CG13">
            <v>0</v>
          </cell>
          <cell r="CH13">
            <v>0</v>
          </cell>
          <cell r="CI13">
            <v>0</v>
          </cell>
          <cell r="CJ13">
            <v>0</v>
          </cell>
          <cell r="CK13">
            <v>0</v>
          </cell>
          <cell r="CL13">
            <v>0</v>
          </cell>
          <cell r="CM13">
            <v>2186.3648943841345</v>
          </cell>
          <cell r="CN13">
            <v>21471.049235215367</v>
          </cell>
          <cell r="CO13">
            <v>0</v>
          </cell>
          <cell r="CP13">
            <v>0</v>
          </cell>
          <cell r="CQ13">
            <v>0</v>
          </cell>
          <cell r="CR13">
            <v>-34129.483350184964</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row>
        <row r="14">
          <cell r="A14">
            <v>142</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row>
        <row r="15">
          <cell r="A15">
            <v>158</v>
          </cell>
          <cell r="B15">
            <v>-22550</v>
          </cell>
          <cell r="C15">
            <v>-22550</v>
          </cell>
          <cell r="D15">
            <v>-22550</v>
          </cell>
          <cell r="E15">
            <v>-22550</v>
          </cell>
          <cell r="F15">
            <v>-22550</v>
          </cell>
          <cell r="G15">
            <v>-22550</v>
          </cell>
          <cell r="H15">
            <v>-22550</v>
          </cell>
          <cell r="I15">
            <v>-22550</v>
          </cell>
          <cell r="J15">
            <v>-22550</v>
          </cell>
          <cell r="K15">
            <v>-22550</v>
          </cell>
          <cell r="L15">
            <v>-22550</v>
          </cell>
          <cell r="M15">
            <v>-22550</v>
          </cell>
          <cell r="N15">
            <v>0</v>
          </cell>
          <cell r="O15">
            <v>0</v>
          </cell>
          <cell r="P15">
            <v>22550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row>
        <row r="16">
          <cell r="A16">
            <v>159</v>
          </cell>
          <cell r="B16">
            <v>-17425</v>
          </cell>
          <cell r="C16">
            <v>-17425</v>
          </cell>
          <cell r="D16">
            <v>-17425</v>
          </cell>
          <cell r="E16">
            <v>-17425</v>
          </cell>
          <cell r="F16">
            <v>-17425</v>
          </cell>
          <cell r="G16">
            <v>-17425</v>
          </cell>
          <cell r="H16">
            <v>-17425</v>
          </cell>
          <cell r="I16">
            <v>-17425</v>
          </cell>
          <cell r="J16">
            <v>-17425</v>
          </cell>
          <cell r="K16">
            <v>-17425</v>
          </cell>
          <cell r="L16">
            <v>-17425</v>
          </cell>
          <cell r="M16">
            <v>-17425</v>
          </cell>
          <cell r="N16">
            <v>0</v>
          </cell>
          <cell r="O16">
            <v>0</v>
          </cell>
          <cell r="P16">
            <v>17425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row>
        <row r="17">
          <cell r="A17">
            <v>162</v>
          </cell>
          <cell r="B17">
            <v>-18000</v>
          </cell>
          <cell r="C17">
            <v>-18000</v>
          </cell>
          <cell r="D17">
            <v>-5400</v>
          </cell>
          <cell r="E17">
            <v>-1350</v>
          </cell>
          <cell r="F17">
            <v>0</v>
          </cell>
          <cell r="G17">
            <v>-8000</v>
          </cell>
          <cell r="H17">
            <v>-14000</v>
          </cell>
          <cell r="I17">
            <v>-19800</v>
          </cell>
          <cell r="J17">
            <v>-62100</v>
          </cell>
          <cell r="K17">
            <v>-5000</v>
          </cell>
          <cell r="L17">
            <v>-5000</v>
          </cell>
          <cell r="M17">
            <v>-5000</v>
          </cell>
          <cell r="N17">
            <v>1393.5507764061872</v>
          </cell>
          <cell r="O17">
            <v>0</v>
          </cell>
          <cell r="P17">
            <v>19800</v>
          </cell>
          <cell r="Q17">
            <v>-15453.577406506138</v>
          </cell>
          <cell r="R17">
            <v>-8213.0954819499984</v>
          </cell>
          <cell r="S17">
            <v>33583.386169413046</v>
          </cell>
          <cell r="T17">
            <v>-5512.0647335519834</v>
          </cell>
          <cell r="U17">
            <v>-2370.233619000011</v>
          </cell>
          <cell r="V17">
            <v>-883.1437321824078</v>
          </cell>
          <cell r="W17">
            <v>2467.5306938505628</v>
          </cell>
          <cell r="X17">
            <v>4390.8713858880392</v>
          </cell>
          <cell r="Y17">
            <v>3947.3918632512255</v>
          </cell>
          <cell r="Z17">
            <v>3512.6211130982715</v>
          </cell>
          <cell r="AA17">
            <v>-8862.702318760741</v>
          </cell>
          <cell r="AB17">
            <v>-102917.34402505279</v>
          </cell>
          <cell r="AC17">
            <v>-55093.095130589907</v>
          </cell>
          <cell r="AD17">
            <v>-18338.461155274552</v>
          </cell>
          <cell r="AE17">
            <v>172340.12806373942</v>
          </cell>
          <cell r="AF17">
            <v>-5587.4095032911227</v>
          </cell>
          <cell r="AG17">
            <v>-2439.5173709400583</v>
          </cell>
          <cell r="AH17">
            <v>-544.11699139215546</v>
          </cell>
          <cell r="AI17">
            <v>2608.0506650265261</v>
          </cell>
          <cell r="AJ17">
            <v>4156.0993609200568</v>
          </cell>
          <cell r="AK17">
            <v>4255.4809842854911</v>
          </cell>
          <cell r="AL17">
            <v>3996.8979209701997</v>
          </cell>
          <cell r="AM17">
            <v>-14770.62153137735</v>
          </cell>
          <cell r="AN17">
            <v>-185305.56294946308</v>
          </cell>
          <cell r="AO17">
            <v>-94611.002731204906</v>
          </cell>
          <cell r="AP17">
            <v>-27971.169692430405</v>
          </cell>
          <cell r="AQ17">
            <v>311544.37619166536</v>
          </cell>
          <cell r="AR17">
            <v>-5115.5133138721631</v>
          </cell>
          <cell r="AS17">
            <v>-2359.2940792199379</v>
          </cell>
          <cell r="AT17">
            <v>-1755.9104739758566</v>
          </cell>
          <cell r="AU17">
            <v>4136.766178178571</v>
          </cell>
          <cell r="AV17">
            <v>4631.9886007199893</v>
          </cell>
          <cell r="AW17">
            <v>4736.8702359015015</v>
          </cell>
          <cell r="AX17">
            <v>4332.6631744280312</v>
          </cell>
          <cell r="AY17">
            <v>2618.4150838812257</v>
          </cell>
          <cell r="AZ17">
            <v>-267951.28980264091</v>
          </cell>
          <cell r="BA17">
            <v>-121264.34623399023</v>
          </cell>
          <cell r="BB17">
            <v>-44916.031256544535</v>
          </cell>
          <cell r="BC17">
            <v>420823.69201332488</v>
          </cell>
          <cell r="BD17">
            <v>-4913.2720898353</v>
          </cell>
          <cell r="BE17">
            <v>-2162.3823631801042</v>
          </cell>
          <cell r="BF17">
            <v>-192.53370464676888</v>
          </cell>
          <cell r="BG17">
            <v>2889.0906073789138</v>
          </cell>
          <cell r="BH17">
            <v>4968.2836635119784</v>
          </cell>
          <cell r="BI17">
            <v>4980.7741233868828</v>
          </cell>
          <cell r="BJ17">
            <v>4184.1516200141677</v>
          </cell>
          <cell r="BK17">
            <v>2814.9289948414776</v>
          </cell>
          <cell r="BL17">
            <v>-309770.72229850636</v>
          </cell>
          <cell r="BM17">
            <v>-165614.79614257722</v>
          </cell>
          <cell r="BN17">
            <v>-66604.663745013953</v>
          </cell>
          <cell r="BO17">
            <v>529998.56220717006</v>
          </cell>
          <cell r="BP17">
            <v>-4857.7548910798814</v>
          </cell>
          <cell r="BQ17">
            <v>-1950.8845941000709</v>
          </cell>
          <cell r="BR17">
            <v>-163.76863607770045</v>
          </cell>
          <cell r="BS17">
            <v>1536.438167749131</v>
          </cell>
          <cell r="BT17">
            <v>2385.7913888640519</v>
          </cell>
          <cell r="BU17">
            <v>2233.6461274979479</v>
          </cell>
          <cell r="BV17">
            <v>1678.8262672897374</v>
          </cell>
          <cell r="BW17">
            <v>1556.177727336941</v>
          </cell>
          <cell r="BX17">
            <v>-269561.32953970571</v>
          </cell>
          <cell r="BY17">
            <v>-59075.084980813517</v>
          </cell>
          <cell r="BZ17">
            <v>7666.5337760600823</v>
          </cell>
          <cell r="CA17">
            <v>311781.76419386378</v>
          </cell>
          <cell r="CB17">
            <v>-4929.1341466228341</v>
          </cell>
          <cell r="CC17">
            <v>-3074.0106781795544</v>
          </cell>
          <cell r="CD17">
            <v>-46018.841200698829</v>
          </cell>
          <cell r="CE17">
            <v>27582.168562157018</v>
          </cell>
          <cell r="CF17">
            <v>16086.505693123063</v>
          </cell>
          <cell r="CG17">
            <v>-333.76321445365068</v>
          </cell>
          <cell r="CH17">
            <v>-826.49908543458844</v>
          </cell>
          <cell r="CI17">
            <v>-29169.287474924451</v>
          </cell>
          <cell r="CJ17">
            <v>-161519.82043583371</v>
          </cell>
          <cell r="CK17">
            <v>91953.54814161922</v>
          </cell>
          <cell r="CL17">
            <v>96227.466502972587</v>
          </cell>
          <cell r="CM17">
            <v>-2671.4221344716043</v>
          </cell>
          <cell r="CN17">
            <v>-4607.9274966818111</v>
          </cell>
          <cell r="CO17">
            <v>-4383.1089385204041</v>
          </cell>
          <cell r="CP17">
            <v>-2293.662394483018</v>
          </cell>
          <cell r="CQ17">
            <v>-1579.4444760181091</v>
          </cell>
          <cell r="CR17">
            <v>19.035569591987947</v>
          </cell>
          <cell r="CS17">
            <v>6.4185233550050267</v>
          </cell>
          <cell r="CT17">
            <v>-548.84704892140303</v>
          </cell>
          <cell r="CU17">
            <v>297.04708934803978</v>
          </cell>
          <cell r="CV17">
            <v>-229100.53625611332</v>
          </cell>
          <cell r="CW17">
            <v>53498.37677887069</v>
          </cell>
          <cell r="CX17">
            <v>173380.47864099868</v>
          </cell>
          <cell r="CY17">
            <v>-3163.2156054717188</v>
          </cell>
          <cell r="CZ17">
            <v>-4944.9962034096952</v>
          </cell>
          <cell r="DA17">
            <v>-4919.1463877408969</v>
          </cell>
          <cell r="DB17">
            <v>-8193.9184074840032</v>
          </cell>
          <cell r="DC17">
            <v>2375.5949726086387</v>
          </cell>
          <cell r="DD17">
            <v>-329.94987292855984</v>
          </cell>
          <cell r="DE17">
            <v>860.0821295539896</v>
          </cell>
          <cell r="DF17">
            <v>-361.59334987757933</v>
          </cell>
          <cell r="DG17">
            <v>-56840.163538994791</v>
          </cell>
          <cell r="DH17">
            <v>-200583.06605942303</v>
          </cell>
          <cell r="DI17">
            <v>184010.93616841777</v>
          </cell>
          <cell r="DJ17">
            <v>69194.470222213888</v>
          </cell>
          <cell r="DK17">
            <v>-2620.2756134885767</v>
          </cell>
          <cell r="DL17">
            <v>-5872.9265254606926</v>
          </cell>
          <cell r="DM17">
            <v>-6603.8355138599254</v>
          </cell>
          <cell r="DN17">
            <v>-3532.5749287291419</v>
          </cell>
          <cell r="DO17">
            <v>-1630.0316656417929</v>
          </cell>
          <cell r="DP17">
            <v>-145.93936687219028</v>
          </cell>
          <cell r="DQ17">
            <v>776.64132594103864</v>
          </cell>
        </row>
        <row r="18">
          <cell r="A18">
            <v>246</v>
          </cell>
          <cell r="B18">
            <v>735609</v>
          </cell>
          <cell r="C18">
            <v>735609</v>
          </cell>
          <cell r="D18">
            <v>735609</v>
          </cell>
          <cell r="E18">
            <v>735609</v>
          </cell>
          <cell r="F18">
            <v>735609</v>
          </cell>
          <cell r="G18">
            <v>735609</v>
          </cell>
          <cell r="H18">
            <v>735609</v>
          </cell>
          <cell r="I18">
            <v>735609</v>
          </cell>
          <cell r="J18">
            <v>735609</v>
          </cell>
          <cell r="K18">
            <v>735609</v>
          </cell>
          <cell r="L18">
            <v>735609</v>
          </cell>
          <cell r="M18">
            <v>735609</v>
          </cell>
          <cell r="N18">
            <v>0</v>
          </cell>
          <cell r="O18">
            <v>0</v>
          </cell>
          <cell r="P18">
            <v>-735609</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row>
        <row r="19">
          <cell r="A19">
            <v>247</v>
          </cell>
          <cell r="B19">
            <v>45833</v>
          </cell>
          <cell r="C19">
            <v>45833</v>
          </cell>
          <cell r="D19">
            <v>45833</v>
          </cell>
          <cell r="E19">
            <v>45833</v>
          </cell>
          <cell r="F19">
            <v>45833</v>
          </cell>
          <cell r="G19">
            <v>45833</v>
          </cell>
          <cell r="H19">
            <v>45833</v>
          </cell>
          <cell r="I19">
            <v>45833</v>
          </cell>
          <cell r="J19">
            <v>45833</v>
          </cell>
          <cell r="K19">
            <v>45833</v>
          </cell>
          <cell r="L19">
            <v>45833</v>
          </cell>
          <cell r="M19">
            <v>45833</v>
          </cell>
          <cell r="N19">
            <v>874.15833653424079</v>
          </cell>
          <cell r="O19">
            <v>0</v>
          </cell>
          <cell r="P19">
            <v>-45833</v>
          </cell>
          <cell r="Q19">
            <v>-16526.327428083707</v>
          </cell>
          <cell r="R19">
            <v>-8480.0926336526827</v>
          </cell>
          <cell r="S19">
            <v>38467.879974441232</v>
          </cell>
          <cell r="T19">
            <v>-5512.0650686198533</v>
          </cell>
          <cell r="U19">
            <v>-2370.2334739200132</v>
          </cell>
          <cell r="V19">
            <v>-883.14374129761813</v>
          </cell>
          <cell r="W19">
            <v>2467.5308375616128</v>
          </cell>
          <cell r="X19">
            <v>4390.8713360640095</v>
          </cell>
          <cell r="Y19">
            <v>3947.3920920311984</v>
          </cell>
          <cell r="Z19">
            <v>3512.6209673932735</v>
          </cell>
          <cell r="AA19">
            <v>-10262.568489206675</v>
          </cell>
          <cell r="AB19">
            <v>-105143.70959179959</v>
          </cell>
          <cell r="AC19">
            <v>-56164.956427023069</v>
          </cell>
          <cell r="AD19">
            <v>-18605.677694295813</v>
          </cell>
          <cell r="AE19">
            <v>177305.43798934831</v>
          </cell>
          <cell r="AF19">
            <v>-5587.4098429390779</v>
          </cell>
          <cell r="AG19">
            <v>-2439.5172216191108</v>
          </cell>
          <cell r="AH19">
            <v>-544.11699700808686</v>
          </cell>
          <cell r="AI19">
            <v>2608.0508169214936</v>
          </cell>
          <cell r="AJ19">
            <v>4156.0993137599653</v>
          </cell>
          <cell r="AK19">
            <v>4255.4812309213739</v>
          </cell>
          <cell r="AL19">
            <v>3996.8977551773305</v>
          </cell>
          <cell r="AM19">
            <v>-16211.702220344963</v>
          </cell>
          <cell r="AN19">
            <v>-187530.47974081323</v>
          </cell>
          <cell r="AO19">
            <v>-95683.035942200688</v>
          </cell>
          <cell r="AP19">
            <v>-28238.303522220533</v>
          </cell>
          <cell r="AQ19">
            <v>316549.5410026263</v>
          </cell>
          <cell r="AR19">
            <v>-5115.5136248342415</v>
          </cell>
          <cell r="AS19">
            <v>-2359.2939348094696</v>
          </cell>
          <cell r="AT19">
            <v>-3172.1969665706024</v>
          </cell>
          <cell r="AU19">
            <v>5553.052840524304</v>
          </cell>
          <cell r="AV19">
            <v>4631.9885481598767</v>
          </cell>
          <cell r="AW19">
            <v>4736.870510437313</v>
          </cell>
          <cell r="AX19">
            <v>4332.6629947077772</v>
          </cell>
          <cell r="AY19">
            <v>2618.414997744173</v>
          </cell>
          <cell r="AZ19">
            <v>-271419.01991628192</v>
          </cell>
          <cell r="BA19">
            <v>-122231.75875822424</v>
          </cell>
          <cell r="BB19">
            <v>-45238.166273794282</v>
          </cell>
          <cell r="BC19">
            <v>425580.97001688328</v>
          </cell>
          <cell r="BD19">
            <v>-4913.2723885037358</v>
          </cell>
          <cell r="BE19">
            <v>-2162.3822308225763</v>
          </cell>
          <cell r="BF19">
            <v>-192.53370663369799</v>
          </cell>
          <cell r="BG19">
            <v>2889.0907756416095</v>
          </cell>
          <cell r="BH19">
            <v>4968.2836071360616</v>
          </cell>
          <cell r="BI19">
            <v>4980.7744120589614</v>
          </cell>
          <cell r="BJ19">
            <v>4184.151446453775</v>
          </cell>
          <cell r="BK19">
            <v>2814.9289022398875</v>
          </cell>
          <cell r="BL19">
            <v>-312932.58975638746</v>
          </cell>
          <cell r="BM19">
            <v>-166637.24588102489</v>
          </cell>
          <cell r="BN19">
            <v>-66986.783828688189</v>
          </cell>
          <cell r="BO19">
            <v>534564.99978174269</v>
          </cell>
          <cell r="BP19">
            <v>-4857.7551863736371</v>
          </cell>
          <cell r="BQ19">
            <v>-1950.8844746880677</v>
          </cell>
          <cell r="BR19">
            <v>-1417.1605704918495</v>
          </cell>
          <cell r="BS19">
            <v>2789.8301807042562</v>
          </cell>
          <cell r="BT19">
            <v>2385.7913617919871</v>
          </cell>
          <cell r="BU19">
            <v>2233.6462569542305</v>
          </cell>
          <cell r="BV19">
            <v>1678.8261976512615</v>
          </cell>
          <cell r="BW19">
            <v>1556.1776761441231</v>
          </cell>
          <cell r="BX19">
            <v>-272114.81210506288</v>
          </cell>
          <cell r="BY19">
            <v>-59360.611219459679</v>
          </cell>
          <cell r="BZ19">
            <v>7715.466210102707</v>
          </cell>
          <cell r="CA19">
            <v>314571.84088501864</v>
          </cell>
          <cell r="CB19">
            <v>-4929.1344462550951</v>
          </cell>
          <cell r="CC19">
            <v>-3074.0104900220385</v>
          </cell>
          <cell r="CD19">
            <v>-47394.41068256407</v>
          </cell>
          <cell r="CE19">
            <v>27716.352702458982</v>
          </cell>
          <cell r="CF19">
            <v>17327.890981223911</v>
          </cell>
          <cell r="CG19">
            <v>-333.76323379740433</v>
          </cell>
          <cell r="CH19">
            <v>-826.49905115168463</v>
          </cell>
          <cell r="CI19">
            <v>-30416.916265187068</v>
          </cell>
          <cell r="CJ19">
            <v>-162216.62772655796</v>
          </cell>
          <cell r="CK19">
            <v>92356.555750599364</v>
          </cell>
          <cell r="CL19">
            <v>97768.895128214863</v>
          </cell>
          <cell r="CM19">
            <v>-2671.4220073632237</v>
          </cell>
          <cell r="CN19">
            <v>-4607.927776788817</v>
          </cell>
          <cell r="CO19">
            <v>-4383.1086702336625</v>
          </cell>
          <cell r="CP19">
            <v>-2293.6624181568486</v>
          </cell>
          <cell r="CQ19">
            <v>-1579.4445680063156</v>
          </cell>
          <cell r="CR19">
            <v>19.035569375827912</v>
          </cell>
          <cell r="CS19">
            <v>6.4185237265871509</v>
          </cell>
          <cell r="CT19">
            <v>-548.84702615505876</v>
          </cell>
          <cell r="CU19">
            <v>297.04707957549385</v>
          </cell>
          <cell r="CV19">
            <v>-230950.50561045558</v>
          </cell>
          <cell r="CW19">
            <v>53695.811297860426</v>
          </cell>
          <cell r="CX19">
            <v>175033.01358918421</v>
          </cell>
          <cell r="CY19">
            <v>-3163.2154549632733</v>
          </cell>
          <cell r="CZ19">
            <v>-4944.996504005785</v>
          </cell>
          <cell r="DA19">
            <v>-4919.1460866431125</v>
          </cell>
          <cell r="DB19">
            <v>-9178.1666016838153</v>
          </cell>
          <cell r="DC19">
            <v>3359.843000632151</v>
          </cell>
          <cell r="DD19">
            <v>-329.9498691831634</v>
          </cell>
          <cell r="DE19">
            <v>860.08217940221368</v>
          </cell>
          <cell r="DF19">
            <v>-361.59333487883578</v>
          </cell>
          <cell r="DG19">
            <v>-57934.743496591465</v>
          </cell>
          <cell r="DH19">
            <v>-201239.91237346016</v>
          </cell>
          <cell r="DI19">
            <v>184610.02974289263</v>
          </cell>
          <cell r="DJ19">
            <v>70346.803101679019</v>
          </cell>
          <cell r="DK19">
            <v>-2620.275488812797</v>
          </cell>
          <cell r="DL19">
            <v>-5872.9268824650444</v>
          </cell>
          <cell r="DM19">
            <v>-6603.8351096456845</v>
          </cell>
          <cell r="DN19">
            <v>-3532.5749651902524</v>
          </cell>
          <cell r="DO19">
            <v>-1630.0317605763973</v>
          </cell>
          <cell r="DP19">
            <v>-145.93936521618784</v>
          </cell>
          <cell r="DQ19">
            <v>776.64137095231172</v>
          </cell>
        </row>
        <row r="20">
          <cell r="A20">
            <v>250</v>
          </cell>
          <cell r="B20">
            <v>45108</v>
          </cell>
          <cell r="C20">
            <v>45108</v>
          </cell>
          <cell r="D20">
            <v>45108</v>
          </cell>
          <cell r="E20">
            <v>45108</v>
          </cell>
          <cell r="F20">
            <v>45108</v>
          </cell>
          <cell r="G20">
            <v>45108</v>
          </cell>
          <cell r="H20">
            <v>45108</v>
          </cell>
          <cell r="I20">
            <v>45108</v>
          </cell>
          <cell r="J20">
            <v>45108</v>
          </cell>
          <cell r="K20">
            <v>45108</v>
          </cell>
          <cell r="L20">
            <v>45108</v>
          </cell>
          <cell r="M20">
            <v>45108</v>
          </cell>
          <cell r="N20">
            <v>0</v>
          </cell>
          <cell r="O20">
            <v>0</v>
          </cell>
          <cell r="P20">
            <v>-45108</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row>
        <row r="21">
          <cell r="A21">
            <v>372</v>
          </cell>
          <cell r="B21">
            <v>175715.92</v>
          </cell>
          <cell r="C21">
            <v>175715.92</v>
          </cell>
          <cell r="D21">
            <v>175715.92</v>
          </cell>
          <cell r="E21">
            <v>175715.92</v>
          </cell>
          <cell r="F21">
            <v>175715.92</v>
          </cell>
          <cell r="G21">
            <v>175715.92</v>
          </cell>
          <cell r="H21">
            <v>175715.92</v>
          </cell>
          <cell r="I21">
            <v>175715.92</v>
          </cell>
          <cell r="J21">
            <v>122542.03182691151</v>
          </cell>
          <cell r="K21">
            <v>175715.92</v>
          </cell>
          <cell r="L21">
            <v>175715.92</v>
          </cell>
          <cell r="M21">
            <v>175715.92</v>
          </cell>
          <cell r="N21">
            <v>6.4591945771698578</v>
          </cell>
          <cell r="O21">
            <v>0</v>
          </cell>
          <cell r="P21">
            <v>-175715.92</v>
          </cell>
          <cell r="Q21">
            <v>13062.266375777586</v>
          </cell>
          <cell r="R21">
            <v>1435.7137887918364</v>
          </cell>
          <cell r="S21">
            <v>-5040.4637961933486</v>
          </cell>
          <cell r="T21">
            <v>-4342.2112823432126</v>
          </cell>
          <cell r="U21">
            <v>994.185549940172</v>
          </cell>
          <cell r="V21">
            <v>6768.6936404743328</v>
          </cell>
          <cell r="W21">
            <v>-1458.3220491698878</v>
          </cell>
          <cell r="X21">
            <v>-6873.4752896895397</v>
          </cell>
          <cell r="Y21">
            <v>-557.96465039912414</v>
          </cell>
          <cell r="Z21">
            <v>2728.3189143871004</v>
          </cell>
          <cell r="AA21">
            <v>5253.9468855492923</v>
          </cell>
          <cell r="AB21">
            <v>723.41090181223819</v>
          </cell>
          <cell r="AC21">
            <v>3189.5825794408888</v>
          </cell>
          <cell r="AD21">
            <v>307.81094350105559</v>
          </cell>
          <cell r="AE21">
            <v>-5537.0033132815288</v>
          </cell>
          <cell r="AF21">
            <v>-4401.5652495119002</v>
          </cell>
          <cell r="AG21">
            <v>1006.4117888738518</v>
          </cell>
          <cell r="AH21">
            <v>6534.4764971753029</v>
          </cell>
          <cell r="AI21">
            <v>-1752.107572160447</v>
          </cell>
          <cell r="AJ21">
            <v>-6591.6855092196975</v>
          </cell>
          <cell r="AK21">
            <v>-910.12919245894739</v>
          </cell>
          <cell r="AL21">
            <v>2718.3702725751718</v>
          </cell>
          <cell r="AM21">
            <v>5417.1520658986892</v>
          </cell>
          <cell r="AN21">
            <v>1062.4696159144062</v>
          </cell>
          <cell r="AO21">
            <v>3361.0827532420662</v>
          </cell>
          <cell r="AP21">
            <v>326.66105398135556</v>
          </cell>
          <cell r="AQ21">
            <v>-5343.8105414085576</v>
          </cell>
          <cell r="AR21">
            <v>-4029.8219814551862</v>
          </cell>
          <cell r="AS21">
            <v>1027.6131990629517</v>
          </cell>
          <cell r="AT21">
            <v>6730.6746240430657</v>
          </cell>
          <cell r="AU21">
            <v>-2036.8074855628822</v>
          </cell>
          <cell r="AV21">
            <v>-6925.6279412987496</v>
          </cell>
          <cell r="AW21">
            <v>-2690.2272896760219</v>
          </cell>
          <cell r="AX21">
            <v>2660.692883263102</v>
          </cell>
          <cell r="AY21">
            <v>5345.4253798545096</v>
          </cell>
          <cell r="AZ21">
            <v>2249.1177766763267</v>
          </cell>
          <cell r="BA21">
            <v>2680.257727946635</v>
          </cell>
          <cell r="BB21">
            <v>209.06361837680745</v>
          </cell>
          <cell r="BC21">
            <v>-5255.0731204578333</v>
          </cell>
          <cell r="BD21">
            <v>-3870.5034380023285</v>
          </cell>
          <cell r="BE21">
            <v>1007.9768176409841</v>
          </cell>
          <cell r="BF21">
            <v>6201.6003757161516</v>
          </cell>
          <cell r="BG21">
            <v>-1822.87763628838</v>
          </cell>
          <cell r="BH21">
            <v>-7057.7239966174238</v>
          </cell>
          <cell r="BI21">
            <v>-3116.6787232200263</v>
          </cell>
          <cell r="BJ21">
            <v>2879.5937003298804</v>
          </cell>
          <cell r="BK21">
            <v>5590.5053607404534</v>
          </cell>
          <cell r="BL21">
            <v>2485.7625915244453</v>
          </cell>
          <cell r="BM21">
            <v>2699.1750060151535</v>
          </cell>
          <cell r="BN21">
            <v>211.14287447130488</v>
          </cell>
          <cell r="BO21">
            <v>-4942.4644827424054</v>
          </cell>
          <cell r="BP21">
            <v>-3826.7689358780481</v>
          </cell>
          <cell r="BQ21">
            <v>980.96192779550688</v>
          </cell>
          <cell r="BR21">
            <v>5951.6042321604764</v>
          </cell>
          <cell r="BS21">
            <v>-630.80786683874112</v>
          </cell>
          <cell r="BT21">
            <v>-5098.3897520268147</v>
          </cell>
          <cell r="BU21">
            <v>-3564.50838502233</v>
          </cell>
          <cell r="BV21">
            <v>3405.8856132888995</v>
          </cell>
          <cell r="BW21">
            <v>4699.8265901232426</v>
          </cell>
          <cell r="BX21">
            <v>889.07418232171221</v>
          </cell>
          <cell r="BY21">
            <v>1200.1640288770291</v>
          </cell>
          <cell r="BZ21">
            <v>174.67957947209644</v>
          </cell>
          <cell r="CA21">
            <v>-3554.7601269878342</v>
          </cell>
          <cell r="CB21">
            <v>-3882.9990100378482</v>
          </cell>
          <cell r="CC21">
            <v>966.06459661461213</v>
          </cell>
          <cell r="CD21">
            <v>5013.0009580686383</v>
          </cell>
          <cell r="CE21">
            <v>344.28025741844607</v>
          </cell>
          <cell r="CF21">
            <v>-3363.798680803774</v>
          </cell>
          <cell r="CG21">
            <v>-3810.6331782182219</v>
          </cell>
          <cell r="CH21">
            <v>3931.7496351322188</v>
          </cell>
          <cell r="CI21">
            <v>2562.0877394550921</v>
          </cell>
          <cell r="CJ21">
            <v>570.05640980402131</v>
          </cell>
          <cell r="CK21">
            <v>63.738783599036779</v>
          </cell>
          <cell r="CL21">
            <v>134.16186110399482</v>
          </cell>
          <cell r="CM21">
            <v>-1817.2260170416725</v>
          </cell>
          <cell r="CN21">
            <v>-3629.9636763185408</v>
          </cell>
          <cell r="CO21">
            <v>983.32692224763514</v>
          </cell>
          <cell r="CP21">
            <v>3100.7358016770081</v>
          </cell>
          <cell r="CQ21">
            <v>396.38712714261573</v>
          </cell>
          <cell r="CR21">
            <v>-3548.4974434257233</v>
          </cell>
          <cell r="CS21">
            <v>-132.60087033934008</v>
          </cell>
          <cell r="CT21">
            <v>-350.88667456747731</v>
          </cell>
          <cell r="CU21">
            <v>3231.9394846671967</v>
          </cell>
          <cell r="CV21">
            <v>1372.8226316519899</v>
          </cell>
          <cell r="CW21">
            <v>1638.430452261804</v>
          </cell>
          <cell r="CX21">
            <v>308.38252211488714</v>
          </cell>
          <cell r="CY21">
            <v>-2048.2217486940926</v>
          </cell>
          <cell r="CZ21">
            <v>-3895.4945820733983</v>
          </cell>
          <cell r="DA21">
            <v>1101.5469984467288</v>
          </cell>
          <cell r="DB21">
            <v>4023.1583676075547</v>
          </cell>
          <cell r="DC21">
            <v>537.30276482612476</v>
          </cell>
          <cell r="DD21">
            <v>-2567.5232909080651</v>
          </cell>
          <cell r="DE21">
            <v>-264.53023682573325</v>
          </cell>
          <cell r="DF21">
            <v>3212.231344787574</v>
          </cell>
          <cell r="DG21">
            <v>-8.5228636777753675</v>
          </cell>
          <cell r="DH21">
            <v>1307.0053462393587</v>
          </cell>
          <cell r="DI21">
            <v>1541.2250564176218</v>
          </cell>
          <cell r="DJ21">
            <v>169.40077636401102</v>
          </cell>
          <cell r="DK21">
            <v>-1767.3175920982173</v>
          </cell>
          <cell r="DL21">
            <v>-4626.4855461513134</v>
          </cell>
          <cell r="DM21">
            <v>1182.2181497151478</v>
          </cell>
          <cell r="DN21">
            <v>2545.9503027849137</v>
          </cell>
          <cell r="DO21">
            <v>280.12175783551749</v>
          </cell>
          <cell r="DP21">
            <v>-2395.931517065243</v>
          </cell>
          <cell r="DQ21">
            <v>-239.75545022650917</v>
          </cell>
        </row>
        <row r="22">
          <cell r="A22">
            <v>473</v>
          </cell>
          <cell r="B22">
            <v>-601298.35166446283</v>
          </cell>
          <cell r="C22">
            <v>-601298.35492749827</v>
          </cell>
          <cell r="D22">
            <v>-601298.3523936742</v>
          </cell>
          <cell r="E22">
            <v>-601298.35446326784</v>
          </cell>
          <cell r="F22">
            <v>-601298.35706729267</v>
          </cell>
          <cell r="G22">
            <v>-601298.35187302122</v>
          </cell>
          <cell r="H22">
            <v>-601298.35706729267</v>
          </cell>
          <cell r="I22">
            <v>-601298.35706729267</v>
          </cell>
          <cell r="J22">
            <v>-601298.35694204213</v>
          </cell>
          <cell r="K22">
            <v>-601298.35193392623</v>
          </cell>
          <cell r="L22">
            <v>-601298.35023617046</v>
          </cell>
          <cell r="M22">
            <v>-601298.3541</v>
          </cell>
          <cell r="N22">
            <v>0</v>
          </cell>
          <cell r="O22">
            <v>0</v>
          </cell>
          <cell r="P22">
            <v>601298.35706729267</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row>
        <row r="23">
          <cell r="A23">
            <v>573</v>
          </cell>
          <cell r="B23">
            <v>146325.29999999999</v>
          </cell>
          <cell r="C23">
            <v>150768.6</v>
          </cell>
          <cell r="D23">
            <v>145135.28</v>
          </cell>
          <cell r="E23">
            <v>149341.72</v>
          </cell>
          <cell r="F23">
            <v>148733.20000000001</v>
          </cell>
          <cell r="G23">
            <v>133774.07999999999</v>
          </cell>
          <cell r="H23">
            <v>301809.40000000002</v>
          </cell>
          <cell r="I23">
            <v>361325.12</v>
          </cell>
          <cell r="J23">
            <v>146264.12</v>
          </cell>
          <cell r="K23">
            <v>140969.17000000001</v>
          </cell>
          <cell r="L23">
            <v>145054.85999999999</v>
          </cell>
          <cell r="M23">
            <v>144463.81</v>
          </cell>
          <cell r="N23">
            <v>5.3969663961122976</v>
          </cell>
          <cell r="O23">
            <v>0</v>
          </cell>
          <cell r="P23">
            <v>-361325.12</v>
          </cell>
          <cell r="Q23">
            <v>4260.3525791193897</v>
          </cell>
          <cell r="R23">
            <v>3.5639861046949202</v>
          </cell>
          <cell r="S23">
            <v>1445.537136773336</v>
          </cell>
          <cell r="T23">
            <v>80.533797525561056</v>
          </cell>
          <cell r="U23">
            <v>5.1565534633039274</v>
          </cell>
          <cell r="V23">
            <v>-19.057830071997792</v>
          </cell>
          <cell r="W23">
            <v>1227.123999012998</v>
          </cell>
          <cell r="X23">
            <v>1214.7268007806576</v>
          </cell>
          <cell r="Y23">
            <v>681.53097387185028</v>
          </cell>
          <cell r="Z23">
            <v>53.593010779609671</v>
          </cell>
          <cell r="AA23">
            <v>934.60116353022431</v>
          </cell>
          <cell r="AB23">
            <v>183.36552604269866</v>
          </cell>
          <cell r="AC23">
            <v>2367.2653153479059</v>
          </cell>
          <cell r="AD23">
            <v>-0.80477105589235631</v>
          </cell>
          <cell r="AE23">
            <v>233.20963008500809</v>
          </cell>
          <cell r="AF23">
            <v>-2052.6087115064797</v>
          </cell>
          <cell r="AG23">
            <v>447.42394150557868</v>
          </cell>
          <cell r="AH23">
            <v>526.22415233965341</v>
          </cell>
          <cell r="AI23">
            <v>1374.4121736515972</v>
          </cell>
          <cell r="AJ23">
            <v>-1833.9454532082318</v>
          </cell>
          <cell r="AK23">
            <v>557.57246007328195</v>
          </cell>
          <cell r="AL23">
            <v>2189.8745633249446</v>
          </cell>
          <cell r="AM23">
            <v>1582.3698115655511</v>
          </cell>
          <cell r="AN23">
            <v>113.74068410441078</v>
          </cell>
          <cell r="AO23">
            <v>1749.9716741490117</v>
          </cell>
          <cell r="AP23">
            <v>-3.1041169299037912</v>
          </cell>
          <cell r="AQ23">
            <v>-388.5387309033934</v>
          </cell>
          <cell r="AR23">
            <v>-3519.5901019372345</v>
          </cell>
          <cell r="AS23">
            <v>659.85596120583978</v>
          </cell>
          <cell r="AT23">
            <v>1951.2336786357555</v>
          </cell>
          <cell r="AU23">
            <v>1074.1523564581184</v>
          </cell>
          <cell r="AV23">
            <v>-2888.1712625878872</v>
          </cell>
          <cell r="AW23">
            <v>-726.96287789555902</v>
          </cell>
          <cell r="AX23">
            <v>2291.1025866939513</v>
          </cell>
          <cell r="AY23">
            <v>3988.0715435994975</v>
          </cell>
          <cell r="AZ23">
            <v>55.376898026635963</v>
          </cell>
          <cell r="BA23">
            <v>1468.6379144093462</v>
          </cell>
          <cell r="BB23">
            <v>1.0769400498981476</v>
          </cell>
          <cell r="BC23">
            <v>-2266.7424070049847</v>
          </cell>
          <cell r="BD23">
            <v>-3802.3670701892493</v>
          </cell>
          <cell r="BE23">
            <v>873.06012811327832</v>
          </cell>
          <cell r="BF23">
            <v>3327.0169085397324</v>
          </cell>
          <cell r="BG23">
            <v>-395.83871776183156</v>
          </cell>
          <cell r="BH23">
            <v>-3077.556852690449</v>
          </cell>
          <cell r="BI23">
            <v>-1018.2295215852384</v>
          </cell>
          <cell r="BJ23">
            <v>2618.6136378187362</v>
          </cell>
          <cell r="BK23">
            <v>5162.2485261440897</v>
          </cell>
          <cell r="BL23">
            <v>406.37263473784992</v>
          </cell>
          <cell r="BM23">
            <v>1193.1173730430085</v>
          </cell>
          <cell r="BN23">
            <v>0.88113276810514729</v>
          </cell>
          <cell r="BO23">
            <v>-3833.0533087868553</v>
          </cell>
          <cell r="BP23">
            <v>-3953.5825233620744</v>
          </cell>
          <cell r="BQ23">
            <v>966.89406819140504</v>
          </cell>
          <cell r="BR23">
            <v>4564.0584412623648</v>
          </cell>
          <cell r="BS23">
            <v>580.68718134097844</v>
          </cell>
          <cell r="BT23">
            <v>-3165.4799102123666</v>
          </cell>
          <cell r="BU23">
            <v>-2152.2776915382942</v>
          </cell>
          <cell r="BV23">
            <v>3203.4813257350088</v>
          </cell>
          <cell r="BW23">
            <v>3699.2772334431315</v>
          </cell>
          <cell r="BX23">
            <v>52.641951680911575</v>
          </cell>
          <cell r="BY23">
            <v>637.96079067976109</v>
          </cell>
          <cell r="BZ23">
            <v>-2.0559764588982699</v>
          </cell>
          <cell r="CA23">
            <v>-5060.7435423077086</v>
          </cell>
          <cell r="CB23">
            <v>23011.562000000002</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row>
        <row r="24">
          <cell r="A24">
            <v>583</v>
          </cell>
          <cell r="B24">
            <v>202471.60431286803</v>
          </cell>
          <cell r="C24">
            <v>173653.5735409123</v>
          </cell>
          <cell r="D24">
            <v>184201.90893129923</v>
          </cell>
          <cell r="E24">
            <v>185696.5228401077</v>
          </cell>
          <cell r="F24">
            <v>196932.30999576996</v>
          </cell>
          <cell r="G24">
            <v>184560.79650477422</v>
          </cell>
          <cell r="H24">
            <v>176197.25670469279</v>
          </cell>
          <cell r="I24">
            <v>183347.0189216295</v>
          </cell>
          <cell r="J24">
            <v>173674.63144485306</v>
          </cell>
          <cell r="K24">
            <v>180233.49365463119</v>
          </cell>
          <cell r="L24">
            <v>139964.59080358178</v>
          </cell>
          <cell r="M24">
            <v>198093.75234487976</v>
          </cell>
          <cell r="N24">
            <v>0</v>
          </cell>
          <cell r="O24">
            <v>0</v>
          </cell>
          <cell r="P24">
            <v>-183347.0189216295</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row>
        <row r="25">
          <cell r="A25">
            <v>586</v>
          </cell>
          <cell r="B25">
            <v>2201</v>
          </cell>
          <cell r="C25">
            <v>2201</v>
          </cell>
          <cell r="D25">
            <v>2201</v>
          </cell>
          <cell r="E25">
            <v>2201</v>
          </cell>
          <cell r="F25">
            <v>2201</v>
          </cell>
          <cell r="G25">
            <v>2201</v>
          </cell>
          <cell r="H25">
            <v>2201</v>
          </cell>
          <cell r="I25">
            <v>2201</v>
          </cell>
          <cell r="J25">
            <v>2201</v>
          </cell>
          <cell r="K25">
            <v>2201</v>
          </cell>
          <cell r="L25">
            <v>2201</v>
          </cell>
          <cell r="M25">
            <v>2201</v>
          </cell>
          <cell r="N25">
            <v>72.251672720690522</v>
          </cell>
          <cell r="O25">
            <v>0</v>
          </cell>
          <cell r="P25">
            <v>-2201</v>
          </cell>
          <cell r="Q25">
            <v>11082.804539030447</v>
          </cell>
          <cell r="R25">
            <v>46987.089859402899</v>
          </cell>
          <cell r="S25">
            <v>11849.94758978167</v>
          </cell>
          <cell r="T25">
            <v>-14.03554760016856</v>
          </cell>
          <cell r="U25">
            <v>-4070.1640172423663</v>
          </cell>
          <cell r="V25">
            <v>71.967117599896042</v>
          </cell>
          <cell r="W25">
            <v>-216.15291879989175</v>
          </cell>
          <cell r="X25">
            <v>-1045.2402804001954</v>
          </cell>
          <cell r="Y25">
            <v>209.50956672015957</v>
          </cell>
          <cell r="Z25">
            <v>-7.0489436795171887</v>
          </cell>
          <cell r="AA25">
            <v>6495.0455960781328</v>
          </cell>
          <cell r="AB25">
            <v>8779.5440152089614</v>
          </cell>
          <cell r="AC25">
            <v>9202.911997205676</v>
          </cell>
          <cell r="AD25">
            <v>36373.563191008405</v>
          </cell>
          <cell r="AE25">
            <v>7254.6451421286029</v>
          </cell>
          <cell r="AF25">
            <v>117.89859983995899</v>
          </cell>
          <cell r="AG25">
            <v>-5837.940998052668</v>
          </cell>
          <cell r="AH25">
            <v>-106.23717360025775</v>
          </cell>
          <cell r="AI25">
            <v>-555.82179119978991</v>
          </cell>
          <cell r="AJ25">
            <v>33.717428399844096</v>
          </cell>
          <cell r="AK25">
            <v>-271.13002751963506</v>
          </cell>
          <cell r="AL25">
            <v>-47.580369840641261</v>
          </cell>
          <cell r="AM25">
            <v>3697.7884684789647</v>
          </cell>
          <cell r="AN25">
            <v>6311.3430275008132</v>
          </cell>
          <cell r="AO25">
            <v>8193.2826887619503</v>
          </cell>
          <cell r="AP25">
            <v>32093.099444356187</v>
          </cell>
          <cell r="AQ25">
            <v>4786.657249686763</v>
          </cell>
          <cell r="AR25">
            <v>44.913752320001301</v>
          </cell>
          <cell r="AS25">
            <v>-7005.0199757112596</v>
          </cell>
          <cell r="AT25">
            <v>157.64225760001776</v>
          </cell>
          <cell r="AU25">
            <v>-1235.1595359999808</v>
          </cell>
          <cell r="AV25">
            <v>-708.06599639984631</v>
          </cell>
          <cell r="AW25">
            <v>-542.2600550400233</v>
          </cell>
          <cell r="AX25">
            <v>-51.104841679852527</v>
          </cell>
          <cell r="AY25">
            <v>-3088.5144119996808</v>
          </cell>
          <cell r="AZ25">
            <v>1941.5935822336587</v>
          </cell>
          <cell r="BA25">
            <v>6405.8159741505096</v>
          </cell>
          <cell r="BB25">
            <v>21871.424913505296</v>
          </cell>
          <cell r="BC25">
            <v>417.2850722866358</v>
          </cell>
          <cell r="BD25">
            <v>39.299533280141574</v>
          </cell>
          <cell r="BE25">
            <v>-8263.1369197005479</v>
          </cell>
          <cell r="BF25">
            <v>68.540111999966555</v>
          </cell>
          <cell r="BG25">
            <v>864.61167519996673</v>
          </cell>
          <cell r="BH25">
            <v>-809.21828159984636</v>
          </cell>
          <cell r="BI25">
            <v>-147.88910591972393</v>
          </cell>
          <cell r="BJ25">
            <v>61.67825719985629</v>
          </cell>
          <cell r="BK25">
            <v>-5877.2050887705727</v>
          </cell>
          <cell r="BL25">
            <v>-613.02095216655232</v>
          </cell>
          <cell r="BM25">
            <v>5360.8387950017386</v>
          </cell>
          <cell r="BN25">
            <v>17441.098957220129</v>
          </cell>
          <cell r="BO25">
            <v>-612.96802622448422</v>
          </cell>
          <cell r="BP25">
            <v>47.720861840250436</v>
          </cell>
          <cell r="BQ25">
            <v>-8989.6672649161574</v>
          </cell>
          <cell r="BR25">
            <v>68.54011199994541</v>
          </cell>
          <cell r="BS25">
            <v>-494.06381440003474</v>
          </cell>
          <cell r="BT25">
            <v>-1348.6971359997851</v>
          </cell>
          <cell r="BU25">
            <v>295.77821184002488</v>
          </cell>
          <cell r="BV25">
            <v>72.251672720002176</v>
          </cell>
          <cell r="BW25">
            <v>-6777.1825567091973</v>
          </cell>
          <cell r="BX25">
            <v>117.14316597994656</v>
          </cell>
          <cell r="BY25">
            <v>1918.4506070723812</v>
          </cell>
          <cell r="BZ25">
            <v>10776.998943866696</v>
          </cell>
          <cell r="CA25">
            <v>-7503.5713477240579</v>
          </cell>
          <cell r="CB25">
            <v>72.984847519948843</v>
          </cell>
          <cell r="CC25">
            <v>383823.62785067782</v>
          </cell>
          <cell r="CD25">
            <v>386886.21873735054</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row>
        <row r="26">
          <cell r="A26">
            <v>607</v>
          </cell>
          <cell r="B26">
            <v>-8333</v>
          </cell>
          <cell r="C26">
            <v>-8333</v>
          </cell>
          <cell r="D26">
            <v>-8333</v>
          </cell>
          <cell r="E26">
            <v>-8333</v>
          </cell>
          <cell r="F26">
            <v>-8333</v>
          </cell>
          <cell r="G26">
            <v>-8333</v>
          </cell>
          <cell r="H26">
            <v>-8333</v>
          </cell>
          <cell r="I26">
            <v>-8333</v>
          </cell>
          <cell r="J26">
            <v>-8333</v>
          </cell>
          <cell r="K26">
            <v>-8333</v>
          </cell>
          <cell r="L26">
            <v>-8333</v>
          </cell>
          <cell r="M26">
            <v>-8333</v>
          </cell>
          <cell r="N26">
            <v>0</v>
          </cell>
          <cell r="O26">
            <v>0</v>
          </cell>
          <cell r="P26">
            <v>8333</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row>
        <row r="27">
          <cell r="A27">
            <v>628</v>
          </cell>
          <cell r="B27">
            <v>-80000</v>
          </cell>
          <cell r="C27">
            <v>-80000</v>
          </cell>
          <cell r="D27">
            <v>-40000</v>
          </cell>
          <cell r="E27">
            <v>0</v>
          </cell>
          <cell r="F27">
            <v>0</v>
          </cell>
          <cell r="G27">
            <v>0</v>
          </cell>
          <cell r="H27">
            <v>0</v>
          </cell>
          <cell r="I27">
            <v>0</v>
          </cell>
          <cell r="J27">
            <v>0</v>
          </cell>
          <cell r="K27">
            <v>0</v>
          </cell>
          <cell r="L27">
            <v>0</v>
          </cell>
          <cell r="M27">
            <v>0</v>
          </cell>
          <cell r="N27">
            <v>-221200</v>
          </cell>
          <cell r="O27">
            <v>0</v>
          </cell>
          <cell r="P27">
            <v>0</v>
          </cell>
          <cell r="Q27">
            <v>-218000</v>
          </cell>
          <cell r="R27">
            <v>-218000</v>
          </cell>
          <cell r="S27">
            <v>-218000</v>
          </cell>
          <cell r="T27">
            <v>-218000</v>
          </cell>
          <cell r="U27">
            <v>-228500</v>
          </cell>
          <cell r="V27">
            <v>-218000</v>
          </cell>
          <cell r="W27">
            <v>-246900</v>
          </cell>
          <cell r="X27">
            <v>-279700</v>
          </cell>
          <cell r="Y27">
            <v>-226700</v>
          </cell>
          <cell r="Z27">
            <v>-226700</v>
          </cell>
          <cell r="AA27">
            <v>-223500</v>
          </cell>
          <cell r="AB27">
            <v>-230300</v>
          </cell>
          <cell r="AC27">
            <v>-223500</v>
          </cell>
          <cell r="AD27">
            <v>-223500</v>
          </cell>
          <cell r="AE27">
            <v>-223500</v>
          </cell>
          <cell r="AF27">
            <v>-223500</v>
          </cell>
          <cell r="AG27">
            <v>-234200</v>
          </cell>
          <cell r="AH27">
            <v>-223500</v>
          </cell>
          <cell r="AI27">
            <v>-253100</v>
          </cell>
          <cell r="AJ27">
            <v>-286700</v>
          </cell>
          <cell r="AK27">
            <v>-232400</v>
          </cell>
          <cell r="AL27">
            <v>-232400</v>
          </cell>
          <cell r="AM27">
            <v>-229100</v>
          </cell>
          <cell r="AN27">
            <v>-236100</v>
          </cell>
          <cell r="AO27">
            <v>-229100</v>
          </cell>
          <cell r="AP27">
            <v>-229100</v>
          </cell>
          <cell r="AQ27">
            <v>-229100</v>
          </cell>
          <cell r="AR27">
            <v>-229100</v>
          </cell>
          <cell r="AS27">
            <v>-240100</v>
          </cell>
          <cell r="AT27">
            <v>-229100</v>
          </cell>
          <cell r="AU27">
            <v>-259400</v>
          </cell>
          <cell r="AV27">
            <v>-293900</v>
          </cell>
          <cell r="AW27">
            <v>-238200</v>
          </cell>
          <cell r="AX27">
            <v>-238200</v>
          </cell>
          <cell r="AY27">
            <v>-234800</v>
          </cell>
          <cell r="AZ27">
            <v>-242000</v>
          </cell>
          <cell r="BA27">
            <v>-234800</v>
          </cell>
          <cell r="BB27">
            <v>-234800</v>
          </cell>
          <cell r="BC27">
            <v>-234800</v>
          </cell>
          <cell r="BD27">
            <v>-234800</v>
          </cell>
          <cell r="BE27">
            <v>-246100</v>
          </cell>
          <cell r="BF27">
            <v>-234800</v>
          </cell>
          <cell r="BG27">
            <v>-265900</v>
          </cell>
          <cell r="BH27">
            <v>-301200</v>
          </cell>
          <cell r="BI27">
            <v>-244200</v>
          </cell>
          <cell r="BJ27">
            <v>-244200</v>
          </cell>
          <cell r="BK27">
            <v>-240700</v>
          </cell>
          <cell r="BL27">
            <v>-248100</v>
          </cell>
          <cell r="BM27">
            <v>-240700</v>
          </cell>
          <cell r="BN27">
            <v>-240700</v>
          </cell>
          <cell r="BO27">
            <v>-240700</v>
          </cell>
          <cell r="BP27">
            <v>-240700</v>
          </cell>
          <cell r="BQ27">
            <v>-252300</v>
          </cell>
          <cell r="BR27">
            <v>-240700</v>
          </cell>
          <cell r="BS27">
            <v>-272500</v>
          </cell>
          <cell r="BT27">
            <v>-308700</v>
          </cell>
          <cell r="BU27">
            <v>-250300</v>
          </cell>
          <cell r="BV27">
            <v>-250300</v>
          </cell>
          <cell r="BW27">
            <v>-246700</v>
          </cell>
          <cell r="BX27">
            <v>-254300</v>
          </cell>
          <cell r="BY27">
            <v>-246700</v>
          </cell>
          <cell r="BZ27">
            <v>-246700</v>
          </cell>
          <cell r="CA27">
            <v>-246700</v>
          </cell>
          <cell r="CB27">
            <v>-246700</v>
          </cell>
          <cell r="CC27">
            <v>-258600</v>
          </cell>
          <cell r="CD27">
            <v>-246700</v>
          </cell>
          <cell r="CE27">
            <v>-279300</v>
          </cell>
          <cell r="CF27">
            <v>-316400</v>
          </cell>
          <cell r="CG27">
            <v>-256600</v>
          </cell>
          <cell r="CH27">
            <v>-256600</v>
          </cell>
          <cell r="CI27">
            <v>-252900</v>
          </cell>
          <cell r="CJ27">
            <v>-260700</v>
          </cell>
          <cell r="CK27">
            <v>-252900</v>
          </cell>
          <cell r="CL27">
            <v>-252900</v>
          </cell>
          <cell r="CM27">
            <v>-252900</v>
          </cell>
          <cell r="CN27">
            <v>-252900</v>
          </cell>
          <cell r="CO27">
            <v>-265100</v>
          </cell>
          <cell r="CP27">
            <v>-252900</v>
          </cell>
          <cell r="CQ27">
            <v>-286300</v>
          </cell>
          <cell r="CR27">
            <v>-324300</v>
          </cell>
          <cell r="CS27">
            <v>-263000</v>
          </cell>
          <cell r="CT27">
            <v>-263000</v>
          </cell>
          <cell r="CU27">
            <v>-259200</v>
          </cell>
          <cell r="CV27">
            <v>-267200</v>
          </cell>
          <cell r="CW27">
            <v>-259200</v>
          </cell>
          <cell r="CX27">
            <v>-259200</v>
          </cell>
          <cell r="CY27">
            <v>-259200</v>
          </cell>
          <cell r="CZ27">
            <v>-259200</v>
          </cell>
          <cell r="DA27">
            <v>-271700</v>
          </cell>
          <cell r="DB27">
            <v>-259200</v>
          </cell>
          <cell r="DC27">
            <v>-293500</v>
          </cell>
          <cell r="DD27">
            <v>-332400</v>
          </cell>
          <cell r="DE27">
            <v>-269600</v>
          </cell>
          <cell r="DF27">
            <v>-263000</v>
          </cell>
          <cell r="DG27">
            <v>-259200</v>
          </cell>
          <cell r="DH27">
            <v>-267200</v>
          </cell>
          <cell r="DI27">
            <v>-259200</v>
          </cell>
          <cell r="DJ27">
            <v>-259200</v>
          </cell>
          <cell r="DK27">
            <v>-259200</v>
          </cell>
          <cell r="DL27">
            <v>-259200</v>
          </cell>
          <cell r="DM27">
            <v>-271700</v>
          </cell>
          <cell r="DN27">
            <v>-259200</v>
          </cell>
          <cell r="DO27">
            <v>-293500</v>
          </cell>
          <cell r="DP27">
            <v>-332400</v>
          </cell>
          <cell r="DQ27">
            <v>-269600</v>
          </cell>
        </row>
        <row r="28">
          <cell r="A28">
            <v>633</v>
          </cell>
          <cell r="B28">
            <v>-278484.17</v>
          </cell>
          <cell r="C28">
            <v>-165126.04</v>
          </cell>
          <cell r="D28">
            <v>-148884.25</v>
          </cell>
          <cell r="E28">
            <v>-110281.75</v>
          </cell>
          <cell r="F28">
            <v>-55904.33</v>
          </cell>
          <cell r="G28">
            <v>-8977.7800000000007</v>
          </cell>
          <cell r="H28">
            <v>-65065.42</v>
          </cell>
          <cell r="I28">
            <v>-242713.66</v>
          </cell>
          <cell r="J28">
            <v>-333772.37</v>
          </cell>
          <cell r="K28">
            <v>-243570.52481481482</v>
          </cell>
          <cell r="L28">
            <v>-263272.85864248924</v>
          </cell>
          <cell r="M28">
            <v>-348039.13179807976</v>
          </cell>
          <cell r="N28">
            <v>-3714456</v>
          </cell>
          <cell r="O28">
            <v>0</v>
          </cell>
          <cell r="P28">
            <v>259429.22879999998</v>
          </cell>
          <cell r="Q28">
            <v>-3649381.5</v>
          </cell>
          <cell r="R28">
            <v>-3658868.5</v>
          </cell>
          <cell r="S28">
            <v>-3710884</v>
          </cell>
          <cell r="T28">
            <v>-3721296.8</v>
          </cell>
          <cell r="U28">
            <v>-3716138.2</v>
          </cell>
          <cell r="V28">
            <v>-3649384.2</v>
          </cell>
          <cell r="W28">
            <v>-3658871</v>
          </cell>
          <cell r="X28">
            <v>-3735949.2</v>
          </cell>
          <cell r="Y28">
            <v>-3747230.5</v>
          </cell>
          <cell r="Z28">
            <v>-3714456</v>
          </cell>
          <cell r="AA28">
            <v>-3692151.8</v>
          </cell>
          <cell r="AB28">
            <v>-3658867.5</v>
          </cell>
          <cell r="AC28">
            <v>-3649381.5</v>
          </cell>
          <cell r="AD28">
            <v>-3658868.5</v>
          </cell>
          <cell r="AE28">
            <v>-3710884</v>
          </cell>
          <cell r="AF28">
            <v>-3721296.8</v>
          </cell>
          <cell r="AG28">
            <v>-3716138.2</v>
          </cell>
          <cell r="AH28">
            <v>-3649384.2</v>
          </cell>
          <cell r="AI28">
            <v>-3658871</v>
          </cell>
          <cell r="AJ28">
            <v>-3735949.2</v>
          </cell>
          <cell r="AK28">
            <v>-3747230.5</v>
          </cell>
          <cell r="AL28">
            <v>-3714456</v>
          </cell>
          <cell r="AM28">
            <v>-3692151.8</v>
          </cell>
          <cell r="AN28">
            <v>-3658867.5</v>
          </cell>
          <cell r="AO28">
            <v>-3649381.5</v>
          </cell>
          <cell r="AP28">
            <v>-3658868.5</v>
          </cell>
          <cell r="AQ28">
            <v>-3710884</v>
          </cell>
          <cell r="AR28">
            <v>-3721296.8</v>
          </cell>
          <cell r="AS28">
            <v>-3716138.2</v>
          </cell>
          <cell r="AT28">
            <v>-3649384.2</v>
          </cell>
          <cell r="AU28">
            <v>-3658871</v>
          </cell>
          <cell r="AV28">
            <v>-3735949.2</v>
          </cell>
          <cell r="AW28">
            <v>-3747230.5</v>
          </cell>
          <cell r="AX28">
            <v>-3714456</v>
          </cell>
          <cell r="AY28">
            <v>-3692151.8</v>
          </cell>
          <cell r="AZ28">
            <v>-3658867.5</v>
          </cell>
          <cell r="BA28">
            <v>-3649381.5</v>
          </cell>
          <cell r="BB28">
            <v>-3658868.5</v>
          </cell>
          <cell r="BC28">
            <v>-3710884</v>
          </cell>
          <cell r="BD28">
            <v>-3721296.8</v>
          </cell>
          <cell r="BE28">
            <v>-3716138.2</v>
          </cell>
          <cell r="BF28">
            <v>-3649384.2</v>
          </cell>
          <cell r="BG28">
            <v>-3658871</v>
          </cell>
          <cell r="BH28">
            <v>-3735949.2</v>
          </cell>
          <cell r="BI28">
            <v>-3747230.5</v>
          </cell>
          <cell r="BJ28">
            <v>-3714456</v>
          </cell>
          <cell r="BK28">
            <v>-3692151.8</v>
          </cell>
          <cell r="BL28">
            <v>-3658867.5</v>
          </cell>
          <cell r="BM28">
            <v>-3649381.5</v>
          </cell>
          <cell r="BN28">
            <v>-3658868.5</v>
          </cell>
          <cell r="BO28">
            <v>-3710884</v>
          </cell>
          <cell r="BP28">
            <v>-3721296.8</v>
          </cell>
          <cell r="BQ28">
            <v>-3716138.2</v>
          </cell>
          <cell r="BR28">
            <v>-3649384.2</v>
          </cell>
          <cell r="BS28">
            <v>-3658871</v>
          </cell>
          <cell r="BT28">
            <v>-3735949.2</v>
          </cell>
          <cell r="BU28">
            <v>-3747230.5</v>
          </cell>
          <cell r="BV28">
            <v>-3714456</v>
          </cell>
          <cell r="BW28">
            <v>-3692151.8</v>
          </cell>
          <cell r="BX28">
            <v>-3658867.5</v>
          </cell>
          <cell r="BY28">
            <v>-3649381.5</v>
          </cell>
          <cell r="BZ28">
            <v>-3658868.5</v>
          </cell>
          <cell r="CA28">
            <v>-3710884</v>
          </cell>
          <cell r="CB28">
            <v>-3721296.8</v>
          </cell>
          <cell r="CC28">
            <v>-3716138.2</v>
          </cell>
          <cell r="CD28">
            <v>-3649384.2</v>
          </cell>
          <cell r="CE28">
            <v>-3658871</v>
          </cell>
          <cell r="CF28">
            <v>-3735949.2</v>
          </cell>
          <cell r="CG28">
            <v>-3747230.5</v>
          </cell>
          <cell r="CH28">
            <v>-3714456</v>
          </cell>
          <cell r="CI28">
            <v>-3692151.8</v>
          </cell>
          <cell r="CJ28">
            <v>-3658867.5</v>
          </cell>
          <cell r="CK28">
            <v>-3649381.5</v>
          </cell>
          <cell r="CL28">
            <v>-3658868.5</v>
          </cell>
          <cell r="CM28">
            <v>-3710884</v>
          </cell>
          <cell r="CN28">
            <v>-3721296.8</v>
          </cell>
          <cell r="CO28">
            <v>-3716138.2</v>
          </cell>
          <cell r="CP28">
            <v>-3649384.2</v>
          </cell>
          <cell r="CQ28">
            <v>-3658871</v>
          </cell>
          <cell r="CR28">
            <v>-3735949.2</v>
          </cell>
          <cell r="CS28">
            <v>-3747230.5</v>
          </cell>
          <cell r="CT28">
            <v>-3714456</v>
          </cell>
          <cell r="CU28">
            <v>-3692151.8</v>
          </cell>
          <cell r="CV28">
            <v>-3658867.5</v>
          </cell>
          <cell r="CW28">
            <v>-3649381.5</v>
          </cell>
          <cell r="CX28">
            <v>-3658868.5</v>
          </cell>
          <cell r="CY28">
            <v>-3710884</v>
          </cell>
          <cell r="CZ28">
            <v>-3721296.8</v>
          </cell>
          <cell r="DA28">
            <v>-3716138.2</v>
          </cell>
          <cell r="DB28">
            <v>-3649384.2</v>
          </cell>
          <cell r="DC28">
            <v>-3658871</v>
          </cell>
          <cell r="DD28">
            <v>-3735949.2</v>
          </cell>
          <cell r="DE28">
            <v>-3747230.5</v>
          </cell>
          <cell r="DF28">
            <v>-3714456</v>
          </cell>
          <cell r="DG28">
            <v>-3692151.8</v>
          </cell>
          <cell r="DH28">
            <v>-3658867.5</v>
          </cell>
          <cell r="DI28">
            <v>-3649381.5</v>
          </cell>
          <cell r="DJ28">
            <v>-3658868.5</v>
          </cell>
          <cell r="DK28">
            <v>-3710884</v>
          </cell>
          <cell r="DL28">
            <v>-3721296.8</v>
          </cell>
          <cell r="DM28">
            <v>-3716138.2</v>
          </cell>
          <cell r="DN28">
            <v>-3649384.2</v>
          </cell>
          <cell r="DO28">
            <v>-3658871</v>
          </cell>
          <cell r="DP28">
            <v>-3735949.2</v>
          </cell>
          <cell r="DQ28">
            <v>-3747230.5</v>
          </cell>
        </row>
        <row r="29">
          <cell r="A29">
            <v>646</v>
          </cell>
          <cell r="B29">
            <v>-804686.56</v>
          </cell>
          <cell r="C29">
            <v>-776227.44</v>
          </cell>
          <cell r="D29">
            <v>-804687.06</v>
          </cell>
          <cell r="E29">
            <v>-795201.25</v>
          </cell>
          <cell r="F29">
            <v>-804688.1</v>
          </cell>
          <cell r="G29">
            <v>-795202.25</v>
          </cell>
          <cell r="H29">
            <v>-804689.1</v>
          </cell>
          <cell r="I29">
            <v>-804689.6</v>
          </cell>
          <cell r="J29">
            <v>-795203.75</v>
          </cell>
          <cell r="K29">
            <v>-804690.6</v>
          </cell>
          <cell r="L29">
            <v>-795204.8</v>
          </cell>
          <cell r="M29">
            <v>-804691.7</v>
          </cell>
          <cell r="N29">
            <v>-2190423</v>
          </cell>
          <cell r="O29">
            <v>0</v>
          </cell>
          <cell r="P29">
            <v>804689.6</v>
          </cell>
          <cell r="Q29">
            <v>-2190423</v>
          </cell>
          <cell r="R29">
            <v>-2190423</v>
          </cell>
          <cell r="S29">
            <v>-2190423</v>
          </cell>
          <cell r="T29">
            <v>-2190423</v>
          </cell>
          <cell r="U29">
            <v>-2190423</v>
          </cell>
          <cell r="V29">
            <v>-2190423</v>
          </cell>
          <cell r="W29">
            <v>-2190423</v>
          </cell>
          <cell r="X29">
            <v>-2190423</v>
          </cell>
          <cell r="Y29">
            <v>-2190423</v>
          </cell>
          <cell r="Z29">
            <v>-2190423</v>
          </cell>
          <cell r="AA29">
            <v>-2190423</v>
          </cell>
          <cell r="AB29">
            <v>-2190423</v>
          </cell>
          <cell r="AC29">
            <v>-2190423</v>
          </cell>
          <cell r="AD29">
            <v>-2190423</v>
          </cell>
          <cell r="AE29">
            <v>-2190423</v>
          </cell>
          <cell r="AF29">
            <v>-2190423</v>
          </cell>
          <cell r="AG29">
            <v>-2190423</v>
          </cell>
          <cell r="AH29">
            <v>-2190423</v>
          </cell>
          <cell r="AI29">
            <v>-2190423</v>
          </cell>
          <cell r="AJ29">
            <v>-2190423</v>
          </cell>
          <cell r="AK29">
            <v>-2190423</v>
          </cell>
          <cell r="AL29">
            <v>-2190423</v>
          </cell>
          <cell r="AM29">
            <v>-2190423</v>
          </cell>
          <cell r="AN29">
            <v>-2190423</v>
          </cell>
          <cell r="AO29">
            <v>-2190423</v>
          </cell>
          <cell r="AP29">
            <v>-2190423</v>
          </cell>
          <cell r="AQ29">
            <v>-2190423</v>
          </cell>
          <cell r="AR29">
            <v>-2190423</v>
          </cell>
          <cell r="AS29">
            <v>-2190423</v>
          </cell>
          <cell r="AT29">
            <v>-2190423</v>
          </cell>
          <cell r="AU29">
            <v>-2190423</v>
          </cell>
          <cell r="AV29">
            <v>-2190423</v>
          </cell>
          <cell r="AW29">
            <v>-2190423</v>
          </cell>
          <cell r="AX29">
            <v>-2190423</v>
          </cell>
          <cell r="AY29">
            <v>-2190423</v>
          </cell>
          <cell r="AZ29">
            <v>-2190423</v>
          </cell>
          <cell r="BA29">
            <v>-2190423</v>
          </cell>
          <cell r="BB29">
            <v>-2190423</v>
          </cell>
          <cell r="BC29">
            <v>-2190423</v>
          </cell>
          <cell r="BD29">
            <v>-2190423</v>
          </cell>
          <cell r="BE29">
            <v>-2190423</v>
          </cell>
          <cell r="BF29">
            <v>-2190423</v>
          </cell>
          <cell r="BG29">
            <v>-2190423</v>
          </cell>
          <cell r="BH29">
            <v>-2190423</v>
          </cell>
          <cell r="BI29">
            <v>-2190423</v>
          </cell>
          <cell r="BJ29">
            <v>-2190423</v>
          </cell>
          <cell r="BK29">
            <v>-2190423</v>
          </cell>
          <cell r="BL29">
            <v>-2190423</v>
          </cell>
          <cell r="BM29">
            <v>-2190423</v>
          </cell>
          <cell r="BN29">
            <v>-2190423</v>
          </cell>
          <cell r="BO29">
            <v>-2190423</v>
          </cell>
          <cell r="BP29">
            <v>-2190423</v>
          </cell>
          <cell r="BQ29">
            <v>-2190423</v>
          </cell>
          <cell r="BR29">
            <v>-2190423</v>
          </cell>
          <cell r="BS29">
            <v>-2190423</v>
          </cell>
          <cell r="BT29">
            <v>-2190423</v>
          </cell>
          <cell r="BU29">
            <v>-2190423</v>
          </cell>
          <cell r="BV29">
            <v>-2190423</v>
          </cell>
          <cell r="BW29">
            <v>-2190423</v>
          </cell>
          <cell r="BX29">
            <v>-2190423</v>
          </cell>
          <cell r="BY29">
            <v>-2190423</v>
          </cell>
          <cell r="BZ29">
            <v>-2190423</v>
          </cell>
          <cell r="CA29">
            <v>-2190423</v>
          </cell>
          <cell r="CB29">
            <v>-2190423</v>
          </cell>
          <cell r="CC29">
            <v>-2190423</v>
          </cell>
          <cell r="CD29">
            <v>-2190423</v>
          </cell>
          <cell r="CE29">
            <v>-2190423</v>
          </cell>
          <cell r="CF29">
            <v>-2190423</v>
          </cell>
          <cell r="CG29">
            <v>-2190423</v>
          </cell>
          <cell r="CH29">
            <v>-2190423</v>
          </cell>
          <cell r="CI29">
            <v>-2190423</v>
          </cell>
          <cell r="CJ29">
            <v>-2190423</v>
          </cell>
          <cell r="CK29">
            <v>-2190423</v>
          </cell>
          <cell r="CL29">
            <v>-2190423</v>
          </cell>
          <cell r="CM29">
            <v>-2190423</v>
          </cell>
          <cell r="CN29">
            <v>-2190423</v>
          </cell>
          <cell r="CO29">
            <v>-2190423</v>
          </cell>
          <cell r="CP29">
            <v>-2190423</v>
          </cell>
          <cell r="CQ29">
            <v>-2190423</v>
          </cell>
          <cell r="CR29">
            <v>-2190423</v>
          </cell>
          <cell r="CS29">
            <v>-2190423</v>
          </cell>
          <cell r="CT29">
            <v>-2190423</v>
          </cell>
          <cell r="CU29">
            <v>-2190423</v>
          </cell>
          <cell r="CV29">
            <v>-2190423</v>
          </cell>
          <cell r="CW29">
            <v>-2190423</v>
          </cell>
          <cell r="CX29">
            <v>-2190423</v>
          </cell>
          <cell r="CY29">
            <v>-2190423</v>
          </cell>
          <cell r="CZ29">
            <v>-2190423</v>
          </cell>
          <cell r="DA29">
            <v>-2190423</v>
          </cell>
          <cell r="DB29">
            <v>-2190423</v>
          </cell>
          <cell r="DC29">
            <v>-2190423</v>
          </cell>
          <cell r="DD29">
            <v>-2190423</v>
          </cell>
          <cell r="DE29">
            <v>-2190423</v>
          </cell>
          <cell r="DF29">
            <v>-2190423</v>
          </cell>
          <cell r="DG29">
            <v>-2190423</v>
          </cell>
          <cell r="DH29">
            <v>-2190423</v>
          </cell>
          <cell r="DI29">
            <v>-2190423</v>
          </cell>
          <cell r="DJ29">
            <v>-2190423</v>
          </cell>
          <cell r="DK29">
            <v>-2190423</v>
          </cell>
          <cell r="DL29">
            <v>-2190423</v>
          </cell>
          <cell r="DM29">
            <v>-2190423</v>
          </cell>
          <cell r="DN29">
            <v>-2190423</v>
          </cell>
          <cell r="DO29">
            <v>-2190423</v>
          </cell>
          <cell r="DP29">
            <v>-2190423</v>
          </cell>
          <cell r="DQ29">
            <v>-2190423</v>
          </cell>
        </row>
        <row r="30">
          <cell r="A30">
            <v>691</v>
          </cell>
          <cell r="B30">
            <v>0</v>
          </cell>
          <cell r="C30">
            <v>0</v>
          </cell>
          <cell r="D30">
            <v>-31942</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row>
        <row r="31">
          <cell r="A31">
            <v>721</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row>
        <row r="32">
          <cell r="A32">
            <v>738</v>
          </cell>
          <cell r="B32">
            <v>216004.02</v>
          </cell>
          <cell r="C32">
            <v>201217.53</v>
          </cell>
          <cell r="D32">
            <v>214247.33</v>
          </cell>
          <cell r="E32">
            <v>206463.2</v>
          </cell>
          <cell r="F32">
            <v>212476</v>
          </cell>
          <cell r="G32">
            <v>204756.23</v>
          </cell>
          <cell r="H32">
            <v>420696.25</v>
          </cell>
          <cell r="I32">
            <v>521032.53</v>
          </cell>
          <cell r="J32">
            <v>202208.45</v>
          </cell>
          <cell r="K32">
            <v>208097.36</v>
          </cell>
          <cell r="L32">
            <v>200536.67</v>
          </cell>
          <cell r="M32">
            <v>206376.88</v>
          </cell>
          <cell r="N32">
            <v>-12000</v>
          </cell>
          <cell r="O32">
            <v>0</v>
          </cell>
          <cell r="P32">
            <v>-521032.53</v>
          </cell>
          <cell r="Q32">
            <v>-12000</v>
          </cell>
          <cell r="R32">
            <v>-12000</v>
          </cell>
          <cell r="S32">
            <v>-12000</v>
          </cell>
          <cell r="T32">
            <v>-12000</v>
          </cell>
          <cell r="U32">
            <v>-12000</v>
          </cell>
          <cell r="V32">
            <v>-12000</v>
          </cell>
          <cell r="W32">
            <v>-12000</v>
          </cell>
          <cell r="X32">
            <v>-12000</v>
          </cell>
          <cell r="Y32">
            <v>-12000</v>
          </cell>
          <cell r="Z32">
            <v>-12000</v>
          </cell>
          <cell r="AA32">
            <v>-12000</v>
          </cell>
          <cell r="AB32">
            <v>-12000</v>
          </cell>
          <cell r="AC32">
            <v>-12000</v>
          </cell>
          <cell r="AD32">
            <v>-12000</v>
          </cell>
          <cell r="AE32">
            <v>-12000</v>
          </cell>
          <cell r="AF32">
            <v>-12000</v>
          </cell>
          <cell r="AG32">
            <v>-12000</v>
          </cell>
          <cell r="AH32">
            <v>-12000</v>
          </cell>
          <cell r="AI32">
            <v>-12000</v>
          </cell>
          <cell r="AJ32">
            <v>-12000</v>
          </cell>
          <cell r="AK32">
            <v>-12000</v>
          </cell>
          <cell r="AL32">
            <v>-12000</v>
          </cell>
          <cell r="AM32">
            <v>-12000</v>
          </cell>
          <cell r="AN32">
            <v>-12000</v>
          </cell>
          <cell r="AO32">
            <v>-12000</v>
          </cell>
          <cell r="AP32">
            <v>-12000</v>
          </cell>
          <cell r="AQ32">
            <v>-12000</v>
          </cell>
          <cell r="AR32">
            <v>-12000</v>
          </cell>
          <cell r="AS32">
            <v>-12000</v>
          </cell>
          <cell r="AT32">
            <v>-12000</v>
          </cell>
          <cell r="AU32">
            <v>-12000</v>
          </cell>
          <cell r="AV32">
            <v>-12000</v>
          </cell>
          <cell r="AW32">
            <v>-12000</v>
          </cell>
          <cell r="AX32">
            <v>-12000</v>
          </cell>
          <cell r="AY32">
            <v>-12000</v>
          </cell>
          <cell r="AZ32">
            <v>-12000</v>
          </cell>
          <cell r="BA32">
            <v>-12000</v>
          </cell>
          <cell r="BB32">
            <v>-12000</v>
          </cell>
          <cell r="BC32">
            <v>-12000</v>
          </cell>
          <cell r="BD32">
            <v>-12000</v>
          </cell>
          <cell r="BE32">
            <v>-12000</v>
          </cell>
          <cell r="BF32">
            <v>-12000</v>
          </cell>
          <cell r="BG32">
            <v>-12000</v>
          </cell>
          <cell r="BH32">
            <v>-12000</v>
          </cell>
          <cell r="BI32">
            <v>-12000</v>
          </cell>
          <cell r="BJ32">
            <v>-12000</v>
          </cell>
          <cell r="BK32">
            <v>-12000</v>
          </cell>
          <cell r="BL32">
            <v>-12000</v>
          </cell>
          <cell r="BM32">
            <v>-12000</v>
          </cell>
          <cell r="BN32">
            <v>-12000</v>
          </cell>
          <cell r="BO32">
            <v>-12000</v>
          </cell>
          <cell r="BP32">
            <v>-12000</v>
          </cell>
          <cell r="BQ32">
            <v>-12000</v>
          </cell>
          <cell r="BR32">
            <v>-12000</v>
          </cell>
          <cell r="BS32">
            <v>-12000</v>
          </cell>
          <cell r="BT32">
            <v>-12000</v>
          </cell>
          <cell r="BU32">
            <v>-12000</v>
          </cell>
          <cell r="BV32">
            <v>-12000</v>
          </cell>
          <cell r="BW32">
            <v>-12000</v>
          </cell>
          <cell r="BX32">
            <v>-12000</v>
          </cell>
          <cell r="BY32">
            <v>-12000</v>
          </cell>
          <cell r="BZ32">
            <v>-12000</v>
          </cell>
          <cell r="CA32">
            <v>-12000</v>
          </cell>
          <cell r="CB32">
            <v>-12000</v>
          </cell>
          <cell r="CC32">
            <v>-12000</v>
          </cell>
          <cell r="CD32">
            <v>-12000</v>
          </cell>
          <cell r="CE32">
            <v>-12000</v>
          </cell>
          <cell r="CF32">
            <v>-12000</v>
          </cell>
          <cell r="CG32">
            <v>-12000</v>
          </cell>
          <cell r="CH32">
            <v>-12000</v>
          </cell>
          <cell r="CI32">
            <v>-12000</v>
          </cell>
          <cell r="CJ32">
            <v>-12000</v>
          </cell>
          <cell r="CK32">
            <v>-12000</v>
          </cell>
          <cell r="CL32">
            <v>-12000</v>
          </cell>
          <cell r="CM32">
            <v>-12000</v>
          </cell>
          <cell r="CN32">
            <v>-12000</v>
          </cell>
          <cell r="CO32">
            <v>-12000</v>
          </cell>
          <cell r="CP32">
            <v>-12000</v>
          </cell>
          <cell r="CQ32">
            <v>-12000</v>
          </cell>
          <cell r="CR32">
            <v>-12000</v>
          </cell>
          <cell r="CS32">
            <v>-12000</v>
          </cell>
          <cell r="CT32">
            <v>-12000</v>
          </cell>
          <cell r="CU32">
            <v>-12000</v>
          </cell>
          <cell r="CV32">
            <v>-12000</v>
          </cell>
          <cell r="CW32">
            <v>-12000</v>
          </cell>
          <cell r="CX32">
            <v>-12000</v>
          </cell>
          <cell r="CY32">
            <v>-12000</v>
          </cell>
          <cell r="CZ32">
            <v>-12000</v>
          </cell>
          <cell r="DA32">
            <v>-12000</v>
          </cell>
          <cell r="DB32">
            <v>-12000</v>
          </cell>
          <cell r="DC32">
            <v>-12000</v>
          </cell>
          <cell r="DD32">
            <v>-12000</v>
          </cell>
          <cell r="DE32">
            <v>-12000</v>
          </cell>
          <cell r="DF32">
            <v>-12000</v>
          </cell>
          <cell r="DG32">
            <v>-12000</v>
          </cell>
          <cell r="DH32">
            <v>-12000</v>
          </cell>
          <cell r="DI32">
            <v>-12000</v>
          </cell>
          <cell r="DJ32">
            <v>-12000</v>
          </cell>
          <cell r="DK32">
            <v>-12000</v>
          </cell>
          <cell r="DL32">
            <v>-12000</v>
          </cell>
          <cell r="DM32">
            <v>-12000</v>
          </cell>
          <cell r="DN32">
            <v>-12000</v>
          </cell>
          <cell r="DO32">
            <v>-12000</v>
          </cell>
          <cell r="DP32">
            <v>-12000</v>
          </cell>
          <cell r="DQ32">
            <v>-12000</v>
          </cell>
        </row>
        <row r="33">
          <cell r="A33">
            <v>5158</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row>
        <row r="34">
          <cell r="A34">
            <v>133</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row>
        <row r="35">
          <cell r="A35">
            <v>141</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row>
        <row r="36">
          <cell r="A36">
            <v>142</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row>
        <row r="37">
          <cell r="A37">
            <v>158</v>
          </cell>
          <cell r="B37">
            <v>-22550</v>
          </cell>
          <cell r="C37">
            <v>-22550</v>
          </cell>
          <cell r="D37">
            <v>-22550</v>
          </cell>
          <cell r="E37">
            <v>-22550</v>
          </cell>
          <cell r="F37">
            <v>-22550</v>
          </cell>
          <cell r="G37">
            <v>-22550</v>
          </cell>
          <cell r="H37">
            <v>-22550</v>
          </cell>
          <cell r="I37">
            <v>-22550</v>
          </cell>
          <cell r="J37">
            <v>-22550</v>
          </cell>
          <cell r="K37">
            <v>-22550</v>
          </cell>
          <cell r="L37">
            <v>-22550</v>
          </cell>
          <cell r="M37">
            <v>-22550</v>
          </cell>
          <cell r="N37">
            <v>-23114</v>
          </cell>
          <cell r="O37">
            <v>-23114</v>
          </cell>
          <cell r="P37">
            <v>-23114</v>
          </cell>
          <cell r="Q37">
            <v>-23114</v>
          </cell>
          <cell r="R37">
            <v>-23114</v>
          </cell>
          <cell r="S37">
            <v>-23114</v>
          </cell>
          <cell r="T37">
            <v>-23114</v>
          </cell>
          <cell r="U37">
            <v>-23114</v>
          </cell>
          <cell r="V37">
            <v>-23114</v>
          </cell>
          <cell r="W37">
            <v>-23114</v>
          </cell>
          <cell r="X37">
            <v>-23114</v>
          </cell>
          <cell r="Y37">
            <v>-23114</v>
          </cell>
          <cell r="Z37">
            <v>-23692</v>
          </cell>
          <cell r="AA37">
            <v>-23692</v>
          </cell>
          <cell r="AB37">
            <v>-23692</v>
          </cell>
          <cell r="AC37">
            <v>-23692</v>
          </cell>
          <cell r="AD37">
            <v>-23692</v>
          </cell>
          <cell r="AE37">
            <v>-23692</v>
          </cell>
          <cell r="AF37">
            <v>-23692</v>
          </cell>
          <cell r="AG37">
            <v>-23692</v>
          </cell>
          <cell r="AH37">
            <v>-23692</v>
          </cell>
          <cell r="AI37">
            <v>-23692</v>
          </cell>
          <cell r="AJ37">
            <v>-23692</v>
          </cell>
          <cell r="AK37">
            <v>-23692</v>
          </cell>
          <cell r="AL37">
            <v>-24284</v>
          </cell>
          <cell r="AM37">
            <v>-24284</v>
          </cell>
          <cell r="AN37">
            <v>-24284</v>
          </cell>
          <cell r="AO37">
            <v>-24284</v>
          </cell>
          <cell r="AP37">
            <v>-24284</v>
          </cell>
          <cell r="AQ37">
            <v>-24284</v>
          </cell>
          <cell r="AR37">
            <v>-24284</v>
          </cell>
          <cell r="AS37">
            <v>-24284</v>
          </cell>
          <cell r="AT37">
            <v>-24284</v>
          </cell>
          <cell r="AU37">
            <v>-24284</v>
          </cell>
          <cell r="AV37">
            <v>-24284</v>
          </cell>
          <cell r="AW37">
            <v>-24284</v>
          </cell>
          <cell r="AX37">
            <v>-24891</v>
          </cell>
          <cell r="AY37">
            <v>-24891</v>
          </cell>
          <cell r="AZ37">
            <v>-24891</v>
          </cell>
          <cell r="BA37">
            <v>-24891</v>
          </cell>
          <cell r="BB37">
            <v>-24891</v>
          </cell>
          <cell r="BC37">
            <v>-24891</v>
          </cell>
          <cell r="BD37">
            <v>-24891</v>
          </cell>
          <cell r="BE37">
            <v>-24891</v>
          </cell>
          <cell r="BF37">
            <v>-24891</v>
          </cell>
          <cell r="BG37">
            <v>-24891</v>
          </cell>
          <cell r="BH37">
            <v>-24891</v>
          </cell>
          <cell r="BI37">
            <v>-24891</v>
          </cell>
          <cell r="BJ37">
            <v>-25513</v>
          </cell>
          <cell r="BK37">
            <v>-25513</v>
          </cell>
          <cell r="BL37">
            <v>-25513</v>
          </cell>
          <cell r="BM37">
            <v>-25513</v>
          </cell>
          <cell r="BN37">
            <v>-25513</v>
          </cell>
          <cell r="BO37">
            <v>-25513</v>
          </cell>
          <cell r="BP37">
            <v>-25513</v>
          </cell>
          <cell r="BQ37">
            <v>-25513</v>
          </cell>
          <cell r="BR37">
            <v>-25513</v>
          </cell>
          <cell r="BS37">
            <v>-25513</v>
          </cell>
          <cell r="BT37">
            <v>-25513</v>
          </cell>
          <cell r="BU37">
            <v>-25513</v>
          </cell>
          <cell r="BV37">
            <v>-26151</v>
          </cell>
          <cell r="BW37">
            <v>-26151</v>
          </cell>
          <cell r="BX37">
            <v>-26151</v>
          </cell>
          <cell r="BY37">
            <v>-26151</v>
          </cell>
          <cell r="BZ37">
            <v>-26151</v>
          </cell>
          <cell r="CA37">
            <v>-26151</v>
          </cell>
          <cell r="CB37">
            <v>-26151</v>
          </cell>
          <cell r="CC37">
            <v>-26151</v>
          </cell>
          <cell r="CD37">
            <v>-26151</v>
          </cell>
          <cell r="CE37">
            <v>-26151</v>
          </cell>
          <cell r="CF37">
            <v>-26151</v>
          </cell>
          <cell r="CG37">
            <v>-26151</v>
          </cell>
          <cell r="CH37">
            <v>-26805</v>
          </cell>
          <cell r="CI37">
            <v>-26805</v>
          </cell>
          <cell r="CJ37">
            <v>-26805</v>
          </cell>
          <cell r="CK37">
            <v>-26805</v>
          </cell>
          <cell r="CL37">
            <v>-26805</v>
          </cell>
          <cell r="CM37">
            <v>-26805</v>
          </cell>
          <cell r="CN37">
            <v>-26805</v>
          </cell>
          <cell r="CO37">
            <v>-26805</v>
          </cell>
          <cell r="CP37">
            <v>-26805</v>
          </cell>
          <cell r="CQ37">
            <v>-26805</v>
          </cell>
          <cell r="CR37">
            <v>-26805</v>
          </cell>
          <cell r="CS37">
            <v>-26805</v>
          </cell>
          <cell r="CT37">
            <v>-27475</v>
          </cell>
          <cell r="CU37">
            <v>-27475</v>
          </cell>
          <cell r="CV37">
            <v>-27475</v>
          </cell>
          <cell r="CW37">
            <v>-27475</v>
          </cell>
          <cell r="CX37">
            <v>-27475</v>
          </cell>
          <cell r="CY37">
            <v>-27475</v>
          </cell>
          <cell r="CZ37">
            <v>-27475</v>
          </cell>
          <cell r="DA37">
            <v>-27475</v>
          </cell>
          <cell r="DB37">
            <v>-27475</v>
          </cell>
          <cell r="DC37">
            <v>-27475</v>
          </cell>
          <cell r="DD37">
            <v>-27475</v>
          </cell>
          <cell r="DE37">
            <v>-27475</v>
          </cell>
          <cell r="DF37">
            <v>-27475</v>
          </cell>
          <cell r="DG37">
            <v>-27475</v>
          </cell>
          <cell r="DH37">
            <v>-27475</v>
          </cell>
          <cell r="DI37">
            <v>-27475</v>
          </cell>
          <cell r="DJ37">
            <v>-27475</v>
          </cell>
          <cell r="DK37">
            <v>-27475</v>
          </cell>
          <cell r="DL37">
            <v>-27475</v>
          </cell>
          <cell r="DM37">
            <v>-27475</v>
          </cell>
          <cell r="DN37">
            <v>-27475</v>
          </cell>
          <cell r="DO37">
            <v>-27475</v>
          </cell>
          <cell r="DP37">
            <v>-27475</v>
          </cell>
          <cell r="DQ37">
            <v>-27475</v>
          </cell>
        </row>
        <row r="38">
          <cell r="A38">
            <v>159</v>
          </cell>
          <cell r="B38">
            <v>-17425</v>
          </cell>
          <cell r="C38">
            <v>-17425</v>
          </cell>
          <cell r="D38">
            <v>-17425</v>
          </cell>
          <cell r="E38">
            <v>-17425</v>
          </cell>
          <cell r="F38">
            <v>-17425</v>
          </cell>
          <cell r="G38">
            <v>-17425</v>
          </cell>
          <cell r="H38">
            <v>-17425</v>
          </cell>
          <cell r="I38">
            <v>-17425</v>
          </cell>
          <cell r="J38">
            <v>-17425</v>
          </cell>
          <cell r="K38">
            <v>-17425</v>
          </cell>
          <cell r="L38">
            <v>-17425</v>
          </cell>
          <cell r="M38">
            <v>-17425</v>
          </cell>
          <cell r="N38">
            <v>-17861</v>
          </cell>
          <cell r="O38">
            <v>-17861</v>
          </cell>
          <cell r="P38">
            <v>-17861</v>
          </cell>
          <cell r="Q38">
            <v>-17861</v>
          </cell>
          <cell r="R38">
            <v>-17861</v>
          </cell>
          <cell r="S38">
            <v>-17861</v>
          </cell>
          <cell r="T38">
            <v>-17861</v>
          </cell>
          <cell r="U38">
            <v>-17861</v>
          </cell>
          <cell r="V38">
            <v>-17861</v>
          </cell>
          <cell r="W38">
            <v>-17861</v>
          </cell>
          <cell r="X38">
            <v>-17861</v>
          </cell>
          <cell r="Y38">
            <v>-17861</v>
          </cell>
          <cell r="Z38">
            <v>-18308</v>
          </cell>
          <cell r="AA38">
            <v>-18308</v>
          </cell>
          <cell r="AB38">
            <v>-18308</v>
          </cell>
          <cell r="AC38">
            <v>-18308</v>
          </cell>
          <cell r="AD38">
            <v>-18308</v>
          </cell>
          <cell r="AE38">
            <v>-18308</v>
          </cell>
          <cell r="AF38">
            <v>-18308</v>
          </cell>
          <cell r="AG38">
            <v>-18308</v>
          </cell>
          <cell r="AH38">
            <v>-18308</v>
          </cell>
          <cell r="AI38">
            <v>-18308</v>
          </cell>
          <cell r="AJ38">
            <v>-18308</v>
          </cell>
          <cell r="AK38">
            <v>-18308</v>
          </cell>
          <cell r="AL38">
            <v>-18766</v>
          </cell>
          <cell r="AM38">
            <v>-18766</v>
          </cell>
          <cell r="AN38">
            <v>-18766</v>
          </cell>
          <cell r="AO38">
            <v>-18766</v>
          </cell>
          <cell r="AP38">
            <v>-18766</v>
          </cell>
          <cell r="AQ38">
            <v>-18766</v>
          </cell>
          <cell r="AR38">
            <v>-18766</v>
          </cell>
          <cell r="AS38">
            <v>-18766</v>
          </cell>
          <cell r="AT38">
            <v>-18766</v>
          </cell>
          <cell r="AU38">
            <v>-18766</v>
          </cell>
          <cell r="AV38">
            <v>-18766</v>
          </cell>
          <cell r="AW38">
            <v>-18766</v>
          </cell>
          <cell r="AX38">
            <v>-19235</v>
          </cell>
          <cell r="AY38">
            <v>-19235</v>
          </cell>
          <cell r="AZ38">
            <v>-19235</v>
          </cell>
          <cell r="BA38">
            <v>-19235</v>
          </cell>
          <cell r="BB38">
            <v>-19235</v>
          </cell>
          <cell r="BC38">
            <v>-19235</v>
          </cell>
          <cell r="BD38">
            <v>-19235</v>
          </cell>
          <cell r="BE38">
            <v>-19235</v>
          </cell>
          <cell r="BF38">
            <v>-19235</v>
          </cell>
          <cell r="BG38">
            <v>-19235</v>
          </cell>
          <cell r="BH38">
            <v>-19235</v>
          </cell>
          <cell r="BI38">
            <v>-19235</v>
          </cell>
          <cell r="BJ38">
            <v>-19716</v>
          </cell>
          <cell r="BK38">
            <v>-19716</v>
          </cell>
          <cell r="BL38">
            <v>-19716</v>
          </cell>
          <cell r="BM38">
            <v>-19716</v>
          </cell>
          <cell r="BN38">
            <v>-19716</v>
          </cell>
          <cell r="BO38">
            <v>-19716</v>
          </cell>
          <cell r="BP38">
            <v>-19716</v>
          </cell>
          <cell r="BQ38">
            <v>-19716</v>
          </cell>
          <cell r="BR38">
            <v>-19716</v>
          </cell>
          <cell r="BS38">
            <v>-19716</v>
          </cell>
          <cell r="BT38">
            <v>-19716</v>
          </cell>
          <cell r="BU38">
            <v>-19716</v>
          </cell>
          <cell r="BV38">
            <v>-20209</v>
          </cell>
          <cell r="BW38">
            <v>-20209</v>
          </cell>
          <cell r="BX38">
            <v>-20209</v>
          </cell>
          <cell r="BY38">
            <v>-20209</v>
          </cell>
          <cell r="BZ38">
            <v>-20209</v>
          </cell>
          <cell r="CA38">
            <v>-20209</v>
          </cell>
          <cell r="CB38">
            <v>-20209</v>
          </cell>
          <cell r="CC38">
            <v>-20209</v>
          </cell>
          <cell r="CD38">
            <v>-20209</v>
          </cell>
          <cell r="CE38">
            <v>-20209</v>
          </cell>
          <cell r="CF38">
            <v>-20209</v>
          </cell>
          <cell r="CG38">
            <v>-20209</v>
          </cell>
          <cell r="CH38">
            <v>-20714</v>
          </cell>
          <cell r="CI38">
            <v>-20714</v>
          </cell>
          <cell r="CJ38">
            <v>-20714</v>
          </cell>
          <cell r="CK38">
            <v>-20714</v>
          </cell>
          <cell r="CL38">
            <v>-20714</v>
          </cell>
          <cell r="CM38">
            <v>-20714</v>
          </cell>
          <cell r="CN38">
            <v>-20714</v>
          </cell>
          <cell r="CO38">
            <v>-20714</v>
          </cell>
          <cell r="CP38">
            <v>-20714</v>
          </cell>
          <cell r="CQ38">
            <v>-20714</v>
          </cell>
          <cell r="CR38">
            <v>-20714</v>
          </cell>
          <cell r="CS38">
            <v>-20714</v>
          </cell>
          <cell r="CT38">
            <v>-21232</v>
          </cell>
          <cell r="CU38">
            <v>-21232</v>
          </cell>
          <cell r="CV38">
            <v>-21232</v>
          </cell>
          <cell r="CW38">
            <v>-21232</v>
          </cell>
          <cell r="CX38">
            <v>-21232</v>
          </cell>
          <cell r="CY38">
            <v>-21232</v>
          </cell>
          <cell r="CZ38">
            <v>-21232</v>
          </cell>
          <cell r="DA38">
            <v>-21232</v>
          </cell>
          <cell r="DB38">
            <v>-21232</v>
          </cell>
          <cell r="DC38">
            <v>-21232</v>
          </cell>
          <cell r="DD38">
            <v>-21232</v>
          </cell>
          <cell r="DE38">
            <v>-21232</v>
          </cell>
          <cell r="DF38">
            <v>-21232</v>
          </cell>
          <cell r="DG38">
            <v>-21232</v>
          </cell>
          <cell r="DH38">
            <v>-21232</v>
          </cell>
          <cell r="DI38">
            <v>-21232</v>
          </cell>
          <cell r="DJ38">
            <v>-21232</v>
          </cell>
          <cell r="DK38">
            <v>-21232</v>
          </cell>
          <cell r="DL38">
            <v>-21232</v>
          </cell>
          <cell r="DM38">
            <v>-21232</v>
          </cell>
          <cell r="DN38">
            <v>-21232</v>
          </cell>
          <cell r="DO38">
            <v>-21232</v>
          </cell>
          <cell r="DP38">
            <v>-21232</v>
          </cell>
          <cell r="DQ38">
            <v>-21232</v>
          </cell>
        </row>
        <row r="39">
          <cell r="A39">
            <v>162</v>
          </cell>
          <cell r="B39">
            <v>-18000</v>
          </cell>
          <cell r="C39">
            <v>-18000</v>
          </cell>
          <cell r="D39">
            <v>-5400</v>
          </cell>
          <cell r="E39">
            <v>-1350</v>
          </cell>
          <cell r="F39">
            <v>0</v>
          </cell>
          <cell r="G39">
            <v>-5000</v>
          </cell>
          <cell r="H39">
            <v>-5000</v>
          </cell>
          <cell r="I39">
            <v>-3693290.7969456632</v>
          </cell>
          <cell r="J39">
            <v>-4551678.8729564575</v>
          </cell>
          <cell r="K39">
            <v>-4173131.4665375059</v>
          </cell>
          <cell r="L39">
            <v>-4337485.1680750782</v>
          </cell>
          <cell r="M39">
            <v>-4315750.3235531999</v>
          </cell>
          <cell r="N39">
            <v>-5000</v>
          </cell>
          <cell r="O39">
            <v>-5000</v>
          </cell>
          <cell r="P39">
            <v>-5000</v>
          </cell>
          <cell r="Q39">
            <v>-5000</v>
          </cell>
          <cell r="R39">
            <v>-5000</v>
          </cell>
          <cell r="S39">
            <v>-5000</v>
          </cell>
          <cell r="T39">
            <v>-5000</v>
          </cell>
          <cell r="U39">
            <v>-5000</v>
          </cell>
          <cell r="V39">
            <v>-5000</v>
          </cell>
          <cell r="W39">
            <v>-5000</v>
          </cell>
          <cell r="X39">
            <v>-5000</v>
          </cell>
          <cell r="Y39">
            <v>-5000</v>
          </cell>
          <cell r="Z39">
            <v>-5000</v>
          </cell>
          <cell r="AA39">
            <v>-5000</v>
          </cell>
          <cell r="AB39">
            <v>-5000</v>
          </cell>
          <cell r="AC39">
            <v>-5000</v>
          </cell>
          <cell r="AD39">
            <v>-5000</v>
          </cell>
          <cell r="AE39">
            <v>-5000</v>
          </cell>
          <cell r="AF39">
            <v>-5000</v>
          </cell>
          <cell r="AG39">
            <v>-5000</v>
          </cell>
          <cell r="AH39">
            <v>-5000</v>
          </cell>
          <cell r="AI39">
            <v>-5000</v>
          </cell>
          <cell r="AJ39">
            <v>-5000</v>
          </cell>
          <cell r="AK39">
            <v>-5000</v>
          </cell>
          <cell r="AL39">
            <v>-5000</v>
          </cell>
          <cell r="AM39">
            <v>-5000</v>
          </cell>
          <cell r="AN39">
            <v>-5000</v>
          </cell>
          <cell r="AO39">
            <v>-5000</v>
          </cell>
          <cell r="AP39">
            <v>-5000</v>
          </cell>
          <cell r="AQ39">
            <v>-5000</v>
          </cell>
          <cell r="AR39">
            <v>-5000</v>
          </cell>
          <cell r="AS39">
            <v>-5000</v>
          </cell>
          <cell r="AT39">
            <v>-5000</v>
          </cell>
          <cell r="AU39">
            <v>-5000</v>
          </cell>
          <cell r="AV39">
            <v>-5000</v>
          </cell>
          <cell r="AW39">
            <v>-5000</v>
          </cell>
          <cell r="AX39">
            <v>-5000</v>
          </cell>
          <cell r="AY39">
            <v>-5000</v>
          </cell>
          <cell r="AZ39">
            <v>-5000</v>
          </cell>
          <cell r="BA39">
            <v>-5000</v>
          </cell>
          <cell r="BB39">
            <v>-5000</v>
          </cell>
          <cell r="BC39">
            <v>-5000</v>
          </cell>
          <cell r="BD39">
            <v>-5000</v>
          </cell>
          <cell r="BE39">
            <v>-5000</v>
          </cell>
          <cell r="BF39">
            <v>-5000</v>
          </cell>
          <cell r="BG39">
            <v>-5000</v>
          </cell>
          <cell r="BH39">
            <v>-5000</v>
          </cell>
          <cell r="BI39">
            <v>-5000</v>
          </cell>
          <cell r="BJ39">
            <v>-5000</v>
          </cell>
          <cell r="BK39">
            <v>-5000</v>
          </cell>
          <cell r="BL39">
            <v>-5000</v>
          </cell>
          <cell r="BM39">
            <v>-5000</v>
          </cell>
          <cell r="BN39">
            <v>-5000</v>
          </cell>
          <cell r="BO39">
            <v>-5000</v>
          </cell>
          <cell r="BP39">
            <v>-5000</v>
          </cell>
          <cell r="BQ39">
            <v>-5000</v>
          </cell>
          <cell r="BR39">
            <v>-5000</v>
          </cell>
          <cell r="BS39">
            <v>-5000</v>
          </cell>
          <cell r="BT39">
            <v>-5000</v>
          </cell>
          <cell r="BU39">
            <v>-5000</v>
          </cell>
          <cell r="BV39">
            <v>-5000</v>
          </cell>
          <cell r="BW39">
            <v>-5000</v>
          </cell>
          <cell r="BX39">
            <v>-5000</v>
          </cell>
          <cell r="BY39">
            <v>-5000</v>
          </cell>
          <cell r="BZ39">
            <v>-5000</v>
          </cell>
          <cell r="CA39">
            <v>-5000</v>
          </cell>
          <cell r="CB39">
            <v>-5000</v>
          </cell>
          <cell r="CC39">
            <v>-5000</v>
          </cell>
          <cell r="CD39">
            <v>-5000</v>
          </cell>
          <cell r="CE39">
            <v>-5000</v>
          </cell>
          <cell r="CF39">
            <v>-5000</v>
          </cell>
          <cell r="CG39">
            <v>-5000</v>
          </cell>
          <cell r="CH39">
            <v>-5000</v>
          </cell>
          <cell r="CI39">
            <v>-5000</v>
          </cell>
          <cell r="CJ39">
            <v>-5000</v>
          </cell>
          <cell r="CK39">
            <v>-5000</v>
          </cell>
          <cell r="CL39">
            <v>-5000</v>
          </cell>
          <cell r="CM39">
            <v>-5000</v>
          </cell>
          <cell r="CN39">
            <v>-5000</v>
          </cell>
          <cell r="CO39">
            <v>-5000</v>
          </cell>
          <cell r="CP39">
            <v>-5000</v>
          </cell>
          <cell r="CQ39">
            <v>-5000</v>
          </cell>
          <cell r="CR39">
            <v>-5000</v>
          </cell>
          <cell r="CS39">
            <v>-5000</v>
          </cell>
          <cell r="CT39">
            <v>-5000</v>
          </cell>
          <cell r="CU39">
            <v>-5000</v>
          </cell>
          <cell r="CV39">
            <v>-5000</v>
          </cell>
          <cell r="CW39">
            <v>-5000</v>
          </cell>
          <cell r="CX39">
            <v>-5000</v>
          </cell>
          <cell r="CY39">
            <v>-5000</v>
          </cell>
          <cell r="CZ39">
            <v>-5000</v>
          </cell>
          <cell r="DA39">
            <v>-5000</v>
          </cell>
          <cell r="DB39">
            <v>-5000</v>
          </cell>
          <cell r="DC39">
            <v>-5000</v>
          </cell>
          <cell r="DD39">
            <v>-5000</v>
          </cell>
          <cell r="DE39">
            <v>-5000</v>
          </cell>
          <cell r="DF39">
            <v>-5000</v>
          </cell>
          <cell r="DG39">
            <v>-5000</v>
          </cell>
          <cell r="DH39">
            <v>-5000</v>
          </cell>
          <cell r="DI39">
            <v>-5000</v>
          </cell>
          <cell r="DJ39">
            <v>-5000</v>
          </cell>
          <cell r="DK39">
            <v>-5000</v>
          </cell>
          <cell r="DL39">
            <v>-5000</v>
          </cell>
          <cell r="DM39">
            <v>-5000</v>
          </cell>
          <cell r="DN39">
            <v>-5000</v>
          </cell>
          <cell r="DO39">
            <v>-5000</v>
          </cell>
          <cell r="DP39">
            <v>-5000</v>
          </cell>
          <cell r="DQ39">
            <v>-5000</v>
          </cell>
        </row>
        <row r="40">
          <cell r="A40">
            <v>246</v>
          </cell>
          <cell r="B40">
            <v>735609</v>
          </cell>
          <cell r="C40">
            <v>735609</v>
          </cell>
          <cell r="D40">
            <v>735609</v>
          </cell>
          <cell r="E40">
            <v>735609</v>
          </cell>
          <cell r="F40">
            <v>735609</v>
          </cell>
          <cell r="G40">
            <v>735609</v>
          </cell>
          <cell r="H40">
            <v>735609</v>
          </cell>
          <cell r="I40">
            <v>0</v>
          </cell>
          <cell r="J40">
            <v>-4551678.8729564697</v>
          </cell>
          <cell r="K40">
            <v>-4173131.4665375054</v>
          </cell>
          <cell r="L40">
            <v>-4337485.1680750847</v>
          </cell>
          <cell r="M40">
            <v>-4315750.3235532194</v>
          </cell>
          <cell r="N40">
            <v>752802.6</v>
          </cell>
          <cell r="O40">
            <v>752802.6</v>
          </cell>
          <cell r="P40">
            <v>752802.6</v>
          </cell>
          <cell r="Q40">
            <v>752802.6</v>
          </cell>
          <cell r="R40">
            <v>752802.6</v>
          </cell>
          <cell r="S40">
            <v>752802.6</v>
          </cell>
          <cell r="T40">
            <v>752802.6</v>
          </cell>
          <cell r="U40">
            <v>752802.6</v>
          </cell>
          <cell r="V40">
            <v>752802.6</v>
          </cell>
          <cell r="W40">
            <v>828082.9</v>
          </cell>
          <cell r="X40">
            <v>828082.9</v>
          </cell>
          <cell r="Y40">
            <v>828082.9</v>
          </cell>
          <cell r="Z40">
            <v>828082.9</v>
          </cell>
          <cell r="AA40">
            <v>828082.9</v>
          </cell>
          <cell r="AB40">
            <v>828082.9</v>
          </cell>
          <cell r="AC40">
            <v>828082.9</v>
          </cell>
          <cell r="AD40">
            <v>828082.9</v>
          </cell>
          <cell r="AE40">
            <v>828082.9</v>
          </cell>
          <cell r="AF40">
            <v>828082.9</v>
          </cell>
          <cell r="AG40">
            <v>828082.9</v>
          </cell>
          <cell r="AH40">
            <v>828082.9</v>
          </cell>
          <cell r="AI40">
            <v>828082.9</v>
          </cell>
          <cell r="AJ40">
            <v>828082.9</v>
          </cell>
          <cell r="AK40">
            <v>828082.9</v>
          </cell>
          <cell r="AL40">
            <v>828082.9</v>
          </cell>
          <cell r="AM40">
            <v>828082.9</v>
          </cell>
          <cell r="AN40">
            <v>828082.9</v>
          </cell>
          <cell r="AO40">
            <v>828082.9</v>
          </cell>
          <cell r="AP40">
            <v>828082.9</v>
          </cell>
          <cell r="AQ40">
            <v>828082.9</v>
          </cell>
          <cell r="AR40">
            <v>828082.9</v>
          </cell>
          <cell r="AS40">
            <v>828082.9</v>
          </cell>
          <cell r="AT40">
            <v>828082.9</v>
          </cell>
          <cell r="AU40">
            <v>869487</v>
          </cell>
          <cell r="AV40">
            <v>869487</v>
          </cell>
          <cell r="AW40">
            <v>869487</v>
          </cell>
          <cell r="AX40">
            <v>869487</v>
          </cell>
          <cell r="AY40">
            <v>869487</v>
          </cell>
          <cell r="AZ40">
            <v>869487</v>
          </cell>
          <cell r="BA40">
            <v>869487</v>
          </cell>
          <cell r="BB40">
            <v>869487</v>
          </cell>
          <cell r="BC40">
            <v>869487</v>
          </cell>
          <cell r="BD40">
            <v>869487</v>
          </cell>
          <cell r="BE40">
            <v>869487</v>
          </cell>
          <cell r="BF40">
            <v>869487</v>
          </cell>
          <cell r="BG40">
            <v>869487</v>
          </cell>
          <cell r="BH40">
            <v>869487</v>
          </cell>
          <cell r="BI40">
            <v>869487</v>
          </cell>
          <cell r="BJ40">
            <v>869487</v>
          </cell>
          <cell r="BK40">
            <v>869487</v>
          </cell>
          <cell r="BL40">
            <v>869487</v>
          </cell>
          <cell r="BM40">
            <v>869487</v>
          </cell>
          <cell r="BN40">
            <v>869487</v>
          </cell>
          <cell r="BO40">
            <v>869487</v>
          </cell>
          <cell r="BP40">
            <v>869487</v>
          </cell>
          <cell r="BQ40">
            <v>869487</v>
          </cell>
          <cell r="BR40">
            <v>869487</v>
          </cell>
          <cell r="BS40">
            <v>912961.4</v>
          </cell>
          <cell r="BT40">
            <v>912961.4</v>
          </cell>
          <cell r="BU40">
            <v>912961.4</v>
          </cell>
          <cell r="BV40">
            <v>912961.4</v>
          </cell>
          <cell r="BW40">
            <v>912961.4</v>
          </cell>
          <cell r="BX40">
            <v>912961.4</v>
          </cell>
          <cell r="BY40">
            <v>912961.4</v>
          </cell>
          <cell r="BZ40">
            <v>912961.4</v>
          </cell>
          <cell r="CA40">
            <v>912961.4</v>
          </cell>
          <cell r="CB40">
            <v>912961.4</v>
          </cell>
          <cell r="CC40">
            <v>912961.4</v>
          </cell>
          <cell r="CD40">
            <v>912961.4</v>
          </cell>
          <cell r="CE40">
            <v>912961.4</v>
          </cell>
          <cell r="CF40">
            <v>912961.4</v>
          </cell>
          <cell r="CG40">
            <v>912961.4</v>
          </cell>
          <cell r="CH40">
            <v>912961.4</v>
          </cell>
          <cell r="CI40">
            <v>912961.4</v>
          </cell>
          <cell r="CJ40">
            <v>912961.4</v>
          </cell>
          <cell r="CK40">
            <v>912961.4</v>
          </cell>
          <cell r="CL40">
            <v>912961.4</v>
          </cell>
          <cell r="CM40">
            <v>912961.4</v>
          </cell>
          <cell r="CN40">
            <v>912961.4</v>
          </cell>
          <cell r="CO40">
            <v>912961.4</v>
          </cell>
          <cell r="CP40">
            <v>912961.4</v>
          </cell>
          <cell r="CQ40">
            <v>958609.44</v>
          </cell>
          <cell r="CR40">
            <v>958609.44</v>
          </cell>
          <cell r="CS40">
            <v>958609.44</v>
          </cell>
          <cell r="CT40">
            <v>958609.44</v>
          </cell>
          <cell r="CU40">
            <v>958609.44</v>
          </cell>
          <cell r="CV40">
            <v>958609.44</v>
          </cell>
          <cell r="CW40">
            <v>958609.44</v>
          </cell>
          <cell r="CX40">
            <v>958609.44</v>
          </cell>
          <cell r="CY40">
            <v>958609.44</v>
          </cell>
          <cell r="CZ40">
            <v>958609.44</v>
          </cell>
          <cell r="DA40">
            <v>958609.44</v>
          </cell>
          <cell r="DB40">
            <v>958609.44</v>
          </cell>
          <cell r="DC40">
            <v>958609.44</v>
          </cell>
          <cell r="DD40">
            <v>958609.44</v>
          </cell>
          <cell r="DE40">
            <v>958609.44</v>
          </cell>
          <cell r="DF40">
            <v>958609.44</v>
          </cell>
          <cell r="DG40">
            <v>958609.44</v>
          </cell>
          <cell r="DH40">
            <v>958609.44</v>
          </cell>
          <cell r="DI40">
            <v>958609.44</v>
          </cell>
          <cell r="DJ40">
            <v>958609.44</v>
          </cell>
          <cell r="DK40">
            <v>958609.44</v>
          </cell>
          <cell r="DL40">
            <v>958609.44</v>
          </cell>
          <cell r="DM40">
            <v>958609.44</v>
          </cell>
          <cell r="DN40">
            <v>958609.44</v>
          </cell>
          <cell r="DO40">
            <v>958609.44</v>
          </cell>
          <cell r="DP40">
            <v>958609.44</v>
          </cell>
          <cell r="DQ40">
            <v>958609.44</v>
          </cell>
        </row>
        <row r="41">
          <cell r="A41">
            <v>247</v>
          </cell>
          <cell r="B41">
            <v>45833</v>
          </cell>
          <cell r="C41">
            <v>45833</v>
          </cell>
          <cell r="D41">
            <v>45833</v>
          </cell>
          <cell r="E41">
            <v>45833</v>
          </cell>
          <cell r="F41">
            <v>45833</v>
          </cell>
          <cell r="G41">
            <v>45833</v>
          </cell>
          <cell r="H41">
            <v>45833</v>
          </cell>
          <cell r="I41">
            <v>-3693290.7969456632</v>
          </cell>
          <cell r="J41">
            <v>1.2107193470001221E-8</v>
          </cell>
          <cell r="K41">
            <v>0</v>
          </cell>
          <cell r="L41">
            <v>0</v>
          </cell>
          <cell r="M41">
            <v>1.9557774066925049E-8</v>
          </cell>
          <cell r="N41">
            <v>45833</v>
          </cell>
          <cell r="O41">
            <v>45833</v>
          </cell>
          <cell r="P41">
            <v>45833</v>
          </cell>
          <cell r="Q41">
            <v>45833</v>
          </cell>
          <cell r="R41">
            <v>45833</v>
          </cell>
          <cell r="S41">
            <v>45833</v>
          </cell>
          <cell r="T41">
            <v>45833</v>
          </cell>
          <cell r="U41">
            <v>45833</v>
          </cell>
          <cell r="V41">
            <v>45833</v>
          </cell>
          <cell r="W41">
            <v>45833</v>
          </cell>
          <cell r="X41">
            <v>45833</v>
          </cell>
          <cell r="Y41">
            <v>45833</v>
          </cell>
          <cell r="Z41">
            <v>45833</v>
          </cell>
          <cell r="AA41">
            <v>45833</v>
          </cell>
          <cell r="AB41">
            <v>45833</v>
          </cell>
          <cell r="AC41">
            <v>45833</v>
          </cell>
          <cell r="AD41">
            <v>45833</v>
          </cell>
          <cell r="AE41">
            <v>45833</v>
          </cell>
          <cell r="AF41">
            <v>45833</v>
          </cell>
          <cell r="AG41">
            <v>45833</v>
          </cell>
          <cell r="AH41">
            <v>45833</v>
          </cell>
          <cell r="AI41">
            <v>45833</v>
          </cell>
          <cell r="AJ41">
            <v>45833</v>
          </cell>
          <cell r="AK41">
            <v>45833</v>
          </cell>
          <cell r="AL41">
            <v>45833</v>
          </cell>
          <cell r="AM41">
            <v>45833</v>
          </cell>
          <cell r="AN41">
            <v>45833</v>
          </cell>
          <cell r="AO41">
            <v>45833</v>
          </cell>
          <cell r="AP41">
            <v>45833</v>
          </cell>
          <cell r="AQ41">
            <v>45833</v>
          </cell>
          <cell r="AR41">
            <v>45833</v>
          </cell>
          <cell r="AS41">
            <v>45833</v>
          </cell>
          <cell r="AT41">
            <v>45833</v>
          </cell>
          <cell r="AU41">
            <v>45833</v>
          </cell>
          <cell r="AV41">
            <v>45833</v>
          </cell>
          <cell r="AW41">
            <v>45833</v>
          </cell>
          <cell r="AX41">
            <v>45833</v>
          </cell>
          <cell r="AY41">
            <v>45833</v>
          </cell>
          <cell r="AZ41">
            <v>45833</v>
          </cell>
          <cell r="BA41">
            <v>45833</v>
          </cell>
          <cell r="BB41">
            <v>45833</v>
          </cell>
          <cell r="BC41">
            <v>45833</v>
          </cell>
          <cell r="BD41">
            <v>45833</v>
          </cell>
          <cell r="BE41">
            <v>45833</v>
          </cell>
          <cell r="BF41">
            <v>45833</v>
          </cell>
          <cell r="BG41">
            <v>45833</v>
          </cell>
          <cell r="BH41">
            <v>45833</v>
          </cell>
          <cell r="BI41">
            <v>45833</v>
          </cell>
          <cell r="BJ41">
            <v>45833</v>
          </cell>
          <cell r="BK41">
            <v>45833</v>
          </cell>
          <cell r="BL41">
            <v>45833</v>
          </cell>
          <cell r="BM41">
            <v>45833</v>
          </cell>
          <cell r="BN41">
            <v>45833</v>
          </cell>
          <cell r="BO41">
            <v>45833</v>
          </cell>
          <cell r="BP41">
            <v>45833</v>
          </cell>
          <cell r="BQ41">
            <v>45833</v>
          </cell>
          <cell r="BR41">
            <v>45833</v>
          </cell>
          <cell r="BS41">
            <v>45833</v>
          </cell>
          <cell r="BT41">
            <v>45833</v>
          </cell>
          <cell r="BU41">
            <v>45833</v>
          </cell>
          <cell r="BV41">
            <v>45833</v>
          </cell>
          <cell r="BW41">
            <v>45833</v>
          </cell>
          <cell r="BX41">
            <v>45833</v>
          </cell>
          <cell r="BY41">
            <v>45833</v>
          </cell>
          <cell r="BZ41">
            <v>45833</v>
          </cell>
          <cell r="CA41">
            <v>45833</v>
          </cell>
          <cell r="CB41">
            <v>45833</v>
          </cell>
          <cell r="CC41">
            <v>45833</v>
          </cell>
          <cell r="CD41">
            <v>45833</v>
          </cell>
          <cell r="CE41">
            <v>45833</v>
          </cell>
          <cell r="CF41">
            <v>45833</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row>
        <row r="42">
          <cell r="A42">
            <v>250</v>
          </cell>
          <cell r="B42">
            <v>45108</v>
          </cell>
          <cell r="C42">
            <v>45108</v>
          </cell>
          <cell r="D42">
            <v>45108</v>
          </cell>
          <cell r="E42">
            <v>45108</v>
          </cell>
          <cell r="F42">
            <v>45108</v>
          </cell>
          <cell r="G42">
            <v>45108</v>
          </cell>
          <cell r="H42">
            <v>45108</v>
          </cell>
          <cell r="I42">
            <v>45108</v>
          </cell>
          <cell r="J42">
            <v>45108</v>
          </cell>
          <cell r="K42">
            <v>45108</v>
          </cell>
          <cell r="L42">
            <v>45108</v>
          </cell>
          <cell r="M42">
            <v>45108</v>
          </cell>
          <cell r="N42">
            <v>45108</v>
          </cell>
          <cell r="O42">
            <v>45108</v>
          </cell>
          <cell r="P42">
            <v>45108</v>
          </cell>
          <cell r="Q42">
            <v>45108</v>
          </cell>
          <cell r="R42">
            <v>45108</v>
          </cell>
          <cell r="S42">
            <v>45108</v>
          </cell>
          <cell r="T42">
            <v>45108</v>
          </cell>
          <cell r="U42">
            <v>45108</v>
          </cell>
          <cell r="V42">
            <v>45108</v>
          </cell>
          <cell r="W42">
            <v>45108</v>
          </cell>
          <cell r="X42">
            <v>45108</v>
          </cell>
          <cell r="Y42">
            <v>45108</v>
          </cell>
          <cell r="Z42">
            <v>45108</v>
          </cell>
          <cell r="AA42">
            <v>45108</v>
          </cell>
          <cell r="AB42">
            <v>45108</v>
          </cell>
          <cell r="AC42">
            <v>45108</v>
          </cell>
          <cell r="AD42">
            <v>45108</v>
          </cell>
          <cell r="AE42">
            <v>45108</v>
          </cell>
          <cell r="AF42">
            <v>45108</v>
          </cell>
          <cell r="AG42">
            <v>45108</v>
          </cell>
          <cell r="AH42">
            <v>45108</v>
          </cell>
          <cell r="AI42">
            <v>45108</v>
          </cell>
          <cell r="AJ42">
            <v>45108</v>
          </cell>
          <cell r="AK42">
            <v>45108</v>
          </cell>
          <cell r="AL42">
            <v>45108</v>
          </cell>
          <cell r="AM42">
            <v>45108</v>
          </cell>
          <cell r="AN42">
            <v>45108</v>
          </cell>
          <cell r="AO42">
            <v>45108</v>
          </cell>
          <cell r="AP42">
            <v>45108</v>
          </cell>
          <cell r="AQ42">
            <v>45108</v>
          </cell>
          <cell r="AR42">
            <v>45108</v>
          </cell>
          <cell r="AS42">
            <v>45108</v>
          </cell>
          <cell r="AT42">
            <v>45108</v>
          </cell>
          <cell r="AU42">
            <v>45108</v>
          </cell>
          <cell r="AV42">
            <v>45108</v>
          </cell>
          <cell r="AW42">
            <v>45108</v>
          </cell>
          <cell r="AX42">
            <v>45108</v>
          </cell>
          <cell r="AY42">
            <v>45108</v>
          </cell>
          <cell r="AZ42">
            <v>45108</v>
          </cell>
          <cell r="BA42">
            <v>45108</v>
          </cell>
          <cell r="BB42">
            <v>45108</v>
          </cell>
          <cell r="BC42">
            <v>45108</v>
          </cell>
          <cell r="BD42">
            <v>45108</v>
          </cell>
          <cell r="BE42">
            <v>45108</v>
          </cell>
          <cell r="BF42">
            <v>45108</v>
          </cell>
          <cell r="BG42">
            <v>45108</v>
          </cell>
          <cell r="BH42">
            <v>45108</v>
          </cell>
          <cell r="BI42">
            <v>45108</v>
          </cell>
          <cell r="BJ42">
            <v>45108</v>
          </cell>
          <cell r="BK42">
            <v>45108</v>
          </cell>
          <cell r="BL42">
            <v>45108</v>
          </cell>
          <cell r="BM42">
            <v>45108</v>
          </cell>
          <cell r="BN42">
            <v>45108</v>
          </cell>
          <cell r="BO42">
            <v>45108</v>
          </cell>
          <cell r="BP42">
            <v>45108</v>
          </cell>
          <cell r="BQ42">
            <v>45108</v>
          </cell>
          <cell r="BR42">
            <v>45108</v>
          </cell>
          <cell r="BS42">
            <v>45108</v>
          </cell>
          <cell r="BT42">
            <v>45108</v>
          </cell>
          <cell r="BU42">
            <v>45108</v>
          </cell>
          <cell r="BV42">
            <v>45108</v>
          </cell>
          <cell r="BW42">
            <v>45108</v>
          </cell>
          <cell r="BX42">
            <v>45108</v>
          </cell>
          <cell r="BY42">
            <v>45108</v>
          </cell>
          <cell r="BZ42">
            <v>45108</v>
          </cell>
          <cell r="CA42">
            <v>45108</v>
          </cell>
          <cell r="CB42">
            <v>45108</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row>
        <row r="43">
          <cell r="A43">
            <v>265</v>
          </cell>
          <cell r="B43">
            <v>-266810.00529350323</v>
          </cell>
          <cell r="C43">
            <v>-267033.28811338323</v>
          </cell>
          <cell r="D43">
            <v>-272250.65018275322</v>
          </cell>
          <cell r="E43">
            <v>-287718.22941067314</v>
          </cell>
          <cell r="F43">
            <v>-267311.03559261322</v>
          </cell>
          <cell r="G43">
            <v>-273554.04872857319</v>
          </cell>
          <cell r="H43">
            <v>-295895.02922761318</v>
          </cell>
          <cell r="I43">
            <v>-295265.72647614317</v>
          </cell>
          <cell r="J43">
            <v>-299459.39108775317</v>
          </cell>
          <cell r="K43">
            <v>-293403.30265338317</v>
          </cell>
          <cell r="L43">
            <v>-293497.41158209316</v>
          </cell>
          <cell r="M43">
            <v>-274116.73746482318</v>
          </cell>
          <cell r="N43">
            <v>-295895.02922761318</v>
          </cell>
          <cell r="O43">
            <v>-295265.72647614317</v>
          </cell>
          <cell r="P43">
            <v>-299459.39108775317</v>
          </cell>
          <cell r="Q43">
            <v>-293403.30265338317</v>
          </cell>
          <cell r="R43">
            <v>-293497.41158209316</v>
          </cell>
          <cell r="S43">
            <v>-274116.73746482318</v>
          </cell>
          <cell r="T43">
            <v>-272724.63747634174</v>
          </cell>
          <cell r="U43">
            <v>-272954.80681992171</v>
          </cell>
          <cell r="V43">
            <v>-278302.92938283173</v>
          </cell>
          <cell r="W43">
            <v>-294157.52910429169</v>
          </cell>
          <cell r="X43">
            <v>-273240.48098430171</v>
          </cell>
          <cell r="Y43">
            <v>-279639.89002286171</v>
          </cell>
          <cell r="Z43">
            <v>-281811.6451419178</v>
          </cell>
          <cell r="AA43">
            <v>-281909.12288058782</v>
          </cell>
          <cell r="AB43">
            <v>-282006.83839139779</v>
          </cell>
          <cell r="AC43">
            <v>-282104.78085622779</v>
          </cell>
          <cell r="AD43">
            <v>-282202.93109319778</v>
          </cell>
          <cell r="AE43">
            <v>-282301.32848871779</v>
          </cell>
          <cell r="AF43">
            <v>-282399.95365637779</v>
          </cell>
          <cell r="AG43">
            <v>-282498.81618711777</v>
          </cell>
          <cell r="AH43">
            <v>-282597.9162854678</v>
          </cell>
          <cell r="AI43">
            <v>-282697.24395142781</v>
          </cell>
          <cell r="AJ43">
            <v>-282796.79898046778</v>
          </cell>
          <cell r="AK43">
            <v>-282896.59178164776</v>
          </cell>
          <cell r="AL43">
            <v>-285367.42728843266</v>
          </cell>
          <cell r="AM43">
            <v>-285367.42728843266</v>
          </cell>
          <cell r="AN43">
            <v>-285367.42728843266</v>
          </cell>
          <cell r="AO43">
            <v>-285367.42728843266</v>
          </cell>
          <cell r="AP43">
            <v>-285367.42728843266</v>
          </cell>
          <cell r="AQ43">
            <v>-285367.42728843266</v>
          </cell>
          <cell r="AR43">
            <v>-285367.42728843266</v>
          </cell>
          <cell r="AS43">
            <v>-285367.42728843266</v>
          </cell>
          <cell r="AT43">
            <v>-285367.42728843266</v>
          </cell>
          <cell r="AU43">
            <v>-285367.42728843266</v>
          </cell>
          <cell r="AV43">
            <v>-285367.42728843266</v>
          </cell>
          <cell r="AW43">
            <v>-285367.42728843266</v>
          </cell>
          <cell r="AX43">
            <v>-438780.82787020638</v>
          </cell>
          <cell r="AY43">
            <v>-438780.82787020638</v>
          </cell>
          <cell r="AZ43">
            <v>-438780.82787020638</v>
          </cell>
          <cell r="BA43">
            <v>-438780.82787020638</v>
          </cell>
          <cell r="BB43">
            <v>-438780.82787020638</v>
          </cell>
          <cell r="BC43">
            <v>-438780.82787020638</v>
          </cell>
          <cell r="BD43">
            <v>-438780.82787020638</v>
          </cell>
          <cell r="BE43">
            <v>-438780.82787020638</v>
          </cell>
          <cell r="BF43">
            <v>-438780.82787020638</v>
          </cell>
          <cell r="BG43">
            <v>-438780.82787020638</v>
          </cell>
          <cell r="BH43">
            <v>-438780.82787020638</v>
          </cell>
          <cell r="BI43">
            <v>-438780.82787020638</v>
          </cell>
          <cell r="BJ43">
            <v>-320026.68514510529</v>
          </cell>
          <cell r="BK43">
            <v>-320026.68514510529</v>
          </cell>
          <cell r="BL43">
            <v>-320026.68514510529</v>
          </cell>
          <cell r="BM43">
            <v>-320026.68514510529</v>
          </cell>
          <cell r="BN43">
            <v>-320026.68514510529</v>
          </cell>
          <cell r="BO43">
            <v>-320026.68514510529</v>
          </cell>
          <cell r="BP43">
            <v>-320026.68514510529</v>
          </cell>
          <cell r="BQ43">
            <v>-320026.68514510529</v>
          </cell>
          <cell r="BR43">
            <v>-320026.68514510529</v>
          </cell>
          <cell r="BS43">
            <v>-320026.68514510529</v>
          </cell>
          <cell r="BT43">
            <v>-320026.68514510529</v>
          </cell>
          <cell r="BU43">
            <v>-320026.68514510529</v>
          </cell>
          <cell r="BV43">
            <v>-332102.31801650918</v>
          </cell>
          <cell r="BW43">
            <v>-332102.31801650918</v>
          </cell>
          <cell r="BX43">
            <v>-332102.31801650918</v>
          </cell>
          <cell r="BY43">
            <v>-332102.31801650918</v>
          </cell>
          <cell r="BZ43">
            <v>-332102.31801650918</v>
          </cell>
          <cell r="CA43">
            <v>-332102.31801650918</v>
          </cell>
          <cell r="CB43">
            <v>-332102.31801650918</v>
          </cell>
          <cell r="CC43">
            <v>-332102.31801650918</v>
          </cell>
          <cell r="CD43">
            <v>-332102.31801650918</v>
          </cell>
          <cell r="CE43">
            <v>-332102.31801650918</v>
          </cell>
          <cell r="CF43">
            <v>-332102.31801650918</v>
          </cell>
          <cell r="CG43">
            <v>-332102.31801650918</v>
          </cell>
          <cell r="CH43">
            <v>-335285.47827792208</v>
          </cell>
          <cell r="CI43">
            <v>-335285.47827792208</v>
          </cell>
          <cell r="CJ43">
            <v>-335285.47827792208</v>
          </cell>
          <cell r="CK43">
            <v>-335285.47827792208</v>
          </cell>
          <cell r="CL43">
            <v>-335285.47827792208</v>
          </cell>
          <cell r="CM43">
            <v>-335285.47827792208</v>
          </cell>
          <cell r="CN43">
            <v>-335285.47827792208</v>
          </cell>
          <cell r="CO43">
            <v>-335285.47827792208</v>
          </cell>
          <cell r="CP43">
            <v>-335285.47827792208</v>
          </cell>
          <cell r="CQ43">
            <v>-335285.47827792208</v>
          </cell>
          <cell r="CR43">
            <v>-335285.47827792208</v>
          </cell>
          <cell r="CS43">
            <v>-335285.47827792208</v>
          </cell>
          <cell r="CT43">
            <v>-346791.86123124528</v>
          </cell>
          <cell r="CU43">
            <v>-346791.86123124528</v>
          </cell>
          <cell r="CV43">
            <v>-346791.86123124528</v>
          </cell>
          <cell r="CW43">
            <v>-346791.86123124528</v>
          </cell>
          <cell r="CX43">
            <v>-346791.86123124528</v>
          </cell>
          <cell r="CY43">
            <v>-346791.86123124528</v>
          </cell>
          <cell r="CZ43">
            <v>-346791.86123124528</v>
          </cell>
          <cell r="DA43">
            <v>-346791.86123124528</v>
          </cell>
          <cell r="DB43">
            <v>-346791.86123124528</v>
          </cell>
          <cell r="DC43">
            <v>-346791.86123124528</v>
          </cell>
          <cell r="DD43">
            <v>-346791.86123124528</v>
          </cell>
          <cell r="DE43">
            <v>-346791.86123124528</v>
          </cell>
          <cell r="DF43">
            <v>-348497.88117629866</v>
          </cell>
          <cell r="DG43">
            <v>-348497.88117629866</v>
          </cell>
          <cell r="DH43">
            <v>-348497.88117629866</v>
          </cell>
          <cell r="DI43">
            <v>-348497.88117629866</v>
          </cell>
          <cell r="DJ43">
            <v>-348497.88117629866</v>
          </cell>
          <cell r="DK43">
            <v>-348497.88117629866</v>
          </cell>
          <cell r="DL43">
            <v>-348497.88117629866</v>
          </cell>
          <cell r="DM43">
            <v>-348497.88117629866</v>
          </cell>
          <cell r="DN43">
            <v>-348497.88117629866</v>
          </cell>
          <cell r="DO43">
            <v>-348497.88117629866</v>
          </cell>
          <cell r="DP43">
            <v>-348497.88117629866</v>
          </cell>
          <cell r="DQ43">
            <v>-348497.88117629866</v>
          </cell>
        </row>
        <row r="44">
          <cell r="A44">
            <v>362</v>
          </cell>
          <cell r="B44">
            <v>0</v>
          </cell>
          <cell r="C44">
            <v>0</v>
          </cell>
          <cell r="D44">
            <v>0</v>
          </cell>
          <cell r="E44">
            <v>0</v>
          </cell>
          <cell r="F44">
            <v>0</v>
          </cell>
          <cell r="G44">
            <v>0</v>
          </cell>
          <cell r="H44">
            <v>-147992.79571821113</v>
          </cell>
          <cell r="I44">
            <v>13338.865143291639</v>
          </cell>
          <cell r="J44">
            <v>-1563.9150243551946</v>
          </cell>
          <cell r="K44">
            <v>-22469.128637934984</v>
          </cell>
          <cell r="L44">
            <v>110342.80269802365</v>
          </cell>
          <cell r="M44">
            <v>-158.21683260024062</v>
          </cell>
          <cell r="N44">
            <v>50.37095234503618</v>
          </cell>
          <cell r="O44">
            <v>19830.507298051023</v>
          </cell>
          <cell r="P44">
            <v>3419.515316465855</v>
          </cell>
          <cell r="Q44">
            <v>32516.359632297863</v>
          </cell>
          <cell r="R44">
            <v>33.263833434999619</v>
          </cell>
          <cell r="S44">
            <v>9315.5560778487579</v>
          </cell>
          <cell r="T44">
            <v>-3323.1694628468044</v>
          </cell>
          <cell r="U44">
            <v>48.127755904998864</v>
          </cell>
          <cell r="V44">
            <v>-177.87306721985877</v>
          </cell>
          <cell r="W44">
            <v>11453.156267909995</v>
          </cell>
          <cell r="X44">
            <v>13954.41490543203</v>
          </cell>
          <cell r="Y44">
            <v>4200.6569055300015</v>
          </cell>
          <cell r="Z44">
            <v>43.533677759788951</v>
          </cell>
          <cell r="AA44">
            <v>8990.7821452293083</v>
          </cell>
          <cell r="AB44">
            <v>1752.4507588333302</v>
          </cell>
          <cell r="AC44">
            <v>22376.875225915228</v>
          </cell>
          <cell r="AD44">
            <v>-7.5111881948971053</v>
          </cell>
          <cell r="AE44">
            <v>-12763.443268805748</v>
          </cell>
          <cell r="AF44">
            <v>-3386.2744717492205</v>
          </cell>
          <cell r="AG44">
            <v>8503.3419560584589</v>
          </cell>
          <cell r="AH44">
            <v>252.76699026013452</v>
          </cell>
          <cell r="AI44">
            <v>-4803.5786829686349</v>
          </cell>
          <cell r="AJ44">
            <v>6628.7118431024128</v>
          </cell>
          <cell r="AK44">
            <v>24667.928631069652</v>
          </cell>
          <cell r="AL44">
            <v>5147.6930592935232</v>
          </cell>
          <cell r="AM44">
            <v>5509.9284804802983</v>
          </cell>
          <cell r="AN44">
            <v>1219.1002336429522</v>
          </cell>
          <cell r="AO44">
            <v>17417.012569327613</v>
          </cell>
          <cell r="AP44">
            <v>-28.971725895027205</v>
          </cell>
          <cell r="AQ44">
            <v>-37304.382931187509</v>
          </cell>
          <cell r="AR44">
            <v>1193.8608836525193</v>
          </cell>
          <cell r="AS44">
            <v>25302.207751437367</v>
          </cell>
          <cell r="AT44">
            <v>74.893923039905516</v>
          </cell>
          <cell r="AU44">
            <v>-21015.795813529468</v>
          </cell>
          <cell r="AV44">
            <v>-7238.8133993441061</v>
          </cell>
          <cell r="AW44">
            <v>25114.036412700061</v>
          </cell>
          <cell r="AX44">
            <v>38337.166233832417</v>
          </cell>
          <cell r="AY44">
            <v>582.5908285360531</v>
          </cell>
          <cell r="AZ44">
            <v>648.51628070830122</v>
          </cell>
          <cell r="BA44">
            <v>14602.404749881134</v>
          </cell>
          <cell r="BB44">
            <v>-22453.042806134559</v>
          </cell>
          <cell r="BC44">
            <v>-40956.759180796478</v>
          </cell>
          <cell r="BD44">
            <v>4176.9124182723426</v>
          </cell>
          <cell r="BE44">
            <v>43087.224029805191</v>
          </cell>
          <cell r="BF44">
            <v>-5237.3180904223491</v>
          </cell>
          <cell r="BG44">
            <v>-36052.392778312096</v>
          </cell>
          <cell r="BH44">
            <v>-11130.269277502926</v>
          </cell>
          <cell r="BI44">
            <v>28701.695480697112</v>
          </cell>
          <cell r="BJ44">
            <v>58105.815981757056</v>
          </cell>
          <cell r="BK44">
            <v>78.660592680254538</v>
          </cell>
          <cell r="BL44">
            <v>376.24786810901662</v>
          </cell>
          <cell r="BM44">
            <v>11612.428263908023</v>
          </cell>
          <cell r="BN44">
            <v>-42562.485698609293</v>
          </cell>
          <cell r="BO44">
            <v>-40767.560814621596</v>
          </cell>
          <cell r="BP44">
            <v>4402.2043152714614</v>
          </cell>
          <cell r="BQ44">
            <v>58677.334014925596</v>
          </cell>
          <cell r="BR44">
            <v>-190.43381591978104</v>
          </cell>
          <cell r="BS44">
            <v>-31438.894475055517</v>
          </cell>
          <cell r="BT44">
            <v>-23287.711454023316</v>
          </cell>
          <cell r="BU44">
            <v>34719.554293906025</v>
          </cell>
          <cell r="BV44">
            <v>41911.758158818739</v>
          </cell>
          <cell r="BW44">
            <v>-1630.8778601539682</v>
          </cell>
          <cell r="BX44">
            <v>500.70520840649249</v>
          </cell>
          <cell r="BY44">
            <v>6018.7321686777423</v>
          </cell>
          <cell r="BZ44">
            <v>-58735.733279888009</v>
          </cell>
          <cell r="CA44">
            <v>-46643.122964456517</v>
          </cell>
          <cell r="CB44">
            <v>15409.935840330099</v>
          </cell>
          <cell r="CC44">
            <v>66825.76801251281</v>
          </cell>
          <cell r="CD44">
            <v>327.66091329985284</v>
          </cell>
          <cell r="CE44">
            <v>-11737.79619825866</v>
          </cell>
          <cell r="CF44">
            <v>-34373.731862239511</v>
          </cell>
          <cell r="CG44">
            <v>41160.181120034125</v>
          </cell>
          <cell r="CH44">
            <v>13167.59860861414</v>
          </cell>
          <cell r="CI44">
            <v>-967.86169841980063</v>
          </cell>
          <cell r="CJ44">
            <v>790.23994608478165</v>
          </cell>
          <cell r="CK44">
            <v>2848.6544043972108</v>
          </cell>
          <cell r="CL44">
            <v>-69661.901596220152</v>
          </cell>
          <cell r="CM44">
            <v>-58107.465266641047</v>
          </cell>
          <cell r="CN44">
            <v>35294.320691366542</v>
          </cell>
          <cell r="CO44">
            <v>67116.936366854876</v>
          </cell>
          <cell r="CP44">
            <v>280.85221140007087</v>
          </cell>
          <cell r="CQ44">
            <v>-32863.908586212332</v>
          </cell>
          <cell r="CR44">
            <v>5325.237181758017</v>
          </cell>
          <cell r="CS44">
            <v>-6207.2349658358435</v>
          </cell>
          <cell r="CT44">
            <v>40088.604446409248</v>
          </cell>
          <cell r="CU44">
            <v>-4101.1817930395428</v>
          </cell>
          <cell r="CV44">
            <v>1079.6737784592606</v>
          </cell>
          <cell r="CW44">
            <v>4850.1286466148813</v>
          </cell>
          <cell r="CX44">
            <v>-35179.135257556482</v>
          </cell>
          <cell r="CY44">
            <v>-83499.683211666605</v>
          </cell>
          <cell r="CZ44">
            <v>60042.041217630329</v>
          </cell>
          <cell r="DA44">
            <v>37728.641660266905</v>
          </cell>
          <cell r="DB44">
            <v>121.7026249400427</v>
          </cell>
          <cell r="DC44">
            <v>-18427.765439551265</v>
          </cell>
          <cell r="DD44">
            <v>361.97289952278436</v>
          </cell>
          <cell r="DE44">
            <v>1034.3116958887024</v>
          </cell>
          <cell r="DF44">
            <v>25958.838348386707</v>
          </cell>
          <cell r="DG44">
            <v>1763.0090477026934</v>
          </cell>
          <cell r="DH44">
            <v>1207.2519772753735</v>
          </cell>
          <cell r="DI44">
            <v>5659.0641708628791</v>
          </cell>
          <cell r="DJ44">
            <v>-37.464412765087154</v>
          </cell>
          <cell r="DK44">
            <v>-40635.150433860101</v>
          </cell>
          <cell r="DL44">
            <v>-81720.354312999712</v>
          </cell>
          <cell r="DM44">
            <v>83692.947013439174</v>
          </cell>
          <cell r="DN44">
            <v>14880.353938841688</v>
          </cell>
          <cell r="DO44">
            <v>722.912171786008</v>
          </cell>
          <cell r="DP44">
            <v>-20667.942418605813</v>
          </cell>
          <cell r="DQ44">
            <v>-1248.481315439946</v>
          </cell>
        </row>
        <row r="45">
          <cell r="A45">
            <v>363</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row>
        <row r="46">
          <cell r="A46">
            <v>370</v>
          </cell>
          <cell r="B46">
            <v>342212.97</v>
          </cell>
          <cell r="C46">
            <v>-6725</v>
          </cell>
          <cell r="D46">
            <v>7426.16</v>
          </cell>
          <cell r="E46">
            <v>-4910.76</v>
          </cell>
          <cell r="F46">
            <v>5598.2181332479777</v>
          </cell>
          <cell r="G46">
            <v>-2107567.127158585</v>
          </cell>
          <cell r="H46">
            <v>-249596.99028235098</v>
          </cell>
          <cell r="I46">
            <v>423367.24470494874</v>
          </cell>
          <cell r="J46">
            <v>135352.29487598158</v>
          </cell>
          <cell r="K46">
            <v>-105404.44817525132</v>
          </cell>
          <cell r="L46">
            <v>615061.82593776972</v>
          </cell>
          <cell r="M46">
            <v>836430.35531205731</v>
          </cell>
          <cell r="N46">
            <v>219447.61261240326</v>
          </cell>
          <cell r="O46">
            <v>219488.22646114352</v>
          </cell>
          <cell r="P46">
            <v>0</v>
          </cell>
          <cell r="Q46">
            <v>4.6931852007024522E-10</v>
          </cell>
          <cell r="R46">
            <v>-3.9085926966696084E-10</v>
          </cell>
          <cell r="S46">
            <v>-719075.15800416959</v>
          </cell>
          <cell r="T46">
            <v>-157170.53013217516</v>
          </cell>
          <cell r="U46">
            <v>363687.19284844142</v>
          </cell>
          <cell r="V46">
            <v>145002.94587706577</v>
          </cell>
          <cell r="W46">
            <v>-205783.09541746491</v>
          </cell>
          <cell r="X46">
            <v>-92779.422730384424</v>
          </cell>
          <cell r="Y46">
            <v>111626.44859645737</v>
          </cell>
          <cell r="Z46">
            <v>207827.09180299882</v>
          </cell>
          <cell r="AA46">
            <v>346664.52715923043</v>
          </cell>
          <cell r="AB46">
            <v>3.9045856244489051E-10</v>
          </cell>
          <cell r="AC46">
            <v>-4.6931860158370776E-10</v>
          </cell>
          <cell r="AD46">
            <v>0</v>
          </cell>
          <cell r="AE46">
            <v>-783737.54330475465</v>
          </cell>
          <cell r="AF46">
            <v>-154451.79960362613</v>
          </cell>
          <cell r="AG46">
            <v>383004.54978220462</v>
          </cell>
          <cell r="AH46">
            <v>151091.50845727994</v>
          </cell>
          <cell r="AI46">
            <v>-210262.98497556156</v>
          </cell>
          <cell r="AJ46">
            <v>-94353.967832077265</v>
          </cell>
          <cell r="AK46">
            <v>106885.48513338799</v>
          </cell>
          <cell r="AL46">
            <v>207843.66015904496</v>
          </cell>
          <cell r="AM46">
            <v>388221.46682404465</v>
          </cell>
          <cell r="AN46">
            <v>5759.6253600568652</v>
          </cell>
          <cell r="AO46">
            <v>-4.6931868309717029E-10</v>
          </cell>
          <cell r="AP46">
            <v>3.908594326938859E-10</v>
          </cell>
          <cell r="AQ46">
            <v>-815714.0377788163</v>
          </cell>
          <cell r="AR46">
            <v>-169044.97397782328</v>
          </cell>
          <cell r="AS46">
            <v>399969.63883229333</v>
          </cell>
          <cell r="AT46">
            <v>152158.09533429361</v>
          </cell>
          <cell r="AU46">
            <v>-209498.96368315493</v>
          </cell>
          <cell r="AV46">
            <v>-134082.41800292101</v>
          </cell>
          <cell r="AW46">
            <v>68415.697772883184</v>
          </cell>
          <cell r="AX46">
            <v>390186.0332059731</v>
          </cell>
          <cell r="AY46">
            <v>259703.33404059874</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row>
        <row r="47">
          <cell r="A47">
            <v>371</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row>
        <row r="48">
          <cell r="A48">
            <v>372</v>
          </cell>
          <cell r="B48">
            <v>175715.92</v>
          </cell>
          <cell r="C48">
            <v>175715.92</v>
          </cell>
          <cell r="D48">
            <v>175715.92</v>
          </cell>
          <cell r="E48">
            <v>175715.92</v>
          </cell>
          <cell r="F48">
            <v>175715.92</v>
          </cell>
          <cell r="G48">
            <v>175715.92</v>
          </cell>
          <cell r="H48">
            <v>175715.92</v>
          </cell>
          <cell r="I48">
            <v>175715.92</v>
          </cell>
          <cell r="J48">
            <v>175715.92</v>
          </cell>
          <cell r="K48">
            <v>175715.92</v>
          </cell>
          <cell r="L48">
            <v>175715.92</v>
          </cell>
          <cell r="M48">
            <v>175715.92</v>
          </cell>
          <cell r="N48">
            <v>180114.33</v>
          </cell>
          <cell r="O48">
            <v>180114.33</v>
          </cell>
          <cell r="P48">
            <v>180114.33</v>
          </cell>
          <cell r="Q48">
            <v>180114.33</v>
          </cell>
          <cell r="R48">
            <v>180114.33</v>
          </cell>
          <cell r="S48">
            <v>180114.33</v>
          </cell>
          <cell r="T48">
            <v>180114.33</v>
          </cell>
          <cell r="U48">
            <v>180114.33</v>
          </cell>
          <cell r="V48">
            <v>180114.33</v>
          </cell>
          <cell r="W48">
            <v>180114.33</v>
          </cell>
          <cell r="X48">
            <v>180114.33</v>
          </cell>
          <cell r="Y48">
            <v>180114.33</v>
          </cell>
          <cell r="Z48">
            <v>184622.67</v>
          </cell>
          <cell r="AA48">
            <v>184622.67</v>
          </cell>
          <cell r="AB48">
            <v>184622.67</v>
          </cell>
          <cell r="AC48">
            <v>184622.67</v>
          </cell>
          <cell r="AD48">
            <v>184622.67</v>
          </cell>
          <cell r="AE48">
            <v>184622.67</v>
          </cell>
          <cell r="AF48">
            <v>184622.67</v>
          </cell>
          <cell r="AG48">
            <v>184622.67</v>
          </cell>
          <cell r="AH48">
            <v>184622.67</v>
          </cell>
          <cell r="AI48">
            <v>184622.67</v>
          </cell>
          <cell r="AJ48">
            <v>184622.67</v>
          </cell>
          <cell r="AK48">
            <v>184622.67</v>
          </cell>
          <cell r="AL48">
            <v>189241</v>
          </cell>
          <cell r="AM48">
            <v>189241</v>
          </cell>
          <cell r="AN48">
            <v>189241</v>
          </cell>
          <cell r="AO48">
            <v>189241</v>
          </cell>
          <cell r="AP48">
            <v>189241</v>
          </cell>
          <cell r="AQ48">
            <v>189241</v>
          </cell>
          <cell r="AR48">
            <v>189241</v>
          </cell>
          <cell r="AS48">
            <v>189241</v>
          </cell>
          <cell r="AT48">
            <v>189241</v>
          </cell>
          <cell r="AU48">
            <v>189241</v>
          </cell>
          <cell r="AV48">
            <v>189241</v>
          </cell>
          <cell r="AW48">
            <v>189241</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row>
        <row r="49">
          <cell r="A49">
            <v>473</v>
          </cell>
          <cell r="B49">
            <v>-601298.35166446283</v>
          </cell>
          <cell r="C49">
            <v>-601298.35492749827</v>
          </cell>
          <cell r="D49">
            <v>-601298.3523936742</v>
          </cell>
          <cell r="E49">
            <v>-601298.35446326784</v>
          </cell>
          <cell r="F49">
            <v>-601298.35706729267</v>
          </cell>
          <cell r="G49">
            <v>-601298.35187302122</v>
          </cell>
          <cell r="H49">
            <v>-601298.35706729267</v>
          </cell>
          <cell r="I49">
            <v>-601298.35706729267</v>
          </cell>
          <cell r="J49">
            <v>-601298.35694204213</v>
          </cell>
          <cell r="K49">
            <v>-601298.35193392623</v>
          </cell>
          <cell r="L49">
            <v>-601298.35023617046</v>
          </cell>
          <cell r="M49">
            <v>-601298.3541</v>
          </cell>
          <cell r="N49">
            <v>-601298.3541</v>
          </cell>
          <cell r="O49">
            <v>-601298.3541</v>
          </cell>
          <cell r="P49">
            <v>-601298.3541</v>
          </cell>
          <cell r="Q49">
            <v>-601298.3541</v>
          </cell>
          <cell r="R49">
            <v>-601298.3541</v>
          </cell>
          <cell r="S49">
            <v>-601298.3541</v>
          </cell>
          <cell r="T49">
            <v>-601298.3541</v>
          </cell>
          <cell r="U49">
            <v>-601298.3541</v>
          </cell>
          <cell r="V49">
            <v>-601298.3541</v>
          </cell>
          <cell r="W49">
            <v>-601298.3541</v>
          </cell>
          <cell r="X49">
            <v>-601298.3541</v>
          </cell>
          <cell r="Y49">
            <v>-601298.3541</v>
          </cell>
          <cell r="Z49">
            <v>-601298.3541</v>
          </cell>
          <cell r="AA49">
            <v>-601298.3541</v>
          </cell>
          <cell r="AB49">
            <v>-601298.3541</v>
          </cell>
          <cell r="AC49">
            <v>-601298.3541</v>
          </cell>
          <cell r="AD49">
            <v>-601298.3541</v>
          </cell>
          <cell r="AE49">
            <v>-601298.3541</v>
          </cell>
          <cell r="AF49">
            <v>-601298.3541</v>
          </cell>
          <cell r="AG49">
            <v>-601298.3541</v>
          </cell>
          <cell r="AH49">
            <v>-601298.3541</v>
          </cell>
          <cell r="AI49">
            <v>-601298.3541</v>
          </cell>
          <cell r="AJ49">
            <v>-601298.3541</v>
          </cell>
          <cell r="AK49">
            <v>-601298.3541</v>
          </cell>
          <cell r="AL49">
            <v>-601298.3541</v>
          </cell>
          <cell r="AM49">
            <v>-601298.3541</v>
          </cell>
          <cell r="AN49">
            <v>-601298.3541</v>
          </cell>
          <cell r="AO49">
            <v>-601298.3541</v>
          </cell>
          <cell r="AP49">
            <v>-601298.3541</v>
          </cell>
          <cell r="AQ49">
            <v>-601298.3541</v>
          </cell>
          <cell r="AR49">
            <v>-601298.3541</v>
          </cell>
          <cell r="AS49">
            <v>-601298.3541</v>
          </cell>
          <cell r="AT49">
            <v>-601298.3541</v>
          </cell>
          <cell r="AU49">
            <v>-601298.3541</v>
          </cell>
          <cell r="AV49">
            <v>-601298.3541</v>
          </cell>
          <cell r="AW49">
            <v>-601298.3541</v>
          </cell>
          <cell r="AX49">
            <v>-601298.3541</v>
          </cell>
          <cell r="AY49">
            <v>-601298.3541</v>
          </cell>
          <cell r="AZ49">
            <v>-601298.3541</v>
          </cell>
          <cell r="BA49">
            <v>-601298.3541</v>
          </cell>
          <cell r="BB49">
            <v>-601298.3541</v>
          </cell>
          <cell r="BC49">
            <v>-601298.3541</v>
          </cell>
          <cell r="BD49">
            <v>-601298.3541</v>
          </cell>
          <cell r="BE49">
            <v>-601298.3541</v>
          </cell>
          <cell r="BF49">
            <v>-601298.3541</v>
          </cell>
          <cell r="BG49">
            <v>-601298.3541</v>
          </cell>
          <cell r="BH49">
            <v>-601298.3541</v>
          </cell>
          <cell r="BI49">
            <v>-601298.3541</v>
          </cell>
          <cell r="BJ49">
            <v>-601298.3541</v>
          </cell>
          <cell r="BK49">
            <v>-601298.3541</v>
          </cell>
          <cell r="BL49">
            <v>-601298.3541</v>
          </cell>
          <cell r="BM49">
            <v>-601298.3541</v>
          </cell>
          <cell r="BN49">
            <v>-601298.3541</v>
          </cell>
          <cell r="BO49">
            <v>-601298.3541</v>
          </cell>
          <cell r="BP49">
            <v>-601298.3541</v>
          </cell>
          <cell r="BQ49">
            <v>-601298.3541</v>
          </cell>
          <cell r="BR49">
            <v>-601298.3541</v>
          </cell>
          <cell r="BS49">
            <v>-601298.3541</v>
          </cell>
          <cell r="BT49">
            <v>-601298.3541</v>
          </cell>
          <cell r="BU49">
            <v>-601298.3541</v>
          </cell>
          <cell r="BV49">
            <v>-601298.3541</v>
          </cell>
          <cell r="BW49">
            <v>-601298.3541</v>
          </cell>
          <cell r="BX49">
            <v>-601298.3541</v>
          </cell>
          <cell r="BY49">
            <v>-601298.3541</v>
          </cell>
          <cell r="BZ49">
            <v>-601298.3541</v>
          </cell>
          <cell r="CA49">
            <v>-601298.3541</v>
          </cell>
          <cell r="CB49">
            <v>-601298.3541</v>
          </cell>
          <cell r="CC49">
            <v>-601298.3541</v>
          </cell>
          <cell r="CD49">
            <v>-601298.3541</v>
          </cell>
          <cell r="CE49">
            <v>-601298.3541</v>
          </cell>
          <cell r="CF49">
            <v>-601298.3541</v>
          </cell>
          <cell r="CG49">
            <v>-601298.3541</v>
          </cell>
          <cell r="CH49">
            <v>-601298.3541</v>
          </cell>
          <cell r="CI49">
            <v>-601298.3541</v>
          </cell>
          <cell r="CJ49">
            <v>-601298.3541</v>
          </cell>
          <cell r="CK49">
            <v>-601298.3541</v>
          </cell>
          <cell r="CL49">
            <v>-601298.3541</v>
          </cell>
          <cell r="CM49">
            <v>-601298.3541</v>
          </cell>
          <cell r="CN49">
            <v>-601298.3541</v>
          </cell>
          <cell r="CO49">
            <v>-601298.3541</v>
          </cell>
          <cell r="CP49">
            <v>-601298.3541</v>
          </cell>
          <cell r="CQ49">
            <v>-601298.3541</v>
          </cell>
          <cell r="CR49">
            <v>-601298.3541</v>
          </cell>
          <cell r="CS49">
            <v>-601298.3541</v>
          </cell>
          <cell r="CT49">
            <v>-601298.3541</v>
          </cell>
          <cell r="CU49">
            <v>-601298.3541</v>
          </cell>
          <cell r="CV49">
            <v>-601298.3541</v>
          </cell>
          <cell r="CW49">
            <v>-601298.3541</v>
          </cell>
          <cell r="CX49">
            <v>-601298.3541</v>
          </cell>
          <cell r="CY49">
            <v>-601298.3541</v>
          </cell>
          <cell r="CZ49">
            <v>-601298.3541</v>
          </cell>
          <cell r="DA49">
            <v>-601298.3541</v>
          </cell>
          <cell r="DB49">
            <v>-601298.3541</v>
          </cell>
          <cell r="DC49">
            <v>-601298.3541</v>
          </cell>
          <cell r="DD49">
            <v>-601298.3541</v>
          </cell>
          <cell r="DE49">
            <v>-601298.3541</v>
          </cell>
          <cell r="DF49">
            <v>-601298.3541</v>
          </cell>
          <cell r="DG49">
            <v>-601298.3541</v>
          </cell>
          <cell r="DH49">
            <v>-601298.3541</v>
          </cell>
          <cell r="DI49">
            <v>-601298.3541</v>
          </cell>
          <cell r="DJ49">
            <v>-601298.3541</v>
          </cell>
          <cell r="DK49">
            <v>-601298.3541</v>
          </cell>
          <cell r="DL49">
            <v>-601298.3541</v>
          </cell>
          <cell r="DM49">
            <v>-601298.3541</v>
          </cell>
          <cell r="DN49">
            <v>-601298.3541</v>
          </cell>
          <cell r="DO49">
            <v>-601298.3541</v>
          </cell>
          <cell r="DP49">
            <v>-601298.3541</v>
          </cell>
          <cell r="DQ49">
            <v>-601298.3541</v>
          </cell>
        </row>
        <row r="50">
          <cell r="A50">
            <v>480</v>
          </cell>
          <cell r="B50">
            <v>0</v>
          </cell>
          <cell r="C50">
            <v>0</v>
          </cell>
          <cell r="D50">
            <v>0</v>
          </cell>
          <cell r="E50">
            <v>0</v>
          </cell>
          <cell r="F50">
            <v>0</v>
          </cell>
          <cell r="G50">
            <v>0</v>
          </cell>
          <cell r="H50">
            <v>0</v>
          </cell>
          <cell r="I50">
            <v>0</v>
          </cell>
          <cell r="J50">
            <v>0</v>
          </cell>
          <cell r="K50">
            <v>0</v>
          </cell>
          <cell r="L50">
            <v>0</v>
          </cell>
          <cell r="M50">
            <v>0</v>
          </cell>
          <cell r="N50">
            <v>341525</v>
          </cell>
          <cell r="O50">
            <v>565440</v>
          </cell>
          <cell r="P50">
            <v>847880.7</v>
          </cell>
          <cell r="Q50">
            <v>876143.2</v>
          </cell>
          <cell r="R50">
            <v>876143.2</v>
          </cell>
          <cell r="S50">
            <v>847880.7</v>
          </cell>
          <cell r="T50">
            <v>877321.2</v>
          </cell>
          <cell r="U50">
            <v>847880.7</v>
          </cell>
          <cell r="V50">
            <v>876143.2</v>
          </cell>
          <cell r="W50">
            <v>876143.2</v>
          </cell>
          <cell r="X50">
            <v>791355.7</v>
          </cell>
          <cell r="Y50">
            <v>876143.2</v>
          </cell>
          <cell r="Z50">
            <v>330740</v>
          </cell>
          <cell r="AA50">
            <v>547584</v>
          </cell>
          <cell r="AB50">
            <v>821105.52</v>
          </cell>
          <cell r="AC50">
            <v>848475.52</v>
          </cell>
          <cell r="AD50">
            <v>848475.52</v>
          </cell>
          <cell r="AE50">
            <v>821105.52</v>
          </cell>
          <cell r="AF50">
            <v>849616.32</v>
          </cell>
          <cell r="AG50">
            <v>821105.52</v>
          </cell>
          <cell r="AH50">
            <v>848475.52</v>
          </cell>
          <cell r="AI50">
            <v>848475.52</v>
          </cell>
          <cell r="AJ50">
            <v>766365.52</v>
          </cell>
          <cell r="AK50">
            <v>848475.52</v>
          </cell>
          <cell r="AL50">
            <v>330740</v>
          </cell>
          <cell r="AM50">
            <v>547584</v>
          </cell>
          <cell r="AN50">
            <v>821105.52</v>
          </cell>
          <cell r="AO50">
            <v>848475.52</v>
          </cell>
          <cell r="AP50">
            <v>848475.52</v>
          </cell>
          <cell r="AQ50">
            <v>821105.52</v>
          </cell>
          <cell r="AR50">
            <v>849616.32</v>
          </cell>
          <cell r="AS50">
            <v>821105.52</v>
          </cell>
          <cell r="AT50">
            <v>848475.52</v>
          </cell>
          <cell r="AU50">
            <v>848475.52</v>
          </cell>
          <cell r="AV50">
            <v>766365.52</v>
          </cell>
          <cell r="AW50">
            <v>848475.52</v>
          </cell>
          <cell r="AX50">
            <v>312765</v>
          </cell>
          <cell r="AY50">
            <v>517824</v>
          </cell>
          <cell r="AZ50">
            <v>776480.22</v>
          </cell>
          <cell r="BA50">
            <v>802362.72</v>
          </cell>
          <cell r="BB50">
            <v>802362.72</v>
          </cell>
          <cell r="BC50">
            <v>776480.22</v>
          </cell>
          <cell r="BD50">
            <v>803441.52</v>
          </cell>
          <cell r="BE50">
            <v>776480.22</v>
          </cell>
          <cell r="BF50">
            <v>802362.72</v>
          </cell>
          <cell r="BG50">
            <v>802362.72</v>
          </cell>
          <cell r="BH50">
            <v>724715.22</v>
          </cell>
          <cell r="BI50">
            <v>802362.72</v>
          </cell>
          <cell r="BJ50">
            <v>309170</v>
          </cell>
          <cell r="BK50">
            <v>511872</v>
          </cell>
          <cell r="BL50">
            <v>767555.16</v>
          </cell>
          <cell r="BM50">
            <v>793140.16</v>
          </cell>
          <cell r="BN50">
            <v>793140.16</v>
          </cell>
          <cell r="BO50">
            <v>767555.16</v>
          </cell>
          <cell r="BP50">
            <v>794206.56</v>
          </cell>
          <cell r="BQ50">
            <v>767555.16</v>
          </cell>
          <cell r="BR50">
            <v>793140.16</v>
          </cell>
          <cell r="BS50">
            <v>793140.16</v>
          </cell>
          <cell r="BT50">
            <v>716385.16</v>
          </cell>
          <cell r="BU50">
            <v>793140.16</v>
          </cell>
          <cell r="BV50">
            <v>312765</v>
          </cell>
          <cell r="BW50">
            <v>517824</v>
          </cell>
          <cell r="BX50">
            <v>776480.22</v>
          </cell>
          <cell r="BY50">
            <v>802362.72</v>
          </cell>
          <cell r="BZ50">
            <v>802362.72</v>
          </cell>
          <cell r="CA50">
            <v>776480.22</v>
          </cell>
          <cell r="CB50">
            <v>803441.52</v>
          </cell>
          <cell r="CC50">
            <v>776480.22</v>
          </cell>
          <cell r="CD50">
            <v>802362.72</v>
          </cell>
          <cell r="CE50">
            <v>802362.72</v>
          </cell>
          <cell r="CF50">
            <v>724715.22</v>
          </cell>
          <cell r="CG50">
            <v>802362.72</v>
          </cell>
          <cell r="CH50">
            <v>291195</v>
          </cell>
          <cell r="CI50">
            <v>482112</v>
          </cell>
          <cell r="CJ50">
            <v>722929.86</v>
          </cell>
          <cell r="CK50">
            <v>747027.36</v>
          </cell>
          <cell r="CL50">
            <v>747027.36</v>
          </cell>
          <cell r="CM50">
            <v>722929.86</v>
          </cell>
          <cell r="CN50">
            <v>748031.76</v>
          </cell>
          <cell r="CO50">
            <v>722929.86</v>
          </cell>
          <cell r="CP50">
            <v>747027.36</v>
          </cell>
          <cell r="CQ50">
            <v>747027.36</v>
          </cell>
          <cell r="CR50">
            <v>674734.86</v>
          </cell>
          <cell r="CS50">
            <v>747027.36</v>
          </cell>
          <cell r="CT50">
            <v>291195</v>
          </cell>
          <cell r="CU50">
            <v>482112</v>
          </cell>
          <cell r="CV50">
            <v>722929.86</v>
          </cell>
          <cell r="CW50">
            <v>747027.36</v>
          </cell>
          <cell r="CX50">
            <v>747027.36</v>
          </cell>
          <cell r="CY50">
            <v>722929.86</v>
          </cell>
          <cell r="CZ50">
            <v>748031.76</v>
          </cell>
          <cell r="DA50">
            <v>722929.86</v>
          </cell>
          <cell r="DB50">
            <v>747027.36</v>
          </cell>
          <cell r="DC50">
            <v>747027.36</v>
          </cell>
          <cell r="DD50">
            <v>674734.86</v>
          </cell>
          <cell r="DE50">
            <v>747027.36</v>
          </cell>
          <cell r="DF50">
            <v>291195</v>
          </cell>
          <cell r="DG50">
            <v>482112</v>
          </cell>
          <cell r="DH50">
            <v>722929.86</v>
          </cell>
          <cell r="DI50">
            <v>747027.36</v>
          </cell>
          <cell r="DJ50">
            <v>747027.36</v>
          </cell>
          <cell r="DK50">
            <v>722929.86</v>
          </cell>
          <cell r="DL50">
            <v>748031.76</v>
          </cell>
          <cell r="DM50">
            <v>722929.86</v>
          </cell>
          <cell r="DN50">
            <v>747027.36</v>
          </cell>
          <cell r="DO50">
            <v>747027.36</v>
          </cell>
          <cell r="DP50">
            <v>674734.86</v>
          </cell>
          <cell r="DQ50">
            <v>747027.36</v>
          </cell>
        </row>
        <row r="51">
          <cell r="A51">
            <v>559</v>
          </cell>
          <cell r="B51">
            <v>3217830.19</v>
          </cell>
          <cell r="C51">
            <v>3211712.96</v>
          </cell>
          <cell r="D51">
            <v>3632662.1</v>
          </cell>
          <cell r="E51">
            <v>0</v>
          </cell>
          <cell r="F51">
            <v>3630000</v>
          </cell>
          <cell r="G51">
            <v>3680000</v>
          </cell>
          <cell r="H51">
            <v>4010000</v>
          </cell>
          <cell r="I51">
            <v>3780000</v>
          </cell>
          <cell r="J51">
            <v>3420000</v>
          </cell>
          <cell r="K51">
            <v>3500000</v>
          </cell>
          <cell r="L51">
            <v>3340000</v>
          </cell>
          <cell r="M51">
            <v>3330000</v>
          </cell>
          <cell r="N51">
            <v>3438600</v>
          </cell>
          <cell r="O51">
            <v>3377400</v>
          </cell>
          <cell r="P51">
            <v>3459000</v>
          </cell>
          <cell r="Q51">
            <v>3612000</v>
          </cell>
          <cell r="R51">
            <v>3642600</v>
          </cell>
          <cell r="S51">
            <v>3693600</v>
          </cell>
          <cell r="T51">
            <v>4030200</v>
          </cell>
          <cell r="U51">
            <v>3795600</v>
          </cell>
          <cell r="V51">
            <v>3428400</v>
          </cell>
          <cell r="W51">
            <v>3510000</v>
          </cell>
          <cell r="X51">
            <v>3346800</v>
          </cell>
          <cell r="Y51">
            <v>3336600</v>
          </cell>
          <cell r="Z51">
            <v>3447372</v>
          </cell>
          <cell r="AA51">
            <v>3384948</v>
          </cell>
          <cell r="AB51">
            <v>3468180</v>
          </cell>
          <cell r="AC51">
            <v>3624240</v>
          </cell>
          <cell r="AD51">
            <v>3655452</v>
          </cell>
          <cell r="AE51">
            <v>3707472</v>
          </cell>
          <cell r="AF51">
            <v>4050804</v>
          </cell>
          <cell r="AG51">
            <v>3811512</v>
          </cell>
          <cell r="AH51">
            <v>3436968</v>
          </cell>
          <cell r="AI51">
            <v>3520200</v>
          </cell>
          <cell r="AJ51">
            <v>3353736</v>
          </cell>
          <cell r="AK51">
            <v>3343332</v>
          </cell>
          <cell r="AL51">
            <v>3456319.44</v>
          </cell>
          <cell r="AM51">
            <v>3392646.96</v>
          </cell>
          <cell r="AN51">
            <v>3477543.6</v>
          </cell>
          <cell r="AO51">
            <v>3636724.8</v>
          </cell>
          <cell r="AP51">
            <v>3668561.04</v>
          </cell>
          <cell r="AQ51">
            <v>3721621.44</v>
          </cell>
          <cell r="AR51">
            <v>4071820.08</v>
          </cell>
          <cell r="AS51">
            <v>3827742.24</v>
          </cell>
          <cell r="AT51">
            <v>3445707.36</v>
          </cell>
          <cell r="AU51">
            <v>3530604</v>
          </cell>
          <cell r="AV51">
            <v>3360810.72</v>
          </cell>
          <cell r="AW51">
            <v>3350198.64</v>
          </cell>
          <cell r="AX51">
            <v>3465445.8288000003</v>
          </cell>
          <cell r="AY51">
            <v>3400499.8991999999</v>
          </cell>
          <cell r="AZ51">
            <v>3487094.4720000001</v>
          </cell>
          <cell r="BA51">
            <v>3649459.2960000001</v>
          </cell>
          <cell r="BB51">
            <v>3681932.2608000003</v>
          </cell>
          <cell r="BC51">
            <v>3736053.8688000003</v>
          </cell>
          <cell r="BD51">
            <v>4093256.4816000001</v>
          </cell>
          <cell r="BE51">
            <v>3844297.0847999998</v>
          </cell>
          <cell r="BF51">
            <v>3454621.5071999999</v>
          </cell>
          <cell r="BG51">
            <v>3541216.08</v>
          </cell>
          <cell r="BH51">
            <v>3368026.9344000001</v>
          </cell>
          <cell r="BI51">
            <v>3280757.5307999998</v>
          </cell>
          <cell r="BJ51">
            <v>3719341.423856</v>
          </cell>
          <cell r="BK51">
            <v>3588480.809264</v>
          </cell>
          <cell r="BL51">
            <v>3749695.0346400002</v>
          </cell>
          <cell r="BM51">
            <v>3882596.9907200001</v>
          </cell>
          <cell r="BN51">
            <v>3730070.224248</v>
          </cell>
          <cell r="BO51">
            <v>3759912.5744344001</v>
          </cell>
          <cell r="BP51">
            <v>4133401.3722320003</v>
          </cell>
          <cell r="BQ51">
            <v>3918009.2551199999</v>
          </cell>
          <cell r="BR51">
            <v>3779235.5865839999</v>
          </cell>
          <cell r="BS51">
            <v>3779662.3490399998</v>
          </cell>
          <cell r="BT51">
            <v>3486095.4902480002</v>
          </cell>
          <cell r="BU51">
            <v>3484053.9374239999</v>
          </cell>
          <cell r="BV51">
            <v>3779610.8823075201</v>
          </cell>
          <cell r="BW51">
            <v>3638608.0187276797</v>
          </cell>
          <cell r="BX51">
            <v>3601322.7795248004</v>
          </cell>
          <cell r="BY51">
            <v>3930064.7696703998</v>
          </cell>
          <cell r="BZ51">
            <v>3790227.07737632</v>
          </cell>
          <cell r="CA51">
            <v>3780110.5708835199</v>
          </cell>
          <cell r="CB51">
            <v>4146113.7218566402</v>
          </cell>
          <cell r="CC51">
            <v>3920037.1041059201</v>
          </cell>
          <cell r="CD51">
            <v>3758506.2452908801</v>
          </cell>
          <cell r="CE51">
            <v>3660725.6107919998</v>
          </cell>
          <cell r="CF51">
            <v>3484173.85356976</v>
          </cell>
          <cell r="CG51">
            <v>3466327.03071712</v>
          </cell>
          <cell r="CH51">
            <v>3751119.9946891908</v>
          </cell>
          <cell r="CI51">
            <v>3556101.4051622339</v>
          </cell>
          <cell r="CJ51">
            <v>3801044.6569621759</v>
          </cell>
          <cell r="CK51">
            <v>4123985.4301895681</v>
          </cell>
          <cell r="CL51">
            <v>3830570.3544190465</v>
          </cell>
          <cell r="CM51">
            <v>3821325.4213615106</v>
          </cell>
          <cell r="CN51">
            <v>4167782.3174937731</v>
          </cell>
          <cell r="CO51">
            <v>3958483.6390064387</v>
          </cell>
          <cell r="CP51">
            <v>3708770.5605726978</v>
          </cell>
          <cell r="CQ51">
            <v>3676150.9527334399</v>
          </cell>
          <cell r="CR51">
            <v>3478153.3902207552</v>
          </cell>
          <cell r="CS51">
            <v>3460970.6912042624</v>
          </cell>
          <cell r="CT51">
            <v>3728092.1235109745</v>
          </cell>
          <cell r="CU51">
            <v>3527783.4314508382</v>
          </cell>
          <cell r="CV51">
            <v>3670182.7828510199</v>
          </cell>
          <cell r="CW51">
            <v>3764888.5039813593</v>
          </cell>
          <cell r="CX51">
            <v>3815874.2020314275</v>
          </cell>
          <cell r="CY51">
            <v>3880961.6364175407</v>
          </cell>
          <cell r="CZ51">
            <v>4209039.3118922878</v>
          </cell>
          <cell r="DA51">
            <v>4076361.7233792869</v>
          </cell>
          <cell r="DB51">
            <v>3886607.7412209515</v>
          </cell>
          <cell r="DC51">
            <v>3989071.0377011327</v>
          </cell>
          <cell r="DD51">
            <v>3696935.7011407702</v>
          </cell>
          <cell r="DE51">
            <v>3599565.6384507474</v>
          </cell>
          <cell r="DF51">
            <v>3836098.728107594</v>
          </cell>
          <cell r="DG51">
            <v>3657072.2873342549</v>
          </cell>
          <cell r="DH51">
            <v>3924377.5486800401</v>
          </cell>
          <cell r="DI51">
            <v>4226645.9039733866</v>
          </cell>
          <cell r="DJ51">
            <v>3952161.3606720557</v>
          </cell>
          <cell r="DK51">
            <v>3890006.1542431712</v>
          </cell>
          <cell r="DL51">
            <v>4228733.4076685337</v>
          </cell>
          <cell r="DM51">
            <v>4040666.1296214024</v>
          </cell>
          <cell r="DN51">
            <v>3914075.2257813709</v>
          </cell>
          <cell r="DO51">
            <v>3898907.8083391553</v>
          </cell>
          <cell r="DP51">
            <v>3648888.4835315859</v>
          </cell>
          <cell r="DQ51">
            <v>3574790.3618453625</v>
          </cell>
        </row>
        <row r="52">
          <cell r="A52">
            <v>573</v>
          </cell>
          <cell r="B52">
            <v>146325.29999999999</v>
          </cell>
          <cell r="C52">
            <v>150768.6</v>
          </cell>
          <cell r="D52">
            <v>145135.28</v>
          </cell>
          <cell r="E52">
            <v>149341.72</v>
          </cell>
          <cell r="F52">
            <v>148733.20000000001</v>
          </cell>
          <cell r="G52">
            <v>133774.07999999999</v>
          </cell>
          <cell r="H52">
            <v>301809.40000000002</v>
          </cell>
          <cell r="I52">
            <v>361325.12</v>
          </cell>
          <cell r="J52">
            <v>146264.12</v>
          </cell>
          <cell r="K52">
            <v>140969.17000000001</v>
          </cell>
          <cell r="L52">
            <v>145054.85999999999</v>
          </cell>
          <cell r="M52">
            <v>144463.81</v>
          </cell>
          <cell r="N52">
            <v>138975.73000000001</v>
          </cell>
          <cell r="O52">
            <v>143183.94</v>
          </cell>
          <cell r="P52">
            <v>137842.4</v>
          </cell>
          <cell r="Q52">
            <v>141825.67000000001</v>
          </cell>
          <cell r="R52">
            <v>141236.4</v>
          </cell>
          <cell r="S52">
            <v>131557.17000000001</v>
          </cell>
          <cell r="T52">
            <v>278419.46999999997</v>
          </cell>
          <cell r="U52">
            <v>333998.59999999998</v>
          </cell>
          <cell r="V52">
            <v>138845.92000000001</v>
          </cell>
          <cell r="W52">
            <v>133808.75</v>
          </cell>
          <cell r="X52">
            <v>137675.44</v>
          </cell>
          <cell r="Y52">
            <v>322315.84000000003</v>
          </cell>
          <cell r="Z52">
            <v>297182.34000000003</v>
          </cell>
          <cell r="AA52">
            <v>175997.11</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row>
        <row r="53">
          <cell r="A53">
            <v>583</v>
          </cell>
          <cell r="B53">
            <v>202471.60431286803</v>
          </cell>
          <cell r="C53">
            <v>173653.5735409123</v>
          </cell>
          <cell r="D53">
            <v>184201.90893129923</v>
          </cell>
          <cell r="E53">
            <v>185696.5228401077</v>
          </cell>
          <cell r="F53">
            <v>196932.30999576996</v>
          </cell>
          <cell r="G53">
            <v>184560.79650477422</v>
          </cell>
          <cell r="H53">
            <v>176197.25670469279</v>
          </cell>
          <cell r="I53">
            <v>183347.0189216295</v>
          </cell>
          <cell r="J53">
            <v>173674.63144485306</v>
          </cell>
          <cell r="K53">
            <v>180233.49365463119</v>
          </cell>
          <cell r="L53">
            <v>139964.59080358178</v>
          </cell>
          <cell r="M53">
            <v>198093.75234487976</v>
          </cell>
          <cell r="N53">
            <v>202471.60431286803</v>
          </cell>
          <cell r="O53">
            <v>173653.5735409123</v>
          </cell>
          <cell r="P53">
            <v>184201.90893129923</v>
          </cell>
          <cell r="Q53">
            <v>185696.5228401077</v>
          </cell>
          <cell r="R53">
            <v>196932.30999576996</v>
          </cell>
          <cell r="S53">
            <v>184560.79650477422</v>
          </cell>
          <cell r="T53">
            <v>176197.25670469279</v>
          </cell>
          <cell r="U53">
            <v>183347.0189216295</v>
          </cell>
          <cell r="V53">
            <v>173674.63144485306</v>
          </cell>
          <cell r="W53">
            <v>180233.49365463119</v>
          </cell>
          <cell r="X53">
            <v>139964.59080358178</v>
          </cell>
          <cell r="Y53">
            <v>198093.75234487976</v>
          </cell>
          <cell r="Z53">
            <v>202471.60431286803</v>
          </cell>
          <cell r="AA53">
            <v>173653.5735409123</v>
          </cell>
          <cell r="AB53">
            <v>184201.90893129923</v>
          </cell>
          <cell r="AC53">
            <v>185696.5228401077</v>
          </cell>
          <cell r="AD53">
            <v>196932.30999576996</v>
          </cell>
          <cell r="AE53">
            <v>184560.79650477422</v>
          </cell>
          <cell r="AF53">
            <v>176197.25670469279</v>
          </cell>
          <cell r="AG53">
            <v>183347.0189216295</v>
          </cell>
          <cell r="AH53">
            <v>173674.63144485306</v>
          </cell>
          <cell r="AI53">
            <v>180233.49365463119</v>
          </cell>
          <cell r="AJ53">
            <v>139964.59080358178</v>
          </cell>
          <cell r="AK53">
            <v>198093.75234487976</v>
          </cell>
          <cell r="AL53">
            <v>243260.34813207496</v>
          </cell>
          <cell r="AM53">
            <v>208636.80562665677</v>
          </cell>
          <cell r="AN53">
            <v>221310.14689832629</v>
          </cell>
          <cell r="AO53">
            <v>223105.85697339429</v>
          </cell>
          <cell r="AP53">
            <v>236605.14001755291</v>
          </cell>
          <cell r="AQ53">
            <v>221741.33386086402</v>
          </cell>
          <cell r="AR53">
            <v>211692.9243059101</v>
          </cell>
          <cell r="AS53">
            <v>220283.03575317265</v>
          </cell>
          <cell r="AT53">
            <v>208662.1057326195</v>
          </cell>
          <cell r="AU53">
            <v>216542.27791733481</v>
          </cell>
          <cell r="AV53">
            <v>168161.03769509579</v>
          </cell>
          <cell r="AW53">
            <v>238000.55974141305</v>
          </cell>
          <cell r="AX53">
            <v>243260.34813207496</v>
          </cell>
          <cell r="AY53">
            <v>208636.80562665677</v>
          </cell>
          <cell r="AZ53">
            <v>221310.14689832629</v>
          </cell>
          <cell r="BA53">
            <v>223105.85697339429</v>
          </cell>
          <cell r="BB53">
            <v>236605.14001755291</v>
          </cell>
          <cell r="BC53">
            <v>221741.33386086402</v>
          </cell>
          <cell r="BD53">
            <v>211692.9243059101</v>
          </cell>
          <cell r="BE53">
            <v>220283.03575317265</v>
          </cell>
          <cell r="BF53">
            <v>208662.1057326195</v>
          </cell>
          <cell r="BG53">
            <v>216542.27791733481</v>
          </cell>
          <cell r="BH53">
            <v>168161.03769509579</v>
          </cell>
          <cell r="BI53">
            <v>238000.55974141305</v>
          </cell>
          <cell r="BJ53">
            <v>420655.38340985391</v>
          </cell>
          <cell r="BK53">
            <v>360782.98883564072</v>
          </cell>
          <cell r="BL53">
            <v>382698.23015077529</v>
          </cell>
          <cell r="BM53">
            <v>385803.44280018966</v>
          </cell>
          <cell r="BN53">
            <v>409146.93518726621</v>
          </cell>
          <cell r="BO53">
            <v>383443.85564395745</v>
          </cell>
          <cell r="BP53">
            <v>366067.74972922186</v>
          </cell>
          <cell r="BQ53">
            <v>380922.10906944494</v>
          </cell>
          <cell r="BR53">
            <v>360826.73877621174</v>
          </cell>
          <cell r="BS53">
            <v>374453.44315754942</v>
          </cell>
          <cell r="BT53">
            <v>290790.69535748282</v>
          </cell>
          <cell r="BU53">
            <v>411559.94998176681</v>
          </cell>
          <cell r="BV53">
            <v>420655.38340985391</v>
          </cell>
          <cell r="BW53">
            <v>360782.98883564072</v>
          </cell>
          <cell r="BX53">
            <v>382698.23015077529</v>
          </cell>
          <cell r="BY53">
            <v>385803.44280018966</v>
          </cell>
          <cell r="BZ53">
            <v>409146.93518726621</v>
          </cell>
          <cell r="CA53">
            <v>383443.85564395745</v>
          </cell>
          <cell r="CB53">
            <v>366067.74972922186</v>
          </cell>
          <cell r="CC53">
            <v>380922.10906944494</v>
          </cell>
          <cell r="CD53">
            <v>360826.73877621174</v>
          </cell>
          <cell r="CE53">
            <v>374453.44315754942</v>
          </cell>
          <cell r="CF53">
            <v>290790.69535748282</v>
          </cell>
          <cell r="CG53">
            <v>411559.94998176681</v>
          </cell>
          <cell r="CH53">
            <v>511350.42661330139</v>
          </cell>
          <cell r="CI53">
            <v>438569.2957510007</v>
          </cell>
          <cell r="CJ53">
            <v>465209.5538762816</v>
          </cell>
          <cell r="CK53">
            <v>468984.26323607116</v>
          </cell>
          <cell r="CL53">
            <v>497360.70928085118</v>
          </cell>
          <cell r="CM53">
            <v>466115.93931450375</v>
          </cell>
          <cell r="CN53">
            <v>444993.47298505035</v>
          </cell>
          <cell r="CO53">
            <v>463050.49373233889</v>
          </cell>
          <cell r="CP53">
            <v>438622.4783599904</v>
          </cell>
          <cell r="CQ53">
            <v>455187.15665376914</v>
          </cell>
          <cell r="CR53">
            <v>353486.37385997653</v>
          </cell>
          <cell r="CS53">
            <v>500293.98006081855</v>
          </cell>
          <cell r="CT53">
            <v>511350.42661330139</v>
          </cell>
          <cell r="CU53">
            <v>438569.2957510007</v>
          </cell>
          <cell r="CV53">
            <v>465209.5538762816</v>
          </cell>
          <cell r="CW53">
            <v>468984.26323607116</v>
          </cell>
          <cell r="CX53">
            <v>497360.70928085118</v>
          </cell>
          <cell r="CY53">
            <v>466115.93931450375</v>
          </cell>
          <cell r="CZ53">
            <v>444993.47298505035</v>
          </cell>
          <cell r="DA53">
            <v>463050.49373233889</v>
          </cell>
          <cell r="DB53">
            <v>438622.4783599904</v>
          </cell>
          <cell r="DC53">
            <v>455187.15665376914</v>
          </cell>
          <cell r="DD53">
            <v>353486.37385997653</v>
          </cell>
          <cell r="DE53">
            <v>500293.98006081855</v>
          </cell>
          <cell r="DF53">
            <v>511350.42661330139</v>
          </cell>
          <cell r="DG53">
            <v>438569.2957510007</v>
          </cell>
          <cell r="DH53">
            <v>465209.5538762816</v>
          </cell>
          <cell r="DI53">
            <v>468984.26323607116</v>
          </cell>
          <cell r="DJ53">
            <v>497360.70928085118</v>
          </cell>
          <cell r="DK53">
            <v>466115.93931450375</v>
          </cell>
          <cell r="DL53">
            <v>444993.47298505035</v>
          </cell>
          <cell r="DM53">
            <v>463050.49373233889</v>
          </cell>
          <cell r="DN53">
            <v>438622.4783599904</v>
          </cell>
          <cell r="DO53">
            <v>455187.15665376914</v>
          </cell>
          <cell r="DP53">
            <v>353486.37385997653</v>
          </cell>
          <cell r="DQ53">
            <v>500293.98006081855</v>
          </cell>
        </row>
        <row r="54">
          <cell r="A54">
            <v>586</v>
          </cell>
          <cell r="B54">
            <v>2201</v>
          </cell>
          <cell r="C54">
            <v>2201</v>
          </cell>
          <cell r="D54">
            <v>2201</v>
          </cell>
          <cell r="E54">
            <v>2201</v>
          </cell>
          <cell r="F54">
            <v>2201</v>
          </cell>
          <cell r="G54">
            <v>2201</v>
          </cell>
          <cell r="H54">
            <v>2201</v>
          </cell>
          <cell r="I54">
            <v>2201</v>
          </cell>
          <cell r="J54">
            <v>2201</v>
          </cell>
          <cell r="K54">
            <v>2201</v>
          </cell>
          <cell r="L54">
            <v>2201</v>
          </cell>
          <cell r="M54">
            <v>2201</v>
          </cell>
          <cell r="N54">
            <v>2201</v>
          </cell>
          <cell r="O54">
            <v>2201</v>
          </cell>
          <cell r="P54">
            <v>2201</v>
          </cell>
          <cell r="Q54">
            <v>2201</v>
          </cell>
          <cell r="R54">
            <v>2201</v>
          </cell>
          <cell r="S54">
            <v>2201</v>
          </cell>
          <cell r="T54">
            <v>2201</v>
          </cell>
          <cell r="U54">
            <v>2201</v>
          </cell>
          <cell r="V54">
            <v>2201</v>
          </cell>
          <cell r="W54">
            <v>2201</v>
          </cell>
          <cell r="X54">
            <v>2201</v>
          </cell>
          <cell r="Y54">
            <v>2201</v>
          </cell>
          <cell r="Z54">
            <v>2201</v>
          </cell>
          <cell r="AA54">
            <v>2201</v>
          </cell>
          <cell r="AB54">
            <v>2201</v>
          </cell>
          <cell r="AC54">
            <v>2201</v>
          </cell>
          <cell r="AD54">
            <v>2201</v>
          </cell>
          <cell r="AE54">
            <v>2201</v>
          </cell>
          <cell r="AF54">
            <v>2201</v>
          </cell>
          <cell r="AG54">
            <v>2201</v>
          </cell>
          <cell r="AH54">
            <v>2201</v>
          </cell>
          <cell r="AI54">
            <v>2201</v>
          </cell>
          <cell r="AJ54">
            <v>2201</v>
          </cell>
          <cell r="AK54">
            <v>2201</v>
          </cell>
          <cell r="AL54">
            <v>2201</v>
          </cell>
          <cell r="AM54">
            <v>2201</v>
          </cell>
          <cell r="AN54">
            <v>2201</v>
          </cell>
          <cell r="AO54">
            <v>2201</v>
          </cell>
          <cell r="AP54">
            <v>2201</v>
          </cell>
          <cell r="AQ54">
            <v>2201</v>
          </cell>
          <cell r="AR54">
            <v>2201</v>
          </cell>
          <cell r="AS54">
            <v>2201</v>
          </cell>
          <cell r="AT54">
            <v>2201</v>
          </cell>
          <cell r="AU54">
            <v>2201</v>
          </cell>
          <cell r="AV54">
            <v>2201</v>
          </cell>
          <cell r="AW54">
            <v>2201</v>
          </cell>
          <cell r="AX54">
            <v>2201</v>
          </cell>
          <cell r="AY54">
            <v>2201</v>
          </cell>
          <cell r="AZ54">
            <v>2201</v>
          </cell>
          <cell r="BA54">
            <v>2201</v>
          </cell>
          <cell r="BB54">
            <v>2201</v>
          </cell>
          <cell r="BC54">
            <v>2201</v>
          </cell>
          <cell r="BD54">
            <v>2201</v>
          </cell>
          <cell r="BE54">
            <v>2201</v>
          </cell>
          <cell r="BF54">
            <v>2201</v>
          </cell>
          <cell r="BG54">
            <v>2201</v>
          </cell>
          <cell r="BH54">
            <v>2201</v>
          </cell>
          <cell r="BI54">
            <v>2201</v>
          </cell>
          <cell r="BJ54">
            <v>2201</v>
          </cell>
          <cell r="BK54">
            <v>2201</v>
          </cell>
          <cell r="BL54">
            <v>2201</v>
          </cell>
          <cell r="BM54">
            <v>2201</v>
          </cell>
          <cell r="BN54">
            <v>2201</v>
          </cell>
          <cell r="BO54">
            <v>2201</v>
          </cell>
          <cell r="BP54">
            <v>2201</v>
          </cell>
          <cell r="BQ54">
            <v>2201</v>
          </cell>
          <cell r="BR54">
            <v>2201</v>
          </cell>
          <cell r="BS54">
            <v>2201</v>
          </cell>
          <cell r="BT54">
            <v>2201</v>
          </cell>
          <cell r="BU54">
            <v>2201</v>
          </cell>
          <cell r="BV54">
            <v>2201</v>
          </cell>
          <cell r="BW54">
            <v>2201</v>
          </cell>
          <cell r="BX54">
            <v>2201</v>
          </cell>
          <cell r="BY54">
            <v>2201</v>
          </cell>
          <cell r="BZ54">
            <v>2201</v>
          </cell>
          <cell r="CA54">
            <v>2201</v>
          </cell>
          <cell r="CB54">
            <v>2201</v>
          </cell>
          <cell r="CC54">
            <v>2201</v>
          </cell>
          <cell r="CD54">
            <v>2201</v>
          </cell>
          <cell r="CE54">
            <v>2201</v>
          </cell>
          <cell r="CF54">
            <v>2201</v>
          </cell>
          <cell r="CG54">
            <v>2201</v>
          </cell>
          <cell r="CH54">
            <v>2201</v>
          </cell>
          <cell r="CI54">
            <v>2201</v>
          </cell>
          <cell r="CJ54">
            <v>2201</v>
          </cell>
          <cell r="CK54">
            <v>2201</v>
          </cell>
          <cell r="CL54">
            <v>2201</v>
          </cell>
          <cell r="CM54">
            <v>2201</v>
          </cell>
          <cell r="CN54">
            <v>2201</v>
          </cell>
          <cell r="CO54">
            <v>2201</v>
          </cell>
          <cell r="CP54">
            <v>2201</v>
          </cell>
          <cell r="CQ54">
            <v>2201</v>
          </cell>
          <cell r="CR54">
            <v>2201</v>
          </cell>
          <cell r="CS54">
            <v>2201</v>
          </cell>
          <cell r="CT54">
            <v>2201</v>
          </cell>
          <cell r="CU54">
            <v>2201</v>
          </cell>
          <cell r="CV54">
            <v>2201</v>
          </cell>
          <cell r="CW54">
            <v>2201</v>
          </cell>
          <cell r="CX54">
            <v>2201</v>
          </cell>
          <cell r="CY54">
            <v>2201</v>
          </cell>
          <cell r="CZ54">
            <v>2201</v>
          </cell>
          <cell r="DA54">
            <v>2201</v>
          </cell>
          <cell r="DB54">
            <v>2201</v>
          </cell>
          <cell r="DC54">
            <v>2201</v>
          </cell>
          <cell r="DD54">
            <v>2201</v>
          </cell>
          <cell r="DE54">
            <v>2201</v>
          </cell>
          <cell r="DF54">
            <v>2201</v>
          </cell>
          <cell r="DG54">
            <v>2201</v>
          </cell>
          <cell r="DH54">
            <v>2201</v>
          </cell>
          <cell r="DI54">
            <v>2201</v>
          </cell>
          <cell r="DJ54">
            <v>2201</v>
          </cell>
          <cell r="DK54">
            <v>2201</v>
          </cell>
          <cell r="DL54">
            <v>2201</v>
          </cell>
          <cell r="DM54">
            <v>2201</v>
          </cell>
          <cell r="DN54">
            <v>2201</v>
          </cell>
          <cell r="DO54">
            <v>2201</v>
          </cell>
          <cell r="DP54">
            <v>2201</v>
          </cell>
          <cell r="DQ54">
            <v>2201</v>
          </cell>
        </row>
        <row r="55">
          <cell r="A55">
            <v>607</v>
          </cell>
          <cell r="B55">
            <v>-8333</v>
          </cell>
          <cell r="C55">
            <v>-8333</v>
          </cell>
          <cell r="D55">
            <v>-8333</v>
          </cell>
          <cell r="E55">
            <v>-8333</v>
          </cell>
          <cell r="F55">
            <v>-8333</v>
          </cell>
          <cell r="G55">
            <v>-8333</v>
          </cell>
          <cell r="H55">
            <v>-8333</v>
          </cell>
          <cell r="I55">
            <v>-8333</v>
          </cell>
          <cell r="J55">
            <v>-8333</v>
          </cell>
          <cell r="K55">
            <v>-8333</v>
          </cell>
          <cell r="L55">
            <v>-8333</v>
          </cell>
          <cell r="M55">
            <v>-8333</v>
          </cell>
          <cell r="N55">
            <v>-8333</v>
          </cell>
          <cell r="O55">
            <v>-8333</v>
          </cell>
          <cell r="P55">
            <v>-8333</v>
          </cell>
          <cell r="Q55">
            <v>-8333</v>
          </cell>
          <cell r="R55">
            <v>-8333</v>
          </cell>
          <cell r="S55">
            <v>-8333</v>
          </cell>
          <cell r="T55">
            <v>-8333</v>
          </cell>
          <cell r="U55">
            <v>-8333</v>
          </cell>
          <cell r="V55">
            <v>-8333</v>
          </cell>
          <cell r="W55">
            <v>-8333</v>
          </cell>
          <cell r="X55">
            <v>-8333</v>
          </cell>
          <cell r="Y55">
            <v>-8333</v>
          </cell>
          <cell r="Z55">
            <v>-8333</v>
          </cell>
          <cell r="AA55">
            <v>-8333</v>
          </cell>
          <cell r="AB55">
            <v>-8333</v>
          </cell>
          <cell r="AC55">
            <v>-8333</v>
          </cell>
          <cell r="AD55">
            <v>-8333</v>
          </cell>
          <cell r="AE55">
            <v>-8333</v>
          </cell>
          <cell r="AF55">
            <v>-8333</v>
          </cell>
          <cell r="AG55">
            <v>-8333</v>
          </cell>
          <cell r="AH55">
            <v>-8333</v>
          </cell>
          <cell r="AI55">
            <v>-8333</v>
          </cell>
          <cell r="AJ55">
            <v>-8333</v>
          </cell>
          <cell r="AK55">
            <v>-8333</v>
          </cell>
          <cell r="AL55">
            <v>-8333</v>
          </cell>
          <cell r="AM55">
            <v>-8333</v>
          </cell>
          <cell r="AN55">
            <v>-8333</v>
          </cell>
          <cell r="AO55">
            <v>-8333</v>
          </cell>
          <cell r="AP55">
            <v>-8333</v>
          </cell>
          <cell r="AQ55">
            <v>-8333</v>
          </cell>
          <cell r="AR55">
            <v>-8333</v>
          </cell>
          <cell r="AS55">
            <v>-8333</v>
          </cell>
          <cell r="AT55">
            <v>-8333</v>
          </cell>
          <cell r="AU55">
            <v>-8333</v>
          </cell>
          <cell r="AV55">
            <v>-8333</v>
          </cell>
          <cell r="AW55">
            <v>-8333</v>
          </cell>
          <cell r="AX55">
            <v>-8333</v>
          </cell>
          <cell r="AY55">
            <v>-8333</v>
          </cell>
          <cell r="AZ55">
            <v>-8333</v>
          </cell>
          <cell r="BA55">
            <v>-8333</v>
          </cell>
          <cell r="BB55">
            <v>-8333</v>
          </cell>
          <cell r="BC55">
            <v>-8333</v>
          </cell>
          <cell r="BD55">
            <v>-8333</v>
          </cell>
          <cell r="BE55">
            <v>-8333</v>
          </cell>
          <cell r="BF55">
            <v>-8333</v>
          </cell>
          <cell r="BG55">
            <v>-8333</v>
          </cell>
          <cell r="BH55">
            <v>-8333</v>
          </cell>
          <cell r="BI55">
            <v>-8333</v>
          </cell>
          <cell r="BJ55">
            <v>-8333</v>
          </cell>
          <cell r="BK55">
            <v>-8333</v>
          </cell>
          <cell r="BL55">
            <v>-8333</v>
          </cell>
          <cell r="BM55">
            <v>-8333</v>
          </cell>
          <cell r="BN55">
            <v>-8333</v>
          </cell>
          <cell r="BO55">
            <v>-8333</v>
          </cell>
          <cell r="BP55">
            <v>-8333</v>
          </cell>
          <cell r="BQ55">
            <v>-8333</v>
          </cell>
          <cell r="BR55">
            <v>-8333</v>
          </cell>
          <cell r="BS55">
            <v>-8333</v>
          </cell>
          <cell r="BT55">
            <v>-8333</v>
          </cell>
          <cell r="BU55">
            <v>-8333</v>
          </cell>
          <cell r="BV55">
            <v>-8333</v>
          </cell>
          <cell r="BW55">
            <v>-8333</v>
          </cell>
          <cell r="BX55">
            <v>-8333</v>
          </cell>
          <cell r="BY55">
            <v>-8333</v>
          </cell>
          <cell r="BZ55">
            <v>-8333</v>
          </cell>
          <cell r="CA55">
            <v>-8333</v>
          </cell>
          <cell r="CB55">
            <v>-8333</v>
          </cell>
          <cell r="CC55">
            <v>-8333</v>
          </cell>
          <cell r="CD55">
            <v>-8333</v>
          </cell>
          <cell r="CE55">
            <v>-8333</v>
          </cell>
          <cell r="CF55">
            <v>-8333</v>
          </cell>
          <cell r="CG55">
            <v>-8333</v>
          </cell>
          <cell r="CH55">
            <v>-8333</v>
          </cell>
          <cell r="CI55">
            <v>-8333</v>
          </cell>
          <cell r="CJ55">
            <v>-8333</v>
          </cell>
          <cell r="CK55">
            <v>-8333</v>
          </cell>
          <cell r="CL55">
            <v>-8333</v>
          </cell>
          <cell r="CM55">
            <v>-8333</v>
          </cell>
          <cell r="CN55">
            <v>-8333</v>
          </cell>
          <cell r="CO55">
            <v>-8333</v>
          </cell>
          <cell r="CP55">
            <v>-8333</v>
          </cell>
          <cell r="CQ55">
            <v>-8333</v>
          </cell>
          <cell r="CR55">
            <v>-8333</v>
          </cell>
          <cell r="CS55">
            <v>-8333</v>
          </cell>
          <cell r="CT55">
            <v>-8333</v>
          </cell>
          <cell r="CU55">
            <v>-8333</v>
          </cell>
          <cell r="CV55">
            <v>-8333</v>
          </cell>
          <cell r="CW55">
            <v>-8333</v>
          </cell>
          <cell r="CX55">
            <v>-8333</v>
          </cell>
          <cell r="CY55">
            <v>-8333</v>
          </cell>
          <cell r="CZ55">
            <v>-8333</v>
          </cell>
          <cell r="DA55">
            <v>-8333</v>
          </cell>
          <cell r="DB55">
            <v>-8333</v>
          </cell>
          <cell r="DC55">
            <v>-8333</v>
          </cell>
          <cell r="DD55">
            <v>-8333</v>
          </cell>
          <cell r="DE55">
            <v>-8333</v>
          </cell>
          <cell r="DF55">
            <v>-8333</v>
          </cell>
          <cell r="DG55">
            <v>-8333</v>
          </cell>
          <cell r="DH55">
            <v>-8333</v>
          </cell>
          <cell r="DI55">
            <v>-8333</v>
          </cell>
          <cell r="DJ55">
            <v>-8333</v>
          </cell>
          <cell r="DK55">
            <v>-8333</v>
          </cell>
          <cell r="DL55">
            <v>-8333</v>
          </cell>
          <cell r="DM55">
            <v>-8333</v>
          </cell>
          <cell r="DN55">
            <v>-8333</v>
          </cell>
          <cell r="DO55">
            <v>-8333</v>
          </cell>
          <cell r="DP55">
            <v>-8333</v>
          </cell>
          <cell r="DQ55">
            <v>-8333</v>
          </cell>
        </row>
        <row r="56">
          <cell r="A56">
            <v>628</v>
          </cell>
          <cell r="B56">
            <v>-80000</v>
          </cell>
          <cell r="C56">
            <v>-80000</v>
          </cell>
          <cell r="D56">
            <v>-40000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row>
        <row r="57">
          <cell r="A57">
            <v>633</v>
          </cell>
          <cell r="B57">
            <v>-278484.17</v>
          </cell>
          <cell r="C57">
            <v>-165126.04</v>
          </cell>
          <cell r="D57">
            <v>-148884.25</v>
          </cell>
          <cell r="E57">
            <v>-110281.75</v>
          </cell>
          <cell r="F57">
            <v>-55904.33</v>
          </cell>
          <cell r="G57">
            <v>-220198.19771462161</v>
          </cell>
          <cell r="H57">
            <v>-431446.07777248463</v>
          </cell>
          <cell r="I57">
            <v>-509978.52612063481</v>
          </cell>
          <cell r="J57">
            <v>-389458.68745926896</v>
          </cell>
          <cell r="K57">
            <v>-266442.45825821039</v>
          </cell>
          <cell r="L57">
            <v>-263272.85864248924</v>
          </cell>
          <cell r="M57">
            <v>-348039.13179807976</v>
          </cell>
          <cell r="N57">
            <v>-332585.85469981568</v>
          </cell>
          <cell r="O57">
            <v>-287238.3630071446</v>
          </cell>
          <cell r="P57">
            <v>-256904.70550576728</v>
          </cell>
          <cell r="Q57">
            <v>-167876.61746278414</v>
          </cell>
          <cell r="R57">
            <v>-166838.8904934859</v>
          </cell>
          <cell r="S57">
            <v>-217424.1430065445</v>
          </cell>
          <cell r="T57">
            <v>-423401.86642191483</v>
          </cell>
          <cell r="U57">
            <v>-501352.23356422613</v>
          </cell>
          <cell r="V57">
            <v>-381979.61227986112</v>
          </cell>
          <cell r="W57">
            <v>-259655.13801076013</v>
          </cell>
          <cell r="X57">
            <v>-257315.63605852818</v>
          </cell>
          <cell r="Y57">
            <v>-341123.47731525853</v>
          </cell>
          <cell r="Z57">
            <v>-294942.97411897231</v>
          </cell>
          <cell r="AA57">
            <v>-245387.73207689892</v>
          </cell>
          <cell r="AB57">
            <v>-207529.14310665548</v>
          </cell>
          <cell r="AC57">
            <v>-145159.79927412776</v>
          </cell>
          <cell r="AD57">
            <v>-116597.69071587898</v>
          </cell>
          <cell r="AE57">
            <v>-142749.07235446159</v>
          </cell>
          <cell r="AF57">
            <v>-323047.94094342558</v>
          </cell>
          <cell r="AG57">
            <v>-410410.33318383695</v>
          </cell>
          <cell r="AH57">
            <v>-327383.67729213845</v>
          </cell>
          <cell r="AI57">
            <v>-156575.17696308016</v>
          </cell>
          <cell r="AJ57">
            <v>-213466.69279194629</v>
          </cell>
          <cell r="AK57">
            <v>-338137.72203915479</v>
          </cell>
          <cell r="AL57">
            <v>-322859.19608548528</v>
          </cell>
          <cell r="AM57">
            <v>-281190.03499216156</v>
          </cell>
          <cell r="AN57">
            <v>-252782.15745878164</v>
          </cell>
          <cell r="AO57">
            <v>-161489.43644147326</v>
          </cell>
          <cell r="AP57">
            <v>-159864.78006048658</v>
          </cell>
          <cell r="AQ57">
            <v>-210086.92664625391</v>
          </cell>
          <cell r="AR57">
            <v>-415775.7010945598</v>
          </cell>
          <cell r="AS57">
            <v>-493381.56385012332</v>
          </cell>
          <cell r="AT57">
            <v>-374814.30942295986</v>
          </cell>
          <cell r="AU57">
            <v>-250787.33034195879</v>
          </cell>
          <cell r="AV57">
            <v>-253611.3918237699</v>
          </cell>
          <cell r="AW57">
            <v>-334650.52812144835</v>
          </cell>
          <cell r="AX57">
            <v>-303542.08928110392</v>
          </cell>
          <cell r="AY57">
            <v>-264172.05677402596</v>
          </cell>
          <cell r="AZ57">
            <v>-233797.72973389918</v>
          </cell>
          <cell r="BA57">
            <v>-140163.23111184096</v>
          </cell>
          <cell r="BB57">
            <v>-144320.45234352796</v>
          </cell>
          <cell r="BC57">
            <v>-188874.02524523879</v>
          </cell>
          <cell r="BD57">
            <v>-386871.25505657488</v>
          </cell>
          <cell r="BE57">
            <v>-477098.89609760622</v>
          </cell>
          <cell r="BF57">
            <v>-349550.83897253621</v>
          </cell>
          <cell r="BG57">
            <v>-234407.28818422463</v>
          </cell>
          <cell r="BH57">
            <v>-236697.57678331088</v>
          </cell>
          <cell r="BI57">
            <v>-313744.75225485041</v>
          </cell>
          <cell r="BJ57">
            <v>-304168.26121737814</v>
          </cell>
          <cell r="BK57">
            <v>-261695.24706109855</v>
          </cell>
          <cell r="BL57">
            <v>-229146.62316709489</v>
          </cell>
          <cell r="BM57">
            <v>-140847.94256363044</v>
          </cell>
          <cell r="BN57">
            <v>-141972.35071099448</v>
          </cell>
          <cell r="BO57">
            <v>-180474.60986997469</v>
          </cell>
          <cell r="BP57">
            <v>-405892.51264114468</v>
          </cell>
          <cell r="BQ57">
            <v>-486918.32695395255</v>
          </cell>
          <cell r="BR57">
            <v>-344100.32074382913</v>
          </cell>
          <cell r="BS57">
            <v>-232969.91570774111</v>
          </cell>
          <cell r="BT57">
            <v>-240847.84991254663</v>
          </cell>
          <cell r="BU57">
            <v>-298291.1519070497</v>
          </cell>
          <cell r="BV57">
            <v>-306025.31878985907</v>
          </cell>
          <cell r="BW57">
            <v>-253261.2513818072</v>
          </cell>
          <cell r="BX57">
            <v>-208666.03084134022</v>
          </cell>
          <cell r="BY57">
            <v>-151635.10605276836</v>
          </cell>
          <cell r="BZ57">
            <v>-175135.39711238453</v>
          </cell>
          <cell r="CA57">
            <v>-225366.17618378132</v>
          </cell>
          <cell r="CB57">
            <v>-342463.29934892722</v>
          </cell>
          <cell r="CC57">
            <v>-394606.75671486434</v>
          </cell>
          <cell r="CD57">
            <v>-306613.06688417884</v>
          </cell>
          <cell r="CE57">
            <v>-213284.29272519654</v>
          </cell>
          <cell r="CF57">
            <v>-215976.69321826895</v>
          </cell>
          <cell r="CG57">
            <v>-253641.44742613379</v>
          </cell>
          <cell r="CH57">
            <v>-256742.8837035422</v>
          </cell>
          <cell r="CI57">
            <v>-206780.79809925193</v>
          </cell>
          <cell r="CJ57">
            <v>-207087.47521819209</v>
          </cell>
          <cell r="CK57">
            <v>-211540.06930201201</v>
          </cell>
          <cell r="CL57">
            <v>-193183.9775592839</v>
          </cell>
          <cell r="CM57">
            <v>-227841.34598711607</v>
          </cell>
          <cell r="CN57">
            <v>-357627.06531578413</v>
          </cell>
          <cell r="CO57">
            <v>-453423.39388053963</v>
          </cell>
          <cell r="CP57">
            <v>-368057.70824514062</v>
          </cell>
          <cell r="CQ57">
            <v>-234827.62508753978</v>
          </cell>
          <cell r="CR57">
            <v>-220327.39371357614</v>
          </cell>
          <cell r="CS57">
            <v>-287170.00557607308</v>
          </cell>
          <cell r="CT57">
            <v>-272890.17035630386</v>
          </cell>
          <cell r="CU57">
            <v>-277149.63092167687</v>
          </cell>
          <cell r="CV57">
            <v>-232416.01871222284</v>
          </cell>
          <cell r="CW57">
            <v>-213817.767907514</v>
          </cell>
          <cell r="CX57">
            <v>-191007.51992554936</v>
          </cell>
          <cell r="CY57">
            <v>-256713.23376263291</v>
          </cell>
          <cell r="CZ57">
            <v>-372836.19551700412</v>
          </cell>
          <cell r="DA57">
            <v>-494065.57262874267</v>
          </cell>
          <cell r="DB57">
            <v>-390489.32941680623</v>
          </cell>
          <cell r="DC57">
            <v>-249787.50044542763</v>
          </cell>
          <cell r="DD57">
            <v>-259876.63343429094</v>
          </cell>
          <cell r="DE57">
            <v>-305723.80339493271</v>
          </cell>
          <cell r="DF57">
            <v>-319752.21694056172</v>
          </cell>
          <cell r="DG57">
            <v>-256015.18570040408</v>
          </cell>
          <cell r="DH57">
            <v>-254136.39932853085</v>
          </cell>
          <cell r="DI57">
            <v>-246180.34598980803</v>
          </cell>
          <cell r="DJ57">
            <v>-251120.65764297044</v>
          </cell>
          <cell r="DK57">
            <v>-306930.50624905998</v>
          </cell>
          <cell r="DL57">
            <v>-415707.20750282996</v>
          </cell>
          <cell r="DM57">
            <v>-558378.80951447913</v>
          </cell>
          <cell r="DN57">
            <v>-402117.7656621206</v>
          </cell>
          <cell r="DO57">
            <v>-274670.42955503322</v>
          </cell>
          <cell r="DP57">
            <v>-283039.74762325193</v>
          </cell>
          <cell r="DQ57">
            <v>-330562.19245187391</v>
          </cell>
        </row>
        <row r="58">
          <cell r="A58">
            <v>637</v>
          </cell>
          <cell r="B58">
            <v>-156887.94</v>
          </cell>
          <cell r="C58">
            <v>-184941.94200000001</v>
          </cell>
          <cell r="D58">
            <v>-188552.242</v>
          </cell>
          <cell r="E58">
            <v>-223982.71445878781</v>
          </cell>
          <cell r="F58">
            <v>-15597.685983273666</v>
          </cell>
          <cell r="G58">
            <v>-14902.421199914999</v>
          </cell>
          <cell r="H58">
            <v>-43101.36658631661</v>
          </cell>
          <cell r="I58">
            <v>-59116.174654015194</v>
          </cell>
          <cell r="J58">
            <v>-52928.468390976312</v>
          </cell>
          <cell r="K58">
            <v>-50115.88772967871</v>
          </cell>
          <cell r="L58">
            <v>-49998.153061639052</v>
          </cell>
          <cell r="M58">
            <v>-39974.601718971098</v>
          </cell>
          <cell r="N58">
            <v>-88977.686899658613</v>
          </cell>
          <cell r="O58">
            <v>-88218.129215810797</v>
          </cell>
          <cell r="P58">
            <v>-122145.80478089847</v>
          </cell>
          <cell r="Q58">
            <v>-148513.38023199508</v>
          </cell>
          <cell r="R58">
            <v>-3176.6861036884075</v>
          </cell>
          <cell r="S58">
            <v>-14177.168549106078</v>
          </cell>
          <cell r="T58">
            <v>-13093.658464529261</v>
          </cell>
          <cell r="U58">
            <v>-47078.514453831216</v>
          </cell>
          <cell r="V58">
            <v>-66692.713531457033</v>
          </cell>
          <cell r="W58">
            <v>-69545.552898324095</v>
          </cell>
          <cell r="X58">
            <v>-56725.940020317532</v>
          </cell>
          <cell r="Y58">
            <v>-43162.401916914241</v>
          </cell>
          <cell r="Z58">
            <v>-20242.758045456052</v>
          </cell>
          <cell r="AA58">
            <v>-33463.777249863197</v>
          </cell>
          <cell r="AB58">
            <v>-45207.407906510343</v>
          </cell>
          <cell r="AC58">
            <v>-54390.833990810665</v>
          </cell>
          <cell r="AD58">
            <v>46387.926386582141</v>
          </cell>
          <cell r="AE58">
            <v>43297.54916219716</v>
          </cell>
          <cell r="AF58">
            <v>60923.282648523949</v>
          </cell>
          <cell r="AG58">
            <v>51861.678163904609</v>
          </cell>
          <cell r="AH58">
            <v>10817.901046464831</v>
          </cell>
          <cell r="AI58">
            <v>-12280.939882636332</v>
          </cell>
          <cell r="AJ58">
            <v>-9545.3567139453371</v>
          </cell>
          <cell r="AK58">
            <v>-3801.5944920375769</v>
          </cell>
          <cell r="AL58">
            <v>-32772.181812387142</v>
          </cell>
          <cell r="AM58">
            <v>-32772.181812387142</v>
          </cell>
          <cell r="AN58">
            <v>-32772.181812387142</v>
          </cell>
          <cell r="AO58">
            <v>-32772.181812387142</v>
          </cell>
          <cell r="AP58">
            <v>-32772.181812387142</v>
          </cell>
          <cell r="AQ58">
            <v>-32772.181812387142</v>
          </cell>
          <cell r="AR58">
            <v>-32772.181812387142</v>
          </cell>
          <cell r="AS58">
            <v>-32772.181812387142</v>
          </cell>
          <cell r="AT58">
            <v>-32772.181812387142</v>
          </cell>
          <cell r="AU58">
            <v>-32772.181812387142</v>
          </cell>
          <cell r="AV58">
            <v>-32772.181812387142</v>
          </cell>
          <cell r="AW58">
            <v>-32772.181812387142</v>
          </cell>
          <cell r="AX58">
            <v>-40453.267734126137</v>
          </cell>
          <cell r="AY58">
            <v>-40453.267734126137</v>
          </cell>
          <cell r="AZ58">
            <v>-40453.267734126137</v>
          </cell>
          <cell r="BA58">
            <v>-40453.267734126137</v>
          </cell>
          <cell r="BB58">
            <v>-40453.267734126137</v>
          </cell>
          <cell r="BC58">
            <v>-40453.267734126137</v>
          </cell>
          <cell r="BD58">
            <v>-40453.267734126137</v>
          </cell>
          <cell r="BE58">
            <v>-40453.267734126137</v>
          </cell>
          <cell r="BF58">
            <v>-40453.267734126137</v>
          </cell>
          <cell r="BG58">
            <v>-40453.267734126137</v>
          </cell>
          <cell r="BH58">
            <v>-40453.267734126137</v>
          </cell>
          <cell r="BI58">
            <v>-40453.267734126137</v>
          </cell>
          <cell r="BJ58">
            <v>-19241.452079723244</v>
          </cell>
          <cell r="BK58">
            <v>-19241.452079723244</v>
          </cell>
          <cell r="BL58">
            <v>-19241.452079723244</v>
          </cell>
          <cell r="BM58">
            <v>-19241.452079723244</v>
          </cell>
          <cell r="BN58">
            <v>-19241.452079723244</v>
          </cell>
          <cell r="BO58">
            <v>-19241.452079723244</v>
          </cell>
          <cell r="BP58">
            <v>-19241.452079723244</v>
          </cell>
          <cell r="BQ58">
            <v>-19241.452079723244</v>
          </cell>
          <cell r="BR58">
            <v>-19241.452079723244</v>
          </cell>
          <cell r="BS58">
            <v>-19241.452079723244</v>
          </cell>
          <cell r="BT58">
            <v>-19241.452079723244</v>
          </cell>
          <cell r="BU58">
            <v>-19241.452079723244</v>
          </cell>
          <cell r="BV58">
            <v>64253.257817776845</v>
          </cell>
          <cell r="BW58">
            <v>64253.257817776845</v>
          </cell>
          <cell r="BX58">
            <v>64253.257817776845</v>
          </cell>
          <cell r="BY58">
            <v>64253.257817776845</v>
          </cell>
          <cell r="BZ58">
            <v>64253.257817776845</v>
          </cell>
          <cell r="CA58">
            <v>64253.257817776845</v>
          </cell>
          <cell r="CB58">
            <v>64253.257817776845</v>
          </cell>
          <cell r="CC58">
            <v>64253.257817776845</v>
          </cell>
          <cell r="CD58">
            <v>64253.257817776845</v>
          </cell>
          <cell r="CE58">
            <v>64253.257817776845</v>
          </cell>
          <cell r="CF58">
            <v>64253.257817776845</v>
          </cell>
          <cell r="CG58">
            <v>64253.257817776845</v>
          </cell>
          <cell r="CH58">
            <v>18322.755167142401</v>
          </cell>
          <cell r="CI58">
            <v>18322.755167142401</v>
          </cell>
          <cell r="CJ58">
            <v>18322.755167142401</v>
          </cell>
          <cell r="CK58">
            <v>18322.755167142401</v>
          </cell>
          <cell r="CL58">
            <v>18322.755167142401</v>
          </cell>
          <cell r="CM58">
            <v>18322.755167142401</v>
          </cell>
          <cell r="CN58">
            <v>18322.755167142401</v>
          </cell>
          <cell r="CO58">
            <v>18322.755167142401</v>
          </cell>
          <cell r="CP58">
            <v>18322.755167142401</v>
          </cell>
          <cell r="CQ58">
            <v>18322.755167142401</v>
          </cell>
          <cell r="CR58">
            <v>18322.755167142401</v>
          </cell>
          <cell r="CS58">
            <v>18322.755167142401</v>
          </cell>
          <cell r="CT58">
            <v>-236940.66803760387</v>
          </cell>
          <cell r="CU58">
            <v>-236940.66803760387</v>
          </cell>
          <cell r="CV58">
            <v>-236940.66803760387</v>
          </cell>
          <cell r="CW58">
            <v>-236940.66803760387</v>
          </cell>
          <cell r="CX58">
            <v>-236940.66803760387</v>
          </cell>
          <cell r="CY58">
            <v>-236940.66803760387</v>
          </cell>
          <cell r="CZ58">
            <v>-236940.66803760387</v>
          </cell>
          <cell r="DA58">
            <v>-236940.66803760387</v>
          </cell>
          <cell r="DB58">
            <v>-236940.66803760387</v>
          </cell>
          <cell r="DC58">
            <v>-236940.66803760387</v>
          </cell>
          <cell r="DD58">
            <v>-236940.66803760387</v>
          </cell>
          <cell r="DE58">
            <v>-236940.66803760387</v>
          </cell>
          <cell r="DF58">
            <v>-322259.85474441946</v>
          </cell>
          <cell r="DG58">
            <v>-322259.85474441946</v>
          </cell>
          <cell r="DH58">
            <v>-322259.85474441946</v>
          </cell>
          <cell r="DI58">
            <v>-322259.85474441946</v>
          </cell>
          <cell r="DJ58">
            <v>-322259.85474441946</v>
          </cell>
          <cell r="DK58">
            <v>-322259.85474441946</v>
          </cell>
          <cell r="DL58">
            <v>-322259.85474441946</v>
          </cell>
          <cell r="DM58">
            <v>-322259.85474441946</v>
          </cell>
          <cell r="DN58">
            <v>-322259.85474441946</v>
          </cell>
          <cell r="DO58">
            <v>-322259.85474441946</v>
          </cell>
          <cell r="DP58">
            <v>-322259.85474441946</v>
          </cell>
          <cell r="DQ58">
            <v>-322259.85474441946</v>
          </cell>
        </row>
        <row r="59">
          <cell r="A59">
            <v>646</v>
          </cell>
          <cell r="B59">
            <v>-804686.56</v>
          </cell>
          <cell r="C59">
            <v>-776227.44</v>
          </cell>
          <cell r="D59">
            <v>-804687.06</v>
          </cell>
          <cell r="E59">
            <v>-795201.25</v>
          </cell>
          <cell r="F59">
            <v>-804688.1</v>
          </cell>
          <cell r="G59">
            <v>-795202.25</v>
          </cell>
          <cell r="H59">
            <v>-804689.1</v>
          </cell>
          <cell r="I59">
            <v>-804689.6</v>
          </cell>
          <cell r="J59">
            <v>-795203.75</v>
          </cell>
          <cell r="K59">
            <v>-804690.6</v>
          </cell>
          <cell r="L59">
            <v>-795204.8</v>
          </cell>
          <cell r="M59">
            <v>-804691.7</v>
          </cell>
          <cell r="N59">
            <v>-804686.56</v>
          </cell>
          <cell r="O59">
            <v>-776227.44</v>
          </cell>
          <cell r="P59">
            <v>-804687.06</v>
          </cell>
          <cell r="Q59">
            <v>-795201.25</v>
          </cell>
          <cell r="R59">
            <v>-804688.1</v>
          </cell>
          <cell r="S59">
            <v>-795202.25</v>
          </cell>
          <cell r="T59">
            <v>-804689.1</v>
          </cell>
          <cell r="U59">
            <v>-804689.6</v>
          </cell>
          <cell r="V59">
            <v>-795203.75</v>
          </cell>
          <cell r="W59">
            <v>-804690.6</v>
          </cell>
          <cell r="X59">
            <v>-795204.8</v>
          </cell>
          <cell r="Y59">
            <v>-804691.7</v>
          </cell>
          <cell r="Z59">
            <v>-804686.56</v>
          </cell>
          <cell r="AA59">
            <v>-776227.44</v>
          </cell>
          <cell r="AB59">
            <v>-804687.06</v>
          </cell>
          <cell r="AC59">
            <v>-795201.25</v>
          </cell>
          <cell r="AD59">
            <v>-804688.1</v>
          </cell>
          <cell r="AE59">
            <v>-795202.25</v>
          </cell>
          <cell r="AF59">
            <v>-804689.1</v>
          </cell>
          <cell r="AG59">
            <v>-804689.6</v>
          </cell>
          <cell r="AH59">
            <v>-795203.75</v>
          </cell>
          <cell r="AI59">
            <v>-804690.6</v>
          </cell>
          <cell r="AJ59">
            <v>-795204.8</v>
          </cell>
          <cell r="AK59">
            <v>-804691.7</v>
          </cell>
          <cell r="AL59">
            <v>-804686.56</v>
          </cell>
          <cell r="AM59">
            <v>-776227.44</v>
          </cell>
          <cell r="AN59">
            <v>-804687.06</v>
          </cell>
          <cell r="AO59">
            <v>-795201.25</v>
          </cell>
          <cell r="AP59">
            <v>-804688.1</v>
          </cell>
          <cell r="AQ59">
            <v>-795202.25</v>
          </cell>
          <cell r="AR59">
            <v>-804689.1</v>
          </cell>
          <cell r="AS59">
            <v>-804689.6</v>
          </cell>
          <cell r="AT59">
            <v>-795203.75</v>
          </cell>
          <cell r="AU59">
            <v>-804690.6</v>
          </cell>
          <cell r="AV59">
            <v>-795204.8</v>
          </cell>
          <cell r="AW59">
            <v>-804691.7</v>
          </cell>
          <cell r="AX59">
            <v>-804686.56</v>
          </cell>
          <cell r="AY59">
            <v>-776227.44</v>
          </cell>
          <cell r="AZ59">
            <v>-804687.06</v>
          </cell>
          <cell r="BA59">
            <v>-795201.25</v>
          </cell>
          <cell r="BB59">
            <v>-804688.1</v>
          </cell>
          <cell r="BC59">
            <v>-795202.25</v>
          </cell>
          <cell r="BD59">
            <v>-804689.1</v>
          </cell>
          <cell r="BE59">
            <v>-804689.6</v>
          </cell>
          <cell r="BF59">
            <v>-795203.75</v>
          </cell>
          <cell r="BG59">
            <v>-804690.6</v>
          </cell>
          <cell r="BH59">
            <v>-795204.8</v>
          </cell>
          <cell r="BI59">
            <v>-804691.7</v>
          </cell>
          <cell r="BJ59">
            <v>-804686.56</v>
          </cell>
          <cell r="BK59">
            <v>-776227.44</v>
          </cell>
          <cell r="BL59">
            <v>-804687.06</v>
          </cell>
          <cell r="BM59">
            <v>-795201.25</v>
          </cell>
          <cell r="BN59">
            <v>-804688.1</v>
          </cell>
          <cell r="BO59">
            <v>-795202.25</v>
          </cell>
          <cell r="BP59">
            <v>-804689.1</v>
          </cell>
          <cell r="BQ59">
            <v>-804689.6</v>
          </cell>
          <cell r="BR59">
            <v>-795203.75</v>
          </cell>
          <cell r="BS59">
            <v>-804690.6</v>
          </cell>
          <cell r="BT59">
            <v>-795204.8</v>
          </cell>
          <cell r="BU59">
            <v>-804691.7</v>
          </cell>
          <cell r="BV59">
            <v>-804686.56</v>
          </cell>
          <cell r="BW59">
            <v>-776227.44</v>
          </cell>
          <cell r="BX59">
            <v>-804687.06</v>
          </cell>
          <cell r="BY59">
            <v>-795201.25</v>
          </cell>
          <cell r="BZ59">
            <v>-804688.1</v>
          </cell>
          <cell r="CA59">
            <v>-795202.25</v>
          </cell>
          <cell r="CB59">
            <v>-804689.1</v>
          </cell>
          <cell r="CC59">
            <v>-804689.6</v>
          </cell>
          <cell r="CD59">
            <v>-795203.75</v>
          </cell>
          <cell r="CE59">
            <v>-804690.6</v>
          </cell>
          <cell r="CF59">
            <v>-795204.8</v>
          </cell>
          <cell r="CG59">
            <v>-804691.7</v>
          </cell>
          <cell r="CH59">
            <v>-804686.56</v>
          </cell>
          <cell r="CI59">
            <v>-776227.44</v>
          </cell>
          <cell r="CJ59">
            <v>-804687.06</v>
          </cell>
          <cell r="CK59">
            <v>-795201.25</v>
          </cell>
          <cell r="CL59">
            <v>-804688.1</v>
          </cell>
          <cell r="CM59">
            <v>-795202.25</v>
          </cell>
          <cell r="CN59">
            <v>-804689.1</v>
          </cell>
          <cell r="CO59">
            <v>-804689.6</v>
          </cell>
          <cell r="CP59">
            <v>-795203.75</v>
          </cell>
          <cell r="CQ59">
            <v>-804690.6</v>
          </cell>
          <cell r="CR59">
            <v>-795204.8</v>
          </cell>
          <cell r="CS59">
            <v>-804691.7</v>
          </cell>
          <cell r="CT59">
            <v>-804686.56</v>
          </cell>
          <cell r="CU59">
            <v>-776227.44</v>
          </cell>
          <cell r="CV59">
            <v>-804687.06</v>
          </cell>
          <cell r="CW59">
            <v>-795201.25</v>
          </cell>
          <cell r="CX59">
            <v>-804688.1</v>
          </cell>
          <cell r="CY59">
            <v>-795202.25</v>
          </cell>
          <cell r="CZ59">
            <v>-804689.1</v>
          </cell>
          <cell r="DA59">
            <v>-804689.6</v>
          </cell>
          <cell r="DB59">
            <v>-795203.75</v>
          </cell>
          <cell r="DC59">
            <v>-804690.6</v>
          </cell>
          <cell r="DD59">
            <v>-795204.8</v>
          </cell>
          <cell r="DE59">
            <v>-804691.7</v>
          </cell>
          <cell r="DF59">
            <v>-804686.56</v>
          </cell>
          <cell r="DG59">
            <v>-776227.44</v>
          </cell>
          <cell r="DH59">
            <v>-804687.06</v>
          </cell>
          <cell r="DI59">
            <v>-795201.25</v>
          </cell>
          <cell r="DJ59">
            <v>-804688.1</v>
          </cell>
          <cell r="DK59">
            <v>-795202.25</v>
          </cell>
          <cell r="DL59">
            <v>-804689.1</v>
          </cell>
          <cell r="DM59">
            <v>-804689.6</v>
          </cell>
          <cell r="DN59">
            <v>-795203.75</v>
          </cell>
          <cell r="DO59">
            <v>-804690.6</v>
          </cell>
          <cell r="DP59">
            <v>-795204.8</v>
          </cell>
          <cell r="DQ59">
            <v>-804691.7</v>
          </cell>
        </row>
        <row r="60">
          <cell r="A60">
            <v>664</v>
          </cell>
          <cell r="B60">
            <v>-5217687.5</v>
          </cell>
          <cell r="C60">
            <v>-353800.00000000081</v>
          </cell>
          <cell r="D60">
            <v>2724900</v>
          </cell>
          <cell r="E60">
            <v>790650.00031000073</v>
          </cell>
          <cell r="F60">
            <v>5097950.001960001</v>
          </cell>
          <cell r="G60">
            <v>6384600.0051699998</v>
          </cell>
          <cell r="H60">
            <v>10015635.000639999</v>
          </cell>
          <cell r="I60">
            <v>10437389.99896</v>
          </cell>
          <cell r="J60">
            <v>8192249.9984100023</v>
          </cell>
          <cell r="K60">
            <v>4006904.9995599994</v>
          </cell>
          <cell r="L60">
            <v>6175800.0036800001</v>
          </cell>
          <cell r="M60">
            <v>8129052.5053700004</v>
          </cell>
          <cell r="N60">
            <v>4571725.0011600005</v>
          </cell>
          <cell r="O60">
            <v>3780700.0008700001</v>
          </cell>
          <cell r="P60">
            <v>3415037.5008499995</v>
          </cell>
          <cell r="Q60">
            <v>-858172.49979999987</v>
          </cell>
          <cell r="R60">
            <v>-1368494.9994000003</v>
          </cell>
          <cell r="S60">
            <v>-1078169.9996199999</v>
          </cell>
          <cell r="T60">
            <v>-349059.99981000007</v>
          </cell>
          <cell r="U60">
            <v>-110359.99989000004</v>
          </cell>
          <cell r="V60">
            <v>-112424.99994000001</v>
          </cell>
          <cell r="W60">
            <v>-1567173.9987500003</v>
          </cell>
          <cell r="X60">
            <v>-1071705.0005699995</v>
          </cell>
          <cell r="Y60">
            <v>67440.498419998941</v>
          </cell>
          <cell r="Z60">
            <v>493946.24886000296</v>
          </cell>
          <cell r="AA60">
            <v>446144.99895000027</v>
          </cell>
          <cell r="AB60">
            <v>19870.998870001222</v>
          </cell>
          <cell r="AC60">
            <v>-1181549.9994700002</v>
          </cell>
          <cell r="AD60">
            <v>-1325559.9994800007</v>
          </cell>
          <cell r="AE60">
            <v>-1159049.9994700011</v>
          </cell>
          <cell r="AF60">
            <v>-408920.99983000039</v>
          </cell>
          <cell r="AG60">
            <v>-238420.99976999985</v>
          </cell>
          <cell r="AH60">
            <v>-271799.99981000012</v>
          </cell>
          <cell r="AI60">
            <v>-417430.49970000039</v>
          </cell>
          <cell r="AJ60">
            <v>337575.00000999996</v>
          </cell>
          <cell r="AK60">
            <v>1092269.5000899995</v>
          </cell>
          <cell r="AL60">
            <v>249053.99996999995</v>
          </cell>
          <cell r="AM60">
            <v>38975.999959999994</v>
          </cell>
          <cell r="AN60">
            <v>-5332.0001399999965</v>
          </cell>
          <cell r="AO60">
            <v>-73500.00006000002</v>
          </cell>
          <cell r="AP60">
            <v>-82150.000060000006</v>
          </cell>
          <cell r="AQ60">
            <v>85500.000080000013</v>
          </cell>
          <cell r="AR60">
            <v>1105024.7855699998</v>
          </cell>
          <cell r="AS60">
            <v>1539023.9643700002</v>
          </cell>
          <cell r="AT60">
            <v>1528377.8680800002</v>
          </cell>
          <cell r="AU60">
            <v>874072.81078000006</v>
          </cell>
          <cell r="AV60">
            <v>-510000.00024999998</v>
          </cell>
          <cell r="AW60">
            <v>578399.65536000009</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row>
        <row r="61">
          <cell r="A61">
            <v>691</v>
          </cell>
          <cell r="B61">
            <v>0</v>
          </cell>
          <cell r="C61">
            <v>0</v>
          </cell>
          <cell r="D61">
            <v>-31942</v>
          </cell>
          <cell r="E61">
            <v>0</v>
          </cell>
          <cell r="F61">
            <v>0</v>
          </cell>
          <cell r="G61">
            <v>0</v>
          </cell>
          <cell r="H61">
            <v>0</v>
          </cell>
          <cell r="I61">
            <v>0</v>
          </cell>
          <cell r="J61">
            <v>0</v>
          </cell>
          <cell r="K61">
            <v>0</v>
          </cell>
          <cell r="L61">
            <v>0</v>
          </cell>
          <cell r="M61">
            <v>0</v>
          </cell>
          <cell r="N61">
            <v>0</v>
          </cell>
          <cell r="O61">
            <v>0</v>
          </cell>
          <cell r="P61">
            <v>-32869</v>
          </cell>
          <cell r="Q61">
            <v>0</v>
          </cell>
          <cell r="R61">
            <v>0</v>
          </cell>
          <cell r="S61">
            <v>0</v>
          </cell>
          <cell r="T61">
            <v>0</v>
          </cell>
          <cell r="U61">
            <v>0</v>
          </cell>
          <cell r="V61">
            <v>0</v>
          </cell>
          <cell r="W61">
            <v>0</v>
          </cell>
          <cell r="X61">
            <v>0</v>
          </cell>
          <cell r="Y61">
            <v>0</v>
          </cell>
          <cell r="Z61">
            <v>0</v>
          </cell>
          <cell r="AA61">
            <v>0</v>
          </cell>
          <cell r="AB61">
            <v>-33822</v>
          </cell>
          <cell r="AC61">
            <v>0</v>
          </cell>
          <cell r="AD61">
            <v>0</v>
          </cell>
          <cell r="AE61">
            <v>0</v>
          </cell>
          <cell r="AF61">
            <v>0</v>
          </cell>
          <cell r="AG61">
            <v>0</v>
          </cell>
          <cell r="AH61">
            <v>0</v>
          </cell>
          <cell r="AI61">
            <v>0</v>
          </cell>
          <cell r="AJ61">
            <v>0</v>
          </cell>
          <cell r="AK61">
            <v>0</v>
          </cell>
          <cell r="AL61">
            <v>0</v>
          </cell>
          <cell r="AM61">
            <v>0</v>
          </cell>
          <cell r="AN61">
            <v>-34803</v>
          </cell>
          <cell r="AO61">
            <v>0</v>
          </cell>
          <cell r="AP61">
            <v>0</v>
          </cell>
          <cell r="AQ61">
            <v>0</v>
          </cell>
          <cell r="AR61">
            <v>0</v>
          </cell>
          <cell r="AS61">
            <v>0</v>
          </cell>
          <cell r="AT61">
            <v>0</v>
          </cell>
          <cell r="AU61">
            <v>0</v>
          </cell>
          <cell r="AV61">
            <v>0</v>
          </cell>
          <cell r="AW61">
            <v>0</v>
          </cell>
          <cell r="AX61">
            <v>0</v>
          </cell>
          <cell r="AY61">
            <v>0</v>
          </cell>
          <cell r="AZ61">
            <v>-35812</v>
          </cell>
          <cell r="BA61">
            <v>0</v>
          </cell>
          <cell r="BB61">
            <v>0</v>
          </cell>
          <cell r="BC61">
            <v>0</v>
          </cell>
          <cell r="BD61">
            <v>0</v>
          </cell>
          <cell r="BE61">
            <v>0</v>
          </cell>
          <cell r="BF61">
            <v>0</v>
          </cell>
          <cell r="BG61">
            <v>0</v>
          </cell>
          <cell r="BH61">
            <v>0</v>
          </cell>
          <cell r="BI61">
            <v>0</v>
          </cell>
          <cell r="BJ61">
            <v>0</v>
          </cell>
          <cell r="BK61">
            <v>0</v>
          </cell>
          <cell r="BL61">
            <v>-36850</v>
          </cell>
          <cell r="BM61">
            <v>0</v>
          </cell>
          <cell r="BN61">
            <v>0</v>
          </cell>
          <cell r="BO61">
            <v>0</v>
          </cell>
          <cell r="BP61">
            <v>0</v>
          </cell>
          <cell r="BQ61">
            <v>0</v>
          </cell>
          <cell r="BR61">
            <v>0</v>
          </cell>
          <cell r="BS61">
            <v>0</v>
          </cell>
          <cell r="BT61">
            <v>0</v>
          </cell>
          <cell r="BU61">
            <v>0</v>
          </cell>
          <cell r="BV61">
            <v>0</v>
          </cell>
          <cell r="BW61">
            <v>0</v>
          </cell>
          <cell r="BX61">
            <v>-37919</v>
          </cell>
          <cell r="BY61">
            <v>0</v>
          </cell>
          <cell r="BZ61">
            <v>0</v>
          </cell>
          <cell r="CA61">
            <v>0</v>
          </cell>
          <cell r="CB61">
            <v>0</v>
          </cell>
          <cell r="CC61">
            <v>0</v>
          </cell>
          <cell r="CD61">
            <v>0</v>
          </cell>
          <cell r="CE61">
            <v>0</v>
          </cell>
          <cell r="CF61">
            <v>0</v>
          </cell>
          <cell r="CG61">
            <v>0</v>
          </cell>
          <cell r="CH61">
            <v>0</v>
          </cell>
          <cell r="CI61">
            <v>0</v>
          </cell>
          <cell r="CJ61">
            <v>-39019</v>
          </cell>
          <cell r="CK61">
            <v>0</v>
          </cell>
          <cell r="CL61">
            <v>0</v>
          </cell>
          <cell r="CM61">
            <v>0</v>
          </cell>
          <cell r="CN61">
            <v>0</v>
          </cell>
          <cell r="CO61">
            <v>0</v>
          </cell>
          <cell r="CP61">
            <v>0</v>
          </cell>
          <cell r="CQ61">
            <v>0</v>
          </cell>
          <cell r="CR61">
            <v>0</v>
          </cell>
          <cell r="CS61">
            <v>0</v>
          </cell>
          <cell r="CT61">
            <v>0</v>
          </cell>
          <cell r="CU61">
            <v>0</v>
          </cell>
          <cell r="CV61">
            <v>-40015</v>
          </cell>
          <cell r="CW61">
            <v>0</v>
          </cell>
          <cell r="CX61">
            <v>0</v>
          </cell>
          <cell r="CY61">
            <v>0</v>
          </cell>
          <cell r="CZ61">
            <v>0</v>
          </cell>
          <cell r="DA61">
            <v>0</v>
          </cell>
          <cell r="DB61">
            <v>0</v>
          </cell>
          <cell r="DC61">
            <v>0</v>
          </cell>
          <cell r="DD61">
            <v>0</v>
          </cell>
          <cell r="DE61">
            <v>0</v>
          </cell>
          <cell r="DF61">
            <v>0</v>
          </cell>
          <cell r="DG61">
            <v>0</v>
          </cell>
          <cell r="DH61">
            <v>-41315</v>
          </cell>
          <cell r="DI61">
            <v>0</v>
          </cell>
          <cell r="DJ61">
            <v>0</v>
          </cell>
          <cell r="DK61">
            <v>0</v>
          </cell>
          <cell r="DL61">
            <v>0</v>
          </cell>
          <cell r="DM61">
            <v>0</v>
          </cell>
          <cell r="DN61">
            <v>0</v>
          </cell>
          <cell r="DO61">
            <v>0</v>
          </cell>
          <cell r="DP61">
            <v>0</v>
          </cell>
          <cell r="DQ61">
            <v>0</v>
          </cell>
        </row>
        <row r="62">
          <cell r="A62">
            <v>721</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row>
        <row r="63">
          <cell r="A63">
            <v>725</v>
          </cell>
          <cell r="B63">
            <v>0</v>
          </cell>
          <cell r="C63">
            <v>0</v>
          </cell>
          <cell r="D63">
            <v>0</v>
          </cell>
          <cell r="E63">
            <v>0</v>
          </cell>
          <cell r="F63">
            <v>0</v>
          </cell>
          <cell r="G63">
            <v>0</v>
          </cell>
          <cell r="H63">
            <v>-3100</v>
          </cell>
          <cell r="I63">
            <v>-3100</v>
          </cell>
          <cell r="J63">
            <v>-3000</v>
          </cell>
          <cell r="K63">
            <v>0</v>
          </cell>
          <cell r="L63">
            <v>0</v>
          </cell>
          <cell r="M63">
            <v>0</v>
          </cell>
          <cell r="N63">
            <v>0</v>
          </cell>
          <cell r="O63">
            <v>0</v>
          </cell>
          <cell r="P63">
            <v>0</v>
          </cell>
          <cell r="Q63">
            <v>0</v>
          </cell>
          <cell r="R63">
            <v>0</v>
          </cell>
          <cell r="S63">
            <v>0</v>
          </cell>
          <cell r="T63">
            <v>-3100</v>
          </cell>
          <cell r="U63">
            <v>-3100</v>
          </cell>
          <cell r="V63">
            <v>-3000</v>
          </cell>
          <cell r="W63">
            <v>0</v>
          </cell>
          <cell r="X63">
            <v>0</v>
          </cell>
          <cell r="Y63">
            <v>0</v>
          </cell>
          <cell r="Z63">
            <v>0</v>
          </cell>
          <cell r="AA63">
            <v>0</v>
          </cell>
          <cell r="AB63">
            <v>0</v>
          </cell>
          <cell r="AC63">
            <v>0</v>
          </cell>
          <cell r="AD63">
            <v>0</v>
          </cell>
          <cell r="AE63">
            <v>0</v>
          </cell>
          <cell r="AF63">
            <v>-3100</v>
          </cell>
          <cell r="AG63">
            <v>-3100</v>
          </cell>
          <cell r="AH63">
            <v>-3000</v>
          </cell>
          <cell r="AI63">
            <v>0</v>
          </cell>
          <cell r="AJ63">
            <v>0</v>
          </cell>
          <cell r="AK63">
            <v>0</v>
          </cell>
          <cell r="AL63">
            <v>0</v>
          </cell>
          <cell r="AM63">
            <v>0</v>
          </cell>
          <cell r="AN63">
            <v>0</v>
          </cell>
          <cell r="AO63">
            <v>0</v>
          </cell>
          <cell r="AP63">
            <v>0</v>
          </cell>
          <cell r="AQ63">
            <v>0</v>
          </cell>
          <cell r="AR63">
            <v>-3100</v>
          </cell>
          <cell r="AS63">
            <v>-3100</v>
          </cell>
          <cell r="AT63">
            <v>-3000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row>
        <row r="64">
          <cell r="A64">
            <v>732</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row>
        <row r="65">
          <cell r="A65">
            <v>738</v>
          </cell>
          <cell r="B65">
            <v>216004.02</v>
          </cell>
          <cell r="C65">
            <v>201217.53</v>
          </cell>
          <cell r="D65">
            <v>214247.33</v>
          </cell>
          <cell r="E65">
            <v>206463.2</v>
          </cell>
          <cell r="F65">
            <v>212476</v>
          </cell>
          <cell r="G65">
            <v>204756.23</v>
          </cell>
          <cell r="H65">
            <v>420696.25</v>
          </cell>
          <cell r="I65">
            <v>521032.53</v>
          </cell>
          <cell r="J65">
            <v>202208.45</v>
          </cell>
          <cell r="K65">
            <v>208097.36</v>
          </cell>
          <cell r="L65">
            <v>200536.67</v>
          </cell>
          <cell r="M65">
            <v>206376.88</v>
          </cell>
          <cell r="N65">
            <v>205154.64</v>
          </cell>
          <cell r="O65">
            <v>184505.47</v>
          </cell>
          <cell r="P65">
            <v>203481.66</v>
          </cell>
          <cell r="Q65">
            <v>195800.03</v>
          </cell>
          <cell r="R65">
            <v>201766.3</v>
          </cell>
          <cell r="S65">
            <v>42340.24</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row>
        <row r="66">
          <cell r="A66">
            <v>740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row>
        <row r="67">
          <cell r="A67">
            <v>5158</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-1003648.4150992981</v>
          </cell>
          <cell r="AY67">
            <v>-1003648.4150992981</v>
          </cell>
          <cell r="AZ67">
            <v>-1003648.4150992981</v>
          </cell>
          <cell r="BA67">
            <v>-1003648.4150992981</v>
          </cell>
          <cell r="BB67">
            <v>-1003648.4150992981</v>
          </cell>
          <cell r="BC67">
            <v>-1003648.4150992981</v>
          </cell>
          <cell r="BD67">
            <v>-1003648.4150992981</v>
          </cell>
          <cell r="BE67">
            <v>-1003648.4150992981</v>
          </cell>
          <cell r="BF67">
            <v>-1003648.4150992981</v>
          </cell>
          <cell r="BG67">
            <v>-1003648.4150992981</v>
          </cell>
          <cell r="BH67">
            <v>-1003648.4150992981</v>
          </cell>
          <cell r="BI67">
            <v>-1003648.4150992981</v>
          </cell>
          <cell r="BJ67">
            <v>-2930814.7277430072</v>
          </cell>
          <cell r="BK67">
            <v>-2930814.7277430072</v>
          </cell>
          <cell r="BL67">
            <v>-2930814.7277430072</v>
          </cell>
          <cell r="BM67">
            <v>-2930814.7277430072</v>
          </cell>
          <cell r="BN67">
            <v>-2930814.7277430072</v>
          </cell>
          <cell r="BO67">
            <v>-2930814.7277430072</v>
          </cell>
          <cell r="BP67">
            <v>-2930814.7277430072</v>
          </cell>
          <cell r="BQ67">
            <v>-2930814.7277430072</v>
          </cell>
          <cell r="BR67">
            <v>-2930814.7277430072</v>
          </cell>
          <cell r="BS67">
            <v>-2930814.7277430072</v>
          </cell>
          <cell r="BT67">
            <v>-2930814.7277430072</v>
          </cell>
          <cell r="BU67">
            <v>-2930814.7277430072</v>
          </cell>
          <cell r="BV67">
            <v>-2106341.8489055387</v>
          </cell>
          <cell r="BW67">
            <v>-2106341.8489055387</v>
          </cell>
          <cell r="BX67">
            <v>-2106341.8489055387</v>
          </cell>
          <cell r="BY67">
            <v>-2106341.8489055387</v>
          </cell>
          <cell r="BZ67">
            <v>-2106341.8489055387</v>
          </cell>
          <cell r="CA67">
            <v>-2106341.8489055387</v>
          </cell>
          <cell r="CB67">
            <v>-2106341.8489055387</v>
          </cell>
          <cell r="CC67">
            <v>-2106341.8489055387</v>
          </cell>
          <cell r="CD67">
            <v>-2106341.8489055387</v>
          </cell>
          <cell r="CE67">
            <v>-2106341.8489055387</v>
          </cell>
          <cell r="CF67">
            <v>-2106341.8489055387</v>
          </cell>
          <cell r="CG67">
            <v>-2106341.8489055387</v>
          </cell>
          <cell r="CH67">
            <v>-3425157.2138155675</v>
          </cell>
          <cell r="CI67">
            <v>-3425157.2138155675</v>
          </cell>
          <cell r="CJ67">
            <v>-3425157.2138155675</v>
          </cell>
          <cell r="CK67">
            <v>-3425157.2138155675</v>
          </cell>
          <cell r="CL67">
            <v>-3425157.2138155675</v>
          </cell>
          <cell r="CM67">
            <v>-3425157.2138155675</v>
          </cell>
          <cell r="CN67">
            <v>-3425157.2138155675</v>
          </cell>
          <cell r="CO67">
            <v>-3425157.2138155675</v>
          </cell>
          <cell r="CP67">
            <v>-3425157.2138155675</v>
          </cell>
          <cell r="CQ67">
            <v>-3425157.2138155675</v>
          </cell>
          <cell r="CR67">
            <v>-3425157.2138155675</v>
          </cell>
          <cell r="CS67">
            <v>-3425157.2138155675</v>
          </cell>
          <cell r="CT67">
            <v>-2688459.664987918</v>
          </cell>
          <cell r="CU67">
            <v>-2688459.664987918</v>
          </cell>
          <cell r="CV67">
            <v>-2688459.664987918</v>
          </cell>
          <cell r="CW67">
            <v>-2688459.664987918</v>
          </cell>
          <cell r="CX67">
            <v>-2688459.664987918</v>
          </cell>
          <cell r="CY67">
            <v>-2688459.664987918</v>
          </cell>
          <cell r="CZ67">
            <v>-2688459.664987918</v>
          </cell>
          <cell r="DA67">
            <v>-2688459.664987918</v>
          </cell>
          <cell r="DB67">
            <v>-2688459.664987918</v>
          </cell>
          <cell r="DC67">
            <v>-2688459.664987918</v>
          </cell>
          <cell r="DD67">
            <v>-2688459.664987918</v>
          </cell>
          <cell r="DE67">
            <v>-2688459.664987918</v>
          </cell>
          <cell r="DF67">
            <v>-4009086.148803696</v>
          </cell>
          <cell r="DG67">
            <v>-4009086.148803696</v>
          </cell>
          <cell r="DH67">
            <v>-4009086.148803696</v>
          </cell>
          <cell r="DI67">
            <v>-4009086.148803696</v>
          </cell>
          <cell r="DJ67">
            <v>-4009086.148803696</v>
          </cell>
          <cell r="DK67">
            <v>-4009086.148803696</v>
          </cell>
          <cell r="DL67">
            <v>-4009086.148803696</v>
          </cell>
          <cell r="DM67">
            <v>-4009086.148803696</v>
          </cell>
          <cell r="DN67">
            <v>-4009086.148803696</v>
          </cell>
          <cell r="DO67">
            <v>-4009086.148803696</v>
          </cell>
          <cell r="DP67">
            <v>-4009086.148803696</v>
          </cell>
          <cell r="DQ67">
            <v>-4009086.148803696</v>
          </cell>
        </row>
        <row r="68">
          <cell r="A68">
            <v>5158</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-1003648.4150992981</v>
          </cell>
          <cell r="AY68">
            <v>-1003648.4150992981</v>
          </cell>
          <cell r="AZ68">
            <v>-1003648.4150992981</v>
          </cell>
          <cell r="BA68">
            <v>-1003648.4150992981</v>
          </cell>
          <cell r="BB68">
            <v>-1003648.4150992981</v>
          </cell>
          <cell r="BC68">
            <v>-1003648.4150992981</v>
          </cell>
          <cell r="BD68">
            <v>-1003648.4150992981</v>
          </cell>
          <cell r="BE68">
            <v>-1003648.4150992981</v>
          </cell>
          <cell r="BF68">
            <v>-1003648.4150992981</v>
          </cell>
          <cell r="BG68">
            <v>-1003648.4150992981</v>
          </cell>
          <cell r="BH68">
            <v>-1003648.4150992981</v>
          </cell>
          <cell r="BI68">
            <v>-1003648.4150992981</v>
          </cell>
          <cell r="BJ68">
            <v>-2930814.7277430072</v>
          </cell>
          <cell r="BK68">
            <v>-2930814.7277430072</v>
          </cell>
          <cell r="BL68">
            <v>-2930814.7277430072</v>
          </cell>
          <cell r="BM68">
            <v>-2930814.7277430072</v>
          </cell>
          <cell r="BN68">
            <v>-2930814.7277430072</v>
          </cell>
          <cell r="BO68">
            <v>-2930814.7277430072</v>
          </cell>
          <cell r="BP68">
            <v>-2930814.7277430072</v>
          </cell>
          <cell r="BQ68">
            <v>-2930814.7277430072</v>
          </cell>
          <cell r="BR68">
            <v>-2930814.7277430072</v>
          </cell>
          <cell r="BS68">
            <v>-2930814.7277430072</v>
          </cell>
          <cell r="BT68">
            <v>-2930814.7277430072</v>
          </cell>
          <cell r="BU68">
            <v>-2930814.7277430072</v>
          </cell>
          <cell r="BV68">
            <v>-2106341.8489055387</v>
          </cell>
          <cell r="BW68">
            <v>-2106341.8489055387</v>
          </cell>
          <cell r="BX68">
            <v>-2106341.8489055387</v>
          </cell>
          <cell r="BY68">
            <v>-2106341.8489055387</v>
          </cell>
          <cell r="BZ68">
            <v>-2106341.8489055387</v>
          </cell>
          <cell r="CA68">
            <v>-2106341.8489055387</v>
          </cell>
          <cell r="CB68">
            <v>-2106341.8489055387</v>
          </cell>
          <cell r="CC68">
            <v>-2106341.8489055387</v>
          </cell>
          <cell r="CD68">
            <v>-2106341.8489055387</v>
          </cell>
          <cell r="CE68">
            <v>-2106341.8489055387</v>
          </cell>
          <cell r="CF68">
            <v>-2106341.8489055387</v>
          </cell>
          <cell r="CG68">
            <v>-2106341.8489055387</v>
          </cell>
          <cell r="CH68">
            <v>-3425157.2138155675</v>
          </cell>
          <cell r="CI68">
            <v>-3425157.2138155675</v>
          </cell>
          <cell r="CJ68">
            <v>-3425157.2138155675</v>
          </cell>
          <cell r="CK68">
            <v>-3425157.2138155675</v>
          </cell>
          <cell r="CL68">
            <v>-3425157.2138155675</v>
          </cell>
          <cell r="CM68">
            <v>-3425157.2138155675</v>
          </cell>
          <cell r="CN68">
            <v>-3425157.2138155675</v>
          </cell>
          <cell r="CO68">
            <v>-3425157.2138155675</v>
          </cell>
          <cell r="CP68">
            <v>-3425157.2138155675</v>
          </cell>
          <cell r="CQ68">
            <v>-3425157.2138155675</v>
          </cell>
          <cell r="CR68">
            <v>-3425157.2138155675</v>
          </cell>
          <cell r="CS68">
            <v>-3425157.2138155675</v>
          </cell>
          <cell r="CT68">
            <v>-2688459.664987918</v>
          </cell>
          <cell r="CU68">
            <v>-2688459.664987918</v>
          </cell>
          <cell r="CV68">
            <v>-2688459.664987918</v>
          </cell>
          <cell r="CW68">
            <v>-2688459.664987918</v>
          </cell>
          <cell r="CX68">
            <v>-2688459.664987918</v>
          </cell>
          <cell r="CY68">
            <v>-2688459.664987918</v>
          </cell>
          <cell r="CZ68">
            <v>-2688459.664987918</v>
          </cell>
          <cell r="DA68">
            <v>-2688459.664987918</v>
          </cell>
          <cell r="DB68">
            <v>-2688459.664987918</v>
          </cell>
          <cell r="DC68">
            <v>-2688459.664987918</v>
          </cell>
          <cell r="DD68">
            <v>-2688459.664987918</v>
          </cell>
          <cell r="DE68">
            <v>-2688459.664987918</v>
          </cell>
          <cell r="DF68">
            <v>-4009086.148803696</v>
          </cell>
          <cell r="DG68">
            <v>-4009086.148803696</v>
          </cell>
          <cell r="DH68">
            <v>-4009086.148803696</v>
          </cell>
          <cell r="DI68">
            <v>-4009086.148803696</v>
          </cell>
          <cell r="DJ68">
            <v>-4009086.148803696</v>
          </cell>
          <cell r="DK68">
            <v>-4009086.148803696</v>
          </cell>
          <cell r="DL68">
            <v>-4009086.148803696</v>
          </cell>
          <cell r="DM68">
            <v>-4009086.148803696</v>
          </cell>
          <cell r="DN68">
            <v>-4009086.148803696</v>
          </cell>
          <cell r="DO68">
            <v>-4009086.148803696</v>
          </cell>
          <cell r="DP68">
            <v>-4009086.148803696</v>
          </cell>
          <cell r="DQ68">
            <v>-4009086.148803696</v>
          </cell>
        </row>
        <row r="69">
          <cell r="A69">
            <v>5158</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-14051077.811390178</v>
          </cell>
          <cell r="AY69">
            <v>-14051077.811390178</v>
          </cell>
          <cell r="AZ69">
            <v>-14051077.811390178</v>
          </cell>
          <cell r="BA69">
            <v>-14051077.811390178</v>
          </cell>
          <cell r="BB69">
            <v>-14051077.811390178</v>
          </cell>
          <cell r="BC69">
            <v>-14051077.811390178</v>
          </cell>
          <cell r="BD69">
            <v>-14051077.811390178</v>
          </cell>
          <cell r="BE69">
            <v>-14051077.811390178</v>
          </cell>
          <cell r="BF69">
            <v>-14051077.811390178</v>
          </cell>
          <cell r="BG69">
            <v>-14051077.811390178</v>
          </cell>
          <cell r="BH69">
            <v>-14051077.811390178</v>
          </cell>
          <cell r="BI69">
            <v>-14051077.811390178</v>
          </cell>
          <cell r="BJ69">
            <v>-41031406.188402101</v>
          </cell>
          <cell r="BK69">
            <v>-41031406.188402101</v>
          </cell>
          <cell r="BL69">
            <v>-41031406.188402101</v>
          </cell>
          <cell r="BM69">
            <v>-41031406.188402101</v>
          </cell>
          <cell r="BN69">
            <v>-41031406.188402101</v>
          </cell>
          <cell r="BO69">
            <v>-41031406.188402101</v>
          </cell>
          <cell r="BP69">
            <v>-41031406.188402101</v>
          </cell>
          <cell r="BQ69">
            <v>-41031406.188402101</v>
          </cell>
          <cell r="BR69">
            <v>-41031406.188402101</v>
          </cell>
          <cell r="BS69">
            <v>-41031406.188402101</v>
          </cell>
          <cell r="BT69">
            <v>-41031406.188402101</v>
          </cell>
          <cell r="BU69">
            <v>-41031406.188402101</v>
          </cell>
          <cell r="BV69">
            <v>-29488785.884677533</v>
          </cell>
          <cell r="BW69">
            <v>-29488785.884677533</v>
          </cell>
          <cell r="BX69">
            <v>-29488785.884677533</v>
          </cell>
          <cell r="BY69">
            <v>-29488785.884677533</v>
          </cell>
          <cell r="BZ69">
            <v>-29488785.884677533</v>
          </cell>
          <cell r="CA69">
            <v>-29488785.884677533</v>
          </cell>
          <cell r="CB69">
            <v>-29488785.884677533</v>
          </cell>
          <cell r="CC69">
            <v>-29488785.884677533</v>
          </cell>
          <cell r="CD69">
            <v>-29488785.884677533</v>
          </cell>
          <cell r="CE69">
            <v>-29488785.884677533</v>
          </cell>
          <cell r="CF69">
            <v>-29488785.884677533</v>
          </cell>
          <cell r="CG69">
            <v>-29488785.884677533</v>
          </cell>
          <cell r="CH69">
            <v>-47952200.993417948</v>
          </cell>
          <cell r="CI69">
            <v>-47952200.993417948</v>
          </cell>
          <cell r="CJ69">
            <v>-47952200.993417948</v>
          </cell>
          <cell r="CK69">
            <v>-47952200.993417948</v>
          </cell>
          <cell r="CL69">
            <v>-47952200.993417948</v>
          </cell>
          <cell r="CM69">
            <v>-47952200.993417948</v>
          </cell>
          <cell r="CN69">
            <v>-47952200.993417948</v>
          </cell>
          <cell r="CO69">
            <v>-47952200.993417948</v>
          </cell>
          <cell r="CP69">
            <v>-47952200.993417948</v>
          </cell>
          <cell r="CQ69">
            <v>-47952200.993417948</v>
          </cell>
          <cell r="CR69">
            <v>-47952200.993417948</v>
          </cell>
          <cell r="CS69">
            <v>-47952200.993417948</v>
          </cell>
          <cell r="CT69">
            <v>-37638435.309830859</v>
          </cell>
          <cell r="CU69">
            <v>-37638435.309830859</v>
          </cell>
          <cell r="CV69">
            <v>-37638435.309830859</v>
          </cell>
          <cell r="CW69">
            <v>-37638435.309830859</v>
          </cell>
          <cell r="CX69">
            <v>-37638435.309830859</v>
          </cell>
          <cell r="CY69">
            <v>-37638435.309830859</v>
          </cell>
          <cell r="CZ69">
            <v>-37638435.309830859</v>
          </cell>
          <cell r="DA69">
            <v>-37638435.309830859</v>
          </cell>
          <cell r="DB69">
            <v>-37638435.309830859</v>
          </cell>
          <cell r="DC69">
            <v>-37638435.309830859</v>
          </cell>
          <cell r="DD69">
            <v>-37638435.309830859</v>
          </cell>
          <cell r="DE69">
            <v>-37638435.309830859</v>
          </cell>
          <cell r="DF69">
            <v>-56127206.083251745</v>
          </cell>
          <cell r="DG69">
            <v>-56127206.083251745</v>
          </cell>
          <cell r="DH69">
            <v>-56127206.083251745</v>
          </cell>
          <cell r="DI69">
            <v>-56127206.083251745</v>
          </cell>
          <cell r="DJ69">
            <v>-56127206.083251745</v>
          </cell>
          <cell r="DK69">
            <v>-56127206.083251745</v>
          </cell>
          <cell r="DL69">
            <v>-56127206.083251745</v>
          </cell>
          <cell r="DM69">
            <v>-56127206.083251745</v>
          </cell>
          <cell r="DN69">
            <v>-56127206.083251745</v>
          </cell>
          <cell r="DO69">
            <v>-56127206.083251745</v>
          </cell>
          <cell r="DP69">
            <v>-56127206.083251745</v>
          </cell>
          <cell r="DQ69">
            <v>-56127206.083251745</v>
          </cell>
        </row>
        <row r="70">
          <cell r="A70">
            <v>9999</v>
          </cell>
          <cell r="N70">
            <v>-300000</v>
          </cell>
          <cell r="O70">
            <v>-300000</v>
          </cell>
          <cell r="P70">
            <v>-300000</v>
          </cell>
          <cell r="Q70">
            <v>-300000</v>
          </cell>
          <cell r="R70">
            <v>-300000</v>
          </cell>
          <cell r="S70">
            <v>-300000</v>
          </cell>
          <cell r="T70">
            <v>-300000</v>
          </cell>
          <cell r="U70">
            <v>-300000</v>
          </cell>
          <cell r="V70">
            <v>-300000</v>
          </cell>
          <cell r="W70">
            <v>-300000</v>
          </cell>
          <cell r="X70">
            <v>-300000</v>
          </cell>
          <cell r="Y70">
            <v>-300000</v>
          </cell>
          <cell r="Z70">
            <v>-600000</v>
          </cell>
          <cell r="AA70">
            <v>-600000</v>
          </cell>
          <cell r="AB70">
            <v>-600000</v>
          </cell>
          <cell r="AC70">
            <v>-600000</v>
          </cell>
          <cell r="AD70">
            <v>-600000</v>
          </cell>
          <cell r="AE70">
            <v>-600000</v>
          </cell>
          <cell r="AF70">
            <v>-600000</v>
          </cell>
          <cell r="AG70">
            <v>-600000</v>
          </cell>
          <cell r="AH70">
            <v>-600000</v>
          </cell>
          <cell r="AI70">
            <v>-600000</v>
          </cell>
          <cell r="AJ70">
            <v>-600000</v>
          </cell>
          <cell r="AK70">
            <v>-600000</v>
          </cell>
          <cell r="AL70">
            <v>-750000</v>
          </cell>
          <cell r="AM70">
            <v>-750000</v>
          </cell>
          <cell r="AN70">
            <v>-750000</v>
          </cell>
          <cell r="AO70">
            <v>-750000</v>
          </cell>
          <cell r="AP70">
            <v>-750000</v>
          </cell>
          <cell r="AQ70">
            <v>-750000</v>
          </cell>
          <cell r="AR70">
            <v>-750000</v>
          </cell>
          <cell r="AS70">
            <v>-750000</v>
          </cell>
          <cell r="AT70">
            <v>-750000</v>
          </cell>
          <cell r="AU70">
            <v>-750000</v>
          </cell>
          <cell r="AV70">
            <v>-750000</v>
          </cell>
          <cell r="AW70">
            <v>-750000</v>
          </cell>
          <cell r="AX70">
            <v>-900000</v>
          </cell>
          <cell r="AY70">
            <v>-900000</v>
          </cell>
          <cell r="AZ70">
            <v>-900000</v>
          </cell>
          <cell r="BA70">
            <v>-900000</v>
          </cell>
          <cell r="BB70">
            <v>-900000</v>
          </cell>
          <cell r="BC70">
            <v>-900000</v>
          </cell>
          <cell r="BD70">
            <v>-900000</v>
          </cell>
          <cell r="BE70">
            <v>-900000</v>
          </cell>
          <cell r="BF70">
            <v>-900000</v>
          </cell>
          <cell r="BG70">
            <v>-900000</v>
          </cell>
          <cell r="BH70">
            <v>-900000</v>
          </cell>
          <cell r="BI70">
            <v>-900000</v>
          </cell>
          <cell r="BJ70">
            <v>-900000</v>
          </cell>
          <cell r="BK70">
            <v>-900000</v>
          </cell>
          <cell r="BL70">
            <v>-900000</v>
          </cell>
          <cell r="BM70">
            <v>-900000</v>
          </cell>
          <cell r="BN70">
            <v>-900000</v>
          </cell>
          <cell r="BO70">
            <v>-900000</v>
          </cell>
          <cell r="BP70">
            <v>-900000</v>
          </cell>
          <cell r="BQ70">
            <v>-900000</v>
          </cell>
          <cell r="BR70">
            <v>-900000</v>
          </cell>
          <cell r="BS70">
            <v>-900000</v>
          </cell>
          <cell r="BT70">
            <v>-900000</v>
          </cell>
          <cell r="BU70">
            <v>-900000</v>
          </cell>
          <cell r="BV70">
            <v>-900000</v>
          </cell>
          <cell r="BW70">
            <v>-900000</v>
          </cell>
          <cell r="BX70">
            <v>-900000</v>
          </cell>
          <cell r="BY70">
            <v>-900000</v>
          </cell>
          <cell r="BZ70">
            <v>-900000</v>
          </cell>
          <cell r="CA70">
            <v>-900000</v>
          </cell>
          <cell r="CB70">
            <v>-900000</v>
          </cell>
          <cell r="CC70">
            <v>-900000</v>
          </cell>
          <cell r="CD70">
            <v>-900000</v>
          </cell>
          <cell r="CE70">
            <v>-900000</v>
          </cell>
          <cell r="CF70">
            <v>-900000</v>
          </cell>
          <cell r="CG70">
            <v>-900000</v>
          </cell>
          <cell r="CH70">
            <v>-900000</v>
          </cell>
          <cell r="CI70">
            <v>-900000</v>
          </cell>
          <cell r="CJ70">
            <v>-900000</v>
          </cell>
          <cell r="CK70">
            <v>-900000</v>
          </cell>
          <cell r="CL70">
            <v>-900000</v>
          </cell>
          <cell r="CM70">
            <v>-900000</v>
          </cell>
          <cell r="CN70">
            <v>-900000</v>
          </cell>
          <cell r="CO70">
            <v>-900000</v>
          </cell>
          <cell r="CP70">
            <v>-900000</v>
          </cell>
          <cell r="CQ70">
            <v>-900000</v>
          </cell>
          <cell r="CR70">
            <v>-900000</v>
          </cell>
          <cell r="CS70">
            <v>-900000</v>
          </cell>
          <cell r="CT70">
            <v>-900000</v>
          </cell>
          <cell r="CU70">
            <v>-900000</v>
          </cell>
          <cell r="CV70">
            <v>-900000</v>
          </cell>
          <cell r="CW70">
            <v>-900000</v>
          </cell>
          <cell r="CX70">
            <v>-900000</v>
          </cell>
          <cell r="CY70">
            <v>-900000</v>
          </cell>
          <cell r="CZ70">
            <v>-900000</v>
          </cell>
          <cell r="DA70">
            <v>-900000</v>
          </cell>
          <cell r="DB70">
            <v>-900000</v>
          </cell>
          <cell r="DC70">
            <v>-900000</v>
          </cell>
          <cell r="DD70">
            <v>-900000</v>
          </cell>
          <cell r="DE70">
            <v>-900000</v>
          </cell>
          <cell r="DF70">
            <v>-900000</v>
          </cell>
          <cell r="DG70">
            <v>-900000</v>
          </cell>
          <cell r="DH70">
            <v>-900000</v>
          </cell>
          <cell r="DI70">
            <v>-900000</v>
          </cell>
          <cell r="DJ70">
            <v>-900000</v>
          </cell>
          <cell r="DK70">
            <v>-900000</v>
          </cell>
          <cell r="DL70">
            <v>-900000</v>
          </cell>
          <cell r="DM70">
            <v>-900000</v>
          </cell>
          <cell r="DN70">
            <v>-900000</v>
          </cell>
          <cell r="DO70">
            <v>-900000</v>
          </cell>
          <cell r="DP70">
            <v>-900000</v>
          </cell>
          <cell r="DQ70">
            <v>-900000</v>
          </cell>
        </row>
      </sheetData>
      <sheetData sheetId="6" refreshError="1">
        <row r="4">
          <cell r="B4">
            <v>39448</v>
          </cell>
          <cell r="C4">
            <v>39479</v>
          </cell>
          <cell r="D4">
            <v>39508</v>
          </cell>
          <cell r="E4">
            <v>39539</v>
          </cell>
          <cell r="F4">
            <v>39569</v>
          </cell>
          <cell r="G4">
            <v>39600</v>
          </cell>
          <cell r="H4">
            <v>39630</v>
          </cell>
          <cell r="I4">
            <v>39661</v>
          </cell>
          <cell r="J4">
            <v>39692</v>
          </cell>
          <cell r="K4">
            <v>39722</v>
          </cell>
          <cell r="L4">
            <v>39753</v>
          </cell>
          <cell r="M4">
            <v>39783</v>
          </cell>
          <cell r="N4">
            <v>39783</v>
          </cell>
        </row>
        <row r="5">
          <cell r="A5">
            <v>264</v>
          </cell>
          <cell r="B5">
            <v>183911.51987266541</v>
          </cell>
          <cell r="C5">
            <v>168828.47996139526</v>
          </cell>
          <cell r="D5">
            <v>168176.87532043457</v>
          </cell>
          <cell r="E5">
            <v>157560.80226135254</v>
          </cell>
          <cell r="F5">
            <v>152001.92212677002</v>
          </cell>
          <cell r="G5">
            <v>141972.16007995605</v>
          </cell>
          <cell r="H5">
            <v>51355.040000915527</v>
          </cell>
          <cell r="I5">
            <v>121535.67980575562</v>
          </cell>
          <cell r="J5">
            <v>157063.67992172026</v>
          </cell>
          <cell r="K5">
            <v>177460.16014099121</v>
          </cell>
          <cell r="L5">
            <v>154849.9536000005</v>
          </cell>
          <cell r="M5">
            <v>160041.70607999925</v>
          </cell>
          <cell r="N5">
            <v>160041.70607999925</v>
          </cell>
        </row>
        <row r="6">
          <cell r="A6">
            <v>265</v>
          </cell>
          <cell r="B6">
            <v>0</v>
          </cell>
          <cell r="C6">
            <v>0</v>
          </cell>
          <cell r="D6">
            <v>0</v>
          </cell>
          <cell r="E6">
            <v>0</v>
          </cell>
          <cell r="F6">
            <v>0</v>
          </cell>
          <cell r="G6">
            <v>0</v>
          </cell>
          <cell r="H6">
            <v>0</v>
          </cell>
          <cell r="I6">
            <v>0</v>
          </cell>
          <cell r="J6">
            <v>0</v>
          </cell>
          <cell r="K6">
            <v>0</v>
          </cell>
          <cell r="L6">
            <v>0</v>
          </cell>
          <cell r="M6">
            <v>0</v>
          </cell>
          <cell r="N6">
            <v>0</v>
          </cell>
        </row>
        <row r="7">
          <cell r="A7">
            <v>266</v>
          </cell>
          <cell r="B7">
            <v>586692.77687740326</v>
          </cell>
          <cell r="C7">
            <v>484147.69465637207</v>
          </cell>
          <cell r="D7">
            <v>459955.60781574249</v>
          </cell>
          <cell r="E7">
            <v>568407.65490722656</v>
          </cell>
          <cell r="F7">
            <v>484926.77069091797</v>
          </cell>
          <cell r="G7">
            <v>545132.68658447266</v>
          </cell>
          <cell r="H7">
            <v>577878.27551269531</v>
          </cell>
          <cell r="I7">
            <v>523703.95417022705</v>
          </cell>
          <cell r="J7">
            <v>471763.96508111327</v>
          </cell>
          <cell r="K7">
            <v>522024.77441185591</v>
          </cell>
          <cell r="L7">
            <v>461115.24882000126</v>
          </cell>
          <cell r="M7">
            <v>545061.62439999951</v>
          </cell>
          <cell r="N7">
            <v>520099.43114</v>
          </cell>
        </row>
        <row r="8">
          <cell r="A8">
            <v>267</v>
          </cell>
          <cell r="B8">
            <v>754498.35052108765</v>
          </cell>
          <cell r="C8">
            <v>738837.53022956848</v>
          </cell>
          <cell r="D8">
            <v>82.2091064453125</v>
          </cell>
          <cell r="E8">
            <v>136432.02111053467</v>
          </cell>
          <cell r="F8">
            <v>740277.96649360657</v>
          </cell>
          <cell r="G8">
            <v>629168.47163391113</v>
          </cell>
          <cell r="H8">
            <v>793468.62512207031</v>
          </cell>
          <cell r="I8">
            <v>712988.2998046875</v>
          </cell>
          <cell r="J8">
            <v>762492.40531050554</v>
          </cell>
          <cell r="K8">
            <v>716791.48089915537</v>
          </cell>
          <cell r="L8">
            <v>732258.5280000004</v>
          </cell>
          <cell r="M8">
            <v>756643.01680000173</v>
          </cell>
          <cell r="N8">
            <v>748922.3637700018</v>
          </cell>
        </row>
        <row r="9">
          <cell r="A9">
            <v>270</v>
          </cell>
          <cell r="B9">
            <v>2693180.0422439575</v>
          </cell>
          <cell r="C9">
            <v>2567061.1223144531</v>
          </cell>
          <cell r="D9">
            <v>2484436.7488479614</v>
          </cell>
          <cell r="E9">
            <v>0</v>
          </cell>
          <cell r="F9">
            <v>703025.89591217041</v>
          </cell>
          <cell r="G9">
            <v>2047254.3178710938</v>
          </cell>
          <cell r="H9">
            <v>2704899.9080810547</v>
          </cell>
          <cell r="I9">
            <v>2792182.6073532104</v>
          </cell>
          <cell r="J9">
            <v>2798871.7310200613</v>
          </cell>
          <cell r="K9">
            <v>2794116.7405491257</v>
          </cell>
          <cell r="L9">
            <v>2548642.2323000021</v>
          </cell>
          <cell r="M9">
            <v>2773509.3826999958</v>
          </cell>
          <cell r="N9">
            <v>2703962.3415999943</v>
          </cell>
        </row>
        <row r="10">
          <cell r="A10">
            <v>271</v>
          </cell>
          <cell r="B10">
            <v>588588.49926757812</v>
          </cell>
          <cell r="C10">
            <v>548105.26790237427</v>
          </cell>
          <cell r="D10">
            <v>584497.45477294922</v>
          </cell>
          <cell r="E10">
            <v>543848.9553527832</v>
          </cell>
          <cell r="F10">
            <v>552120.49076080322</v>
          </cell>
          <cell r="G10">
            <v>501126.318359375</v>
          </cell>
          <cell r="H10">
            <v>570100.97146606445</v>
          </cell>
          <cell r="I10">
            <v>554575.89419555664</v>
          </cell>
          <cell r="J10">
            <v>471351.21909278678</v>
          </cell>
          <cell r="K10">
            <v>584313.21168892621</v>
          </cell>
          <cell r="L10">
            <v>544855.71120000037</v>
          </cell>
          <cell r="M10">
            <v>562725.98815999948</v>
          </cell>
          <cell r="N10">
            <v>562725.98815999948</v>
          </cell>
        </row>
        <row r="11">
          <cell r="A11">
            <v>272</v>
          </cell>
          <cell r="B11">
            <v>578846.67028808594</v>
          </cell>
          <cell r="C11">
            <v>539985.02668762207</v>
          </cell>
          <cell r="D11">
            <v>575262.02291870117</v>
          </cell>
          <cell r="E11">
            <v>534575.89080810547</v>
          </cell>
          <cell r="F11">
            <v>543626.28894805908</v>
          </cell>
          <cell r="G11">
            <v>495245.89535522461</v>
          </cell>
          <cell r="H11">
            <v>562289.64300537109</v>
          </cell>
          <cell r="I11">
            <v>547320.06509399414</v>
          </cell>
          <cell r="J11">
            <v>466641.81487475964</v>
          </cell>
          <cell r="K11">
            <v>575169.01327272912</v>
          </cell>
          <cell r="L11">
            <v>544811.61071999895</v>
          </cell>
          <cell r="M11">
            <v>562692.40559999645</v>
          </cell>
          <cell r="N11">
            <v>562692.40559999645</v>
          </cell>
        </row>
        <row r="12">
          <cell r="A12">
            <v>273</v>
          </cell>
          <cell r="B12">
            <v>623500.88604736328</v>
          </cell>
          <cell r="C12">
            <v>574929.30572509766</v>
          </cell>
          <cell r="D12">
            <v>621612.25643920898</v>
          </cell>
          <cell r="E12">
            <v>217140.60422515869</v>
          </cell>
          <cell r="F12">
            <v>575800.7434387207</v>
          </cell>
          <cell r="G12">
            <v>593989.24807739258</v>
          </cell>
          <cell r="H12">
            <v>624143.95678710937</v>
          </cell>
          <cell r="I12">
            <v>619054.93804931641</v>
          </cell>
          <cell r="J12">
            <v>595602.9715557422</v>
          </cell>
          <cell r="K12">
            <v>618764.12579448847</v>
          </cell>
          <cell r="L12">
            <v>573925.05143999564</v>
          </cell>
          <cell r="M12">
            <v>593047.90432000242</v>
          </cell>
          <cell r="N12">
            <v>593047.90432000242</v>
          </cell>
        </row>
        <row r="13">
          <cell r="A13">
            <v>274</v>
          </cell>
          <cell r="B13">
            <v>534794.96984863281</v>
          </cell>
          <cell r="C13">
            <v>573894.90542602539</v>
          </cell>
          <cell r="D13">
            <v>621032.49435424805</v>
          </cell>
          <cell r="E13">
            <v>604441.12664794922</v>
          </cell>
          <cell r="F13">
            <v>621005.48754882812</v>
          </cell>
          <cell r="G13">
            <v>585613.41461181641</v>
          </cell>
          <cell r="H13">
            <v>576821.60481262207</v>
          </cell>
          <cell r="I13">
            <v>589815.51928710938</v>
          </cell>
          <cell r="J13">
            <v>585822.75230949151</v>
          </cell>
          <cell r="K13">
            <v>616810.74369686819</v>
          </cell>
          <cell r="L13">
            <v>592997.05165999767</v>
          </cell>
          <cell r="M13">
            <v>614060.46308000199</v>
          </cell>
          <cell r="N13">
            <v>614060.46308000199</v>
          </cell>
        </row>
        <row r="14">
          <cell r="A14">
            <v>275</v>
          </cell>
          <cell r="B14">
            <v>800237.61761474609</v>
          </cell>
          <cell r="C14">
            <v>760194.60504150391</v>
          </cell>
          <cell r="D14">
            <v>796743.17236328125</v>
          </cell>
          <cell r="E14">
            <v>755026.84594726563</v>
          </cell>
          <cell r="F14">
            <v>769578.63000488281</v>
          </cell>
          <cell r="G14">
            <v>717659.53106689453</v>
          </cell>
          <cell r="H14">
            <v>766955.54693603516</v>
          </cell>
          <cell r="I14">
            <v>733930.85296630859</v>
          </cell>
          <cell r="J14">
            <v>435430.98667345953</v>
          </cell>
          <cell r="K14">
            <v>4544.9620262327644</v>
          </cell>
          <cell r="L14">
            <v>740544.23520000139</v>
          </cell>
          <cell r="M14">
            <v>765241.07892000175</v>
          </cell>
          <cell r="N14">
            <v>742114.18068000488</v>
          </cell>
        </row>
        <row r="15">
          <cell r="A15">
            <v>276</v>
          </cell>
          <cell r="B15">
            <v>802960.11901855469</v>
          </cell>
          <cell r="C15">
            <v>752467.26818847656</v>
          </cell>
          <cell r="D15">
            <v>789427.9921875</v>
          </cell>
          <cell r="E15">
            <v>463175.87048816681</v>
          </cell>
          <cell r="F15">
            <v>85522.782969474792</v>
          </cell>
          <cell r="G15">
            <v>771879.32624816895</v>
          </cell>
          <cell r="H15">
            <v>780407.90126037598</v>
          </cell>
          <cell r="I15">
            <v>787313.20644187927</v>
          </cell>
          <cell r="J15">
            <v>776234.41954073729</v>
          </cell>
          <cell r="K15">
            <v>793441.40271321707</v>
          </cell>
          <cell r="L15">
            <v>759911.0864799968</v>
          </cell>
          <cell r="M15">
            <v>797867.22720000043</v>
          </cell>
          <cell r="N15">
            <v>797867.22720000043</v>
          </cell>
        </row>
        <row r="16">
          <cell r="A16">
            <v>277</v>
          </cell>
          <cell r="B16">
            <v>1766926.6864547729</v>
          </cell>
          <cell r="C16">
            <v>1683592.3592529297</v>
          </cell>
          <cell r="D16">
            <v>1536107.5747032166</v>
          </cell>
          <cell r="E16">
            <v>1758948.8973388672</v>
          </cell>
          <cell r="F16">
            <v>1653442.1855163574</v>
          </cell>
          <cell r="G16">
            <v>1680969.2142944336</v>
          </cell>
          <cell r="H16">
            <v>1694938.6173095703</v>
          </cell>
          <cell r="I16">
            <v>1558250.7003479004</v>
          </cell>
          <cell r="J16">
            <v>1589534.8107971577</v>
          </cell>
          <cell r="K16">
            <v>1622609.0235178145</v>
          </cell>
          <cell r="L16">
            <v>1582874.6320000081</v>
          </cell>
          <cell r="M16">
            <v>1641235.3855999946</v>
          </cell>
          <cell r="N16">
            <v>1622589.2408000089</v>
          </cell>
        </row>
        <row r="17">
          <cell r="A17">
            <v>278</v>
          </cell>
          <cell r="B17">
            <v>2378561.6753540039</v>
          </cell>
          <cell r="C17">
            <v>2234074.8178710938</v>
          </cell>
          <cell r="D17">
            <v>1733647.5988311768</v>
          </cell>
          <cell r="E17">
            <v>2279851.943359375</v>
          </cell>
          <cell r="F17">
            <v>2174235.0278320313</v>
          </cell>
          <cell r="G17">
            <v>1657366.24243927</v>
          </cell>
          <cell r="H17">
            <v>2013798.7175245285</v>
          </cell>
          <cell r="I17">
            <v>2232516.659538269</v>
          </cell>
          <cell r="J17">
            <v>2241312.9533505412</v>
          </cell>
          <cell r="K17">
            <v>2141757.2085470543</v>
          </cell>
          <cell r="L17">
            <v>2137235.4808000056</v>
          </cell>
          <cell r="M17">
            <v>2258131.639199994</v>
          </cell>
          <cell r="N17">
            <v>2240160.0884000072</v>
          </cell>
        </row>
        <row r="18">
          <cell r="A18">
            <v>279</v>
          </cell>
          <cell r="B18">
            <v>0</v>
          </cell>
          <cell r="C18">
            <v>0</v>
          </cell>
          <cell r="D18">
            <v>0</v>
          </cell>
          <cell r="E18">
            <v>0</v>
          </cell>
          <cell r="F18">
            <v>0</v>
          </cell>
          <cell r="G18">
            <v>58983.648548126221</v>
          </cell>
          <cell r="H18">
            <v>108054.81286239624</v>
          </cell>
          <cell r="I18">
            <v>121276.79420852661</v>
          </cell>
          <cell r="J18">
            <v>134766.69318807361</v>
          </cell>
          <cell r="K18">
            <v>64906.219182939705</v>
          </cell>
          <cell r="L18">
            <v>0</v>
          </cell>
          <cell r="M18">
            <v>0</v>
          </cell>
          <cell r="N18">
            <v>0</v>
          </cell>
        </row>
        <row r="19">
          <cell r="A19">
            <v>280</v>
          </cell>
          <cell r="B19">
            <v>0</v>
          </cell>
          <cell r="C19">
            <v>0</v>
          </cell>
          <cell r="D19">
            <v>0</v>
          </cell>
          <cell r="E19">
            <v>0</v>
          </cell>
          <cell r="F19">
            <v>0</v>
          </cell>
          <cell r="G19">
            <v>103710.8518371582</v>
          </cell>
          <cell r="H19">
            <v>159420.73068237305</v>
          </cell>
          <cell r="I19">
            <v>147124.63595581055</v>
          </cell>
          <cell r="J19">
            <v>179064.45474296328</v>
          </cell>
          <cell r="K19">
            <v>141278.33849936834</v>
          </cell>
          <cell r="L19">
            <v>133857.56092999974</v>
          </cell>
          <cell r="M19">
            <v>0</v>
          </cell>
          <cell r="N19">
            <v>0</v>
          </cell>
        </row>
        <row r="20">
          <cell r="A20">
            <v>281</v>
          </cell>
          <cell r="B20">
            <v>0</v>
          </cell>
          <cell r="C20">
            <v>0</v>
          </cell>
          <cell r="D20">
            <v>0</v>
          </cell>
          <cell r="E20">
            <v>0</v>
          </cell>
          <cell r="F20">
            <v>18379.039482116699</v>
          </cell>
          <cell r="G20">
            <v>194923.41832065582</v>
          </cell>
          <cell r="H20">
            <v>264417.71271514893</v>
          </cell>
          <cell r="I20">
            <v>285690.73452854156</v>
          </cell>
          <cell r="J20">
            <v>279048.52457648359</v>
          </cell>
          <cell r="K20">
            <v>263899.77121014061</v>
          </cell>
          <cell r="L20">
            <v>268099.16772999964</v>
          </cell>
          <cell r="M20">
            <v>0</v>
          </cell>
          <cell r="N20">
            <v>0</v>
          </cell>
        </row>
        <row r="21">
          <cell r="A21">
            <v>283</v>
          </cell>
          <cell r="B21">
            <v>350085.66223144531</v>
          </cell>
          <cell r="C21">
            <v>298597.80696105957</v>
          </cell>
          <cell r="D21">
            <v>347568.2060546875</v>
          </cell>
          <cell r="E21">
            <v>335157.40353393555</v>
          </cell>
          <cell r="F21">
            <v>338237.37255859375</v>
          </cell>
          <cell r="G21">
            <v>309076.35586547852</v>
          </cell>
          <cell r="H21">
            <v>347462.87316894531</v>
          </cell>
          <cell r="I21">
            <v>312830.28366088867</v>
          </cell>
          <cell r="J21">
            <v>308793.56171527237</v>
          </cell>
          <cell r="K21">
            <v>340107.51046286843</v>
          </cell>
          <cell r="L21">
            <v>329911.80240000098</v>
          </cell>
          <cell r="M21">
            <v>341536.06280000223</v>
          </cell>
          <cell r="N21">
            <v>341536.06280000223</v>
          </cell>
        </row>
        <row r="22">
          <cell r="A22">
            <v>284</v>
          </cell>
          <cell r="B22">
            <v>254805.67309570312</v>
          </cell>
          <cell r="C22">
            <v>237315.40014648438</v>
          </cell>
          <cell r="D22">
            <v>254463.19235229492</v>
          </cell>
          <cell r="E22">
            <v>31082.25</v>
          </cell>
          <cell r="F22">
            <v>147617.12982177734</v>
          </cell>
          <cell r="G22">
            <v>246145.97528076172</v>
          </cell>
          <cell r="H22">
            <v>245125.85028076172</v>
          </cell>
          <cell r="I22">
            <v>235638.74688720703</v>
          </cell>
          <cell r="J22">
            <v>229760.97412670479</v>
          </cell>
          <cell r="K22">
            <v>229216.47990574583</v>
          </cell>
          <cell r="L22">
            <v>238483.42656000098</v>
          </cell>
          <cell r="M22">
            <v>246273.09067999915</v>
          </cell>
          <cell r="N22">
            <v>246273.09067999915</v>
          </cell>
        </row>
        <row r="23">
          <cell r="A23">
            <v>285</v>
          </cell>
          <cell r="B23">
            <v>626610.97418212891</v>
          </cell>
          <cell r="C23">
            <v>580345.40705871582</v>
          </cell>
          <cell r="D23">
            <v>448880.47402572632</v>
          </cell>
          <cell r="E23">
            <v>613535.22644042969</v>
          </cell>
          <cell r="F23">
            <v>572350.77508544922</v>
          </cell>
          <cell r="G23">
            <v>321185.62671661377</v>
          </cell>
          <cell r="H23">
            <v>501021.7873878479</v>
          </cell>
          <cell r="I23">
            <v>581399.74694061279</v>
          </cell>
          <cell r="J23">
            <v>534402.84253200842</v>
          </cell>
          <cell r="K23">
            <v>622640.4045123508</v>
          </cell>
          <cell r="L23">
            <v>587522.85479999927</v>
          </cell>
          <cell r="M23">
            <v>615966.3014</v>
          </cell>
          <cell r="N23">
            <v>615966.3014</v>
          </cell>
        </row>
        <row r="24">
          <cell r="A24">
            <v>286</v>
          </cell>
          <cell r="B24">
            <v>628520.74267578125</v>
          </cell>
          <cell r="C24">
            <v>565148.64440536499</v>
          </cell>
          <cell r="D24">
            <v>607555.02377700806</v>
          </cell>
          <cell r="E24">
            <v>612245.27221679688</v>
          </cell>
          <cell r="F24">
            <v>435707.38823699951</v>
          </cell>
          <cell r="G24">
            <v>173804.78331375122</v>
          </cell>
          <cell r="H24">
            <v>473937.51669311523</v>
          </cell>
          <cell r="I24">
            <v>574615.4571762085</v>
          </cell>
          <cell r="J24">
            <v>537943.33113451465</v>
          </cell>
          <cell r="K24">
            <v>621305.64832736971</v>
          </cell>
          <cell r="L24">
            <v>582563.40840000194</v>
          </cell>
          <cell r="M24">
            <v>610129.59680000041</v>
          </cell>
          <cell r="N24">
            <v>610129.59680000041</v>
          </cell>
        </row>
        <row r="25">
          <cell r="A25">
            <v>287</v>
          </cell>
          <cell r="B25">
            <v>2743167.0296096802</v>
          </cell>
          <cell r="C25">
            <v>2575679.8563537598</v>
          </cell>
          <cell r="D25">
            <v>3038725.0346679687</v>
          </cell>
          <cell r="E25">
            <v>2970881.71875</v>
          </cell>
          <cell r="F25">
            <v>2917210.1683349609</v>
          </cell>
          <cell r="G25">
            <v>2094728.1877441406</v>
          </cell>
          <cell r="H25">
            <v>2960258.0798339844</v>
          </cell>
          <cell r="I25">
            <v>2641508.2679748535</v>
          </cell>
          <cell r="J25">
            <v>2800417.58231994</v>
          </cell>
          <cell r="K25">
            <v>2631271.2540595392</v>
          </cell>
          <cell r="L25">
            <v>2698858.2571999948</v>
          </cell>
          <cell r="M25">
            <v>2810439.6807999839</v>
          </cell>
          <cell r="N25">
            <v>2797123.033400001</v>
          </cell>
        </row>
        <row r="26">
          <cell r="A26">
            <v>288</v>
          </cell>
          <cell r="B26">
            <v>1688070.6518859863</v>
          </cell>
          <cell r="C26">
            <v>1703233.5030212402</v>
          </cell>
          <cell r="D26">
            <v>1884543.584777832</v>
          </cell>
          <cell r="E26">
            <v>1843143.5692138672</v>
          </cell>
          <cell r="F26">
            <v>1590905.1974487305</v>
          </cell>
          <cell r="G26">
            <v>1761213.0585327148</v>
          </cell>
          <cell r="H26">
            <v>1868436.7149658203</v>
          </cell>
          <cell r="I26">
            <v>1658724.5706787109</v>
          </cell>
          <cell r="J26">
            <v>1780373.1849756371</v>
          </cell>
          <cell r="K26">
            <v>1882022.3251257304</v>
          </cell>
          <cell r="L26">
            <v>1744845.142800007</v>
          </cell>
          <cell r="M26">
            <v>1816304.5768000055</v>
          </cell>
          <cell r="N26">
            <v>1808346.3379999977</v>
          </cell>
        </row>
        <row r="27">
          <cell r="A27">
            <v>289</v>
          </cell>
          <cell r="B27">
            <v>3360102.6081085205</v>
          </cell>
          <cell r="C27">
            <v>2021102.5933303833</v>
          </cell>
          <cell r="D27">
            <v>3119176.6112060547</v>
          </cell>
          <cell r="E27">
            <v>3124150.4516601563</v>
          </cell>
          <cell r="F27">
            <v>2908409.066619873</v>
          </cell>
          <cell r="G27">
            <v>2581058.6179962158</v>
          </cell>
          <cell r="H27">
            <v>2789224.7508850098</v>
          </cell>
          <cell r="I27">
            <v>3282502.9637870789</v>
          </cell>
          <cell r="J27">
            <v>3179040.9358152207</v>
          </cell>
          <cell r="K27">
            <v>3209829.4040652476</v>
          </cell>
          <cell r="L27">
            <v>2941507.7611999931</v>
          </cell>
          <cell r="M27">
            <v>3093233.4611999947</v>
          </cell>
          <cell r="N27">
            <v>3093233.4611999947</v>
          </cell>
        </row>
        <row r="28">
          <cell r="A28">
            <v>294</v>
          </cell>
          <cell r="B28">
            <v>3262628.5534667969</v>
          </cell>
          <cell r="C28">
            <v>2257763.3313522339</v>
          </cell>
          <cell r="D28">
            <v>3008642.3337554932</v>
          </cell>
          <cell r="E28">
            <v>2696855.0661315918</v>
          </cell>
          <cell r="F28">
            <v>3182779.6975097656</v>
          </cell>
          <cell r="G28">
            <v>2681131.8044891357</v>
          </cell>
          <cell r="H28">
            <v>3206827.2099609375</v>
          </cell>
          <cell r="I28">
            <v>2969800.3805084229</v>
          </cell>
          <cell r="J28">
            <v>3163994.6003999542</v>
          </cell>
          <cell r="K28">
            <v>2476526.4670029623</v>
          </cell>
          <cell r="L28">
            <v>2941114.0660000183</v>
          </cell>
          <cell r="M28">
            <v>3044382.5648000082</v>
          </cell>
          <cell r="N28">
            <v>3044382.5648000082</v>
          </cell>
        </row>
        <row r="29">
          <cell r="A29">
            <v>295</v>
          </cell>
          <cell r="B29">
            <v>3493488.8793945313</v>
          </cell>
          <cell r="C29">
            <v>2622892.5367660522</v>
          </cell>
          <cell r="D29">
            <v>3479021.0100097656</v>
          </cell>
          <cell r="E29">
            <v>3427921.8232421875</v>
          </cell>
          <cell r="F29">
            <v>2981907.6003952026</v>
          </cell>
          <cell r="G29">
            <v>3228246.7769088745</v>
          </cell>
          <cell r="H29">
            <v>3439043.2266845703</v>
          </cell>
          <cell r="I29">
            <v>3473248.2263183594</v>
          </cell>
          <cell r="J29">
            <v>3332767.2586516291</v>
          </cell>
          <cell r="K29">
            <v>3483918.1879341248</v>
          </cell>
          <cell r="L29">
            <v>2938390.1028000028</v>
          </cell>
          <cell r="M29">
            <v>3036212.6503999894</v>
          </cell>
          <cell r="N29">
            <v>3017316.6104000094</v>
          </cell>
        </row>
        <row r="30">
          <cell r="A30">
            <v>296</v>
          </cell>
          <cell r="B30">
            <v>0</v>
          </cell>
          <cell r="C30">
            <v>0</v>
          </cell>
          <cell r="D30">
            <v>0</v>
          </cell>
          <cell r="E30">
            <v>0</v>
          </cell>
          <cell r="F30">
            <v>0</v>
          </cell>
          <cell r="G30">
            <v>0</v>
          </cell>
          <cell r="H30">
            <v>0</v>
          </cell>
          <cell r="I30">
            <v>0</v>
          </cell>
          <cell r="J30">
            <v>0</v>
          </cell>
          <cell r="K30">
            <v>0</v>
          </cell>
          <cell r="L30">
            <v>0</v>
          </cell>
          <cell r="M30">
            <v>0</v>
          </cell>
          <cell r="N30">
            <v>0</v>
          </cell>
        </row>
        <row r="31">
          <cell r="A31">
            <v>297</v>
          </cell>
          <cell r="B31">
            <v>2164306.6611042023</v>
          </cell>
          <cell r="C31">
            <v>2332369.0253505707</v>
          </cell>
          <cell r="D31">
            <v>2253351.2563591003</v>
          </cell>
          <cell r="E31">
            <v>2350309.9838418961</v>
          </cell>
          <cell r="F31">
            <v>2212634.313785553</v>
          </cell>
          <cell r="G31">
            <v>1739999.922958374</v>
          </cell>
          <cell r="H31">
            <v>2308095.7757568359</v>
          </cell>
          <cell r="I31">
            <v>2362241.7303543091</v>
          </cell>
          <cell r="J31">
            <v>2249977.6985893087</v>
          </cell>
          <cell r="K31">
            <v>2323705.2668776452</v>
          </cell>
          <cell r="L31">
            <v>2076696.0444</v>
          </cell>
          <cell r="M31">
            <v>2329721.0684000063</v>
          </cell>
          <cell r="N31">
            <v>2329721.0684000063</v>
          </cell>
        </row>
        <row r="32">
          <cell r="A32">
            <v>298</v>
          </cell>
          <cell r="B32">
            <v>2422213.299779892</v>
          </cell>
          <cell r="C32">
            <v>2056130.8553905487</v>
          </cell>
          <cell r="D32">
            <v>2531229.318359375</v>
          </cell>
          <cell r="E32">
            <v>2229167.0624628067</v>
          </cell>
          <cell r="F32">
            <v>2051755.4041643143</v>
          </cell>
          <cell r="G32">
            <v>1790208.45789814</v>
          </cell>
          <cell r="H32">
            <v>2411302.4407806396</v>
          </cell>
          <cell r="I32">
            <v>2547926.4263916016</v>
          </cell>
          <cell r="J32">
            <v>2263123.0133396252</v>
          </cell>
          <cell r="K32">
            <v>2336509.7117779967</v>
          </cell>
          <cell r="L32">
            <v>2113111.6053000037</v>
          </cell>
          <cell r="M32">
            <v>2373415.5012000147</v>
          </cell>
          <cell r="N32">
            <v>2379631.1208000043</v>
          </cell>
        </row>
        <row r="33">
          <cell r="A33">
            <v>299</v>
          </cell>
          <cell r="B33">
            <v>2427162.5358362198</v>
          </cell>
          <cell r="C33">
            <v>2420622.6865234375</v>
          </cell>
          <cell r="D33">
            <v>2241539.0303344727</v>
          </cell>
          <cell r="E33">
            <v>2324047.2085418701</v>
          </cell>
          <cell r="F33">
            <v>2451663.0891113281</v>
          </cell>
          <cell r="G33">
            <v>1723878.0658893585</v>
          </cell>
          <cell r="H33">
            <v>2455025.1966876984</v>
          </cell>
          <cell r="I33">
            <v>2375575.3855781555</v>
          </cell>
          <cell r="J33">
            <v>2453169.2743299482</v>
          </cell>
          <cell r="K33">
            <v>2436983.8449187176</v>
          </cell>
          <cell r="L33">
            <v>2143287.4489000048</v>
          </cell>
          <cell r="M33">
            <v>2411437.7739999886</v>
          </cell>
          <cell r="N33">
            <v>2411418.1620000051</v>
          </cell>
        </row>
        <row r="34">
          <cell r="A34">
            <v>300</v>
          </cell>
          <cell r="B34">
            <v>2440819.6052265167</v>
          </cell>
          <cell r="C34">
            <v>2367997.2870483398</v>
          </cell>
          <cell r="D34">
            <v>2207456.4471616745</v>
          </cell>
          <cell r="E34">
            <v>1418.9286098480225</v>
          </cell>
          <cell r="F34">
            <v>913.04971027374268</v>
          </cell>
          <cell r="G34">
            <v>1398105.0855474472</v>
          </cell>
          <cell r="H34">
            <v>2302328.583571434</v>
          </cell>
          <cell r="I34">
            <v>2631949.8072509766</v>
          </cell>
          <cell r="J34">
            <v>2536279.9938679803</v>
          </cell>
          <cell r="K34">
            <v>2162018.7175550209</v>
          </cell>
          <cell r="L34">
            <v>2029523.6548000081</v>
          </cell>
          <cell r="M34">
            <v>2297012.8036000081</v>
          </cell>
          <cell r="N34">
            <v>2273392.8268000106</v>
          </cell>
        </row>
        <row r="35">
          <cell r="A35">
            <v>302</v>
          </cell>
          <cell r="B35">
            <v>1106521.9537658691</v>
          </cell>
          <cell r="C35">
            <v>1040988.4181518555</v>
          </cell>
          <cell r="D35">
            <v>1091838.7026367188</v>
          </cell>
          <cell r="E35">
            <v>1117129.7871551514</v>
          </cell>
          <cell r="F35">
            <v>931091.76338386536</v>
          </cell>
          <cell r="G35">
            <v>1053190.4715576172</v>
          </cell>
          <cell r="H35">
            <v>1108409.862487793</v>
          </cell>
          <cell r="I35">
            <v>1058302.0706787109</v>
          </cell>
          <cell r="J35">
            <v>1048231.3423203931</v>
          </cell>
          <cell r="K35">
            <v>959787.84644354496</v>
          </cell>
          <cell r="L35">
            <v>1024235.6536154398</v>
          </cell>
          <cell r="M35">
            <v>1084519.195576444</v>
          </cell>
          <cell r="N35">
            <v>1089414.8026509602</v>
          </cell>
        </row>
        <row r="36">
          <cell r="A36">
            <v>303</v>
          </cell>
          <cell r="B36">
            <v>1406357.1655578613</v>
          </cell>
          <cell r="C36">
            <v>1362339.2830810547</v>
          </cell>
          <cell r="D36">
            <v>1406674.4747314453</v>
          </cell>
          <cell r="E36">
            <v>1432584.2725830078</v>
          </cell>
          <cell r="F36">
            <v>1395364.6702880859</v>
          </cell>
          <cell r="G36">
            <v>1377341.3277587891</v>
          </cell>
          <cell r="H36">
            <v>1515707.2310791016</v>
          </cell>
          <cell r="I36">
            <v>1383546.959777832</v>
          </cell>
          <cell r="J36">
            <v>1139116.8349873645</v>
          </cell>
          <cell r="K36">
            <v>1150755.1575557762</v>
          </cell>
          <cell r="L36">
            <v>1342246.4189452801</v>
          </cell>
          <cell r="M36">
            <v>1428611.7512640059</v>
          </cell>
          <cell r="N36">
            <v>1396493.2815418744</v>
          </cell>
        </row>
        <row r="37">
          <cell r="A37">
            <v>304</v>
          </cell>
          <cell r="B37">
            <v>2347523.2333984375</v>
          </cell>
          <cell r="C37">
            <v>1827413.8434753418</v>
          </cell>
          <cell r="D37">
            <v>2310456.1221618652</v>
          </cell>
          <cell r="E37">
            <v>882971.61121749878</v>
          </cell>
          <cell r="F37">
            <v>2069006.012588501</v>
          </cell>
          <cell r="G37">
            <v>1918996.3537368774</v>
          </cell>
          <cell r="H37">
            <v>1644842.2507667542</v>
          </cell>
          <cell r="I37">
            <v>2046866.5162353516</v>
          </cell>
          <cell r="J37">
            <v>1801557.7875101846</v>
          </cell>
          <cell r="K37">
            <v>2034643.7534230128</v>
          </cell>
          <cell r="L37">
            <v>2006491.0103490585</v>
          </cell>
          <cell r="M37">
            <v>2118105.1680041719</v>
          </cell>
          <cell r="N37">
            <v>2107103.0149079114</v>
          </cell>
        </row>
        <row r="38">
          <cell r="A38">
            <v>305</v>
          </cell>
          <cell r="B38">
            <v>2322118.3168000085</v>
          </cell>
          <cell r="C38">
            <v>2171919.3916000007</v>
          </cell>
          <cell r="D38">
            <v>2321626.9496000027</v>
          </cell>
          <cell r="E38">
            <v>2246306.0567999901</v>
          </cell>
          <cell r="F38">
            <v>2321135.5647999994</v>
          </cell>
          <cell r="G38">
            <v>2224728.9279999956</v>
          </cell>
          <cell r="H38">
            <v>2298602.8975999914</v>
          </cell>
          <cell r="I38">
            <v>2298357.2176000029</v>
          </cell>
          <cell r="J38">
            <v>2224015.7520000064</v>
          </cell>
          <cell r="K38">
            <v>2319678.7851999938</v>
          </cell>
          <cell r="L38">
            <v>2245099.1351999952</v>
          </cell>
          <cell r="M38">
            <v>2319415.8875999991</v>
          </cell>
        </row>
        <row r="39">
          <cell r="A39">
            <v>306</v>
          </cell>
          <cell r="B39">
            <v>2108278.5316467285</v>
          </cell>
          <cell r="C39">
            <v>2060065.662322998</v>
          </cell>
          <cell r="D39">
            <v>2294244.8205566406</v>
          </cell>
          <cell r="E39">
            <v>2256017.2575378418</v>
          </cell>
          <cell r="F39">
            <v>2234451.7214355469</v>
          </cell>
          <cell r="G39">
            <v>2294993.703125</v>
          </cell>
          <cell r="H39">
            <v>2311996.0661621094</v>
          </cell>
          <cell r="I39">
            <v>2283026.0949707031</v>
          </cell>
          <cell r="J39">
            <v>2167277.3475986421</v>
          </cell>
          <cell r="K39">
            <v>2263639.0830674218</v>
          </cell>
          <cell r="L39">
            <v>2272939.1663999902</v>
          </cell>
          <cell r="M39">
            <v>2348183.906800007</v>
          </cell>
          <cell r="N39">
            <v>2319415.8875999991</v>
          </cell>
        </row>
        <row r="40">
          <cell r="A40">
            <v>313</v>
          </cell>
          <cell r="B40">
            <v>0</v>
          </cell>
          <cell r="C40">
            <v>0</v>
          </cell>
          <cell r="D40">
            <v>0</v>
          </cell>
          <cell r="E40">
            <v>0</v>
          </cell>
          <cell r="F40">
            <v>0</v>
          </cell>
          <cell r="G40">
            <v>0</v>
          </cell>
          <cell r="H40">
            <v>0</v>
          </cell>
          <cell r="I40">
            <v>0</v>
          </cell>
          <cell r="J40">
            <v>0</v>
          </cell>
          <cell r="K40">
            <v>0</v>
          </cell>
          <cell r="L40">
            <v>0</v>
          </cell>
          <cell r="M40">
            <v>0</v>
          </cell>
          <cell r="N40">
            <v>0</v>
          </cell>
        </row>
        <row r="41">
          <cell r="A41">
            <v>314</v>
          </cell>
          <cell r="B41">
            <v>0</v>
          </cell>
          <cell r="C41">
            <v>0</v>
          </cell>
          <cell r="D41">
            <v>0</v>
          </cell>
          <cell r="E41">
            <v>0</v>
          </cell>
          <cell r="F41">
            <v>0</v>
          </cell>
          <cell r="G41">
            <v>0</v>
          </cell>
          <cell r="H41">
            <v>0</v>
          </cell>
          <cell r="I41">
            <v>0</v>
          </cell>
          <cell r="J41">
            <v>0</v>
          </cell>
          <cell r="K41">
            <v>0</v>
          </cell>
          <cell r="L41">
            <v>0</v>
          </cell>
          <cell r="M41">
            <v>0</v>
          </cell>
          <cell r="N41">
            <v>0</v>
          </cell>
        </row>
        <row r="42">
          <cell r="A42">
            <v>315</v>
          </cell>
          <cell r="B42">
            <v>0</v>
          </cell>
          <cell r="C42">
            <v>0</v>
          </cell>
          <cell r="D42">
            <v>0</v>
          </cell>
          <cell r="E42">
            <v>0</v>
          </cell>
          <cell r="F42">
            <v>0</v>
          </cell>
          <cell r="G42">
            <v>0</v>
          </cell>
          <cell r="H42">
            <v>0</v>
          </cell>
          <cell r="I42">
            <v>0</v>
          </cell>
          <cell r="J42">
            <v>0</v>
          </cell>
          <cell r="K42">
            <v>0</v>
          </cell>
          <cell r="L42">
            <v>0</v>
          </cell>
          <cell r="M42">
            <v>0</v>
          </cell>
          <cell r="N42">
            <v>0</v>
          </cell>
        </row>
        <row r="43">
          <cell r="A43">
            <v>316</v>
          </cell>
          <cell r="B43">
            <v>0</v>
          </cell>
          <cell r="C43">
            <v>0</v>
          </cell>
          <cell r="D43">
            <v>0</v>
          </cell>
          <cell r="E43">
            <v>0</v>
          </cell>
          <cell r="F43">
            <v>0</v>
          </cell>
          <cell r="G43">
            <v>0</v>
          </cell>
          <cell r="H43">
            <v>0</v>
          </cell>
          <cell r="I43">
            <v>0</v>
          </cell>
          <cell r="J43">
            <v>0</v>
          </cell>
          <cell r="K43">
            <v>0</v>
          </cell>
          <cell r="L43">
            <v>0</v>
          </cell>
          <cell r="M43">
            <v>0</v>
          </cell>
          <cell r="N43">
            <v>0</v>
          </cell>
        </row>
        <row r="44">
          <cell r="A44">
            <v>317</v>
          </cell>
          <cell r="B44">
            <v>0</v>
          </cell>
          <cell r="C44">
            <v>0</v>
          </cell>
          <cell r="D44">
            <v>0</v>
          </cell>
          <cell r="E44">
            <v>0</v>
          </cell>
          <cell r="F44">
            <v>0</v>
          </cell>
          <cell r="G44">
            <v>0</v>
          </cell>
          <cell r="H44">
            <v>0</v>
          </cell>
          <cell r="I44">
            <v>0</v>
          </cell>
          <cell r="J44">
            <v>0</v>
          </cell>
          <cell r="K44">
            <v>0</v>
          </cell>
          <cell r="L44">
            <v>0</v>
          </cell>
          <cell r="M44">
            <v>0</v>
          </cell>
          <cell r="N44">
            <v>0</v>
          </cell>
        </row>
        <row r="45">
          <cell r="A45">
            <v>318</v>
          </cell>
          <cell r="B45">
            <v>0</v>
          </cell>
          <cell r="C45">
            <v>0</v>
          </cell>
          <cell r="D45">
            <v>0</v>
          </cell>
          <cell r="E45">
            <v>0</v>
          </cell>
          <cell r="F45">
            <v>0</v>
          </cell>
          <cell r="G45">
            <v>0</v>
          </cell>
          <cell r="H45">
            <v>0</v>
          </cell>
          <cell r="I45">
            <v>0</v>
          </cell>
          <cell r="J45">
            <v>0</v>
          </cell>
          <cell r="K45">
            <v>0</v>
          </cell>
          <cell r="L45">
            <v>0</v>
          </cell>
          <cell r="M45">
            <v>0</v>
          </cell>
          <cell r="N45">
            <v>0</v>
          </cell>
        </row>
        <row r="46">
          <cell r="A46">
            <v>319</v>
          </cell>
          <cell r="B46">
            <v>0</v>
          </cell>
          <cell r="C46">
            <v>0</v>
          </cell>
          <cell r="D46">
            <v>0</v>
          </cell>
          <cell r="E46">
            <v>0</v>
          </cell>
          <cell r="F46">
            <v>0</v>
          </cell>
          <cell r="G46">
            <v>0</v>
          </cell>
          <cell r="H46">
            <v>0</v>
          </cell>
          <cell r="I46">
            <v>0</v>
          </cell>
          <cell r="J46">
            <v>0</v>
          </cell>
          <cell r="K46">
            <v>0</v>
          </cell>
          <cell r="L46">
            <v>0</v>
          </cell>
          <cell r="M46">
            <v>0</v>
          </cell>
          <cell r="N46">
            <v>0</v>
          </cell>
        </row>
        <row r="47">
          <cell r="A47">
            <v>320</v>
          </cell>
          <cell r="B47">
            <v>0</v>
          </cell>
          <cell r="C47">
            <v>0</v>
          </cell>
          <cell r="D47">
            <v>0</v>
          </cell>
          <cell r="E47">
            <v>0</v>
          </cell>
          <cell r="F47">
            <v>0</v>
          </cell>
          <cell r="G47">
            <v>0</v>
          </cell>
          <cell r="H47">
            <v>0</v>
          </cell>
          <cell r="I47">
            <v>0</v>
          </cell>
          <cell r="J47">
            <v>0</v>
          </cell>
          <cell r="K47">
            <v>0</v>
          </cell>
          <cell r="L47">
            <v>0</v>
          </cell>
          <cell r="M47">
            <v>0</v>
          </cell>
          <cell r="N47">
            <v>0</v>
          </cell>
        </row>
        <row r="48">
          <cell r="A48">
            <v>373</v>
          </cell>
          <cell r="B48">
            <v>38517.829986572266</v>
          </cell>
          <cell r="C48">
            <v>21904.769069671631</v>
          </cell>
          <cell r="D48">
            <v>884.90989685058594</v>
          </cell>
          <cell r="E48">
            <v>23644.125240325928</v>
          </cell>
          <cell r="F48">
            <v>29596.971237182617</v>
          </cell>
          <cell r="G48">
            <v>120206.67670440674</v>
          </cell>
          <cell r="H48">
            <v>127795.65924072266</v>
          </cell>
          <cell r="I48">
            <v>119908.16750717163</v>
          </cell>
          <cell r="J48">
            <v>136744.88902250043</v>
          </cell>
          <cell r="K48">
            <v>138620.83610049996</v>
          </cell>
          <cell r="L48">
            <v>118634.46031999917</v>
          </cell>
          <cell r="M48">
            <v>100399.12807999921</v>
          </cell>
          <cell r="N48">
            <v>94949.488559999561</v>
          </cell>
        </row>
        <row r="49">
          <cell r="A49">
            <v>374</v>
          </cell>
          <cell r="B49">
            <v>45107.449104309082</v>
          </cell>
          <cell r="C49">
            <v>21996.536460876465</v>
          </cell>
          <cell r="D49">
            <v>0</v>
          </cell>
          <cell r="E49">
            <v>15304.199817657471</v>
          </cell>
          <cell r="F49">
            <v>21877.398506164551</v>
          </cell>
          <cell r="G49">
            <v>119970.2140083313</v>
          </cell>
          <cell r="H49">
            <v>132205.44388198853</v>
          </cell>
          <cell r="I49">
            <v>125421.27304840088</v>
          </cell>
          <cell r="J49">
            <v>142675.37229449948</v>
          </cell>
          <cell r="K49">
            <v>152788.94085999954</v>
          </cell>
          <cell r="L49">
            <v>143795.12433999957</v>
          </cell>
          <cell r="M49">
            <v>96416.699199999188</v>
          </cell>
          <cell r="N49">
            <v>79858.179119999812</v>
          </cell>
        </row>
        <row r="50">
          <cell r="A50">
            <v>375</v>
          </cell>
          <cell r="B50">
            <v>38515.967525482178</v>
          </cell>
          <cell r="C50">
            <v>16942.523513793945</v>
          </cell>
          <cell r="D50">
            <v>68.392486572265625</v>
          </cell>
          <cell r="E50">
            <v>16856.563293457031</v>
          </cell>
          <cell r="F50">
            <v>21380.953063964844</v>
          </cell>
          <cell r="G50">
            <v>103337.14905548096</v>
          </cell>
          <cell r="H50">
            <v>115179.54906082153</v>
          </cell>
          <cell r="I50">
            <v>116741.32413101196</v>
          </cell>
          <cell r="J50">
            <v>133418.93467350068</v>
          </cell>
          <cell r="K50">
            <v>141876.49592450034</v>
          </cell>
          <cell r="L50">
            <v>156500.24744999947</v>
          </cell>
          <cell r="M50">
            <v>98303.112879999157</v>
          </cell>
          <cell r="N50">
            <v>51561.973919999975</v>
          </cell>
        </row>
        <row r="51">
          <cell r="A51">
            <v>387</v>
          </cell>
          <cell r="B51">
            <v>47861.882360458374</v>
          </cell>
          <cell r="C51">
            <v>59544.123044967651</v>
          </cell>
          <cell r="D51">
            <v>64436.205755233765</v>
          </cell>
          <cell r="E51">
            <v>123281.62615394592</v>
          </cell>
          <cell r="F51">
            <v>117993.00906848907</v>
          </cell>
          <cell r="G51">
            <v>0</v>
          </cell>
          <cell r="H51">
            <v>0</v>
          </cell>
          <cell r="I51">
            <v>0</v>
          </cell>
          <cell r="J51">
            <v>0</v>
          </cell>
          <cell r="K51">
            <v>0</v>
          </cell>
          <cell r="L51">
            <v>0</v>
          </cell>
          <cell r="M51">
            <v>0</v>
          </cell>
          <cell r="N51">
            <v>0</v>
          </cell>
        </row>
        <row r="52">
          <cell r="A52">
            <v>388</v>
          </cell>
          <cell r="B52">
            <v>47470.312760353088</v>
          </cell>
          <cell r="C52">
            <v>50153.849273681641</v>
          </cell>
          <cell r="D52">
            <v>57151.403046607971</v>
          </cell>
          <cell r="E52">
            <v>100470.81919574738</v>
          </cell>
          <cell r="F52">
            <v>109114.16960334778</v>
          </cell>
          <cell r="G52">
            <v>0</v>
          </cell>
          <cell r="H52">
            <v>0</v>
          </cell>
          <cell r="I52">
            <v>0</v>
          </cell>
          <cell r="J52">
            <v>0</v>
          </cell>
          <cell r="K52">
            <v>0</v>
          </cell>
          <cell r="L52">
            <v>0</v>
          </cell>
          <cell r="M52">
            <v>0</v>
          </cell>
          <cell r="N52">
            <v>0</v>
          </cell>
        </row>
        <row r="53">
          <cell r="A53">
            <v>389</v>
          </cell>
          <cell r="B53">
            <v>45710.002249717712</v>
          </cell>
          <cell r="C53">
            <v>44304.251087188721</v>
          </cell>
          <cell r="D53">
            <v>25568.012233734131</v>
          </cell>
          <cell r="E53">
            <v>85936.341681480408</v>
          </cell>
          <cell r="F53">
            <v>87508.474607467651</v>
          </cell>
          <cell r="G53">
            <v>0</v>
          </cell>
          <cell r="H53">
            <v>0</v>
          </cell>
          <cell r="I53">
            <v>0</v>
          </cell>
          <cell r="J53">
            <v>0</v>
          </cell>
          <cell r="K53">
            <v>0</v>
          </cell>
          <cell r="L53">
            <v>0</v>
          </cell>
          <cell r="M53">
            <v>0</v>
          </cell>
          <cell r="N53">
            <v>0</v>
          </cell>
        </row>
        <row r="54">
          <cell r="A54">
            <v>390</v>
          </cell>
          <cell r="B54">
            <v>32373.441143989563</v>
          </cell>
          <cell r="C54">
            <v>35092.713980674744</v>
          </cell>
          <cell r="D54">
            <v>37465.07285118103</v>
          </cell>
          <cell r="E54">
            <v>71650.479295730591</v>
          </cell>
          <cell r="F54">
            <v>75760.471022605896</v>
          </cell>
          <cell r="G54">
            <v>0</v>
          </cell>
          <cell r="H54">
            <v>0</v>
          </cell>
          <cell r="I54">
            <v>0</v>
          </cell>
          <cell r="J54">
            <v>0</v>
          </cell>
          <cell r="K54">
            <v>0</v>
          </cell>
          <cell r="L54">
            <v>0</v>
          </cell>
          <cell r="M54">
            <v>0</v>
          </cell>
          <cell r="N54">
            <v>0</v>
          </cell>
        </row>
        <row r="55">
          <cell r="A55">
            <v>391</v>
          </cell>
          <cell r="B55">
            <v>33203.83326625824</v>
          </cell>
          <cell r="C55">
            <v>34699.401042938232</v>
          </cell>
          <cell r="D55">
            <v>22730.864444732666</v>
          </cell>
          <cell r="E55">
            <v>50216.459585189819</v>
          </cell>
          <cell r="F55">
            <v>93899.159088134766</v>
          </cell>
          <cell r="G55">
            <v>0</v>
          </cell>
          <cell r="H55">
            <v>0</v>
          </cell>
          <cell r="I55">
            <v>0</v>
          </cell>
          <cell r="J55">
            <v>0</v>
          </cell>
          <cell r="K55">
            <v>0</v>
          </cell>
          <cell r="L55">
            <v>0</v>
          </cell>
          <cell r="M55">
            <v>0</v>
          </cell>
          <cell r="N55">
            <v>0</v>
          </cell>
        </row>
        <row r="56">
          <cell r="A56">
            <v>406</v>
          </cell>
          <cell r="B56">
            <v>995.42476768000188</v>
          </cell>
          <cell r="C56">
            <v>930.59186136000176</v>
          </cell>
          <cell r="D56">
            <v>993.16303701999436</v>
          </cell>
          <cell r="E56">
            <v>959.87342919999776</v>
          </cell>
          <cell r="F56">
            <v>967.58413772999825</v>
          </cell>
          <cell r="G56">
            <v>926.45672776999891</v>
          </cell>
          <cell r="H56">
            <v>962.79685936000033</v>
          </cell>
          <cell r="I56">
            <v>979.4118382999992</v>
          </cell>
          <cell r="J56">
            <v>951.02563849999956</v>
          </cell>
          <cell r="K56">
            <v>960.36580128999719</v>
          </cell>
          <cell r="L56">
            <v>955.00002129000518</v>
          </cell>
          <cell r="M56">
            <v>986.64440952000564</v>
          </cell>
        </row>
        <row r="57">
          <cell r="A57">
            <v>407</v>
          </cell>
          <cell r="B57">
            <v>78.780979056000476</v>
          </cell>
          <cell r="C57">
            <v>74.162270464000045</v>
          </cell>
          <cell r="D57">
            <v>79.777922863999919</v>
          </cell>
          <cell r="E57">
            <v>38.842314496000157</v>
          </cell>
          <cell r="F57">
            <v>80.776760624000218</v>
          </cell>
          <cell r="G57">
            <v>78.655648799999796</v>
          </cell>
          <cell r="H57">
            <v>81.777473008000001</v>
          </cell>
          <cell r="I57">
            <v>82.278535295999845</v>
          </cell>
          <cell r="J57">
            <v>80.110406559999575</v>
          </cell>
          <cell r="K57">
            <v>83.277813984000147</v>
          </cell>
          <cell r="L57">
            <v>81.086934048000103</v>
          </cell>
          <cell r="M57">
            <v>84.28749209600025</v>
          </cell>
        </row>
        <row r="58">
          <cell r="A58">
            <v>408</v>
          </cell>
          <cell r="B58">
            <v>0</v>
          </cell>
          <cell r="C58">
            <v>0</v>
          </cell>
          <cell r="D58">
            <v>0</v>
          </cell>
          <cell r="E58">
            <v>0</v>
          </cell>
          <cell r="F58">
            <v>0</v>
          </cell>
          <cell r="G58">
            <v>0</v>
          </cell>
          <cell r="H58">
            <v>0</v>
          </cell>
          <cell r="I58">
            <v>0</v>
          </cell>
          <cell r="J58">
            <v>0</v>
          </cell>
          <cell r="K58">
            <v>0</v>
          </cell>
          <cell r="L58">
            <v>0</v>
          </cell>
          <cell r="M58">
            <v>0</v>
          </cell>
        </row>
        <row r="59">
          <cell r="A59">
            <v>410</v>
          </cell>
          <cell r="B59">
            <v>3329.5545449852943</v>
          </cell>
          <cell r="C59">
            <v>3132.3623716831207</v>
          </cell>
          <cell r="D59">
            <v>3285.3722603321075</v>
          </cell>
          <cell r="E59">
            <v>3361.4738131761551</v>
          </cell>
          <cell r="F59">
            <v>2801.6803367808461</v>
          </cell>
          <cell r="G59">
            <v>3169.0786547660828</v>
          </cell>
          <cell r="H59">
            <v>3335.2352738380432</v>
          </cell>
          <cell r="I59">
            <v>3184.4595894813538</v>
          </cell>
          <cell r="J59">
            <v>3154.1564964505292</v>
          </cell>
          <cell r="K59">
            <v>2888.0276221972263</v>
          </cell>
          <cell r="L59">
            <v>717.46718455999985</v>
          </cell>
          <cell r="M59">
            <v>759.69522355999879</v>
          </cell>
          <cell r="N59">
            <v>763.12454904000083</v>
          </cell>
        </row>
        <row r="60">
          <cell r="A60">
            <v>411</v>
          </cell>
          <cell r="B60">
            <v>4231.766813158989</v>
          </cell>
          <cell r="C60">
            <v>4099.3158192634583</v>
          </cell>
          <cell r="D60">
            <v>4232.7216107845306</v>
          </cell>
          <cell r="E60">
            <v>4310.684868812561</v>
          </cell>
          <cell r="F60">
            <v>4198.6900773048401</v>
          </cell>
          <cell r="G60">
            <v>4144.4573543071747</v>
          </cell>
          <cell r="H60">
            <v>4560.804087638855</v>
          </cell>
          <cell r="I60">
            <v>4163.1302514076233</v>
          </cell>
          <cell r="J60">
            <v>3427.6334051776353</v>
          </cell>
          <cell r="K60">
            <v>3462.6534329662277</v>
          </cell>
          <cell r="L60">
            <v>940.23065472000394</v>
          </cell>
          <cell r="M60">
            <v>1000.7287360000028</v>
          </cell>
          <cell r="N60">
            <v>978.2300581200052</v>
          </cell>
        </row>
        <row r="61">
          <cell r="A61">
            <v>412</v>
          </cell>
          <cell r="B61">
            <v>11796.599160194397</v>
          </cell>
          <cell r="C61">
            <v>9182.9840599894524</v>
          </cell>
          <cell r="D61">
            <v>11610.332210183144</v>
          </cell>
          <cell r="E61">
            <v>4437.0432923734188</v>
          </cell>
          <cell r="F61">
            <v>10397.015119552612</v>
          </cell>
          <cell r="G61">
            <v>9643.1976978182793</v>
          </cell>
          <cell r="H61">
            <v>8265.5389122664928</v>
          </cell>
          <cell r="I61">
            <v>10285.761342048645</v>
          </cell>
          <cell r="J61">
            <v>9053.0542085938832</v>
          </cell>
          <cell r="K61">
            <v>10224.340469462359</v>
          </cell>
          <cell r="L61">
            <v>80.262850927999708</v>
          </cell>
          <cell r="M61">
            <v>84.727595824000332</v>
          </cell>
          <cell r="N61">
            <v>84.28749209600025</v>
          </cell>
        </row>
        <row r="62">
          <cell r="A62">
            <v>502</v>
          </cell>
          <cell r="B62">
            <v>985237.49285697937</v>
          </cell>
          <cell r="C62">
            <v>960312.23336791992</v>
          </cell>
          <cell r="D62">
            <v>1073999.2818489075</v>
          </cell>
          <cell r="E62">
            <v>882718.15217399597</v>
          </cell>
          <cell r="F62">
            <v>752653.60668182373</v>
          </cell>
          <cell r="G62">
            <v>654113.46581459045</v>
          </cell>
          <cell r="H62">
            <v>656231.68379974365</v>
          </cell>
          <cell r="I62">
            <v>963527.26440811157</v>
          </cell>
          <cell r="J62">
            <v>752858.61851819884</v>
          </cell>
          <cell r="K62">
            <v>763826.91024819901</v>
          </cell>
          <cell r="L62">
            <v>1206167.95</v>
          </cell>
          <cell r="M62">
            <v>1248376.4271000002</v>
          </cell>
          <cell r="N62">
            <v>0</v>
          </cell>
        </row>
        <row r="63">
          <cell r="A63">
            <v>503</v>
          </cell>
          <cell r="B63">
            <v>18045.972719192505</v>
          </cell>
          <cell r="C63">
            <v>31595.016387939453</v>
          </cell>
          <cell r="D63">
            <v>44905.193439483643</v>
          </cell>
          <cell r="E63">
            <v>48771.862186431885</v>
          </cell>
          <cell r="F63">
            <v>35812.792049407959</v>
          </cell>
          <cell r="G63">
            <v>13815.855819702148</v>
          </cell>
          <cell r="H63">
            <v>34932.977340698242</v>
          </cell>
          <cell r="I63">
            <v>49200.506374359131</v>
          </cell>
          <cell r="J63">
            <v>59607.595000000038</v>
          </cell>
          <cell r="K63">
            <v>31536.98520000005</v>
          </cell>
          <cell r="L63">
            <v>104460.47997000022</v>
          </cell>
          <cell r="M63">
            <v>65312.025510000341</v>
          </cell>
          <cell r="N63">
            <v>0</v>
          </cell>
        </row>
        <row r="64">
          <cell r="A64">
            <v>504</v>
          </cell>
          <cell r="B64">
            <v>16739.127511978149</v>
          </cell>
          <cell r="C64">
            <v>30379.22681427002</v>
          </cell>
          <cell r="D64">
            <v>43029.447309494019</v>
          </cell>
          <cell r="E64">
            <v>48851.310283660889</v>
          </cell>
          <cell r="F64">
            <v>35291.262256622314</v>
          </cell>
          <cell r="G64">
            <v>13295.804410934448</v>
          </cell>
          <cell r="H64">
            <v>33357.189725875854</v>
          </cell>
          <cell r="I64">
            <v>46733.876079559326</v>
          </cell>
          <cell r="J64">
            <v>58012.196400000008</v>
          </cell>
          <cell r="K64">
            <v>30208.861200000028</v>
          </cell>
          <cell r="L64">
            <v>79653.53853000034</v>
          </cell>
          <cell r="M64">
            <v>65312.025510000341</v>
          </cell>
          <cell r="N64">
            <v>969094.54749999894</v>
          </cell>
        </row>
        <row r="65">
          <cell r="A65">
            <v>561</v>
          </cell>
          <cell r="B65">
            <v>1054165.3981609344</v>
          </cell>
          <cell r="C65">
            <v>954114.19098472595</v>
          </cell>
          <cell r="D65">
            <v>814595.75095367432</v>
          </cell>
          <cell r="E65">
            <v>965157.66311836243</v>
          </cell>
          <cell r="F65">
            <v>894595.9724445343</v>
          </cell>
          <cell r="G65">
            <v>444013.76195335388</v>
          </cell>
          <cell r="H65">
            <v>657122.59880256653</v>
          </cell>
          <cell r="I65">
            <v>965329.56041717529</v>
          </cell>
          <cell r="J65">
            <v>767458.67443099886</v>
          </cell>
          <cell r="K65">
            <v>666242.74236759904</v>
          </cell>
          <cell r="L65">
            <v>921910.72359999875</v>
          </cell>
          <cell r="M65">
            <v>1250419.4140000003</v>
          </cell>
          <cell r="N65">
            <v>16667.163779999988</v>
          </cell>
        </row>
        <row r="66">
          <cell r="A66">
            <v>636</v>
          </cell>
          <cell r="B66">
            <v>17508.451240000009</v>
          </cell>
          <cell r="C66">
            <v>0</v>
          </cell>
          <cell r="D66">
            <v>13953.904559999992</v>
          </cell>
          <cell r="E66">
            <v>0</v>
          </cell>
          <cell r="F66">
            <v>46513.015200000227</v>
          </cell>
          <cell r="G66">
            <v>0</v>
          </cell>
          <cell r="H66">
            <v>0</v>
          </cell>
          <cell r="I66">
            <v>0</v>
          </cell>
          <cell r="J66">
            <v>0</v>
          </cell>
          <cell r="K66">
            <v>0</v>
          </cell>
          <cell r="L66">
            <v>0</v>
          </cell>
          <cell r="M66">
            <v>0</v>
          </cell>
          <cell r="N66">
            <v>16667.163779999988</v>
          </cell>
        </row>
        <row r="67">
          <cell r="A67">
            <v>650</v>
          </cell>
          <cell r="B67">
            <v>65900</v>
          </cell>
          <cell r="C67">
            <v>16500</v>
          </cell>
          <cell r="D67">
            <v>119000</v>
          </cell>
          <cell r="E67">
            <v>758500</v>
          </cell>
          <cell r="F67">
            <v>64500</v>
          </cell>
          <cell r="G67">
            <v>102500</v>
          </cell>
          <cell r="H67">
            <v>7000</v>
          </cell>
          <cell r="I67">
            <v>62000</v>
          </cell>
          <cell r="J67">
            <v>866741</v>
          </cell>
          <cell r="K67">
            <v>252485</v>
          </cell>
          <cell r="L67">
            <v>810301.01640000183</v>
          </cell>
          <cell r="M67">
            <v>978369.44739999902</v>
          </cell>
          <cell r="N67">
            <v>978338.85199999867</v>
          </cell>
        </row>
        <row r="68">
          <cell r="A68">
            <v>651</v>
          </cell>
          <cell r="B68">
            <v>-497947</v>
          </cell>
          <cell r="C68">
            <v>-260650</v>
          </cell>
          <cell r="D68">
            <v>-527500</v>
          </cell>
          <cell r="E68">
            <v>-60000</v>
          </cell>
          <cell r="F68">
            <v>-319500</v>
          </cell>
          <cell r="G68">
            <v>-155500</v>
          </cell>
          <cell r="H68">
            <v>-296000</v>
          </cell>
          <cell r="I68">
            <v>-128000</v>
          </cell>
          <cell r="J68">
            <v>0</v>
          </cell>
          <cell r="K68">
            <v>-47000</v>
          </cell>
          <cell r="L68">
            <v>0</v>
          </cell>
          <cell r="M68">
            <v>0</v>
          </cell>
          <cell r="N68">
            <v>0</v>
          </cell>
        </row>
        <row r="69">
          <cell r="A69">
            <v>652</v>
          </cell>
          <cell r="B69">
            <v>4912400</v>
          </cell>
          <cell r="C69">
            <v>4527500</v>
          </cell>
          <cell r="D69">
            <v>4395000</v>
          </cell>
          <cell r="E69">
            <v>3986551</v>
          </cell>
          <cell r="F69">
            <v>4288600</v>
          </cell>
          <cell r="G69">
            <v>3460000</v>
          </cell>
          <cell r="H69">
            <v>4953800</v>
          </cell>
          <cell r="I69">
            <v>5270700</v>
          </cell>
          <cell r="J69">
            <v>5465600</v>
          </cell>
          <cell r="K69">
            <v>5551025</v>
          </cell>
          <cell r="L69">
            <v>4293750</v>
          </cell>
          <cell r="M69">
            <v>3410000</v>
          </cell>
          <cell r="N69">
            <v>1619761.3410000005</v>
          </cell>
        </row>
        <row r="70">
          <cell r="A70">
            <v>653</v>
          </cell>
          <cell r="B70">
            <v>-26000</v>
          </cell>
          <cell r="C70">
            <v>-36000</v>
          </cell>
          <cell r="D70">
            <v>-120000</v>
          </cell>
          <cell r="E70">
            <v>-9000</v>
          </cell>
          <cell r="F70">
            <v>-316000</v>
          </cell>
          <cell r="G70">
            <v>7434.4712400000053</v>
          </cell>
          <cell r="H70">
            <v>-331000</v>
          </cell>
          <cell r="I70">
            <v>-52000</v>
          </cell>
          <cell r="J70">
            <v>-3800</v>
          </cell>
          <cell r="K70">
            <v>60537.837240000095</v>
          </cell>
          <cell r="L70">
            <v>0</v>
          </cell>
          <cell r="M70">
            <v>0</v>
          </cell>
          <cell r="N70">
            <v>0</v>
          </cell>
        </row>
        <row r="71">
          <cell r="A71">
            <v>749</v>
          </cell>
          <cell r="B71">
            <v>1981181.1297607422</v>
          </cell>
          <cell r="C71">
            <v>1826387.7541503906</v>
          </cell>
          <cell r="D71">
            <v>1447844.2751131058</v>
          </cell>
          <cell r="E71">
            <v>1915761.1640911102</v>
          </cell>
          <cell r="F71">
            <v>1122294.8981771469</v>
          </cell>
          <cell r="G71">
            <v>1082706.9790344238</v>
          </cell>
          <cell r="H71">
            <v>1541531.4290661812</v>
          </cell>
          <cell r="I71">
            <v>1799353.7669816017</v>
          </cell>
          <cell r="J71">
            <v>2217013.4648925718</v>
          </cell>
          <cell r="K71">
            <v>1193101.6013999996</v>
          </cell>
          <cell r="L71">
            <v>2412518.4918999923</v>
          </cell>
          <cell r="M71">
            <v>2234671.9870000016</v>
          </cell>
          <cell r="N71">
            <v>119989.77028999962</v>
          </cell>
        </row>
        <row r="72">
          <cell r="A72">
            <v>750</v>
          </cell>
          <cell r="B72">
            <v>3648.3635137731658</v>
          </cell>
          <cell r="C72">
            <v>20351.169516178237</v>
          </cell>
          <cell r="D72">
            <v>10323.915481976248</v>
          </cell>
          <cell r="E72">
            <v>34416.386467548793</v>
          </cell>
          <cell r="F72">
            <v>896.23289992415903</v>
          </cell>
          <cell r="G72">
            <v>374.50188298587761</v>
          </cell>
          <cell r="H72">
            <v>151.55434777587345</v>
          </cell>
          <cell r="I72">
            <v>1147.9153789349887</v>
          </cell>
          <cell r="J72">
            <v>5813.4523344148574</v>
          </cell>
          <cell r="K72">
            <v>818.65440000000001</v>
          </cell>
          <cell r="L72">
            <v>0</v>
          </cell>
          <cell r="M72">
            <v>0</v>
          </cell>
          <cell r="N72">
            <v>615966.3014</v>
          </cell>
        </row>
        <row r="73">
          <cell r="A73">
            <v>751</v>
          </cell>
          <cell r="B73">
            <v>31243.514569686802</v>
          </cell>
          <cell r="C73">
            <v>64323.343678622798</v>
          </cell>
          <cell r="D73">
            <v>40284.483904670335</v>
          </cell>
          <cell r="E73">
            <v>82596.515725837264</v>
          </cell>
          <cell r="F73">
            <v>18959.333378883424</v>
          </cell>
          <cell r="G73">
            <v>10265.757498318762</v>
          </cell>
          <cell r="H73">
            <v>27034.408893734377</v>
          </cell>
          <cell r="I73">
            <v>50486.617892404814</v>
          </cell>
          <cell r="J73">
            <v>61443.612560754809</v>
          </cell>
          <cell r="K73">
            <v>12552.54</v>
          </cell>
          <cell r="L73">
            <v>175049.08168999956</v>
          </cell>
          <cell r="M73">
            <v>163270.37534999946</v>
          </cell>
          <cell r="N73">
            <v>610129.59680000041</v>
          </cell>
        </row>
        <row r="74">
          <cell r="A74">
            <v>756</v>
          </cell>
          <cell r="B74">
            <v>-65900</v>
          </cell>
          <cell r="C74">
            <v>-16500</v>
          </cell>
          <cell r="D74">
            <v>-119000</v>
          </cell>
          <cell r="E74">
            <v>-758500</v>
          </cell>
          <cell r="F74">
            <v>-64500</v>
          </cell>
          <cell r="G74">
            <v>-102500</v>
          </cell>
          <cell r="H74">
            <v>-7000</v>
          </cell>
          <cell r="I74">
            <v>-62000</v>
          </cell>
          <cell r="J74">
            <v>-866741</v>
          </cell>
          <cell r="K74">
            <v>-252485</v>
          </cell>
          <cell r="L74">
            <v>0</v>
          </cell>
          <cell r="M74">
            <v>0</v>
          </cell>
          <cell r="N74">
            <v>0</v>
          </cell>
        </row>
        <row r="75">
          <cell r="A75">
            <v>757</v>
          </cell>
          <cell r="B75">
            <v>497947</v>
          </cell>
          <cell r="C75">
            <v>260650</v>
          </cell>
          <cell r="D75">
            <v>527500</v>
          </cell>
          <cell r="E75">
            <v>60000</v>
          </cell>
          <cell r="F75">
            <v>319500</v>
          </cell>
          <cell r="G75">
            <v>155500</v>
          </cell>
          <cell r="H75">
            <v>296000</v>
          </cell>
          <cell r="I75">
            <v>128000</v>
          </cell>
          <cell r="J75">
            <v>150258.65748500044</v>
          </cell>
          <cell r="K75">
            <v>47000</v>
          </cell>
          <cell r="L75">
            <v>117143.94187999952</v>
          </cell>
          <cell r="M75">
            <v>116043.4370949997</v>
          </cell>
          <cell r="N75">
            <v>0</v>
          </cell>
        </row>
        <row r="76">
          <cell r="A76">
            <v>758</v>
          </cell>
          <cell r="B76">
            <v>-4912400</v>
          </cell>
          <cell r="C76">
            <v>-4527500</v>
          </cell>
          <cell r="D76">
            <v>-4395000</v>
          </cell>
          <cell r="E76">
            <v>-3986551</v>
          </cell>
          <cell r="F76">
            <v>-4288600</v>
          </cell>
          <cell r="G76">
            <v>-3460000</v>
          </cell>
          <cell r="H76">
            <v>-4953800</v>
          </cell>
          <cell r="I76">
            <v>-5270700</v>
          </cell>
          <cell r="J76">
            <v>-5465600</v>
          </cell>
          <cell r="K76">
            <v>-5551025</v>
          </cell>
          <cell r="L76">
            <v>-4293750</v>
          </cell>
          <cell r="M76">
            <v>-3410000</v>
          </cell>
          <cell r="N76">
            <v>0</v>
          </cell>
        </row>
        <row r="77">
          <cell r="A77">
            <v>759</v>
          </cell>
          <cell r="B77">
            <v>26000</v>
          </cell>
          <cell r="C77">
            <v>36000</v>
          </cell>
          <cell r="D77">
            <v>120000</v>
          </cell>
          <cell r="E77">
            <v>9000</v>
          </cell>
          <cell r="F77">
            <v>316000</v>
          </cell>
          <cell r="G77">
            <v>0</v>
          </cell>
          <cell r="H77">
            <v>331000</v>
          </cell>
          <cell r="I77">
            <v>52000</v>
          </cell>
          <cell r="J77">
            <v>3800</v>
          </cell>
          <cell r="K77">
            <v>0</v>
          </cell>
          <cell r="L77">
            <v>0</v>
          </cell>
          <cell r="M77">
            <v>0</v>
          </cell>
          <cell r="N77">
            <v>0</v>
          </cell>
        </row>
        <row r="78">
          <cell r="A78">
            <v>760</v>
          </cell>
          <cell r="B78">
            <v>627257.26557209995</v>
          </cell>
          <cell r="C78">
            <v>580340.8100433636</v>
          </cell>
          <cell r="D78">
            <v>449123.68684307171</v>
          </cell>
          <cell r="E78">
            <v>613538.73932887241</v>
          </cell>
          <cell r="F78">
            <v>572352.41873108363</v>
          </cell>
          <cell r="G78">
            <v>321187.07442359801</v>
          </cell>
          <cell r="H78">
            <v>501014.65261691401</v>
          </cell>
          <cell r="I78">
            <v>581396.26981261768</v>
          </cell>
          <cell r="J78">
            <v>530497.7804656548</v>
          </cell>
          <cell r="K78">
            <v>622640.49279676494</v>
          </cell>
          <cell r="L78">
            <v>587522.85479999927</v>
          </cell>
          <cell r="M78">
            <v>615966.3014</v>
          </cell>
          <cell r="N78">
            <v>0</v>
          </cell>
        </row>
        <row r="79">
          <cell r="A79">
            <v>761</v>
          </cell>
          <cell r="B79">
            <v>629177.63079796685</v>
          </cell>
          <cell r="C79">
            <v>565151.69584553433</v>
          </cell>
          <cell r="D79">
            <v>607680.55801924132</v>
          </cell>
          <cell r="E79">
            <v>612248.84918441472</v>
          </cell>
          <cell r="F79">
            <v>435707.95068292774</v>
          </cell>
          <cell r="G79">
            <v>173735.69197543547</v>
          </cell>
          <cell r="H79">
            <v>473941.58895374549</v>
          </cell>
          <cell r="I79">
            <v>574602.33996090363</v>
          </cell>
          <cell r="J79">
            <v>537912.62513686204</v>
          </cell>
          <cell r="K79">
            <v>621306.89880535332</v>
          </cell>
          <cell r="L79">
            <v>582563.40840000194</v>
          </cell>
          <cell r="M79">
            <v>610129.59680000041</v>
          </cell>
          <cell r="N79">
            <v>0</v>
          </cell>
        </row>
        <row r="80">
          <cell r="A80">
            <v>766</v>
          </cell>
          <cell r="B80">
            <v>616681.09423742862</v>
          </cell>
          <cell r="C80">
            <v>571126.24019999779</v>
          </cell>
          <cell r="D80">
            <v>448381.49179999955</v>
          </cell>
          <cell r="E80">
            <v>581043.14800000098</v>
          </cell>
          <cell r="F80">
            <v>597816.52020000143</v>
          </cell>
          <cell r="G80">
            <v>0</v>
          </cell>
          <cell r="H80">
            <v>0</v>
          </cell>
          <cell r="I80">
            <v>0</v>
          </cell>
          <cell r="J80">
            <v>0</v>
          </cell>
          <cell r="K80">
            <v>0</v>
          </cell>
          <cell r="L80">
            <v>0</v>
          </cell>
          <cell r="M80">
            <v>0</v>
          </cell>
          <cell r="N80">
            <v>0</v>
          </cell>
        </row>
        <row r="81">
          <cell r="A81">
            <v>799</v>
          </cell>
          <cell r="B81">
            <v>616790.44657924294</v>
          </cell>
          <cell r="C81">
            <v>568922.79440000188</v>
          </cell>
          <cell r="D81">
            <v>601623.81140000036</v>
          </cell>
          <cell r="E81">
            <v>578219.16679999849</v>
          </cell>
          <cell r="F81">
            <v>325751.91950000043</v>
          </cell>
          <cell r="G81">
            <v>0</v>
          </cell>
          <cell r="H81">
            <v>0</v>
          </cell>
          <cell r="I81">
            <v>0</v>
          </cell>
          <cell r="J81">
            <v>0</v>
          </cell>
          <cell r="K81">
            <v>0</v>
          </cell>
          <cell r="L81">
            <v>0</v>
          </cell>
          <cell r="M81">
            <v>0</v>
          </cell>
        </row>
        <row r="82">
          <cell r="A82">
            <v>5001</v>
          </cell>
          <cell r="B82">
            <v>0</v>
          </cell>
          <cell r="C82">
            <v>0</v>
          </cell>
          <cell r="D82">
            <v>0</v>
          </cell>
          <cell r="E82">
            <v>0</v>
          </cell>
          <cell r="F82">
            <v>0</v>
          </cell>
          <cell r="G82">
            <v>0</v>
          </cell>
          <cell r="H82">
            <v>0</v>
          </cell>
          <cell r="I82">
            <v>0</v>
          </cell>
          <cell r="J82">
            <v>0</v>
          </cell>
          <cell r="K82">
            <v>0</v>
          </cell>
          <cell r="L82">
            <v>0</v>
          </cell>
          <cell r="M82">
            <v>0</v>
          </cell>
        </row>
        <row r="83">
          <cell r="A83">
            <v>5002</v>
          </cell>
          <cell r="B83">
            <v>0</v>
          </cell>
          <cell r="C83">
            <v>0</v>
          </cell>
          <cell r="D83">
            <v>0</v>
          </cell>
          <cell r="E83">
            <v>0</v>
          </cell>
          <cell r="F83">
            <v>0</v>
          </cell>
          <cell r="G83">
            <v>0</v>
          </cell>
          <cell r="H83">
            <v>0</v>
          </cell>
          <cell r="I83">
            <v>0</v>
          </cell>
          <cell r="J83">
            <v>0</v>
          </cell>
          <cell r="K83">
            <v>0</v>
          </cell>
          <cell r="L83">
            <v>0</v>
          </cell>
          <cell r="M83">
            <v>0</v>
          </cell>
        </row>
        <row r="84">
          <cell r="A84">
            <v>5036</v>
          </cell>
          <cell r="B84">
            <v>0</v>
          </cell>
          <cell r="C84">
            <v>0</v>
          </cell>
          <cell r="D84">
            <v>0</v>
          </cell>
          <cell r="E84">
            <v>0</v>
          </cell>
          <cell r="F84">
            <v>0</v>
          </cell>
          <cell r="G84">
            <v>0</v>
          </cell>
          <cell r="H84">
            <v>0</v>
          </cell>
          <cell r="I84">
            <v>0</v>
          </cell>
          <cell r="J84">
            <v>0</v>
          </cell>
          <cell r="K84">
            <v>0</v>
          </cell>
          <cell r="L84">
            <v>0</v>
          </cell>
          <cell r="M84">
            <v>0</v>
          </cell>
        </row>
        <row r="85">
          <cell r="A85">
            <v>5038</v>
          </cell>
          <cell r="B85">
            <v>0</v>
          </cell>
          <cell r="C85">
            <v>0</v>
          </cell>
          <cell r="D85">
            <v>0</v>
          </cell>
          <cell r="E85">
            <v>0</v>
          </cell>
          <cell r="F85">
            <v>0</v>
          </cell>
          <cell r="G85">
            <v>0</v>
          </cell>
          <cell r="H85">
            <v>0</v>
          </cell>
          <cell r="I85">
            <v>0</v>
          </cell>
          <cell r="J85">
            <v>0</v>
          </cell>
          <cell r="K85">
            <v>0</v>
          </cell>
          <cell r="L85">
            <v>0</v>
          </cell>
          <cell r="M85">
            <v>0</v>
          </cell>
        </row>
        <row r="86">
          <cell r="A86">
            <v>5131</v>
          </cell>
          <cell r="B86">
            <v>0</v>
          </cell>
          <cell r="C86">
            <v>0</v>
          </cell>
          <cell r="D86">
            <v>0</v>
          </cell>
          <cell r="E86">
            <v>0</v>
          </cell>
          <cell r="F86">
            <v>0</v>
          </cell>
          <cell r="G86">
            <v>0</v>
          </cell>
          <cell r="H86">
            <v>0</v>
          </cell>
          <cell r="I86">
            <v>0</v>
          </cell>
          <cell r="J86">
            <v>0</v>
          </cell>
          <cell r="K86">
            <v>0</v>
          </cell>
          <cell r="L86">
            <v>0</v>
          </cell>
          <cell r="M86">
            <v>0</v>
          </cell>
        </row>
        <row r="87">
          <cell r="A87">
            <v>5134</v>
          </cell>
          <cell r="B87">
            <v>0</v>
          </cell>
          <cell r="C87">
            <v>0</v>
          </cell>
          <cell r="D87">
            <v>0</v>
          </cell>
          <cell r="E87">
            <v>0</v>
          </cell>
          <cell r="F87">
            <v>0</v>
          </cell>
          <cell r="G87">
            <v>0</v>
          </cell>
          <cell r="H87">
            <v>0</v>
          </cell>
          <cell r="I87">
            <v>0</v>
          </cell>
          <cell r="J87">
            <v>0</v>
          </cell>
          <cell r="K87">
            <v>0</v>
          </cell>
          <cell r="L87">
            <v>0</v>
          </cell>
          <cell r="M87">
            <v>0</v>
          </cell>
        </row>
        <row r="88">
          <cell r="A88">
            <v>5170</v>
          </cell>
          <cell r="B88">
            <v>0</v>
          </cell>
          <cell r="C88">
            <v>0</v>
          </cell>
          <cell r="D88">
            <v>0</v>
          </cell>
          <cell r="E88">
            <v>0</v>
          </cell>
          <cell r="F88">
            <v>0</v>
          </cell>
          <cell r="G88">
            <v>0</v>
          </cell>
          <cell r="H88">
            <v>0</v>
          </cell>
          <cell r="I88">
            <v>0</v>
          </cell>
          <cell r="J88">
            <v>0</v>
          </cell>
          <cell r="K88">
            <v>0</v>
          </cell>
          <cell r="L88">
            <v>0</v>
          </cell>
          <cell r="M88">
            <v>0</v>
          </cell>
        </row>
        <row r="89">
          <cell r="A89">
            <v>5207</v>
          </cell>
          <cell r="B89">
            <v>0</v>
          </cell>
          <cell r="C89">
            <v>0</v>
          </cell>
          <cell r="D89">
            <v>2327583.2306356714</v>
          </cell>
          <cell r="E89">
            <v>2410704.2465632744</v>
          </cell>
          <cell r="F89">
            <v>365772.61689158983</v>
          </cell>
          <cell r="G89">
            <v>0</v>
          </cell>
          <cell r="H89">
            <v>583616.67278969008</v>
          </cell>
          <cell r="I89">
            <v>1882094.0244917586</v>
          </cell>
          <cell r="J89">
            <v>911719.33524483955</v>
          </cell>
          <cell r="K89">
            <v>0</v>
          </cell>
          <cell r="L89">
            <v>0</v>
          </cell>
          <cell r="M89">
            <v>0</v>
          </cell>
        </row>
        <row r="90">
          <cell r="A90">
            <v>5208</v>
          </cell>
          <cell r="D90">
            <v>2327583.2306356714</v>
          </cell>
          <cell r="E90">
            <v>0</v>
          </cell>
          <cell r="F90">
            <v>0</v>
          </cell>
          <cell r="G90">
            <v>0</v>
          </cell>
          <cell r="H90">
            <v>0</v>
          </cell>
          <cell r="I90">
            <v>0</v>
          </cell>
          <cell r="J90">
            <v>933433.18676748115</v>
          </cell>
          <cell r="K90">
            <v>1199116.031962411</v>
          </cell>
          <cell r="L90">
            <v>1274546.9180000022</v>
          </cell>
          <cell r="M90">
            <v>1997271.3024000083</v>
          </cell>
        </row>
        <row r="91">
          <cell r="A91">
            <v>5281</v>
          </cell>
          <cell r="F91">
            <v>0</v>
          </cell>
          <cell r="G91">
            <v>0</v>
          </cell>
          <cell r="H91">
            <v>1395000</v>
          </cell>
          <cell r="I91">
            <v>1240000</v>
          </cell>
          <cell r="J91">
            <v>3457500</v>
          </cell>
          <cell r="K91">
            <v>1395000</v>
          </cell>
          <cell r="L91">
            <v>1350000</v>
          </cell>
          <cell r="M91">
            <v>1240000</v>
          </cell>
        </row>
        <row r="92">
          <cell r="A92">
            <v>5284</v>
          </cell>
          <cell r="H92">
            <v>4340000</v>
          </cell>
          <cell r="I92">
            <v>5292500</v>
          </cell>
          <cell r="J92">
            <v>4702500</v>
          </cell>
          <cell r="K92">
            <v>3817500</v>
          </cell>
          <cell r="L92">
            <v>3300000</v>
          </cell>
          <cell r="M92">
            <v>3100000</v>
          </cell>
        </row>
        <row r="93">
          <cell r="A93">
            <v>5285</v>
          </cell>
          <cell r="H93">
            <v>1085000</v>
          </cell>
          <cell r="I93">
            <v>1085000</v>
          </cell>
          <cell r="J93">
            <v>1275000</v>
          </cell>
          <cell r="K93">
            <v>1302500</v>
          </cell>
          <cell r="L93">
            <v>1050000</v>
          </cell>
          <cell r="M93">
            <v>155000</v>
          </cell>
        </row>
        <row r="94">
          <cell r="A94">
            <v>5291</v>
          </cell>
          <cell r="H94">
            <v>-1395000</v>
          </cell>
          <cell r="I94">
            <v>-1240000</v>
          </cell>
          <cell r="J94">
            <v>-3457500</v>
          </cell>
          <cell r="K94">
            <v>-1395000</v>
          </cell>
          <cell r="L94">
            <v>-1350000</v>
          </cell>
          <cell r="M94">
            <v>-1240000</v>
          </cell>
        </row>
        <row r="95">
          <cell r="A95">
            <v>5294</v>
          </cell>
          <cell r="H95">
            <v>-4340000</v>
          </cell>
          <cell r="I95">
            <v>-5292500</v>
          </cell>
          <cell r="J95">
            <v>-4702500</v>
          </cell>
          <cell r="K95">
            <v>-3817500</v>
          </cell>
          <cell r="L95">
            <v>-3300000</v>
          </cell>
          <cell r="M95">
            <v>-3100000</v>
          </cell>
        </row>
        <row r="96">
          <cell r="A96">
            <v>5295</v>
          </cell>
          <cell r="H96">
            <v>-1085000</v>
          </cell>
          <cell r="I96">
            <v>-1085000</v>
          </cell>
          <cell r="J96">
            <v>-1275000</v>
          </cell>
          <cell r="K96">
            <v>-1302500</v>
          </cell>
          <cell r="L96">
            <v>-1050000</v>
          </cell>
          <cell r="M96">
            <v>-155000</v>
          </cell>
        </row>
        <row r="97">
          <cell r="A97">
            <v>5280</v>
          </cell>
        </row>
        <row r="98">
          <cell r="A98">
            <v>5282</v>
          </cell>
        </row>
        <row r="99">
          <cell r="A99">
            <v>5283</v>
          </cell>
        </row>
        <row r="100">
          <cell r="A100">
            <v>5286</v>
          </cell>
        </row>
        <row r="101">
          <cell r="A101">
            <v>5290</v>
          </cell>
        </row>
        <row r="102">
          <cell r="A102">
            <v>5292</v>
          </cell>
        </row>
      </sheetData>
      <sheetData sheetId="7" refreshError="1">
        <row r="4">
          <cell r="B4">
            <v>1</v>
          </cell>
          <cell r="C4">
            <v>2</v>
          </cell>
          <cell r="D4">
            <v>3</v>
          </cell>
          <cell r="E4">
            <v>4</v>
          </cell>
          <cell r="F4">
            <v>5</v>
          </cell>
          <cell r="G4">
            <v>6</v>
          </cell>
          <cell r="H4">
            <v>7</v>
          </cell>
          <cell r="I4">
            <v>8</v>
          </cell>
          <cell r="J4">
            <v>9</v>
          </cell>
          <cell r="K4">
            <v>10</v>
          </cell>
          <cell r="L4">
            <v>11</v>
          </cell>
          <cell r="M4">
            <v>12</v>
          </cell>
        </row>
        <row r="5">
          <cell r="A5" t="str">
            <v>4C</v>
          </cell>
          <cell r="B5">
            <v>67.835700000000003</v>
          </cell>
          <cell r="C5">
            <v>68.839399999999998</v>
          </cell>
          <cell r="D5">
            <v>75.357799999999997</v>
          </cell>
          <cell r="E5">
            <v>88.268799999999999</v>
          </cell>
          <cell r="F5">
            <v>86.992699999999999</v>
          </cell>
          <cell r="G5">
            <v>112.3818</v>
          </cell>
          <cell r="H5">
            <v>121.6169</v>
          </cell>
          <cell r="I5">
            <v>83.807299999999998</v>
          </cell>
          <cell r="J5">
            <v>58.967599999999997</v>
          </cell>
          <cell r="K5">
            <v>46.282299999999999</v>
          </cell>
          <cell r="L5">
            <v>36.25</v>
          </cell>
          <cell r="M5">
            <v>45.75</v>
          </cell>
        </row>
        <row r="6">
          <cell r="A6" t="str">
            <v>COB</v>
          </cell>
          <cell r="B6">
            <v>75.806799999999996</v>
          </cell>
          <cell r="C6">
            <v>71.462800000000001</v>
          </cell>
          <cell r="D6">
            <v>74.412700000000001</v>
          </cell>
          <cell r="E6">
            <v>85.624200000000002</v>
          </cell>
          <cell r="F6">
            <v>75.394300000000001</v>
          </cell>
          <cell r="G6">
            <v>84.456400000000002</v>
          </cell>
          <cell r="H6">
            <v>109.4714</v>
          </cell>
          <cell r="I6">
            <v>81.491500000000002</v>
          </cell>
          <cell r="J6">
            <v>64.968000000000004</v>
          </cell>
          <cell r="K6">
            <v>57.050699999999999</v>
          </cell>
          <cell r="L6">
            <v>54.5</v>
          </cell>
          <cell r="M6">
            <v>61</v>
          </cell>
        </row>
        <row r="7">
          <cell r="A7" t="str">
            <v>MIDC</v>
          </cell>
          <cell r="B7">
            <v>72.270700000000005</v>
          </cell>
          <cell r="C7">
            <v>67.668700000000001</v>
          </cell>
          <cell r="D7">
            <v>69.326499999999996</v>
          </cell>
          <cell r="E7">
            <v>80.633200000000002</v>
          </cell>
          <cell r="F7">
            <v>56.176000000000002</v>
          </cell>
          <cell r="G7">
            <v>51.490499999999997</v>
          </cell>
          <cell r="H7">
            <v>90.239199999999997</v>
          </cell>
          <cell r="I7">
            <v>74.576700000000002</v>
          </cell>
          <cell r="J7">
            <v>58.565300000000001</v>
          </cell>
          <cell r="K7">
            <v>52.4925</v>
          </cell>
          <cell r="L7">
            <v>51</v>
          </cell>
          <cell r="M7">
            <v>59</v>
          </cell>
        </row>
        <row r="8">
          <cell r="A8" t="str">
            <v>PV</v>
          </cell>
          <cell r="B8">
            <v>67.897300000000001</v>
          </cell>
          <cell r="C8">
            <v>69.671300000000002</v>
          </cell>
          <cell r="D8">
            <v>74.832700000000003</v>
          </cell>
          <cell r="E8">
            <v>88.0411</v>
          </cell>
          <cell r="F8">
            <v>87.463800000000006</v>
          </cell>
          <cell r="G8">
            <v>112.3211</v>
          </cell>
          <cell r="H8">
            <v>121.35850000000001</v>
          </cell>
          <cell r="I8">
            <v>84.239599999999996</v>
          </cell>
          <cell r="J8">
            <v>60.4651</v>
          </cell>
          <cell r="K8">
            <v>46.2898</v>
          </cell>
          <cell r="L8">
            <v>35.75</v>
          </cell>
          <cell r="M8">
            <v>45.25</v>
          </cell>
        </row>
        <row r="9">
          <cell r="A9" t="str">
            <v>SP15</v>
          </cell>
          <cell r="B9">
            <v>76.219700000000003</v>
          </cell>
          <cell r="C9">
            <v>74.859099999999998</v>
          </cell>
          <cell r="D9">
            <v>80.726500000000001</v>
          </cell>
          <cell r="E9">
            <v>93.811000000000007</v>
          </cell>
          <cell r="F9">
            <v>92.636200000000002</v>
          </cell>
          <cell r="G9">
            <v>110.0947</v>
          </cell>
          <cell r="H9">
            <v>120.7467</v>
          </cell>
          <cell r="I9">
            <v>85.9328</v>
          </cell>
          <cell r="J9">
            <v>67.713099999999997</v>
          </cell>
          <cell r="K9">
            <v>54.863799999999998</v>
          </cell>
          <cell r="L9">
            <v>46.5</v>
          </cell>
          <cell r="M9">
            <v>57</v>
          </cell>
        </row>
        <row r="10">
          <cell r="A10" t="str">
            <v>SYS</v>
          </cell>
          <cell r="B10">
            <v>70.053200000000004</v>
          </cell>
          <cell r="C10">
            <v>68.254000000000005</v>
          </cell>
          <cell r="D10">
            <v>72.342200000000005</v>
          </cell>
          <cell r="E10">
            <v>84.450999999999993</v>
          </cell>
          <cell r="F10">
            <v>71.584299999999999</v>
          </cell>
          <cell r="G10">
            <v>81.936199999999999</v>
          </cell>
          <cell r="H10">
            <v>105.9281</v>
          </cell>
          <cell r="I10">
            <v>79.191999999999993</v>
          </cell>
          <cell r="J10">
            <v>58.766500000000001</v>
          </cell>
          <cell r="K10">
            <v>49.3874</v>
          </cell>
          <cell r="L10">
            <v>43.625</v>
          </cell>
          <cell r="M10">
            <v>52.375</v>
          </cell>
        </row>
        <row r="11">
          <cell r="A11" t="str">
            <v>WY</v>
          </cell>
          <cell r="C11">
            <v>64.918000000000006</v>
          </cell>
          <cell r="D11">
            <v>67.788499999999999</v>
          </cell>
          <cell r="E11">
            <v>79.804699999999997</v>
          </cell>
          <cell r="F11">
            <v>56.089300000000001</v>
          </cell>
          <cell r="G11">
            <v>51.490499999999997</v>
          </cell>
          <cell r="H11">
            <v>89.828400000000002</v>
          </cell>
          <cell r="I11">
            <v>73.388800000000003</v>
          </cell>
          <cell r="J11">
            <v>55.391599999999997</v>
          </cell>
          <cell r="K11">
            <v>45.685600000000001</v>
          </cell>
          <cell r="L11">
            <v>36.25</v>
          </cell>
          <cell r="M11">
            <v>45.75</v>
          </cell>
        </row>
        <row r="12">
          <cell r="A12" t="str">
            <v>Illiquid Market</v>
          </cell>
          <cell r="C12">
            <v>61.203099999999999</v>
          </cell>
          <cell r="D12">
            <v>68.784999999999997</v>
          </cell>
          <cell r="E12">
            <v>80.268799999999999</v>
          </cell>
          <cell r="F12">
            <v>78.992699999999999</v>
          </cell>
          <cell r="G12">
            <v>104.3818</v>
          </cell>
          <cell r="H12">
            <v>113.6169</v>
          </cell>
          <cell r="I12">
            <v>75.807299999999998</v>
          </cell>
          <cell r="J12">
            <v>50.967599999999997</v>
          </cell>
          <cell r="K12">
            <v>38.282299999999999</v>
          </cell>
          <cell r="L12">
            <v>28.25</v>
          </cell>
          <cell r="M12">
            <v>37.75</v>
          </cell>
        </row>
        <row r="13">
          <cell r="A13" t="str">
            <v>Chehalis</v>
          </cell>
          <cell r="D13">
            <v>73.856200000000001</v>
          </cell>
          <cell r="E13">
            <v>82.842500000000001</v>
          </cell>
          <cell r="F13">
            <v>56.176000000000002</v>
          </cell>
          <cell r="G13">
            <v>51.490499999999997</v>
          </cell>
          <cell r="H13">
            <v>90.239199999999997</v>
          </cell>
          <cell r="I13">
            <v>74.576700000000002</v>
          </cell>
          <cell r="J13">
            <v>58.565300000000001</v>
          </cell>
          <cell r="K13">
            <v>52.4925</v>
          </cell>
          <cell r="L13">
            <v>51</v>
          </cell>
          <cell r="M13">
            <v>59</v>
          </cell>
        </row>
        <row r="14">
          <cell r="A14" t="str">
            <v>NP15</v>
          </cell>
          <cell r="G14">
            <v>119.1504</v>
          </cell>
          <cell r="H14">
            <v>115.6674</v>
          </cell>
          <cell r="I14">
            <v>86.114800000000002</v>
          </cell>
          <cell r="J14">
            <v>67.774799999999999</v>
          </cell>
          <cell r="K14">
            <v>56.642099999999999</v>
          </cell>
          <cell r="L14">
            <v>49.5</v>
          </cell>
          <cell r="M14">
            <v>58.25</v>
          </cell>
        </row>
      </sheetData>
      <sheetData sheetId="8" refreshError="1">
        <row r="4">
          <cell r="B4">
            <v>1</v>
          </cell>
          <cell r="C4">
            <v>2</v>
          </cell>
          <cell r="D4">
            <v>3</v>
          </cell>
          <cell r="E4">
            <v>4</v>
          </cell>
          <cell r="F4">
            <v>5</v>
          </cell>
          <cell r="G4">
            <v>6</v>
          </cell>
          <cell r="H4">
            <v>7</v>
          </cell>
          <cell r="I4">
            <v>8</v>
          </cell>
          <cell r="J4">
            <v>9</v>
          </cell>
          <cell r="K4">
            <v>10</v>
          </cell>
          <cell r="L4">
            <v>11</v>
          </cell>
          <cell r="M4">
            <v>12</v>
          </cell>
        </row>
        <row r="5">
          <cell r="A5" t="str">
            <v>4C</v>
          </cell>
          <cell r="B5">
            <v>53.997599999999998</v>
          </cell>
          <cell r="C5">
            <v>55.142699999999998</v>
          </cell>
          <cell r="D5">
            <v>59.083100000000002</v>
          </cell>
          <cell r="E5">
            <v>65.310699999999997</v>
          </cell>
          <cell r="F5">
            <v>54.730699999999999</v>
          </cell>
          <cell r="G5">
            <v>60.567599999999999</v>
          </cell>
          <cell r="H5">
            <v>76.671700000000001</v>
          </cell>
          <cell r="I5">
            <v>54.69</v>
          </cell>
          <cell r="J5">
            <v>42.606099999999998</v>
          </cell>
          <cell r="K5">
            <v>32.158000000000001</v>
          </cell>
          <cell r="L5">
            <v>27.25</v>
          </cell>
          <cell r="M5">
            <v>38</v>
          </cell>
        </row>
        <row r="6">
          <cell r="A6" t="str">
            <v>COB</v>
          </cell>
          <cell r="B6">
            <v>64.259100000000004</v>
          </cell>
          <cell r="C6">
            <v>62.270200000000003</v>
          </cell>
          <cell r="D6">
            <v>64.555700000000002</v>
          </cell>
          <cell r="E6">
            <v>72.158100000000005</v>
          </cell>
          <cell r="F6">
            <v>45.572600000000001</v>
          </cell>
          <cell r="G6">
            <v>40.944299999999998</v>
          </cell>
          <cell r="H6">
            <v>67.756100000000004</v>
          </cell>
          <cell r="I6">
            <v>61.256799999999998</v>
          </cell>
          <cell r="J6">
            <v>50.709400000000002</v>
          </cell>
          <cell r="K6">
            <v>44.603400000000001</v>
          </cell>
          <cell r="L6">
            <v>43.75</v>
          </cell>
          <cell r="M6">
            <v>53</v>
          </cell>
        </row>
        <row r="7">
          <cell r="A7" t="str">
            <v>MIDC</v>
          </cell>
          <cell r="B7">
            <v>62.8765</v>
          </cell>
          <cell r="C7">
            <v>60.852200000000003</v>
          </cell>
          <cell r="D7">
            <v>62.856400000000001</v>
          </cell>
          <cell r="E7">
            <v>70.130799999999994</v>
          </cell>
          <cell r="F7">
            <v>35.277900000000002</v>
          </cell>
          <cell r="G7">
            <v>12.785600000000001</v>
          </cell>
          <cell r="H7">
            <v>59.7074</v>
          </cell>
          <cell r="I7">
            <v>60.147199999999998</v>
          </cell>
          <cell r="J7">
            <v>49.682600000000001</v>
          </cell>
          <cell r="K7">
            <v>43.434399999999997</v>
          </cell>
          <cell r="L7">
            <v>42.75</v>
          </cell>
          <cell r="M7">
            <v>52</v>
          </cell>
        </row>
        <row r="8">
          <cell r="A8" t="str">
            <v>PV</v>
          </cell>
          <cell r="B8">
            <v>54.922400000000003</v>
          </cell>
          <cell r="C8">
            <v>55.558300000000003</v>
          </cell>
          <cell r="D8">
            <v>59.593400000000003</v>
          </cell>
          <cell r="E8">
            <v>65.089500000000001</v>
          </cell>
          <cell r="F8">
            <v>55.739699999999999</v>
          </cell>
          <cell r="G8">
            <v>63.412300000000002</v>
          </cell>
          <cell r="H8">
            <v>77.602599999999995</v>
          </cell>
          <cell r="I8">
            <v>54.2881</v>
          </cell>
          <cell r="J8">
            <v>42.297699999999999</v>
          </cell>
          <cell r="K8">
            <v>31.930599999999998</v>
          </cell>
          <cell r="L8">
            <v>28.25</v>
          </cell>
          <cell r="M8">
            <v>38.75</v>
          </cell>
        </row>
        <row r="9">
          <cell r="A9" t="str">
            <v>SP15</v>
          </cell>
          <cell r="B9">
            <v>60.091299999999997</v>
          </cell>
          <cell r="C9">
            <v>60.844000000000001</v>
          </cell>
          <cell r="D9">
            <v>63.350200000000001</v>
          </cell>
          <cell r="E9">
            <v>70.018500000000003</v>
          </cell>
          <cell r="F9">
            <v>60.951700000000002</v>
          </cell>
          <cell r="G9">
            <v>63.930199999999999</v>
          </cell>
          <cell r="H9">
            <v>81.971999999999994</v>
          </cell>
          <cell r="I9">
            <v>60.459499999999998</v>
          </cell>
          <cell r="J9">
            <v>48.440300000000001</v>
          </cell>
          <cell r="K9">
            <v>39.150100000000002</v>
          </cell>
          <cell r="L9">
            <v>34.5</v>
          </cell>
          <cell r="M9">
            <v>45.5</v>
          </cell>
        </row>
        <row r="10">
          <cell r="A10" t="str">
            <v>SYS</v>
          </cell>
          <cell r="B10">
            <v>58.437100000000001</v>
          </cell>
          <cell r="C10">
            <v>57.997399999999999</v>
          </cell>
          <cell r="D10">
            <v>60.969700000000003</v>
          </cell>
          <cell r="E10">
            <v>67.720799999999997</v>
          </cell>
          <cell r="F10">
            <v>45.004300000000001</v>
          </cell>
          <cell r="G10">
            <v>36.676600000000001</v>
          </cell>
          <cell r="H10">
            <v>68.189499999999995</v>
          </cell>
          <cell r="I10">
            <v>57.418599999999998</v>
          </cell>
          <cell r="J10">
            <v>46.144399999999997</v>
          </cell>
          <cell r="K10">
            <v>37.796199999999999</v>
          </cell>
          <cell r="L10">
            <v>35</v>
          </cell>
          <cell r="M10">
            <v>45</v>
          </cell>
        </row>
        <row r="11">
          <cell r="A11" t="str">
            <v>Illiquid Market</v>
          </cell>
          <cell r="C11">
            <v>47.113599999999998</v>
          </cell>
          <cell r="D11">
            <v>52.160299999999999</v>
          </cell>
          <cell r="E11">
            <v>57.310699999999997</v>
          </cell>
          <cell r="F11">
            <v>46.730699999999999</v>
          </cell>
          <cell r="G11">
            <v>52.567599999999999</v>
          </cell>
          <cell r="H11">
            <v>68.671700000000001</v>
          </cell>
          <cell r="I11">
            <v>46.69</v>
          </cell>
          <cell r="J11">
            <v>34.606099999999998</v>
          </cell>
          <cell r="K11">
            <v>24.158000000000001</v>
          </cell>
          <cell r="L11">
            <v>19.25</v>
          </cell>
          <cell r="M11">
            <v>30</v>
          </cell>
        </row>
        <row r="12">
          <cell r="A12" t="str">
            <v>WY</v>
          </cell>
          <cell r="C12">
            <v>54.453499999999998</v>
          </cell>
          <cell r="D12">
            <v>56.044899999999998</v>
          </cell>
          <cell r="E12">
            <v>64.404499999999999</v>
          </cell>
          <cell r="F12">
            <v>35.034700000000001</v>
          </cell>
          <cell r="G12">
            <v>12.785600000000001</v>
          </cell>
          <cell r="H12">
            <v>58.937600000000003</v>
          </cell>
          <cell r="I12">
            <v>54.414499999999997</v>
          </cell>
          <cell r="J12">
            <v>42.496600000000001</v>
          </cell>
          <cell r="K12">
            <v>32.158000000000001</v>
          </cell>
          <cell r="L12">
            <v>27.25</v>
          </cell>
          <cell r="M12">
            <v>38</v>
          </cell>
        </row>
        <row r="13">
          <cell r="A13" t="str">
            <v>Chehalis</v>
          </cell>
          <cell r="D13">
            <v>65.8155</v>
          </cell>
          <cell r="E13">
            <v>71.387100000000004</v>
          </cell>
          <cell r="F13">
            <v>35.277900000000002</v>
          </cell>
          <cell r="G13">
            <v>12.785600000000001</v>
          </cell>
          <cell r="H13">
            <v>59.7074</v>
          </cell>
          <cell r="I13">
            <v>60.147199999999998</v>
          </cell>
          <cell r="J13">
            <v>49.682600000000001</v>
          </cell>
          <cell r="K13">
            <v>43.434399999999997</v>
          </cell>
          <cell r="L13">
            <v>42.75</v>
          </cell>
          <cell r="M13">
            <v>52</v>
          </cell>
        </row>
        <row r="14">
          <cell r="A14" t="str">
            <v>NP15</v>
          </cell>
          <cell r="G14">
            <v>83.479600000000005</v>
          </cell>
          <cell r="H14">
            <v>84.898399999999995</v>
          </cell>
          <cell r="I14">
            <v>60.564300000000003</v>
          </cell>
          <cell r="J14">
            <v>48.685400000000001</v>
          </cell>
          <cell r="K14">
            <v>44.121099999999998</v>
          </cell>
          <cell r="L14">
            <v>39.5</v>
          </cell>
          <cell r="M14">
            <v>49</v>
          </cell>
        </row>
      </sheetData>
      <sheetData sheetId="9" refreshError="1">
        <row r="5">
          <cell r="B5">
            <v>39448</v>
          </cell>
          <cell r="C5">
            <v>39479</v>
          </cell>
          <cell r="D5">
            <v>39508</v>
          </cell>
          <cell r="E5">
            <v>39539</v>
          </cell>
          <cell r="F5">
            <v>39569</v>
          </cell>
          <cell r="G5">
            <v>39600</v>
          </cell>
          <cell r="H5">
            <v>39630</v>
          </cell>
          <cell r="I5">
            <v>39661</v>
          </cell>
          <cell r="J5">
            <v>39692</v>
          </cell>
          <cell r="K5">
            <v>39722</v>
          </cell>
          <cell r="L5">
            <v>39753</v>
          </cell>
          <cell r="M5">
            <v>39783</v>
          </cell>
          <cell r="N5" t="str">
            <v>Grand Total</v>
          </cell>
        </row>
        <row r="6">
          <cell r="A6" t="str">
            <v>Ancillary Services - NUCOR Reserves</v>
          </cell>
          <cell r="B6">
            <v>0</v>
          </cell>
          <cell r="C6">
            <v>0</v>
          </cell>
          <cell r="D6">
            <v>0</v>
          </cell>
          <cell r="E6">
            <v>0</v>
          </cell>
          <cell r="F6">
            <v>0</v>
          </cell>
          <cell r="G6">
            <v>0</v>
          </cell>
          <cell r="H6">
            <v>0</v>
          </cell>
          <cell r="I6">
            <v>0</v>
          </cell>
          <cell r="J6">
            <v>0</v>
          </cell>
          <cell r="K6">
            <v>0</v>
          </cell>
          <cell r="L6">
            <v>0</v>
          </cell>
          <cell r="M6">
            <v>0</v>
          </cell>
          <cell r="N6">
            <v>0</v>
          </cell>
        </row>
        <row r="7">
          <cell r="A7" t="str">
            <v>APGI Rocky Reach</v>
          </cell>
          <cell r="B7">
            <v>35942</v>
          </cell>
          <cell r="C7">
            <v>34560</v>
          </cell>
          <cell r="D7">
            <v>35839</v>
          </cell>
          <cell r="E7">
            <v>32521</v>
          </cell>
          <cell r="F7">
            <v>27648</v>
          </cell>
          <cell r="G7">
            <v>29583</v>
          </cell>
          <cell r="H7">
            <v>35721</v>
          </cell>
          <cell r="I7">
            <v>34835</v>
          </cell>
          <cell r="J7">
            <v>34560</v>
          </cell>
          <cell r="K7">
            <v>37325</v>
          </cell>
          <cell r="L7">
            <v>33178</v>
          </cell>
          <cell r="M7">
            <v>35942</v>
          </cell>
          <cell r="N7">
            <v>407654</v>
          </cell>
        </row>
        <row r="8">
          <cell r="A8" t="str">
            <v>APS -&gt; Four Corners</v>
          </cell>
          <cell r="B8">
            <v>0</v>
          </cell>
          <cell r="C8">
            <v>0</v>
          </cell>
          <cell r="D8">
            <v>0</v>
          </cell>
          <cell r="E8">
            <v>0</v>
          </cell>
          <cell r="F8">
            <v>0</v>
          </cell>
          <cell r="G8">
            <v>0</v>
          </cell>
          <cell r="H8">
            <v>0</v>
          </cell>
          <cell r="I8">
            <v>0</v>
          </cell>
          <cell r="J8">
            <v>0</v>
          </cell>
          <cell r="K8">
            <v>0</v>
          </cell>
          <cell r="L8">
            <v>0</v>
          </cell>
          <cell r="M8">
            <v>0</v>
          </cell>
          <cell r="N8">
            <v>0</v>
          </cell>
        </row>
        <row r="9">
          <cell r="A9" t="str">
            <v>APS -&gt; Palo Verde</v>
          </cell>
          <cell r="B9">
            <v>0</v>
          </cell>
          <cell r="C9">
            <v>0</v>
          </cell>
          <cell r="D9">
            <v>0</v>
          </cell>
          <cell r="E9">
            <v>0</v>
          </cell>
          <cell r="F9">
            <v>0</v>
          </cell>
          <cell r="G9">
            <v>0</v>
          </cell>
          <cell r="H9">
            <v>0</v>
          </cell>
          <cell r="I9">
            <v>0</v>
          </cell>
          <cell r="J9">
            <v>0</v>
          </cell>
          <cell r="K9">
            <v>0</v>
          </cell>
          <cell r="L9">
            <v>0</v>
          </cell>
          <cell r="M9">
            <v>0</v>
          </cell>
          <cell r="N9">
            <v>0</v>
          </cell>
        </row>
        <row r="10">
          <cell r="A10" t="str">
            <v>APS -&gt; PP-GC</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Bear</v>
          </cell>
          <cell r="B11">
            <v>16640</v>
          </cell>
          <cell r="C11">
            <v>16000</v>
          </cell>
          <cell r="D11">
            <v>16640</v>
          </cell>
          <cell r="E11">
            <v>16640</v>
          </cell>
          <cell r="F11">
            <v>16640</v>
          </cell>
          <cell r="G11">
            <v>16000</v>
          </cell>
          <cell r="H11">
            <v>16640</v>
          </cell>
          <cell r="I11">
            <v>16640</v>
          </cell>
          <cell r="J11">
            <v>16000</v>
          </cell>
          <cell r="K11">
            <v>17280</v>
          </cell>
          <cell r="L11">
            <v>15360</v>
          </cell>
          <cell r="M11">
            <v>16640</v>
          </cell>
          <cell r="N11">
            <v>197120</v>
          </cell>
        </row>
        <row r="12">
          <cell r="A12" t="str">
            <v>Bend</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Big Fork</v>
          </cell>
          <cell r="B13">
            <v>0</v>
          </cell>
          <cell r="C13">
            <v>0</v>
          </cell>
          <cell r="D13">
            <v>0</v>
          </cell>
          <cell r="E13">
            <v>0</v>
          </cell>
          <cell r="F13">
            <v>0</v>
          </cell>
          <cell r="G13">
            <v>0</v>
          </cell>
          <cell r="H13">
            <v>0</v>
          </cell>
          <cell r="I13">
            <v>0</v>
          </cell>
          <cell r="J13">
            <v>0</v>
          </cell>
          <cell r="K13">
            <v>0</v>
          </cell>
          <cell r="L13">
            <v>0</v>
          </cell>
          <cell r="M13">
            <v>0</v>
          </cell>
          <cell r="N13">
            <v>0</v>
          </cell>
        </row>
        <row r="14">
          <cell r="A14" t="str">
            <v>Blundell 1</v>
          </cell>
          <cell r="B14">
            <v>0</v>
          </cell>
          <cell r="C14">
            <v>0</v>
          </cell>
          <cell r="D14">
            <v>0</v>
          </cell>
          <cell r="E14">
            <v>0</v>
          </cell>
          <cell r="F14">
            <v>0</v>
          </cell>
          <cell r="G14">
            <v>0</v>
          </cell>
          <cell r="H14">
            <v>0</v>
          </cell>
          <cell r="I14">
            <v>0</v>
          </cell>
          <cell r="J14">
            <v>0</v>
          </cell>
          <cell r="K14">
            <v>0</v>
          </cell>
          <cell r="L14">
            <v>0</v>
          </cell>
          <cell r="M14">
            <v>0</v>
          </cell>
          <cell r="N14">
            <v>0</v>
          </cell>
        </row>
        <row r="15">
          <cell r="A15" t="str">
            <v>Blundell 2</v>
          </cell>
          <cell r="B15">
            <v>0</v>
          </cell>
          <cell r="C15">
            <v>0</v>
          </cell>
          <cell r="D15">
            <v>0</v>
          </cell>
          <cell r="E15">
            <v>0</v>
          </cell>
          <cell r="F15">
            <v>0</v>
          </cell>
          <cell r="G15">
            <v>0</v>
          </cell>
          <cell r="H15">
            <v>0</v>
          </cell>
          <cell r="I15">
            <v>0</v>
          </cell>
          <cell r="J15">
            <v>0</v>
          </cell>
          <cell r="K15">
            <v>0</v>
          </cell>
          <cell r="L15">
            <v>0</v>
          </cell>
          <cell r="M15">
            <v>0</v>
          </cell>
          <cell r="N15">
            <v>0</v>
          </cell>
        </row>
        <row r="16">
          <cell r="A16" t="str">
            <v>Blundell 3</v>
          </cell>
          <cell r="B16">
            <v>0</v>
          </cell>
          <cell r="C16">
            <v>0</v>
          </cell>
          <cell r="D16">
            <v>0</v>
          </cell>
          <cell r="E16">
            <v>0</v>
          </cell>
          <cell r="F16">
            <v>0</v>
          </cell>
          <cell r="G16">
            <v>0</v>
          </cell>
          <cell r="H16">
            <v>0</v>
          </cell>
          <cell r="I16">
            <v>0</v>
          </cell>
          <cell r="J16">
            <v>0</v>
          </cell>
          <cell r="K16">
            <v>0</v>
          </cell>
          <cell r="L16">
            <v>0</v>
          </cell>
          <cell r="M16">
            <v>0</v>
          </cell>
          <cell r="N16">
            <v>0</v>
          </cell>
        </row>
        <row r="17">
          <cell r="A17" t="str">
            <v>BPA FPT -&gt; Walla Walla</v>
          </cell>
          <cell r="B17">
            <v>0</v>
          </cell>
          <cell r="C17">
            <v>0</v>
          </cell>
          <cell r="D17">
            <v>0</v>
          </cell>
          <cell r="E17">
            <v>0</v>
          </cell>
          <cell r="F17">
            <v>0</v>
          </cell>
          <cell r="G17">
            <v>0</v>
          </cell>
          <cell r="H17">
            <v>0</v>
          </cell>
          <cell r="I17">
            <v>0</v>
          </cell>
          <cell r="J17">
            <v>0</v>
          </cell>
          <cell r="K17">
            <v>0</v>
          </cell>
          <cell r="L17">
            <v>0</v>
          </cell>
          <cell r="M17">
            <v>0</v>
          </cell>
          <cell r="N17">
            <v>0</v>
          </cell>
        </row>
        <row r="18">
          <cell r="A18" t="str">
            <v>BPA FPT -&gt; West Main</v>
          </cell>
          <cell r="B18">
            <v>0</v>
          </cell>
          <cell r="C18">
            <v>0</v>
          </cell>
          <cell r="D18">
            <v>0</v>
          </cell>
          <cell r="E18">
            <v>0</v>
          </cell>
          <cell r="F18">
            <v>0</v>
          </cell>
          <cell r="G18">
            <v>0</v>
          </cell>
          <cell r="H18">
            <v>0</v>
          </cell>
          <cell r="I18">
            <v>0</v>
          </cell>
          <cell r="J18">
            <v>0</v>
          </cell>
          <cell r="K18">
            <v>0</v>
          </cell>
          <cell r="L18">
            <v>0</v>
          </cell>
          <cell r="M18">
            <v>0</v>
          </cell>
          <cell r="N18">
            <v>0</v>
          </cell>
        </row>
        <row r="19">
          <cell r="A19" t="str">
            <v>BPA FPT -&gt; Yakima</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Carbon 1</v>
          </cell>
          <cell r="B20">
            <v>0</v>
          </cell>
          <cell r="C20">
            <v>195</v>
          </cell>
          <cell r="D20">
            <v>425</v>
          </cell>
          <cell r="E20">
            <v>0</v>
          </cell>
          <cell r="F20">
            <v>17</v>
          </cell>
          <cell r="G20">
            <v>8</v>
          </cell>
          <cell r="H20">
            <v>414</v>
          </cell>
          <cell r="I20">
            <v>134</v>
          </cell>
          <cell r="J20">
            <v>272</v>
          </cell>
          <cell r="K20">
            <v>68</v>
          </cell>
          <cell r="L20">
            <v>63</v>
          </cell>
          <cell r="M20">
            <v>0</v>
          </cell>
          <cell r="N20">
            <v>1596</v>
          </cell>
        </row>
        <row r="21">
          <cell r="A21" t="str">
            <v>Carbon 2</v>
          </cell>
          <cell r="B21">
            <v>0</v>
          </cell>
          <cell r="C21">
            <v>123</v>
          </cell>
          <cell r="D21">
            <v>0</v>
          </cell>
          <cell r="E21">
            <v>0</v>
          </cell>
          <cell r="F21">
            <v>0</v>
          </cell>
          <cell r="G21">
            <v>0</v>
          </cell>
          <cell r="H21">
            <v>370</v>
          </cell>
          <cell r="I21">
            <v>72</v>
          </cell>
          <cell r="J21">
            <v>101</v>
          </cell>
          <cell r="K21">
            <v>13</v>
          </cell>
          <cell r="L21">
            <v>0</v>
          </cell>
          <cell r="M21">
            <v>0</v>
          </cell>
          <cell r="N21">
            <v>679</v>
          </cell>
        </row>
        <row r="22">
          <cell r="A22" t="str">
            <v>Chelan - Rocky Reach</v>
          </cell>
          <cell r="B22">
            <v>10964</v>
          </cell>
          <cell r="C22">
            <v>13087</v>
          </cell>
          <cell r="D22">
            <v>15617</v>
          </cell>
          <cell r="E22">
            <v>14462</v>
          </cell>
          <cell r="F22">
            <v>7827</v>
          </cell>
          <cell r="G22">
            <v>5309</v>
          </cell>
          <cell r="H22">
            <v>6081</v>
          </cell>
          <cell r="I22">
            <v>14167</v>
          </cell>
          <cell r="J22">
            <v>17381</v>
          </cell>
          <cell r="K22">
            <v>18583</v>
          </cell>
          <cell r="L22">
            <v>13641</v>
          </cell>
          <cell r="M22">
            <v>13243</v>
          </cell>
          <cell r="N22">
            <v>150362</v>
          </cell>
        </row>
        <row r="23">
          <cell r="A23" t="str">
            <v>Cholla -&gt; APS</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Cholla -&gt; Four Corners</v>
          </cell>
          <cell r="B24">
            <v>0</v>
          </cell>
          <cell r="C24">
            <v>0</v>
          </cell>
          <cell r="D24">
            <v>0</v>
          </cell>
          <cell r="E24">
            <v>0</v>
          </cell>
          <cell r="F24">
            <v>0</v>
          </cell>
          <cell r="G24">
            <v>0</v>
          </cell>
          <cell r="H24">
            <v>0</v>
          </cell>
          <cell r="I24">
            <v>0</v>
          </cell>
          <cell r="J24">
            <v>0</v>
          </cell>
          <cell r="K24">
            <v>0</v>
          </cell>
          <cell r="L24">
            <v>0</v>
          </cell>
          <cell r="M24">
            <v>0</v>
          </cell>
          <cell r="N24">
            <v>0</v>
          </cell>
        </row>
        <row r="25">
          <cell r="A25" t="str">
            <v>Cholla 4</v>
          </cell>
          <cell r="B25">
            <v>9</v>
          </cell>
          <cell r="C25">
            <v>701</v>
          </cell>
          <cell r="D25">
            <v>1367</v>
          </cell>
          <cell r="E25">
            <v>0</v>
          </cell>
          <cell r="F25">
            <v>326</v>
          </cell>
          <cell r="G25">
            <v>329</v>
          </cell>
          <cell r="H25">
            <v>1223</v>
          </cell>
          <cell r="I25">
            <v>616</v>
          </cell>
          <cell r="J25">
            <v>835</v>
          </cell>
          <cell r="K25">
            <v>460</v>
          </cell>
          <cell r="L25">
            <v>2443</v>
          </cell>
          <cell r="M25">
            <v>0</v>
          </cell>
          <cell r="N25">
            <v>8309</v>
          </cell>
        </row>
        <row r="26">
          <cell r="A26" t="str">
            <v>Clearwater 1</v>
          </cell>
          <cell r="B26">
            <v>0</v>
          </cell>
          <cell r="C26">
            <v>0</v>
          </cell>
          <cell r="D26">
            <v>0</v>
          </cell>
          <cell r="E26">
            <v>0</v>
          </cell>
          <cell r="F26">
            <v>0</v>
          </cell>
          <cell r="G26">
            <v>0</v>
          </cell>
          <cell r="H26">
            <v>0</v>
          </cell>
          <cell r="I26">
            <v>0</v>
          </cell>
          <cell r="J26">
            <v>0</v>
          </cell>
          <cell r="K26">
            <v>0</v>
          </cell>
          <cell r="L26">
            <v>0</v>
          </cell>
          <cell r="M26">
            <v>0</v>
          </cell>
          <cell r="N26">
            <v>0</v>
          </cell>
        </row>
        <row r="27">
          <cell r="A27" t="str">
            <v>Clearwater 2</v>
          </cell>
          <cell r="B27">
            <v>0</v>
          </cell>
          <cell r="C27">
            <v>0</v>
          </cell>
          <cell r="D27">
            <v>0</v>
          </cell>
          <cell r="E27">
            <v>0</v>
          </cell>
          <cell r="F27">
            <v>0</v>
          </cell>
          <cell r="G27">
            <v>0</v>
          </cell>
          <cell r="H27">
            <v>0</v>
          </cell>
          <cell r="I27">
            <v>0</v>
          </cell>
          <cell r="J27">
            <v>0</v>
          </cell>
          <cell r="K27">
            <v>0</v>
          </cell>
          <cell r="L27">
            <v>0</v>
          </cell>
          <cell r="M27">
            <v>0</v>
          </cell>
          <cell r="N27">
            <v>0</v>
          </cell>
        </row>
        <row r="28">
          <cell r="A28" t="str">
            <v>COB -&gt; West Main</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Colorado -&gt; Four Corners</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Colorado -&gt; Mona</v>
          </cell>
          <cell r="B30">
            <v>0</v>
          </cell>
          <cell r="C30">
            <v>0</v>
          </cell>
          <cell r="D30">
            <v>0</v>
          </cell>
          <cell r="E30">
            <v>0</v>
          </cell>
          <cell r="F30">
            <v>0</v>
          </cell>
          <cell r="G30">
            <v>0</v>
          </cell>
          <cell r="H30">
            <v>0</v>
          </cell>
          <cell r="I30">
            <v>0</v>
          </cell>
          <cell r="J30">
            <v>0</v>
          </cell>
          <cell r="K30">
            <v>0</v>
          </cell>
          <cell r="L30">
            <v>0</v>
          </cell>
          <cell r="M30">
            <v>0</v>
          </cell>
          <cell r="N30">
            <v>0</v>
          </cell>
        </row>
        <row r="31">
          <cell r="A31" t="str">
            <v>Colorado -&gt; Mona UAMPS</v>
          </cell>
          <cell r="B31">
            <v>0</v>
          </cell>
          <cell r="C31">
            <v>0</v>
          </cell>
          <cell r="D31">
            <v>0</v>
          </cell>
          <cell r="E31">
            <v>0</v>
          </cell>
          <cell r="F31">
            <v>0</v>
          </cell>
          <cell r="G31">
            <v>0</v>
          </cell>
          <cell r="H31">
            <v>0</v>
          </cell>
          <cell r="I31">
            <v>0</v>
          </cell>
          <cell r="J31">
            <v>0</v>
          </cell>
          <cell r="K31">
            <v>0</v>
          </cell>
          <cell r="L31">
            <v>0</v>
          </cell>
          <cell r="M31">
            <v>0</v>
          </cell>
          <cell r="N31">
            <v>0</v>
          </cell>
        </row>
        <row r="32">
          <cell r="A32" t="str">
            <v>Colorado -&gt; Utah North</v>
          </cell>
          <cell r="B32">
            <v>0</v>
          </cell>
          <cell r="C32">
            <v>0</v>
          </cell>
          <cell r="D32">
            <v>0</v>
          </cell>
          <cell r="E32">
            <v>0</v>
          </cell>
          <cell r="F32">
            <v>0</v>
          </cell>
          <cell r="G32">
            <v>0</v>
          </cell>
          <cell r="H32">
            <v>0</v>
          </cell>
          <cell r="I32">
            <v>0</v>
          </cell>
          <cell r="J32">
            <v>0</v>
          </cell>
          <cell r="K32">
            <v>0</v>
          </cell>
          <cell r="L32">
            <v>0</v>
          </cell>
          <cell r="M32">
            <v>0</v>
          </cell>
          <cell r="N32">
            <v>0</v>
          </cell>
        </row>
        <row r="33">
          <cell r="A33" t="str">
            <v>Colstrip -&gt; West Main</v>
          </cell>
          <cell r="B33">
            <v>0</v>
          </cell>
          <cell r="C33">
            <v>0</v>
          </cell>
          <cell r="D33">
            <v>0</v>
          </cell>
          <cell r="E33">
            <v>0</v>
          </cell>
          <cell r="F33">
            <v>0</v>
          </cell>
          <cell r="G33">
            <v>0</v>
          </cell>
          <cell r="H33">
            <v>0</v>
          </cell>
          <cell r="I33">
            <v>0</v>
          </cell>
          <cell r="J33">
            <v>0</v>
          </cell>
          <cell r="K33">
            <v>0</v>
          </cell>
          <cell r="L33">
            <v>0</v>
          </cell>
          <cell r="M33">
            <v>0</v>
          </cell>
          <cell r="N33">
            <v>0</v>
          </cell>
        </row>
        <row r="34">
          <cell r="A34" t="str">
            <v>Colstrip 3</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Colstrip 4</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Condit</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Copco 1</v>
          </cell>
          <cell r="B37">
            <v>5491</v>
          </cell>
          <cell r="C37">
            <v>5320</v>
          </cell>
          <cell r="D37">
            <v>4539</v>
          </cell>
          <cell r="E37">
            <v>2308</v>
          </cell>
          <cell r="F37">
            <v>4621</v>
          </cell>
          <cell r="G37">
            <v>4020</v>
          </cell>
          <cell r="H37">
            <v>6137</v>
          </cell>
          <cell r="I37">
            <v>6128</v>
          </cell>
          <cell r="J37">
            <v>6131</v>
          </cell>
          <cell r="K37">
            <v>4109</v>
          </cell>
          <cell r="L37">
            <v>4928</v>
          </cell>
          <cell r="M37">
            <v>5617</v>
          </cell>
          <cell r="N37">
            <v>59349</v>
          </cell>
        </row>
        <row r="38">
          <cell r="A38" t="str">
            <v>Copco 2</v>
          </cell>
          <cell r="B38">
            <v>4175</v>
          </cell>
          <cell r="C38">
            <v>6534</v>
          </cell>
          <cell r="D38">
            <v>5088</v>
          </cell>
          <cell r="E38">
            <v>2432</v>
          </cell>
          <cell r="F38">
            <v>5162</v>
          </cell>
          <cell r="G38">
            <v>4716</v>
          </cell>
          <cell r="H38">
            <v>7363</v>
          </cell>
          <cell r="I38">
            <v>7514</v>
          </cell>
          <cell r="J38">
            <v>7644</v>
          </cell>
          <cell r="K38">
            <v>4972</v>
          </cell>
          <cell r="L38">
            <v>6080</v>
          </cell>
          <cell r="M38">
            <v>6909</v>
          </cell>
          <cell r="N38">
            <v>68589</v>
          </cell>
        </row>
        <row r="39">
          <cell r="A39" t="str">
            <v>Craig 1</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Craig 2</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Currant Creek CCCT 1A</v>
          </cell>
          <cell r="B41">
            <v>6311</v>
          </cell>
          <cell r="C41">
            <v>1851</v>
          </cell>
          <cell r="D41">
            <v>3602</v>
          </cell>
          <cell r="E41">
            <v>5965</v>
          </cell>
          <cell r="F41">
            <v>667</v>
          </cell>
          <cell r="G41">
            <v>590</v>
          </cell>
          <cell r="H41">
            <v>927</v>
          </cell>
          <cell r="I41">
            <v>609</v>
          </cell>
          <cell r="J41">
            <v>524</v>
          </cell>
          <cell r="K41">
            <v>487</v>
          </cell>
          <cell r="L41">
            <v>0</v>
          </cell>
          <cell r="M41">
            <v>0</v>
          </cell>
          <cell r="N41">
            <v>21533</v>
          </cell>
        </row>
        <row r="42">
          <cell r="A42" t="str">
            <v>Currant Creek CCCT 1A Duct Firing</v>
          </cell>
          <cell r="B42">
            <v>4147</v>
          </cell>
          <cell r="C42">
            <v>474</v>
          </cell>
          <cell r="D42">
            <v>711</v>
          </cell>
          <cell r="E42">
            <v>2281</v>
          </cell>
          <cell r="F42">
            <v>8299</v>
          </cell>
          <cell r="G42">
            <v>10005</v>
          </cell>
          <cell r="H42">
            <v>10892</v>
          </cell>
          <cell r="I42">
            <v>12453</v>
          </cell>
          <cell r="J42">
            <v>10066</v>
          </cell>
          <cell r="K42">
            <v>10800</v>
          </cell>
          <cell r="L42">
            <v>11375</v>
          </cell>
          <cell r="M42">
            <v>9242</v>
          </cell>
          <cell r="N42">
            <v>90745</v>
          </cell>
        </row>
        <row r="43">
          <cell r="A43" t="str">
            <v>Currant Creek CCCT 1B</v>
          </cell>
          <cell r="B43">
            <v>6115</v>
          </cell>
          <cell r="C43">
            <v>635</v>
          </cell>
          <cell r="D43">
            <v>2149</v>
          </cell>
          <cell r="E43">
            <v>5305</v>
          </cell>
          <cell r="F43">
            <v>322</v>
          </cell>
          <cell r="G43">
            <v>225</v>
          </cell>
          <cell r="H43">
            <v>754</v>
          </cell>
          <cell r="I43">
            <v>488</v>
          </cell>
          <cell r="J43">
            <v>405</v>
          </cell>
          <cell r="K43">
            <v>48</v>
          </cell>
          <cell r="L43">
            <v>0</v>
          </cell>
          <cell r="M43">
            <v>0</v>
          </cell>
          <cell r="N43">
            <v>16446</v>
          </cell>
        </row>
        <row r="44">
          <cell r="A44" t="str">
            <v>Currant Creek CCCT 1B Duct Firing</v>
          </cell>
          <cell r="B44">
            <v>4147</v>
          </cell>
          <cell r="C44">
            <v>474</v>
          </cell>
          <cell r="D44">
            <v>711</v>
          </cell>
          <cell r="E44">
            <v>2281</v>
          </cell>
          <cell r="F44">
            <v>8299</v>
          </cell>
          <cell r="G44">
            <v>10005</v>
          </cell>
          <cell r="H44">
            <v>10892</v>
          </cell>
          <cell r="I44">
            <v>12453</v>
          </cell>
          <cell r="J44">
            <v>10035</v>
          </cell>
          <cell r="K44">
            <v>3977</v>
          </cell>
          <cell r="L44">
            <v>8531</v>
          </cell>
          <cell r="M44">
            <v>9242</v>
          </cell>
          <cell r="N44">
            <v>81047</v>
          </cell>
        </row>
        <row r="45">
          <cell r="A45" t="str">
            <v>Dave Johnston 1</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Dave Johnston 2</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Dave Johnston 3</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Dave Johnston 4</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Douglas - Wells</v>
          </cell>
          <cell r="B49">
            <v>9441</v>
          </cell>
          <cell r="C49">
            <v>12023</v>
          </cell>
          <cell r="D49">
            <v>17062</v>
          </cell>
          <cell r="E49">
            <v>17057</v>
          </cell>
          <cell r="F49">
            <v>12459</v>
          </cell>
          <cell r="G49">
            <v>10524</v>
          </cell>
          <cell r="H49">
            <v>11497</v>
          </cell>
          <cell r="I49">
            <v>17770</v>
          </cell>
          <cell r="J49">
            <v>18481</v>
          </cell>
          <cell r="K49">
            <v>14543</v>
          </cell>
          <cell r="L49">
            <v>11259</v>
          </cell>
          <cell r="M49">
            <v>11074</v>
          </cell>
          <cell r="N49">
            <v>163190</v>
          </cell>
        </row>
        <row r="50">
          <cell r="A50" t="str">
            <v>Eagle Point</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East</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East Side</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Fall Creek</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Fish Creek</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Four Corners -&gt; Cholla</v>
          </cell>
          <cell r="B55">
            <v>0</v>
          </cell>
          <cell r="C55">
            <v>0</v>
          </cell>
          <cell r="D55">
            <v>0</v>
          </cell>
          <cell r="E55">
            <v>0</v>
          </cell>
          <cell r="F55">
            <v>0</v>
          </cell>
          <cell r="G55">
            <v>0</v>
          </cell>
          <cell r="H55">
            <v>0</v>
          </cell>
          <cell r="I55">
            <v>0</v>
          </cell>
          <cell r="J55">
            <v>0</v>
          </cell>
          <cell r="K55">
            <v>0</v>
          </cell>
          <cell r="L55">
            <v>0</v>
          </cell>
          <cell r="M55">
            <v>0</v>
          </cell>
          <cell r="N55">
            <v>0</v>
          </cell>
        </row>
        <row r="56">
          <cell r="A56" t="str">
            <v>Four Corners -&gt; Utah South</v>
          </cell>
          <cell r="B56">
            <v>0</v>
          </cell>
          <cell r="C56">
            <v>0</v>
          </cell>
          <cell r="D56">
            <v>0</v>
          </cell>
          <cell r="E56">
            <v>0</v>
          </cell>
          <cell r="F56">
            <v>0</v>
          </cell>
          <cell r="G56">
            <v>0</v>
          </cell>
          <cell r="H56">
            <v>0</v>
          </cell>
          <cell r="I56">
            <v>0</v>
          </cell>
          <cell r="J56">
            <v>0</v>
          </cell>
          <cell r="K56">
            <v>0</v>
          </cell>
          <cell r="L56">
            <v>0</v>
          </cell>
          <cell r="M56">
            <v>0</v>
          </cell>
          <cell r="N56">
            <v>0</v>
          </cell>
        </row>
        <row r="57">
          <cell r="A57" t="str">
            <v>Gadsby 1</v>
          </cell>
          <cell r="B57">
            <v>0</v>
          </cell>
          <cell r="C57">
            <v>0</v>
          </cell>
          <cell r="D57">
            <v>0</v>
          </cell>
          <cell r="E57">
            <v>0</v>
          </cell>
          <cell r="F57">
            <v>0</v>
          </cell>
          <cell r="G57">
            <v>1020</v>
          </cell>
          <cell r="H57">
            <v>5060</v>
          </cell>
          <cell r="I57">
            <v>6260</v>
          </cell>
          <cell r="J57">
            <v>6140</v>
          </cell>
          <cell r="K57">
            <v>3540</v>
          </cell>
          <cell r="L57">
            <v>0</v>
          </cell>
          <cell r="M57">
            <v>0</v>
          </cell>
          <cell r="N57">
            <v>22020</v>
          </cell>
        </row>
        <row r="58">
          <cell r="A58" t="str">
            <v>Gadsby 2</v>
          </cell>
          <cell r="B58">
            <v>0</v>
          </cell>
          <cell r="C58">
            <v>0</v>
          </cell>
          <cell r="D58">
            <v>0</v>
          </cell>
          <cell r="E58">
            <v>0</v>
          </cell>
          <cell r="F58">
            <v>0</v>
          </cell>
          <cell r="G58">
            <v>3275</v>
          </cell>
          <cell r="H58">
            <v>7825</v>
          </cell>
          <cell r="I58">
            <v>9000</v>
          </cell>
          <cell r="J58">
            <v>9022</v>
          </cell>
          <cell r="K58">
            <v>8697</v>
          </cell>
          <cell r="L58">
            <v>7600</v>
          </cell>
          <cell r="M58">
            <v>0</v>
          </cell>
          <cell r="N58">
            <v>45419</v>
          </cell>
        </row>
        <row r="59">
          <cell r="A59" t="str">
            <v>Gadsby 3</v>
          </cell>
          <cell r="B59">
            <v>0</v>
          </cell>
          <cell r="C59">
            <v>0</v>
          </cell>
          <cell r="D59">
            <v>0</v>
          </cell>
          <cell r="E59">
            <v>0</v>
          </cell>
          <cell r="F59">
            <v>0</v>
          </cell>
          <cell r="G59">
            <v>5610</v>
          </cell>
          <cell r="H59">
            <v>9810</v>
          </cell>
          <cell r="I59">
            <v>11040</v>
          </cell>
          <cell r="J59">
            <v>11400</v>
          </cell>
          <cell r="K59">
            <v>10800</v>
          </cell>
          <cell r="L59">
            <v>11220</v>
          </cell>
          <cell r="M59">
            <v>0</v>
          </cell>
          <cell r="N59">
            <v>59880</v>
          </cell>
        </row>
        <row r="60">
          <cell r="A60" t="str">
            <v>Gadsby 4</v>
          </cell>
          <cell r="B60">
            <v>8072</v>
          </cell>
          <cell r="C60">
            <v>5590</v>
          </cell>
          <cell r="D60">
            <v>5765</v>
          </cell>
          <cell r="E60">
            <v>6099</v>
          </cell>
          <cell r="F60">
            <v>9005</v>
          </cell>
          <cell r="G60">
            <v>8586</v>
          </cell>
          <cell r="H60">
            <v>7263</v>
          </cell>
          <cell r="I60">
            <v>6561</v>
          </cell>
          <cell r="J60">
            <v>5607</v>
          </cell>
          <cell r="K60">
            <v>7400</v>
          </cell>
          <cell r="L60">
            <v>9297</v>
          </cell>
          <cell r="M60">
            <v>9775</v>
          </cell>
          <cell r="N60">
            <v>89020</v>
          </cell>
        </row>
        <row r="61">
          <cell r="A61" t="str">
            <v>Gadsby 5</v>
          </cell>
          <cell r="B61">
            <v>6056</v>
          </cell>
          <cell r="C61">
            <v>2453</v>
          </cell>
          <cell r="D61">
            <v>5095</v>
          </cell>
          <cell r="E61">
            <v>5421</v>
          </cell>
          <cell r="F61">
            <v>9556</v>
          </cell>
          <cell r="G61">
            <v>7106</v>
          </cell>
          <cell r="H61">
            <v>5525</v>
          </cell>
          <cell r="I61">
            <v>5466</v>
          </cell>
          <cell r="J61">
            <v>4204</v>
          </cell>
          <cell r="K61">
            <v>5132</v>
          </cell>
          <cell r="L61">
            <v>5852</v>
          </cell>
          <cell r="M61">
            <v>9873</v>
          </cell>
          <cell r="N61">
            <v>71739</v>
          </cell>
        </row>
        <row r="62">
          <cell r="A62" t="str">
            <v>Gadsby 6</v>
          </cell>
          <cell r="B62">
            <v>5757</v>
          </cell>
          <cell r="C62">
            <v>2021</v>
          </cell>
          <cell r="D62">
            <v>4346</v>
          </cell>
          <cell r="E62">
            <v>4608</v>
          </cell>
          <cell r="F62">
            <v>4480</v>
          </cell>
          <cell r="G62">
            <v>5908</v>
          </cell>
          <cell r="H62">
            <v>4976</v>
          </cell>
          <cell r="I62">
            <v>4734</v>
          </cell>
          <cell r="J62">
            <v>3770</v>
          </cell>
          <cell r="K62">
            <v>3827</v>
          </cell>
          <cell r="L62">
            <v>3347</v>
          </cell>
          <cell r="M62">
            <v>10114</v>
          </cell>
          <cell r="N62">
            <v>57888</v>
          </cell>
        </row>
        <row r="63">
          <cell r="A63" t="str">
            <v>Gas Peakers Non-Spin Credit East</v>
          </cell>
          <cell r="B63">
            <v>0</v>
          </cell>
          <cell r="C63">
            <v>0</v>
          </cell>
          <cell r="D63">
            <v>0</v>
          </cell>
          <cell r="E63">
            <v>0</v>
          </cell>
          <cell r="F63">
            <v>0</v>
          </cell>
          <cell r="G63">
            <v>0</v>
          </cell>
          <cell r="H63">
            <v>0</v>
          </cell>
          <cell r="I63">
            <v>0</v>
          </cell>
          <cell r="J63">
            <v>0</v>
          </cell>
          <cell r="K63">
            <v>0</v>
          </cell>
          <cell r="L63">
            <v>0</v>
          </cell>
          <cell r="M63">
            <v>0</v>
          </cell>
          <cell r="N63">
            <v>0</v>
          </cell>
        </row>
        <row r="64">
          <cell r="A64" t="str">
            <v>Goshen -&gt; Path C</v>
          </cell>
          <cell r="B64">
            <v>0</v>
          </cell>
          <cell r="C64">
            <v>0</v>
          </cell>
          <cell r="D64">
            <v>0</v>
          </cell>
          <cell r="E64">
            <v>0</v>
          </cell>
          <cell r="F64">
            <v>0</v>
          </cell>
          <cell r="G64">
            <v>0</v>
          </cell>
          <cell r="H64">
            <v>0</v>
          </cell>
          <cell r="I64">
            <v>0</v>
          </cell>
          <cell r="J64">
            <v>0</v>
          </cell>
          <cell r="K64">
            <v>0</v>
          </cell>
          <cell r="L64">
            <v>0</v>
          </cell>
          <cell r="M64">
            <v>0</v>
          </cell>
          <cell r="N64">
            <v>0</v>
          </cell>
        </row>
        <row r="65">
          <cell r="A65" t="str">
            <v>Grant - Priest Rapids</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Grant - Wanapum</v>
          </cell>
          <cell r="B66">
            <v>19176</v>
          </cell>
          <cell r="C66">
            <v>19748</v>
          </cell>
          <cell r="D66">
            <v>20761</v>
          </cell>
          <cell r="E66">
            <v>20607</v>
          </cell>
          <cell r="F66">
            <v>15907</v>
          </cell>
          <cell r="G66">
            <v>11145</v>
          </cell>
          <cell r="H66">
            <v>14683</v>
          </cell>
          <cell r="I66">
            <v>20710</v>
          </cell>
          <cell r="J66">
            <v>20000</v>
          </cell>
          <cell r="K66">
            <v>21600</v>
          </cell>
          <cell r="L66">
            <v>19042</v>
          </cell>
          <cell r="M66">
            <v>20444</v>
          </cell>
          <cell r="N66">
            <v>223823</v>
          </cell>
        </row>
        <row r="67">
          <cell r="A67" t="str">
            <v>Grant Priest Rapids Development</v>
          </cell>
          <cell r="B67">
            <v>2799</v>
          </cell>
          <cell r="C67">
            <v>5723</v>
          </cell>
          <cell r="D67">
            <v>7070</v>
          </cell>
          <cell r="E67">
            <v>6602</v>
          </cell>
          <cell r="F67">
            <v>1392</v>
          </cell>
          <cell r="G67">
            <v>2703</v>
          </cell>
          <cell r="H67">
            <v>5251</v>
          </cell>
          <cell r="I67">
            <v>6907</v>
          </cell>
          <cell r="J67">
            <v>6622</v>
          </cell>
          <cell r="K67">
            <v>7437</v>
          </cell>
          <cell r="L67">
            <v>6476</v>
          </cell>
          <cell r="M67">
            <v>6392</v>
          </cell>
          <cell r="N67">
            <v>65374</v>
          </cell>
        </row>
        <row r="68">
          <cell r="A68" t="str">
            <v>Grant Wanapum Development</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Hayden 1</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Hayden 2</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Hermiston 1 Owned</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Hermiston 2 Owned</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Hunter 1</v>
          </cell>
          <cell r="B73">
            <v>0</v>
          </cell>
          <cell r="C73">
            <v>0</v>
          </cell>
          <cell r="D73">
            <v>119</v>
          </cell>
          <cell r="E73">
            <v>0</v>
          </cell>
          <cell r="F73">
            <v>0</v>
          </cell>
          <cell r="G73">
            <v>0</v>
          </cell>
          <cell r="H73">
            <v>95</v>
          </cell>
          <cell r="I73">
            <v>0</v>
          </cell>
          <cell r="J73">
            <v>0</v>
          </cell>
          <cell r="K73">
            <v>0</v>
          </cell>
          <cell r="L73">
            <v>0</v>
          </cell>
          <cell r="M73">
            <v>0</v>
          </cell>
          <cell r="N73">
            <v>214</v>
          </cell>
        </row>
        <row r="74">
          <cell r="A74" t="str">
            <v>Hunter 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Hunter 3</v>
          </cell>
          <cell r="B75">
            <v>0</v>
          </cell>
          <cell r="C75">
            <v>0</v>
          </cell>
          <cell r="D75">
            <v>0</v>
          </cell>
          <cell r="E75">
            <v>0</v>
          </cell>
          <cell r="F75">
            <v>0</v>
          </cell>
          <cell r="G75">
            <v>0</v>
          </cell>
          <cell r="H75">
            <v>29</v>
          </cell>
          <cell r="I75">
            <v>0</v>
          </cell>
          <cell r="J75">
            <v>0</v>
          </cell>
          <cell r="K75">
            <v>0</v>
          </cell>
          <cell r="L75">
            <v>0</v>
          </cell>
          <cell r="M75">
            <v>0</v>
          </cell>
          <cell r="N75">
            <v>29</v>
          </cell>
        </row>
        <row r="76">
          <cell r="A76" t="str">
            <v>Huntington 1</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Huntington 2</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Idaho -&gt; Goshen</v>
          </cell>
          <cell r="B78">
            <v>0</v>
          </cell>
          <cell r="C78">
            <v>0</v>
          </cell>
          <cell r="D78">
            <v>0</v>
          </cell>
          <cell r="E78">
            <v>0</v>
          </cell>
          <cell r="F78">
            <v>0</v>
          </cell>
          <cell r="G78">
            <v>0</v>
          </cell>
          <cell r="H78">
            <v>0</v>
          </cell>
          <cell r="I78">
            <v>0</v>
          </cell>
          <cell r="J78">
            <v>0</v>
          </cell>
          <cell r="K78">
            <v>0</v>
          </cell>
          <cell r="L78">
            <v>0</v>
          </cell>
          <cell r="M78">
            <v>0</v>
          </cell>
          <cell r="N78">
            <v>0</v>
          </cell>
        </row>
        <row r="79">
          <cell r="A79" t="str">
            <v>Idaho -&gt; Path C</v>
          </cell>
          <cell r="B79">
            <v>0</v>
          </cell>
          <cell r="C79">
            <v>0</v>
          </cell>
          <cell r="D79">
            <v>0</v>
          </cell>
          <cell r="E79">
            <v>0</v>
          </cell>
          <cell r="F79">
            <v>0</v>
          </cell>
          <cell r="G79">
            <v>0</v>
          </cell>
          <cell r="H79">
            <v>0</v>
          </cell>
          <cell r="I79">
            <v>0</v>
          </cell>
          <cell r="J79">
            <v>0</v>
          </cell>
          <cell r="K79">
            <v>0</v>
          </cell>
          <cell r="L79">
            <v>0</v>
          </cell>
          <cell r="M79">
            <v>0</v>
          </cell>
          <cell r="N79">
            <v>0</v>
          </cell>
        </row>
        <row r="80">
          <cell r="A80" t="str">
            <v>Idaho -&gt; Path C STF</v>
          </cell>
          <cell r="B80">
            <v>0</v>
          </cell>
          <cell r="C80">
            <v>0</v>
          </cell>
          <cell r="D80">
            <v>0</v>
          </cell>
          <cell r="E80">
            <v>0</v>
          </cell>
          <cell r="F80">
            <v>0</v>
          </cell>
          <cell r="G80">
            <v>0</v>
          </cell>
          <cell r="H80">
            <v>0</v>
          </cell>
          <cell r="I80">
            <v>0</v>
          </cell>
          <cell r="J80">
            <v>0</v>
          </cell>
          <cell r="K80">
            <v>0</v>
          </cell>
          <cell r="L80">
            <v>0</v>
          </cell>
          <cell r="M80">
            <v>0</v>
          </cell>
          <cell r="N80">
            <v>0</v>
          </cell>
        </row>
        <row r="81">
          <cell r="A81" t="str">
            <v>Idaho -&gt; Walla Walla</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Idaho -&gt; West Main</v>
          </cell>
          <cell r="B82">
            <v>0</v>
          </cell>
          <cell r="C82">
            <v>0</v>
          </cell>
          <cell r="D82">
            <v>0</v>
          </cell>
          <cell r="E82">
            <v>0</v>
          </cell>
          <cell r="F82">
            <v>0</v>
          </cell>
          <cell r="G82">
            <v>0</v>
          </cell>
          <cell r="H82">
            <v>0</v>
          </cell>
          <cell r="I82">
            <v>0</v>
          </cell>
          <cell r="J82">
            <v>0</v>
          </cell>
          <cell r="K82">
            <v>0</v>
          </cell>
          <cell r="L82">
            <v>0</v>
          </cell>
          <cell r="M82">
            <v>0</v>
          </cell>
          <cell r="N82">
            <v>0</v>
          </cell>
        </row>
        <row r="83">
          <cell r="A83" t="str">
            <v>Iron Gate</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JCBoyle</v>
          </cell>
          <cell r="B84">
            <v>0</v>
          </cell>
          <cell r="C84">
            <v>0</v>
          </cell>
          <cell r="D84">
            <v>0</v>
          </cell>
          <cell r="E84">
            <v>0</v>
          </cell>
          <cell r="F84">
            <v>0</v>
          </cell>
          <cell r="G84">
            <v>0</v>
          </cell>
          <cell r="H84">
            <v>0</v>
          </cell>
          <cell r="I84">
            <v>0</v>
          </cell>
          <cell r="J84">
            <v>0</v>
          </cell>
          <cell r="K84">
            <v>0</v>
          </cell>
          <cell r="L84">
            <v>0</v>
          </cell>
          <cell r="M84">
            <v>0</v>
          </cell>
          <cell r="N84">
            <v>0</v>
          </cell>
        </row>
        <row r="85">
          <cell r="A85" t="str">
            <v>Jim Bridger -&gt; Idaho</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Jim Bridger -&gt; Path C</v>
          </cell>
          <cell r="B86">
            <v>0</v>
          </cell>
          <cell r="C86">
            <v>0</v>
          </cell>
          <cell r="D86">
            <v>0</v>
          </cell>
          <cell r="E86">
            <v>0</v>
          </cell>
          <cell r="F86">
            <v>0</v>
          </cell>
          <cell r="G86">
            <v>0</v>
          </cell>
          <cell r="H86">
            <v>0</v>
          </cell>
          <cell r="I86">
            <v>0</v>
          </cell>
          <cell r="J86">
            <v>0</v>
          </cell>
          <cell r="K86">
            <v>0</v>
          </cell>
          <cell r="L86">
            <v>0</v>
          </cell>
          <cell r="M86">
            <v>0</v>
          </cell>
          <cell r="N86">
            <v>0</v>
          </cell>
        </row>
        <row r="87">
          <cell r="A87" t="str">
            <v>Jim Bridger -&gt; Wyoming</v>
          </cell>
          <cell r="B87">
            <v>0</v>
          </cell>
          <cell r="C87">
            <v>0</v>
          </cell>
          <cell r="D87">
            <v>0</v>
          </cell>
          <cell r="E87">
            <v>0</v>
          </cell>
          <cell r="F87">
            <v>0</v>
          </cell>
          <cell r="G87">
            <v>0</v>
          </cell>
          <cell r="H87">
            <v>0</v>
          </cell>
          <cell r="I87">
            <v>0</v>
          </cell>
          <cell r="J87">
            <v>0</v>
          </cell>
          <cell r="K87">
            <v>0</v>
          </cell>
          <cell r="L87">
            <v>0</v>
          </cell>
          <cell r="M87">
            <v>0</v>
          </cell>
          <cell r="N87">
            <v>0</v>
          </cell>
        </row>
        <row r="88">
          <cell r="A88" t="str">
            <v>Jim Bridger 1</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Jim Bridger 2</v>
          </cell>
          <cell r="B89">
            <v>0</v>
          </cell>
          <cell r="C89">
            <v>0</v>
          </cell>
          <cell r="D89">
            <v>0</v>
          </cell>
          <cell r="E89">
            <v>0</v>
          </cell>
          <cell r="F89">
            <v>0</v>
          </cell>
          <cell r="G89">
            <v>0</v>
          </cell>
          <cell r="H89">
            <v>0</v>
          </cell>
          <cell r="I89">
            <v>0</v>
          </cell>
          <cell r="J89">
            <v>0</v>
          </cell>
          <cell r="K89">
            <v>0</v>
          </cell>
          <cell r="L89">
            <v>0</v>
          </cell>
          <cell r="M89">
            <v>0</v>
          </cell>
          <cell r="N89">
            <v>0</v>
          </cell>
        </row>
        <row r="90">
          <cell r="A90" t="str">
            <v>Jim Bridger 3</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Jim Bridger 4</v>
          </cell>
          <cell r="B91">
            <v>0</v>
          </cell>
          <cell r="C91">
            <v>0</v>
          </cell>
          <cell r="D91">
            <v>0</v>
          </cell>
          <cell r="E91">
            <v>0</v>
          </cell>
          <cell r="F91">
            <v>0</v>
          </cell>
          <cell r="G91">
            <v>0</v>
          </cell>
          <cell r="H91">
            <v>0</v>
          </cell>
          <cell r="I91">
            <v>0</v>
          </cell>
          <cell r="J91">
            <v>0</v>
          </cell>
          <cell r="K91">
            <v>0</v>
          </cell>
          <cell r="L91">
            <v>0</v>
          </cell>
          <cell r="M91">
            <v>0</v>
          </cell>
          <cell r="N91">
            <v>0</v>
          </cell>
        </row>
        <row r="92">
          <cell r="A92" t="str">
            <v>Lake Side</v>
          </cell>
          <cell r="B92">
            <v>24345</v>
          </cell>
          <cell r="C92">
            <v>44360</v>
          </cell>
          <cell r="D92">
            <v>33653</v>
          </cell>
          <cell r="E92">
            <v>16559</v>
          </cell>
          <cell r="F92">
            <v>15262</v>
          </cell>
          <cell r="G92">
            <v>12932</v>
          </cell>
          <cell r="H92">
            <v>6086</v>
          </cell>
          <cell r="I92">
            <v>2194</v>
          </cell>
          <cell r="J92">
            <v>1067</v>
          </cell>
          <cell r="K92">
            <v>6421</v>
          </cell>
          <cell r="L92">
            <v>0</v>
          </cell>
          <cell r="M92">
            <v>22698</v>
          </cell>
          <cell r="N92">
            <v>185577</v>
          </cell>
        </row>
        <row r="93">
          <cell r="A93" t="str">
            <v>Lake Side Augmentation</v>
          </cell>
          <cell r="B93">
            <v>0</v>
          </cell>
          <cell r="C93">
            <v>0</v>
          </cell>
          <cell r="D93">
            <v>0</v>
          </cell>
          <cell r="E93">
            <v>0</v>
          </cell>
          <cell r="F93">
            <v>0</v>
          </cell>
          <cell r="G93">
            <v>0</v>
          </cell>
          <cell r="H93">
            <v>0</v>
          </cell>
          <cell r="I93">
            <v>0</v>
          </cell>
          <cell r="J93">
            <v>0</v>
          </cell>
          <cell r="K93">
            <v>0</v>
          </cell>
          <cell r="L93">
            <v>0</v>
          </cell>
          <cell r="M93">
            <v>0</v>
          </cell>
          <cell r="N93">
            <v>0</v>
          </cell>
        </row>
        <row r="94">
          <cell r="A94" t="str">
            <v>Lake Side Duct Firing</v>
          </cell>
          <cell r="B94">
            <v>0</v>
          </cell>
          <cell r="C94">
            <v>0</v>
          </cell>
          <cell r="D94">
            <v>0</v>
          </cell>
          <cell r="E94">
            <v>0</v>
          </cell>
          <cell r="F94">
            <v>0</v>
          </cell>
          <cell r="G94">
            <v>0</v>
          </cell>
          <cell r="H94">
            <v>0</v>
          </cell>
          <cell r="I94">
            <v>0</v>
          </cell>
          <cell r="J94">
            <v>0</v>
          </cell>
          <cell r="K94">
            <v>0</v>
          </cell>
          <cell r="L94">
            <v>0</v>
          </cell>
          <cell r="M94">
            <v>0</v>
          </cell>
          <cell r="N94">
            <v>0</v>
          </cell>
        </row>
        <row r="95">
          <cell r="A95" t="str">
            <v>Lemolo 1</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Lemolo 2</v>
          </cell>
          <cell r="B96">
            <v>0</v>
          </cell>
          <cell r="C96">
            <v>0</v>
          </cell>
          <cell r="D96">
            <v>0</v>
          </cell>
          <cell r="E96">
            <v>0</v>
          </cell>
          <cell r="F96">
            <v>0</v>
          </cell>
          <cell r="G96">
            <v>0</v>
          </cell>
          <cell r="H96">
            <v>0</v>
          </cell>
          <cell r="I96">
            <v>0</v>
          </cell>
          <cell r="J96">
            <v>0</v>
          </cell>
          <cell r="K96">
            <v>0</v>
          </cell>
          <cell r="L96">
            <v>0</v>
          </cell>
          <cell r="M96">
            <v>0</v>
          </cell>
          <cell r="N96">
            <v>0</v>
          </cell>
        </row>
        <row r="97">
          <cell r="A97" t="str">
            <v>Little Mountain</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Merwin</v>
          </cell>
          <cell r="B98">
            <v>2912</v>
          </cell>
          <cell r="C98">
            <v>400</v>
          </cell>
          <cell r="D98">
            <v>416</v>
          </cell>
          <cell r="E98">
            <v>416</v>
          </cell>
          <cell r="F98">
            <v>416</v>
          </cell>
          <cell r="G98">
            <v>400</v>
          </cell>
          <cell r="H98">
            <v>416</v>
          </cell>
          <cell r="I98">
            <v>416</v>
          </cell>
          <cell r="J98">
            <v>2800</v>
          </cell>
          <cell r="K98">
            <v>3024</v>
          </cell>
          <cell r="L98">
            <v>2688</v>
          </cell>
          <cell r="M98">
            <v>2912</v>
          </cell>
          <cell r="N98">
            <v>17216</v>
          </cell>
        </row>
      </sheetData>
      <sheetData sheetId="10" refreshError="1">
        <row r="5">
          <cell r="B5">
            <v>39448</v>
          </cell>
          <cell r="C5">
            <v>39479</v>
          </cell>
          <cell r="D5">
            <v>39508</v>
          </cell>
          <cell r="E5">
            <v>39539</v>
          </cell>
          <cell r="F5">
            <v>39569</v>
          </cell>
          <cell r="G5">
            <v>39600</v>
          </cell>
          <cell r="H5">
            <v>39630</v>
          </cell>
          <cell r="I5">
            <v>39661</v>
          </cell>
          <cell r="J5">
            <v>39692</v>
          </cell>
          <cell r="K5">
            <v>39722</v>
          </cell>
          <cell r="L5">
            <v>39753</v>
          </cell>
          <cell r="M5">
            <v>39783</v>
          </cell>
          <cell r="N5" t="str">
            <v>Grand Total</v>
          </cell>
        </row>
        <row r="6">
          <cell r="A6" t="str">
            <v>Ancillary Services - NUCOR Reserves</v>
          </cell>
          <cell r="B6">
            <v>0</v>
          </cell>
          <cell r="C6">
            <v>0</v>
          </cell>
          <cell r="D6">
            <v>0</v>
          </cell>
          <cell r="E6">
            <v>0</v>
          </cell>
          <cell r="F6">
            <v>0</v>
          </cell>
          <cell r="G6">
            <v>0</v>
          </cell>
          <cell r="H6">
            <v>0</v>
          </cell>
          <cell r="I6">
            <v>0</v>
          </cell>
          <cell r="J6">
            <v>0</v>
          </cell>
          <cell r="K6">
            <v>0</v>
          </cell>
          <cell r="L6">
            <v>0</v>
          </cell>
          <cell r="M6">
            <v>0</v>
          </cell>
          <cell r="N6">
            <v>0</v>
          </cell>
        </row>
        <row r="7">
          <cell r="A7" t="str">
            <v>APGI Rocky Reach</v>
          </cell>
          <cell r="B7">
            <v>28339</v>
          </cell>
          <cell r="C7">
            <v>25574</v>
          </cell>
          <cell r="D7">
            <v>28287</v>
          </cell>
          <cell r="E7">
            <v>23933</v>
          </cell>
          <cell r="F7">
            <v>21807</v>
          </cell>
          <cell r="G7">
            <v>23604</v>
          </cell>
          <cell r="H7">
            <v>28228</v>
          </cell>
          <cell r="I7">
            <v>27453</v>
          </cell>
          <cell r="J7">
            <v>27648</v>
          </cell>
          <cell r="K7">
            <v>26957</v>
          </cell>
          <cell r="L7">
            <v>29030</v>
          </cell>
          <cell r="M7">
            <v>28339</v>
          </cell>
          <cell r="N7">
            <v>319199</v>
          </cell>
        </row>
        <row r="8">
          <cell r="A8" t="str">
            <v>APS -&gt; Four Corners</v>
          </cell>
          <cell r="B8">
            <v>0</v>
          </cell>
          <cell r="C8">
            <v>0</v>
          </cell>
          <cell r="D8">
            <v>0</v>
          </cell>
          <cell r="E8">
            <v>0</v>
          </cell>
          <cell r="F8">
            <v>0</v>
          </cell>
          <cell r="G8">
            <v>0</v>
          </cell>
          <cell r="H8">
            <v>0</v>
          </cell>
          <cell r="I8">
            <v>0</v>
          </cell>
          <cell r="J8">
            <v>0</v>
          </cell>
          <cell r="K8">
            <v>0</v>
          </cell>
          <cell r="L8">
            <v>0</v>
          </cell>
          <cell r="M8">
            <v>0</v>
          </cell>
          <cell r="N8">
            <v>0</v>
          </cell>
        </row>
        <row r="9">
          <cell r="A9" t="str">
            <v>APS -&gt; Palo Verde</v>
          </cell>
          <cell r="B9">
            <v>0</v>
          </cell>
          <cell r="C9">
            <v>0</v>
          </cell>
          <cell r="D9">
            <v>0</v>
          </cell>
          <cell r="E9">
            <v>0</v>
          </cell>
          <cell r="F9">
            <v>0</v>
          </cell>
          <cell r="G9">
            <v>0</v>
          </cell>
          <cell r="H9">
            <v>0</v>
          </cell>
          <cell r="I9">
            <v>0</v>
          </cell>
          <cell r="J9">
            <v>0</v>
          </cell>
          <cell r="K9">
            <v>0</v>
          </cell>
          <cell r="L9">
            <v>0</v>
          </cell>
          <cell r="M9">
            <v>0</v>
          </cell>
          <cell r="N9">
            <v>0</v>
          </cell>
        </row>
        <row r="10">
          <cell r="A10" t="str">
            <v>APS -&gt; PP-GC</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Bear</v>
          </cell>
          <cell r="B11">
            <v>13120</v>
          </cell>
          <cell r="C11">
            <v>11840</v>
          </cell>
          <cell r="D11">
            <v>13120</v>
          </cell>
          <cell r="E11">
            <v>12160</v>
          </cell>
          <cell r="F11">
            <v>13120</v>
          </cell>
          <cell r="G11">
            <v>12800</v>
          </cell>
          <cell r="H11">
            <v>13120</v>
          </cell>
          <cell r="I11">
            <v>13120</v>
          </cell>
          <cell r="J11">
            <v>12800</v>
          </cell>
          <cell r="K11">
            <v>12480</v>
          </cell>
          <cell r="L11">
            <v>13440</v>
          </cell>
          <cell r="M11">
            <v>13120</v>
          </cell>
          <cell r="N11">
            <v>154240</v>
          </cell>
        </row>
        <row r="12">
          <cell r="A12" t="str">
            <v>Bend</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Big Fork</v>
          </cell>
          <cell r="B13">
            <v>0</v>
          </cell>
          <cell r="C13">
            <v>0</v>
          </cell>
          <cell r="D13">
            <v>0</v>
          </cell>
          <cell r="E13">
            <v>0</v>
          </cell>
          <cell r="F13">
            <v>0</v>
          </cell>
          <cell r="G13">
            <v>0</v>
          </cell>
          <cell r="H13">
            <v>0</v>
          </cell>
          <cell r="I13">
            <v>0</v>
          </cell>
          <cell r="J13">
            <v>0</v>
          </cell>
          <cell r="K13">
            <v>0</v>
          </cell>
          <cell r="L13">
            <v>0</v>
          </cell>
          <cell r="M13">
            <v>0</v>
          </cell>
          <cell r="N13">
            <v>0</v>
          </cell>
        </row>
        <row r="14">
          <cell r="A14" t="str">
            <v>Blundell 1</v>
          </cell>
          <cell r="B14">
            <v>0</v>
          </cell>
          <cell r="C14">
            <v>0</v>
          </cell>
          <cell r="D14">
            <v>0</v>
          </cell>
          <cell r="E14">
            <v>0</v>
          </cell>
          <cell r="F14">
            <v>0</v>
          </cell>
          <cell r="G14">
            <v>0</v>
          </cell>
          <cell r="H14">
            <v>0</v>
          </cell>
          <cell r="I14">
            <v>0</v>
          </cell>
          <cell r="J14">
            <v>0</v>
          </cell>
          <cell r="K14">
            <v>0</v>
          </cell>
          <cell r="L14">
            <v>0</v>
          </cell>
          <cell r="M14">
            <v>0</v>
          </cell>
          <cell r="N14">
            <v>0</v>
          </cell>
        </row>
        <row r="15">
          <cell r="A15" t="str">
            <v>Blundell 2</v>
          </cell>
          <cell r="B15">
            <v>0</v>
          </cell>
          <cell r="C15">
            <v>0</v>
          </cell>
          <cell r="D15">
            <v>0</v>
          </cell>
          <cell r="E15">
            <v>0</v>
          </cell>
          <cell r="F15">
            <v>0</v>
          </cell>
          <cell r="G15">
            <v>0</v>
          </cell>
          <cell r="H15">
            <v>0</v>
          </cell>
          <cell r="I15">
            <v>0</v>
          </cell>
          <cell r="J15">
            <v>0</v>
          </cell>
          <cell r="K15">
            <v>0</v>
          </cell>
          <cell r="L15">
            <v>0</v>
          </cell>
          <cell r="M15">
            <v>0</v>
          </cell>
          <cell r="N15">
            <v>0</v>
          </cell>
        </row>
        <row r="16">
          <cell r="A16" t="str">
            <v>Blundell 3</v>
          </cell>
          <cell r="B16">
            <v>0</v>
          </cell>
          <cell r="C16">
            <v>0</v>
          </cell>
          <cell r="D16">
            <v>0</v>
          </cell>
          <cell r="E16">
            <v>0</v>
          </cell>
          <cell r="F16">
            <v>0</v>
          </cell>
          <cell r="G16">
            <v>0</v>
          </cell>
          <cell r="H16">
            <v>0</v>
          </cell>
          <cell r="I16">
            <v>0</v>
          </cell>
          <cell r="J16">
            <v>0</v>
          </cell>
          <cell r="K16">
            <v>0</v>
          </cell>
          <cell r="L16">
            <v>0</v>
          </cell>
          <cell r="M16">
            <v>0</v>
          </cell>
          <cell r="N16">
            <v>0</v>
          </cell>
        </row>
        <row r="17">
          <cell r="A17" t="str">
            <v>BPA FPT -&gt; Walla Walla</v>
          </cell>
          <cell r="B17">
            <v>0</v>
          </cell>
          <cell r="C17">
            <v>0</v>
          </cell>
          <cell r="D17">
            <v>0</v>
          </cell>
          <cell r="E17">
            <v>0</v>
          </cell>
          <cell r="F17">
            <v>0</v>
          </cell>
          <cell r="G17">
            <v>0</v>
          </cell>
          <cell r="H17">
            <v>0</v>
          </cell>
          <cell r="I17">
            <v>0</v>
          </cell>
          <cell r="J17">
            <v>0</v>
          </cell>
          <cell r="K17">
            <v>0</v>
          </cell>
          <cell r="L17">
            <v>0</v>
          </cell>
          <cell r="M17">
            <v>0</v>
          </cell>
          <cell r="N17">
            <v>0</v>
          </cell>
        </row>
        <row r="18">
          <cell r="A18" t="str">
            <v>BPA FPT -&gt; West Main</v>
          </cell>
          <cell r="B18">
            <v>0</v>
          </cell>
          <cell r="C18">
            <v>0</v>
          </cell>
          <cell r="D18">
            <v>0</v>
          </cell>
          <cell r="E18">
            <v>0</v>
          </cell>
          <cell r="F18">
            <v>0</v>
          </cell>
          <cell r="G18">
            <v>0</v>
          </cell>
          <cell r="H18">
            <v>0</v>
          </cell>
          <cell r="I18">
            <v>0</v>
          </cell>
          <cell r="J18">
            <v>0</v>
          </cell>
          <cell r="K18">
            <v>0</v>
          </cell>
          <cell r="L18">
            <v>0</v>
          </cell>
          <cell r="M18">
            <v>0</v>
          </cell>
          <cell r="N18">
            <v>0</v>
          </cell>
        </row>
        <row r="19">
          <cell r="A19" t="str">
            <v>BPA FPT -&gt; Yakima</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Carbon 1</v>
          </cell>
          <cell r="B20">
            <v>270</v>
          </cell>
          <cell r="C20">
            <v>3275</v>
          </cell>
          <cell r="D20">
            <v>4278</v>
          </cell>
          <cell r="E20">
            <v>3581</v>
          </cell>
          <cell r="F20">
            <v>5320</v>
          </cell>
          <cell r="G20">
            <v>4647</v>
          </cell>
          <cell r="H20">
            <v>1402</v>
          </cell>
          <cell r="I20">
            <v>1345</v>
          </cell>
          <cell r="J20">
            <v>1480</v>
          </cell>
          <cell r="K20">
            <v>1608</v>
          </cell>
          <cell r="L20">
            <v>5592</v>
          </cell>
          <cell r="M20">
            <v>0</v>
          </cell>
          <cell r="N20">
            <v>32798</v>
          </cell>
        </row>
        <row r="21">
          <cell r="A21" t="str">
            <v>Carbon 2</v>
          </cell>
          <cell r="B21">
            <v>333</v>
          </cell>
          <cell r="C21">
            <v>3001</v>
          </cell>
          <cell r="D21">
            <v>0</v>
          </cell>
          <cell r="E21">
            <v>256</v>
          </cell>
          <cell r="F21">
            <v>6696</v>
          </cell>
          <cell r="G21">
            <v>5594</v>
          </cell>
          <cell r="H21">
            <v>948</v>
          </cell>
          <cell r="I21">
            <v>556</v>
          </cell>
          <cell r="J21">
            <v>1109</v>
          </cell>
          <cell r="K21">
            <v>663</v>
          </cell>
          <cell r="L21">
            <v>0</v>
          </cell>
          <cell r="M21">
            <v>0</v>
          </cell>
          <cell r="N21">
            <v>19156</v>
          </cell>
        </row>
        <row r="22">
          <cell r="A22" t="str">
            <v>Chelan - Rocky Reach</v>
          </cell>
          <cell r="B22">
            <v>8989</v>
          </cell>
          <cell r="C22">
            <v>10420</v>
          </cell>
          <cell r="D22">
            <v>13928</v>
          </cell>
          <cell r="E22">
            <v>12145</v>
          </cell>
          <cell r="F22">
            <v>6636</v>
          </cell>
          <cell r="G22">
            <v>4473</v>
          </cell>
          <cell r="H22">
            <v>4907</v>
          </cell>
          <cell r="I22">
            <v>12200</v>
          </cell>
          <cell r="J22">
            <v>15697</v>
          </cell>
          <cell r="K22">
            <v>15222</v>
          </cell>
          <cell r="L22">
            <v>13376</v>
          </cell>
          <cell r="M22">
            <v>11387</v>
          </cell>
          <cell r="N22">
            <v>129380</v>
          </cell>
        </row>
        <row r="23">
          <cell r="A23" t="str">
            <v>Cholla -&gt; APS</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Cholla -&gt; Four Corners</v>
          </cell>
          <cell r="B24">
            <v>0</v>
          </cell>
          <cell r="C24">
            <v>0</v>
          </cell>
          <cell r="D24">
            <v>0</v>
          </cell>
          <cell r="E24">
            <v>0</v>
          </cell>
          <cell r="F24">
            <v>0</v>
          </cell>
          <cell r="G24">
            <v>0</v>
          </cell>
          <cell r="H24">
            <v>0</v>
          </cell>
          <cell r="I24">
            <v>0</v>
          </cell>
          <cell r="J24">
            <v>0</v>
          </cell>
          <cell r="K24">
            <v>0</v>
          </cell>
          <cell r="L24">
            <v>0</v>
          </cell>
          <cell r="M24">
            <v>0</v>
          </cell>
          <cell r="N24">
            <v>0</v>
          </cell>
        </row>
        <row r="25">
          <cell r="A25" t="str">
            <v>Cholla 4</v>
          </cell>
          <cell r="B25">
            <v>1684</v>
          </cell>
          <cell r="C25">
            <v>7649</v>
          </cell>
          <cell r="D25">
            <v>7906</v>
          </cell>
          <cell r="E25">
            <v>0</v>
          </cell>
          <cell r="F25">
            <v>3123</v>
          </cell>
          <cell r="G25">
            <v>9014</v>
          </cell>
          <cell r="H25">
            <v>4185</v>
          </cell>
          <cell r="I25">
            <v>4422</v>
          </cell>
          <cell r="J25">
            <v>4303</v>
          </cell>
          <cell r="K25">
            <v>5812</v>
          </cell>
          <cell r="L25">
            <v>11763</v>
          </cell>
          <cell r="M25">
            <v>1023</v>
          </cell>
          <cell r="N25">
            <v>60884</v>
          </cell>
        </row>
        <row r="26">
          <cell r="A26" t="str">
            <v>Clearwater 1</v>
          </cell>
          <cell r="B26">
            <v>0</v>
          </cell>
          <cell r="C26">
            <v>0</v>
          </cell>
          <cell r="D26">
            <v>0</v>
          </cell>
          <cell r="E26">
            <v>0</v>
          </cell>
          <cell r="F26">
            <v>0</v>
          </cell>
          <cell r="G26">
            <v>0</v>
          </cell>
          <cell r="H26">
            <v>0</v>
          </cell>
          <cell r="I26">
            <v>0</v>
          </cell>
          <cell r="J26">
            <v>0</v>
          </cell>
          <cell r="K26">
            <v>0</v>
          </cell>
          <cell r="L26">
            <v>0</v>
          </cell>
          <cell r="M26">
            <v>0</v>
          </cell>
          <cell r="N26">
            <v>0</v>
          </cell>
        </row>
        <row r="27">
          <cell r="A27" t="str">
            <v>Clearwater 2</v>
          </cell>
          <cell r="B27">
            <v>0</v>
          </cell>
          <cell r="C27">
            <v>0</v>
          </cell>
          <cell r="D27">
            <v>0</v>
          </cell>
          <cell r="E27">
            <v>0</v>
          </cell>
          <cell r="F27">
            <v>0</v>
          </cell>
          <cell r="G27">
            <v>0</v>
          </cell>
          <cell r="H27">
            <v>0</v>
          </cell>
          <cell r="I27">
            <v>0</v>
          </cell>
          <cell r="J27">
            <v>0</v>
          </cell>
          <cell r="K27">
            <v>0</v>
          </cell>
          <cell r="L27">
            <v>0</v>
          </cell>
          <cell r="M27">
            <v>0</v>
          </cell>
          <cell r="N27">
            <v>0</v>
          </cell>
        </row>
        <row r="28">
          <cell r="A28" t="str">
            <v>COB -&gt; West Main</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Colorado -&gt; Four Corners</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Colorado -&gt; Mona</v>
          </cell>
          <cell r="B30">
            <v>0</v>
          </cell>
          <cell r="C30">
            <v>0</v>
          </cell>
          <cell r="D30">
            <v>0</v>
          </cell>
          <cell r="E30">
            <v>0</v>
          </cell>
          <cell r="F30">
            <v>0</v>
          </cell>
          <cell r="G30">
            <v>0</v>
          </cell>
          <cell r="H30">
            <v>0</v>
          </cell>
          <cell r="I30">
            <v>0</v>
          </cell>
          <cell r="J30">
            <v>0</v>
          </cell>
          <cell r="K30">
            <v>0</v>
          </cell>
          <cell r="L30">
            <v>0</v>
          </cell>
          <cell r="M30">
            <v>0</v>
          </cell>
          <cell r="N30">
            <v>0</v>
          </cell>
        </row>
        <row r="31">
          <cell r="A31" t="str">
            <v>Colorado -&gt; Mona UAMPS</v>
          </cell>
          <cell r="B31">
            <v>0</v>
          </cell>
          <cell r="C31">
            <v>0</v>
          </cell>
          <cell r="D31">
            <v>0</v>
          </cell>
          <cell r="E31">
            <v>0</v>
          </cell>
          <cell r="F31">
            <v>0</v>
          </cell>
          <cell r="G31">
            <v>0</v>
          </cell>
          <cell r="H31">
            <v>0</v>
          </cell>
          <cell r="I31">
            <v>0</v>
          </cell>
          <cell r="J31">
            <v>0</v>
          </cell>
          <cell r="K31">
            <v>0</v>
          </cell>
          <cell r="L31">
            <v>0</v>
          </cell>
          <cell r="M31">
            <v>0</v>
          </cell>
          <cell r="N31">
            <v>0</v>
          </cell>
        </row>
        <row r="32">
          <cell r="A32" t="str">
            <v>Colorado -&gt; Utah North</v>
          </cell>
          <cell r="B32">
            <v>0</v>
          </cell>
          <cell r="C32">
            <v>0</v>
          </cell>
          <cell r="D32">
            <v>0</v>
          </cell>
          <cell r="E32">
            <v>0</v>
          </cell>
          <cell r="F32">
            <v>0</v>
          </cell>
          <cell r="G32">
            <v>0</v>
          </cell>
          <cell r="H32">
            <v>0</v>
          </cell>
          <cell r="I32">
            <v>0</v>
          </cell>
          <cell r="J32">
            <v>0</v>
          </cell>
          <cell r="K32">
            <v>0</v>
          </cell>
          <cell r="L32">
            <v>0</v>
          </cell>
          <cell r="M32">
            <v>0</v>
          </cell>
          <cell r="N32">
            <v>0</v>
          </cell>
        </row>
        <row r="33">
          <cell r="A33" t="str">
            <v>Colstrip -&gt; West Main</v>
          </cell>
          <cell r="B33">
            <v>0</v>
          </cell>
          <cell r="C33">
            <v>0</v>
          </cell>
          <cell r="D33">
            <v>0</v>
          </cell>
          <cell r="E33">
            <v>0</v>
          </cell>
          <cell r="F33">
            <v>0</v>
          </cell>
          <cell r="G33">
            <v>0</v>
          </cell>
          <cell r="H33">
            <v>0</v>
          </cell>
          <cell r="I33">
            <v>0</v>
          </cell>
          <cell r="J33">
            <v>0</v>
          </cell>
          <cell r="K33">
            <v>0</v>
          </cell>
          <cell r="L33">
            <v>0</v>
          </cell>
          <cell r="M33">
            <v>0</v>
          </cell>
          <cell r="N33">
            <v>0</v>
          </cell>
        </row>
        <row r="34">
          <cell r="A34" t="str">
            <v>Colstrip 3</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Colstrip 4</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Condit</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Copco 1</v>
          </cell>
          <cell r="B37">
            <v>5741</v>
          </cell>
          <cell r="C37">
            <v>5191</v>
          </cell>
          <cell r="D37">
            <v>4799</v>
          </cell>
          <cell r="E37">
            <v>2269</v>
          </cell>
          <cell r="F37">
            <v>4732</v>
          </cell>
          <cell r="G37">
            <v>4154</v>
          </cell>
          <cell r="H37">
            <v>6195</v>
          </cell>
          <cell r="I37">
            <v>6287</v>
          </cell>
          <cell r="J37">
            <v>6414</v>
          </cell>
          <cell r="K37">
            <v>3986</v>
          </cell>
          <cell r="L37">
            <v>5602</v>
          </cell>
          <cell r="M37">
            <v>5764</v>
          </cell>
          <cell r="N37">
            <v>61134</v>
          </cell>
        </row>
        <row r="38">
          <cell r="A38" t="str">
            <v>Copco 2</v>
          </cell>
          <cell r="B38">
            <v>4487</v>
          </cell>
          <cell r="C38">
            <v>6358</v>
          </cell>
          <cell r="D38">
            <v>5420</v>
          </cell>
          <cell r="E38">
            <v>2411</v>
          </cell>
          <cell r="F38">
            <v>5294</v>
          </cell>
          <cell r="G38">
            <v>4885</v>
          </cell>
          <cell r="H38">
            <v>7442</v>
          </cell>
          <cell r="I38">
            <v>7726</v>
          </cell>
          <cell r="J38">
            <v>7959</v>
          </cell>
          <cell r="K38">
            <v>4817</v>
          </cell>
          <cell r="L38">
            <v>6909</v>
          </cell>
          <cell r="M38">
            <v>7081</v>
          </cell>
          <cell r="N38">
            <v>70789</v>
          </cell>
        </row>
        <row r="39">
          <cell r="A39" t="str">
            <v>Craig 1</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Craig 2</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Currant Creek CCCT 1A</v>
          </cell>
          <cell r="B41">
            <v>2285</v>
          </cell>
          <cell r="C41">
            <v>994</v>
          </cell>
          <cell r="D41">
            <v>1074</v>
          </cell>
          <cell r="E41">
            <v>910</v>
          </cell>
          <cell r="F41">
            <v>553</v>
          </cell>
          <cell r="G41">
            <v>535</v>
          </cell>
          <cell r="H41">
            <v>2354</v>
          </cell>
          <cell r="I41">
            <v>2981</v>
          </cell>
          <cell r="J41">
            <v>1881</v>
          </cell>
          <cell r="K41">
            <v>991</v>
          </cell>
          <cell r="L41">
            <v>0</v>
          </cell>
          <cell r="M41">
            <v>1777</v>
          </cell>
          <cell r="N41">
            <v>16335</v>
          </cell>
        </row>
        <row r="42">
          <cell r="A42" t="str">
            <v>Currant Creek CCCT 1A Duct Firing</v>
          </cell>
          <cell r="B42">
            <v>444</v>
          </cell>
          <cell r="C42">
            <v>0</v>
          </cell>
          <cell r="D42">
            <v>444</v>
          </cell>
          <cell r="E42">
            <v>0</v>
          </cell>
          <cell r="F42">
            <v>186</v>
          </cell>
          <cell r="G42">
            <v>918</v>
          </cell>
          <cell r="H42">
            <v>4039</v>
          </cell>
          <cell r="I42">
            <v>4895</v>
          </cell>
          <cell r="J42">
            <v>2111</v>
          </cell>
          <cell r="K42">
            <v>1958</v>
          </cell>
          <cell r="L42">
            <v>4592</v>
          </cell>
          <cell r="M42">
            <v>741</v>
          </cell>
          <cell r="N42">
            <v>20328</v>
          </cell>
        </row>
        <row r="43">
          <cell r="A43" t="str">
            <v>Currant Creek CCCT 1B</v>
          </cell>
          <cell r="B43">
            <v>2636</v>
          </cell>
          <cell r="C43">
            <v>531</v>
          </cell>
          <cell r="D43">
            <v>739</v>
          </cell>
          <cell r="E43">
            <v>910</v>
          </cell>
          <cell r="F43">
            <v>535</v>
          </cell>
          <cell r="G43">
            <v>454</v>
          </cell>
          <cell r="H43">
            <v>2061</v>
          </cell>
          <cell r="I43">
            <v>2756</v>
          </cell>
          <cell r="J43">
            <v>1548</v>
          </cell>
          <cell r="K43">
            <v>499</v>
          </cell>
          <cell r="L43">
            <v>0</v>
          </cell>
          <cell r="M43">
            <v>1531</v>
          </cell>
          <cell r="N43">
            <v>14200</v>
          </cell>
        </row>
        <row r="44">
          <cell r="A44" t="str">
            <v>Currant Creek CCCT 1B Duct Firing</v>
          </cell>
          <cell r="B44">
            <v>444</v>
          </cell>
          <cell r="C44">
            <v>0</v>
          </cell>
          <cell r="D44">
            <v>444</v>
          </cell>
          <cell r="E44">
            <v>0</v>
          </cell>
          <cell r="F44">
            <v>186</v>
          </cell>
          <cell r="G44">
            <v>918</v>
          </cell>
          <cell r="H44">
            <v>4024</v>
          </cell>
          <cell r="I44">
            <v>4871</v>
          </cell>
          <cell r="J44">
            <v>1958</v>
          </cell>
          <cell r="K44">
            <v>337</v>
          </cell>
          <cell r="L44">
            <v>3644</v>
          </cell>
          <cell r="M44">
            <v>741</v>
          </cell>
          <cell r="N44">
            <v>17567</v>
          </cell>
        </row>
        <row r="45">
          <cell r="A45" t="str">
            <v>Dave Johnston 1</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Dave Johnston 2</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Dave Johnston 3</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Dave Johnston 4</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Douglas - Wells</v>
          </cell>
          <cell r="B49">
            <v>7734</v>
          </cell>
          <cell r="C49">
            <v>9086</v>
          </cell>
          <cell r="D49">
            <v>14219</v>
          </cell>
          <cell r="E49">
            <v>13186</v>
          </cell>
          <cell r="F49">
            <v>10582</v>
          </cell>
          <cell r="G49">
            <v>8764</v>
          </cell>
          <cell r="H49">
            <v>9569</v>
          </cell>
          <cell r="I49">
            <v>14441</v>
          </cell>
          <cell r="J49">
            <v>15153</v>
          </cell>
          <cell r="K49">
            <v>12390</v>
          </cell>
          <cell r="L49">
            <v>10651</v>
          </cell>
          <cell r="M49">
            <v>9364</v>
          </cell>
          <cell r="N49">
            <v>135139</v>
          </cell>
        </row>
        <row r="50">
          <cell r="A50" t="str">
            <v>Eagle Point</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East</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East Side</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Fall Creek</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Fish Creek</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Four Corners -&gt; Cholla</v>
          </cell>
          <cell r="B55">
            <v>0</v>
          </cell>
          <cell r="C55">
            <v>0</v>
          </cell>
          <cell r="D55">
            <v>0</v>
          </cell>
          <cell r="E55">
            <v>0</v>
          </cell>
          <cell r="F55">
            <v>0</v>
          </cell>
          <cell r="G55">
            <v>0</v>
          </cell>
          <cell r="H55">
            <v>0</v>
          </cell>
          <cell r="I55">
            <v>0</v>
          </cell>
          <cell r="J55">
            <v>0</v>
          </cell>
          <cell r="K55">
            <v>0</v>
          </cell>
          <cell r="L55">
            <v>0</v>
          </cell>
          <cell r="M55">
            <v>0</v>
          </cell>
          <cell r="N55">
            <v>0</v>
          </cell>
        </row>
        <row r="56">
          <cell r="A56" t="str">
            <v>Four Corners -&gt; Utah South</v>
          </cell>
          <cell r="B56">
            <v>0</v>
          </cell>
          <cell r="C56">
            <v>0</v>
          </cell>
          <cell r="D56">
            <v>0</v>
          </cell>
          <cell r="E56">
            <v>0</v>
          </cell>
          <cell r="F56">
            <v>0</v>
          </cell>
          <cell r="G56">
            <v>0</v>
          </cell>
          <cell r="H56">
            <v>0</v>
          </cell>
          <cell r="I56">
            <v>0</v>
          </cell>
          <cell r="J56">
            <v>0</v>
          </cell>
          <cell r="K56">
            <v>0</v>
          </cell>
          <cell r="L56">
            <v>0</v>
          </cell>
          <cell r="M56">
            <v>0</v>
          </cell>
          <cell r="N56">
            <v>0</v>
          </cell>
        </row>
        <row r="57">
          <cell r="A57" t="str">
            <v>Gadsby 1</v>
          </cell>
          <cell r="B57">
            <v>0</v>
          </cell>
          <cell r="C57">
            <v>0</v>
          </cell>
          <cell r="D57">
            <v>0</v>
          </cell>
          <cell r="E57">
            <v>0</v>
          </cell>
          <cell r="F57">
            <v>0</v>
          </cell>
          <cell r="G57">
            <v>180</v>
          </cell>
          <cell r="H57">
            <v>1220</v>
          </cell>
          <cell r="I57">
            <v>880</v>
          </cell>
          <cell r="J57">
            <v>840</v>
          </cell>
          <cell r="K57">
            <v>280</v>
          </cell>
          <cell r="L57">
            <v>0</v>
          </cell>
          <cell r="M57">
            <v>0</v>
          </cell>
          <cell r="N57">
            <v>3400</v>
          </cell>
        </row>
        <row r="58">
          <cell r="A58" t="str">
            <v>Gadsby 2</v>
          </cell>
          <cell r="B58">
            <v>0</v>
          </cell>
          <cell r="C58">
            <v>0</v>
          </cell>
          <cell r="D58">
            <v>0</v>
          </cell>
          <cell r="E58">
            <v>0</v>
          </cell>
          <cell r="F58">
            <v>0</v>
          </cell>
          <cell r="G58">
            <v>25</v>
          </cell>
          <cell r="H58">
            <v>2700</v>
          </cell>
          <cell r="I58">
            <v>1975</v>
          </cell>
          <cell r="J58">
            <v>2672</v>
          </cell>
          <cell r="K58">
            <v>1275</v>
          </cell>
          <cell r="L58">
            <v>0</v>
          </cell>
          <cell r="M58">
            <v>0</v>
          </cell>
          <cell r="N58">
            <v>8647</v>
          </cell>
        </row>
        <row r="59">
          <cell r="A59" t="str">
            <v>Gadsby 3</v>
          </cell>
          <cell r="B59">
            <v>0</v>
          </cell>
          <cell r="C59">
            <v>0</v>
          </cell>
          <cell r="D59">
            <v>0</v>
          </cell>
          <cell r="E59">
            <v>0</v>
          </cell>
          <cell r="F59">
            <v>0</v>
          </cell>
          <cell r="G59">
            <v>540</v>
          </cell>
          <cell r="H59">
            <v>3300</v>
          </cell>
          <cell r="I59">
            <v>2940</v>
          </cell>
          <cell r="J59">
            <v>3270</v>
          </cell>
          <cell r="K59">
            <v>1680</v>
          </cell>
          <cell r="L59">
            <v>0</v>
          </cell>
          <cell r="M59">
            <v>0</v>
          </cell>
          <cell r="N59">
            <v>11730</v>
          </cell>
        </row>
        <row r="60">
          <cell r="A60" t="str">
            <v>Gadsby 4</v>
          </cell>
          <cell r="B60">
            <v>1739</v>
          </cell>
          <cell r="C60">
            <v>3399</v>
          </cell>
          <cell r="D60">
            <v>3876</v>
          </cell>
          <cell r="E60">
            <v>2655</v>
          </cell>
          <cell r="F60">
            <v>1246</v>
          </cell>
          <cell r="G60">
            <v>1641</v>
          </cell>
          <cell r="H60">
            <v>5410</v>
          </cell>
          <cell r="I60">
            <v>6016</v>
          </cell>
          <cell r="J60">
            <v>5739</v>
          </cell>
          <cell r="K60">
            <v>3420</v>
          </cell>
          <cell r="L60">
            <v>4407</v>
          </cell>
          <cell r="M60">
            <v>2049</v>
          </cell>
          <cell r="N60">
            <v>41597</v>
          </cell>
        </row>
        <row r="61">
          <cell r="A61" t="str">
            <v>Gadsby 5</v>
          </cell>
          <cell r="B61">
            <v>1532</v>
          </cell>
          <cell r="C61">
            <v>2870</v>
          </cell>
          <cell r="D61">
            <v>2801</v>
          </cell>
          <cell r="E61">
            <v>2506</v>
          </cell>
          <cell r="F61">
            <v>1432</v>
          </cell>
          <cell r="G61">
            <v>1969</v>
          </cell>
          <cell r="H61">
            <v>5252</v>
          </cell>
          <cell r="I61">
            <v>5784</v>
          </cell>
          <cell r="J61">
            <v>5670</v>
          </cell>
          <cell r="K61">
            <v>3600</v>
          </cell>
          <cell r="L61">
            <v>4303</v>
          </cell>
          <cell r="M61">
            <v>1538</v>
          </cell>
          <cell r="N61">
            <v>39257</v>
          </cell>
        </row>
        <row r="62">
          <cell r="A62" t="str">
            <v>Gadsby 6</v>
          </cell>
          <cell r="B62">
            <v>858</v>
          </cell>
          <cell r="C62">
            <v>2218</v>
          </cell>
          <cell r="D62">
            <v>3010</v>
          </cell>
          <cell r="E62">
            <v>1425</v>
          </cell>
          <cell r="F62">
            <v>1972</v>
          </cell>
          <cell r="G62">
            <v>1759</v>
          </cell>
          <cell r="H62">
            <v>5117</v>
          </cell>
          <cell r="I62">
            <v>5446</v>
          </cell>
          <cell r="J62">
            <v>4941</v>
          </cell>
          <cell r="K62">
            <v>3487</v>
          </cell>
          <cell r="L62">
            <v>3567</v>
          </cell>
          <cell r="M62">
            <v>1512</v>
          </cell>
          <cell r="N62">
            <v>35312</v>
          </cell>
        </row>
        <row r="63">
          <cell r="A63" t="str">
            <v>Gas Peakers Non-Spin Credit East</v>
          </cell>
          <cell r="B63">
            <v>0</v>
          </cell>
          <cell r="C63">
            <v>0</v>
          </cell>
          <cell r="D63">
            <v>0</v>
          </cell>
          <cell r="E63">
            <v>0</v>
          </cell>
          <cell r="F63">
            <v>0</v>
          </cell>
          <cell r="G63">
            <v>0</v>
          </cell>
          <cell r="H63">
            <v>0</v>
          </cell>
          <cell r="I63">
            <v>0</v>
          </cell>
          <cell r="J63">
            <v>0</v>
          </cell>
          <cell r="K63">
            <v>0</v>
          </cell>
          <cell r="L63">
            <v>0</v>
          </cell>
          <cell r="M63">
            <v>0</v>
          </cell>
          <cell r="N63">
            <v>0</v>
          </cell>
        </row>
        <row r="64">
          <cell r="A64" t="str">
            <v>Goshen -&gt; Path C</v>
          </cell>
          <cell r="B64">
            <v>0</v>
          </cell>
          <cell r="C64">
            <v>0</v>
          </cell>
          <cell r="D64">
            <v>0</v>
          </cell>
          <cell r="E64">
            <v>0</v>
          </cell>
          <cell r="F64">
            <v>0</v>
          </cell>
          <cell r="G64">
            <v>0</v>
          </cell>
          <cell r="H64">
            <v>0</v>
          </cell>
          <cell r="I64">
            <v>0</v>
          </cell>
          <cell r="J64">
            <v>0</v>
          </cell>
          <cell r="K64">
            <v>0</v>
          </cell>
          <cell r="L64">
            <v>0</v>
          </cell>
          <cell r="M64">
            <v>0</v>
          </cell>
          <cell r="N64">
            <v>0</v>
          </cell>
        </row>
        <row r="65">
          <cell r="A65" t="str">
            <v>Grant - Priest Rapids</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Grant - Wanapum</v>
          </cell>
          <cell r="B66">
            <v>12273</v>
          </cell>
          <cell r="C66">
            <v>12974</v>
          </cell>
          <cell r="D66">
            <v>16090</v>
          </cell>
          <cell r="E66">
            <v>14210</v>
          </cell>
          <cell r="F66">
            <v>9891</v>
          </cell>
          <cell r="G66">
            <v>6742</v>
          </cell>
          <cell r="H66">
            <v>8862</v>
          </cell>
          <cell r="I66">
            <v>15711</v>
          </cell>
          <cell r="J66">
            <v>16000</v>
          </cell>
          <cell r="K66">
            <v>15600</v>
          </cell>
          <cell r="L66">
            <v>15536</v>
          </cell>
          <cell r="M66">
            <v>14150</v>
          </cell>
          <cell r="N66">
            <v>158039</v>
          </cell>
        </row>
        <row r="67">
          <cell r="A67" t="str">
            <v>Grant Priest Rapids Development</v>
          </cell>
          <cell r="B67">
            <v>1448</v>
          </cell>
          <cell r="C67">
            <v>3645</v>
          </cell>
          <cell r="D67">
            <v>5569</v>
          </cell>
          <cell r="E67">
            <v>4900</v>
          </cell>
          <cell r="F67">
            <v>872</v>
          </cell>
          <cell r="G67">
            <v>1518</v>
          </cell>
          <cell r="H67">
            <v>3618</v>
          </cell>
          <cell r="I67">
            <v>5438</v>
          </cell>
          <cell r="J67">
            <v>5312</v>
          </cell>
          <cell r="K67">
            <v>5378</v>
          </cell>
          <cell r="L67">
            <v>5669</v>
          </cell>
          <cell r="M67">
            <v>4201</v>
          </cell>
          <cell r="N67">
            <v>47568</v>
          </cell>
        </row>
        <row r="68">
          <cell r="A68" t="str">
            <v>Grant Wanapum Development</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Hayden 1</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Hayden 2</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Hermiston 1 Owned</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Hermiston 2 Owned</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Hunter 1</v>
          </cell>
          <cell r="B73">
            <v>28</v>
          </cell>
          <cell r="C73">
            <v>172</v>
          </cell>
          <cell r="D73">
            <v>5001</v>
          </cell>
          <cell r="E73">
            <v>4858</v>
          </cell>
          <cell r="F73">
            <v>5616</v>
          </cell>
          <cell r="G73">
            <v>3695</v>
          </cell>
          <cell r="H73">
            <v>234</v>
          </cell>
          <cell r="I73">
            <v>43</v>
          </cell>
          <cell r="J73">
            <v>70</v>
          </cell>
          <cell r="K73">
            <v>144</v>
          </cell>
          <cell r="L73">
            <v>0</v>
          </cell>
          <cell r="M73">
            <v>0</v>
          </cell>
          <cell r="N73">
            <v>19861</v>
          </cell>
        </row>
        <row r="74">
          <cell r="A74" t="str">
            <v>Hunter 2</v>
          </cell>
          <cell r="B74">
            <v>0</v>
          </cell>
          <cell r="C74">
            <v>0</v>
          </cell>
          <cell r="D74">
            <v>2</v>
          </cell>
          <cell r="E74">
            <v>361</v>
          </cell>
          <cell r="F74">
            <v>0</v>
          </cell>
          <cell r="G74">
            <v>82</v>
          </cell>
          <cell r="H74">
            <v>0</v>
          </cell>
          <cell r="I74">
            <v>0</v>
          </cell>
          <cell r="J74">
            <v>0</v>
          </cell>
          <cell r="K74">
            <v>0</v>
          </cell>
          <cell r="L74">
            <v>0</v>
          </cell>
          <cell r="M74">
            <v>0</v>
          </cell>
          <cell r="N74">
            <v>445</v>
          </cell>
        </row>
        <row r="75">
          <cell r="A75" t="str">
            <v>Hunter 3</v>
          </cell>
          <cell r="B75">
            <v>0</v>
          </cell>
          <cell r="C75">
            <v>0</v>
          </cell>
          <cell r="D75">
            <v>1304</v>
          </cell>
          <cell r="E75">
            <v>1846</v>
          </cell>
          <cell r="F75">
            <v>3501</v>
          </cell>
          <cell r="G75">
            <v>1598</v>
          </cell>
          <cell r="H75">
            <v>10</v>
          </cell>
          <cell r="I75">
            <v>0</v>
          </cell>
          <cell r="J75">
            <v>0</v>
          </cell>
          <cell r="K75">
            <v>64</v>
          </cell>
          <cell r="L75">
            <v>0</v>
          </cell>
          <cell r="M75">
            <v>0</v>
          </cell>
          <cell r="N75">
            <v>8323</v>
          </cell>
        </row>
        <row r="76">
          <cell r="A76" t="str">
            <v>Huntington 1</v>
          </cell>
          <cell r="B76">
            <v>0</v>
          </cell>
          <cell r="C76">
            <v>0</v>
          </cell>
          <cell r="D76">
            <v>0</v>
          </cell>
          <cell r="E76">
            <v>0</v>
          </cell>
          <cell r="F76">
            <v>0</v>
          </cell>
          <cell r="G76">
            <v>2</v>
          </cell>
          <cell r="H76">
            <v>0</v>
          </cell>
          <cell r="I76">
            <v>0</v>
          </cell>
          <cell r="J76">
            <v>0</v>
          </cell>
          <cell r="K76">
            <v>0</v>
          </cell>
          <cell r="L76">
            <v>0</v>
          </cell>
          <cell r="M76">
            <v>0</v>
          </cell>
          <cell r="N76">
            <v>2</v>
          </cell>
        </row>
        <row r="77">
          <cell r="A77" t="str">
            <v>Huntington 2</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Idaho -&gt; Goshen</v>
          </cell>
          <cell r="B78">
            <v>0</v>
          </cell>
          <cell r="C78">
            <v>0</v>
          </cell>
          <cell r="D78">
            <v>0</v>
          </cell>
          <cell r="E78">
            <v>0</v>
          </cell>
          <cell r="F78">
            <v>0</v>
          </cell>
          <cell r="G78">
            <v>0</v>
          </cell>
          <cell r="H78">
            <v>0</v>
          </cell>
          <cell r="I78">
            <v>0</v>
          </cell>
          <cell r="J78">
            <v>0</v>
          </cell>
          <cell r="K78">
            <v>0</v>
          </cell>
          <cell r="L78">
            <v>0</v>
          </cell>
          <cell r="M78">
            <v>0</v>
          </cell>
          <cell r="N78">
            <v>0</v>
          </cell>
        </row>
        <row r="79">
          <cell r="A79" t="str">
            <v>Idaho -&gt; Path C</v>
          </cell>
          <cell r="B79">
            <v>0</v>
          </cell>
          <cell r="C79">
            <v>0</v>
          </cell>
          <cell r="D79">
            <v>0</v>
          </cell>
          <cell r="E79">
            <v>0</v>
          </cell>
          <cell r="F79">
            <v>0</v>
          </cell>
          <cell r="G79">
            <v>0</v>
          </cell>
          <cell r="H79">
            <v>0</v>
          </cell>
          <cell r="I79">
            <v>0</v>
          </cell>
          <cell r="J79">
            <v>0</v>
          </cell>
          <cell r="K79">
            <v>0</v>
          </cell>
          <cell r="L79">
            <v>0</v>
          </cell>
          <cell r="M79">
            <v>0</v>
          </cell>
          <cell r="N79">
            <v>0</v>
          </cell>
        </row>
        <row r="80">
          <cell r="A80" t="str">
            <v>Idaho -&gt; Path C STF</v>
          </cell>
          <cell r="B80">
            <v>0</v>
          </cell>
          <cell r="C80">
            <v>0</v>
          </cell>
          <cell r="D80">
            <v>0</v>
          </cell>
          <cell r="E80">
            <v>0</v>
          </cell>
          <cell r="F80">
            <v>0</v>
          </cell>
          <cell r="G80">
            <v>0</v>
          </cell>
          <cell r="H80">
            <v>0</v>
          </cell>
          <cell r="I80">
            <v>0</v>
          </cell>
          <cell r="J80">
            <v>0</v>
          </cell>
          <cell r="K80">
            <v>0</v>
          </cell>
          <cell r="L80">
            <v>0</v>
          </cell>
          <cell r="M80">
            <v>0</v>
          </cell>
          <cell r="N80">
            <v>0</v>
          </cell>
        </row>
        <row r="81">
          <cell r="A81" t="str">
            <v>Idaho -&gt; Walla Walla</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Idaho -&gt; West Main</v>
          </cell>
          <cell r="B82">
            <v>0</v>
          </cell>
          <cell r="C82">
            <v>0</v>
          </cell>
          <cell r="D82">
            <v>0</v>
          </cell>
          <cell r="E82">
            <v>0</v>
          </cell>
          <cell r="F82">
            <v>0</v>
          </cell>
          <cell r="G82">
            <v>0</v>
          </cell>
          <cell r="H82">
            <v>0</v>
          </cell>
          <cell r="I82">
            <v>0</v>
          </cell>
          <cell r="J82">
            <v>0</v>
          </cell>
          <cell r="K82">
            <v>0</v>
          </cell>
          <cell r="L82">
            <v>0</v>
          </cell>
          <cell r="M82">
            <v>0</v>
          </cell>
          <cell r="N82">
            <v>0</v>
          </cell>
        </row>
        <row r="83">
          <cell r="A83" t="str">
            <v>Iron Gate</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JCBoyle</v>
          </cell>
          <cell r="B84">
            <v>0</v>
          </cell>
          <cell r="C84">
            <v>0</v>
          </cell>
          <cell r="D84">
            <v>0</v>
          </cell>
          <cell r="E84">
            <v>0</v>
          </cell>
          <cell r="F84">
            <v>0</v>
          </cell>
          <cell r="G84">
            <v>0</v>
          </cell>
          <cell r="H84">
            <v>0</v>
          </cell>
          <cell r="I84">
            <v>0</v>
          </cell>
          <cell r="J84">
            <v>0</v>
          </cell>
          <cell r="K84">
            <v>0</v>
          </cell>
          <cell r="L84">
            <v>0</v>
          </cell>
          <cell r="M84">
            <v>0</v>
          </cell>
          <cell r="N84">
            <v>0</v>
          </cell>
        </row>
        <row r="85">
          <cell r="A85" t="str">
            <v>Jim Bridger -&gt; Idaho</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Jim Bridger -&gt; Path C</v>
          </cell>
          <cell r="B86">
            <v>0</v>
          </cell>
          <cell r="C86">
            <v>0</v>
          </cell>
          <cell r="D86">
            <v>0</v>
          </cell>
          <cell r="E86">
            <v>0</v>
          </cell>
          <cell r="F86">
            <v>0</v>
          </cell>
          <cell r="G86">
            <v>0</v>
          </cell>
          <cell r="H86">
            <v>0</v>
          </cell>
          <cell r="I86">
            <v>0</v>
          </cell>
          <cell r="J86">
            <v>0</v>
          </cell>
          <cell r="K86">
            <v>0</v>
          </cell>
          <cell r="L86">
            <v>0</v>
          </cell>
          <cell r="M86">
            <v>0</v>
          </cell>
          <cell r="N86">
            <v>0</v>
          </cell>
        </row>
        <row r="87">
          <cell r="A87" t="str">
            <v>Jim Bridger -&gt; Wyoming</v>
          </cell>
          <cell r="B87">
            <v>0</v>
          </cell>
          <cell r="C87">
            <v>0</v>
          </cell>
          <cell r="D87">
            <v>0</v>
          </cell>
          <cell r="E87">
            <v>0</v>
          </cell>
          <cell r="F87">
            <v>0</v>
          </cell>
          <cell r="G87">
            <v>0</v>
          </cell>
          <cell r="H87">
            <v>0</v>
          </cell>
          <cell r="I87">
            <v>0</v>
          </cell>
          <cell r="J87">
            <v>0</v>
          </cell>
          <cell r="K87">
            <v>0</v>
          </cell>
          <cell r="L87">
            <v>0</v>
          </cell>
          <cell r="M87">
            <v>0</v>
          </cell>
          <cell r="N87">
            <v>0</v>
          </cell>
        </row>
        <row r="88">
          <cell r="A88" t="str">
            <v>Jim Bridger 1</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Jim Bridger 2</v>
          </cell>
          <cell r="B89">
            <v>0</v>
          </cell>
          <cell r="C89">
            <v>0</v>
          </cell>
          <cell r="D89">
            <v>0</v>
          </cell>
          <cell r="E89">
            <v>0</v>
          </cell>
          <cell r="F89">
            <v>0</v>
          </cell>
          <cell r="G89">
            <v>0</v>
          </cell>
          <cell r="H89">
            <v>0</v>
          </cell>
          <cell r="I89">
            <v>0</v>
          </cell>
          <cell r="J89">
            <v>0</v>
          </cell>
          <cell r="K89">
            <v>0</v>
          </cell>
          <cell r="L89">
            <v>0</v>
          </cell>
          <cell r="M89">
            <v>0</v>
          </cell>
          <cell r="N89">
            <v>0</v>
          </cell>
        </row>
        <row r="90">
          <cell r="A90" t="str">
            <v>Jim Bridger 3</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Jim Bridger 4</v>
          </cell>
          <cell r="B91">
            <v>0</v>
          </cell>
          <cell r="C91">
            <v>0</v>
          </cell>
          <cell r="D91">
            <v>0</v>
          </cell>
          <cell r="E91">
            <v>0</v>
          </cell>
          <cell r="F91">
            <v>0</v>
          </cell>
          <cell r="G91">
            <v>0</v>
          </cell>
          <cell r="H91">
            <v>0</v>
          </cell>
          <cell r="I91">
            <v>0</v>
          </cell>
          <cell r="J91">
            <v>0</v>
          </cell>
          <cell r="K91">
            <v>0</v>
          </cell>
          <cell r="L91">
            <v>0</v>
          </cell>
          <cell r="M91">
            <v>0</v>
          </cell>
          <cell r="N91">
            <v>0</v>
          </cell>
        </row>
        <row r="92">
          <cell r="A92" t="str">
            <v>Lake Side</v>
          </cell>
          <cell r="B92">
            <v>35886</v>
          </cell>
          <cell r="C92">
            <v>14216</v>
          </cell>
          <cell r="D92">
            <v>11196</v>
          </cell>
          <cell r="E92">
            <v>12943</v>
          </cell>
          <cell r="F92">
            <v>9430</v>
          </cell>
          <cell r="G92">
            <v>11610</v>
          </cell>
          <cell r="H92">
            <v>9736</v>
          </cell>
          <cell r="I92">
            <v>6714</v>
          </cell>
          <cell r="J92">
            <v>8004</v>
          </cell>
          <cell r="K92">
            <v>16975</v>
          </cell>
          <cell r="L92">
            <v>13432</v>
          </cell>
          <cell r="M92">
            <v>41633</v>
          </cell>
          <cell r="N92">
            <v>191775</v>
          </cell>
        </row>
        <row r="93">
          <cell r="A93" t="str">
            <v>Lake Side Augmentation</v>
          </cell>
          <cell r="B93">
            <v>0</v>
          </cell>
          <cell r="C93">
            <v>0</v>
          </cell>
          <cell r="D93">
            <v>0</v>
          </cell>
          <cell r="E93">
            <v>0</v>
          </cell>
          <cell r="F93">
            <v>0</v>
          </cell>
          <cell r="G93">
            <v>0</v>
          </cell>
          <cell r="H93">
            <v>0</v>
          </cell>
          <cell r="I93">
            <v>0</v>
          </cell>
          <cell r="J93">
            <v>0</v>
          </cell>
          <cell r="K93">
            <v>0</v>
          </cell>
          <cell r="L93">
            <v>0</v>
          </cell>
          <cell r="M93">
            <v>0</v>
          </cell>
          <cell r="N93">
            <v>0</v>
          </cell>
        </row>
        <row r="94">
          <cell r="A94" t="str">
            <v>Lake Side Duct Firing</v>
          </cell>
          <cell r="B94">
            <v>0</v>
          </cell>
          <cell r="C94">
            <v>0</v>
          </cell>
          <cell r="D94">
            <v>0</v>
          </cell>
          <cell r="E94">
            <v>0</v>
          </cell>
          <cell r="F94">
            <v>0</v>
          </cell>
          <cell r="G94">
            <v>0</v>
          </cell>
          <cell r="H94">
            <v>0</v>
          </cell>
          <cell r="I94">
            <v>0</v>
          </cell>
          <cell r="J94">
            <v>0</v>
          </cell>
          <cell r="K94">
            <v>0</v>
          </cell>
          <cell r="L94">
            <v>0</v>
          </cell>
          <cell r="M94">
            <v>0</v>
          </cell>
          <cell r="N94">
            <v>0</v>
          </cell>
        </row>
        <row r="95">
          <cell r="A95" t="str">
            <v>Lemolo 1</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Lemolo 2</v>
          </cell>
          <cell r="B96">
            <v>0</v>
          </cell>
          <cell r="C96">
            <v>0</v>
          </cell>
          <cell r="D96">
            <v>0</v>
          </cell>
          <cell r="E96">
            <v>0</v>
          </cell>
          <cell r="F96">
            <v>0</v>
          </cell>
          <cell r="G96">
            <v>0</v>
          </cell>
          <cell r="H96">
            <v>0</v>
          </cell>
          <cell r="I96">
            <v>0</v>
          </cell>
          <cell r="J96">
            <v>0</v>
          </cell>
          <cell r="K96">
            <v>0</v>
          </cell>
          <cell r="L96">
            <v>0</v>
          </cell>
          <cell r="M96">
            <v>0</v>
          </cell>
          <cell r="N96">
            <v>0</v>
          </cell>
        </row>
        <row r="97">
          <cell r="A97" t="str">
            <v>Little Mountain</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Merwin</v>
          </cell>
          <cell r="B98">
            <v>2296</v>
          </cell>
          <cell r="C98">
            <v>296</v>
          </cell>
          <cell r="D98">
            <v>328</v>
          </cell>
          <cell r="E98">
            <v>304</v>
          </cell>
          <cell r="F98">
            <v>328</v>
          </cell>
          <cell r="G98">
            <v>320</v>
          </cell>
          <cell r="H98">
            <v>328</v>
          </cell>
          <cell r="I98">
            <v>328</v>
          </cell>
          <cell r="J98">
            <v>2240</v>
          </cell>
          <cell r="K98">
            <v>2184</v>
          </cell>
          <cell r="L98">
            <v>2352</v>
          </cell>
          <cell r="M98">
            <v>2296</v>
          </cell>
          <cell r="N98">
            <v>13600</v>
          </cell>
        </row>
      </sheetData>
      <sheetData sheetId="11" refreshError="1">
        <row r="5">
          <cell r="B5">
            <v>39448</v>
          </cell>
          <cell r="C5">
            <v>39479</v>
          </cell>
          <cell r="D5">
            <v>39508</v>
          </cell>
          <cell r="E5">
            <v>39539</v>
          </cell>
          <cell r="F5">
            <v>39569</v>
          </cell>
          <cell r="G5">
            <v>39600</v>
          </cell>
          <cell r="H5">
            <v>39630</v>
          </cell>
          <cell r="I5">
            <v>39661</v>
          </cell>
          <cell r="J5">
            <v>39692</v>
          </cell>
          <cell r="K5">
            <v>39722</v>
          </cell>
          <cell r="L5">
            <v>39753</v>
          </cell>
          <cell r="M5">
            <v>39783</v>
          </cell>
          <cell r="N5" t="str">
            <v>Grand Total</v>
          </cell>
        </row>
        <row r="6">
          <cell r="A6" t="str">
            <v>Ancillary Services - NUCOR Reserves</v>
          </cell>
        </row>
        <row r="7">
          <cell r="A7" t="str">
            <v>APGI Rocky Reach</v>
          </cell>
          <cell r="B7">
            <v>0</v>
          </cell>
          <cell r="C7">
            <v>0</v>
          </cell>
          <cell r="D7">
            <v>0</v>
          </cell>
          <cell r="E7">
            <v>0</v>
          </cell>
          <cell r="F7">
            <v>0</v>
          </cell>
          <cell r="G7">
            <v>0</v>
          </cell>
          <cell r="H7">
            <v>0</v>
          </cell>
          <cell r="I7">
            <v>0</v>
          </cell>
          <cell r="J7">
            <v>0</v>
          </cell>
          <cell r="K7">
            <v>0</v>
          </cell>
          <cell r="L7">
            <v>0</v>
          </cell>
          <cell r="M7">
            <v>0</v>
          </cell>
          <cell r="N7">
            <v>0</v>
          </cell>
        </row>
        <row r="8">
          <cell r="A8" t="str">
            <v>APS -&gt; Four Corners</v>
          </cell>
          <cell r="B8">
            <v>0</v>
          </cell>
          <cell r="C8">
            <v>0</v>
          </cell>
          <cell r="D8">
            <v>0</v>
          </cell>
          <cell r="E8">
            <v>0</v>
          </cell>
          <cell r="F8">
            <v>0</v>
          </cell>
          <cell r="G8">
            <v>0</v>
          </cell>
          <cell r="H8">
            <v>0</v>
          </cell>
          <cell r="I8">
            <v>0</v>
          </cell>
          <cell r="J8">
            <v>0</v>
          </cell>
          <cell r="K8">
            <v>0</v>
          </cell>
          <cell r="L8">
            <v>0</v>
          </cell>
          <cell r="M8">
            <v>0</v>
          </cell>
          <cell r="N8">
            <v>0</v>
          </cell>
        </row>
        <row r="9">
          <cell r="A9" t="str">
            <v>APS -&gt; Palo Verde</v>
          </cell>
        </row>
        <row r="10">
          <cell r="A10" t="str">
            <v>APS -&gt; PP-GC</v>
          </cell>
        </row>
        <row r="11">
          <cell r="A11" t="str">
            <v>Bear</v>
          </cell>
          <cell r="B11">
            <v>0</v>
          </cell>
          <cell r="C11">
            <v>0</v>
          </cell>
          <cell r="D11">
            <v>0</v>
          </cell>
          <cell r="E11">
            <v>0</v>
          </cell>
          <cell r="F11">
            <v>0</v>
          </cell>
          <cell r="G11">
            <v>0</v>
          </cell>
          <cell r="H11">
            <v>0</v>
          </cell>
          <cell r="I11">
            <v>0</v>
          </cell>
          <cell r="J11">
            <v>0</v>
          </cell>
          <cell r="K11">
            <v>0</v>
          </cell>
          <cell r="L11">
            <v>0</v>
          </cell>
          <cell r="M11">
            <v>0</v>
          </cell>
          <cell r="N11">
            <v>0</v>
          </cell>
        </row>
        <row r="12">
          <cell r="A12" t="str">
            <v>Bend</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Big Fork</v>
          </cell>
          <cell r="B13">
            <v>0</v>
          </cell>
          <cell r="C13">
            <v>0</v>
          </cell>
          <cell r="D13">
            <v>0</v>
          </cell>
          <cell r="E13">
            <v>0</v>
          </cell>
          <cell r="F13">
            <v>0</v>
          </cell>
          <cell r="G13">
            <v>0</v>
          </cell>
          <cell r="H13">
            <v>0</v>
          </cell>
          <cell r="I13">
            <v>0</v>
          </cell>
          <cell r="J13">
            <v>0</v>
          </cell>
          <cell r="K13">
            <v>0</v>
          </cell>
          <cell r="L13">
            <v>0</v>
          </cell>
          <cell r="M13">
            <v>0</v>
          </cell>
          <cell r="N13">
            <v>0</v>
          </cell>
        </row>
        <row r="14">
          <cell r="A14" t="str">
            <v>Blundell 1</v>
          </cell>
          <cell r="B14">
            <v>0</v>
          </cell>
          <cell r="C14">
            <v>0</v>
          </cell>
          <cell r="D14">
            <v>0</v>
          </cell>
          <cell r="E14">
            <v>0</v>
          </cell>
          <cell r="F14">
            <v>0</v>
          </cell>
          <cell r="G14">
            <v>0</v>
          </cell>
          <cell r="H14">
            <v>0</v>
          </cell>
          <cell r="I14">
            <v>0</v>
          </cell>
          <cell r="J14">
            <v>0</v>
          </cell>
          <cell r="K14">
            <v>0</v>
          </cell>
          <cell r="L14">
            <v>0</v>
          </cell>
          <cell r="M14">
            <v>0</v>
          </cell>
          <cell r="N14">
            <v>0</v>
          </cell>
        </row>
        <row r="15">
          <cell r="A15" t="str">
            <v>Blundell 2</v>
          </cell>
          <cell r="B15">
            <v>0</v>
          </cell>
          <cell r="C15">
            <v>0</v>
          </cell>
          <cell r="D15">
            <v>0</v>
          </cell>
          <cell r="E15">
            <v>0</v>
          </cell>
          <cell r="F15">
            <v>0</v>
          </cell>
          <cell r="G15">
            <v>0</v>
          </cell>
          <cell r="H15">
            <v>0</v>
          </cell>
          <cell r="I15">
            <v>0</v>
          </cell>
          <cell r="J15">
            <v>0</v>
          </cell>
          <cell r="K15">
            <v>0</v>
          </cell>
          <cell r="L15">
            <v>0</v>
          </cell>
          <cell r="M15">
            <v>0</v>
          </cell>
          <cell r="N15">
            <v>0</v>
          </cell>
        </row>
        <row r="16">
          <cell r="A16" t="str">
            <v>Blundell 3</v>
          </cell>
          <cell r="B16">
            <v>0</v>
          </cell>
          <cell r="C16">
            <v>0</v>
          </cell>
          <cell r="D16">
            <v>0</v>
          </cell>
          <cell r="E16">
            <v>0</v>
          </cell>
          <cell r="F16">
            <v>0</v>
          </cell>
          <cell r="G16">
            <v>0</v>
          </cell>
          <cell r="H16">
            <v>0</v>
          </cell>
          <cell r="I16">
            <v>0</v>
          </cell>
          <cell r="J16">
            <v>0</v>
          </cell>
          <cell r="K16">
            <v>0</v>
          </cell>
          <cell r="L16">
            <v>0</v>
          </cell>
          <cell r="M16">
            <v>0</v>
          </cell>
          <cell r="N16">
            <v>0</v>
          </cell>
        </row>
        <row r="17">
          <cell r="A17" t="str">
            <v>BPA FPT -&gt; Walla Walla</v>
          </cell>
          <cell r="B17">
            <v>0</v>
          </cell>
          <cell r="C17">
            <v>0</v>
          </cell>
          <cell r="D17">
            <v>0</v>
          </cell>
          <cell r="E17">
            <v>0</v>
          </cell>
          <cell r="F17">
            <v>0</v>
          </cell>
          <cell r="G17">
            <v>0</v>
          </cell>
          <cell r="H17">
            <v>0</v>
          </cell>
          <cell r="I17">
            <v>0</v>
          </cell>
          <cell r="J17">
            <v>0</v>
          </cell>
          <cell r="K17">
            <v>0</v>
          </cell>
          <cell r="L17">
            <v>0</v>
          </cell>
          <cell r="M17">
            <v>0</v>
          </cell>
          <cell r="N17">
            <v>0</v>
          </cell>
        </row>
        <row r="18">
          <cell r="A18" t="str">
            <v>BPA FPT -&gt; West Main</v>
          </cell>
        </row>
        <row r="19">
          <cell r="A19" t="str">
            <v>BPA FPT -&gt; Yakima</v>
          </cell>
        </row>
        <row r="20">
          <cell r="A20" t="str">
            <v>Carbon 1</v>
          </cell>
          <cell r="B20">
            <v>0</v>
          </cell>
          <cell r="C20">
            <v>0</v>
          </cell>
          <cell r="D20">
            <v>0</v>
          </cell>
          <cell r="E20">
            <v>0</v>
          </cell>
          <cell r="F20">
            <v>0</v>
          </cell>
          <cell r="G20">
            <v>0</v>
          </cell>
          <cell r="H20">
            <v>0</v>
          </cell>
          <cell r="I20">
            <v>0</v>
          </cell>
          <cell r="J20">
            <v>0</v>
          </cell>
          <cell r="K20">
            <v>0</v>
          </cell>
          <cell r="L20">
            <v>0</v>
          </cell>
          <cell r="M20">
            <v>0</v>
          </cell>
          <cell r="N20">
            <v>0</v>
          </cell>
        </row>
        <row r="21">
          <cell r="A21" t="str">
            <v>Carbon 2</v>
          </cell>
          <cell r="B21">
            <v>0</v>
          </cell>
          <cell r="C21">
            <v>0</v>
          </cell>
          <cell r="D21">
            <v>0</v>
          </cell>
          <cell r="E21">
            <v>0</v>
          </cell>
          <cell r="F21">
            <v>0</v>
          </cell>
          <cell r="G21">
            <v>0</v>
          </cell>
          <cell r="H21">
            <v>0</v>
          </cell>
          <cell r="I21">
            <v>0</v>
          </cell>
          <cell r="J21">
            <v>0</v>
          </cell>
          <cell r="K21">
            <v>0</v>
          </cell>
          <cell r="L21">
            <v>0</v>
          </cell>
          <cell r="M21">
            <v>0</v>
          </cell>
          <cell r="N21">
            <v>0</v>
          </cell>
        </row>
        <row r="22">
          <cell r="A22" t="str">
            <v>Chelan - Rocky Reach</v>
          </cell>
          <cell r="B22">
            <v>0</v>
          </cell>
          <cell r="C22">
            <v>0</v>
          </cell>
          <cell r="D22">
            <v>0</v>
          </cell>
          <cell r="E22">
            <v>0</v>
          </cell>
          <cell r="F22">
            <v>0</v>
          </cell>
          <cell r="G22">
            <v>0</v>
          </cell>
          <cell r="H22">
            <v>0</v>
          </cell>
          <cell r="I22">
            <v>0</v>
          </cell>
          <cell r="J22">
            <v>0</v>
          </cell>
          <cell r="K22">
            <v>0</v>
          </cell>
          <cell r="L22">
            <v>0</v>
          </cell>
          <cell r="M22">
            <v>0</v>
          </cell>
          <cell r="N22">
            <v>0</v>
          </cell>
        </row>
        <row r="23">
          <cell r="A23" t="str">
            <v>Cholla -&gt; APS</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Cholla -&gt; Four Corners</v>
          </cell>
        </row>
        <row r="25">
          <cell r="A25" t="str">
            <v>Cholla 4</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Clearwater 1</v>
          </cell>
          <cell r="B26">
            <v>0</v>
          </cell>
          <cell r="C26">
            <v>0</v>
          </cell>
          <cell r="D26">
            <v>0</v>
          </cell>
          <cell r="E26">
            <v>0</v>
          </cell>
          <cell r="F26">
            <v>0</v>
          </cell>
          <cell r="G26">
            <v>0</v>
          </cell>
          <cell r="H26">
            <v>0</v>
          </cell>
          <cell r="I26">
            <v>0</v>
          </cell>
          <cell r="J26">
            <v>0</v>
          </cell>
          <cell r="K26">
            <v>0</v>
          </cell>
          <cell r="L26">
            <v>0</v>
          </cell>
          <cell r="M26">
            <v>0</v>
          </cell>
          <cell r="N26">
            <v>0</v>
          </cell>
        </row>
        <row r="27">
          <cell r="A27" t="str">
            <v>Clearwater 2</v>
          </cell>
          <cell r="B27">
            <v>0</v>
          </cell>
          <cell r="C27">
            <v>0</v>
          </cell>
          <cell r="D27">
            <v>0</v>
          </cell>
          <cell r="E27">
            <v>0</v>
          </cell>
          <cell r="F27">
            <v>0</v>
          </cell>
          <cell r="G27">
            <v>0</v>
          </cell>
          <cell r="H27">
            <v>0</v>
          </cell>
          <cell r="I27">
            <v>0</v>
          </cell>
          <cell r="J27">
            <v>0</v>
          </cell>
          <cell r="K27">
            <v>0</v>
          </cell>
          <cell r="L27">
            <v>0</v>
          </cell>
          <cell r="M27">
            <v>0</v>
          </cell>
          <cell r="N27">
            <v>0</v>
          </cell>
        </row>
        <row r="28">
          <cell r="A28" t="str">
            <v>COB -&gt; West Main</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Colorado -&gt; Four Corners</v>
          </cell>
        </row>
        <row r="30">
          <cell r="A30" t="str">
            <v>Colorado -&gt; Mona</v>
          </cell>
        </row>
        <row r="31">
          <cell r="A31" t="str">
            <v>Colorado -&gt; Mona UAMPS</v>
          </cell>
        </row>
        <row r="32">
          <cell r="A32" t="str">
            <v>Colorado -&gt; Utah North</v>
          </cell>
        </row>
        <row r="33">
          <cell r="A33" t="str">
            <v>Colstrip -&gt; West Main</v>
          </cell>
        </row>
        <row r="34">
          <cell r="A34" t="str">
            <v>Colstrip 3</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Colstrip 4</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Condit</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Copco 1</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Copco 2</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Craig 1</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Craig 2</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Currant Creek CCCT 1A</v>
          </cell>
          <cell r="B41">
            <v>96</v>
          </cell>
          <cell r="C41">
            <v>0</v>
          </cell>
          <cell r="D41">
            <v>0</v>
          </cell>
          <cell r="E41">
            <v>0</v>
          </cell>
          <cell r="F41">
            <v>0</v>
          </cell>
          <cell r="G41">
            <v>0</v>
          </cell>
          <cell r="H41">
            <v>0</v>
          </cell>
          <cell r="I41">
            <v>0</v>
          </cell>
          <cell r="J41">
            <v>0</v>
          </cell>
          <cell r="K41">
            <v>0</v>
          </cell>
          <cell r="L41">
            <v>0</v>
          </cell>
          <cell r="M41">
            <v>0</v>
          </cell>
          <cell r="N41">
            <v>96</v>
          </cell>
        </row>
        <row r="42">
          <cell r="A42" t="str">
            <v>Currant Creek CCCT 1A Duct Firing</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Currant Creek CCCT 1B</v>
          </cell>
          <cell r="B43">
            <v>43</v>
          </cell>
          <cell r="C43">
            <v>0</v>
          </cell>
          <cell r="D43">
            <v>0</v>
          </cell>
          <cell r="E43">
            <v>0</v>
          </cell>
          <cell r="F43">
            <v>0</v>
          </cell>
          <cell r="G43">
            <v>0</v>
          </cell>
          <cell r="H43">
            <v>0</v>
          </cell>
          <cell r="I43">
            <v>0</v>
          </cell>
          <cell r="J43">
            <v>0</v>
          </cell>
          <cell r="K43">
            <v>0</v>
          </cell>
          <cell r="L43">
            <v>0</v>
          </cell>
          <cell r="M43">
            <v>0</v>
          </cell>
          <cell r="N43">
            <v>43</v>
          </cell>
        </row>
        <row r="44">
          <cell r="A44" t="str">
            <v>Currant Creek CCCT 1B Duct Firing</v>
          </cell>
          <cell r="B44">
            <v>0</v>
          </cell>
          <cell r="C44">
            <v>0</v>
          </cell>
          <cell r="D44">
            <v>0</v>
          </cell>
          <cell r="E44">
            <v>0</v>
          </cell>
          <cell r="F44">
            <v>0</v>
          </cell>
          <cell r="G44">
            <v>0</v>
          </cell>
          <cell r="H44">
            <v>0</v>
          </cell>
          <cell r="I44">
            <v>0</v>
          </cell>
          <cell r="J44">
            <v>0</v>
          </cell>
          <cell r="K44">
            <v>0</v>
          </cell>
          <cell r="L44">
            <v>0</v>
          </cell>
          <cell r="M44">
            <v>0</v>
          </cell>
          <cell r="N44">
            <v>0</v>
          </cell>
        </row>
        <row r="45">
          <cell r="A45" t="str">
            <v>Dave Johnston 1</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Dave Johnston 2</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Dave Johnston 3</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Dave Johnston 4</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Douglas - Wells</v>
          </cell>
          <cell r="B49">
            <v>0</v>
          </cell>
          <cell r="C49">
            <v>0</v>
          </cell>
          <cell r="D49">
            <v>0</v>
          </cell>
          <cell r="E49">
            <v>0</v>
          </cell>
          <cell r="F49">
            <v>0</v>
          </cell>
          <cell r="G49">
            <v>0</v>
          </cell>
          <cell r="H49">
            <v>0</v>
          </cell>
          <cell r="I49">
            <v>0</v>
          </cell>
          <cell r="J49">
            <v>0</v>
          </cell>
          <cell r="K49">
            <v>0</v>
          </cell>
          <cell r="L49">
            <v>0</v>
          </cell>
          <cell r="M49">
            <v>0</v>
          </cell>
          <cell r="N49">
            <v>0</v>
          </cell>
        </row>
        <row r="50">
          <cell r="A50" t="str">
            <v>Eagle Point</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East</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East Side</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Fall Creek</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Fish Creek</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Four Corners -&gt; Cholla</v>
          </cell>
          <cell r="B55">
            <v>0</v>
          </cell>
          <cell r="C55">
            <v>0</v>
          </cell>
          <cell r="D55">
            <v>0</v>
          </cell>
          <cell r="E55">
            <v>0</v>
          </cell>
          <cell r="F55">
            <v>0</v>
          </cell>
          <cell r="G55">
            <v>0</v>
          </cell>
          <cell r="H55">
            <v>0</v>
          </cell>
          <cell r="I55">
            <v>0</v>
          </cell>
          <cell r="J55">
            <v>0</v>
          </cell>
          <cell r="K55">
            <v>0</v>
          </cell>
          <cell r="L55">
            <v>0</v>
          </cell>
          <cell r="M55">
            <v>0</v>
          </cell>
          <cell r="N55">
            <v>0</v>
          </cell>
        </row>
        <row r="56">
          <cell r="A56" t="str">
            <v>Four Corners -&gt; Utah South</v>
          </cell>
          <cell r="B56">
            <v>0</v>
          </cell>
          <cell r="C56">
            <v>0</v>
          </cell>
          <cell r="D56">
            <v>0</v>
          </cell>
          <cell r="E56">
            <v>0</v>
          </cell>
          <cell r="F56">
            <v>0</v>
          </cell>
          <cell r="G56">
            <v>0</v>
          </cell>
          <cell r="H56">
            <v>0</v>
          </cell>
          <cell r="I56">
            <v>0</v>
          </cell>
          <cell r="J56">
            <v>0</v>
          </cell>
          <cell r="K56">
            <v>0</v>
          </cell>
          <cell r="L56">
            <v>0</v>
          </cell>
          <cell r="M56">
            <v>0</v>
          </cell>
          <cell r="N56">
            <v>0</v>
          </cell>
        </row>
        <row r="57">
          <cell r="A57" t="str">
            <v>Gadsby 1</v>
          </cell>
          <cell r="B57">
            <v>0</v>
          </cell>
          <cell r="C57">
            <v>0</v>
          </cell>
          <cell r="D57">
            <v>0</v>
          </cell>
          <cell r="E57">
            <v>0</v>
          </cell>
          <cell r="F57">
            <v>0</v>
          </cell>
          <cell r="G57">
            <v>0</v>
          </cell>
          <cell r="H57">
            <v>0</v>
          </cell>
          <cell r="I57">
            <v>0</v>
          </cell>
          <cell r="J57">
            <v>0</v>
          </cell>
          <cell r="K57">
            <v>0</v>
          </cell>
          <cell r="L57">
            <v>0</v>
          </cell>
          <cell r="M57">
            <v>0</v>
          </cell>
          <cell r="N57">
            <v>0</v>
          </cell>
        </row>
        <row r="58">
          <cell r="A58" t="str">
            <v>Gadsby 2</v>
          </cell>
          <cell r="B58">
            <v>0</v>
          </cell>
          <cell r="C58">
            <v>0</v>
          </cell>
          <cell r="D58">
            <v>0</v>
          </cell>
          <cell r="E58">
            <v>0</v>
          </cell>
          <cell r="F58">
            <v>0</v>
          </cell>
          <cell r="G58">
            <v>0</v>
          </cell>
          <cell r="H58">
            <v>0</v>
          </cell>
          <cell r="I58">
            <v>0</v>
          </cell>
          <cell r="J58">
            <v>24</v>
          </cell>
          <cell r="K58">
            <v>0</v>
          </cell>
          <cell r="L58">
            <v>0</v>
          </cell>
          <cell r="M58">
            <v>0</v>
          </cell>
          <cell r="N58">
            <v>24</v>
          </cell>
        </row>
        <row r="59">
          <cell r="A59" t="str">
            <v>Gadsby 3</v>
          </cell>
          <cell r="B59">
            <v>0</v>
          </cell>
          <cell r="C59">
            <v>0</v>
          </cell>
          <cell r="D59">
            <v>0</v>
          </cell>
          <cell r="E59">
            <v>0</v>
          </cell>
          <cell r="F59">
            <v>0</v>
          </cell>
          <cell r="G59">
            <v>0</v>
          </cell>
          <cell r="H59">
            <v>0</v>
          </cell>
          <cell r="I59">
            <v>0</v>
          </cell>
          <cell r="J59">
            <v>0</v>
          </cell>
          <cell r="K59">
            <v>0</v>
          </cell>
          <cell r="L59">
            <v>0</v>
          </cell>
          <cell r="M59">
            <v>0</v>
          </cell>
          <cell r="N59">
            <v>0</v>
          </cell>
        </row>
        <row r="60">
          <cell r="A60" t="str">
            <v>Gadsby 4</v>
          </cell>
          <cell r="B60">
            <v>0</v>
          </cell>
          <cell r="C60">
            <v>0</v>
          </cell>
          <cell r="D60">
            <v>0</v>
          </cell>
          <cell r="E60">
            <v>0</v>
          </cell>
          <cell r="F60">
            <v>0</v>
          </cell>
          <cell r="G60">
            <v>286</v>
          </cell>
          <cell r="H60">
            <v>722</v>
          </cell>
          <cell r="I60">
            <v>1219</v>
          </cell>
          <cell r="J60">
            <v>30</v>
          </cell>
          <cell r="K60">
            <v>0</v>
          </cell>
          <cell r="L60">
            <v>0</v>
          </cell>
          <cell r="M60">
            <v>0</v>
          </cell>
          <cell r="N60">
            <v>2257</v>
          </cell>
        </row>
        <row r="61">
          <cell r="A61" t="str">
            <v>Gadsby 5</v>
          </cell>
          <cell r="B61">
            <v>0</v>
          </cell>
          <cell r="C61">
            <v>0</v>
          </cell>
          <cell r="D61">
            <v>0</v>
          </cell>
          <cell r="E61">
            <v>0</v>
          </cell>
          <cell r="F61">
            <v>0</v>
          </cell>
          <cell r="G61">
            <v>297</v>
          </cell>
          <cell r="H61">
            <v>370</v>
          </cell>
          <cell r="I61">
            <v>167</v>
          </cell>
          <cell r="J61">
            <v>0</v>
          </cell>
          <cell r="K61">
            <v>0</v>
          </cell>
          <cell r="L61">
            <v>0</v>
          </cell>
          <cell r="M61">
            <v>0</v>
          </cell>
          <cell r="N61">
            <v>834</v>
          </cell>
        </row>
        <row r="62">
          <cell r="A62" t="str">
            <v>Gadsby 6</v>
          </cell>
          <cell r="B62">
            <v>41</v>
          </cell>
          <cell r="C62">
            <v>0</v>
          </cell>
          <cell r="D62">
            <v>0</v>
          </cell>
          <cell r="E62">
            <v>0</v>
          </cell>
          <cell r="F62">
            <v>1650</v>
          </cell>
          <cell r="G62">
            <v>531</v>
          </cell>
          <cell r="H62">
            <v>53</v>
          </cell>
          <cell r="I62">
            <v>0</v>
          </cell>
          <cell r="J62">
            <v>0</v>
          </cell>
          <cell r="K62">
            <v>125</v>
          </cell>
          <cell r="L62">
            <v>0</v>
          </cell>
          <cell r="M62">
            <v>0</v>
          </cell>
          <cell r="N62">
            <v>2400</v>
          </cell>
        </row>
        <row r="63">
          <cell r="A63" t="str">
            <v>Gas Peakers Non-Spin Credit East</v>
          </cell>
          <cell r="B63">
            <v>0</v>
          </cell>
          <cell r="C63">
            <v>0</v>
          </cell>
          <cell r="D63">
            <v>0</v>
          </cell>
          <cell r="E63">
            <v>0</v>
          </cell>
          <cell r="F63">
            <v>0</v>
          </cell>
          <cell r="G63">
            <v>0</v>
          </cell>
          <cell r="H63">
            <v>0</v>
          </cell>
          <cell r="I63">
            <v>0</v>
          </cell>
        </row>
        <row r="64">
          <cell r="A64" t="str">
            <v>Goshen -&gt; Path C</v>
          </cell>
          <cell r="B64">
            <v>0</v>
          </cell>
          <cell r="C64">
            <v>0</v>
          </cell>
          <cell r="D64">
            <v>0</v>
          </cell>
          <cell r="E64">
            <v>1710</v>
          </cell>
          <cell r="F64">
            <v>0</v>
          </cell>
          <cell r="G64">
            <v>0</v>
          </cell>
          <cell r="H64">
            <v>0</v>
          </cell>
          <cell r="I64">
            <v>1710</v>
          </cell>
        </row>
        <row r="65">
          <cell r="A65" t="str">
            <v>Grant - Priest Rapids</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Grant - Wanapum</v>
          </cell>
          <cell r="B66">
            <v>0</v>
          </cell>
          <cell r="C66">
            <v>0</v>
          </cell>
          <cell r="D66">
            <v>0</v>
          </cell>
          <cell r="E66">
            <v>0</v>
          </cell>
          <cell r="F66">
            <v>0</v>
          </cell>
          <cell r="G66">
            <v>0</v>
          </cell>
          <cell r="H66">
            <v>0</v>
          </cell>
          <cell r="I66">
            <v>0</v>
          </cell>
          <cell r="J66">
            <v>0</v>
          </cell>
          <cell r="K66">
            <v>0</v>
          </cell>
          <cell r="L66">
            <v>0</v>
          </cell>
          <cell r="M66">
            <v>0</v>
          </cell>
          <cell r="N66">
            <v>0</v>
          </cell>
        </row>
        <row r="67">
          <cell r="A67" t="str">
            <v>Grant Priest Rapids Development</v>
          </cell>
          <cell r="B67">
            <v>0</v>
          </cell>
          <cell r="C67">
            <v>0</v>
          </cell>
          <cell r="D67">
            <v>0</v>
          </cell>
          <cell r="E67">
            <v>0</v>
          </cell>
          <cell r="F67">
            <v>0</v>
          </cell>
          <cell r="G67">
            <v>0</v>
          </cell>
          <cell r="H67">
            <v>0</v>
          </cell>
          <cell r="I67">
            <v>0</v>
          </cell>
          <cell r="J67">
            <v>0</v>
          </cell>
          <cell r="K67">
            <v>0</v>
          </cell>
          <cell r="L67">
            <v>0</v>
          </cell>
          <cell r="M67">
            <v>0</v>
          </cell>
          <cell r="N67">
            <v>0</v>
          </cell>
        </row>
        <row r="68">
          <cell r="A68" t="str">
            <v>Grant Wanapum Development</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Hayden 1</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Hayden 2</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Hermiston 1 Owned</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Hermiston 2 Owned</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Hunter 1</v>
          </cell>
          <cell r="B73">
            <v>0</v>
          </cell>
          <cell r="C73">
            <v>0</v>
          </cell>
          <cell r="D73">
            <v>0</v>
          </cell>
          <cell r="E73">
            <v>0</v>
          </cell>
          <cell r="F73">
            <v>0</v>
          </cell>
          <cell r="G73">
            <v>0</v>
          </cell>
          <cell r="H73">
            <v>0</v>
          </cell>
          <cell r="I73">
            <v>0</v>
          </cell>
          <cell r="J73">
            <v>0</v>
          </cell>
          <cell r="K73">
            <v>0</v>
          </cell>
          <cell r="L73">
            <v>0</v>
          </cell>
          <cell r="M73">
            <v>0</v>
          </cell>
          <cell r="N73">
            <v>0</v>
          </cell>
        </row>
        <row r="74">
          <cell r="A74" t="str">
            <v>Hunter 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Hunter 3</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Huntington 1</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Huntington 2</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Idaho -&gt; Goshen</v>
          </cell>
          <cell r="B78">
            <v>0</v>
          </cell>
          <cell r="C78">
            <v>0</v>
          </cell>
          <cell r="D78">
            <v>0</v>
          </cell>
          <cell r="E78">
            <v>0</v>
          </cell>
          <cell r="F78">
            <v>0</v>
          </cell>
          <cell r="G78">
            <v>0</v>
          </cell>
          <cell r="H78">
            <v>0</v>
          </cell>
          <cell r="I78">
            <v>0</v>
          </cell>
          <cell r="J78">
            <v>0</v>
          </cell>
          <cell r="K78">
            <v>0</v>
          </cell>
          <cell r="L78">
            <v>0</v>
          </cell>
          <cell r="M78">
            <v>0</v>
          </cell>
          <cell r="N78">
            <v>0</v>
          </cell>
        </row>
        <row r="79">
          <cell r="A79" t="str">
            <v>Idaho -&gt; Path C</v>
          </cell>
          <cell r="B79">
            <v>0</v>
          </cell>
          <cell r="C79">
            <v>0</v>
          </cell>
          <cell r="D79">
            <v>0</v>
          </cell>
          <cell r="E79">
            <v>0</v>
          </cell>
          <cell r="F79">
            <v>0</v>
          </cell>
          <cell r="G79">
            <v>0</v>
          </cell>
          <cell r="H79">
            <v>0</v>
          </cell>
          <cell r="I79">
            <v>0</v>
          </cell>
          <cell r="J79">
            <v>0</v>
          </cell>
          <cell r="K79">
            <v>0</v>
          </cell>
          <cell r="L79">
            <v>0</v>
          </cell>
          <cell r="M79">
            <v>0</v>
          </cell>
          <cell r="N79">
            <v>0</v>
          </cell>
        </row>
        <row r="80">
          <cell r="A80" t="str">
            <v>Idaho -&gt; Path C STF</v>
          </cell>
          <cell r="B80">
            <v>0</v>
          </cell>
          <cell r="C80">
            <v>0</v>
          </cell>
          <cell r="D80">
            <v>0</v>
          </cell>
          <cell r="E80">
            <v>0</v>
          </cell>
          <cell r="F80">
            <v>0</v>
          </cell>
          <cell r="G80">
            <v>0</v>
          </cell>
          <cell r="H80">
            <v>0</v>
          </cell>
          <cell r="I80">
            <v>0</v>
          </cell>
          <cell r="J80">
            <v>0</v>
          </cell>
          <cell r="K80">
            <v>0</v>
          </cell>
          <cell r="L80">
            <v>0</v>
          </cell>
          <cell r="M80">
            <v>0</v>
          </cell>
          <cell r="N80">
            <v>0</v>
          </cell>
        </row>
        <row r="81">
          <cell r="A81" t="str">
            <v>Idaho -&gt; Walla Walla</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Idaho -&gt; West Main</v>
          </cell>
          <cell r="B82">
            <v>0</v>
          </cell>
          <cell r="C82">
            <v>0</v>
          </cell>
          <cell r="D82">
            <v>0</v>
          </cell>
          <cell r="E82">
            <v>0</v>
          </cell>
          <cell r="F82">
            <v>0</v>
          </cell>
          <cell r="G82">
            <v>0</v>
          </cell>
          <cell r="H82">
            <v>0</v>
          </cell>
          <cell r="I82">
            <v>0</v>
          </cell>
          <cell r="J82">
            <v>0</v>
          </cell>
          <cell r="K82">
            <v>0</v>
          </cell>
          <cell r="L82">
            <v>0</v>
          </cell>
          <cell r="M82">
            <v>0</v>
          </cell>
          <cell r="N82">
            <v>0</v>
          </cell>
        </row>
        <row r="83">
          <cell r="A83" t="str">
            <v>Iron Gate</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JCBoyle</v>
          </cell>
          <cell r="B84">
            <v>0</v>
          </cell>
          <cell r="C84">
            <v>0</v>
          </cell>
          <cell r="D84">
            <v>0</v>
          </cell>
          <cell r="E84">
            <v>0</v>
          </cell>
          <cell r="F84">
            <v>0</v>
          </cell>
          <cell r="G84">
            <v>0</v>
          </cell>
          <cell r="H84">
            <v>0</v>
          </cell>
          <cell r="I84">
            <v>0</v>
          </cell>
          <cell r="J84">
            <v>0</v>
          </cell>
          <cell r="K84">
            <v>0</v>
          </cell>
          <cell r="L84">
            <v>0</v>
          </cell>
          <cell r="M84">
            <v>0</v>
          </cell>
          <cell r="N84">
            <v>0</v>
          </cell>
        </row>
        <row r="85">
          <cell r="A85" t="str">
            <v>Jim Bridger -&gt; Idaho</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Jim Bridger -&gt; Path C</v>
          </cell>
        </row>
        <row r="87">
          <cell r="A87" t="str">
            <v>Jim Bridger -&gt; Wyoming</v>
          </cell>
          <cell r="B87">
            <v>0</v>
          </cell>
          <cell r="C87">
            <v>0</v>
          </cell>
          <cell r="D87">
            <v>0</v>
          </cell>
          <cell r="E87">
            <v>0</v>
          </cell>
          <cell r="F87">
            <v>0</v>
          </cell>
          <cell r="G87">
            <v>0</v>
          </cell>
          <cell r="H87">
            <v>0</v>
          </cell>
          <cell r="I87">
            <v>0</v>
          </cell>
        </row>
        <row r="88">
          <cell r="A88" t="str">
            <v>Jim Bridger 1</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Jim Bridger 2</v>
          </cell>
          <cell r="B89">
            <v>0</v>
          </cell>
          <cell r="C89">
            <v>0</v>
          </cell>
          <cell r="D89">
            <v>0</v>
          </cell>
          <cell r="E89">
            <v>0</v>
          </cell>
          <cell r="F89">
            <v>0</v>
          </cell>
          <cell r="G89">
            <v>0</v>
          </cell>
          <cell r="H89">
            <v>0</v>
          </cell>
          <cell r="I89">
            <v>0</v>
          </cell>
          <cell r="J89">
            <v>0</v>
          </cell>
          <cell r="K89">
            <v>0</v>
          </cell>
          <cell r="L89">
            <v>0</v>
          </cell>
          <cell r="M89">
            <v>0</v>
          </cell>
          <cell r="N89">
            <v>0</v>
          </cell>
        </row>
        <row r="90">
          <cell r="A90" t="str">
            <v>Jim Bridger 3</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Jim Bridger 4</v>
          </cell>
          <cell r="B91">
            <v>0</v>
          </cell>
          <cell r="C91">
            <v>0</v>
          </cell>
          <cell r="D91">
            <v>0</v>
          </cell>
          <cell r="E91">
            <v>0</v>
          </cell>
          <cell r="F91">
            <v>0</v>
          </cell>
          <cell r="G91">
            <v>0</v>
          </cell>
          <cell r="H91">
            <v>0</v>
          </cell>
          <cell r="I91">
            <v>0</v>
          </cell>
          <cell r="J91">
            <v>0</v>
          </cell>
          <cell r="K91">
            <v>0</v>
          </cell>
          <cell r="L91">
            <v>0</v>
          </cell>
          <cell r="M91">
            <v>0</v>
          </cell>
          <cell r="N91">
            <v>0</v>
          </cell>
        </row>
        <row r="92">
          <cell r="A92" t="str">
            <v>Lake Side</v>
          </cell>
          <cell r="B92">
            <v>124</v>
          </cell>
          <cell r="C92">
            <v>0</v>
          </cell>
          <cell r="D92">
            <v>0</v>
          </cell>
          <cell r="E92">
            <v>0</v>
          </cell>
          <cell r="F92">
            <v>0</v>
          </cell>
          <cell r="G92">
            <v>66</v>
          </cell>
          <cell r="H92">
            <v>0</v>
          </cell>
          <cell r="I92">
            <v>0</v>
          </cell>
          <cell r="J92">
            <v>0</v>
          </cell>
          <cell r="K92">
            <v>0</v>
          </cell>
          <cell r="L92">
            <v>0</v>
          </cell>
          <cell r="M92">
            <v>669</v>
          </cell>
          <cell r="N92">
            <v>859</v>
          </cell>
        </row>
        <row r="93">
          <cell r="A93" t="str">
            <v>Lake Side Augmentation</v>
          </cell>
          <cell r="B93">
            <v>0</v>
          </cell>
          <cell r="C93">
            <v>0</v>
          </cell>
          <cell r="D93">
            <v>0</v>
          </cell>
          <cell r="E93">
            <v>0</v>
          </cell>
          <cell r="F93">
            <v>0</v>
          </cell>
          <cell r="G93">
            <v>0</v>
          </cell>
          <cell r="H93">
            <v>0</v>
          </cell>
          <cell r="I93">
            <v>0</v>
          </cell>
          <cell r="J93">
            <v>0</v>
          </cell>
          <cell r="K93">
            <v>0</v>
          </cell>
          <cell r="L93">
            <v>0</v>
          </cell>
          <cell r="M93">
            <v>0</v>
          </cell>
          <cell r="N93">
            <v>0</v>
          </cell>
        </row>
        <row r="94">
          <cell r="A94" t="str">
            <v>Lake Side Duct Firing</v>
          </cell>
          <cell r="B94">
            <v>1993</v>
          </cell>
          <cell r="C94">
            <v>0</v>
          </cell>
          <cell r="D94">
            <v>0</v>
          </cell>
          <cell r="E94">
            <v>0</v>
          </cell>
          <cell r="F94">
            <v>0</v>
          </cell>
          <cell r="G94">
            <v>738</v>
          </cell>
          <cell r="H94">
            <v>0</v>
          </cell>
          <cell r="I94">
            <v>0</v>
          </cell>
          <cell r="J94">
            <v>1365</v>
          </cell>
          <cell r="K94">
            <v>0</v>
          </cell>
          <cell r="L94">
            <v>0</v>
          </cell>
          <cell r="M94">
            <v>2376</v>
          </cell>
          <cell r="N94">
            <v>6472</v>
          </cell>
        </row>
        <row r="95">
          <cell r="A95" t="str">
            <v>Lemolo 1</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Lemolo 2</v>
          </cell>
          <cell r="B96">
            <v>0</v>
          </cell>
          <cell r="C96">
            <v>0</v>
          </cell>
          <cell r="D96">
            <v>0</v>
          </cell>
          <cell r="E96">
            <v>0</v>
          </cell>
          <cell r="F96">
            <v>0</v>
          </cell>
          <cell r="G96">
            <v>0</v>
          </cell>
          <cell r="H96">
            <v>0</v>
          </cell>
          <cell r="I96">
            <v>0</v>
          </cell>
          <cell r="J96">
            <v>0</v>
          </cell>
          <cell r="K96">
            <v>0</v>
          </cell>
          <cell r="L96">
            <v>0</v>
          </cell>
          <cell r="M96">
            <v>0</v>
          </cell>
          <cell r="N96">
            <v>0</v>
          </cell>
        </row>
        <row r="97">
          <cell r="A97" t="str">
            <v>Little Mountain</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Merwin</v>
          </cell>
          <cell r="B98">
            <v>0</v>
          </cell>
          <cell r="C98">
            <v>0</v>
          </cell>
          <cell r="D98">
            <v>0</v>
          </cell>
          <cell r="E98">
            <v>0</v>
          </cell>
          <cell r="F98">
            <v>0</v>
          </cell>
          <cell r="G98">
            <v>0</v>
          </cell>
          <cell r="H98">
            <v>0</v>
          </cell>
          <cell r="I98">
            <v>0</v>
          </cell>
          <cell r="J98">
            <v>0</v>
          </cell>
          <cell r="K98">
            <v>0</v>
          </cell>
          <cell r="L98">
            <v>0</v>
          </cell>
          <cell r="M98">
            <v>0</v>
          </cell>
          <cell r="N98">
            <v>0</v>
          </cell>
        </row>
      </sheetData>
      <sheetData sheetId="12" refreshError="1">
        <row r="5">
          <cell r="B5">
            <v>39448</v>
          </cell>
          <cell r="C5">
            <v>39479</v>
          </cell>
          <cell r="D5">
            <v>39508</v>
          </cell>
          <cell r="E5">
            <v>39539</v>
          </cell>
          <cell r="F5">
            <v>39569</v>
          </cell>
          <cell r="G5">
            <v>39600</v>
          </cell>
          <cell r="H5">
            <v>39630</v>
          </cell>
          <cell r="I5">
            <v>39661</v>
          </cell>
          <cell r="J5">
            <v>39692</v>
          </cell>
          <cell r="K5">
            <v>39722</v>
          </cell>
          <cell r="L5">
            <v>39753</v>
          </cell>
          <cell r="M5">
            <v>39783</v>
          </cell>
          <cell r="N5" t="str">
            <v>Grand Total</v>
          </cell>
        </row>
        <row r="6">
          <cell r="A6" t="str">
            <v>Ancillary Services - NUCOR Reserves</v>
          </cell>
        </row>
        <row r="7">
          <cell r="A7" t="str">
            <v>APGI Rocky Reach</v>
          </cell>
          <cell r="B7">
            <v>0</v>
          </cell>
          <cell r="C7">
            <v>0</v>
          </cell>
          <cell r="D7">
            <v>0</v>
          </cell>
          <cell r="E7">
            <v>0</v>
          </cell>
          <cell r="F7">
            <v>0</v>
          </cell>
          <cell r="G7">
            <v>0</v>
          </cell>
          <cell r="H7">
            <v>0</v>
          </cell>
          <cell r="I7">
            <v>0</v>
          </cell>
          <cell r="J7">
            <v>0</v>
          </cell>
          <cell r="K7">
            <v>0</v>
          </cell>
          <cell r="L7">
            <v>0</v>
          </cell>
          <cell r="M7">
            <v>0</v>
          </cell>
          <cell r="N7">
            <v>0</v>
          </cell>
        </row>
        <row r="8">
          <cell r="A8" t="str">
            <v>APS -&gt; Four Corners</v>
          </cell>
          <cell r="B8">
            <v>0</v>
          </cell>
          <cell r="C8">
            <v>0</v>
          </cell>
          <cell r="D8">
            <v>0</v>
          </cell>
          <cell r="E8">
            <v>0</v>
          </cell>
          <cell r="F8">
            <v>0</v>
          </cell>
          <cell r="G8">
            <v>0</v>
          </cell>
          <cell r="H8">
            <v>0</v>
          </cell>
          <cell r="I8">
            <v>0</v>
          </cell>
          <cell r="J8">
            <v>0</v>
          </cell>
          <cell r="K8">
            <v>0</v>
          </cell>
          <cell r="L8">
            <v>0</v>
          </cell>
          <cell r="M8">
            <v>0</v>
          </cell>
          <cell r="N8">
            <v>0</v>
          </cell>
        </row>
        <row r="9">
          <cell r="A9" t="str">
            <v>APS -&gt; Palo Verde</v>
          </cell>
        </row>
        <row r="10">
          <cell r="A10" t="str">
            <v>APS -&gt; PP-GC</v>
          </cell>
        </row>
        <row r="11">
          <cell r="A11" t="str">
            <v>Bear</v>
          </cell>
          <cell r="B11">
            <v>0</v>
          </cell>
          <cell r="C11">
            <v>0</v>
          </cell>
          <cell r="D11">
            <v>0</v>
          </cell>
          <cell r="E11">
            <v>0</v>
          </cell>
          <cell r="F11">
            <v>0</v>
          </cell>
          <cell r="G11">
            <v>0</v>
          </cell>
          <cell r="H11">
            <v>0</v>
          </cell>
          <cell r="I11">
            <v>0</v>
          </cell>
          <cell r="J11">
            <v>0</v>
          </cell>
          <cell r="K11">
            <v>0</v>
          </cell>
          <cell r="L11">
            <v>0</v>
          </cell>
          <cell r="M11">
            <v>0</v>
          </cell>
          <cell r="N11">
            <v>0</v>
          </cell>
        </row>
        <row r="12">
          <cell r="A12" t="str">
            <v>Bend</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Big Fork</v>
          </cell>
          <cell r="B13">
            <v>0</v>
          </cell>
          <cell r="C13">
            <v>0</v>
          </cell>
          <cell r="D13">
            <v>0</v>
          </cell>
          <cell r="E13">
            <v>0</v>
          </cell>
          <cell r="F13">
            <v>0</v>
          </cell>
          <cell r="G13">
            <v>0</v>
          </cell>
          <cell r="H13">
            <v>0</v>
          </cell>
          <cell r="I13">
            <v>0</v>
          </cell>
          <cell r="J13">
            <v>0</v>
          </cell>
          <cell r="K13">
            <v>0</v>
          </cell>
          <cell r="L13">
            <v>0</v>
          </cell>
          <cell r="M13">
            <v>0</v>
          </cell>
          <cell r="N13">
            <v>0</v>
          </cell>
        </row>
        <row r="14">
          <cell r="A14" t="str">
            <v>Blundell 1</v>
          </cell>
          <cell r="B14">
            <v>0</v>
          </cell>
          <cell r="C14">
            <v>0</v>
          </cell>
          <cell r="D14">
            <v>0</v>
          </cell>
          <cell r="E14">
            <v>0</v>
          </cell>
          <cell r="F14">
            <v>0</v>
          </cell>
          <cell r="G14">
            <v>0</v>
          </cell>
          <cell r="H14">
            <v>0</v>
          </cell>
          <cell r="I14">
            <v>0</v>
          </cell>
          <cell r="J14">
            <v>0</v>
          </cell>
          <cell r="K14">
            <v>0</v>
          </cell>
          <cell r="L14">
            <v>0</v>
          </cell>
          <cell r="M14">
            <v>0</v>
          </cell>
          <cell r="N14">
            <v>0</v>
          </cell>
        </row>
        <row r="15">
          <cell r="A15" t="str">
            <v>Blundell 2</v>
          </cell>
          <cell r="B15">
            <v>0</v>
          </cell>
          <cell r="C15">
            <v>0</v>
          </cell>
          <cell r="D15">
            <v>0</v>
          </cell>
          <cell r="E15">
            <v>0</v>
          </cell>
          <cell r="F15">
            <v>0</v>
          </cell>
          <cell r="G15">
            <v>0</v>
          </cell>
          <cell r="H15">
            <v>0</v>
          </cell>
          <cell r="I15">
            <v>0</v>
          </cell>
          <cell r="J15">
            <v>0</v>
          </cell>
          <cell r="K15">
            <v>0</v>
          </cell>
          <cell r="L15">
            <v>0</v>
          </cell>
          <cell r="M15">
            <v>0</v>
          </cell>
          <cell r="N15">
            <v>0</v>
          </cell>
        </row>
        <row r="16">
          <cell r="A16" t="str">
            <v>Blundell 3</v>
          </cell>
          <cell r="B16">
            <v>0</v>
          </cell>
          <cell r="C16">
            <v>0</v>
          </cell>
          <cell r="D16">
            <v>0</v>
          </cell>
          <cell r="E16">
            <v>0</v>
          </cell>
          <cell r="F16">
            <v>0</v>
          </cell>
          <cell r="G16">
            <v>0</v>
          </cell>
          <cell r="H16">
            <v>0</v>
          </cell>
          <cell r="I16">
            <v>0</v>
          </cell>
          <cell r="J16">
            <v>0</v>
          </cell>
          <cell r="K16">
            <v>0</v>
          </cell>
          <cell r="L16">
            <v>0</v>
          </cell>
          <cell r="M16">
            <v>0</v>
          </cell>
          <cell r="N16">
            <v>0</v>
          </cell>
        </row>
        <row r="17">
          <cell r="A17" t="str">
            <v>BPA FPT -&gt; Walla Walla</v>
          </cell>
          <cell r="B17">
            <v>0</v>
          </cell>
          <cell r="C17">
            <v>0</v>
          </cell>
          <cell r="D17">
            <v>0</v>
          </cell>
          <cell r="E17">
            <v>0</v>
          </cell>
          <cell r="F17">
            <v>0</v>
          </cell>
          <cell r="G17">
            <v>0</v>
          </cell>
          <cell r="H17">
            <v>0</v>
          </cell>
          <cell r="I17">
            <v>0</v>
          </cell>
          <cell r="J17">
            <v>0</v>
          </cell>
          <cell r="K17">
            <v>0</v>
          </cell>
          <cell r="L17">
            <v>0</v>
          </cell>
          <cell r="M17">
            <v>0</v>
          </cell>
          <cell r="N17">
            <v>0</v>
          </cell>
        </row>
        <row r="18">
          <cell r="A18" t="str">
            <v>BPA FPT -&gt; West Main</v>
          </cell>
        </row>
        <row r="19">
          <cell r="A19" t="str">
            <v>BPA FPT -&gt; Yakima</v>
          </cell>
        </row>
        <row r="20">
          <cell r="A20" t="str">
            <v>Carbon 1</v>
          </cell>
          <cell r="B20">
            <v>0</v>
          </cell>
          <cell r="C20">
            <v>0</v>
          </cell>
          <cell r="D20">
            <v>0</v>
          </cell>
          <cell r="E20">
            <v>0</v>
          </cell>
          <cell r="F20">
            <v>0</v>
          </cell>
          <cell r="G20">
            <v>0</v>
          </cell>
          <cell r="H20">
            <v>0</v>
          </cell>
          <cell r="I20">
            <v>0</v>
          </cell>
          <cell r="J20">
            <v>0</v>
          </cell>
          <cell r="K20">
            <v>0</v>
          </cell>
          <cell r="L20">
            <v>0</v>
          </cell>
          <cell r="M20">
            <v>0</v>
          </cell>
          <cell r="N20">
            <v>0</v>
          </cell>
        </row>
        <row r="21">
          <cell r="A21" t="str">
            <v>Carbon 2</v>
          </cell>
          <cell r="B21">
            <v>0</v>
          </cell>
          <cell r="C21">
            <v>0</v>
          </cell>
          <cell r="D21">
            <v>0</v>
          </cell>
          <cell r="E21">
            <v>0</v>
          </cell>
          <cell r="F21">
            <v>0</v>
          </cell>
          <cell r="G21">
            <v>0</v>
          </cell>
          <cell r="H21">
            <v>0</v>
          </cell>
          <cell r="I21">
            <v>0</v>
          </cell>
          <cell r="J21">
            <v>0</v>
          </cell>
          <cell r="K21">
            <v>0</v>
          </cell>
          <cell r="L21">
            <v>0</v>
          </cell>
          <cell r="M21">
            <v>0</v>
          </cell>
          <cell r="N21">
            <v>0</v>
          </cell>
        </row>
        <row r="22">
          <cell r="A22" t="str">
            <v>Chelan - Rocky Reach</v>
          </cell>
          <cell r="B22">
            <v>0</v>
          </cell>
          <cell r="C22">
            <v>0</v>
          </cell>
          <cell r="D22">
            <v>0</v>
          </cell>
          <cell r="E22">
            <v>0</v>
          </cell>
          <cell r="F22">
            <v>0</v>
          </cell>
          <cell r="G22">
            <v>0</v>
          </cell>
          <cell r="H22">
            <v>0</v>
          </cell>
          <cell r="I22">
            <v>0</v>
          </cell>
          <cell r="J22">
            <v>0</v>
          </cell>
          <cell r="K22">
            <v>0</v>
          </cell>
          <cell r="L22">
            <v>0</v>
          </cell>
          <cell r="M22">
            <v>0</v>
          </cell>
          <cell r="N22">
            <v>0</v>
          </cell>
        </row>
        <row r="23">
          <cell r="A23" t="str">
            <v>Cholla -&gt; APS</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Cholla -&gt; Four Corners</v>
          </cell>
        </row>
        <row r="25">
          <cell r="A25" t="str">
            <v>Cholla 4</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Clearwater 1</v>
          </cell>
          <cell r="B26">
            <v>0</v>
          </cell>
          <cell r="C26">
            <v>0</v>
          </cell>
          <cell r="D26">
            <v>0</v>
          </cell>
          <cell r="E26">
            <v>0</v>
          </cell>
          <cell r="F26">
            <v>0</v>
          </cell>
          <cell r="G26">
            <v>0</v>
          </cell>
          <cell r="H26">
            <v>0</v>
          </cell>
          <cell r="I26">
            <v>0</v>
          </cell>
          <cell r="J26">
            <v>0</v>
          </cell>
          <cell r="K26">
            <v>0</v>
          </cell>
          <cell r="L26">
            <v>0</v>
          </cell>
          <cell r="M26">
            <v>0</v>
          </cell>
          <cell r="N26">
            <v>0</v>
          </cell>
        </row>
        <row r="27">
          <cell r="A27" t="str">
            <v>Clearwater 2</v>
          </cell>
          <cell r="B27">
            <v>0</v>
          </cell>
          <cell r="C27">
            <v>0</v>
          </cell>
          <cell r="D27">
            <v>0</v>
          </cell>
          <cell r="E27">
            <v>0</v>
          </cell>
          <cell r="F27">
            <v>0</v>
          </cell>
          <cell r="G27">
            <v>0</v>
          </cell>
          <cell r="H27">
            <v>0</v>
          </cell>
          <cell r="I27">
            <v>0</v>
          </cell>
          <cell r="J27">
            <v>0</v>
          </cell>
          <cell r="K27">
            <v>0</v>
          </cell>
          <cell r="L27">
            <v>0</v>
          </cell>
          <cell r="M27">
            <v>0</v>
          </cell>
          <cell r="N27">
            <v>0</v>
          </cell>
        </row>
        <row r="28">
          <cell r="A28" t="str">
            <v>COB -&gt; West Main</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Colorado -&gt; Four Corners</v>
          </cell>
        </row>
        <row r="30">
          <cell r="A30" t="str">
            <v>Colorado -&gt; Mona</v>
          </cell>
        </row>
        <row r="31">
          <cell r="A31" t="str">
            <v>Colorado -&gt; Mona UAMPS</v>
          </cell>
        </row>
        <row r="32">
          <cell r="A32" t="str">
            <v>Colorado -&gt; Utah North</v>
          </cell>
        </row>
        <row r="33">
          <cell r="A33" t="str">
            <v>Colstrip -&gt; West Main</v>
          </cell>
        </row>
        <row r="34">
          <cell r="A34" t="str">
            <v>Colstrip 3</v>
          </cell>
          <cell r="B34">
            <v>0</v>
          </cell>
          <cell r="C34">
            <v>0</v>
          </cell>
          <cell r="D34">
            <v>0</v>
          </cell>
          <cell r="E34">
            <v>0</v>
          </cell>
          <cell r="F34">
            <v>0</v>
          </cell>
          <cell r="G34">
            <v>0</v>
          </cell>
          <cell r="H34">
            <v>0</v>
          </cell>
          <cell r="I34">
            <v>0</v>
          </cell>
          <cell r="J34">
            <v>0</v>
          </cell>
          <cell r="K34">
            <v>0</v>
          </cell>
          <cell r="L34">
            <v>0</v>
          </cell>
          <cell r="M34">
            <v>0</v>
          </cell>
          <cell r="N34">
            <v>0</v>
          </cell>
        </row>
        <row r="35">
          <cell r="A35" t="str">
            <v>Colstrip 4</v>
          </cell>
          <cell r="B35">
            <v>0</v>
          </cell>
          <cell r="C35">
            <v>0</v>
          </cell>
          <cell r="D35">
            <v>0</v>
          </cell>
          <cell r="E35">
            <v>0</v>
          </cell>
          <cell r="F35">
            <v>0</v>
          </cell>
          <cell r="G35">
            <v>0</v>
          </cell>
          <cell r="H35">
            <v>0</v>
          </cell>
          <cell r="I35">
            <v>0</v>
          </cell>
          <cell r="J35">
            <v>0</v>
          </cell>
          <cell r="K35">
            <v>0</v>
          </cell>
          <cell r="L35">
            <v>0</v>
          </cell>
          <cell r="M35">
            <v>0</v>
          </cell>
          <cell r="N35">
            <v>0</v>
          </cell>
        </row>
        <row r="36">
          <cell r="A36" t="str">
            <v>Condit</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Copco 1</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Copco 2</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Craig 1</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Craig 2</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Currant Creek CCCT 1A</v>
          </cell>
          <cell r="B41">
            <v>0</v>
          </cell>
          <cell r="C41">
            <v>0</v>
          </cell>
          <cell r="D41">
            <v>0</v>
          </cell>
          <cell r="E41">
            <v>0</v>
          </cell>
          <cell r="F41">
            <v>0</v>
          </cell>
          <cell r="G41">
            <v>0</v>
          </cell>
          <cell r="H41">
            <v>0</v>
          </cell>
          <cell r="I41">
            <v>0</v>
          </cell>
          <cell r="J41">
            <v>0</v>
          </cell>
          <cell r="K41">
            <v>0</v>
          </cell>
          <cell r="L41">
            <v>0</v>
          </cell>
          <cell r="M41">
            <v>0</v>
          </cell>
          <cell r="N41">
            <v>0</v>
          </cell>
        </row>
        <row r="42">
          <cell r="A42" t="str">
            <v>Currant Creek CCCT 1A Duct Firing</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Currant Creek CCCT 1B</v>
          </cell>
          <cell r="B43">
            <v>0</v>
          </cell>
          <cell r="C43">
            <v>0</v>
          </cell>
          <cell r="D43">
            <v>0</v>
          </cell>
          <cell r="E43">
            <v>0</v>
          </cell>
          <cell r="F43">
            <v>0</v>
          </cell>
          <cell r="G43">
            <v>0</v>
          </cell>
          <cell r="H43">
            <v>0</v>
          </cell>
          <cell r="I43">
            <v>0</v>
          </cell>
          <cell r="J43">
            <v>0</v>
          </cell>
          <cell r="K43">
            <v>0</v>
          </cell>
          <cell r="L43">
            <v>0</v>
          </cell>
          <cell r="M43">
            <v>0</v>
          </cell>
          <cell r="N43">
            <v>0</v>
          </cell>
        </row>
        <row r="44">
          <cell r="A44" t="str">
            <v>Currant Creek CCCT 1B Duct Firing</v>
          </cell>
          <cell r="B44">
            <v>0</v>
          </cell>
          <cell r="C44">
            <v>0</v>
          </cell>
          <cell r="D44">
            <v>0</v>
          </cell>
          <cell r="E44">
            <v>0</v>
          </cell>
          <cell r="F44">
            <v>0</v>
          </cell>
          <cell r="G44">
            <v>0</v>
          </cell>
          <cell r="H44">
            <v>0</v>
          </cell>
          <cell r="I44">
            <v>0</v>
          </cell>
          <cell r="J44">
            <v>0</v>
          </cell>
          <cell r="K44">
            <v>0</v>
          </cell>
          <cell r="L44">
            <v>0</v>
          </cell>
          <cell r="M44">
            <v>0</v>
          </cell>
          <cell r="N44">
            <v>0</v>
          </cell>
        </row>
        <row r="45">
          <cell r="A45" t="str">
            <v>Dave Johnston 1</v>
          </cell>
          <cell r="B45">
            <v>0</v>
          </cell>
          <cell r="C45">
            <v>0</v>
          </cell>
          <cell r="D45">
            <v>0</v>
          </cell>
          <cell r="E45">
            <v>0</v>
          </cell>
          <cell r="F45">
            <v>0</v>
          </cell>
          <cell r="G45">
            <v>0</v>
          </cell>
          <cell r="H45">
            <v>0</v>
          </cell>
          <cell r="I45">
            <v>0</v>
          </cell>
          <cell r="J45">
            <v>0</v>
          </cell>
          <cell r="K45">
            <v>0</v>
          </cell>
          <cell r="L45">
            <v>0</v>
          </cell>
          <cell r="M45">
            <v>0</v>
          </cell>
          <cell r="N45">
            <v>0</v>
          </cell>
        </row>
        <row r="46">
          <cell r="A46" t="str">
            <v>Dave Johnston 2</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Dave Johnston 3</v>
          </cell>
          <cell r="B47">
            <v>0</v>
          </cell>
          <cell r="C47">
            <v>0</v>
          </cell>
          <cell r="D47">
            <v>0</v>
          </cell>
          <cell r="E47">
            <v>0</v>
          </cell>
          <cell r="F47">
            <v>0</v>
          </cell>
          <cell r="G47">
            <v>0</v>
          </cell>
          <cell r="H47">
            <v>0</v>
          </cell>
          <cell r="I47">
            <v>0</v>
          </cell>
          <cell r="J47">
            <v>0</v>
          </cell>
          <cell r="K47">
            <v>0</v>
          </cell>
          <cell r="L47">
            <v>0</v>
          </cell>
          <cell r="M47">
            <v>0</v>
          </cell>
          <cell r="N47">
            <v>0</v>
          </cell>
        </row>
        <row r="48">
          <cell r="A48" t="str">
            <v>Dave Johnston 4</v>
          </cell>
          <cell r="B48">
            <v>0</v>
          </cell>
          <cell r="C48">
            <v>0</v>
          </cell>
          <cell r="D48">
            <v>0</v>
          </cell>
          <cell r="E48">
            <v>0</v>
          </cell>
          <cell r="F48">
            <v>0</v>
          </cell>
          <cell r="G48">
            <v>0</v>
          </cell>
          <cell r="H48">
            <v>0</v>
          </cell>
          <cell r="I48">
            <v>0</v>
          </cell>
          <cell r="J48">
            <v>0</v>
          </cell>
          <cell r="K48">
            <v>0</v>
          </cell>
          <cell r="L48">
            <v>0</v>
          </cell>
          <cell r="M48">
            <v>0</v>
          </cell>
          <cell r="N48">
            <v>0</v>
          </cell>
        </row>
        <row r="49">
          <cell r="A49" t="str">
            <v>Douglas - Wells</v>
          </cell>
          <cell r="B49">
            <v>0</v>
          </cell>
          <cell r="C49">
            <v>0</v>
          </cell>
          <cell r="D49">
            <v>0</v>
          </cell>
          <cell r="E49">
            <v>0</v>
          </cell>
          <cell r="F49">
            <v>0</v>
          </cell>
          <cell r="G49">
            <v>0</v>
          </cell>
          <cell r="H49">
            <v>0</v>
          </cell>
          <cell r="I49">
            <v>0</v>
          </cell>
          <cell r="J49">
            <v>0</v>
          </cell>
          <cell r="K49">
            <v>0</v>
          </cell>
          <cell r="L49">
            <v>0</v>
          </cell>
          <cell r="M49">
            <v>0</v>
          </cell>
          <cell r="N49">
            <v>0</v>
          </cell>
        </row>
        <row r="50">
          <cell r="A50" t="str">
            <v>Eagle Point</v>
          </cell>
          <cell r="B50">
            <v>0</v>
          </cell>
          <cell r="C50">
            <v>0</v>
          </cell>
          <cell r="D50">
            <v>0</v>
          </cell>
          <cell r="E50">
            <v>0</v>
          </cell>
          <cell r="F50">
            <v>0</v>
          </cell>
          <cell r="G50">
            <v>0</v>
          </cell>
          <cell r="H50">
            <v>0</v>
          </cell>
          <cell r="I50">
            <v>0</v>
          </cell>
          <cell r="J50">
            <v>0</v>
          </cell>
          <cell r="K50">
            <v>0</v>
          </cell>
          <cell r="L50">
            <v>0</v>
          </cell>
          <cell r="M50">
            <v>0</v>
          </cell>
          <cell r="N50">
            <v>0</v>
          </cell>
        </row>
        <row r="51">
          <cell r="A51" t="str">
            <v>East</v>
          </cell>
          <cell r="B51">
            <v>0</v>
          </cell>
          <cell r="C51">
            <v>0</v>
          </cell>
          <cell r="D51">
            <v>0</v>
          </cell>
          <cell r="E51">
            <v>0</v>
          </cell>
          <cell r="F51">
            <v>0</v>
          </cell>
          <cell r="G51">
            <v>0</v>
          </cell>
          <cell r="H51">
            <v>0</v>
          </cell>
          <cell r="I51">
            <v>0</v>
          </cell>
          <cell r="J51">
            <v>0</v>
          </cell>
          <cell r="K51">
            <v>0</v>
          </cell>
          <cell r="L51">
            <v>0</v>
          </cell>
          <cell r="M51">
            <v>0</v>
          </cell>
          <cell r="N51">
            <v>0</v>
          </cell>
        </row>
        <row r="52">
          <cell r="A52" t="str">
            <v>East Side</v>
          </cell>
          <cell r="B52">
            <v>0</v>
          </cell>
          <cell r="C52">
            <v>0</v>
          </cell>
          <cell r="D52">
            <v>0</v>
          </cell>
          <cell r="E52">
            <v>0</v>
          </cell>
          <cell r="F52">
            <v>0</v>
          </cell>
          <cell r="G52">
            <v>0</v>
          </cell>
          <cell r="H52">
            <v>0</v>
          </cell>
          <cell r="I52">
            <v>0</v>
          </cell>
          <cell r="J52">
            <v>0</v>
          </cell>
          <cell r="K52">
            <v>0</v>
          </cell>
          <cell r="L52">
            <v>0</v>
          </cell>
          <cell r="M52">
            <v>0</v>
          </cell>
          <cell r="N52">
            <v>0</v>
          </cell>
        </row>
        <row r="53">
          <cell r="A53" t="str">
            <v>Fall Creek</v>
          </cell>
          <cell r="B53">
            <v>0</v>
          </cell>
          <cell r="C53">
            <v>0</v>
          </cell>
          <cell r="D53">
            <v>0</v>
          </cell>
          <cell r="E53">
            <v>0</v>
          </cell>
          <cell r="F53">
            <v>0</v>
          </cell>
          <cell r="G53">
            <v>0</v>
          </cell>
          <cell r="H53">
            <v>0</v>
          </cell>
          <cell r="I53">
            <v>0</v>
          </cell>
          <cell r="J53">
            <v>0</v>
          </cell>
          <cell r="K53">
            <v>0</v>
          </cell>
          <cell r="L53">
            <v>0</v>
          </cell>
          <cell r="M53">
            <v>0</v>
          </cell>
          <cell r="N53">
            <v>0</v>
          </cell>
        </row>
        <row r="54">
          <cell r="A54" t="str">
            <v>Fish Creek</v>
          </cell>
          <cell r="B54">
            <v>0</v>
          </cell>
          <cell r="C54">
            <v>0</v>
          </cell>
          <cell r="D54">
            <v>0</v>
          </cell>
          <cell r="E54">
            <v>0</v>
          </cell>
          <cell r="F54">
            <v>0</v>
          </cell>
          <cell r="G54">
            <v>0</v>
          </cell>
          <cell r="H54">
            <v>0</v>
          </cell>
          <cell r="I54">
            <v>0</v>
          </cell>
          <cell r="J54">
            <v>0</v>
          </cell>
          <cell r="K54">
            <v>0</v>
          </cell>
          <cell r="L54">
            <v>0</v>
          </cell>
          <cell r="M54">
            <v>0</v>
          </cell>
          <cell r="N54">
            <v>0</v>
          </cell>
        </row>
        <row r="55">
          <cell r="A55" t="str">
            <v>Four Corners -&gt; Cholla</v>
          </cell>
          <cell r="B55">
            <v>0</v>
          </cell>
          <cell r="C55">
            <v>0</v>
          </cell>
          <cell r="D55">
            <v>0</v>
          </cell>
          <cell r="E55">
            <v>0</v>
          </cell>
          <cell r="F55">
            <v>0</v>
          </cell>
          <cell r="G55">
            <v>0</v>
          </cell>
          <cell r="H55">
            <v>0</v>
          </cell>
          <cell r="I55">
            <v>0</v>
          </cell>
          <cell r="J55">
            <v>0</v>
          </cell>
          <cell r="K55">
            <v>0</v>
          </cell>
          <cell r="L55">
            <v>0</v>
          </cell>
          <cell r="M55">
            <v>0</v>
          </cell>
          <cell r="N55">
            <v>0</v>
          </cell>
        </row>
        <row r="56">
          <cell r="A56" t="str">
            <v>Four Corners -&gt; Utah South</v>
          </cell>
          <cell r="B56">
            <v>0</v>
          </cell>
          <cell r="C56">
            <v>0</v>
          </cell>
          <cell r="D56">
            <v>0</v>
          </cell>
          <cell r="E56">
            <v>0</v>
          </cell>
          <cell r="F56">
            <v>0</v>
          </cell>
          <cell r="G56">
            <v>0</v>
          </cell>
          <cell r="H56">
            <v>0</v>
          </cell>
          <cell r="I56">
            <v>0</v>
          </cell>
          <cell r="J56">
            <v>0</v>
          </cell>
          <cell r="K56">
            <v>0</v>
          </cell>
          <cell r="L56">
            <v>0</v>
          </cell>
          <cell r="M56">
            <v>0</v>
          </cell>
          <cell r="N56">
            <v>0</v>
          </cell>
        </row>
        <row r="57">
          <cell r="A57" t="str">
            <v>Gadsby 1</v>
          </cell>
          <cell r="B57">
            <v>0</v>
          </cell>
          <cell r="C57">
            <v>0</v>
          </cell>
          <cell r="D57">
            <v>0</v>
          </cell>
          <cell r="E57">
            <v>0</v>
          </cell>
          <cell r="F57">
            <v>0</v>
          </cell>
          <cell r="G57">
            <v>0</v>
          </cell>
          <cell r="H57">
            <v>0</v>
          </cell>
          <cell r="I57">
            <v>0</v>
          </cell>
          <cell r="J57">
            <v>0</v>
          </cell>
          <cell r="K57">
            <v>0</v>
          </cell>
          <cell r="L57">
            <v>0</v>
          </cell>
          <cell r="M57">
            <v>0</v>
          </cell>
          <cell r="N57">
            <v>0</v>
          </cell>
        </row>
        <row r="58">
          <cell r="A58" t="str">
            <v>Gadsby 2</v>
          </cell>
          <cell r="B58">
            <v>0</v>
          </cell>
          <cell r="C58">
            <v>0</v>
          </cell>
          <cell r="D58">
            <v>0</v>
          </cell>
          <cell r="E58">
            <v>0</v>
          </cell>
          <cell r="F58">
            <v>0</v>
          </cell>
          <cell r="G58">
            <v>0</v>
          </cell>
          <cell r="H58">
            <v>0</v>
          </cell>
          <cell r="I58">
            <v>0</v>
          </cell>
          <cell r="J58">
            <v>0</v>
          </cell>
          <cell r="K58">
            <v>0</v>
          </cell>
          <cell r="L58">
            <v>0</v>
          </cell>
          <cell r="M58">
            <v>0</v>
          </cell>
          <cell r="N58">
            <v>0</v>
          </cell>
        </row>
        <row r="59">
          <cell r="A59" t="str">
            <v>Gadsby 3</v>
          </cell>
          <cell r="B59">
            <v>0</v>
          </cell>
          <cell r="C59">
            <v>0</v>
          </cell>
          <cell r="D59">
            <v>0</v>
          </cell>
          <cell r="E59">
            <v>0</v>
          </cell>
          <cell r="F59">
            <v>0</v>
          </cell>
          <cell r="G59">
            <v>0</v>
          </cell>
          <cell r="H59">
            <v>0</v>
          </cell>
          <cell r="I59">
            <v>0</v>
          </cell>
          <cell r="J59">
            <v>0</v>
          </cell>
          <cell r="K59">
            <v>0</v>
          </cell>
          <cell r="L59">
            <v>0</v>
          </cell>
          <cell r="M59">
            <v>0</v>
          </cell>
          <cell r="N59">
            <v>0</v>
          </cell>
        </row>
        <row r="60">
          <cell r="A60" t="str">
            <v>Gadsby 4</v>
          </cell>
          <cell r="B60">
            <v>0</v>
          </cell>
          <cell r="C60">
            <v>0</v>
          </cell>
          <cell r="D60">
            <v>0</v>
          </cell>
          <cell r="E60">
            <v>0</v>
          </cell>
          <cell r="F60">
            <v>0</v>
          </cell>
          <cell r="G60">
            <v>0</v>
          </cell>
          <cell r="H60">
            <v>0</v>
          </cell>
          <cell r="I60">
            <v>0</v>
          </cell>
          <cell r="J60">
            <v>0</v>
          </cell>
          <cell r="K60">
            <v>0</v>
          </cell>
          <cell r="L60">
            <v>0</v>
          </cell>
          <cell r="M60">
            <v>0</v>
          </cell>
          <cell r="N60">
            <v>0</v>
          </cell>
        </row>
        <row r="61">
          <cell r="A61" t="str">
            <v>Gadsby 5</v>
          </cell>
          <cell r="B61">
            <v>0</v>
          </cell>
          <cell r="C61">
            <v>0</v>
          </cell>
          <cell r="D61">
            <v>0</v>
          </cell>
          <cell r="E61">
            <v>0</v>
          </cell>
          <cell r="F61">
            <v>0</v>
          </cell>
          <cell r="G61">
            <v>0</v>
          </cell>
          <cell r="H61">
            <v>0</v>
          </cell>
          <cell r="I61">
            <v>0</v>
          </cell>
          <cell r="J61">
            <v>0</v>
          </cell>
          <cell r="K61">
            <v>0</v>
          </cell>
          <cell r="L61">
            <v>0</v>
          </cell>
          <cell r="M61">
            <v>0</v>
          </cell>
          <cell r="N61">
            <v>0</v>
          </cell>
        </row>
        <row r="62">
          <cell r="A62" t="str">
            <v>Gadsby 6</v>
          </cell>
          <cell r="B62">
            <v>0</v>
          </cell>
          <cell r="C62">
            <v>0</v>
          </cell>
          <cell r="D62">
            <v>0</v>
          </cell>
          <cell r="E62">
            <v>0</v>
          </cell>
          <cell r="F62">
            <v>550</v>
          </cell>
          <cell r="G62">
            <v>975</v>
          </cell>
          <cell r="H62">
            <v>50</v>
          </cell>
          <cell r="I62">
            <v>0</v>
          </cell>
          <cell r="J62">
            <v>0</v>
          </cell>
          <cell r="K62">
            <v>225</v>
          </cell>
          <cell r="L62">
            <v>0</v>
          </cell>
          <cell r="M62">
            <v>0</v>
          </cell>
          <cell r="N62">
            <v>1800</v>
          </cell>
        </row>
        <row r="63">
          <cell r="A63" t="str">
            <v>Gas Peakers Non-Spin Credit East</v>
          </cell>
          <cell r="B63">
            <v>0</v>
          </cell>
          <cell r="C63">
            <v>0</v>
          </cell>
          <cell r="D63">
            <v>0</v>
          </cell>
          <cell r="E63">
            <v>0</v>
          </cell>
          <cell r="F63">
            <v>0</v>
          </cell>
          <cell r="G63">
            <v>0</v>
          </cell>
          <cell r="H63">
            <v>0</v>
          </cell>
          <cell r="I63">
            <v>0</v>
          </cell>
        </row>
        <row r="64">
          <cell r="A64" t="str">
            <v>Goshen -&gt; Path C</v>
          </cell>
          <cell r="B64">
            <v>0</v>
          </cell>
          <cell r="C64">
            <v>0</v>
          </cell>
          <cell r="D64">
            <v>0</v>
          </cell>
          <cell r="E64">
            <v>0</v>
          </cell>
          <cell r="F64">
            <v>0</v>
          </cell>
          <cell r="G64">
            <v>0</v>
          </cell>
          <cell r="H64">
            <v>0</v>
          </cell>
          <cell r="I64">
            <v>0</v>
          </cell>
        </row>
        <row r="65">
          <cell r="A65" t="str">
            <v>Grant - Priest Rapids</v>
          </cell>
          <cell r="B65">
            <v>0</v>
          </cell>
          <cell r="C65">
            <v>0</v>
          </cell>
          <cell r="D65">
            <v>0</v>
          </cell>
          <cell r="E65">
            <v>0</v>
          </cell>
          <cell r="F65">
            <v>0</v>
          </cell>
          <cell r="G65">
            <v>0</v>
          </cell>
          <cell r="H65">
            <v>0</v>
          </cell>
          <cell r="I65">
            <v>0</v>
          </cell>
          <cell r="J65">
            <v>0</v>
          </cell>
          <cell r="K65">
            <v>0</v>
          </cell>
          <cell r="L65">
            <v>0</v>
          </cell>
          <cell r="M65">
            <v>0</v>
          </cell>
          <cell r="N65">
            <v>0</v>
          </cell>
        </row>
        <row r="66">
          <cell r="A66" t="str">
            <v>Grant - Wanapum</v>
          </cell>
          <cell r="B66">
            <v>0</v>
          </cell>
          <cell r="C66">
            <v>0</v>
          </cell>
          <cell r="D66">
            <v>0</v>
          </cell>
          <cell r="E66">
            <v>0</v>
          </cell>
          <cell r="F66">
            <v>0</v>
          </cell>
          <cell r="G66">
            <v>0</v>
          </cell>
          <cell r="H66">
            <v>0</v>
          </cell>
          <cell r="I66">
            <v>0</v>
          </cell>
          <cell r="J66">
            <v>0</v>
          </cell>
          <cell r="K66">
            <v>0</v>
          </cell>
          <cell r="L66">
            <v>0</v>
          </cell>
          <cell r="M66">
            <v>0</v>
          </cell>
          <cell r="N66">
            <v>0</v>
          </cell>
        </row>
        <row r="67">
          <cell r="A67" t="str">
            <v>Grant Priest Rapids Development</v>
          </cell>
          <cell r="B67">
            <v>0</v>
          </cell>
          <cell r="C67">
            <v>0</v>
          </cell>
          <cell r="D67">
            <v>0</v>
          </cell>
          <cell r="E67">
            <v>0</v>
          </cell>
          <cell r="F67">
            <v>0</v>
          </cell>
          <cell r="G67">
            <v>0</v>
          </cell>
          <cell r="H67">
            <v>0</v>
          </cell>
          <cell r="I67">
            <v>0</v>
          </cell>
          <cell r="J67">
            <v>0</v>
          </cell>
          <cell r="K67">
            <v>0</v>
          </cell>
          <cell r="L67">
            <v>0</v>
          </cell>
          <cell r="M67">
            <v>0</v>
          </cell>
          <cell r="N67">
            <v>0</v>
          </cell>
        </row>
        <row r="68">
          <cell r="A68" t="str">
            <v>Grant Wanapum Development</v>
          </cell>
          <cell r="B68">
            <v>0</v>
          </cell>
          <cell r="C68">
            <v>0</v>
          </cell>
          <cell r="D68">
            <v>0</v>
          </cell>
          <cell r="E68">
            <v>0</v>
          </cell>
          <cell r="F68">
            <v>0</v>
          </cell>
          <cell r="G68">
            <v>0</v>
          </cell>
          <cell r="H68">
            <v>0</v>
          </cell>
          <cell r="I68">
            <v>0</v>
          </cell>
          <cell r="J68">
            <v>0</v>
          </cell>
          <cell r="K68">
            <v>0</v>
          </cell>
          <cell r="L68">
            <v>0</v>
          </cell>
          <cell r="M68">
            <v>0</v>
          </cell>
          <cell r="N68">
            <v>0</v>
          </cell>
        </row>
        <row r="69">
          <cell r="A69" t="str">
            <v>Hayden 1</v>
          </cell>
          <cell r="B69">
            <v>0</v>
          </cell>
          <cell r="C69">
            <v>0</v>
          </cell>
          <cell r="D69">
            <v>0</v>
          </cell>
          <cell r="E69">
            <v>0</v>
          </cell>
          <cell r="F69">
            <v>0</v>
          </cell>
          <cell r="G69">
            <v>0</v>
          </cell>
          <cell r="H69">
            <v>0</v>
          </cell>
          <cell r="I69">
            <v>0</v>
          </cell>
          <cell r="J69">
            <v>0</v>
          </cell>
          <cell r="K69">
            <v>0</v>
          </cell>
          <cell r="L69">
            <v>0</v>
          </cell>
          <cell r="M69">
            <v>0</v>
          </cell>
          <cell r="N69">
            <v>0</v>
          </cell>
        </row>
        <row r="70">
          <cell r="A70" t="str">
            <v>Hayden 2</v>
          </cell>
          <cell r="B70">
            <v>0</v>
          </cell>
          <cell r="C70">
            <v>0</v>
          </cell>
          <cell r="D70">
            <v>0</v>
          </cell>
          <cell r="E70">
            <v>0</v>
          </cell>
          <cell r="F70">
            <v>0</v>
          </cell>
          <cell r="G70">
            <v>0</v>
          </cell>
          <cell r="H70">
            <v>0</v>
          </cell>
          <cell r="I70">
            <v>0</v>
          </cell>
          <cell r="J70">
            <v>0</v>
          </cell>
          <cell r="K70">
            <v>0</v>
          </cell>
          <cell r="L70">
            <v>0</v>
          </cell>
          <cell r="M70">
            <v>0</v>
          </cell>
          <cell r="N70">
            <v>0</v>
          </cell>
        </row>
        <row r="71">
          <cell r="A71" t="str">
            <v>Hermiston 1 Owned</v>
          </cell>
          <cell r="B71">
            <v>0</v>
          </cell>
          <cell r="C71">
            <v>0</v>
          </cell>
          <cell r="D71">
            <v>0</v>
          </cell>
          <cell r="E71">
            <v>0</v>
          </cell>
          <cell r="F71">
            <v>0</v>
          </cell>
          <cell r="G71">
            <v>0</v>
          </cell>
          <cell r="H71">
            <v>0</v>
          </cell>
          <cell r="I71">
            <v>0</v>
          </cell>
          <cell r="J71">
            <v>0</v>
          </cell>
          <cell r="K71">
            <v>0</v>
          </cell>
          <cell r="L71">
            <v>0</v>
          </cell>
          <cell r="M71">
            <v>0</v>
          </cell>
          <cell r="N71">
            <v>0</v>
          </cell>
        </row>
        <row r="72">
          <cell r="A72" t="str">
            <v>Hermiston 2 Owned</v>
          </cell>
          <cell r="B72">
            <v>0</v>
          </cell>
          <cell r="C72">
            <v>0</v>
          </cell>
          <cell r="D72">
            <v>0</v>
          </cell>
          <cell r="E72">
            <v>0</v>
          </cell>
          <cell r="F72">
            <v>0</v>
          </cell>
          <cell r="G72">
            <v>0</v>
          </cell>
          <cell r="H72">
            <v>0</v>
          </cell>
          <cell r="I72">
            <v>0</v>
          </cell>
          <cell r="J72">
            <v>0</v>
          </cell>
          <cell r="K72">
            <v>0</v>
          </cell>
          <cell r="L72">
            <v>0</v>
          </cell>
          <cell r="M72">
            <v>0</v>
          </cell>
          <cell r="N72">
            <v>0</v>
          </cell>
        </row>
        <row r="73">
          <cell r="A73" t="str">
            <v>Hunter 1</v>
          </cell>
          <cell r="B73">
            <v>0</v>
          </cell>
          <cell r="C73">
            <v>0</v>
          </cell>
          <cell r="D73">
            <v>0</v>
          </cell>
          <cell r="E73">
            <v>0</v>
          </cell>
          <cell r="F73">
            <v>0</v>
          </cell>
          <cell r="G73">
            <v>0</v>
          </cell>
          <cell r="H73">
            <v>0</v>
          </cell>
          <cell r="I73">
            <v>0</v>
          </cell>
          <cell r="J73">
            <v>0</v>
          </cell>
          <cell r="K73">
            <v>0</v>
          </cell>
          <cell r="L73">
            <v>0</v>
          </cell>
          <cell r="M73">
            <v>0</v>
          </cell>
          <cell r="N73">
            <v>0</v>
          </cell>
        </row>
        <row r="74">
          <cell r="A74" t="str">
            <v>Hunter 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Hunter 3</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Huntington 1</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Huntington 2</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Idaho -&gt; Goshen</v>
          </cell>
          <cell r="B78">
            <v>0</v>
          </cell>
          <cell r="C78">
            <v>0</v>
          </cell>
          <cell r="D78">
            <v>0</v>
          </cell>
          <cell r="E78">
            <v>0</v>
          </cell>
          <cell r="F78">
            <v>0</v>
          </cell>
          <cell r="G78">
            <v>0</v>
          </cell>
          <cell r="H78">
            <v>0</v>
          </cell>
          <cell r="I78">
            <v>0</v>
          </cell>
          <cell r="J78">
            <v>0</v>
          </cell>
          <cell r="K78">
            <v>0</v>
          </cell>
          <cell r="L78">
            <v>0</v>
          </cell>
          <cell r="M78">
            <v>0</v>
          </cell>
          <cell r="N78">
            <v>0</v>
          </cell>
        </row>
        <row r="79">
          <cell r="A79" t="str">
            <v>Idaho -&gt; Path C</v>
          </cell>
          <cell r="B79">
            <v>0</v>
          </cell>
          <cell r="C79">
            <v>0</v>
          </cell>
          <cell r="D79">
            <v>0</v>
          </cell>
          <cell r="E79">
            <v>0</v>
          </cell>
          <cell r="F79">
            <v>0</v>
          </cell>
          <cell r="G79">
            <v>0</v>
          </cell>
          <cell r="H79">
            <v>0</v>
          </cell>
          <cell r="I79">
            <v>0</v>
          </cell>
          <cell r="J79">
            <v>0</v>
          </cell>
          <cell r="K79">
            <v>0</v>
          </cell>
          <cell r="L79">
            <v>0</v>
          </cell>
          <cell r="M79">
            <v>0</v>
          </cell>
          <cell r="N79">
            <v>0</v>
          </cell>
        </row>
        <row r="80">
          <cell r="A80" t="str">
            <v>Idaho -&gt; Path C STF</v>
          </cell>
          <cell r="B80">
            <v>0</v>
          </cell>
          <cell r="C80">
            <v>0</v>
          </cell>
          <cell r="D80">
            <v>0</v>
          </cell>
          <cell r="E80">
            <v>0</v>
          </cell>
          <cell r="F80">
            <v>0</v>
          </cell>
          <cell r="G80">
            <v>0</v>
          </cell>
          <cell r="H80">
            <v>0</v>
          </cell>
          <cell r="I80">
            <v>0</v>
          </cell>
          <cell r="J80">
            <v>0</v>
          </cell>
          <cell r="K80">
            <v>0</v>
          </cell>
          <cell r="L80">
            <v>0</v>
          </cell>
          <cell r="M80">
            <v>0</v>
          </cell>
          <cell r="N80">
            <v>0</v>
          </cell>
        </row>
        <row r="81">
          <cell r="A81" t="str">
            <v>Idaho -&gt; Walla Walla</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Idaho -&gt; West Main</v>
          </cell>
          <cell r="B82">
            <v>0</v>
          </cell>
          <cell r="C82">
            <v>0</v>
          </cell>
          <cell r="D82">
            <v>0</v>
          </cell>
          <cell r="E82">
            <v>0</v>
          </cell>
          <cell r="F82">
            <v>0</v>
          </cell>
          <cell r="G82">
            <v>0</v>
          </cell>
          <cell r="H82">
            <v>0</v>
          </cell>
          <cell r="I82">
            <v>0</v>
          </cell>
          <cell r="J82">
            <v>0</v>
          </cell>
          <cell r="K82">
            <v>0</v>
          </cell>
          <cell r="L82">
            <v>0</v>
          </cell>
          <cell r="M82">
            <v>0</v>
          </cell>
          <cell r="N82">
            <v>0</v>
          </cell>
        </row>
        <row r="83">
          <cell r="A83" t="str">
            <v>Iron Gate</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JCBoyle</v>
          </cell>
          <cell r="B84">
            <v>0</v>
          </cell>
          <cell r="C84">
            <v>0</v>
          </cell>
          <cell r="D84">
            <v>0</v>
          </cell>
          <cell r="E84">
            <v>0</v>
          </cell>
          <cell r="F84">
            <v>0</v>
          </cell>
          <cell r="G84">
            <v>0</v>
          </cell>
          <cell r="H84">
            <v>0</v>
          </cell>
          <cell r="I84">
            <v>0</v>
          </cell>
          <cell r="J84">
            <v>0</v>
          </cell>
          <cell r="K84">
            <v>0</v>
          </cell>
          <cell r="L84">
            <v>0</v>
          </cell>
          <cell r="M84">
            <v>0</v>
          </cell>
          <cell r="N84">
            <v>0</v>
          </cell>
        </row>
        <row r="85">
          <cell r="A85" t="str">
            <v>Jim Bridger -&gt; Idaho</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Jim Bridger -&gt; Path C</v>
          </cell>
        </row>
        <row r="87">
          <cell r="A87" t="str">
            <v>Jim Bridger -&gt; Wyoming</v>
          </cell>
          <cell r="B87">
            <v>0</v>
          </cell>
          <cell r="C87">
            <v>0</v>
          </cell>
          <cell r="D87">
            <v>0</v>
          </cell>
          <cell r="E87">
            <v>0</v>
          </cell>
          <cell r="F87">
            <v>0</v>
          </cell>
          <cell r="G87">
            <v>0</v>
          </cell>
          <cell r="H87">
            <v>0</v>
          </cell>
          <cell r="I87">
            <v>0</v>
          </cell>
        </row>
        <row r="88">
          <cell r="A88" t="str">
            <v>Jim Bridger 1</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Jim Bridger 2</v>
          </cell>
          <cell r="B89">
            <v>0</v>
          </cell>
          <cell r="C89">
            <v>0</v>
          </cell>
          <cell r="D89">
            <v>0</v>
          </cell>
          <cell r="E89">
            <v>0</v>
          </cell>
          <cell r="F89">
            <v>0</v>
          </cell>
          <cell r="G89">
            <v>0</v>
          </cell>
          <cell r="H89">
            <v>0</v>
          </cell>
          <cell r="I89">
            <v>0</v>
          </cell>
          <cell r="J89">
            <v>0</v>
          </cell>
          <cell r="K89">
            <v>0</v>
          </cell>
          <cell r="L89">
            <v>0</v>
          </cell>
          <cell r="M89">
            <v>0</v>
          </cell>
          <cell r="N89">
            <v>0</v>
          </cell>
        </row>
        <row r="90">
          <cell r="A90" t="str">
            <v>Jim Bridger 3</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Jim Bridger 4</v>
          </cell>
          <cell r="B91">
            <v>0</v>
          </cell>
          <cell r="C91">
            <v>0</v>
          </cell>
          <cell r="D91">
            <v>0</v>
          </cell>
          <cell r="E91">
            <v>0</v>
          </cell>
          <cell r="F91">
            <v>0</v>
          </cell>
          <cell r="G91">
            <v>0</v>
          </cell>
          <cell r="H91">
            <v>0</v>
          </cell>
          <cell r="I91">
            <v>0</v>
          </cell>
          <cell r="J91">
            <v>0</v>
          </cell>
          <cell r="K91">
            <v>0</v>
          </cell>
          <cell r="L91">
            <v>0</v>
          </cell>
          <cell r="M91">
            <v>0</v>
          </cell>
          <cell r="N91">
            <v>0</v>
          </cell>
        </row>
        <row r="92">
          <cell r="A92" t="str">
            <v>Lake Side</v>
          </cell>
          <cell r="B92">
            <v>0</v>
          </cell>
          <cell r="C92">
            <v>0</v>
          </cell>
          <cell r="D92">
            <v>0</v>
          </cell>
          <cell r="E92">
            <v>0</v>
          </cell>
          <cell r="F92">
            <v>0</v>
          </cell>
          <cell r="G92">
            <v>0</v>
          </cell>
          <cell r="H92">
            <v>0</v>
          </cell>
          <cell r="I92">
            <v>0</v>
          </cell>
          <cell r="J92">
            <v>0</v>
          </cell>
          <cell r="K92">
            <v>0</v>
          </cell>
          <cell r="L92">
            <v>0</v>
          </cell>
          <cell r="M92">
            <v>0</v>
          </cell>
          <cell r="N92">
            <v>0</v>
          </cell>
        </row>
        <row r="93">
          <cell r="A93" t="str">
            <v>Lake Side Augmentation</v>
          </cell>
          <cell r="B93">
            <v>0</v>
          </cell>
          <cell r="C93">
            <v>0</v>
          </cell>
          <cell r="D93">
            <v>0</v>
          </cell>
          <cell r="E93">
            <v>0</v>
          </cell>
          <cell r="F93">
            <v>0</v>
          </cell>
          <cell r="G93">
            <v>0</v>
          </cell>
          <cell r="H93">
            <v>0</v>
          </cell>
          <cell r="I93">
            <v>0</v>
          </cell>
          <cell r="J93">
            <v>0</v>
          </cell>
          <cell r="K93">
            <v>0</v>
          </cell>
          <cell r="L93">
            <v>0</v>
          </cell>
          <cell r="M93">
            <v>0</v>
          </cell>
          <cell r="N93">
            <v>0</v>
          </cell>
        </row>
        <row r="94">
          <cell r="A94" t="str">
            <v>Lake Side Duct Firing</v>
          </cell>
          <cell r="B94">
            <v>0</v>
          </cell>
          <cell r="C94">
            <v>0</v>
          </cell>
          <cell r="D94">
            <v>0</v>
          </cell>
          <cell r="E94">
            <v>0</v>
          </cell>
          <cell r="F94">
            <v>0</v>
          </cell>
          <cell r="G94">
            <v>0</v>
          </cell>
          <cell r="H94">
            <v>0</v>
          </cell>
          <cell r="I94">
            <v>0</v>
          </cell>
          <cell r="J94">
            <v>0</v>
          </cell>
          <cell r="K94">
            <v>0</v>
          </cell>
          <cell r="L94">
            <v>0</v>
          </cell>
          <cell r="M94">
            <v>0</v>
          </cell>
          <cell r="N94">
            <v>0</v>
          </cell>
        </row>
        <row r="95">
          <cell r="A95" t="str">
            <v>Lemolo 1</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Lemolo 2</v>
          </cell>
          <cell r="B96">
            <v>0</v>
          </cell>
          <cell r="C96">
            <v>0</v>
          </cell>
          <cell r="D96">
            <v>0</v>
          </cell>
          <cell r="E96">
            <v>0</v>
          </cell>
          <cell r="F96">
            <v>0</v>
          </cell>
          <cell r="G96">
            <v>0</v>
          </cell>
          <cell r="H96">
            <v>0</v>
          </cell>
          <cell r="I96">
            <v>0</v>
          </cell>
          <cell r="J96">
            <v>0</v>
          </cell>
          <cell r="K96">
            <v>0</v>
          </cell>
          <cell r="L96">
            <v>0</v>
          </cell>
          <cell r="M96">
            <v>0</v>
          </cell>
          <cell r="N96">
            <v>0</v>
          </cell>
        </row>
        <row r="97">
          <cell r="A97" t="str">
            <v>Little Mountain</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Merwin</v>
          </cell>
          <cell r="B98">
            <v>0</v>
          </cell>
          <cell r="C98">
            <v>0</v>
          </cell>
          <cell r="D98">
            <v>0</v>
          </cell>
          <cell r="E98">
            <v>0</v>
          </cell>
          <cell r="F98">
            <v>0</v>
          </cell>
          <cell r="G98">
            <v>0</v>
          </cell>
          <cell r="H98">
            <v>0</v>
          </cell>
          <cell r="I98">
            <v>0</v>
          </cell>
          <cell r="J98">
            <v>0</v>
          </cell>
          <cell r="K98">
            <v>0</v>
          </cell>
          <cell r="L98">
            <v>0</v>
          </cell>
          <cell r="M98">
            <v>0</v>
          </cell>
          <cell r="N98">
            <v>0</v>
          </cell>
        </row>
      </sheetData>
      <sheetData sheetId="13" refreshError="1">
        <row r="5">
          <cell r="B5">
            <v>39448</v>
          </cell>
          <cell r="C5">
            <v>39479</v>
          </cell>
          <cell r="D5">
            <v>39508</v>
          </cell>
          <cell r="E5">
            <v>39539</v>
          </cell>
          <cell r="F5">
            <v>39569</v>
          </cell>
          <cell r="G5">
            <v>39600</v>
          </cell>
          <cell r="H5">
            <v>39630</v>
          </cell>
          <cell r="I5">
            <v>39661</v>
          </cell>
          <cell r="J5">
            <v>39692</v>
          </cell>
          <cell r="K5">
            <v>39722</v>
          </cell>
          <cell r="L5">
            <v>39753</v>
          </cell>
          <cell r="M5">
            <v>39783</v>
          </cell>
        </row>
        <row r="6">
          <cell r="A6" t="str">
            <v>Ancillary Services - NUCOR Reserves</v>
          </cell>
          <cell r="B6">
            <v>35360</v>
          </cell>
          <cell r="C6">
            <v>34000</v>
          </cell>
          <cell r="D6">
            <v>35360</v>
          </cell>
          <cell r="E6">
            <v>35360</v>
          </cell>
          <cell r="F6">
            <v>35360</v>
          </cell>
          <cell r="G6">
            <v>34000</v>
          </cell>
          <cell r="H6">
            <v>35360</v>
          </cell>
          <cell r="I6">
            <v>35360</v>
          </cell>
          <cell r="J6">
            <v>34000</v>
          </cell>
          <cell r="K6">
            <v>36720</v>
          </cell>
          <cell r="L6">
            <v>32640</v>
          </cell>
          <cell r="M6">
            <v>35360</v>
          </cell>
        </row>
        <row r="7">
          <cell r="A7" t="str">
            <v>APGI Rocky Reach</v>
          </cell>
          <cell r="B7">
            <v>0</v>
          </cell>
          <cell r="C7">
            <v>0</v>
          </cell>
          <cell r="D7">
            <v>0</v>
          </cell>
          <cell r="E7">
            <v>0</v>
          </cell>
          <cell r="F7">
            <v>0</v>
          </cell>
          <cell r="G7">
            <v>0</v>
          </cell>
          <cell r="H7">
            <v>0</v>
          </cell>
          <cell r="I7">
            <v>0</v>
          </cell>
          <cell r="J7">
            <v>0</v>
          </cell>
          <cell r="K7">
            <v>0</v>
          </cell>
          <cell r="L7">
            <v>0</v>
          </cell>
          <cell r="M7">
            <v>0</v>
          </cell>
        </row>
        <row r="8">
          <cell r="A8" t="str">
            <v>APS -&gt; Four Corners</v>
          </cell>
          <cell r="B8">
            <v>0</v>
          </cell>
          <cell r="C8">
            <v>0</v>
          </cell>
          <cell r="D8">
            <v>0</v>
          </cell>
          <cell r="E8">
            <v>0</v>
          </cell>
          <cell r="F8">
            <v>0</v>
          </cell>
          <cell r="G8">
            <v>0</v>
          </cell>
          <cell r="H8">
            <v>0</v>
          </cell>
          <cell r="I8">
            <v>0</v>
          </cell>
          <cell r="J8">
            <v>0</v>
          </cell>
          <cell r="K8">
            <v>0</v>
          </cell>
          <cell r="L8">
            <v>0</v>
          </cell>
          <cell r="M8">
            <v>0</v>
          </cell>
        </row>
        <row r="9">
          <cell r="A9" t="str">
            <v>APS -&gt; Palo Verde</v>
          </cell>
          <cell r="B9">
            <v>0</v>
          </cell>
          <cell r="C9">
            <v>0</v>
          </cell>
          <cell r="D9">
            <v>0</v>
          </cell>
          <cell r="E9">
            <v>0</v>
          </cell>
          <cell r="F9">
            <v>0</v>
          </cell>
          <cell r="G9">
            <v>0</v>
          </cell>
          <cell r="H9">
            <v>0</v>
          </cell>
          <cell r="I9">
            <v>0</v>
          </cell>
          <cell r="J9">
            <v>0</v>
          </cell>
          <cell r="K9">
            <v>0</v>
          </cell>
          <cell r="L9">
            <v>0</v>
          </cell>
          <cell r="M9">
            <v>0</v>
          </cell>
        </row>
        <row r="10">
          <cell r="A10" t="str">
            <v>APS -&gt; PP-GC</v>
          </cell>
          <cell r="B10">
            <v>0</v>
          </cell>
          <cell r="C10">
            <v>0</v>
          </cell>
          <cell r="D10">
            <v>0</v>
          </cell>
          <cell r="E10">
            <v>0</v>
          </cell>
          <cell r="F10">
            <v>0</v>
          </cell>
          <cell r="G10">
            <v>0</v>
          </cell>
          <cell r="H10">
            <v>0</v>
          </cell>
          <cell r="I10">
            <v>0</v>
          </cell>
          <cell r="J10">
            <v>0</v>
          </cell>
          <cell r="K10">
            <v>0</v>
          </cell>
          <cell r="L10">
            <v>0</v>
          </cell>
          <cell r="M10">
            <v>0</v>
          </cell>
        </row>
        <row r="11">
          <cell r="A11" t="str">
            <v>Bear</v>
          </cell>
          <cell r="B11">
            <v>0</v>
          </cell>
          <cell r="C11">
            <v>0</v>
          </cell>
          <cell r="D11">
            <v>0</v>
          </cell>
          <cell r="E11">
            <v>0</v>
          </cell>
          <cell r="F11">
            <v>0</v>
          </cell>
          <cell r="G11">
            <v>0</v>
          </cell>
          <cell r="H11">
            <v>0</v>
          </cell>
          <cell r="I11">
            <v>0</v>
          </cell>
          <cell r="J11">
            <v>0</v>
          </cell>
          <cell r="K11">
            <v>0</v>
          </cell>
          <cell r="L11">
            <v>0</v>
          </cell>
          <cell r="M11">
            <v>0</v>
          </cell>
        </row>
        <row r="12">
          <cell r="A12" t="str">
            <v>Bend</v>
          </cell>
          <cell r="B12">
            <v>0</v>
          </cell>
          <cell r="C12">
            <v>0</v>
          </cell>
          <cell r="D12">
            <v>0</v>
          </cell>
          <cell r="E12">
            <v>0</v>
          </cell>
          <cell r="F12">
            <v>0</v>
          </cell>
          <cell r="G12">
            <v>0</v>
          </cell>
          <cell r="H12">
            <v>0</v>
          </cell>
          <cell r="I12">
            <v>0</v>
          </cell>
          <cell r="J12">
            <v>0</v>
          </cell>
          <cell r="K12">
            <v>0</v>
          </cell>
          <cell r="L12">
            <v>0</v>
          </cell>
          <cell r="M12">
            <v>0</v>
          </cell>
        </row>
        <row r="13">
          <cell r="A13" t="str">
            <v>Big Fork</v>
          </cell>
          <cell r="B13">
            <v>0</v>
          </cell>
          <cell r="C13">
            <v>0</v>
          </cell>
          <cell r="D13">
            <v>0</v>
          </cell>
          <cell r="E13">
            <v>0</v>
          </cell>
          <cell r="F13">
            <v>0</v>
          </cell>
          <cell r="G13">
            <v>0</v>
          </cell>
          <cell r="H13">
            <v>0</v>
          </cell>
          <cell r="I13">
            <v>0</v>
          </cell>
          <cell r="J13">
            <v>0</v>
          </cell>
          <cell r="K13">
            <v>0</v>
          </cell>
          <cell r="L13">
            <v>0</v>
          </cell>
          <cell r="M13">
            <v>0</v>
          </cell>
        </row>
        <row r="14">
          <cell r="A14" t="str">
            <v>Blundell 1</v>
          </cell>
          <cell r="B14">
            <v>0</v>
          </cell>
          <cell r="C14">
            <v>0</v>
          </cell>
          <cell r="D14">
            <v>0</v>
          </cell>
          <cell r="E14">
            <v>0</v>
          </cell>
          <cell r="F14">
            <v>0</v>
          </cell>
          <cell r="G14">
            <v>0</v>
          </cell>
          <cell r="H14">
            <v>0</v>
          </cell>
          <cell r="I14">
            <v>0</v>
          </cell>
          <cell r="J14">
            <v>0</v>
          </cell>
          <cell r="K14">
            <v>0</v>
          </cell>
          <cell r="L14">
            <v>0</v>
          </cell>
          <cell r="M14">
            <v>0</v>
          </cell>
        </row>
        <row r="15">
          <cell r="A15" t="str">
            <v>Blundell 2</v>
          </cell>
          <cell r="B15">
            <v>0</v>
          </cell>
          <cell r="C15">
            <v>0</v>
          </cell>
          <cell r="D15">
            <v>0</v>
          </cell>
          <cell r="E15">
            <v>0</v>
          </cell>
          <cell r="F15">
            <v>0</v>
          </cell>
          <cell r="G15">
            <v>0</v>
          </cell>
          <cell r="H15">
            <v>0</v>
          </cell>
          <cell r="I15">
            <v>0</v>
          </cell>
          <cell r="J15">
            <v>0</v>
          </cell>
          <cell r="K15">
            <v>0</v>
          </cell>
          <cell r="L15">
            <v>0</v>
          </cell>
          <cell r="M15">
            <v>0</v>
          </cell>
        </row>
        <row r="16">
          <cell r="A16" t="str">
            <v>Blundell 3</v>
          </cell>
          <cell r="B16">
            <v>0</v>
          </cell>
          <cell r="C16">
            <v>0</v>
          </cell>
          <cell r="D16">
            <v>0</v>
          </cell>
          <cell r="E16">
            <v>0</v>
          </cell>
          <cell r="F16">
            <v>0</v>
          </cell>
          <cell r="G16">
            <v>0</v>
          </cell>
          <cell r="H16">
            <v>0</v>
          </cell>
          <cell r="I16">
            <v>0</v>
          </cell>
          <cell r="J16">
            <v>0</v>
          </cell>
          <cell r="K16">
            <v>0</v>
          </cell>
          <cell r="L16">
            <v>0</v>
          </cell>
          <cell r="M16">
            <v>0</v>
          </cell>
        </row>
        <row r="17">
          <cell r="A17" t="str">
            <v>BPA FPT -&gt; Walla Walla</v>
          </cell>
          <cell r="B17">
            <v>0</v>
          </cell>
          <cell r="C17">
            <v>0</v>
          </cell>
          <cell r="D17">
            <v>0</v>
          </cell>
          <cell r="E17">
            <v>0</v>
          </cell>
          <cell r="F17">
            <v>0</v>
          </cell>
          <cell r="G17">
            <v>0</v>
          </cell>
          <cell r="H17">
            <v>0</v>
          </cell>
          <cell r="I17">
            <v>0</v>
          </cell>
          <cell r="J17">
            <v>0</v>
          </cell>
          <cell r="K17">
            <v>0</v>
          </cell>
          <cell r="L17">
            <v>0</v>
          </cell>
          <cell r="M17">
            <v>0</v>
          </cell>
        </row>
        <row r="18">
          <cell r="A18" t="str">
            <v>BPA FPT -&gt; West Main</v>
          </cell>
          <cell r="B18">
            <v>0</v>
          </cell>
          <cell r="C18">
            <v>0</v>
          </cell>
          <cell r="D18">
            <v>0</v>
          </cell>
          <cell r="E18">
            <v>0</v>
          </cell>
          <cell r="F18">
            <v>0</v>
          </cell>
          <cell r="G18">
            <v>0</v>
          </cell>
          <cell r="H18">
            <v>0</v>
          </cell>
          <cell r="I18">
            <v>0</v>
          </cell>
          <cell r="J18">
            <v>0</v>
          </cell>
          <cell r="K18">
            <v>0</v>
          </cell>
          <cell r="L18">
            <v>0</v>
          </cell>
          <cell r="M18">
            <v>0</v>
          </cell>
        </row>
        <row r="19">
          <cell r="A19" t="str">
            <v>BPA FPT -&gt; Yakima</v>
          </cell>
          <cell r="B19">
            <v>0</v>
          </cell>
          <cell r="C19">
            <v>0</v>
          </cell>
          <cell r="D19">
            <v>0</v>
          </cell>
          <cell r="E19">
            <v>0</v>
          </cell>
          <cell r="F19">
            <v>0</v>
          </cell>
          <cell r="G19">
            <v>0</v>
          </cell>
          <cell r="H19">
            <v>0</v>
          </cell>
          <cell r="I19">
            <v>0</v>
          </cell>
          <cell r="J19">
            <v>0</v>
          </cell>
          <cell r="K19">
            <v>0</v>
          </cell>
          <cell r="L19">
            <v>0</v>
          </cell>
          <cell r="M19">
            <v>0</v>
          </cell>
        </row>
        <row r="20">
          <cell r="A20" t="str">
            <v>Carbon 1</v>
          </cell>
          <cell r="B20">
            <v>0</v>
          </cell>
          <cell r="C20">
            <v>0</v>
          </cell>
          <cell r="D20">
            <v>0</v>
          </cell>
          <cell r="E20">
            <v>0</v>
          </cell>
          <cell r="F20">
            <v>0</v>
          </cell>
          <cell r="G20">
            <v>0</v>
          </cell>
          <cell r="H20">
            <v>0</v>
          </cell>
          <cell r="I20">
            <v>0</v>
          </cell>
          <cell r="J20">
            <v>0</v>
          </cell>
          <cell r="K20">
            <v>0</v>
          </cell>
          <cell r="L20">
            <v>0</v>
          </cell>
          <cell r="M20">
            <v>0</v>
          </cell>
        </row>
        <row r="21">
          <cell r="A21" t="str">
            <v>Carbon 2</v>
          </cell>
          <cell r="B21">
            <v>0</v>
          </cell>
          <cell r="C21">
            <v>0</v>
          </cell>
          <cell r="D21">
            <v>0</v>
          </cell>
          <cell r="E21">
            <v>0</v>
          </cell>
          <cell r="F21">
            <v>0</v>
          </cell>
          <cell r="G21">
            <v>0</v>
          </cell>
          <cell r="H21">
            <v>0</v>
          </cell>
          <cell r="I21">
            <v>0</v>
          </cell>
          <cell r="J21">
            <v>0</v>
          </cell>
          <cell r="K21">
            <v>0</v>
          </cell>
          <cell r="L21">
            <v>0</v>
          </cell>
          <cell r="M21">
            <v>0</v>
          </cell>
        </row>
        <row r="22">
          <cell r="A22" t="str">
            <v>Chelan - Rocky Reach</v>
          </cell>
          <cell r="B22">
            <v>0</v>
          </cell>
          <cell r="C22">
            <v>0</v>
          </cell>
          <cell r="D22">
            <v>0</v>
          </cell>
          <cell r="E22">
            <v>0</v>
          </cell>
          <cell r="F22">
            <v>0</v>
          </cell>
          <cell r="G22">
            <v>0</v>
          </cell>
          <cell r="H22">
            <v>0</v>
          </cell>
          <cell r="I22">
            <v>0</v>
          </cell>
          <cell r="J22">
            <v>0</v>
          </cell>
          <cell r="K22">
            <v>0</v>
          </cell>
          <cell r="L22">
            <v>0</v>
          </cell>
          <cell r="M22">
            <v>0</v>
          </cell>
        </row>
        <row r="23">
          <cell r="A23" t="str">
            <v>Cholla -&gt; APS</v>
          </cell>
          <cell r="B23">
            <v>0</v>
          </cell>
          <cell r="C23">
            <v>0</v>
          </cell>
          <cell r="D23">
            <v>0</v>
          </cell>
          <cell r="E23">
            <v>0</v>
          </cell>
          <cell r="F23">
            <v>0</v>
          </cell>
          <cell r="G23">
            <v>0</v>
          </cell>
          <cell r="H23">
            <v>0</v>
          </cell>
          <cell r="I23">
            <v>0</v>
          </cell>
          <cell r="J23">
            <v>0</v>
          </cell>
          <cell r="K23">
            <v>0</v>
          </cell>
          <cell r="L23">
            <v>0</v>
          </cell>
          <cell r="M23">
            <v>0</v>
          </cell>
        </row>
        <row r="24">
          <cell r="A24" t="str">
            <v>Cholla -&gt; Four Corners</v>
          </cell>
          <cell r="B24">
            <v>0</v>
          </cell>
          <cell r="C24">
            <v>0</v>
          </cell>
          <cell r="D24">
            <v>0</v>
          </cell>
          <cell r="E24">
            <v>0</v>
          </cell>
          <cell r="F24">
            <v>0</v>
          </cell>
          <cell r="G24">
            <v>0</v>
          </cell>
          <cell r="H24">
            <v>0</v>
          </cell>
          <cell r="I24">
            <v>0</v>
          </cell>
          <cell r="J24">
            <v>0</v>
          </cell>
          <cell r="K24">
            <v>0</v>
          </cell>
          <cell r="L24">
            <v>0</v>
          </cell>
          <cell r="M24">
            <v>0</v>
          </cell>
        </row>
        <row r="25">
          <cell r="A25" t="str">
            <v>Cholla 4</v>
          </cell>
          <cell r="B25">
            <v>0</v>
          </cell>
          <cell r="C25">
            <v>0</v>
          </cell>
          <cell r="D25">
            <v>0</v>
          </cell>
          <cell r="E25">
            <v>0</v>
          </cell>
          <cell r="F25">
            <v>0</v>
          </cell>
          <cell r="G25">
            <v>0</v>
          </cell>
          <cell r="H25">
            <v>0</v>
          </cell>
          <cell r="I25">
            <v>0</v>
          </cell>
          <cell r="J25">
            <v>0</v>
          </cell>
          <cell r="K25">
            <v>0</v>
          </cell>
          <cell r="L25">
            <v>0</v>
          </cell>
          <cell r="M25">
            <v>0</v>
          </cell>
        </row>
        <row r="26">
          <cell r="A26" t="str">
            <v>Clearwater 1</v>
          </cell>
          <cell r="B26">
            <v>0</v>
          </cell>
          <cell r="C26">
            <v>0</v>
          </cell>
          <cell r="D26">
            <v>0</v>
          </cell>
          <cell r="E26">
            <v>0</v>
          </cell>
          <cell r="F26">
            <v>0</v>
          </cell>
          <cell r="G26">
            <v>0</v>
          </cell>
          <cell r="H26">
            <v>0</v>
          </cell>
          <cell r="I26">
            <v>0</v>
          </cell>
          <cell r="J26">
            <v>0</v>
          </cell>
          <cell r="K26">
            <v>0</v>
          </cell>
          <cell r="L26">
            <v>0</v>
          </cell>
          <cell r="M26">
            <v>0</v>
          </cell>
        </row>
        <row r="27">
          <cell r="A27" t="str">
            <v>Clearwater 2</v>
          </cell>
          <cell r="B27">
            <v>0</v>
          </cell>
          <cell r="C27">
            <v>0</v>
          </cell>
          <cell r="D27">
            <v>0</v>
          </cell>
          <cell r="E27">
            <v>0</v>
          </cell>
          <cell r="F27">
            <v>0</v>
          </cell>
          <cell r="G27">
            <v>0</v>
          </cell>
          <cell r="H27">
            <v>0</v>
          </cell>
          <cell r="I27">
            <v>0</v>
          </cell>
          <cell r="J27">
            <v>0</v>
          </cell>
          <cell r="K27">
            <v>0</v>
          </cell>
          <cell r="L27">
            <v>0</v>
          </cell>
          <cell r="M27">
            <v>0</v>
          </cell>
        </row>
        <row r="28">
          <cell r="A28" t="str">
            <v>COB -&gt; West Main</v>
          </cell>
          <cell r="B28">
            <v>0</v>
          </cell>
          <cell r="C28">
            <v>0</v>
          </cell>
          <cell r="D28">
            <v>0</v>
          </cell>
          <cell r="E28">
            <v>0</v>
          </cell>
          <cell r="F28">
            <v>0</v>
          </cell>
          <cell r="G28">
            <v>0</v>
          </cell>
          <cell r="H28">
            <v>0</v>
          </cell>
          <cell r="I28">
            <v>0</v>
          </cell>
          <cell r="J28">
            <v>0</v>
          </cell>
          <cell r="K28">
            <v>0</v>
          </cell>
          <cell r="L28">
            <v>0</v>
          </cell>
          <cell r="M28">
            <v>0</v>
          </cell>
        </row>
        <row r="29">
          <cell r="A29" t="str">
            <v>Colorado -&gt; Four Corners</v>
          </cell>
          <cell r="B29">
            <v>0</v>
          </cell>
          <cell r="C29">
            <v>0</v>
          </cell>
          <cell r="D29">
            <v>0</v>
          </cell>
          <cell r="E29">
            <v>0</v>
          </cell>
          <cell r="F29">
            <v>0</v>
          </cell>
          <cell r="G29">
            <v>0</v>
          </cell>
          <cell r="H29">
            <v>0</v>
          </cell>
          <cell r="I29">
            <v>0</v>
          </cell>
          <cell r="J29">
            <v>0</v>
          </cell>
          <cell r="K29">
            <v>0</v>
          </cell>
          <cell r="L29">
            <v>0</v>
          </cell>
          <cell r="M29">
            <v>0</v>
          </cell>
        </row>
        <row r="30">
          <cell r="A30" t="str">
            <v>Colorado -&gt; Mona</v>
          </cell>
          <cell r="B30">
            <v>0</v>
          </cell>
          <cell r="C30">
            <v>0</v>
          </cell>
          <cell r="D30">
            <v>0</v>
          </cell>
          <cell r="E30">
            <v>0</v>
          </cell>
          <cell r="F30">
            <v>0</v>
          </cell>
          <cell r="G30">
            <v>0</v>
          </cell>
          <cell r="H30">
            <v>0</v>
          </cell>
          <cell r="I30">
            <v>0</v>
          </cell>
          <cell r="J30">
            <v>0</v>
          </cell>
          <cell r="K30">
            <v>0</v>
          </cell>
          <cell r="L30">
            <v>0</v>
          </cell>
          <cell r="M30">
            <v>0</v>
          </cell>
        </row>
        <row r="31">
          <cell r="A31" t="str">
            <v>Colorado -&gt; Mona UAMPS</v>
          </cell>
          <cell r="B31">
            <v>0</v>
          </cell>
          <cell r="C31">
            <v>0</v>
          </cell>
          <cell r="D31">
            <v>0</v>
          </cell>
          <cell r="E31">
            <v>0</v>
          </cell>
          <cell r="F31">
            <v>0</v>
          </cell>
          <cell r="G31">
            <v>0</v>
          </cell>
          <cell r="H31">
            <v>0</v>
          </cell>
          <cell r="I31">
            <v>0</v>
          </cell>
          <cell r="J31">
            <v>0</v>
          </cell>
          <cell r="K31">
            <v>0</v>
          </cell>
          <cell r="L31">
            <v>0</v>
          </cell>
          <cell r="M31">
            <v>0</v>
          </cell>
        </row>
        <row r="32">
          <cell r="A32" t="str">
            <v>Colorado -&gt; Utah North</v>
          </cell>
          <cell r="B32">
            <v>0</v>
          </cell>
          <cell r="C32">
            <v>0</v>
          </cell>
          <cell r="D32">
            <v>0</v>
          </cell>
          <cell r="E32">
            <v>0</v>
          </cell>
          <cell r="F32">
            <v>0</v>
          </cell>
          <cell r="G32">
            <v>0</v>
          </cell>
          <cell r="H32">
            <v>0</v>
          </cell>
          <cell r="I32">
            <v>0</v>
          </cell>
          <cell r="J32">
            <v>0</v>
          </cell>
          <cell r="K32">
            <v>0</v>
          </cell>
          <cell r="L32">
            <v>0</v>
          </cell>
          <cell r="M32">
            <v>0</v>
          </cell>
        </row>
        <row r="33">
          <cell r="A33" t="str">
            <v>Colstrip -&gt; West Main</v>
          </cell>
          <cell r="B33">
            <v>0</v>
          </cell>
          <cell r="C33">
            <v>0</v>
          </cell>
          <cell r="D33">
            <v>0</v>
          </cell>
          <cell r="E33">
            <v>0</v>
          </cell>
          <cell r="F33">
            <v>0</v>
          </cell>
          <cell r="G33">
            <v>0</v>
          </cell>
          <cell r="H33">
            <v>0</v>
          </cell>
          <cell r="I33">
            <v>0</v>
          </cell>
          <cell r="J33">
            <v>0</v>
          </cell>
          <cell r="K33">
            <v>0</v>
          </cell>
          <cell r="L33">
            <v>0</v>
          </cell>
          <cell r="M33">
            <v>0</v>
          </cell>
        </row>
        <row r="34">
          <cell r="A34" t="str">
            <v>Colstrip 3</v>
          </cell>
          <cell r="B34">
            <v>0</v>
          </cell>
          <cell r="C34">
            <v>0</v>
          </cell>
          <cell r="D34">
            <v>0</v>
          </cell>
          <cell r="E34">
            <v>0</v>
          </cell>
          <cell r="F34">
            <v>0</v>
          </cell>
          <cell r="G34">
            <v>0</v>
          </cell>
          <cell r="H34">
            <v>0</v>
          </cell>
          <cell r="I34">
            <v>0</v>
          </cell>
          <cell r="J34">
            <v>0</v>
          </cell>
          <cell r="K34">
            <v>0</v>
          </cell>
          <cell r="L34">
            <v>0</v>
          </cell>
          <cell r="M34">
            <v>0</v>
          </cell>
        </row>
        <row r="35">
          <cell r="A35" t="str">
            <v>Colstrip 4</v>
          </cell>
          <cell r="B35">
            <v>0</v>
          </cell>
          <cell r="C35">
            <v>0</v>
          </cell>
          <cell r="D35">
            <v>0</v>
          </cell>
          <cell r="E35">
            <v>0</v>
          </cell>
          <cell r="F35">
            <v>0</v>
          </cell>
          <cell r="G35">
            <v>0</v>
          </cell>
          <cell r="H35">
            <v>0</v>
          </cell>
          <cell r="I35">
            <v>0</v>
          </cell>
          <cell r="J35">
            <v>0</v>
          </cell>
          <cell r="K35">
            <v>0</v>
          </cell>
          <cell r="L35">
            <v>0</v>
          </cell>
          <cell r="M35">
            <v>0</v>
          </cell>
        </row>
        <row r="36">
          <cell r="A36" t="str">
            <v>Condit</v>
          </cell>
          <cell r="B36">
            <v>0</v>
          </cell>
          <cell r="C36">
            <v>0</v>
          </cell>
          <cell r="D36">
            <v>0</v>
          </cell>
          <cell r="E36">
            <v>0</v>
          </cell>
          <cell r="F36">
            <v>0</v>
          </cell>
          <cell r="G36">
            <v>0</v>
          </cell>
          <cell r="H36">
            <v>0</v>
          </cell>
          <cell r="I36">
            <v>0</v>
          </cell>
          <cell r="J36">
            <v>0</v>
          </cell>
          <cell r="K36">
            <v>0</v>
          </cell>
          <cell r="L36">
            <v>0</v>
          </cell>
          <cell r="M36">
            <v>0</v>
          </cell>
        </row>
        <row r="37">
          <cell r="A37" t="str">
            <v>Copco 1</v>
          </cell>
          <cell r="B37">
            <v>0</v>
          </cell>
          <cell r="C37">
            <v>0</v>
          </cell>
          <cell r="D37">
            <v>0</v>
          </cell>
          <cell r="E37">
            <v>0</v>
          </cell>
          <cell r="F37">
            <v>0</v>
          </cell>
          <cell r="G37">
            <v>0</v>
          </cell>
          <cell r="H37">
            <v>0</v>
          </cell>
          <cell r="I37">
            <v>0</v>
          </cell>
          <cell r="J37">
            <v>0</v>
          </cell>
          <cell r="K37">
            <v>0</v>
          </cell>
          <cell r="L37">
            <v>0</v>
          </cell>
          <cell r="M37">
            <v>0</v>
          </cell>
        </row>
        <row r="38">
          <cell r="A38" t="str">
            <v>Copco 2</v>
          </cell>
          <cell r="B38">
            <v>0</v>
          </cell>
          <cell r="C38">
            <v>0</v>
          </cell>
          <cell r="D38">
            <v>0</v>
          </cell>
          <cell r="E38">
            <v>0</v>
          </cell>
          <cell r="F38">
            <v>0</v>
          </cell>
          <cell r="G38">
            <v>0</v>
          </cell>
          <cell r="H38">
            <v>0</v>
          </cell>
          <cell r="I38">
            <v>0</v>
          </cell>
          <cell r="J38">
            <v>0</v>
          </cell>
          <cell r="K38">
            <v>0</v>
          </cell>
          <cell r="L38">
            <v>0</v>
          </cell>
          <cell r="M38">
            <v>0</v>
          </cell>
        </row>
        <row r="39">
          <cell r="A39" t="str">
            <v>Craig 1</v>
          </cell>
          <cell r="B39">
            <v>0</v>
          </cell>
          <cell r="C39">
            <v>0</v>
          </cell>
          <cell r="D39">
            <v>0</v>
          </cell>
          <cell r="E39">
            <v>0</v>
          </cell>
          <cell r="F39">
            <v>0</v>
          </cell>
          <cell r="G39">
            <v>0</v>
          </cell>
          <cell r="H39">
            <v>0</v>
          </cell>
          <cell r="I39">
            <v>0</v>
          </cell>
          <cell r="J39">
            <v>0</v>
          </cell>
          <cell r="K39">
            <v>0</v>
          </cell>
          <cell r="L39">
            <v>0</v>
          </cell>
          <cell r="M39">
            <v>0</v>
          </cell>
        </row>
        <row r="40">
          <cell r="A40" t="str">
            <v>Craig 2</v>
          </cell>
          <cell r="B40">
            <v>0</v>
          </cell>
          <cell r="C40">
            <v>0</v>
          </cell>
          <cell r="D40">
            <v>0</v>
          </cell>
          <cell r="E40">
            <v>0</v>
          </cell>
          <cell r="F40">
            <v>0</v>
          </cell>
          <cell r="G40">
            <v>0</v>
          </cell>
          <cell r="H40">
            <v>0</v>
          </cell>
          <cell r="I40">
            <v>0</v>
          </cell>
          <cell r="J40">
            <v>0</v>
          </cell>
          <cell r="K40">
            <v>0</v>
          </cell>
          <cell r="L40">
            <v>0</v>
          </cell>
          <cell r="M40">
            <v>0</v>
          </cell>
        </row>
        <row r="41">
          <cell r="A41" t="str">
            <v>Currant Creek CCCT 1A</v>
          </cell>
          <cell r="B41">
            <v>0</v>
          </cell>
          <cell r="C41">
            <v>0</v>
          </cell>
          <cell r="D41">
            <v>0</v>
          </cell>
          <cell r="E41">
            <v>0</v>
          </cell>
          <cell r="F41">
            <v>0</v>
          </cell>
          <cell r="G41">
            <v>0</v>
          </cell>
          <cell r="H41">
            <v>0</v>
          </cell>
          <cell r="I41">
            <v>0</v>
          </cell>
          <cell r="J41">
            <v>0</v>
          </cell>
          <cell r="K41">
            <v>0</v>
          </cell>
          <cell r="L41">
            <v>0</v>
          </cell>
          <cell r="M41">
            <v>0</v>
          </cell>
        </row>
        <row r="42">
          <cell r="A42" t="str">
            <v>Currant Creek CCCT 1A Duct Firing</v>
          </cell>
          <cell r="B42">
            <v>0</v>
          </cell>
          <cell r="C42">
            <v>0</v>
          </cell>
          <cell r="D42">
            <v>0</v>
          </cell>
          <cell r="E42">
            <v>0</v>
          </cell>
          <cell r="F42">
            <v>0</v>
          </cell>
          <cell r="G42">
            <v>0</v>
          </cell>
          <cell r="H42">
            <v>0</v>
          </cell>
          <cell r="I42">
            <v>0</v>
          </cell>
          <cell r="J42">
            <v>0</v>
          </cell>
          <cell r="K42">
            <v>0</v>
          </cell>
          <cell r="L42">
            <v>0</v>
          </cell>
          <cell r="M42">
            <v>0</v>
          </cell>
        </row>
        <row r="43">
          <cell r="A43" t="str">
            <v>Currant Creek CCCT 1B</v>
          </cell>
          <cell r="B43">
            <v>0</v>
          </cell>
          <cell r="C43">
            <v>0</v>
          </cell>
          <cell r="D43">
            <v>0</v>
          </cell>
          <cell r="E43">
            <v>0</v>
          </cell>
          <cell r="F43">
            <v>0</v>
          </cell>
          <cell r="G43">
            <v>0</v>
          </cell>
          <cell r="H43">
            <v>0</v>
          </cell>
          <cell r="I43">
            <v>0</v>
          </cell>
          <cell r="J43">
            <v>0</v>
          </cell>
          <cell r="K43">
            <v>0</v>
          </cell>
          <cell r="L43">
            <v>0</v>
          </cell>
          <cell r="M43">
            <v>0</v>
          </cell>
        </row>
        <row r="44">
          <cell r="A44" t="str">
            <v>Currant Creek CCCT 1B Duct Firing</v>
          </cell>
          <cell r="B44">
            <v>0</v>
          </cell>
          <cell r="C44">
            <v>0</v>
          </cell>
          <cell r="D44">
            <v>0</v>
          </cell>
          <cell r="E44">
            <v>0</v>
          </cell>
          <cell r="F44">
            <v>0</v>
          </cell>
          <cell r="G44">
            <v>0</v>
          </cell>
          <cell r="H44">
            <v>0</v>
          </cell>
          <cell r="I44">
            <v>0</v>
          </cell>
          <cell r="J44">
            <v>0</v>
          </cell>
          <cell r="K44">
            <v>0</v>
          </cell>
          <cell r="L44">
            <v>0</v>
          </cell>
          <cell r="M44">
            <v>0</v>
          </cell>
        </row>
        <row r="45">
          <cell r="A45" t="str">
            <v>Dave Johnston 1</v>
          </cell>
          <cell r="B45">
            <v>0</v>
          </cell>
          <cell r="C45">
            <v>0</v>
          </cell>
          <cell r="D45">
            <v>0</v>
          </cell>
          <cell r="E45">
            <v>0</v>
          </cell>
          <cell r="F45">
            <v>0</v>
          </cell>
          <cell r="G45">
            <v>0</v>
          </cell>
          <cell r="H45">
            <v>0</v>
          </cell>
          <cell r="I45">
            <v>0</v>
          </cell>
          <cell r="J45">
            <v>0</v>
          </cell>
          <cell r="K45">
            <v>0</v>
          </cell>
          <cell r="L45">
            <v>0</v>
          </cell>
          <cell r="M45">
            <v>0</v>
          </cell>
        </row>
        <row r="46">
          <cell r="A46" t="str">
            <v>Dave Johnston 2</v>
          </cell>
          <cell r="B46">
            <v>0</v>
          </cell>
          <cell r="C46">
            <v>0</v>
          </cell>
          <cell r="D46">
            <v>0</v>
          </cell>
          <cell r="E46">
            <v>0</v>
          </cell>
          <cell r="F46">
            <v>0</v>
          </cell>
          <cell r="G46">
            <v>0</v>
          </cell>
          <cell r="H46">
            <v>0</v>
          </cell>
          <cell r="I46">
            <v>0</v>
          </cell>
          <cell r="J46">
            <v>0</v>
          </cell>
          <cell r="K46">
            <v>0</v>
          </cell>
          <cell r="L46">
            <v>0</v>
          </cell>
          <cell r="M46">
            <v>0</v>
          </cell>
        </row>
        <row r="47">
          <cell r="A47" t="str">
            <v>Dave Johnston 3</v>
          </cell>
          <cell r="B47">
            <v>0</v>
          </cell>
          <cell r="C47">
            <v>0</v>
          </cell>
          <cell r="D47">
            <v>0</v>
          </cell>
          <cell r="E47">
            <v>0</v>
          </cell>
          <cell r="F47">
            <v>0</v>
          </cell>
          <cell r="G47">
            <v>0</v>
          </cell>
          <cell r="H47">
            <v>0</v>
          </cell>
          <cell r="I47">
            <v>0</v>
          </cell>
          <cell r="J47">
            <v>0</v>
          </cell>
          <cell r="K47">
            <v>0</v>
          </cell>
          <cell r="L47">
            <v>0</v>
          </cell>
          <cell r="M47">
            <v>0</v>
          </cell>
        </row>
        <row r="48">
          <cell r="A48" t="str">
            <v>Dave Johnston 4</v>
          </cell>
          <cell r="B48">
            <v>0</v>
          </cell>
          <cell r="C48">
            <v>0</v>
          </cell>
          <cell r="D48">
            <v>0</v>
          </cell>
          <cell r="E48">
            <v>0</v>
          </cell>
          <cell r="F48">
            <v>0</v>
          </cell>
          <cell r="G48">
            <v>0</v>
          </cell>
          <cell r="H48">
            <v>0</v>
          </cell>
          <cell r="I48">
            <v>0</v>
          </cell>
          <cell r="J48">
            <v>0</v>
          </cell>
          <cell r="K48">
            <v>0</v>
          </cell>
          <cell r="L48">
            <v>0</v>
          </cell>
          <cell r="M48">
            <v>0</v>
          </cell>
        </row>
        <row r="49">
          <cell r="A49" t="str">
            <v>Douglas - Wells</v>
          </cell>
          <cell r="B49">
            <v>0</v>
          </cell>
          <cell r="C49">
            <v>0</v>
          </cell>
          <cell r="D49">
            <v>0</v>
          </cell>
          <cell r="E49">
            <v>0</v>
          </cell>
          <cell r="F49">
            <v>0</v>
          </cell>
          <cell r="G49">
            <v>0</v>
          </cell>
          <cell r="H49">
            <v>0</v>
          </cell>
          <cell r="I49">
            <v>0</v>
          </cell>
          <cell r="J49">
            <v>0</v>
          </cell>
          <cell r="K49">
            <v>0</v>
          </cell>
          <cell r="L49">
            <v>0</v>
          </cell>
          <cell r="M49">
            <v>0</v>
          </cell>
        </row>
        <row r="50">
          <cell r="A50" t="str">
            <v>Eagle Point</v>
          </cell>
          <cell r="B50">
            <v>0</v>
          </cell>
          <cell r="C50">
            <v>0</v>
          </cell>
          <cell r="D50">
            <v>0</v>
          </cell>
          <cell r="E50">
            <v>0</v>
          </cell>
          <cell r="F50">
            <v>0</v>
          </cell>
          <cell r="G50">
            <v>0</v>
          </cell>
          <cell r="H50">
            <v>0</v>
          </cell>
          <cell r="I50">
            <v>0</v>
          </cell>
          <cell r="J50">
            <v>0</v>
          </cell>
          <cell r="K50">
            <v>0</v>
          </cell>
          <cell r="L50">
            <v>0</v>
          </cell>
          <cell r="M50">
            <v>0</v>
          </cell>
        </row>
        <row r="51">
          <cell r="A51" t="str">
            <v>East</v>
          </cell>
          <cell r="B51">
            <v>0</v>
          </cell>
          <cell r="C51">
            <v>0</v>
          </cell>
          <cell r="D51">
            <v>0</v>
          </cell>
          <cell r="E51">
            <v>0</v>
          </cell>
          <cell r="F51">
            <v>0</v>
          </cell>
          <cell r="G51">
            <v>0</v>
          </cell>
          <cell r="H51">
            <v>0</v>
          </cell>
          <cell r="I51">
            <v>0</v>
          </cell>
          <cell r="J51">
            <v>0</v>
          </cell>
          <cell r="K51">
            <v>0</v>
          </cell>
          <cell r="L51">
            <v>0</v>
          </cell>
          <cell r="M51">
            <v>0</v>
          </cell>
        </row>
        <row r="52">
          <cell r="A52" t="str">
            <v>East Side</v>
          </cell>
          <cell r="B52">
            <v>0</v>
          </cell>
          <cell r="C52">
            <v>0</v>
          </cell>
          <cell r="D52">
            <v>0</v>
          </cell>
          <cell r="E52">
            <v>0</v>
          </cell>
          <cell r="F52">
            <v>0</v>
          </cell>
          <cell r="G52">
            <v>0</v>
          </cell>
          <cell r="H52">
            <v>0</v>
          </cell>
          <cell r="I52">
            <v>0</v>
          </cell>
          <cell r="J52">
            <v>0</v>
          </cell>
          <cell r="K52">
            <v>0</v>
          </cell>
          <cell r="L52">
            <v>0</v>
          </cell>
          <cell r="M52">
            <v>0</v>
          </cell>
        </row>
        <row r="53">
          <cell r="A53" t="str">
            <v>Fall Creek</v>
          </cell>
          <cell r="B53">
            <v>0</v>
          </cell>
          <cell r="C53">
            <v>0</v>
          </cell>
          <cell r="D53">
            <v>0</v>
          </cell>
          <cell r="E53">
            <v>0</v>
          </cell>
          <cell r="F53">
            <v>0</v>
          </cell>
          <cell r="G53">
            <v>0</v>
          </cell>
          <cell r="H53">
            <v>0</v>
          </cell>
          <cell r="I53">
            <v>0</v>
          </cell>
          <cell r="J53">
            <v>0</v>
          </cell>
          <cell r="K53">
            <v>0</v>
          </cell>
          <cell r="L53">
            <v>0</v>
          </cell>
          <cell r="M53">
            <v>0</v>
          </cell>
        </row>
        <row r="54">
          <cell r="A54" t="str">
            <v>Fish Creek</v>
          </cell>
          <cell r="B54">
            <v>0</v>
          </cell>
          <cell r="C54">
            <v>0</v>
          </cell>
          <cell r="D54">
            <v>0</v>
          </cell>
          <cell r="E54">
            <v>0</v>
          </cell>
          <cell r="F54">
            <v>0</v>
          </cell>
          <cell r="G54">
            <v>0</v>
          </cell>
          <cell r="H54">
            <v>0</v>
          </cell>
          <cell r="I54">
            <v>0</v>
          </cell>
          <cell r="J54">
            <v>0</v>
          </cell>
          <cell r="K54">
            <v>0</v>
          </cell>
          <cell r="L54">
            <v>0</v>
          </cell>
          <cell r="M54">
            <v>0</v>
          </cell>
        </row>
        <row r="55">
          <cell r="A55" t="str">
            <v>Four Corners -&gt; Cholla</v>
          </cell>
          <cell r="B55">
            <v>0</v>
          </cell>
          <cell r="C55">
            <v>0</v>
          </cell>
          <cell r="D55">
            <v>0</v>
          </cell>
          <cell r="E55">
            <v>0</v>
          </cell>
          <cell r="F55">
            <v>0</v>
          </cell>
          <cell r="G55">
            <v>0</v>
          </cell>
          <cell r="H55">
            <v>0</v>
          </cell>
          <cell r="I55">
            <v>0</v>
          </cell>
          <cell r="J55">
            <v>0</v>
          </cell>
          <cell r="K55">
            <v>0</v>
          </cell>
          <cell r="L55">
            <v>0</v>
          </cell>
          <cell r="M55">
            <v>0</v>
          </cell>
        </row>
        <row r="56">
          <cell r="A56" t="str">
            <v>Four Corners -&gt; Utah South</v>
          </cell>
          <cell r="B56">
            <v>0</v>
          </cell>
          <cell r="C56">
            <v>0</v>
          </cell>
          <cell r="D56">
            <v>0</v>
          </cell>
          <cell r="E56">
            <v>0</v>
          </cell>
          <cell r="F56">
            <v>0</v>
          </cell>
          <cell r="G56">
            <v>0</v>
          </cell>
          <cell r="H56">
            <v>0</v>
          </cell>
          <cell r="I56">
            <v>0</v>
          </cell>
          <cell r="J56">
            <v>0</v>
          </cell>
          <cell r="K56">
            <v>0</v>
          </cell>
          <cell r="L56">
            <v>0</v>
          </cell>
          <cell r="M56">
            <v>0</v>
          </cell>
        </row>
        <row r="57">
          <cell r="A57" t="str">
            <v>Gadsby 1</v>
          </cell>
          <cell r="B57">
            <v>0</v>
          </cell>
          <cell r="C57">
            <v>0</v>
          </cell>
          <cell r="D57">
            <v>0</v>
          </cell>
          <cell r="E57">
            <v>0</v>
          </cell>
          <cell r="F57">
            <v>0</v>
          </cell>
          <cell r="G57">
            <v>0</v>
          </cell>
          <cell r="H57">
            <v>0</v>
          </cell>
          <cell r="I57">
            <v>0</v>
          </cell>
          <cell r="J57">
            <v>0</v>
          </cell>
          <cell r="K57">
            <v>0</v>
          </cell>
          <cell r="L57">
            <v>0</v>
          </cell>
          <cell r="M57">
            <v>0</v>
          </cell>
        </row>
        <row r="58">
          <cell r="A58" t="str">
            <v>Gadsby 2</v>
          </cell>
          <cell r="B58">
            <v>0</v>
          </cell>
          <cell r="C58">
            <v>0</v>
          </cell>
          <cell r="D58">
            <v>0</v>
          </cell>
          <cell r="E58">
            <v>0</v>
          </cell>
          <cell r="F58">
            <v>0</v>
          </cell>
          <cell r="G58">
            <v>0</v>
          </cell>
          <cell r="H58">
            <v>0</v>
          </cell>
          <cell r="I58">
            <v>0</v>
          </cell>
          <cell r="J58">
            <v>0</v>
          </cell>
          <cell r="K58">
            <v>0</v>
          </cell>
          <cell r="L58">
            <v>0</v>
          </cell>
          <cell r="M58">
            <v>0</v>
          </cell>
        </row>
        <row r="59">
          <cell r="A59" t="str">
            <v>Gadsby 3</v>
          </cell>
          <cell r="B59">
            <v>0</v>
          </cell>
          <cell r="C59">
            <v>0</v>
          </cell>
          <cell r="D59">
            <v>0</v>
          </cell>
          <cell r="E59">
            <v>0</v>
          </cell>
          <cell r="F59">
            <v>0</v>
          </cell>
          <cell r="G59">
            <v>0</v>
          </cell>
          <cell r="H59">
            <v>0</v>
          </cell>
          <cell r="I59">
            <v>0</v>
          </cell>
          <cell r="J59">
            <v>0</v>
          </cell>
          <cell r="K59">
            <v>0</v>
          </cell>
          <cell r="L59">
            <v>0</v>
          </cell>
          <cell r="M59">
            <v>0</v>
          </cell>
        </row>
        <row r="60">
          <cell r="A60" t="str">
            <v>Gadsby 4</v>
          </cell>
          <cell r="B60">
            <v>0</v>
          </cell>
          <cell r="C60">
            <v>0</v>
          </cell>
          <cell r="D60">
            <v>0</v>
          </cell>
          <cell r="E60">
            <v>0</v>
          </cell>
          <cell r="F60">
            <v>0</v>
          </cell>
          <cell r="G60">
            <v>0</v>
          </cell>
          <cell r="H60">
            <v>0</v>
          </cell>
          <cell r="I60">
            <v>0</v>
          </cell>
          <cell r="J60">
            <v>0</v>
          </cell>
          <cell r="K60">
            <v>0</v>
          </cell>
          <cell r="L60">
            <v>0</v>
          </cell>
          <cell r="M60">
            <v>0</v>
          </cell>
        </row>
        <row r="61">
          <cell r="A61" t="str">
            <v>Gadsby 5</v>
          </cell>
          <cell r="B61">
            <v>0</v>
          </cell>
          <cell r="C61">
            <v>0</v>
          </cell>
          <cell r="D61">
            <v>0</v>
          </cell>
          <cell r="E61">
            <v>0</v>
          </cell>
          <cell r="F61">
            <v>0</v>
          </cell>
          <cell r="G61">
            <v>0</v>
          </cell>
          <cell r="H61">
            <v>0</v>
          </cell>
          <cell r="I61">
            <v>0</v>
          </cell>
          <cell r="J61">
            <v>0</v>
          </cell>
          <cell r="K61">
            <v>0</v>
          </cell>
          <cell r="L61">
            <v>0</v>
          </cell>
          <cell r="M61">
            <v>0</v>
          </cell>
        </row>
        <row r="62">
          <cell r="A62" t="str">
            <v>Gadsby 6</v>
          </cell>
          <cell r="B62">
            <v>0</v>
          </cell>
          <cell r="C62">
            <v>0</v>
          </cell>
          <cell r="D62">
            <v>0</v>
          </cell>
          <cell r="E62">
            <v>0</v>
          </cell>
          <cell r="F62">
            <v>0</v>
          </cell>
          <cell r="G62">
            <v>0</v>
          </cell>
          <cell r="H62">
            <v>0</v>
          </cell>
          <cell r="I62">
            <v>0</v>
          </cell>
          <cell r="J62">
            <v>0</v>
          </cell>
          <cell r="K62">
            <v>0</v>
          </cell>
          <cell r="L62">
            <v>0</v>
          </cell>
          <cell r="M62">
            <v>0</v>
          </cell>
        </row>
        <row r="63">
          <cell r="A63" t="str">
            <v>Gas Peakers Non-Spin Credit East</v>
          </cell>
          <cell r="B63">
            <v>0</v>
          </cell>
          <cell r="C63">
            <v>0</v>
          </cell>
          <cell r="D63">
            <v>0</v>
          </cell>
          <cell r="E63">
            <v>0</v>
          </cell>
          <cell r="F63">
            <v>11856</v>
          </cell>
          <cell r="G63">
            <v>4275</v>
          </cell>
          <cell r="H63">
            <v>4446</v>
          </cell>
          <cell r="I63">
            <v>4446</v>
          </cell>
          <cell r="J63">
            <v>4275</v>
          </cell>
          <cell r="K63">
            <v>4617</v>
          </cell>
          <cell r="L63">
            <v>171</v>
          </cell>
          <cell r="M63">
            <v>0</v>
          </cell>
        </row>
        <row r="64">
          <cell r="A64" t="str">
            <v>Goshen -&gt; Path C</v>
          </cell>
          <cell r="B64">
            <v>0</v>
          </cell>
          <cell r="C64">
            <v>0</v>
          </cell>
          <cell r="D64">
            <v>0</v>
          </cell>
          <cell r="E64">
            <v>0</v>
          </cell>
          <cell r="F64">
            <v>0</v>
          </cell>
          <cell r="G64">
            <v>0</v>
          </cell>
          <cell r="H64">
            <v>0</v>
          </cell>
          <cell r="I64">
            <v>0</v>
          </cell>
          <cell r="J64">
            <v>0</v>
          </cell>
          <cell r="K64">
            <v>0</v>
          </cell>
          <cell r="L64">
            <v>0</v>
          </cell>
          <cell r="M64">
            <v>0</v>
          </cell>
        </row>
        <row r="65">
          <cell r="A65" t="str">
            <v>Grant - Priest Rapids</v>
          </cell>
          <cell r="B65">
            <v>0</v>
          </cell>
          <cell r="C65">
            <v>0</v>
          </cell>
          <cell r="D65">
            <v>0</v>
          </cell>
          <cell r="E65">
            <v>0</v>
          </cell>
          <cell r="F65">
            <v>0</v>
          </cell>
          <cell r="G65">
            <v>0</v>
          </cell>
          <cell r="H65">
            <v>0</v>
          </cell>
          <cell r="I65">
            <v>0</v>
          </cell>
          <cell r="J65">
            <v>0</v>
          </cell>
          <cell r="K65">
            <v>0</v>
          </cell>
          <cell r="L65">
            <v>0</v>
          </cell>
          <cell r="M65">
            <v>0</v>
          </cell>
        </row>
        <row r="66">
          <cell r="A66" t="str">
            <v>Grant - Wanapum</v>
          </cell>
          <cell r="B66">
            <v>0</v>
          </cell>
          <cell r="C66">
            <v>0</v>
          </cell>
          <cell r="D66">
            <v>0</v>
          </cell>
          <cell r="E66">
            <v>0</v>
          </cell>
          <cell r="F66">
            <v>0</v>
          </cell>
          <cell r="G66">
            <v>0</v>
          </cell>
          <cell r="H66">
            <v>0</v>
          </cell>
          <cell r="I66">
            <v>0</v>
          </cell>
          <cell r="J66">
            <v>0</v>
          </cell>
          <cell r="K66">
            <v>0</v>
          </cell>
          <cell r="L66">
            <v>0</v>
          </cell>
          <cell r="M66">
            <v>0</v>
          </cell>
        </row>
        <row r="67">
          <cell r="A67" t="str">
            <v>Grant Priest Rapids Development</v>
          </cell>
          <cell r="B67">
            <v>0</v>
          </cell>
          <cell r="C67">
            <v>0</v>
          </cell>
          <cell r="D67">
            <v>0</v>
          </cell>
          <cell r="E67">
            <v>0</v>
          </cell>
          <cell r="F67">
            <v>0</v>
          </cell>
          <cell r="G67">
            <v>0</v>
          </cell>
          <cell r="H67">
            <v>0</v>
          </cell>
          <cell r="I67">
            <v>0</v>
          </cell>
          <cell r="J67">
            <v>0</v>
          </cell>
          <cell r="K67">
            <v>0</v>
          </cell>
          <cell r="L67">
            <v>0</v>
          </cell>
          <cell r="M67">
            <v>0</v>
          </cell>
        </row>
        <row r="68">
          <cell r="A68" t="str">
            <v>Grant Wanapum Development</v>
          </cell>
          <cell r="B68">
            <v>0</v>
          </cell>
          <cell r="C68">
            <v>0</v>
          </cell>
          <cell r="D68">
            <v>0</v>
          </cell>
          <cell r="E68">
            <v>0</v>
          </cell>
          <cell r="F68">
            <v>0</v>
          </cell>
          <cell r="G68">
            <v>0</v>
          </cell>
          <cell r="H68">
            <v>0</v>
          </cell>
          <cell r="I68">
            <v>0</v>
          </cell>
          <cell r="J68">
            <v>0</v>
          </cell>
          <cell r="K68">
            <v>0</v>
          </cell>
          <cell r="L68">
            <v>0</v>
          </cell>
          <cell r="M68">
            <v>0</v>
          </cell>
        </row>
        <row r="69">
          <cell r="A69" t="str">
            <v>Hayden 1</v>
          </cell>
          <cell r="B69">
            <v>0</v>
          </cell>
          <cell r="C69">
            <v>0</v>
          </cell>
          <cell r="D69">
            <v>0</v>
          </cell>
          <cell r="E69">
            <v>0</v>
          </cell>
          <cell r="F69">
            <v>0</v>
          </cell>
          <cell r="G69">
            <v>0</v>
          </cell>
          <cell r="H69">
            <v>0</v>
          </cell>
          <cell r="I69">
            <v>0</v>
          </cell>
          <cell r="J69">
            <v>0</v>
          </cell>
          <cell r="K69">
            <v>0</v>
          </cell>
          <cell r="L69">
            <v>0</v>
          </cell>
          <cell r="M69">
            <v>0</v>
          </cell>
        </row>
        <row r="70">
          <cell r="A70" t="str">
            <v>Hayden 2</v>
          </cell>
          <cell r="B70">
            <v>0</v>
          </cell>
          <cell r="C70">
            <v>0</v>
          </cell>
          <cell r="D70">
            <v>0</v>
          </cell>
          <cell r="E70">
            <v>0</v>
          </cell>
          <cell r="F70">
            <v>0</v>
          </cell>
          <cell r="G70">
            <v>0</v>
          </cell>
          <cell r="H70">
            <v>0</v>
          </cell>
          <cell r="I70">
            <v>0</v>
          </cell>
          <cell r="J70">
            <v>0</v>
          </cell>
          <cell r="K70">
            <v>0</v>
          </cell>
          <cell r="L70">
            <v>0</v>
          </cell>
          <cell r="M70">
            <v>0</v>
          </cell>
        </row>
        <row r="71">
          <cell r="A71" t="str">
            <v>Hermiston 1 Owned</v>
          </cell>
          <cell r="B71">
            <v>0</v>
          </cell>
          <cell r="C71">
            <v>0</v>
          </cell>
          <cell r="D71">
            <v>0</v>
          </cell>
          <cell r="E71">
            <v>0</v>
          </cell>
          <cell r="F71">
            <v>0</v>
          </cell>
          <cell r="G71">
            <v>0</v>
          </cell>
          <cell r="H71">
            <v>0</v>
          </cell>
          <cell r="I71">
            <v>0</v>
          </cell>
          <cell r="J71">
            <v>0</v>
          </cell>
          <cell r="K71">
            <v>0</v>
          </cell>
          <cell r="L71">
            <v>0</v>
          </cell>
          <cell r="M71">
            <v>0</v>
          </cell>
        </row>
        <row r="72">
          <cell r="A72" t="str">
            <v>Hermiston 2 Owned</v>
          </cell>
          <cell r="B72">
            <v>0</v>
          </cell>
          <cell r="C72">
            <v>0</v>
          </cell>
          <cell r="D72">
            <v>0</v>
          </cell>
          <cell r="E72">
            <v>0</v>
          </cell>
          <cell r="F72">
            <v>0</v>
          </cell>
          <cell r="G72">
            <v>0</v>
          </cell>
          <cell r="H72">
            <v>0</v>
          </cell>
          <cell r="I72">
            <v>0</v>
          </cell>
          <cell r="J72">
            <v>0</v>
          </cell>
          <cell r="K72">
            <v>0</v>
          </cell>
          <cell r="L72">
            <v>0</v>
          </cell>
          <cell r="M72">
            <v>0</v>
          </cell>
        </row>
        <row r="73">
          <cell r="A73" t="str">
            <v>Hunter 1</v>
          </cell>
          <cell r="B73">
            <v>0</v>
          </cell>
          <cell r="C73">
            <v>0</v>
          </cell>
          <cell r="D73">
            <v>0</v>
          </cell>
          <cell r="E73">
            <v>0</v>
          </cell>
          <cell r="F73">
            <v>0</v>
          </cell>
          <cell r="G73">
            <v>0</v>
          </cell>
          <cell r="H73">
            <v>0</v>
          </cell>
          <cell r="I73">
            <v>0</v>
          </cell>
          <cell r="J73">
            <v>0</v>
          </cell>
          <cell r="K73">
            <v>0</v>
          </cell>
          <cell r="L73">
            <v>0</v>
          </cell>
          <cell r="M73">
            <v>0</v>
          </cell>
        </row>
        <row r="74">
          <cell r="A74" t="str">
            <v>Hunter 2</v>
          </cell>
          <cell r="B74">
            <v>0</v>
          </cell>
          <cell r="C74">
            <v>0</v>
          </cell>
          <cell r="D74">
            <v>0</v>
          </cell>
          <cell r="E74">
            <v>0</v>
          </cell>
          <cell r="F74">
            <v>0</v>
          </cell>
          <cell r="G74">
            <v>0</v>
          </cell>
          <cell r="H74">
            <v>0</v>
          </cell>
          <cell r="I74">
            <v>0</v>
          </cell>
          <cell r="J74">
            <v>0</v>
          </cell>
          <cell r="K74">
            <v>0</v>
          </cell>
          <cell r="L74">
            <v>0</v>
          </cell>
          <cell r="M74">
            <v>0</v>
          </cell>
        </row>
        <row r="75">
          <cell r="A75" t="str">
            <v>Hunter 3</v>
          </cell>
          <cell r="B75">
            <v>0</v>
          </cell>
          <cell r="C75">
            <v>0</v>
          </cell>
          <cell r="D75">
            <v>0</v>
          </cell>
          <cell r="E75">
            <v>0</v>
          </cell>
          <cell r="F75">
            <v>0</v>
          </cell>
          <cell r="G75">
            <v>0</v>
          </cell>
          <cell r="H75">
            <v>0</v>
          </cell>
          <cell r="I75">
            <v>0</v>
          </cell>
          <cell r="J75">
            <v>0</v>
          </cell>
          <cell r="K75">
            <v>0</v>
          </cell>
          <cell r="L75">
            <v>0</v>
          </cell>
          <cell r="M75">
            <v>0</v>
          </cell>
        </row>
        <row r="76">
          <cell r="A76" t="str">
            <v>Huntington 1</v>
          </cell>
          <cell r="B76">
            <v>0</v>
          </cell>
          <cell r="C76">
            <v>0</v>
          </cell>
          <cell r="D76">
            <v>0</v>
          </cell>
          <cell r="E76">
            <v>0</v>
          </cell>
          <cell r="F76">
            <v>0</v>
          </cell>
          <cell r="G76">
            <v>0</v>
          </cell>
          <cell r="H76">
            <v>0</v>
          </cell>
          <cell r="I76">
            <v>0</v>
          </cell>
          <cell r="J76">
            <v>0</v>
          </cell>
          <cell r="K76">
            <v>0</v>
          </cell>
          <cell r="L76">
            <v>0</v>
          </cell>
          <cell r="M76">
            <v>0</v>
          </cell>
        </row>
        <row r="77">
          <cell r="A77" t="str">
            <v>Huntington 2</v>
          </cell>
          <cell r="B77">
            <v>0</v>
          </cell>
          <cell r="C77">
            <v>0</v>
          </cell>
          <cell r="D77">
            <v>0</v>
          </cell>
          <cell r="E77">
            <v>0</v>
          </cell>
          <cell r="F77">
            <v>0</v>
          </cell>
          <cell r="G77">
            <v>0</v>
          </cell>
          <cell r="H77">
            <v>0</v>
          </cell>
          <cell r="I77">
            <v>0</v>
          </cell>
          <cell r="J77">
            <v>0</v>
          </cell>
          <cell r="K77">
            <v>0</v>
          </cell>
          <cell r="L77">
            <v>0</v>
          </cell>
          <cell r="M77">
            <v>0</v>
          </cell>
        </row>
        <row r="78">
          <cell r="A78" t="str">
            <v>Idaho -&gt; Goshen</v>
          </cell>
          <cell r="B78">
            <v>0</v>
          </cell>
          <cell r="C78">
            <v>0</v>
          </cell>
          <cell r="D78">
            <v>0</v>
          </cell>
          <cell r="E78">
            <v>0</v>
          </cell>
          <cell r="F78">
            <v>0</v>
          </cell>
          <cell r="G78">
            <v>0</v>
          </cell>
          <cell r="H78">
            <v>0</v>
          </cell>
          <cell r="I78">
            <v>0</v>
          </cell>
          <cell r="J78">
            <v>0</v>
          </cell>
          <cell r="K78">
            <v>0</v>
          </cell>
          <cell r="L78">
            <v>0</v>
          </cell>
          <cell r="M78">
            <v>0</v>
          </cell>
        </row>
        <row r="79">
          <cell r="A79" t="str">
            <v>Idaho -&gt; Path C</v>
          </cell>
          <cell r="B79">
            <v>0</v>
          </cell>
          <cell r="C79">
            <v>0</v>
          </cell>
          <cell r="D79">
            <v>0</v>
          </cell>
          <cell r="E79">
            <v>0</v>
          </cell>
          <cell r="F79">
            <v>0</v>
          </cell>
          <cell r="G79">
            <v>0</v>
          </cell>
          <cell r="H79">
            <v>0</v>
          </cell>
          <cell r="I79">
            <v>0</v>
          </cell>
          <cell r="J79">
            <v>0</v>
          </cell>
          <cell r="K79">
            <v>0</v>
          </cell>
          <cell r="L79">
            <v>0</v>
          </cell>
          <cell r="M79">
            <v>0</v>
          </cell>
        </row>
        <row r="80">
          <cell r="A80" t="str">
            <v>Idaho -&gt; Path C STF</v>
          </cell>
          <cell r="B80">
            <v>0</v>
          </cell>
          <cell r="C80">
            <v>0</v>
          </cell>
          <cell r="D80">
            <v>0</v>
          </cell>
          <cell r="E80">
            <v>0</v>
          </cell>
          <cell r="F80">
            <v>0</v>
          </cell>
          <cell r="G80">
            <v>0</v>
          </cell>
          <cell r="H80">
            <v>0</v>
          </cell>
          <cell r="I80">
            <v>0</v>
          </cell>
          <cell r="J80">
            <v>0</v>
          </cell>
          <cell r="K80">
            <v>0</v>
          </cell>
          <cell r="L80">
            <v>0</v>
          </cell>
          <cell r="M80">
            <v>0</v>
          </cell>
        </row>
        <row r="81">
          <cell r="A81" t="str">
            <v>Idaho -&gt; Walla Walla</v>
          </cell>
          <cell r="B81">
            <v>0</v>
          </cell>
          <cell r="C81">
            <v>0</v>
          </cell>
          <cell r="D81">
            <v>0</v>
          </cell>
          <cell r="E81">
            <v>0</v>
          </cell>
          <cell r="F81">
            <v>0</v>
          </cell>
          <cell r="G81">
            <v>0</v>
          </cell>
          <cell r="H81">
            <v>0</v>
          </cell>
          <cell r="I81">
            <v>0</v>
          </cell>
          <cell r="J81">
            <v>0</v>
          </cell>
          <cell r="K81">
            <v>0</v>
          </cell>
          <cell r="L81">
            <v>0</v>
          </cell>
          <cell r="M81">
            <v>0</v>
          </cell>
        </row>
        <row r="82">
          <cell r="A82" t="str">
            <v>Idaho -&gt; West Main</v>
          </cell>
          <cell r="B82">
            <v>0</v>
          </cell>
          <cell r="C82">
            <v>0</v>
          </cell>
          <cell r="D82">
            <v>0</v>
          </cell>
          <cell r="E82">
            <v>0</v>
          </cell>
          <cell r="F82">
            <v>0</v>
          </cell>
          <cell r="G82">
            <v>0</v>
          </cell>
          <cell r="H82">
            <v>0</v>
          </cell>
          <cell r="I82">
            <v>0</v>
          </cell>
          <cell r="J82">
            <v>0</v>
          </cell>
          <cell r="K82">
            <v>0</v>
          </cell>
          <cell r="L82">
            <v>0</v>
          </cell>
          <cell r="M82">
            <v>0</v>
          </cell>
        </row>
        <row r="83">
          <cell r="A83" t="str">
            <v>Iron Gate</v>
          </cell>
          <cell r="B83">
            <v>0</v>
          </cell>
          <cell r="C83">
            <v>0</v>
          </cell>
          <cell r="D83">
            <v>0</v>
          </cell>
          <cell r="E83">
            <v>0</v>
          </cell>
          <cell r="F83">
            <v>0</v>
          </cell>
          <cell r="G83">
            <v>0</v>
          </cell>
          <cell r="H83">
            <v>0</v>
          </cell>
          <cell r="I83">
            <v>0</v>
          </cell>
          <cell r="J83">
            <v>0</v>
          </cell>
          <cell r="K83">
            <v>0</v>
          </cell>
          <cell r="L83">
            <v>0</v>
          </cell>
          <cell r="M83">
            <v>0</v>
          </cell>
        </row>
        <row r="84">
          <cell r="A84" t="str">
            <v>JCBoyle</v>
          </cell>
          <cell r="B84">
            <v>0</v>
          </cell>
          <cell r="C84">
            <v>0</v>
          </cell>
          <cell r="D84">
            <v>0</v>
          </cell>
          <cell r="E84">
            <v>0</v>
          </cell>
          <cell r="F84">
            <v>0</v>
          </cell>
          <cell r="G84">
            <v>0</v>
          </cell>
          <cell r="H84">
            <v>0</v>
          </cell>
          <cell r="I84">
            <v>0</v>
          </cell>
          <cell r="J84">
            <v>0</v>
          </cell>
          <cell r="K84">
            <v>0</v>
          </cell>
          <cell r="L84">
            <v>0</v>
          </cell>
          <cell r="M84">
            <v>0</v>
          </cell>
        </row>
        <row r="85">
          <cell r="A85" t="str">
            <v>Jim Bridger -&gt; Idaho</v>
          </cell>
          <cell r="B85">
            <v>0</v>
          </cell>
          <cell r="C85">
            <v>0</v>
          </cell>
          <cell r="D85">
            <v>0</v>
          </cell>
          <cell r="E85">
            <v>0</v>
          </cell>
          <cell r="F85">
            <v>0</v>
          </cell>
          <cell r="G85">
            <v>0</v>
          </cell>
          <cell r="H85">
            <v>0</v>
          </cell>
          <cell r="I85">
            <v>0</v>
          </cell>
          <cell r="J85">
            <v>0</v>
          </cell>
          <cell r="K85">
            <v>0</v>
          </cell>
          <cell r="L85">
            <v>0</v>
          </cell>
          <cell r="M85">
            <v>0</v>
          </cell>
        </row>
        <row r="86">
          <cell r="A86" t="str">
            <v>Jim Bridger -&gt; Path C</v>
          </cell>
          <cell r="B86">
            <v>0</v>
          </cell>
          <cell r="C86">
            <v>0</v>
          </cell>
          <cell r="D86">
            <v>0</v>
          </cell>
          <cell r="E86">
            <v>0</v>
          </cell>
          <cell r="F86">
            <v>0</v>
          </cell>
          <cell r="G86">
            <v>0</v>
          </cell>
          <cell r="H86">
            <v>0</v>
          </cell>
          <cell r="I86">
            <v>0</v>
          </cell>
          <cell r="J86">
            <v>0</v>
          </cell>
          <cell r="K86">
            <v>0</v>
          </cell>
          <cell r="L86">
            <v>0</v>
          </cell>
          <cell r="M86">
            <v>0</v>
          </cell>
        </row>
        <row r="87">
          <cell r="A87" t="str">
            <v>Jim Bridger -&gt; Wyoming</v>
          </cell>
          <cell r="B87">
            <v>0</v>
          </cell>
          <cell r="C87">
            <v>0</v>
          </cell>
          <cell r="D87">
            <v>0</v>
          </cell>
          <cell r="E87">
            <v>0</v>
          </cell>
          <cell r="F87">
            <v>0</v>
          </cell>
          <cell r="G87">
            <v>0</v>
          </cell>
          <cell r="H87">
            <v>0</v>
          </cell>
          <cell r="I87">
            <v>0</v>
          </cell>
          <cell r="J87">
            <v>0</v>
          </cell>
          <cell r="K87">
            <v>0</v>
          </cell>
          <cell r="L87">
            <v>0</v>
          </cell>
          <cell r="M87">
            <v>0</v>
          </cell>
        </row>
        <row r="88">
          <cell r="A88" t="str">
            <v>Jim Bridger 1</v>
          </cell>
          <cell r="B88">
            <v>0</v>
          </cell>
          <cell r="C88">
            <v>0</v>
          </cell>
          <cell r="D88">
            <v>0</v>
          </cell>
          <cell r="E88">
            <v>0</v>
          </cell>
          <cell r="F88">
            <v>0</v>
          </cell>
          <cell r="G88">
            <v>0</v>
          </cell>
          <cell r="H88">
            <v>0</v>
          </cell>
          <cell r="I88">
            <v>0</v>
          </cell>
          <cell r="J88">
            <v>0</v>
          </cell>
          <cell r="K88">
            <v>0</v>
          </cell>
          <cell r="L88">
            <v>0</v>
          </cell>
          <cell r="M88">
            <v>0</v>
          </cell>
        </row>
        <row r="89">
          <cell r="A89" t="str">
            <v>Jim Bridger 2</v>
          </cell>
          <cell r="B89">
            <v>0</v>
          </cell>
          <cell r="C89">
            <v>0</v>
          </cell>
          <cell r="D89">
            <v>0</v>
          </cell>
          <cell r="E89">
            <v>0</v>
          </cell>
          <cell r="F89">
            <v>0</v>
          </cell>
          <cell r="G89">
            <v>0</v>
          </cell>
          <cell r="H89">
            <v>0</v>
          </cell>
          <cell r="I89">
            <v>0</v>
          </cell>
          <cell r="J89">
            <v>0</v>
          </cell>
          <cell r="K89">
            <v>0</v>
          </cell>
          <cell r="L89">
            <v>0</v>
          </cell>
          <cell r="M89">
            <v>0</v>
          </cell>
        </row>
        <row r="90">
          <cell r="A90" t="str">
            <v>Jim Bridger 3</v>
          </cell>
          <cell r="B90">
            <v>0</v>
          </cell>
          <cell r="C90">
            <v>0</v>
          </cell>
          <cell r="D90">
            <v>0</v>
          </cell>
          <cell r="E90">
            <v>0</v>
          </cell>
          <cell r="F90">
            <v>0</v>
          </cell>
          <cell r="G90">
            <v>0</v>
          </cell>
          <cell r="H90">
            <v>0</v>
          </cell>
          <cell r="I90">
            <v>0</v>
          </cell>
          <cell r="J90">
            <v>0</v>
          </cell>
          <cell r="K90">
            <v>0</v>
          </cell>
          <cell r="L90">
            <v>0</v>
          </cell>
          <cell r="M90">
            <v>0</v>
          </cell>
        </row>
        <row r="91">
          <cell r="A91" t="str">
            <v>Jim Bridger 4</v>
          </cell>
          <cell r="B91">
            <v>0</v>
          </cell>
          <cell r="C91">
            <v>0</v>
          </cell>
          <cell r="D91">
            <v>0</v>
          </cell>
          <cell r="E91">
            <v>0</v>
          </cell>
          <cell r="F91">
            <v>0</v>
          </cell>
          <cell r="G91">
            <v>0</v>
          </cell>
          <cell r="H91">
            <v>0</v>
          </cell>
          <cell r="I91">
            <v>0</v>
          </cell>
          <cell r="J91">
            <v>0</v>
          </cell>
          <cell r="K91">
            <v>0</v>
          </cell>
          <cell r="L91">
            <v>0</v>
          </cell>
          <cell r="M91">
            <v>0</v>
          </cell>
        </row>
        <row r="92">
          <cell r="A92" t="str">
            <v>Lake Side</v>
          </cell>
          <cell r="B92">
            <v>0</v>
          </cell>
          <cell r="C92">
            <v>0</v>
          </cell>
          <cell r="D92">
            <v>0</v>
          </cell>
          <cell r="E92">
            <v>0</v>
          </cell>
          <cell r="F92">
            <v>0</v>
          </cell>
          <cell r="G92">
            <v>0</v>
          </cell>
          <cell r="H92">
            <v>0</v>
          </cell>
          <cell r="I92">
            <v>0</v>
          </cell>
          <cell r="J92">
            <v>0</v>
          </cell>
          <cell r="K92">
            <v>0</v>
          </cell>
          <cell r="L92">
            <v>0</v>
          </cell>
          <cell r="M92">
            <v>0</v>
          </cell>
        </row>
        <row r="93">
          <cell r="A93" t="str">
            <v>Lake Side Augmentation</v>
          </cell>
          <cell r="B93">
            <v>0</v>
          </cell>
          <cell r="C93">
            <v>0</v>
          </cell>
          <cell r="D93">
            <v>0</v>
          </cell>
          <cell r="E93">
            <v>0</v>
          </cell>
          <cell r="F93">
            <v>0</v>
          </cell>
          <cell r="G93">
            <v>0</v>
          </cell>
          <cell r="H93">
            <v>0</v>
          </cell>
          <cell r="I93">
            <v>0</v>
          </cell>
          <cell r="J93">
            <v>0</v>
          </cell>
          <cell r="K93">
            <v>0</v>
          </cell>
          <cell r="L93">
            <v>0</v>
          </cell>
          <cell r="M93">
            <v>0</v>
          </cell>
        </row>
        <row r="94">
          <cell r="A94" t="str">
            <v>Lake Side Duct Firing</v>
          </cell>
          <cell r="B94">
            <v>0</v>
          </cell>
          <cell r="C94">
            <v>0</v>
          </cell>
          <cell r="D94">
            <v>0</v>
          </cell>
          <cell r="E94">
            <v>0</v>
          </cell>
          <cell r="F94">
            <v>0</v>
          </cell>
          <cell r="G94">
            <v>0</v>
          </cell>
          <cell r="H94">
            <v>0</v>
          </cell>
          <cell r="I94">
            <v>0</v>
          </cell>
          <cell r="J94">
            <v>0</v>
          </cell>
          <cell r="K94">
            <v>0</v>
          </cell>
          <cell r="L94">
            <v>0</v>
          </cell>
          <cell r="M94">
            <v>0</v>
          </cell>
        </row>
        <row r="95">
          <cell r="A95" t="str">
            <v>Lemolo 1</v>
          </cell>
          <cell r="B95">
            <v>0</v>
          </cell>
          <cell r="C95">
            <v>0</v>
          </cell>
          <cell r="D95">
            <v>0</v>
          </cell>
          <cell r="E95">
            <v>0</v>
          </cell>
          <cell r="F95">
            <v>0</v>
          </cell>
          <cell r="G95">
            <v>0</v>
          </cell>
          <cell r="H95">
            <v>0</v>
          </cell>
          <cell r="I95">
            <v>0</v>
          </cell>
          <cell r="J95">
            <v>0</v>
          </cell>
          <cell r="K95">
            <v>0</v>
          </cell>
          <cell r="L95">
            <v>0</v>
          </cell>
          <cell r="M95">
            <v>0</v>
          </cell>
        </row>
        <row r="96">
          <cell r="A96" t="str">
            <v>Lemolo 2</v>
          </cell>
          <cell r="B96">
            <v>0</v>
          </cell>
          <cell r="C96">
            <v>0</v>
          </cell>
          <cell r="D96">
            <v>0</v>
          </cell>
          <cell r="E96">
            <v>0</v>
          </cell>
          <cell r="F96">
            <v>0</v>
          </cell>
          <cell r="G96">
            <v>0</v>
          </cell>
          <cell r="H96">
            <v>0</v>
          </cell>
          <cell r="I96">
            <v>0</v>
          </cell>
          <cell r="J96">
            <v>0</v>
          </cell>
          <cell r="K96">
            <v>0</v>
          </cell>
          <cell r="L96">
            <v>0</v>
          </cell>
          <cell r="M96">
            <v>0</v>
          </cell>
        </row>
        <row r="97">
          <cell r="A97" t="str">
            <v>Little Mountain</v>
          </cell>
          <cell r="B97">
            <v>0</v>
          </cell>
          <cell r="C97">
            <v>0</v>
          </cell>
          <cell r="D97">
            <v>0</v>
          </cell>
          <cell r="E97">
            <v>0</v>
          </cell>
          <cell r="F97">
            <v>0</v>
          </cell>
          <cell r="G97">
            <v>0</v>
          </cell>
          <cell r="H97">
            <v>0</v>
          </cell>
          <cell r="I97">
            <v>0</v>
          </cell>
          <cell r="J97">
            <v>0</v>
          </cell>
          <cell r="K97">
            <v>0</v>
          </cell>
          <cell r="L97">
            <v>0</v>
          </cell>
          <cell r="M97">
            <v>0</v>
          </cell>
        </row>
        <row r="98">
          <cell r="A98" t="str">
            <v>Merwin</v>
          </cell>
          <cell r="B98">
            <v>0</v>
          </cell>
          <cell r="C98">
            <v>0</v>
          </cell>
          <cell r="D98">
            <v>0</v>
          </cell>
          <cell r="E98">
            <v>0</v>
          </cell>
          <cell r="F98">
            <v>0</v>
          </cell>
          <cell r="G98">
            <v>0</v>
          </cell>
          <cell r="H98">
            <v>0</v>
          </cell>
          <cell r="I98">
            <v>0</v>
          </cell>
          <cell r="J98">
            <v>0</v>
          </cell>
          <cell r="K98">
            <v>0</v>
          </cell>
          <cell r="L98">
            <v>0</v>
          </cell>
          <cell r="M98">
            <v>0</v>
          </cell>
        </row>
        <row r="99">
          <cell r="A99" t="str">
            <v>Mid Columbia -&gt; Walla Walla</v>
          </cell>
          <cell r="B99">
            <v>0</v>
          </cell>
          <cell r="C99">
            <v>0</v>
          </cell>
          <cell r="D99">
            <v>0</v>
          </cell>
          <cell r="E99">
            <v>0</v>
          </cell>
          <cell r="F99">
            <v>0</v>
          </cell>
          <cell r="G99">
            <v>0</v>
          </cell>
          <cell r="H99">
            <v>0</v>
          </cell>
          <cell r="I99">
            <v>0</v>
          </cell>
          <cell r="J99">
            <v>0</v>
          </cell>
          <cell r="K99">
            <v>0</v>
          </cell>
          <cell r="L99">
            <v>0</v>
          </cell>
          <cell r="M99">
            <v>0</v>
          </cell>
        </row>
        <row r="100">
          <cell r="A100" t="str">
            <v>Mid Columbia -&gt; West Main</v>
          </cell>
          <cell r="B100">
            <v>0</v>
          </cell>
          <cell r="C100">
            <v>0</v>
          </cell>
          <cell r="D100">
            <v>0</v>
          </cell>
          <cell r="E100">
            <v>0</v>
          </cell>
          <cell r="F100">
            <v>0</v>
          </cell>
          <cell r="G100">
            <v>0</v>
          </cell>
          <cell r="H100">
            <v>0</v>
          </cell>
          <cell r="I100">
            <v>0</v>
          </cell>
          <cell r="J100">
            <v>0</v>
          </cell>
          <cell r="K100">
            <v>0</v>
          </cell>
          <cell r="L100">
            <v>0</v>
          </cell>
          <cell r="M100">
            <v>0</v>
          </cell>
        </row>
      </sheetData>
      <sheetData sheetId="14" refreshError="1">
        <row r="5">
          <cell r="B5">
            <v>39448</v>
          </cell>
          <cell r="C5">
            <v>39479</v>
          </cell>
          <cell r="D5">
            <v>39508</v>
          </cell>
          <cell r="E5">
            <v>39539</v>
          </cell>
          <cell r="F5">
            <v>39569</v>
          </cell>
          <cell r="G5">
            <v>39600</v>
          </cell>
          <cell r="H5">
            <v>39630</v>
          </cell>
          <cell r="I5">
            <v>39661</v>
          </cell>
          <cell r="J5">
            <v>39692</v>
          </cell>
          <cell r="K5">
            <v>39722</v>
          </cell>
          <cell r="L5">
            <v>39753</v>
          </cell>
          <cell r="M5">
            <v>39783</v>
          </cell>
        </row>
        <row r="6">
          <cell r="A6" t="str">
            <v>Ancillary Services - NUCOR Reserves</v>
          </cell>
          <cell r="B6">
            <v>27880</v>
          </cell>
          <cell r="C6">
            <v>25160</v>
          </cell>
          <cell r="D6">
            <v>27880</v>
          </cell>
          <cell r="E6">
            <v>25840</v>
          </cell>
          <cell r="F6">
            <v>27880</v>
          </cell>
          <cell r="G6">
            <v>27200</v>
          </cell>
          <cell r="H6">
            <v>27880</v>
          </cell>
          <cell r="I6">
            <v>27880</v>
          </cell>
          <cell r="J6">
            <v>27200</v>
          </cell>
          <cell r="K6">
            <v>26520</v>
          </cell>
          <cell r="L6">
            <v>28560</v>
          </cell>
          <cell r="M6">
            <v>27880</v>
          </cell>
        </row>
        <row r="7">
          <cell r="A7" t="str">
            <v>APGI Rocky Reach</v>
          </cell>
          <cell r="B7">
            <v>0</v>
          </cell>
          <cell r="C7">
            <v>0</v>
          </cell>
          <cell r="D7">
            <v>0</v>
          </cell>
          <cell r="E7">
            <v>0</v>
          </cell>
          <cell r="F7">
            <v>0</v>
          </cell>
          <cell r="G7">
            <v>0</v>
          </cell>
          <cell r="H7">
            <v>0</v>
          </cell>
          <cell r="I7">
            <v>0</v>
          </cell>
          <cell r="J7">
            <v>0</v>
          </cell>
          <cell r="K7">
            <v>0</v>
          </cell>
          <cell r="L7">
            <v>0</v>
          </cell>
          <cell r="M7">
            <v>0</v>
          </cell>
        </row>
        <row r="8">
          <cell r="A8" t="str">
            <v>APS -&gt; Four Corners</v>
          </cell>
          <cell r="B8">
            <v>0</v>
          </cell>
          <cell r="C8">
            <v>0</v>
          </cell>
          <cell r="D8">
            <v>0</v>
          </cell>
          <cell r="E8">
            <v>0</v>
          </cell>
          <cell r="F8">
            <v>0</v>
          </cell>
          <cell r="G8">
            <v>0</v>
          </cell>
          <cell r="H8">
            <v>0</v>
          </cell>
          <cell r="I8">
            <v>0</v>
          </cell>
          <cell r="J8">
            <v>0</v>
          </cell>
          <cell r="K8">
            <v>0</v>
          </cell>
          <cell r="L8">
            <v>0</v>
          </cell>
          <cell r="M8">
            <v>0</v>
          </cell>
        </row>
        <row r="9">
          <cell r="A9" t="str">
            <v>APS -&gt; Palo Verde</v>
          </cell>
          <cell r="B9">
            <v>0</v>
          </cell>
          <cell r="C9">
            <v>0</v>
          </cell>
          <cell r="D9">
            <v>0</v>
          </cell>
          <cell r="E9">
            <v>0</v>
          </cell>
          <cell r="F9">
            <v>0</v>
          </cell>
          <cell r="G9">
            <v>0</v>
          </cell>
          <cell r="H9">
            <v>0</v>
          </cell>
          <cell r="I9">
            <v>0</v>
          </cell>
          <cell r="J9">
            <v>0</v>
          </cell>
          <cell r="K9">
            <v>0</v>
          </cell>
          <cell r="L9">
            <v>0</v>
          </cell>
          <cell r="M9">
            <v>0</v>
          </cell>
        </row>
        <row r="10">
          <cell r="A10" t="str">
            <v>APS -&gt; PP-GC</v>
          </cell>
          <cell r="B10">
            <v>0</v>
          </cell>
          <cell r="C10">
            <v>0</v>
          </cell>
          <cell r="D10">
            <v>0</v>
          </cell>
          <cell r="E10">
            <v>0</v>
          </cell>
          <cell r="F10">
            <v>0</v>
          </cell>
          <cell r="G10">
            <v>0</v>
          </cell>
          <cell r="H10">
            <v>0</v>
          </cell>
          <cell r="I10">
            <v>0</v>
          </cell>
          <cell r="J10">
            <v>0</v>
          </cell>
          <cell r="K10">
            <v>0</v>
          </cell>
          <cell r="L10">
            <v>0</v>
          </cell>
          <cell r="M10">
            <v>0</v>
          </cell>
        </row>
        <row r="11">
          <cell r="A11" t="str">
            <v>Bear</v>
          </cell>
          <cell r="B11">
            <v>0</v>
          </cell>
          <cell r="C11">
            <v>0</v>
          </cell>
          <cell r="D11">
            <v>0</v>
          </cell>
          <cell r="E11">
            <v>0</v>
          </cell>
          <cell r="F11">
            <v>0</v>
          </cell>
          <cell r="G11">
            <v>0</v>
          </cell>
          <cell r="H11">
            <v>0</v>
          </cell>
          <cell r="I11">
            <v>0</v>
          </cell>
          <cell r="J11">
            <v>0</v>
          </cell>
          <cell r="K11">
            <v>0</v>
          </cell>
          <cell r="L11">
            <v>0</v>
          </cell>
          <cell r="M11">
            <v>0</v>
          </cell>
        </row>
        <row r="12">
          <cell r="A12" t="str">
            <v>Bend</v>
          </cell>
          <cell r="B12">
            <v>0</v>
          </cell>
          <cell r="C12">
            <v>0</v>
          </cell>
          <cell r="D12">
            <v>0</v>
          </cell>
          <cell r="E12">
            <v>0</v>
          </cell>
          <cell r="F12">
            <v>0</v>
          </cell>
          <cell r="G12">
            <v>0</v>
          </cell>
          <cell r="H12">
            <v>0</v>
          </cell>
          <cell r="I12">
            <v>0</v>
          </cell>
          <cell r="J12">
            <v>0</v>
          </cell>
          <cell r="K12">
            <v>0</v>
          </cell>
          <cell r="L12">
            <v>0</v>
          </cell>
          <cell r="M12">
            <v>0</v>
          </cell>
        </row>
        <row r="13">
          <cell r="A13" t="str">
            <v>Big Fork</v>
          </cell>
          <cell r="B13">
            <v>0</v>
          </cell>
          <cell r="C13">
            <v>0</v>
          </cell>
          <cell r="D13">
            <v>0</v>
          </cell>
          <cell r="E13">
            <v>0</v>
          </cell>
          <cell r="F13">
            <v>0</v>
          </cell>
          <cell r="G13">
            <v>0</v>
          </cell>
          <cell r="H13">
            <v>0</v>
          </cell>
          <cell r="I13">
            <v>0</v>
          </cell>
          <cell r="J13">
            <v>0</v>
          </cell>
          <cell r="K13">
            <v>0</v>
          </cell>
          <cell r="L13">
            <v>0</v>
          </cell>
          <cell r="M13">
            <v>0</v>
          </cell>
        </row>
        <row r="14">
          <cell r="A14" t="str">
            <v>Blundell 1</v>
          </cell>
          <cell r="B14">
            <v>0</v>
          </cell>
          <cell r="C14">
            <v>0</v>
          </cell>
          <cell r="D14">
            <v>0</v>
          </cell>
          <cell r="E14">
            <v>0</v>
          </cell>
          <cell r="F14">
            <v>0</v>
          </cell>
          <cell r="G14">
            <v>0</v>
          </cell>
          <cell r="H14">
            <v>0</v>
          </cell>
          <cell r="I14">
            <v>0</v>
          </cell>
          <cell r="J14">
            <v>0</v>
          </cell>
          <cell r="K14">
            <v>0</v>
          </cell>
          <cell r="L14">
            <v>0</v>
          </cell>
          <cell r="M14">
            <v>0</v>
          </cell>
        </row>
        <row r="15">
          <cell r="A15" t="str">
            <v>Blundell 2</v>
          </cell>
          <cell r="B15">
            <v>0</v>
          </cell>
          <cell r="C15">
            <v>0</v>
          </cell>
          <cell r="D15">
            <v>0</v>
          </cell>
          <cell r="E15">
            <v>0</v>
          </cell>
          <cell r="F15">
            <v>0</v>
          </cell>
          <cell r="G15">
            <v>0</v>
          </cell>
          <cell r="H15">
            <v>0</v>
          </cell>
          <cell r="I15">
            <v>0</v>
          </cell>
          <cell r="J15">
            <v>0</v>
          </cell>
          <cell r="K15">
            <v>0</v>
          </cell>
          <cell r="L15">
            <v>0</v>
          </cell>
          <cell r="M15">
            <v>0</v>
          </cell>
        </row>
        <row r="16">
          <cell r="A16" t="str">
            <v>Blundell 3</v>
          </cell>
          <cell r="B16">
            <v>0</v>
          </cell>
          <cell r="C16">
            <v>0</v>
          </cell>
          <cell r="D16">
            <v>0</v>
          </cell>
          <cell r="E16">
            <v>0</v>
          </cell>
          <cell r="F16">
            <v>0</v>
          </cell>
          <cell r="G16">
            <v>0</v>
          </cell>
          <cell r="H16">
            <v>0</v>
          </cell>
          <cell r="I16">
            <v>0</v>
          </cell>
          <cell r="J16">
            <v>0</v>
          </cell>
          <cell r="K16">
            <v>0</v>
          </cell>
          <cell r="L16">
            <v>0</v>
          </cell>
          <cell r="M16">
            <v>0</v>
          </cell>
        </row>
        <row r="17">
          <cell r="A17" t="str">
            <v>BPA FPT -&gt; Walla Walla</v>
          </cell>
          <cell r="B17">
            <v>0</v>
          </cell>
          <cell r="C17">
            <v>0</v>
          </cell>
          <cell r="D17">
            <v>0</v>
          </cell>
          <cell r="E17">
            <v>0</v>
          </cell>
          <cell r="F17">
            <v>0</v>
          </cell>
          <cell r="G17">
            <v>0</v>
          </cell>
          <cell r="H17">
            <v>0</v>
          </cell>
          <cell r="I17">
            <v>0</v>
          </cell>
          <cell r="J17">
            <v>0</v>
          </cell>
          <cell r="K17">
            <v>0</v>
          </cell>
          <cell r="L17">
            <v>0</v>
          </cell>
          <cell r="M17">
            <v>0</v>
          </cell>
        </row>
        <row r="18">
          <cell r="A18" t="str">
            <v>BPA FPT -&gt; West Main</v>
          </cell>
          <cell r="B18">
            <v>0</v>
          </cell>
          <cell r="C18">
            <v>0</v>
          </cell>
          <cell r="D18">
            <v>0</v>
          </cell>
          <cell r="E18">
            <v>0</v>
          </cell>
          <cell r="F18">
            <v>0</v>
          </cell>
          <cell r="G18">
            <v>0</v>
          </cell>
          <cell r="H18">
            <v>0</v>
          </cell>
          <cell r="I18">
            <v>0</v>
          </cell>
          <cell r="J18">
            <v>0</v>
          </cell>
          <cell r="K18">
            <v>0</v>
          </cell>
          <cell r="L18">
            <v>0</v>
          </cell>
          <cell r="M18">
            <v>0</v>
          </cell>
        </row>
        <row r="19">
          <cell r="A19" t="str">
            <v>BPA FPT -&gt; Yakima</v>
          </cell>
          <cell r="B19">
            <v>0</v>
          </cell>
          <cell r="C19">
            <v>0</v>
          </cell>
          <cell r="D19">
            <v>0</v>
          </cell>
          <cell r="E19">
            <v>0</v>
          </cell>
          <cell r="F19">
            <v>0</v>
          </cell>
          <cell r="G19">
            <v>0</v>
          </cell>
          <cell r="H19">
            <v>0</v>
          </cell>
          <cell r="I19">
            <v>0</v>
          </cell>
          <cell r="J19">
            <v>0</v>
          </cell>
          <cell r="K19">
            <v>0</v>
          </cell>
          <cell r="L19">
            <v>0</v>
          </cell>
          <cell r="M19">
            <v>0</v>
          </cell>
        </row>
        <row r="20">
          <cell r="A20" t="str">
            <v>Carbon 1</v>
          </cell>
          <cell r="B20">
            <v>0</v>
          </cell>
          <cell r="C20">
            <v>0</v>
          </cell>
          <cell r="D20">
            <v>0</v>
          </cell>
          <cell r="E20">
            <v>0</v>
          </cell>
          <cell r="F20">
            <v>0</v>
          </cell>
          <cell r="G20">
            <v>0</v>
          </cell>
          <cell r="H20">
            <v>0</v>
          </cell>
          <cell r="I20">
            <v>0</v>
          </cell>
          <cell r="J20">
            <v>0</v>
          </cell>
          <cell r="K20">
            <v>0</v>
          </cell>
          <cell r="L20">
            <v>0</v>
          </cell>
          <cell r="M20">
            <v>0</v>
          </cell>
        </row>
        <row r="21">
          <cell r="A21" t="str">
            <v>Carbon 2</v>
          </cell>
          <cell r="B21">
            <v>0</v>
          </cell>
          <cell r="C21">
            <v>0</v>
          </cell>
          <cell r="D21">
            <v>0</v>
          </cell>
          <cell r="E21">
            <v>0</v>
          </cell>
          <cell r="F21">
            <v>0</v>
          </cell>
          <cell r="G21">
            <v>0</v>
          </cell>
          <cell r="H21">
            <v>0</v>
          </cell>
          <cell r="I21">
            <v>0</v>
          </cell>
          <cell r="J21">
            <v>0</v>
          </cell>
          <cell r="K21">
            <v>0</v>
          </cell>
          <cell r="L21">
            <v>0</v>
          </cell>
          <cell r="M21">
            <v>0</v>
          </cell>
        </row>
        <row r="22">
          <cell r="A22" t="str">
            <v>Chelan - Rocky Reach</v>
          </cell>
          <cell r="B22">
            <v>0</v>
          </cell>
          <cell r="C22">
            <v>0</v>
          </cell>
          <cell r="D22">
            <v>0</v>
          </cell>
          <cell r="E22">
            <v>0</v>
          </cell>
          <cell r="F22">
            <v>0</v>
          </cell>
          <cell r="G22">
            <v>0</v>
          </cell>
          <cell r="H22">
            <v>0</v>
          </cell>
          <cell r="I22">
            <v>0</v>
          </cell>
          <cell r="J22">
            <v>0</v>
          </cell>
          <cell r="K22">
            <v>0</v>
          </cell>
          <cell r="L22">
            <v>0</v>
          </cell>
          <cell r="M22">
            <v>0</v>
          </cell>
        </row>
        <row r="23">
          <cell r="A23" t="str">
            <v>Cholla -&gt; APS</v>
          </cell>
          <cell r="B23">
            <v>0</v>
          </cell>
          <cell r="C23">
            <v>0</v>
          </cell>
          <cell r="D23">
            <v>0</v>
          </cell>
          <cell r="E23">
            <v>0</v>
          </cell>
          <cell r="F23">
            <v>0</v>
          </cell>
          <cell r="G23">
            <v>0</v>
          </cell>
          <cell r="H23">
            <v>0</v>
          </cell>
          <cell r="I23">
            <v>0</v>
          </cell>
          <cell r="J23">
            <v>0</v>
          </cell>
          <cell r="K23">
            <v>0</v>
          </cell>
          <cell r="L23">
            <v>0</v>
          </cell>
          <cell r="M23">
            <v>0</v>
          </cell>
        </row>
        <row r="24">
          <cell r="A24" t="str">
            <v>Cholla -&gt; Four Corners</v>
          </cell>
          <cell r="B24">
            <v>0</v>
          </cell>
          <cell r="C24">
            <v>0</v>
          </cell>
          <cell r="D24">
            <v>0</v>
          </cell>
          <cell r="E24">
            <v>0</v>
          </cell>
          <cell r="F24">
            <v>0</v>
          </cell>
          <cell r="G24">
            <v>0</v>
          </cell>
          <cell r="H24">
            <v>0</v>
          </cell>
          <cell r="I24">
            <v>0</v>
          </cell>
          <cell r="J24">
            <v>0</v>
          </cell>
          <cell r="K24">
            <v>0</v>
          </cell>
          <cell r="L24">
            <v>0</v>
          </cell>
          <cell r="M24">
            <v>0</v>
          </cell>
        </row>
        <row r="25">
          <cell r="A25" t="str">
            <v>Cholla 4</v>
          </cell>
          <cell r="B25">
            <v>0</v>
          </cell>
          <cell r="C25">
            <v>0</v>
          </cell>
          <cell r="D25">
            <v>0</v>
          </cell>
          <cell r="E25">
            <v>0</v>
          </cell>
          <cell r="F25">
            <v>0</v>
          </cell>
          <cell r="G25">
            <v>0</v>
          </cell>
          <cell r="H25">
            <v>0</v>
          </cell>
          <cell r="I25">
            <v>0</v>
          </cell>
          <cell r="J25">
            <v>0</v>
          </cell>
          <cell r="K25">
            <v>0</v>
          </cell>
          <cell r="L25">
            <v>0</v>
          </cell>
          <cell r="M25">
            <v>0</v>
          </cell>
        </row>
        <row r="26">
          <cell r="A26" t="str">
            <v>Clearwater 1</v>
          </cell>
          <cell r="B26">
            <v>0</v>
          </cell>
          <cell r="C26">
            <v>0</v>
          </cell>
          <cell r="D26">
            <v>0</v>
          </cell>
          <cell r="E26">
            <v>0</v>
          </cell>
          <cell r="F26">
            <v>0</v>
          </cell>
          <cell r="G26">
            <v>0</v>
          </cell>
          <cell r="H26">
            <v>0</v>
          </cell>
          <cell r="I26">
            <v>0</v>
          </cell>
          <cell r="J26">
            <v>0</v>
          </cell>
          <cell r="K26">
            <v>0</v>
          </cell>
          <cell r="L26">
            <v>0</v>
          </cell>
          <cell r="M26">
            <v>0</v>
          </cell>
        </row>
        <row r="27">
          <cell r="A27" t="str">
            <v>Clearwater 2</v>
          </cell>
          <cell r="B27">
            <v>0</v>
          </cell>
          <cell r="C27">
            <v>0</v>
          </cell>
          <cell r="D27">
            <v>0</v>
          </cell>
          <cell r="E27">
            <v>0</v>
          </cell>
          <cell r="F27">
            <v>0</v>
          </cell>
          <cell r="G27">
            <v>0</v>
          </cell>
          <cell r="H27">
            <v>0</v>
          </cell>
          <cell r="I27">
            <v>0</v>
          </cell>
          <cell r="J27">
            <v>0</v>
          </cell>
          <cell r="K27">
            <v>0</v>
          </cell>
          <cell r="L27">
            <v>0</v>
          </cell>
          <cell r="M27">
            <v>0</v>
          </cell>
        </row>
        <row r="28">
          <cell r="A28" t="str">
            <v>COB -&gt; West Main</v>
          </cell>
          <cell r="B28">
            <v>0</v>
          </cell>
          <cell r="C28">
            <v>0</v>
          </cell>
          <cell r="D28">
            <v>0</v>
          </cell>
          <cell r="E28">
            <v>0</v>
          </cell>
          <cell r="F28">
            <v>0</v>
          </cell>
          <cell r="G28">
            <v>0</v>
          </cell>
          <cell r="H28">
            <v>0</v>
          </cell>
          <cell r="I28">
            <v>0</v>
          </cell>
          <cell r="J28">
            <v>0</v>
          </cell>
          <cell r="K28">
            <v>0</v>
          </cell>
          <cell r="L28">
            <v>0</v>
          </cell>
          <cell r="M28">
            <v>0</v>
          </cell>
        </row>
        <row r="29">
          <cell r="A29" t="str">
            <v>Colorado -&gt; Four Corners</v>
          </cell>
          <cell r="B29">
            <v>0</v>
          </cell>
          <cell r="C29">
            <v>0</v>
          </cell>
          <cell r="D29">
            <v>0</v>
          </cell>
          <cell r="E29">
            <v>0</v>
          </cell>
          <cell r="F29">
            <v>0</v>
          </cell>
          <cell r="G29">
            <v>0</v>
          </cell>
          <cell r="H29">
            <v>0</v>
          </cell>
          <cell r="I29">
            <v>0</v>
          </cell>
          <cell r="J29">
            <v>0</v>
          </cell>
          <cell r="K29">
            <v>0</v>
          </cell>
          <cell r="L29">
            <v>0</v>
          </cell>
          <cell r="M29">
            <v>0</v>
          </cell>
        </row>
        <row r="30">
          <cell r="A30" t="str">
            <v>Colorado -&gt; Mona</v>
          </cell>
          <cell r="B30">
            <v>0</v>
          </cell>
          <cell r="C30">
            <v>0</v>
          </cell>
          <cell r="D30">
            <v>0</v>
          </cell>
          <cell r="E30">
            <v>0</v>
          </cell>
          <cell r="F30">
            <v>0</v>
          </cell>
          <cell r="G30">
            <v>0</v>
          </cell>
          <cell r="H30">
            <v>0</v>
          </cell>
          <cell r="I30">
            <v>0</v>
          </cell>
          <cell r="J30">
            <v>0</v>
          </cell>
          <cell r="K30">
            <v>0</v>
          </cell>
          <cell r="L30">
            <v>0</v>
          </cell>
          <cell r="M30">
            <v>0</v>
          </cell>
        </row>
        <row r="31">
          <cell r="A31" t="str">
            <v>Colorado -&gt; Mona UAMPS</v>
          </cell>
          <cell r="B31">
            <v>0</v>
          </cell>
          <cell r="C31">
            <v>0</v>
          </cell>
          <cell r="D31">
            <v>0</v>
          </cell>
          <cell r="E31">
            <v>0</v>
          </cell>
          <cell r="F31">
            <v>0</v>
          </cell>
          <cell r="G31">
            <v>0</v>
          </cell>
          <cell r="H31">
            <v>0</v>
          </cell>
          <cell r="I31">
            <v>0</v>
          </cell>
          <cell r="J31">
            <v>0</v>
          </cell>
          <cell r="K31">
            <v>0</v>
          </cell>
          <cell r="L31">
            <v>0</v>
          </cell>
          <cell r="M31">
            <v>0</v>
          </cell>
        </row>
        <row r="32">
          <cell r="A32" t="str">
            <v>Colorado -&gt; Utah North</v>
          </cell>
          <cell r="B32">
            <v>0</v>
          </cell>
          <cell r="C32">
            <v>0</v>
          </cell>
          <cell r="D32">
            <v>0</v>
          </cell>
          <cell r="E32">
            <v>0</v>
          </cell>
          <cell r="F32">
            <v>0</v>
          </cell>
          <cell r="G32">
            <v>0</v>
          </cell>
          <cell r="H32">
            <v>0</v>
          </cell>
          <cell r="I32">
            <v>0</v>
          </cell>
          <cell r="J32">
            <v>0</v>
          </cell>
          <cell r="K32">
            <v>0</v>
          </cell>
          <cell r="L32">
            <v>0</v>
          </cell>
          <cell r="M32">
            <v>0</v>
          </cell>
        </row>
        <row r="33">
          <cell r="A33" t="str">
            <v>Colstrip -&gt; West Main</v>
          </cell>
          <cell r="B33">
            <v>0</v>
          </cell>
          <cell r="C33">
            <v>0</v>
          </cell>
          <cell r="D33">
            <v>0</v>
          </cell>
          <cell r="E33">
            <v>0</v>
          </cell>
          <cell r="F33">
            <v>0</v>
          </cell>
          <cell r="G33">
            <v>0</v>
          </cell>
          <cell r="H33">
            <v>0</v>
          </cell>
          <cell r="I33">
            <v>0</v>
          </cell>
          <cell r="J33">
            <v>0</v>
          </cell>
          <cell r="K33">
            <v>0</v>
          </cell>
          <cell r="L33">
            <v>0</v>
          </cell>
          <cell r="M33">
            <v>0</v>
          </cell>
        </row>
        <row r="34">
          <cell r="A34" t="str">
            <v>Colstrip 3</v>
          </cell>
          <cell r="B34">
            <v>0</v>
          </cell>
          <cell r="C34">
            <v>0</v>
          </cell>
          <cell r="D34">
            <v>0</v>
          </cell>
          <cell r="E34">
            <v>0</v>
          </cell>
          <cell r="F34">
            <v>0</v>
          </cell>
          <cell r="G34">
            <v>0</v>
          </cell>
          <cell r="H34">
            <v>0</v>
          </cell>
          <cell r="I34">
            <v>0</v>
          </cell>
          <cell r="J34">
            <v>0</v>
          </cell>
          <cell r="K34">
            <v>0</v>
          </cell>
          <cell r="L34">
            <v>0</v>
          </cell>
          <cell r="M34">
            <v>0</v>
          </cell>
        </row>
        <row r="35">
          <cell r="A35" t="str">
            <v>Colstrip 4</v>
          </cell>
          <cell r="B35">
            <v>0</v>
          </cell>
          <cell r="C35">
            <v>0</v>
          </cell>
          <cell r="D35">
            <v>0</v>
          </cell>
          <cell r="E35">
            <v>0</v>
          </cell>
          <cell r="F35">
            <v>0</v>
          </cell>
          <cell r="G35">
            <v>0</v>
          </cell>
          <cell r="H35">
            <v>0</v>
          </cell>
          <cell r="I35">
            <v>0</v>
          </cell>
          <cell r="J35">
            <v>0</v>
          </cell>
          <cell r="K35">
            <v>0</v>
          </cell>
          <cell r="L35">
            <v>0</v>
          </cell>
          <cell r="M35">
            <v>0</v>
          </cell>
        </row>
        <row r="36">
          <cell r="A36" t="str">
            <v>Condit</v>
          </cell>
          <cell r="B36">
            <v>0</v>
          </cell>
          <cell r="C36">
            <v>0</v>
          </cell>
          <cell r="D36">
            <v>0</v>
          </cell>
          <cell r="E36">
            <v>0</v>
          </cell>
          <cell r="F36">
            <v>0</v>
          </cell>
          <cell r="G36">
            <v>0</v>
          </cell>
          <cell r="H36">
            <v>0</v>
          </cell>
          <cell r="I36">
            <v>0</v>
          </cell>
          <cell r="J36">
            <v>0</v>
          </cell>
          <cell r="K36">
            <v>0</v>
          </cell>
          <cell r="L36">
            <v>0</v>
          </cell>
          <cell r="M36">
            <v>0</v>
          </cell>
        </row>
        <row r="37">
          <cell r="A37" t="str">
            <v>Copco 1</v>
          </cell>
          <cell r="B37">
            <v>0</v>
          </cell>
          <cell r="C37">
            <v>0</v>
          </cell>
          <cell r="D37">
            <v>0</v>
          </cell>
          <cell r="E37">
            <v>0</v>
          </cell>
          <cell r="F37">
            <v>0</v>
          </cell>
          <cell r="G37">
            <v>0</v>
          </cell>
          <cell r="H37">
            <v>0</v>
          </cell>
          <cell r="I37">
            <v>0</v>
          </cell>
          <cell r="J37">
            <v>0</v>
          </cell>
          <cell r="K37">
            <v>0</v>
          </cell>
          <cell r="L37">
            <v>0</v>
          </cell>
          <cell r="M37">
            <v>0</v>
          </cell>
        </row>
        <row r="38">
          <cell r="A38" t="str">
            <v>Copco 2</v>
          </cell>
          <cell r="B38">
            <v>0</v>
          </cell>
          <cell r="C38">
            <v>0</v>
          </cell>
          <cell r="D38">
            <v>0</v>
          </cell>
          <cell r="E38">
            <v>0</v>
          </cell>
          <cell r="F38">
            <v>0</v>
          </cell>
          <cell r="G38">
            <v>0</v>
          </cell>
          <cell r="H38">
            <v>0</v>
          </cell>
          <cell r="I38">
            <v>0</v>
          </cell>
          <cell r="J38">
            <v>0</v>
          </cell>
          <cell r="K38">
            <v>0</v>
          </cell>
          <cell r="L38">
            <v>0</v>
          </cell>
          <cell r="M38">
            <v>0</v>
          </cell>
        </row>
        <row r="39">
          <cell r="A39" t="str">
            <v>Craig 1</v>
          </cell>
          <cell r="B39">
            <v>0</v>
          </cell>
          <cell r="C39">
            <v>0</v>
          </cell>
          <cell r="D39">
            <v>0</v>
          </cell>
          <cell r="E39">
            <v>0</v>
          </cell>
          <cell r="F39">
            <v>0</v>
          </cell>
          <cell r="G39">
            <v>0</v>
          </cell>
          <cell r="H39">
            <v>0</v>
          </cell>
          <cell r="I39">
            <v>0</v>
          </cell>
          <cell r="J39">
            <v>0</v>
          </cell>
          <cell r="K39">
            <v>0</v>
          </cell>
          <cell r="L39">
            <v>0</v>
          </cell>
          <cell r="M39">
            <v>0</v>
          </cell>
        </row>
        <row r="40">
          <cell r="A40" t="str">
            <v>Craig 2</v>
          </cell>
          <cell r="B40">
            <v>0</v>
          </cell>
          <cell r="C40">
            <v>0</v>
          </cell>
          <cell r="D40">
            <v>0</v>
          </cell>
          <cell r="E40">
            <v>0</v>
          </cell>
          <cell r="F40">
            <v>0</v>
          </cell>
          <cell r="G40">
            <v>0</v>
          </cell>
          <cell r="H40">
            <v>0</v>
          </cell>
          <cell r="I40">
            <v>0</v>
          </cell>
          <cell r="J40">
            <v>0</v>
          </cell>
          <cell r="K40">
            <v>0</v>
          </cell>
          <cell r="L40">
            <v>0</v>
          </cell>
          <cell r="M40">
            <v>0</v>
          </cell>
        </row>
        <row r="41">
          <cell r="A41" t="str">
            <v>Currant Creek CCCT 1A</v>
          </cell>
          <cell r="B41">
            <v>0</v>
          </cell>
          <cell r="C41">
            <v>0</v>
          </cell>
          <cell r="D41">
            <v>0</v>
          </cell>
          <cell r="E41">
            <v>0</v>
          </cell>
          <cell r="F41">
            <v>0</v>
          </cell>
          <cell r="G41">
            <v>0</v>
          </cell>
          <cell r="H41">
            <v>0</v>
          </cell>
          <cell r="I41">
            <v>0</v>
          </cell>
          <cell r="J41">
            <v>0</v>
          </cell>
          <cell r="K41">
            <v>0</v>
          </cell>
          <cell r="L41">
            <v>0</v>
          </cell>
          <cell r="M41">
            <v>0</v>
          </cell>
        </row>
        <row r="42">
          <cell r="A42" t="str">
            <v>Currant Creek CCCT 1A Duct Firing</v>
          </cell>
          <cell r="B42">
            <v>0</v>
          </cell>
          <cell r="C42">
            <v>0</v>
          </cell>
          <cell r="D42">
            <v>0</v>
          </cell>
          <cell r="E42">
            <v>0</v>
          </cell>
          <cell r="F42">
            <v>0</v>
          </cell>
          <cell r="G42">
            <v>0</v>
          </cell>
          <cell r="H42">
            <v>0</v>
          </cell>
          <cell r="I42">
            <v>0</v>
          </cell>
          <cell r="J42">
            <v>0</v>
          </cell>
          <cell r="K42">
            <v>0</v>
          </cell>
          <cell r="L42">
            <v>0</v>
          </cell>
          <cell r="M42">
            <v>0</v>
          </cell>
        </row>
        <row r="43">
          <cell r="A43" t="str">
            <v>Currant Creek CCCT 1B</v>
          </cell>
          <cell r="B43">
            <v>0</v>
          </cell>
          <cell r="C43">
            <v>0</v>
          </cell>
          <cell r="D43">
            <v>0</v>
          </cell>
          <cell r="E43">
            <v>0</v>
          </cell>
          <cell r="F43">
            <v>0</v>
          </cell>
          <cell r="G43">
            <v>0</v>
          </cell>
          <cell r="H43">
            <v>0</v>
          </cell>
          <cell r="I43">
            <v>0</v>
          </cell>
          <cell r="J43">
            <v>0</v>
          </cell>
          <cell r="K43">
            <v>0</v>
          </cell>
          <cell r="L43">
            <v>0</v>
          </cell>
          <cell r="M43">
            <v>0</v>
          </cell>
        </row>
        <row r="44">
          <cell r="A44" t="str">
            <v>Currant Creek CCCT 1B Duct Firing</v>
          </cell>
          <cell r="B44">
            <v>0</v>
          </cell>
          <cell r="C44">
            <v>0</v>
          </cell>
          <cell r="D44">
            <v>0</v>
          </cell>
          <cell r="E44">
            <v>0</v>
          </cell>
          <cell r="F44">
            <v>0</v>
          </cell>
          <cell r="G44">
            <v>0</v>
          </cell>
          <cell r="H44">
            <v>0</v>
          </cell>
          <cell r="I44">
            <v>0</v>
          </cell>
          <cell r="J44">
            <v>0</v>
          </cell>
          <cell r="K44">
            <v>0</v>
          </cell>
          <cell r="L44">
            <v>0</v>
          </cell>
          <cell r="M44">
            <v>0</v>
          </cell>
        </row>
        <row r="45">
          <cell r="A45" t="str">
            <v>Dave Johnston 1</v>
          </cell>
          <cell r="B45">
            <v>0</v>
          </cell>
          <cell r="C45">
            <v>0</v>
          </cell>
          <cell r="D45">
            <v>0</v>
          </cell>
          <cell r="E45">
            <v>0</v>
          </cell>
          <cell r="F45">
            <v>0</v>
          </cell>
          <cell r="G45">
            <v>0</v>
          </cell>
          <cell r="H45">
            <v>0</v>
          </cell>
          <cell r="I45">
            <v>0</v>
          </cell>
          <cell r="J45">
            <v>0</v>
          </cell>
          <cell r="K45">
            <v>0</v>
          </cell>
          <cell r="L45">
            <v>0</v>
          </cell>
          <cell r="M45">
            <v>0</v>
          </cell>
        </row>
        <row r="46">
          <cell r="A46" t="str">
            <v>Dave Johnston 2</v>
          </cell>
          <cell r="B46">
            <v>0</v>
          </cell>
          <cell r="C46">
            <v>0</v>
          </cell>
          <cell r="D46">
            <v>0</v>
          </cell>
          <cell r="E46">
            <v>0</v>
          </cell>
          <cell r="F46">
            <v>0</v>
          </cell>
          <cell r="G46">
            <v>0</v>
          </cell>
          <cell r="H46">
            <v>0</v>
          </cell>
          <cell r="I46">
            <v>0</v>
          </cell>
          <cell r="J46">
            <v>0</v>
          </cell>
          <cell r="K46">
            <v>0</v>
          </cell>
          <cell r="L46">
            <v>0</v>
          </cell>
          <cell r="M46">
            <v>0</v>
          </cell>
        </row>
        <row r="47">
          <cell r="A47" t="str">
            <v>Dave Johnston 3</v>
          </cell>
          <cell r="B47">
            <v>0</v>
          </cell>
          <cell r="C47">
            <v>0</v>
          </cell>
          <cell r="D47">
            <v>0</v>
          </cell>
          <cell r="E47">
            <v>0</v>
          </cell>
          <cell r="F47">
            <v>0</v>
          </cell>
          <cell r="G47">
            <v>0</v>
          </cell>
          <cell r="H47">
            <v>0</v>
          </cell>
          <cell r="I47">
            <v>0</v>
          </cell>
          <cell r="J47">
            <v>0</v>
          </cell>
          <cell r="K47">
            <v>0</v>
          </cell>
          <cell r="L47">
            <v>0</v>
          </cell>
          <cell r="M47">
            <v>0</v>
          </cell>
        </row>
        <row r="48">
          <cell r="A48" t="str">
            <v>Dave Johnston 4</v>
          </cell>
          <cell r="B48">
            <v>0</v>
          </cell>
          <cell r="C48">
            <v>0</v>
          </cell>
          <cell r="D48">
            <v>0</v>
          </cell>
          <cell r="E48">
            <v>0</v>
          </cell>
          <cell r="F48">
            <v>0</v>
          </cell>
          <cell r="G48">
            <v>0</v>
          </cell>
          <cell r="H48">
            <v>0</v>
          </cell>
          <cell r="I48">
            <v>0</v>
          </cell>
          <cell r="J48">
            <v>0</v>
          </cell>
          <cell r="K48">
            <v>0</v>
          </cell>
          <cell r="L48">
            <v>0</v>
          </cell>
          <cell r="M48">
            <v>0</v>
          </cell>
        </row>
        <row r="49">
          <cell r="A49" t="str">
            <v>Douglas - Wells</v>
          </cell>
          <cell r="B49">
            <v>0</v>
          </cell>
          <cell r="C49">
            <v>0</v>
          </cell>
          <cell r="D49">
            <v>0</v>
          </cell>
          <cell r="E49">
            <v>0</v>
          </cell>
          <cell r="F49">
            <v>0</v>
          </cell>
          <cell r="G49">
            <v>0</v>
          </cell>
          <cell r="H49">
            <v>0</v>
          </cell>
          <cell r="I49">
            <v>0</v>
          </cell>
          <cell r="J49">
            <v>0</v>
          </cell>
          <cell r="K49">
            <v>0</v>
          </cell>
          <cell r="L49">
            <v>0</v>
          </cell>
          <cell r="M49">
            <v>0</v>
          </cell>
        </row>
        <row r="50">
          <cell r="A50" t="str">
            <v>Eagle Point</v>
          </cell>
          <cell r="B50">
            <v>0</v>
          </cell>
          <cell r="C50">
            <v>0</v>
          </cell>
          <cell r="D50">
            <v>0</v>
          </cell>
          <cell r="E50">
            <v>0</v>
          </cell>
          <cell r="F50">
            <v>0</v>
          </cell>
          <cell r="G50">
            <v>0</v>
          </cell>
          <cell r="H50">
            <v>0</v>
          </cell>
          <cell r="I50">
            <v>0</v>
          </cell>
          <cell r="J50">
            <v>0</v>
          </cell>
          <cell r="K50">
            <v>0</v>
          </cell>
          <cell r="L50">
            <v>0</v>
          </cell>
          <cell r="M50">
            <v>0</v>
          </cell>
        </row>
        <row r="51">
          <cell r="A51" t="str">
            <v>East</v>
          </cell>
          <cell r="B51">
            <v>0</v>
          </cell>
          <cell r="C51">
            <v>0</v>
          </cell>
          <cell r="D51">
            <v>0</v>
          </cell>
          <cell r="E51">
            <v>0</v>
          </cell>
          <cell r="F51">
            <v>0</v>
          </cell>
          <cell r="G51">
            <v>0</v>
          </cell>
          <cell r="H51">
            <v>0</v>
          </cell>
          <cell r="I51">
            <v>0</v>
          </cell>
          <cell r="J51">
            <v>0</v>
          </cell>
          <cell r="K51">
            <v>0</v>
          </cell>
          <cell r="L51">
            <v>0</v>
          </cell>
          <cell r="M51">
            <v>0</v>
          </cell>
        </row>
        <row r="52">
          <cell r="A52" t="str">
            <v>East Side</v>
          </cell>
          <cell r="B52">
            <v>0</v>
          </cell>
          <cell r="C52">
            <v>0</v>
          </cell>
          <cell r="D52">
            <v>0</v>
          </cell>
          <cell r="E52">
            <v>0</v>
          </cell>
          <cell r="F52">
            <v>0</v>
          </cell>
          <cell r="G52">
            <v>0</v>
          </cell>
          <cell r="H52">
            <v>0</v>
          </cell>
          <cell r="I52">
            <v>0</v>
          </cell>
          <cell r="J52">
            <v>0</v>
          </cell>
          <cell r="K52">
            <v>0</v>
          </cell>
          <cell r="L52">
            <v>0</v>
          </cell>
          <cell r="M52">
            <v>0</v>
          </cell>
        </row>
        <row r="53">
          <cell r="A53" t="str">
            <v>Fall Creek</v>
          </cell>
          <cell r="B53">
            <v>0</v>
          </cell>
          <cell r="C53">
            <v>0</v>
          </cell>
          <cell r="D53">
            <v>0</v>
          </cell>
          <cell r="E53">
            <v>0</v>
          </cell>
          <cell r="F53">
            <v>0</v>
          </cell>
          <cell r="G53">
            <v>0</v>
          </cell>
          <cell r="H53">
            <v>0</v>
          </cell>
          <cell r="I53">
            <v>0</v>
          </cell>
          <cell r="J53">
            <v>0</v>
          </cell>
          <cell r="K53">
            <v>0</v>
          </cell>
          <cell r="L53">
            <v>0</v>
          </cell>
          <cell r="M53">
            <v>0</v>
          </cell>
        </row>
        <row r="54">
          <cell r="A54" t="str">
            <v>Fish Creek</v>
          </cell>
          <cell r="B54">
            <v>0</v>
          </cell>
          <cell r="C54">
            <v>0</v>
          </cell>
          <cell r="D54">
            <v>0</v>
          </cell>
          <cell r="E54">
            <v>0</v>
          </cell>
          <cell r="F54">
            <v>0</v>
          </cell>
          <cell r="G54">
            <v>0</v>
          </cell>
          <cell r="H54">
            <v>0</v>
          </cell>
          <cell r="I54">
            <v>0</v>
          </cell>
          <cell r="J54">
            <v>0</v>
          </cell>
          <cell r="K54">
            <v>0</v>
          </cell>
          <cell r="L54">
            <v>0</v>
          </cell>
          <cell r="M54">
            <v>0</v>
          </cell>
        </row>
        <row r="55">
          <cell r="A55" t="str">
            <v>Four Corners -&gt; Cholla</v>
          </cell>
          <cell r="B55">
            <v>0</v>
          </cell>
          <cell r="C55">
            <v>0</v>
          </cell>
          <cell r="D55">
            <v>0</v>
          </cell>
          <cell r="E55">
            <v>0</v>
          </cell>
          <cell r="F55">
            <v>0</v>
          </cell>
          <cell r="G55">
            <v>0</v>
          </cell>
          <cell r="H55">
            <v>0</v>
          </cell>
          <cell r="I55">
            <v>0</v>
          </cell>
          <cell r="J55">
            <v>0</v>
          </cell>
          <cell r="K55">
            <v>0</v>
          </cell>
          <cell r="L55">
            <v>0</v>
          </cell>
          <cell r="M55">
            <v>0</v>
          </cell>
        </row>
        <row r="56">
          <cell r="A56" t="str">
            <v>Four Corners -&gt; Utah South</v>
          </cell>
          <cell r="B56">
            <v>0</v>
          </cell>
          <cell r="C56">
            <v>0</v>
          </cell>
          <cell r="D56">
            <v>0</v>
          </cell>
          <cell r="E56">
            <v>0</v>
          </cell>
          <cell r="F56">
            <v>0</v>
          </cell>
          <cell r="G56">
            <v>0</v>
          </cell>
          <cell r="H56">
            <v>0</v>
          </cell>
          <cell r="I56">
            <v>0</v>
          </cell>
          <cell r="J56">
            <v>0</v>
          </cell>
          <cell r="K56">
            <v>0</v>
          </cell>
          <cell r="L56">
            <v>0</v>
          </cell>
          <cell r="M56">
            <v>0</v>
          </cell>
        </row>
        <row r="57">
          <cell r="A57" t="str">
            <v>Gadsby 1</v>
          </cell>
          <cell r="B57">
            <v>0</v>
          </cell>
          <cell r="C57">
            <v>0</v>
          </cell>
          <cell r="D57">
            <v>0</v>
          </cell>
          <cell r="E57">
            <v>0</v>
          </cell>
          <cell r="F57">
            <v>0</v>
          </cell>
          <cell r="G57">
            <v>0</v>
          </cell>
          <cell r="H57">
            <v>0</v>
          </cell>
          <cell r="I57">
            <v>0</v>
          </cell>
          <cell r="J57">
            <v>0</v>
          </cell>
          <cell r="K57">
            <v>0</v>
          </cell>
          <cell r="L57">
            <v>0</v>
          </cell>
          <cell r="M57">
            <v>0</v>
          </cell>
        </row>
        <row r="58">
          <cell r="A58" t="str">
            <v>Gadsby 2</v>
          </cell>
          <cell r="B58">
            <v>0</v>
          </cell>
          <cell r="C58">
            <v>0</v>
          </cell>
          <cell r="D58">
            <v>0</v>
          </cell>
          <cell r="E58">
            <v>0</v>
          </cell>
          <cell r="F58">
            <v>0</v>
          </cell>
          <cell r="G58">
            <v>0</v>
          </cell>
          <cell r="H58">
            <v>0</v>
          </cell>
          <cell r="I58">
            <v>0</v>
          </cell>
          <cell r="J58">
            <v>0</v>
          </cell>
          <cell r="K58">
            <v>0</v>
          </cell>
          <cell r="L58">
            <v>0</v>
          </cell>
          <cell r="M58">
            <v>0</v>
          </cell>
        </row>
        <row r="59">
          <cell r="A59" t="str">
            <v>Gadsby 3</v>
          </cell>
          <cell r="B59">
            <v>0</v>
          </cell>
          <cell r="C59">
            <v>0</v>
          </cell>
          <cell r="D59">
            <v>0</v>
          </cell>
          <cell r="E59">
            <v>0</v>
          </cell>
          <cell r="F59">
            <v>0</v>
          </cell>
          <cell r="G59">
            <v>0</v>
          </cell>
          <cell r="H59">
            <v>0</v>
          </cell>
          <cell r="I59">
            <v>0</v>
          </cell>
          <cell r="J59">
            <v>0</v>
          </cell>
          <cell r="K59">
            <v>0</v>
          </cell>
          <cell r="L59">
            <v>0</v>
          </cell>
          <cell r="M59">
            <v>0</v>
          </cell>
        </row>
        <row r="60">
          <cell r="A60" t="str">
            <v>Gadsby 4</v>
          </cell>
          <cell r="B60">
            <v>0</v>
          </cell>
          <cell r="C60">
            <v>0</v>
          </cell>
          <cell r="D60">
            <v>0</v>
          </cell>
          <cell r="E60">
            <v>0</v>
          </cell>
          <cell r="F60">
            <v>0</v>
          </cell>
          <cell r="G60">
            <v>0</v>
          </cell>
          <cell r="H60">
            <v>0</v>
          </cell>
          <cell r="I60">
            <v>0</v>
          </cell>
          <cell r="J60">
            <v>0</v>
          </cell>
          <cell r="K60">
            <v>0</v>
          </cell>
          <cell r="L60">
            <v>0</v>
          </cell>
          <cell r="M60">
            <v>0</v>
          </cell>
        </row>
        <row r="61">
          <cell r="A61" t="str">
            <v>Gadsby 5</v>
          </cell>
          <cell r="B61">
            <v>0</v>
          </cell>
          <cell r="C61">
            <v>0</v>
          </cell>
          <cell r="D61">
            <v>0</v>
          </cell>
          <cell r="E61">
            <v>0</v>
          </cell>
          <cell r="F61">
            <v>0</v>
          </cell>
          <cell r="G61">
            <v>0</v>
          </cell>
          <cell r="H61">
            <v>0</v>
          </cell>
          <cell r="I61">
            <v>0</v>
          </cell>
          <cell r="J61">
            <v>0</v>
          </cell>
          <cell r="K61">
            <v>0</v>
          </cell>
          <cell r="L61">
            <v>0</v>
          </cell>
          <cell r="M61">
            <v>0</v>
          </cell>
        </row>
        <row r="62">
          <cell r="A62" t="str">
            <v>Gadsby 6</v>
          </cell>
          <cell r="B62">
            <v>0</v>
          </cell>
          <cell r="C62">
            <v>0</v>
          </cell>
          <cell r="D62">
            <v>0</v>
          </cell>
          <cell r="E62">
            <v>0</v>
          </cell>
          <cell r="F62">
            <v>0</v>
          </cell>
          <cell r="G62">
            <v>0</v>
          </cell>
          <cell r="H62">
            <v>0</v>
          </cell>
          <cell r="I62">
            <v>0</v>
          </cell>
          <cell r="J62">
            <v>0</v>
          </cell>
          <cell r="K62">
            <v>0</v>
          </cell>
          <cell r="L62">
            <v>0</v>
          </cell>
          <cell r="M62">
            <v>0</v>
          </cell>
        </row>
        <row r="63">
          <cell r="A63" t="str">
            <v>Gas Peakers Non-Spin Credit East</v>
          </cell>
          <cell r="B63">
            <v>32984</v>
          </cell>
          <cell r="C63">
            <v>30856</v>
          </cell>
          <cell r="D63">
            <v>32984</v>
          </cell>
          <cell r="E63">
            <v>31920</v>
          </cell>
          <cell r="F63">
            <v>39976</v>
          </cell>
          <cell r="G63">
            <v>15010</v>
          </cell>
          <cell r="H63">
            <v>14991</v>
          </cell>
          <cell r="I63">
            <v>14991</v>
          </cell>
          <cell r="J63">
            <v>14535</v>
          </cell>
          <cell r="K63">
            <v>14820</v>
          </cell>
          <cell r="L63">
            <v>12027</v>
          </cell>
          <cell r="M63">
            <v>12369</v>
          </cell>
        </row>
        <row r="64">
          <cell r="A64" t="str">
            <v>Goshen -&gt; Path C</v>
          </cell>
          <cell r="B64">
            <v>0</v>
          </cell>
          <cell r="C64">
            <v>0</v>
          </cell>
          <cell r="D64">
            <v>0</v>
          </cell>
          <cell r="E64">
            <v>0</v>
          </cell>
          <cell r="F64">
            <v>0</v>
          </cell>
          <cell r="G64">
            <v>0</v>
          </cell>
          <cell r="H64">
            <v>0</v>
          </cell>
          <cell r="I64">
            <v>0</v>
          </cell>
          <cell r="J64">
            <v>0</v>
          </cell>
          <cell r="K64">
            <v>0</v>
          </cell>
          <cell r="L64">
            <v>0</v>
          </cell>
          <cell r="M64">
            <v>0</v>
          </cell>
        </row>
        <row r="65">
          <cell r="A65" t="str">
            <v>Grant - Priest Rapids</v>
          </cell>
          <cell r="B65">
            <v>0</v>
          </cell>
          <cell r="C65">
            <v>0</v>
          </cell>
          <cell r="D65">
            <v>0</v>
          </cell>
          <cell r="E65">
            <v>0</v>
          </cell>
          <cell r="F65">
            <v>0</v>
          </cell>
          <cell r="G65">
            <v>0</v>
          </cell>
          <cell r="H65">
            <v>0</v>
          </cell>
          <cell r="I65">
            <v>0</v>
          </cell>
          <cell r="J65">
            <v>0</v>
          </cell>
          <cell r="K65">
            <v>0</v>
          </cell>
          <cell r="L65">
            <v>0</v>
          </cell>
          <cell r="M65">
            <v>0</v>
          </cell>
        </row>
        <row r="66">
          <cell r="A66" t="str">
            <v>Grant - Wanapum</v>
          </cell>
          <cell r="B66">
            <v>0</v>
          </cell>
          <cell r="C66">
            <v>0</v>
          </cell>
          <cell r="D66">
            <v>0</v>
          </cell>
          <cell r="E66">
            <v>0</v>
          </cell>
          <cell r="F66">
            <v>0</v>
          </cell>
          <cell r="G66">
            <v>0</v>
          </cell>
          <cell r="H66">
            <v>0</v>
          </cell>
          <cell r="I66">
            <v>0</v>
          </cell>
          <cell r="J66">
            <v>0</v>
          </cell>
          <cell r="K66">
            <v>0</v>
          </cell>
          <cell r="L66">
            <v>0</v>
          </cell>
          <cell r="M66">
            <v>0</v>
          </cell>
        </row>
        <row r="67">
          <cell r="A67" t="str">
            <v>Grant Priest Rapids Development</v>
          </cell>
          <cell r="B67">
            <v>0</v>
          </cell>
          <cell r="C67">
            <v>0</v>
          </cell>
          <cell r="D67">
            <v>0</v>
          </cell>
          <cell r="E67">
            <v>0</v>
          </cell>
          <cell r="F67">
            <v>0</v>
          </cell>
          <cell r="G67">
            <v>0</v>
          </cell>
          <cell r="H67">
            <v>0</v>
          </cell>
          <cell r="I67">
            <v>0</v>
          </cell>
          <cell r="J67">
            <v>0</v>
          </cell>
          <cell r="K67">
            <v>0</v>
          </cell>
          <cell r="L67">
            <v>0</v>
          </cell>
          <cell r="M67">
            <v>0</v>
          </cell>
        </row>
        <row r="68">
          <cell r="A68" t="str">
            <v>Grant Wanapum Development</v>
          </cell>
          <cell r="B68">
            <v>0</v>
          </cell>
          <cell r="C68">
            <v>0</v>
          </cell>
          <cell r="D68">
            <v>0</v>
          </cell>
          <cell r="E68">
            <v>0</v>
          </cell>
          <cell r="F68">
            <v>0</v>
          </cell>
          <cell r="G68">
            <v>0</v>
          </cell>
          <cell r="H68">
            <v>0</v>
          </cell>
          <cell r="I68">
            <v>0</v>
          </cell>
          <cell r="J68">
            <v>0</v>
          </cell>
          <cell r="K68">
            <v>0</v>
          </cell>
          <cell r="L68">
            <v>0</v>
          </cell>
          <cell r="M68">
            <v>0</v>
          </cell>
        </row>
        <row r="69">
          <cell r="A69" t="str">
            <v>Hayden 1</v>
          </cell>
          <cell r="B69">
            <v>0</v>
          </cell>
          <cell r="C69">
            <v>0</v>
          </cell>
          <cell r="D69">
            <v>0</v>
          </cell>
          <cell r="E69">
            <v>0</v>
          </cell>
          <cell r="F69">
            <v>0</v>
          </cell>
          <cell r="G69">
            <v>0</v>
          </cell>
          <cell r="H69">
            <v>0</v>
          </cell>
          <cell r="I69">
            <v>0</v>
          </cell>
          <cell r="J69">
            <v>0</v>
          </cell>
          <cell r="K69">
            <v>0</v>
          </cell>
          <cell r="L69">
            <v>0</v>
          </cell>
          <cell r="M69">
            <v>0</v>
          </cell>
        </row>
        <row r="70">
          <cell r="A70" t="str">
            <v>Hayden 2</v>
          </cell>
          <cell r="B70">
            <v>0</v>
          </cell>
          <cell r="C70">
            <v>0</v>
          </cell>
          <cell r="D70">
            <v>0</v>
          </cell>
          <cell r="E70">
            <v>0</v>
          </cell>
          <cell r="F70">
            <v>0</v>
          </cell>
          <cell r="G70">
            <v>0</v>
          </cell>
          <cell r="H70">
            <v>0</v>
          </cell>
          <cell r="I70">
            <v>0</v>
          </cell>
          <cell r="J70">
            <v>0</v>
          </cell>
          <cell r="K70">
            <v>0</v>
          </cell>
          <cell r="L70">
            <v>0</v>
          </cell>
          <cell r="M70">
            <v>0</v>
          </cell>
        </row>
        <row r="71">
          <cell r="A71" t="str">
            <v>Hermiston 1 Owned</v>
          </cell>
          <cell r="B71">
            <v>0</v>
          </cell>
          <cell r="C71">
            <v>0</v>
          </cell>
          <cell r="D71">
            <v>0</v>
          </cell>
          <cell r="E71">
            <v>0</v>
          </cell>
          <cell r="F71">
            <v>0</v>
          </cell>
          <cell r="G71">
            <v>0</v>
          </cell>
          <cell r="H71">
            <v>0</v>
          </cell>
          <cell r="I71">
            <v>0</v>
          </cell>
          <cell r="J71">
            <v>0</v>
          </cell>
          <cell r="K71">
            <v>0</v>
          </cell>
          <cell r="L71">
            <v>0</v>
          </cell>
          <cell r="M71">
            <v>0</v>
          </cell>
        </row>
        <row r="72">
          <cell r="A72" t="str">
            <v>Hermiston 2 Owned</v>
          </cell>
          <cell r="B72">
            <v>0</v>
          </cell>
          <cell r="C72">
            <v>0</v>
          </cell>
          <cell r="D72">
            <v>0</v>
          </cell>
          <cell r="E72">
            <v>0</v>
          </cell>
          <cell r="F72">
            <v>0</v>
          </cell>
          <cell r="G72">
            <v>0</v>
          </cell>
          <cell r="H72">
            <v>0</v>
          </cell>
          <cell r="I72">
            <v>0</v>
          </cell>
          <cell r="J72">
            <v>0</v>
          </cell>
          <cell r="K72">
            <v>0</v>
          </cell>
          <cell r="L72">
            <v>0</v>
          </cell>
          <cell r="M72">
            <v>0</v>
          </cell>
        </row>
        <row r="73">
          <cell r="A73" t="str">
            <v>Hunter 1</v>
          </cell>
          <cell r="B73">
            <v>0</v>
          </cell>
          <cell r="C73">
            <v>0</v>
          </cell>
          <cell r="D73">
            <v>0</v>
          </cell>
          <cell r="E73">
            <v>0</v>
          </cell>
          <cell r="F73">
            <v>0</v>
          </cell>
          <cell r="G73">
            <v>0</v>
          </cell>
          <cell r="H73">
            <v>0</v>
          </cell>
          <cell r="I73">
            <v>0</v>
          </cell>
          <cell r="J73">
            <v>0</v>
          </cell>
          <cell r="K73">
            <v>0</v>
          </cell>
          <cell r="L73">
            <v>0</v>
          </cell>
          <cell r="M73">
            <v>0</v>
          </cell>
        </row>
        <row r="74">
          <cell r="A74" t="str">
            <v>Hunter 2</v>
          </cell>
          <cell r="B74">
            <v>0</v>
          </cell>
          <cell r="C74">
            <v>0</v>
          </cell>
          <cell r="D74">
            <v>0</v>
          </cell>
          <cell r="E74">
            <v>0</v>
          </cell>
          <cell r="F74">
            <v>0</v>
          </cell>
          <cell r="G74">
            <v>0</v>
          </cell>
          <cell r="H74">
            <v>0</v>
          </cell>
          <cell r="I74">
            <v>0</v>
          </cell>
          <cell r="J74">
            <v>0</v>
          </cell>
          <cell r="K74">
            <v>0</v>
          </cell>
          <cell r="L74">
            <v>0</v>
          </cell>
          <cell r="M74">
            <v>0</v>
          </cell>
        </row>
        <row r="75">
          <cell r="A75" t="str">
            <v>Hunter 3</v>
          </cell>
          <cell r="B75">
            <v>0</v>
          </cell>
          <cell r="C75">
            <v>0</v>
          </cell>
          <cell r="D75">
            <v>0</v>
          </cell>
          <cell r="E75">
            <v>0</v>
          </cell>
          <cell r="F75">
            <v>0</v>
          </cell>
          <cell r="G75">
            <v>0</v>
          </cell>
          <cell r="H75">
            <v>0</v>
          </cell>
          <cell r="I75">
            <v>0</v>
          </cell>
          <cell r="J75">
            <v>0</v>
          </cell>
          <cell r="K75">
            <v>0</v>
          </cell>
          <cell r="L75">
            <v>0</v>
          </cell>
          <cell r="M75">
            <v>0</v>
          </cell>
        </row>
        <row r="76">
          <cell r="A76" t="str">
            <v>Huntington 1</v>
          </cell>
          <cell r="B76">
            <v>0</v>
          </cell>
          <cell r="C76">
            <v>0</v>
          </cell>
          <cell r="D76">
            <v>0</v>
          </cell>
          <cell r="E76">
            <v>0</v>
          </cell>
          <cell r="F76">
            <v>0</v>
          </cell>
          <cell r="G76">
            <v>0</v>
          </cell>
          <cell r="H76">
            <v>0</v>
          </cell>
          <cell r="I76">
            <v>0</v>
          </cell>
          <cell r="J76">
            <v>0</v>
          </cell>
          <cell r="K76">
            <v>0</v>
          </cell>
          <cell r="L76">
            <v>0</v>
          </cell>
          <cell r="M76">
            <v>0</v>
          </cell>
        </row>
        <row r="77">
          <cell r="A77" t="str">
            <v>Huntington 2</v>
          </cell>
          <cell r="B77">
            <v>0</v>
          </cell>
          <cell r="C77">
            <v>0</v>
          </cell>
          <cell r="D77">
            <v>0</v>
          </cell>
          <cell r="E77">
            <v>0</v>
          </cell>
          <cell r="F77">
            <v>0</v>
          </cell>
          <cell r="G77">
            <v>0</v>
          </cell>
          <cell r="H77">
            <v>0</v>
          </cell>
          <cell r="I77">
            <v>0</v>
          </cell>
          <cell r="J77">
            <v>0</v>
          </cell>
          <cell r="K77">
            <v>0</v>
          </cell>
          <cell r="L77">
            <v>0</v>
          </cell>
          <cell r="M77">
            <v>0</v>
          </cell>
        </row>
        <row r="78">
          <cell r="A78" t="str">
            <v>Idaho -&gt; Goshen</v>
          </cell>
          <cell r="B78">
            <v>0</v>
          </cell>
          <cell r="C78">
            <v>0</v>
          </cell>
          <cell r="D78">
            <v>0</v>
          </cell>
          <cell r="E78">
            <v>0</v>
          </cell>
          <cell r="F78">
            <v>0</v>
          </cell>
          <cell r="G78">
            <v>0</v>
          </cell>
          <cell r="H78">
            <v>0</v>
          </cell>
          <cell r="I78">
            <v>0</v>
          </cell>
          <cell r="J78">
            <v>0</v>
          </cell>
          <cell r="K78">
            <v>0</v>
          </cell>
          <cell r="L78">
            <v>0</v>
          </cell>
          <cell r="M78">
            <v>0</v>
          </cell>
        </row>
        <row r="79">
          <cell r="A79" t="str">
            <v>Idaho -&gt; Path C</v>
          </cell>
          <cell r="B79">
            <v>0</v>
          </cell>
          <cell r="C79">
            <v>0</v>
          </cell>
          <cell r="D79">
            <v>0</v>
          </cell>
          <cell r="E79">
            <v>0</v>
          </cell>
          <cell r="F79">
            <v>0</v>
          </cell>
          <cell r="G79">
            <v>0</v>
          </cell>
          <cell r="H79">
            <v>0</v>
          </cell>
          <cell r="I79">
            <v>0</v>
          </cell>
          <cell r="J79">
            <v>0</v>
          </cell>
          <cell r="K79">
            <v>0</v>
          </cell>
          <cell r="L79">
            <v>0</v>
          </cell>
          <cell r="M79">
            <v>0</v>
          </cell>
        </row>
        <row r="80">
          <cell r="A80" t="str">
            <v>Idaho -&gt; Path C STF</v>
          </cell>
          <cell r="B80">
            <v>0</v>
          </cell>
          <cell r="C80">
            <v>0</v>
          </cell>
          <cell r="D80">
            <v>0</v>
          </cell>
          <cell r="E80">
            <v>0</v>
          </cell>
          <cell r="F80">
            <v>0</v>
          </cell>
          <cell r="G80">
            <v>0</v>
          </cell>
          <cell r="H80">
            <v>0</v>
          </cell>
          <cell r="I80">
            <v>0</v>
          </cell>
          <cell r="J80">
            <v>0</v>
          </cell>
          <cell r="K80">
            <v>0</v>
          </cell>
          <cell r="L80">
            <v>0</v>
          </cell>
          <cell r="M80">
            <v>0</v>
          </cell>
        </row>
        <row r="81">
          <cell r="A81" t="str">
            <v>Idaho -&gt; Walla Walla</v>
          </cell>
          <cell r="B81">
            <v>0</v>
          </cell>
          <cell r="C81">
            <v>0</v>
          </cell>
          <cell r="D81">
            <v>0</v>
          </cell>
          <cell r="E81">
            <v>0</v>
          </cell>
          <cell r="F81">
            <v>0</v>
          </cell>
          <cell r="G81">
            <v>0</v>
          </cell>
          <cell r="H81">
            <v>0</v>
          </cell>
          <cell r="I81">
            <v>0</v>
          </cell>
          <cell r="J81">
            <v>0</v>
          </cell>
          <cell r="K81">
            <v>0</v>
          </cell>
          <cell r="L81">
            <v>0</v>
          </cell>
          <cell r="M81">
            <v>0</v>
          </cell>
        </row>
        <row r="82">
          <cell r="A82" t="str">
            <v>Idaho -&gt; West Main</v>
          </cell>
          <cell r="B82">
            <v>0</v>
          </cell>
          <cell r="C82">
            <v>0</v>
          </cell>
          <cell r="D82">
            <v>0</v>
          </cell>
          <cell r="E82">
            <v>0</v>
          </cell>
          <cell r="F82">
            <v>0</v>
          </cell>
          <cell r="G82">
            <v>0</v>
          </cell>
          <cell r="H82">
            <v>0</v>
          </cell>
          <cell r="I82">
            <v>0</v>
          </cell>
          <cell r="J82">
            <v>0</v>
          </cell>
          <cell r="K82">
            <v>0</v>
          </cell>
          <cell r="L82">
            <v>0</v>
          </cell>
          <cell r="M82">
            <v>0</v>
          </cell>
        </row>
        <row r="83">
          <cell r="A83" t="str">
            <v>Iron Gate</v>
          </cell>
          <cell r="B83">
            <v>0</v>
          </cell>
          <cell r="C83">
            <v>0</v>
          </cell>
          <cell r="D83">
            <v>0</v>
          </cell>
          <cell r="E83">
            <v>0</v>
          </cell>
          <cell r="F83">
            <v>0</v>
          </cell>
          <cell r="G83">
            <v>0</v>
          </cell>
          <cell r="H83">
            <v>0</v>
          </cell>
          <cell r="I83">
            <v>0</v>
          </cell>
          <cell r="J83">
            <v>0</v>
          </cell>
          <cell r="K83">
            <v>0</v>
          </cell>
          <cell r="L83">
            <v>0</v>
          </cell>
          <cell r="M83">
            <v>0</v>
          </cell>
        </row>
        <row r="84">
          <cell r="A84" t="str">
            <v>JCBoyle</v>
          </cell>
          <cell r="B84">
            <v>0</v>
          </cell>
          <cell r="C84">
            <v>0</v>
          </cell>
          <cell r="D84">
            <v>0</v>
          </cell>
          <cell r="E84">
            <v>0</v>
          </cell>
          <cell r="F84">
            <v>0</v>
          </cell>
          <cell r="G84">
            <v>0</v>
          </cell>
          <cell r="H84">
            <v>0</v>
          </cell>
          <cell r="I84">
            <v>0</v>
          </cell>
          <cell r="J84">
            <v>0</v>
          </cell>
          <cell r="K84">
            <v>0</v>
          </cell>
          <cell r="L84">
            <v>0</v>
          </cell>
          <cell r="M84">
            <v>0</v>
          </cell>
        </row>
        <row r="85">
          <cell r="A85" t="str">
            <v>Jim Bridger -&gt; Idaho</v>
          </cell>
          <cell r="B85">
            <v>0</v>
          </cell>
          <cell r="C85">
            <v>0</v>
          </cell>
          <cell r="D85">
            <v>0</v>
          </cell>
          <cell r="E85">
            <v>0</v>
          </cell>
          <cell r="F85">
            <v>0</v>
          </cell>
          <cell r="G85">
            <v>0</v>
          </cell>
          <cell r="H85">
            <v>0</v>
          </cell>
          <cell r="I85">
            <v>0</v>
          </cell>
          <cell r="J85">
            <v>0</v>
          </cell>
          <cell r="K85">
            <v>0</v>
          </cell>
          <cell r="L85">
            <v>0</v>
          </cell>
          <cell r="M85">
            <v>0</v>
          </cell>
        </row>
        <row r="86">
          <cell r="A86" t="str">
            <v>Jim Bridger -&gt; Path C</v>
          </cell>
          <cell r="B86">
            <v>0</v>
          </cell>
          <cell r="C86">
            <v>0</v>
          </cell>
          <cell r="D86">
            <v>0</v>
          </cell>
          <cell r="E86">
            <v>0</v>
          </cell>
          <cell r="F86">
            <v>0</v>
          </cell>
          <cell r="G86">
            <v>0</v>
          </cell>
          <cell r="H86">
            <v>0</v>
          </cell>
          <cell r="I86">
            <v>0</v>
          </cell>
          <cell r="J86">
            <v>0</v>
          </cell>
          <cell r="K86">
            <v>0</v>
          </cell>
          <cell r="L86">
            <v>0</v>
          </cell>
          <cell r="M86">
            <v>0</v>
          </cell>
        </row>
        <row r="87">
          <cell r="A87" t="str">
            <v>Jim Bridger -&gt; Wyoming</v>
          </cell>
          <cell r="B87">
            <v>0</v>
          </cell>
          <cell r="C87">
            <v>0</v>
          </cell>
          <cell r="D87">
            <v>0</v>
          </cell>
          <cell r="E87">
            <v>0</v>
          </cell>
          <cell r="F87">
            <v>0</v>
          </cell>
          <cell r="G87">
            <v>0</v>
          </cell>
          <cell r="H87">
            <v>0</v>
          </cell>
          <cell r="I87">
            <v>0</v>
          </cell>
          <cell r="J87">
            <v>0</v>
          </cell>
          <cell r="K87">
            <v>0</v>
          </cell>
          <cell r="L87">
            <v>0</v>
          </cell>
          <cell r="M87">
            <v>0</v>
          </cell>
        </row>
        <row r="88">
          <cell r="A88" t="str">
            <v>Jim Bridger 1</v>
          </cell>
          <cell r="B88">
            <v>0</v>
          </cell>
          <cell r="C88">
            <v>0</v>
          </cell>
          <cell r="D88">
            <v>0</v>
          </cell>
          <cell r="E88">
            <v>0</v>
          </cell>
          <cell r="F88">
            <v>0</v>
          </cell>
          <cell r="G88">
            <v>0</v>
          </cell>
          <cell r="H88">
            <v>0</v>
          </cell>
          <cell r="I88">
            <v>0</v>
          </cell>
          <cell r="J88">
            <v>0</v>
          </cell>
          <cell r="K88">
            <v>0</v>
          </cell>
          <cell r="L88">
            <v>0</v>
          </cell>
          <cell r="M88">
            <v>0</v>
          </cell>
        </row>
        <row r="89">
          <cell r="A89" t="str">
            <v>Jim Bridger 2</v>
          </cell>
          <cell r="B89">
            <v>0</v>
          </cell>
          <cell r="C89">
            <v>0</v>
          </cell>
          <cell r="D89">
            <v>0</v>
          </cell>
          <cell r="E89">
            <v>0</v>
          </cell>
          <cell r="F89">
            <v>0</v>
          </cell>
          <cell r="G89">
            <v>0</v>
          </cell>
          <cell r="H89">
            <v>0</v>
          </cell>
          <cell r="I89">
            <v>0</v>
          </cell>
          <cell r="J89">
            <v>0</v>
          </cell>
          <cell r="K89">
            <v>0</v>
          </cell>
          <cell r="L89">
            <v>0</v>
          </cell>
          <cell r="M89">
            <v>0</v>
          </cell>
        </row>
        <row r="90">
          <cell r="A90" t="str">
            <v>Jim Bridger 3</v>
          </cell>
          <cell r="B90">
            <v>0</v>
          </cell>
          <cell r="C90">
            <v>0</v>
          </cell>
          <cell r="D90">
            <v>0</v>
          </cell>
          <cell r="E90">
            <v>0</v>
          </cell>
          <cell r="F90">
            <v>0</v>
          </cell>
          <cell r="G90">
            <v>0</v>
          </cell>
          <cell r="H90">
            <v>0</v>
          </cell>
          <cell r="I90">
            <v>0</v>
          </cell>
          <cell r="J90">
            <v>0</v>
          </cell>
          <cell r="K90">
            <v>0</v>
          </cell>
          <cell r="L90">
            <v>0</v>
          </cell>
          <cell r="M90">
            <v>0</v>
          </cell>
        </row>
        <row r="91">
          <cell r="A91" t="str">
            <v>Jim Bridger 4</v>
          </cell>
          <cell r="B91">
            <v>0</v>
          </cell>
          <cell r="C91">
            <v>0</v>
          </cell>
          <cell r="D91">
            <v>0</v>
          </cell>
          <cell r="E91">
            <v>0</v>
          </cell>
          <cell r="F91">
            <v>0</v>
          </cell>
          <cell r="G91">
            <v>0</v>
          </cell>
          <cell r="H91">
            <v>0</v>
          </cell>
          <cell r="I91">
            <v>0</v>
          </cell>
          <cell r="J91">
            <v>0</v>
          </cell>
          <cell r="K91">
            <v>0</v>
          </cell>
          <cell r="L91">
            <v>0</v>
          </cell>
          <cell r="M91">
            <v>0</v>
          </cell>
        </row>
        <row r="92">
          <cell r="A92" t="str">
            <v>Lake Side</v>
          </cell>
          <cell r="B92">
            <v>0</v>
          </cell>
          <cell r="C92">
            <v>0</v>
          </cell>
          <cell r="D92">
            <v>0</v>
          </cell>
          <cell r="E92">
            <v>0</v>
          </cell>
          <cell r="F92">
            <v>0</v>
          </cell>
          <cell r="G92">
            <v>0</v>
          </cell>
          <cell r="H92">
            <v>0</v>
          </cell>
          <cell r="I92">
            <v>0</v>
          </cell>
          <cell r="J92">
            <v>0</v>
          </cell>
          <cell r="K92">
            <v>0</v>
          </cell>
          <cell r="L92">
            <v>0</v>
          </cell>
          <cell r="M92">
            <v>0</v>
          </cell>
        </row>
        <row r="93">
          <cell r="A93" t="str">
            <v>Lake Side Augmentation</v>
          </cell>
          <cell r="B93">
            <v>0</v>
          </cell>
          <cell r="C93">
            <v>0</v>
          </cell>
          <cell r="D93">
            <v>0</v>
          </cell>
          <cell r="E93">
            <v>0</v>
          </cell>
          <cell r="F93">
            <v>0</v>
          </cell>
          <cell r="G93">
            <v>0</v>
          </cell>
          <cell r="H93">
            <v>0</v>
          </cell>
          <cell r="I93">
            <v>0</v>
          </cell>
          <cell r="J93">
            <v>0</v>
          </cell>
          <cell r="K93">
            <v>0</v>
          </cell>
          <cell r="L93">
            <v>0</v>
          </cell>
          <cell r="M93">
            <v>0</v>
          </cell>
        </row>
        <row r="94">
          <cell r="A94" t="str">
            <v>Lake Side Duct Firing</v>
          </cell>
          <cell r="B94">
            <v>0</v>
          </cell>
          <cell r="C94">
            <v>0</v>
          </cell>
          <cell r="D94">
            <v>0</v>
          </cell>
          <cell r="E94">
            <v>0</v>
          </cell>
          <cell r="F94">
            <v>0</v>
          </cell>
          <cell r="G94">
            <v>0</v>
          </cell>
          <cell r="H94">
            <v>0</v>
          </cell>
          <cell r="I94">
            <v>0</v>
          </cell>
          <cell r="J94">
            <v>0</v>
          </cell>
          <cell r="K94">
            <v>0</v>
          </cell>
          <cell r="L94">
            <v>0</v>
          </cell>
          <cell r="M94">
            <v>0</v>
          </cell>
        </row>
        <row r="95">
          <cell r="A95" t="str">
            <v>Lemolo 1</v>
          </cell>
          <cell r="B95">
            <v>0</v>
          </cell>
          <cell r="C95">
            <v>0</v>
          </cell>
          <cell r="D95">
            <v>0</v>
          </cell>
          <cell r="E95">
            <v>0</v>
          </cell>
          <cell r="F95">
            <v>0</v>
          </cell>
          <cell r="G95">
            <v>0</v>
          </cell>
          <cell r="H95">
            <v>0</v>
          </cell>
          <cell r="I95">
            <v>0</v>
          </cell>
          <cell r="J95">
            <v>0</v>
          </cell>
          <cell r="K95">
            <v>0</v>
          </cell>
          <cell r="L95">
            <v>0</v>
          </cell>
          <cell r="M95">
            <v>0</v>
          </cell>
        </row>
        <row r="96">
          <cell r="A96" t="str">
            <v>Lemolo 2</v>
          </cell>
          <cell r="B96">
            <v>0</v>
          </cell>
          <cell r="C96">
            <v>0</v>
          </cell>
          <cell r="D96">
            <v>0</v>
          </cell>
          <cell r="E96">
            <v>0</v>
          </cell>
          <cell r="F96">
            <v>0</v>
          </cell>
          <cell r="G96">
            <v>0</v>
          </cell>
          <cell r="H96">
            <v>0</v>
          </cell>
          <cell r="I96">
            <v>0</v>
          </cell>
          <cell r="J96">
            <v>0</v>
          </cell>
          <cell r="K96">
            <v>0</v>
          </cell>
          <cell r="L96">
            <v>0</v>
          </cell>
          <cell r="M96">
            <v>0</v>
          </cell>
        </row>
        <row r="97">
          <cell r="A97" t="str">
            <v>Little Mountain</v>
          </cell>
          <cell r="B97">
            <v>0</v>
          </cell>
          <cell r="C97">
            <v>0</v>
          </cell>
          <cell r="D97">
            <v>0</v>
          </cell>
          <cell r="E97">
            <v>0</v>
          </cell>
          <cell r="F97">
            <v>0</v>
          </cell>
          <cell r="G97">
            <v>0</v>
          </cell>
          <cell r="H97">
            <v>0</v>
          </cell>
          <cell r="I97">
            <v>0</v>
          </cell>
          <cell r="J97">
            <v>0</v>
          </cell>
          <cell r="K97">
            <v>0</v>
          </cell>
          <cell r="L97">
            <v>0</v>
          </cell>
          <cell r="M97">
            <v>0</v>
          </cell>
        </row>
        <row r="98">
          <cell r="A98" t="str">
            <v>Merwin</v>
          </cell>
          <cell r="B98">
            <v>0</v>
          </cell>
          <cell r="C98">
            <v>0</v>
          </cell>
          <cell r="D98">
            <v>0</v>
          </cell>
          <cell r="E98">
            <v>0</v>
          </cell>
          <cell r="F98">
            <v>0</v>
          </cell>
          <cell r="G98">
            <v>0</v>
          </cell>
          <cell r="H98">
            <v>0</v>
          </cell>
          <cell r="I98">
            <v>0</v>
          </cell>
          <cell r="J98">
            <v>0</v>
          </cell>
          <cell r="K98">
            <v>0</v>
          </cell>
          <cell r="L98">
            <v>0</v>
          </cell>
          <cell r="M98">
            <v>0</v>
          </cell>
        </row>
        <row r="99">
          <cell r="A99" t="str">
            <v>Mid Columbia -&gt; Walla Walla</v>
          </cell>
          <cell r="B99">
            <v>0</v>
          </cell>
          <cell r="C99">
            <v>0</v>
          </cell>
          <cell r="D99">
            <v>0</v>
          </cell>
          <cell r="E99">
            <v>0</v>
          </cell>
          <cell r="F99">
            <v>0</v>
          </cell>
          <cell r="G99">
            <v>0</v>
          </cell>
          <cell r="H99">
            <v>0</v>
          </cell>
          <cell r="I99">
            <v>0</v>
          </cell>
          <cell r="J99">
            <v>0</v>
          </cell>
          <cell r="K99">
            <v>0</v>
          </cell>
          <cell r="L99">
            <v>0</v>
          </cell>
          <cell r="M99">
            <v>0</v>
          </cell>
        </row>
        <row r="100">
          <cell r="A100" t="str">
            <v>Mid Columbia -&gt; West Main</v>
          </cell>
          <cell r="B100">
            <v>0</v>
          </cell>
          <cell r="C100">
            <v>0</v>
          </cell>
          <cell r="D100">
            <v>0</v>
          </cell>
          <cell r="E100">
            <v>0</v>
          </cell>
          <cell r="F100">
            <v>0</v>
          </cell>
          <cell r="G100">
            <v>0</v>
          </cell>
          <cell r="H100">
            <v>0</v>
          </cell>
          <cell r="I100">
            <v>0</v>
          </cell>
          <cell r="J100">
            <v>0</v>
          </cell>
          <cell r="K100">
            <v>0</v>
          </cell>
          <cell r="L100">
            <v>0</v>
          </cell>
          <cell r="M100">
            <v>0</v>
          </cell>
        </row>
      </sheetData>
      <sheetData sheetId="15" refreshError="1">
        <row r="7">
          <cell r="C7">
            <v>39448</v>
          </cell>
          <cell r="D7">
            <v>39479</v>
          </cell>
          <cell r="E7">
            <v>39508</v>
          </cell>
          <cell r="F7">
            <v>39539</v>
          </cell>
          <cell r="G7">
            <v>39569</v>
          </cell>
          <cell r="H7">
            <v>39600</v>
          </cell>
          <cell r="I7">
            <v>39630</v>
          </cell>
          <cell r="J7">
            <v>39661</v>
          </cell>
          <cell r="K7">
            <v>39692</v>
          </cell>
          <cell r="L7">
            <v>39722</v>
          </cell>
          <cell r="M7">
            <v>39753</v>
          </cell>
          <cell r="N7">
            <v>39783</v>
          </cell>
        </row>
        <row r="20">
          <cell r="A20" t="str">
            <v>Chehalis -&gt; Mid Columbia</v>
          </cell>
          <cell r="C20">
            <v>0</v>
          </cell>
          <cell r="D20">
            <v>0</v>
          </cell>
          <cell r="E20">
            <v>0</v>
          </cell>
          <cell r="F20">
            <v>0</v>
          </cell>
          <cell r="G20">
            <v>0</v>
          </cell>
          <cell r="H20">
            <v>0</v>
          </cell>
          <cell r="I20">
            <v>0</v>
          </cell>
          <cell r="J20">
            <v>0</v>
          </cell>
          <cell r="K20">
            <v>0</v>
          </cell>
          <cell r="L20">
            <v>0</v>
          </cell>
          <cell r="M20">
            <v>0</v>
          </cell>
          <cell r="N20">
            <v>0</v>
          </cell>
        </row>
        <row r="21">
          <cell r="A21" t="str">
            <v>Total Sum of Ready Requirement</v>
          </cell>
          <cell r="C21">
            <v>0</v>
          </cell>
          <cell r="D21">
            <v>0</v>
          </cell>
          <cell r="E21">
            <v>0</v>
          </cell>
          <cell r="F21">
            <v>0</v>
          </cell>
          <cell r="G21">
            <v>0</v>
          </cell>
          <cell r="H21">
            <v>0</v>
          </cell>
          <cell r="I21">
            <v>0</v>
          </cell>
          <cell r="J21">
            <v>0</v>
          </cell>
          <cell r="K21">
            <v>0</v>
          </cell>
          <cell r="L21">
            <v>0</v>
          </cell>
          <cell r="M21">
            <v>0</v>
          </cell>
          <cell r="N21">
            <v>0</v>
          </cell>
        </row>
      </sheetData>
      <sheetData sheetId="16" refreshError="1">
        <row r="7">
          <cell r="C7">
            <v>39448</v>
          </cell>
          <cell r="D7">
            <v>39479</v>
          </cell>
          <cell r="E7">
            <v>39508</v>
          </cell>
          <cell r="F7">
            <v>39539</v>
          </cell>
          <cell r="G7">
            <v>39569</v>
          </cell>
          <cell r="H7">
            <v>39600</v>
          </cell>
          <cell r="I7">
            <v>39630</v>
          </cell>
          <cell r="J7">
            <v>39661</v>
          </cell>
          <cell r="K7">
            <v>39692</v>
          </cell>
          <cell r="L7">
            <v>39722</v>
          </cell>
          <cell r="M7">
            <v>39753</v>
          </cell>
          <cell r="N7">
            <v>39783</v>
          </cell>
        </row>
        <row r="20">
          <cell r="A20" t="str">
            <v>Chehalis -&gt; Mid Columbia</v>
          </cell>
          <cell r="C20">
            <v>0</v>
          </cell>
          <cell r="D20">
            <v>0</v>
          </cell>
          <cell r="E20">
            <v>0</v>
          </cell>
          <cell r="F20">
            <v>0</v>
          </cell>
          <cell r="G20">
            <v>0</v>
          </cell>
          <cell r="H20">
            <v>0</v>
          </cell>
          <cell r="I20">
            <v>0</v>
          </cell>
          <cell r="J20">
            <v>0</v>
          </cell>
          <cell r="K20">
            <v>0</v>
          </cell>
          <cell r="L20">
            <v>0</v>
          </cell>
          <cell r="M20">
            <v>0</v>
          </cell>
          <cell r="N20">
            <v>0</v>
          </cell>
        </row>
        <row r="21">
          <cell r="A21" t="str">
            <v>Total Sum of Regulating Margin</v>
          </cell>
          <cell r="C21">
            <v>0</v>
          </cell>
          <cell r="D21">
            <v>0</v>
          </cell>
          <cell r="E21">
            <v>0</v>
          </cell>
          <cell r="F21">
            <v>0</v>
          </cell>
          <cell r="G21">
            <v>0</v>
          </cell>
          <cell r="H21">
            <v>0</v>
          </cell>
          <cell r="I21">
            <v>0</v>
          </cell>
          <cell r="J21">
            <v>0</v>
          </cell>
          <cell r="K21">
            <v>0</v>
          </cell>
          <cell r="L21">
            <v>0</v>
          </cell>
          <cell r="M21">
            <v>0</v>
          </cell>
          <cell r="N21">
            <v>0</v>
          </cell>
        </row>
      </sheetData>
      <sheetData sheetId="17" refreshError="1"/>
      <sheetData sheetId="18" refreshError="1"/>
      <sheetData sheetId="19" refreshError="1"/>
      <sheetData sheetId="20" refreshError="1"/>
      <sheetData sheetId="21" refreshError="1"/>
      <sheetData sheetId="22" refreshError="1"/>
      <sheetData sheetId="23" refreshError="1">
        <row r="3">
          <cell r="C3">
            <v>31</v>
          </cell>
          <cell r="D3">
            <v>29</v>
          </cell>
          <cell r="E3">
            <v>31</v>
          </cell>
          <cell r="F3">
            <v>30</v>
          </cell>
          <cell r="G3">
            <v>31</v>
          </cell>
          <cell r="H3">
            <v>30</v>
          </cell>
          <cell r="I3">
            <v>31</v>
          </cell>
          <cell r="J3">
            <v>31</v>
          </cell>
          <cell r="K3">
            <v>30</v>
          </cell>
          <cell r="L3">
            <v>31</v>
          </cell>
          <cell r="M3">
            <v>30</v>
          </cell>
          <cell r="N3">
            <v>31</v>
          </cell>
          <cell r="O3">
            <v>31</v>
          </cell>
          <cell r="P3">
            <v>28</v>
          </cell>
          <cell r="Q3">
            <v>31</v>
          </cell>
          <cell r="R3">
            <v>30</v>
          </cell>
          <cell r="S3">
            <v>31</v>
          </cell>
          <cell r="T3">
            <v>30</v>
          </cell>
          <cell r="U3">
            <v>31</v>
          </cell>
          <cell r="V3">
            <v>31</v>
          </cell>
          <cell r="W3">
            <v>30</v>
          </cell>
          <cell r="X3">
            <v>31</v>
          </cell>
          <cell r="Y3">
            <v>30</v>
          </cell>
          <cell r="Z3">
            <v>31</v>
          </cell>
          <cell r="AA3">
            <v>31</v>
          </cell>
          <cell r="AB3">
            <v>28</v>
          </cell>
          <cell r="AC3">
            <v>31</v>
          </cell>
          <cell r="AD3">
            <v>30</v>
          </cell>
          <cell r="AE3">
            <v>31</v>
          </cell>
          <cell r="AF3">
            <v>30</v>
          </cell>
          <cell r="AG3">
            <v>31</v>
          </cell>
          <cell r="AH3">
            <v>31</v>
          </cell>
          <cell r="AI3">
            <v>30</v>
          </cell>
          <cell r="AJ3">
            <v>31</v>
          </cell>
          <cell r="AK3">
            <v>30</v>
          </cell>
          <cell r="AL3">
            <v>31</v>
          </cell>
          <cell r="AM3">
            <v>31</v>
          </cell>
          <cell r="AN3">
            <v>28</v>
          </cell>
          <cell r="AO3">
            <v>31</v>
          </cell>
          <cell r="AP3">
            <v>30</v>
          </cell>
          <cell r="AQ3">
            <v>31</v>
          </cell>
          <cell r="AR3">
            <v>30</v>
          </cell>
          <cell r="AS3">
            <v>31</v>
          </cell>
          <cell r="AT3">
            <v>31</v>
          </cell>
          <cell r="AU3">
            <v>30</v>
          </cell>
          <cell r="AV3">
            <v>31</v>
          </cell>
          <cell r="AW3">
            <v>30</v>
          </cell>
          <cell r="AX3">
            <v>31</v>
          </cell>
          <cell r="AY3">
            <v>31</v>
          </cell>
          <cell r="AZ3">
            <v>29</v>
          </cell>
          <cell r="BA3">
            <v>31</v>
          </cell>
          <cell r="BB3">
            <v>30</v>
          </cell>
          <cell r="BC3">
            <v>31</v>
          </cell>
          <cell r="BD3">
            <v>30</v>
          </cell>
          <cell r="BE3">
            <v>31</v>
          </cell>
          <cell r="BF3">
            <v>31</v>
          </cell>
          <cell r="BG3">
            <v>30</v>
          </cell>
          <cell r="BH3">
            <v>31</v>
          </cell>
          <cell r="BI3">
            <v>30</v>
          </cell>
          <cell r="BJ3">
            <v>31</v>
          </cell>
          <cell r="BK3">
            <v>31</v>
          </cell>
          <cell r="BL3">
            <v>28</v>
          </cell>
          <cell r="BM3">
            <v>31</v>
          </cell>
          <cell r="BN3">
            <v>30</v>
          </cell>
          <cell r="BO3">
            <v>31</v>
          </cell>
          <cell r="BP3">
            <v>30</v>
          </cell>
          <cell r="BQ3">
            <v>31</v>
          </cell>
          <cell r="BR3">
            <v>31</v>
          </cell>
          <cell r="BS3">
            <v>30</v>
          </cell>
          <cell r="BT3">
            <v>31</v>
          </cell>
          <cell r="BU3">
            <v>30</v>
          </cell>
          <cell r="BV3">
            <v>31</v>
          </cell>
          <cell r="BW3">
            <v>31</v>
          </cell>
          <cell r="BX3">
            <v>28</v>
          </cell>
          <cell r="BY3">
            <v>31</v>
          </cell>
          <cell r="BZ3">
            <v>30</v>
          </cell>
          <cell r="CA3">
            <v>31</v>
          </cell>
          <cell r="CB3">
            <v>30</v>
          </cell>
          <cell r="CC3">
            <v>31</v>
          </cell>
          <cell r="CD3">
            <v>31</v>
          </cell>
          <cell r="CE3">
            <v>30</v>
          </cell>
          <cell r="CF3">
            <v>31</v>
          </cell>
          <cell r="CG3">
            <v>30</v>
          </cell>
          <cell r="CH3">
            <v>31</v>
          </cell>
          <cell r="CI3">
            <v>31</v>
          </cell>
          <cell r="CJ3">
            <v>28</v>
          </cell>
          <cell r="CK3">
            <v>31</v>
          </cell>
          <cell r="CL3">
            <v>30</v>
          </cell>
          <cell r="CM3">
            <v>31</v>
          </cell>
          <cell r="CN3">
            <v>30</v>
          </cell>
          <cell r="CO3">
            <v>31</v>
          </cell>
          <cell r="CP3">
            <v>31</v>
          </cell>
          <cell r="CQ3">
            <v>30</v>
          </cell>
          <cell r="CR3">
            <v>31</v>
          </cell>
          <cell r="CS3">
            <v>30</v>
          </cell>
          <cell r="CT3">
            <v>31</v>
          </cell>
          <cell r="CU3">
            <v>31</v>
          </cell>
          <cell r="CV3">
            <v>29</v>
          </cell>
          <cell r="CW3">
            <v>31</v>
          </cell>
          <cell r="CX3">
            <v>30</v>
          </cell>
          <cell r="CY3">
            <v>31</v>
          </cell>
          <cell r="CZ3">
            <v>30</v>
          </cell>
          <cell r="DA3">
            <v>31</v>
          </cell>
          <cell r="DB3">
            <v>31</v>
          </cell>
          <cell r="DC3">
            <v>30</v>
          </cell>
          <cell r="DD3">
            <v>31</v>
          </cell>
          <cell r="DE3">
            <v>30</v>
          </cell>
          <cell r="DF3">
            <v>31</v>
          </cell>
          <cell r="DG3">
            <v>31</v>
          </cell>
          <cell r="DH3">
            <v>28</v>
          </cell>
          <cell r="DI3">
            <v>31</v>
          </cell>
          <cell r="DJ3">
            <v>30</v>
          </cell>
          <cell r="DK3">
            <v>31</v>
          </cell>
          <cell r="DL3">
            <v>30</v>
          </cell>
          <cell r="DM3">
            <v>31</v>
          </cell>
          <cell r="DN3">
            <v>31</v>
          </cell>
          <cell r="DO3">
            <v>30</v>
          </cell>
          <cell r="DP3">
            <v>31</v>
          </cell>
          <cell r="DQ3">
            <v>30</v>
          </cell>
          <cell r="DR3">
            <v>31</v>
          </cell>
          <cell r="DS3">
            <v>31</v>
          </cell>
          <cell r="DT3">
            <v>28</v>
          </cell>
          <cell r="DU3">
            <v>31</v>
          </cell>
          <cell r="DV3">
            <v>30</v>
          </cell>
          <cell r="DW3">
            <v>31</v>
          </cell>
          <cell r="DX3">
            <v>30</v>
          </cell>
          <cell r="DY3">
            <v>31</v>
          </cell>
          <cell r="DZ3">
            <v>31</v>
          </cell>
          <cell r="EA3">
            <v>30</v>
          </cell>
          <cell r="EB3">
            <v>31</v>
          </cell>
          <cell r="EC3">
            <v>30</v>
          </cell>
          <cell r="ED3">
            <v>31</v>
          </cell>
          <cell r="EE3">
            <v>31</v>
          </cell>
          <cell r="EF3">
            <v>28</v>
          </cell>
          <cell r="EG3">
            <v>31</v>
          </cell>
          <cell r="EH3">
            <v>30</v>
          </cell>
          <cell r="EI3">
            <v>31</v>
          </cell>
          <cell r="EJ3">
            <v>30</v>
          </cell>
          <cell r="EK3">
            <v>31</v>
          </cell>
          <cell r="EL3">
            <v>31</v>
          </cell>
          <cell r="EM3">
            <v>30</v>
          </cell>
          <cell r="EN3">
            <v>31</v>
          </cell>
          <cell r="EO3">
            <v>30</v>
          </cell>
          <cell r="EP3">
            <v>31</v>
          </cell>
          <cell r="EQ3">
            <v>31</v>
          </cell>
          <cell r="ER3">
            <v>29</v>
          </cell>
          <cell r="ES3">
            <v>31</v>
          </cell>
          <cell r="ET3">
            <v>30</v>
          </cell>
          <cell r="EU3">
            <v>31</v>
          </cell>
          <cell r="EV3">
            <v>30</v>
          </cell>
          <cell r="EW3">
            <v>31</v>
          </cell>
          <cell r="EX3">
            <v>31</v>
          </cell>
          <cell r="EY3">
            <v>30</v>
          </cell>
          <cell r="EZ3">
            <v>31</v>
          </cell>
          <cell r="FA3">
            <v>30</v>
          </cell>
          <cell r="FB3">
            <v>31</v>
          </cell>
          <cell r="FC3">
            <v>31</v>
          </cell>
          <cell r="FD3">
            <v>28</v>
          </cell>
          <cell r="FE3">
            <v>31</v>
          </cell>
          <cell r="FF3">
            <v>30</v>
          </cell>
          <cell r="FG3">
            <v>31</v>
          </cell>
          <cell r="FH3">
            <v>30</v>
          </cell>
          <cell r="FI3">
            <v>31</v>
          </cell>
          <cell r="FJ3">
            <v>31</v>
          </cell>
          <cell r="FK3">
            <v>30</v>
          </cell>
          <cell r="FL3">
            <v>31</v>
          </cell>
          <cell r="FM3">
            <v>30</v>
          </cell>
          <cell r="FN3">
            <v>31</v>
          </cell>
          <cell r="FO3">
            <v>31</v>
          </cell>
          <cell r="FP3">
            <v>28</v>
          </cell>
          <cell r="FQ3">
            <v>31</v>
          </cell>
          <cell r="FR3">
            <v>30</v>
          </cell>
          <cell r="FS3">
            <v>31</v>
          </cell>
          <cell r="FT3">
            <v>30</v>
          </cell>
          <cell r="FU3">
            <v>31</v>
          </cell>
          <cell r="FV3">
            <v>31</v>
          </cell>
          <cell r="FW3">
            <v>30</v>
          </cell>
          <cell r="FX3">
            <v>31</v>
          </cell>
          <cell r="FY3">
            <v>30</v>
          </cell>
          <cell r="FZ3">
            <v>31</v>
          </cell>
          <cell r="GA3">
            <v>31</v>
          </cell>
          <cell r="GB3">
            <v>28</v>
          </cell>
          <cell r="GC3">
            <v>31</v>
          </cell>
          <cell r="GD3">
            <v>30</v>
          </cell>
          <cell r="GE3">
            <v>31</v>
          </cell>
          <cell r="GF3">
            <v>30</v>
          </cell>
          <cell r="GG3">
            <v>31</v>
          </cell>
          <cell r="GH3">
            <v>31</v>
          </cell>
          <cell r="GI3">
            <v>30</v>
          </cell>
          <cell r="GJ3">
            <v>31</v>
          </cell>
          <cell r="GK3">
            <v>30</v>
          </cell>
          <cell r="GL3">
            <v>31</v>
          </cell>
          <cell r="GM3">
            <v>31</v>
          </cell>
          <cell r="GN3">
            <v>29</v>
          </cell>
          <cell r="GO3">
            <v>31</v>
          </cell>
          <cell r="GP3">
            <v>30</v>
          </cell>
          <cell r="GQ3">
            <v>31</v>
          </cell>
          <cell r="GR3">
            <v>30</v>
          </cell>
          <cell r="GS3">
            <v>31</v>
          </cell>
          <cell r="GT3">
            <v>31</v>
          </cell>
          <cell r="GU3">
            <v>30</v>
          </cell>
          <cell r="GV3">
            <v>31</v>
          </cell>
          <cell r="GW3">
            <v>30</v>
          </cell>
          <cell r="GX3">
            <v>31</v>
          </cell>
          <cell r="GY3">
            <v>31</v>
          </cell>
          <cell r="GZ3">
            <v>28</v>
          </cell>
          <cell r="HA3">
            <v>31</v>
          </cell>
          <cell r="HB3">
            <v>30</v>
          </cell>
          <cell r="HC3">
            <v>31</v>
          </cell>
          <cell r="HD3">
            <v>30</v>
          </cell>
          <cell r="HE3">
            <v>31</v>
          </cell>
          <cell r="HF3">
            <v>31</v>
          </cell>
          <cell r="HG3">
            <v>30</v>
          </cell>
          <cell r="HH3">
            <v>31</v>
          </cell>
          <cell r="HI3">
            <v>30</v>
          </cell>
          <cell r="HJ3">
            <v>31</v>
          </cell>
          <cell r="HK3">
            <v>31</v>
          </cell>
          <cell r="HL3">
            <v>28</v>
          </cell>
          <cell r="HM3">
            <v>31</v>
          </cell>
          <cell r="HN3">
            <v>30</v>
          </cell>
          <cell r="HO3">
            <v>31</v>
          </cell>
          <cell r="HP3">
            <v>30</v>
          </cell>
          <cell r="HQ3">
            <v>31</v>
          </cell>
          <cell r="HR3">
            <v>31</v>
          </cell>
          <cell r="HS3">
            <v>30</v>
          </cell>
          <cell r="HT3">
            <v>31</v>
          </cell>
          <cell r="HU3">
            <v>30</v>
          </cell>
          <cell r="HV3">
            <v>31</v>
          </cell>
          <cell r="HW3">
            <v>31</v>
          </cell>
          <cell r="HX3">
            <v>28</v>
          </cell>
          <cell r="HY3">
            <v>31</v>
          </cell>
          <cell r="HZ3">
            <v>30</v>
          </cell>
          <cell r="IA3">
            <v>31</v>
          </cell>
          <cell r="IB3">
            <v>30</v>
          </cell>
          <cell r="IC3">
            <v>31</v>
          </cell>
          <cell r="ID3">
            <v>31</v>
          </cell>
          <cell r="IE3">
            <v>30</v>
          </cell>
          <cell r="IF3">
            <v>31</v>
          </cell>
          <cell r="IG3">
            <v>30</v>
          </cell>
          <cell r="IH3">
            <v>31</v>
          </cell>
          <cell r="II3">
            <v>31</v>
          </cell>
          <cell r="IJ3">
            <v>29</v>
          </cell>
          <cell r="IK3">
            <v>31</v>
          </cell>
          <cell r="IL3">
            <v>30</v>
          </cell>
          <cell r="IM3">
            <v>31</v>
          </cell>
          <cell r="IN3">
            <v>30</v>
          </cell>
          <cell r="IO3">
            <v>31</v>
          </cell>
          <cell r="IP3">
            <v>31</v>
          </cell>
          <cell r="IQ3">
            <v>30</v>
          </cell>
          <cell r="IR3">
            <v>31</v>
          </cell>
          <cell r="IS3">
            <v>30</v>
          </cell>
          <cell r="IT3">
            <v>31</v>
          </cell>
        </row>
        <row r="5">
          <cell r="C5">
            <v>4</v>
          </cell>
          <cell r="D5">
            <v>4</v>
          </cell>
          <cell r="E5">
            <v>5</v>
          </cell>
          <cell r="F5">
            <v>4</v>
          </cell>
          <cell r="G5">
            <v>5</v>
          </cell>
          <cell r="H5">
            <v>4</v>
          </cell>
          <cell r="I5">
            <v>4</v>
          </cell>
          <cell r="J5">
            <v>5</v>
          </cell>
          <cell r="K5">
            <v>4</v>
          </cell>
          <cell r="L5">
            <v>4</v>
          </cell>
          <cell r="M5">
            <v>5</v>
          </cell>
          <cell r="N5">
            <v>4</v>
          </cell>
          <cell r="O5">
            <v>5</v>
          </cell>
          <cell r="P5">
            <v>4</v>
          </cell>
          <cell r="Q5">
            <v>4</v>
          </cell>
          <cell r="R5">
            <v>4</v>
          </cell>
          <cell r="S5">
            <v>5</v>
          </cell>
          <cell r="T5">
            <v>4</v>
          </cell>
          <cell r="U5">
            <v>4</v>
          </cell>
          <cell r="V5">
            <v>5</v>
          </cell>
          <cell r="W5">
            <v>4</v>
          </cell>
          <cell r="X5">
            <v>5</v>
          </cell>
          <cell r="Y5">
            <v>4</v>
          </cell>
          <cell r="Z5">
            <v>4</v>
          </cell>
          <cell r="AA5">
            <v>5</v>
          </cell>
          <cell r="AB5">
            <v>4</v>
          </cell>
          <cell r="AC5">
            <v>4</v>
          </cell>
          <cell r="AD5">
            <v>4</v>
          </cell>
          <cell r="AE5">
            <v>5</v>
          </cell>
          <cell r="AF5">
            <v>4</v>
          </cell>
          <cell r="AG5">
            <v>5</v>
          </cell>
          <cell r="AH5">
            <v>4</v>
          </cell>
          <cell r="AI5">
            <v>4</v>
          </cell>
          <cell r="AJ5">
            <v>5</v>
          </cell>
          <cell r="AK5">
            <v>4</v>
          </cell>
          <cell r="AL5">
            <v>4</v>
          </cell>
          <cell r="AM5">
            <v>5</v>
          </cell>
          <cell r="AN5">
            <v>4</v>
          </cell>
          <cell r="AO5">
            <v>4</v>
          </cell>
          <cell r="AP5">
            <v>5</v>
          </cell>
          <cell r="AQ5">
            <v>4</v>
          </cell>
          <cell r="AR5">
            <v>4</v>
          </cell>
          <cell r="AS5">
            <v>5</v>
          </cell>
          <cell r="AT5">
            <v>4</v>
          </cell>
          <cell r="AU5">
            <v>4</v>
          </cell>
          <cell r="AV5">
            <v>5</v>
          </cell>
          <cell r="AW5">
            <v>4</v>
          </cell>
          <cell r="AX5">
            <v>5</v>
          </cell>
          <cell r="AY5">
            <v>4</v>
          </cell>
          <cell r="AZ5">
            <v>4</v>
          </cell>
          <cell r="BA5">
            <v>5</v>
          </cell>
          <cell r="BB5">
            <v>4</v>
          </cell>
          <cell r="BC5">
            <v>4</v>
          </cell>
          <cell r="BD5">
            <v>5</v>
          </cell>
          <cell r="BE5">
            <v>4</v>
          </cell>
          <cell r="BF5">
            <v>4</v>
          </cell>
          <cell r="BG5">
            <v>5</v>
          </cell>
          <cell r="BH5">
            <v>4</v>
          </cell>
          <cell r="BI5">
            <v>4</v>
          </cell>
          <cell r="BJ5">
            <v>5</v>
          </cell>
          <cell r="BK5">
            <v>4</v>
          </cell>
          <cell r="BL5">
            <v>4</v>
          </cell>
          <cell r="BM5">
            <v>5</v>
          </cell>
          <cell r="BN5">
            <v>4</v>
          </cell>
          <cell r="BO5">
            <v>4</v>
          </cell>
          <cell r="BP5">
            <v>5</v>
          </cell>
          <cell r="BQ5">
            <v>4</v>
          </cell>
          <cell r="BR5">
            <v>5</v>
          </cell>
          <cell r="BS5">
            <v>4</v>
          </cell>
          <cell r="BT5">
            <v>4</v>
          </cell>
          <cell r="BU5">
            <v>5</v>
          </cell>
          <cell r="BV5">
            <v>4</v>
          </cell>
          <cell r="BW5">
            <v>4</v>
          </cell>
          <cell r="BX5">
            <v>4</v>
          </cell>
          <cell r="BY5">
            <v>5</v>
          </cell>
          <cell r="BZ5">
            <v>4</v>
          </cell>
          <cell r="CA5">
            <v>5</v>
          </cell>
          <cell r="CB5">
            <v>4</v>
          </cell>
          <cell r="CC5">
            <v>4</v>
          </cell>
          <cell r="CD5">
            <v>5</v>
          </cell>
          <cell r="CE5">
            <v>4</v>
          </cell>
          <cell r="CF5">
            <v>4</v>
          </cell>
          <cell r="CG5">
            <v>5</v>
          </cell>
          <cell r="CH5">
            <v>4</v>
          </cell>
          <cell r="CI5">
            <v>5</v>
          </cell>
          <cell r="CJ5">
            <v>4</v>
          </cell>
          <cell r="CK5">
            <v>4</v>
          </cell>
          <cell r="CL5">
            <v>4</v>
          </cell>
          <cell r="CM5">
            <v>5</v>
          </cell>
          <cell r="CN5">
            <v>4</v>
          </cell>
          <cell r="CO5">
            <v>4</v>
          </cell>
          <cell r="CP5">
            <v>5</v>
          </cell>
          <cell r="CQ5">
            <v>4</v>
          </cell>
          <cell r="CR5">
            <v>5</v>
          </cell>
          <cell r="CS5">
            <v>4</v>
          </cell>
          <cell r="CT5">
            <v>4</v>
          </cell>
          <cell r="CU5">
            <v>5</v>
          </cell>
          <cell r="CV5">
            <v>4</v>
          </cell>
          <cell r="CW5">
            <v>4</v>
          </cell>
          <cell r="CX5">
            <v>5</v>
          </cell>
          <cell r="CY5">
            <v>4</v>
          </cell>
          <cell r="CZ5">
            <v>4</v>
          </cell>
          <cell r="DA5">
            <v>5</v>
          </cell>
          <cell r="DB5">
            <v>4</v>
          </cell>
          <cell r="DC5">
            <v>4</v>
          </cell>
          <cell r="DD5">
            <v>5</v>
          </cell>
          <cell r="DE5">
            <v>4</v>
          </cell>
          <cell r="DF5">
            <v>5</v>
          </cell>
          <cell r="DG5">
            <v>4</v>
          </cell>
          <cell r="DH5">
            <v>4</v>
          </cell>
          <cell r="DI5">
            <v>4</v>
          </cell>
          <cell r="DJ5">
            <v>5</v>
          </cell>
          <cell r="DK5">
            <v>4</v>
          </cell>
          <cell r="DL5">
            <v>4</v>
          </cell>
          <cell r="DM5">
            <v>5</v>
          </cell>
          <cell r="DN5">
            <v>4</v>
          </cell>
          <cell r="DO5">
            <v>5</v>
          </cell>
          <cell r="DP5">
            <v>4</v>
          </cell>
          <cell r="DQ5">
            <v>4</v>
          </cell>
          <cell r="DR5">
            <v>5</v>
          </cell>
          <cell r="DS5">
            <v>4</v>
          </cell>
          <cell r="DT5">
            <v>4</v>
          </cell>
          <cell r="DU5">
            <v>5</v>
          </cell>
          <cell r="DV5">
            <v>4</v>
          </cell>
          <cell r="DW5">
            <v>4</v>
          </cell>
          <cell r="DX5">
            <v>5</v>
          </cell>
          <cell r="DY5">
            <v>4</v>
          </cell>
          <cell r="DZ5">
            <v>4</v>
          </cell>
          <cell r="EA5">
            <v>5</v>
          </cell>
          <cell r="EB5">
            <v>4</v>
          </cell>
          <cell r="EC5">
            <v>4</v>
          </cell>
          <cell r="ED5">
            <v>5</v>
          </cell>
          <cell r="EE5">
            <v>4</v>
          </cell>
          <cell r="EF5">
            <v>4</v>
          </cell>
          <cell r="EG5">
            <v>5</v>
          </cell>
          <cell r="EH5">
            <v>4</v>
          </cell>
          <cell r="EI5">
            <v>4</v>
          </cell>
          <cell r="EJ5">
            <v>5</v>
          </cell>
          <cell r="EK5">
            <v>4</v>
          </cell>
          <cell r="EL5">
            <v>5</v>
          </cell>
          <cell r="EM5">
            <v>4</v>
          </cell>
          <cell r="EN5">
            <v>4</v>
          </cell>
          <cell r="EO5">
            <v>5</v>
          </cell>
          <cell r="EP5">
            <v>4</v>
          </cell>
          <cell r="EQ5">
            <v>4</v>
          </cell>
          <cell r="ER5">
            <v>5</v>
          </cell>
          <cell r="ES5">
            <v>4</v>
          </cell>
          <cell r="ET5">
            <v>4</v>
          </cell>
          <cell r="EU5">
            <v>5</v>
          </cell>
          <cell r="EV5">
            <v>4</v>
          </cell>
          <cell r="EW5">
            <v>4</v>
          </cell>
          <cell r="EX5">
            <v>5</v>
          </cell>
          <cell r="EY5">
            <v>4</v>
          </cell>
          <cell r="EZ5">
            <v>5</v>
          </cell>
          <cell r="FA5">
            <v>4</v>
          </cell>
          <cell r="FB5">
            <v>4</v>
          </cell>
          <cell r="FC5">
            <v>5</v>
          </cell>
          <cell r="FD5">
            <v>4</v>
          </cell>
          <cell r="FE5">
            <v>4</v>
          </cell>
          <cell r="FF5">
            <v>4</v>
          </cell>
          <cell r="FG5">
            <v>5</v>
          </cell>
          <cell r="FH5">
            <v>4</v>
          </cell>
          <cell r="FI5">
            <v>5</v>
          </cell>
          <cell r="FJ5">
            <v>4</v>
          </cell>
          <cell r="FK5">
            <v>4</v>
          </cell>
          <cell r="FL5">
            <v>5</v>
          </cell>
          <cell r="FM5">
            <v>4</v>
          </cell>
          <cell r="FN5">
            <v>4</v>
          </cell>
          <cell r="FO5">
            <v>5</v>
          </cell>
          <cell r="FP5">
            <v>4</v>
          </cell>
          <cell r="FQ5">
            <v>4</v>
          </cell>
          <cell r="FR5">
            <v>5</v>
          </cell>
          <cell r="FS5">
            <v>4</v>
          </cell>
          <cell r="FT5">
            <v>4</v>
          </cell>
          <cell r="FU5">
            <v>5</v>
          </cell>
          <cell r="FV5">
            <v>4</v>
          </cell>
          <cell r="FW5">
            <v>4</v>
          </cell>
          <cell r="FX5">
            <v>5</v>
          </cell>
          <cell r="FY5">
            <v>4</v>
          </cell>
          <cell r="FZ5">
            <v>5</v>
          </cell>
          <cell r="GA5">
            <v>4</v>
          </cell>
          <cell r="GB5">
            <v>4</v>
          </cell>
          <cell r="GC5">
            <v>4</v>
          </cell>
          <cell r="GD5">
            <v>5</v>
          </cell>
          <cell r="GE5">
            <v>4</v>
          </cell>
          <cell r="GF5">
            <v>4</v>
          </cell>
          <cell r="GG5">
            <v>5</v>
          </cell>
          <cell r="GH5">
            <v>4</v>
          </cell>
          <cell r="GI5">
            <v>5</v>
          </cell>
          <cell r="GJ5">
            <v>4</v>
          </cell>
          <cell r="GK5">
            <v>4</v>
          </cell>
          <cell r="GL5">
            <v>5</v>
          </cell>
          <cell r="GM5">
            <v>4</v>
          </cell>
          <cell r="GN5">
            <v>4</v>
          </cell>
          <cell r="GO5">
            <v>5</v>
          </cell>
          <cell r="GP5">
            <v>4</v>
          </cell>
          <cell r="GQ5">
            <v>4</v>
          </cell>
          <cell r="GR5">
            <v>5</v>
          </cell>
          <cell r="GS5">
            <v>4</v>
          </cell>
          <cell r="GT5">
            <v>5</v>
          </cell>
          <cell r="GU5">
            <v>4</v>
          </cell>
          <cell r="GV5">
            <v>4</v>
          </cell>
          <cell r="GW5">
            <v>5</v>
          </cell>
          <cell r="GX5">
            <v>4</v>
          </cell>
          <cell r="GY5">
            <v>4</v>
          </cell>
          <cell r="GZ5">
            <v>4</v>
          </cell>
          <cell r="HA5">
            <v>5</v>
          </cell>
          <cell r="HB5">
            <v>4</v>
          </cell>
          <cell r="HC5">
            <v>5</v>
          </cell>
          <cell r="HD5">
            <v>4</v>
          </cell>
          <cell r="HE5">
            <v>4</v>
          </cell>
          <cell r="HF5">
            <v>5</v>
          </cell>
          <cell r="HG5">
            <v>4</v>
          </cell>
          <cell r="HH5">
            <v>4</v>
          </cell>
          <cell r="HI5">
            <v>5</v>
          </cell>
          <cell r="HJ5">
            <v>4</v>
          </cell>
          <cell r="HK5">
            <v>5</v>
          </cell>
          <cell r="HL5">
            <v>4</v>
          </cell>
          <cell r="HM5">
            <v>4</v>
          </cell>
          <cell r="HN5">
            <v>4</v>
          </cell>
          <cell r="HO5">
            <v>5</v>
          </cell>
          <cell r="HP5">
            <v>4</v>
          </cell>
          <cell r="HQ5">
            <v>4</v>
          </cell>
          <cell r="HR5">
            <v>5</v>
          </cell>
          <cell r="HS5">
            <v>4</v>
          </cell>
          <cell r="HT5">
            <v>5</v>
          </cell>
          <cell r="HU5">
            <v>4</v>
          </cell>
          <cell r="HV5">
            <v>4</v>
          </cell>
          <cell r="HW5">
            <v>5</v>
          </cell>
          <cell r="HX5">
            <v>4</v>
          </cell>
          <cell r="HY5">
            <v>4</v>
          </cell>
          <cell r="HZ5">
            <v>4</v>
          </cell>
          <cell r="IA5">
            <v>5</v>
          </cell>
          <cell r="IB5">
            <v>4</v>
          </cell>
          <cell r="IC5">
            <v>5</v>
          </cell>
          <cell r="ID5">
            <v>4</v>
          </cell>
          <cell r="IE5">
            <v>4</v>
          </cell>
          <cell r="IF5">
            <v>5</v>
          </cell>
          <cell r="IG5">
            <v>4</v>
          </cell>
          <cell r="IH5">
            <v>4</v>
          </cell>
          <cell r="II5">
            <v>5</v>
          </cell>
          <cell r="IJ5">
            <v>4</v>
          </cell>
          <cell r="IK5">
            <v>4</v>
          </cell>
          <cell r="IL5">
            <v>5</v>
          </cell>
          <cell r="IM5">
            <v>4</v>
          </cell>
          <cell r="IN5">
            <v>4</v>
          </cell>
          <cell r="IO5">
            <v>5</v>
          </cell>
          <cell r="IP5">
            <v>4</v>
          </cell>
          <cell r="IQ5">
            <v>5</v>
          </cell>
          <cell r="IR5">
            <v>4</v>
          </cell>
          <cell r="IS5">
            <v>4</v>
          </cell>
          <cell r="IT5">
            <v>5</v>
          </cell>
        </row>
        <row r="6">
          <cell r="C6">
            <v>4</v>
          </cell>
          <cell r="D6">
            <v>4</v>
          </cell>
          <cell r="E6">
            <v>5</v>
          </cell>
          <cell r="F6">
            <v>4</v>
          </cell>
          <cell r="G6">
            <v>4</v>
          </cell>
          <cell r="H6">
            <v>5</v>
          </cell>
          <cell r="I6">
            <v>4</v>
          </cell>
          <cell r="J6">
            <v>5</v>
          </cell>
          <cell r="K6">
            <v>4</v>
          </cell>
          <cell r="L6">
            <v>4</v>
          </cell>
          <cell r="M6">
            <v>5</v>
          </cell>
          <cell r="N6">
            <v>4</v>
          </cell>
          <cell r="O6">
            <v>4</v>
          </cell>
          <cell r="P6">
            <v>4</v>
          </cell>
          <cell r="Q6">
            <v>5</v>
          </cell>
          <cell r="R6">
            <v>4</v>
          </cell>
          <cell r="S6">
            <v>5</v>
          </cell>
          <cell r="T6">
            <v>4</v>
          </cell>
          <cell r="U6">
            <v>4</v>
          </cell>
          <cell r="V6">
            <v>5</v>
          </cell>
          <cell r="W6">
            <v>4</v>
          </cell>
          <cell r="X6">
            <v>4</v>
          </cell>
          <cell r="Y6">
            <v>5</v>
          </cell>
          <cell r="Z6">
            <v>4</v>
          </cell>
          <cell r="AA6">
            <v>5</v>
          </cell>
          <cell r="AB6">
            <v>4</v>
          </cell>
          <cell r="AC6">
            <v>4</v>
          </cell>
          <cell r="AD6">
            <v>4</v>
          </cell>
          <cell r="AE6">
            <v>5</v>
          </cell>
          <cell r="AF6">
            <v>4</v>
          </cell>
          <cell r="AG6">
            <v>4</v>
          </cell>
          <cell r="AH6">
            <v>5</v>
          </cell>
          <cell r="AI6">
            <v>4</v>
          </cell>
          <cell r="AJ6">
            <v>5</v>
          </cell>
          <cell r="AK6">
            <v>4</v>
          </cell>
          <cell r="AL6">
            <v>4</v>
          </cell>
          <cell r="AM6">
            <v>5</v>
          </cell>
          <cell r="AN6">
            <v>4</v>
          </cell>
          <cell r="AO6">
            <v>4</v>
          </cell>
          <cell r="AP6">
            <v>4</v>
          </cell>
          <cell r="AQ6">
            <v>5</v>
          </cell>
          <cell r="AR6">
            <v>4</v>
          </cell>
          <cell r="AS6">
            <v>5</v>
          </cell>
          <cell r="AT6">
            <v>4</v>
          </cell>
          <cell r="AU6">
            <v>4</v>
          </cell>
          <cell r="AV6">
            <v>5</v>
          </cell>
          <cell r="AW6">
            <v>4</v>
          </cell>
          <cell r="AX6">
            <v>4</v>
          </cell>
          <cell r="AY6">
            <v>5</v>
          </cell>
          <cell r="AZ6">
            <v>4</v>
          </cell>
          <cell r="BA6">
            <v>4</v>
          </cell>
          <cell r="BB6">
            <v>5</v>
          </cell>
          <cell r="BC6">
            <v>4</v>
          </cell>
          <cell r="BD6">
            <v>4</v>
          </cell>
          <cell r="BE6">
            <v>5</v>
          </cell>
          <cell r="BF6">
            <v>4</v>
          </cell>
          <cell r="BG6">
            <v>5</v>
          </cell>
          <cell r="BH6">
            <v>4</v>
          </cell>
          <cell r="BI6">
            <v>4</v>
          </cell>
          <cell r="BJ6">
            <v>5</v>
          </cell>
          <cell r="BK6">
            <v>4</v>
          </cell>
          <cell r="BL6">
            <v>4</v>
          </cell>
          <cell r="BM6">
            <v>5</v>
          </cell>
          <cell r="BN6">
            <v>4</v>
          </cell>
          <cell r="BO6">
            <v>4</v>
          </cell>
          <cell r="BP6">
            <v>5</v>
          </cell>
          <cell r="BQ6">
            <v>4</v>
          </cell>
          <cell r="BR6">
            <v>4</v>
          </cell>
          <cell r="BS6">
            <v>5</v>
          </cell>
          <cell r="BT6">
            <v>4</v>
          </cell>
          <cell r="BU6">
            <v>4</v>
          </cell>
          <cell r="BV6">
            <v>5</v>
          </cell>
          <cell r="BW6">
            <v>4</v>
          </cell>
          <cell r="BX6">
            <v>4</v>
          </cell>
          <cell r="BY6">
            <v>5</v>
          </cell>
          <cell r="BZ6">
            <v>4</v>
          </cell>
          <cell r="CA6">
            <v>4</v>
          </cell>
          <cell r="CB6">
            <v>5</v>
          </cell>
          <cell r="CC6">
            <v>4</v>
          </cell>
          <cell r="CD6">
            <v>5</v>
          </cell>
          <cell r="CE6">
            <v>4</v>
          </cell>
          <cell r="CF6">
            <v>4</v>
          </cell>
          <cell r="CG6">
            <v>5</v>
          </cell>
          <cell r="CH6">
            <v>4</v>
          </cell>
          <cell r="CI6">
            <v>4</v>
          </cell>
          <cell r="CJ6">
            <v>4</v>
          </cell>
          <cell r="CK6">
            <v>5</v>
          </cell>
          <cell r="CL6">
            <v>4</v>
          </cell>
          <cell r="CM6">
            <v>5</v>
          </cell>
          <cell r="CN6">
            <v>4</v>
          </cell>
          <cell r="CO6">
            <v>4</v>
          </cell>
          <cell r="CP6">
            <v>5</v>
          </cell>
          <cell r="CQ6">
            <v>4</v>
          </cell>
          <cell r="CR6">
            <v>4</v>
          </cell>
          <cell r="CS6">
            <v>5</v>
          </cell>
          <cell r="CT6">
            <v>4</v>
          </cell>
          <cell r="CU6">
            <v>5</v>
          </cell>
          <cell r="CV6">
            <v>4</v>
          </cell>
          <cell r="CW6">
            <v>4</v>
          </cell>
          <cell r="CX6">
            <v>4</v>
          </cell>
          <cell r="CY6">
            <v>5</v>
          </cell>
          <cell r="CZ6">
            <v>4</v>
          </cell>
          <cell r="DA6">
            <v>5</v>
          </cell>
          <cell r="DB6">
            <v>4</v>
          </cell>
          <cell r="DC6">
            <v>4</v>
          </cell>
          <cell r="DD6">
            <v>5</v>
          </cell>
          <cell r="DE6">
            <v>4</v>
          </cell>
          <cell r="DF6">
            <v>4</v>
          </cell>
          <cell r="DG6">
            <v>5</v>
          </cell>
          <cell r="DH6">
            <v>4</v>
          </cell>
          <cell r="DI6">
            <v>4</v>
          </cell>
          <cell r="DJ6">
            <v>5</v>
          </cell>
          <cell r="DK6">
            <v>4</v>
          </cell>
          <cell r="DL6">
            <v>4</v>
          </cell>
          <cell r="DM6">
            <v>5</v>
          </cell>
          <cell r="DN6">
            <v>4</v>
          </cell>
          <cell r="DO6">
            <v>4</v>
          </cell>
          <cell r="DP6">
            <v>5</v>
          </cell>
          <cell r="DQ6">
            <v>4</v>
          </cell>
          <cell r="DR6">
            <v>5</v>
          </cell>
          <cell r="DS6">
            <v>4</v>
          </cell>
          <cell r="DT6">
            <v>4</v>
          </cell>
          <cell r="DU6">
            <v>4</v>
          </cell>
          <cell r="DV6">
            <v>5</v>
          </cell>
          <cell r="DW6">
            <v>4</v>
          </cell>
          <cell r="DX6">
            <v>4</v>
          </cell>
          <cell r="DY6">
            <v>5</v>
          </cell>
          <cell r="DZ6">
            <v>4</v>
          </cell>
          <cell r="EA6">
            <v>5</v>
          </cell>
          <cell r="EB6">
            <v>4</v>
          </cell>
          <cell r="EC6">
            <v>4</v>
          </cell>
          <cell r="ED6">
            <v>5</v>
          </cell>
          <cell r="EE6">
            <v>4</v>
          </cell>
          <cell r="EF6">
            <v>4</v>
          </cell>
          <cell r="EG6">
            <v>5</v>
          </cell>
          <cell r="EH6">
            <v>4</v>
          </cell>
          <cell r="EI6">
            <v>4</v>
          </cell>
          <cell r="EJ6">
            <v>5</v>
          </cell>
          <cell r="EK6">
            <v>4</v>
          </cell>
          <cell r="EL6">
            <v>4</v>
          </cell>
          <cell r="EM6">
            <v>5</v>
          </cell>
          <cell r="EN6">
            <v>4</v>
          </cell>
          <cell r="EO6">
            <v>4</v>
          </cell>
          <cell r="EP6">
            <v>5</v>
          </cell>
          <cell r="EQ6">
            <v>4</v>
          </cell>
          <cell r="ER6">
            <v>4</v>
          </cell>
          <cell r="ES6">
            <v>5</v>
          </cell>
          <cell r="ET6">
            <v>4</v>
          </cell>
          <cell r="EU6">
            <v>5</v>
          </cell>
          <cell r="EV6">
            <v>4</v>
          </cell>
          <cell r="EW6">
            <v>4</v>
          </cell>
          <cell r="EX6">
            <v>5</v>
          </cell>
          <cell r="EY6">
            <v>4</v>
          </cell>
          <cell r="EZ6">
            <v>4</v>
          </cell>
          <cell r="FA6">
            <v>5</v>
          </cell>
          <cell r="FB6">
            <v>4</v>
          </cell>
          <cell r="FC6">
            <v>5</v>
          </cell>
          <cell r="FD6">
            <v>4</v>
          </cell>
          <cell r="FE6">
            <v>4</v>
          </cell>
          <cell r="FF6">
            <v>4</v>
          </cell>
          <cell r="FG6">
            <v>5</v>
          </cell>
          <cell r="FH6">
            <v>4</v>
          </cell>
          <cell r="FI6">
            <v>4</v>
          </cell>
          <cell r="FJ6">
            <v>5</v>
          </cell>
          <cell r="FK6">
            <v>4</v>
          </cell>
          <cell r="FL6">
            <v>5</v>
          </cell>
          <cell r="FM6">
            <v>4</v>
          </cell>
          <cell r="FN6">
            <v>4</v>
          </cell>
          <cell r="FO6">
            <v>5</v>
          </cell>
          <cell r="FP6">
            <v>4</v>
          </cell>
          <cell r="FQ6">
            <v>4</v>
          </cell>
          <cell r="FR6">
            <v>4</v>
          </cell>
          <cell r="FS6">
            <v>5</v>
          </cell>
          <cell r="FT6">
            <v>4</v>
          </cell>
          <cell r="FU6">
            <v>5</v>
          </cell>
          <cell r="FV6">
            <v>4</v>
          </cell>
          <cell r="FW6">
            <v>4</v>
          </cell>
          <cell r="FX6">
            <v>5</v>
          </cell>
          <cell r="FY6">
            <v>4</v>
          </cell>
          <cell r="FZ6">
            <v>4</v>
          </cell>
          <cell r="GA6">
            <v>5</v>
          </cell>
          <cell r="GB6">
            <v>4</v>
          </cell>
          <cell r="GC6">
            <v>4</v>
          </cell>
          <cell r="GD6">
            <v>5</v>
          </cell>
          <cell r="GE6">
            <v>4</v>
          </cell>
          <cell r="GF6">
            <v>4</v>
          </cell>
          <cell r="GG6">
            <v>5</v>
          </cell>
          <cell r="GH6">
            <v>4</v>
          </cell>
          <cell r="GI6">
            <v>4</v>
          </cell>
          <cell r="GJ6">
            <v>5</v>
          </cell>
          <cell r="GK6">
            <v>4</v>
          </cell>
          <cell r="GL6">
            <v>5</v>
          </cell>
          <cell r="GM6">
            <v>4</v>
          </cell>
          <cell r="GN6">
            <v>4</v>
          </cell>
          <cell r="GO6">
            <v>5</v>
          </cell>
          <cell r="GP6">
            <v>4</v>
          </cell>
          <cell r="GQ6">
            <v>4</v>
          </cell>
          <cell r="GR6">
            <v>5</v>
          </cell>
          <cell r="GS6">
            <v>4</v>
          </cell>
          <cell r="GT6">
            <v>4</v>
          </cell>
          <cell r="GU6">
            <v>5</v>
          </cell>
          <cell r="GV6">
            <v>4</v>
          </cell>
          <cell r="GW6">
            <v>4</v>
          </cell>
          <cell r="GX6">
            <v>5</v>
          </cell>
          <cell r="GY6">
            <v>4</v>
          </cell>
          <cell r="GZ6">
            <v>4</v>
          </cell>
          <cell r="HA6">
            <v>5</v>
          </cell>
          <cell r="HB6">
            <v>4</v>
          </cell>
          <cell r="HC6">
            <v>4</v>
          </cell>
          <cell r="HD6">
            <v>5</v>
          </cell>
          <cell r="HE6">
            <v>4</v>
          </cell>
          <cell r="HF6">
            <v>5</v>
          </cell>
          <cell r="HG6">
            <v>4</v>
          </cell>
          <cell r="HH6">
            <v>4</v>
          </cell>
          <cell r="HI6">
            <v>5</v>
          </cell>
          <cell r="HJ6">
            <v>4</v>
          </cell>
          <cell r="HK6">
            <v>4</v>
          </cell>
          <cell r="HL6">
            <v>4</v>
          </cell>
          <cell r="HM6">
            <v>5</v>
          </cell>
          <cell r="HN6">
            <v>4</v>
          </cell>
          <cell r="HO6">
            <v>5</v>
          </cell>
          <cell r="HP6">
            <v>4</v>
          </cell>
          <cell r="HQ6">
            <v>4</v>
          </cell>
          <cell r="HR6">
            <v>5</v>
          </cell>
          <cell r="HS6">
            <v>4</v>
          </cell>
          <cell r="HT6">
            <v>4</v>
          </cell>
          <cell r="HU6">
            <v>5</v>
          </cell>
          <cell r="HV6">
            <v>4</v>
          </cell>
          <cell r="HW6">
            <v>5</v>
          </cell>
          <cell r="HX6">
            <v>4</v>
          </cell>
          <cell r="HY6">
            <v>4</v>
          </cell>
          <cell r="HZ6">
            <v>4</v>
          </cell>
          <cell r="IA6">
            <v>5</v>
          </cell>
          <cell r="IB6">
            <v>4</v>
          </cell>
          <cell r="IC6">
            <v>4</v>
          </cell>
          <cell r="ID6">
            <v>5</v>
          </cell>
          <cell r="IE6">
            <v>4</v>
          </cell>
          <cell r="IF6">
            <v>5</v>
          </cell>
          <cell r="IG6">
            <v>4</v>
          </cell>
          <cell r="IH6">
            <v>4</v>
          </cell>
          <cell r="II6">
            <v>5</v>
          </cell>
          <cell r="IJ6">
            <v>4</v>
          </cell>
          <cell r="IK6">
            <v>4</v>
          </cell>
          <cell r="IL6">
            <v>5</v>
          </cell>
          <cell r="IM6">
            <v>4</v>
          </cell>
          <cell r="IN6">
            <v>4</v>
          </cell>
          <cell r="IO6">
            <v>5</v>
          </cell>
          <cell r="IP6">
            <v>4</v>
          </cell>
          <cell r="IQ6">
            <v>4</v>
          </cell>
          <cell r="IR6">
            <v>5</v>
          </cell>
          <cell r="IS6">
            <v>4</v>
          </cell>
          <cell r="IT6">
            <v>5</v>
          </cell>
        </row>
        <row r="7">
          <cell r="C7">
            <v>1</v>
          </cell>
          <cell r="G7">
            <v>1</v>
          </cell>
          <cell r="I7">
            <v>1</v>
          </cell>
          <cell r="K7">
            <v>1</v>
          </cell>
          <cell r="M7">
            <v>1</v>
          </cell>
          <cell r="N7">
            <v>1</v>
          </cell>
          <cell r="O7">
            <v>1</v>
          </cell>
          <cell r="S7">
            <v>1</v>
          </cell>
          <cell r="U7">
            <v>1</v>
          </cell>
          <cell r="W7">
            <v>1</v>
          </cell>
          <cell r="Y7">
            <v>1</v>
          </cell>
          <cell r="Z7">
            <v>1</v>
          </cell>
          <cell r="AA7">
            <v>1</v>
          </cell>
          <cell r="AE7">
            <v>1</v>
          </cell>
          <cell r="AG7">
            <v>1</v>
          </cell>
          <cell r="AI7">
            <v>1</v>
          </cell>
          <cell r="AK7">
            <v>1</v>
          </cell>
          <cell r="AL7">
            <v>1</v>
          </cell>
          <cell r="AM7">
            <v>1</v>
          </cell>
          <cell r="AQ7">
            <v>1</v>
          </cell>
          <cell r="AS7">
            <v>1</v>
          </cell>
          <cell r="AU7">
            <v>1</v>
          </cell>
          <cell r="AW7">
            <v>1</v>
          </cell>
          <cell r="AX7">
            <v>1</v>
          </cell>
          <cell r="AY7">
            <v>1</v>
          </cell>
          <cell r="BC7">
            <v>1</v>
          </cell>
          <cell r="BE7">
            <v>1</v>
          </cell>
          <cell r="BG7">
            <v>1</v>
          </cell>
          <cell r="BI7">
            <v>1</v>
          </cell>
          <cell r="BJ7">
            <v>1</v>
          </cell>
          <cell r="BK7">
            <v>1</v>
          </cell>
          <cell r="BO7">
            <v>1</v>
          </cell>
          <cell r="BQ7">
            <v>1</v>
          </cell>
          <cell r="BS7">
            <v>1</v>
          </cell>
          <cell r="BU7">
            <v>1</v>
          </cell>
          <cell r="BV7">
            <v>1</v>
          </cell>
          <cell r="BW7">
            <v>1</v>
          </cell>
          <cell r="CA7">
            <v>1</v>
          </cell>
          <cell r="CC7">
            <v>1</v>
          </cell>
          <cell r="CE7">
            <v>1</v>
          </cell>
          <cell r="CG7">
            <v>1</v>
          </cell>
          <cell r="CH7">
            <v>1</v>
          </cell>
          <cell r="CI7">
            <v>1</v>
          </cell>
          <cell r="CM7">
            <v>1</v>
          </cell>
          <cell r="CO7">
            <v>1</v>
          </cell>
          <cell r="CQ7">
            <v>1</v>
          </cell>
          <cell r="CS7">
            <v>1</v>
          </cell>
          <cell r="CT7">
            <v>1</v>
          </cell>
          <cell r="CU7">
            <v>1</v>
          </cell>
          <cell r="CY7">
            <v>1</v>
          </cell>
          <cell r="DA7">
            <v>1</v>
          </cell>
          <cell r="DC7">
            <v>1</v>
          </cell>
          <cell r="DE7">
            <v>1</v>
          </cell>
          <cell r="DF7">
            <v>1</v>
          </cell>
          <cell r="DG7">
            <v>1</v>
          </cell>
          <cell r="DK7">
            <v>1</v>
          </cell>
          <cell r="DM7">
            <v>1</v>
          </cell>
          <cell r="DO7">
            <v>1</v>
          </cell>
          <cell r="DQ7">
            <v>1</v>
          </cell>
          <cell r="DR7">
            <v>1</v>
          </cell>
          <cell r="DS7">
            <v>1</v>
          </cell>
          <cell r="DW7">
            <v>1</v>
          </cell>
          <cell r="DY7">
            <v>1</v>
          </cell>
          <cell r="EA7">
            <v>1</v>
          </cell>
          <cell r="EC7">
            <v>1</v>
          </cell>
          <cell r="ED7">
            <v>1</v>
          </cell>
          <cell r="EE7">
            <v>1</v>
          </cell>
          <cell r="EI7">
            <v>1</v>
          </cell>
          <cell r="EK7">
            <v>1</v>
          </cell>
          <cell r="EM7">
            <v>1</v>
          </cell>
          <cell r="EO7">
            <v>1</v>
          </cell>
          <cell r="EP7">
            <v>1</v>
          </cell>
          <cell r="EQ7">
            <v>1</v>
          </cell>
          <cell r="EU7">
            <v>1</v>
          </cell>
          <cell r="EW7">
            <v>1</v>
          </cell>
          <cell r="EY7">
            <v>1</v>
          </cell>
          <cell r="FA7">
            <v>1</v>
          </cell>
          <cell r="FB7">
            <v>1</v>
          </cell>
          <cell r="FC7">
            <v>1</v>
          </cell>
          <cell r="FG7">
            <v>1</v>
          </cell>
          <cell r="FI7">
            <v>1</v>
          </cell>
          <cell r="FK7">
            <v>1</v>
          </cell>
          <cell r="FM7">
            <v>1</v>
          </cell>
          <cell r="FN7">
            <v>1</v>
          </cell>
          <cell r="FO7">
            <v>1</v>
          </cell>
          <cell r="FS7">
            <v>1</v>
          </cell>
          <cell r="FU7">
            <v>1</v>
          </cell>
          <cell r="FW7">
            <v>1</v>
          </cell>
          <cell r="FY7">
            <v>1</v>
          </cell>
          <cell r="FZ7">
            <v>1</v>
          </cell>
          <cell r="GA7">
            <v>1</v>
          </cell>
          <cell r="GE7">
            <v>1</v>
          </cell>
          <cell r="GG7">
            <v>1</v>
          </cell>
          <cell r="GI7">
            <v>1</v>
          </cell>
          <cell r="GK7">
            <v>1</v>
          </cell>
          <cell r="GL7">
            <v>1</v>
          </cell>
          <cell r="GM7">
            <v>1</v>
          </cell>
          <cell r="GQ7">
            <v>1</v>
          </cell>
          <cell r="GS7">
            <v>1</v>
          </cell>
          <cell r="GU7">
            <v>1</v>
          </cell>
          <cell r="GW7">
            <v>1</v>
          </cell>
          <cell r="GX7">
            <v>1</v>
          </cell>
          <cell r="GY7">
            <v>1</v>
          </cell>
          <cell r="HC7">
            <v>1</v>
          </cell>
          <cell r="HE7">
            <v>1</v>
          </cell>
          <cell r="HG7">
            <v>1</v>
          </cell>
          <cell r="HI7">
            <v>1</v>
          </cell>
          <cell r="HJ7">
            <v>1</v>
          </cell>
          <cell r="HK7">
            <v>1</v>
          </cell>
          <cell r="HO7">
            <v>1</v>
          </cell>
          <cell r="HQ7">
            <v>1</v>
          </cell>
          <cell r="HS7">
            <v>1</v>
          </cell>
          <cell r="HU7">
            <v>1</v>
          </cell>
          <cell r="HV7">
            <v>1</v>
          </cell>
          <cell r="HW7">
            <v>1</v>
          </cell>
          <cell r="IA7">
            <v>1</v>
          </cell>
          <cell r="IC7">
            <v>1</v>
          </cell>
          <cell r="IE7">
            <v>1</v>
          </cell>
          <cell r="IG7">
            <v>1</v>
          </cell>
          <cell r="IH7">
            <v>1</v>
          </cell>
          <cell r="II7">
            <v>1</v>
          </cell>
          <cell r="IM7">
            <v>1</v>
          </cell>
          <cell r="IO7">
            <v>1</v>
          </cell>
          <cell r="IQ7">
            <v>1</v>
          </cell>
          <cell r="IS7">
            <v>1</v>
          </cell>
          <cell r="IT7">
            <v>1</v>
          </cell>
        </row>
        <row r="10">
          <cell r="C10">
            <v>432</v>
          </cell>
          <cell r="D10">
            <v>400</v>
          </cell>
          <cell r="E10">
            <v>416</v>
          </cell>
          <cell r="F10">
            <v>416</v>
          </cell>
          <cell r="G10">
            <v>432</v>
          </cell>
          <cell r="H10">
            <v>400</v>
          </cell>
          <cell r="I10">
            <v>432</v>
          </cell>
          <cell r="J10">
            <v>416</v>
          </cell>
          <cell r="K10">
            <v>416</v>
          </cell>
          <cell r="L10">
            <v>432</v>
          </cell>
          <cell r="M10">
            <v>400</v>
          </cell>
          <cell r="N10">
            <v>432</v>
          </cell>
          <cell r="O10">
            <v>432</v>
          </cell>
          <cell r="P10">
            <v>384</v>
          </cell>
          <cell r="Q10">
            <v>416</v>
          </cell>
          <cell r="R10">
            <v>416</v>
          </cell>
          <cell r="S10">
            <v>416</v>
          </cell>
          <cell r="T10">
            <v>416</v>
          </cell>
          <cell r="U10">
            <v>432</v>
          </cell>
          <cell r="V10">
            <v>416</v>
          </cell>
          <cell r="W10">
            <v>416</v>
          </cell>
          <cell r="X10">
            <v>432</v>
          </cell>
          <cell r="Y10">
            <v>400</v>
          </cell>
          <cell r="Z10">
            <v>432</v>
          </cell>
          <cell r="AA10">
            <v>416</v>
          </cell>
          <cell r="AB10">
            <v>384</v>
          </cell>
          <cell r="AC10">
            <v>432</v>
          </cell>
          <cell r="AD10">
            <v>416</v>
          </cell>
          <cell r="AE10">
            <v>416</v>
          </cell>
          <cell r="AF10">
            <v>416</v>
          </cell>
          <cell r="AG10">
            <v>432</v>
          </cell>
          <cell r="AH10">
            <v>416</v>
          </cell>
          <cell r="AI10">
            <v>416</v>
          </cell>
          <cell r="AJ10">
            <v>416</v>
          </cell>
          <cell r="AK10">
            <v>416</v>
          </cell>
          <cell r="AL10">
            <v>432</v>
          </cell>
          <cell r="AM10">
            <v>416</v>
          </cell>
          <cell r="AN10">
            <v>384</v>
          </cell>
          <cell r="AO10">
            <v>432</v>
          </cell>
          <cell r="AP10">
            <v>416</v>
          </cell>
          <cell r="AQ10">
            <v>416</v>
          </cell>
          <cell r="AR10">
            <v>416</v>
          </cell>
          <cell r="AS10">
            <v>416</v>
          </cell>
          <cell r="AT10">
            <v>432</v>
          </cell>
          <cell r="AU10">
            <v>416</v>
          </cell>
          <cell r="AV10">
            <v>416</v>
          </cell>
          <cell r="AW10">
            <v>416</v>
          </cell>
          <cell r="AX10">
            <v>432</v>
          </cell>
          <cell r="AY10">
            <v>416</v>
          </cell>
          <cell r="AZ10">
            <v>400</v>
          </cell>
          <cell r="BA10">
            <v>432</v>
          </cell>
          <cell r="BB10">
            <v>400</v>
          </cell>
          <cell r="BC10">
            <v>432</v>
          </cell>
          <cell r="BD10">
            <v>416</v>
          </cell>
          <cell r="BE10">
            <v>416</v>
          </cell>
          <cell r="BF10">
            <v>432</v>
          </cell>
          <cell r="BG10">
            <v>400</v>
          </cell>
          <cell r="BH10">
            <v>432</v>
          </cell>
          <cell r="BI10">
            <v>416</v>
          </cell>
          <cell r="BJ10">
            <v>416</v>
          </cell>
          <cell r="BK10">
            <v>432</v>
          </cell>
          <cell r="BL10">
            <v>384</v>
          </cell>
          <cell r="BM10">
            <v>416</v>
          </cell>
          <cell r="BN10">
            <v>416</v>
          </cell>
          <cell r="BO10">
            <v>432</v>
          </cell>
          <cell r="BP10">
            <v>400</v>
          </cell>
          <cell r="BQ10">
            <v>432</v>
          </cell>
          <cell r="BR10">
            <v>432</v>
          </cell>
          <cell r="BS10">
            <v>400</v>
          </cell>
          <cell r="BT10">
            <v>432</v>
          </cell>
          <cell r="BU10">
            <v>416</v>
          </cell>
          <cell r="BV10">
            <v>416</v>
          </cell>
          <cell r="BW10">
            <v>432</v>
          </cell>
          <cell r="BX10">
            <v>384</v>
          </cell>
          <cell r="BY10">
            <v>416</v>
          </cell>
          <cell r="BZ10">
            <v>416</v>
          </cell>
          <cell r="CA10">
            <v>432</v>
          </cell>
          <cell r="CB10">
            <v>400</v>
          </cell>
          <cell r="CC10">
            <v>432</v>
          </cell>
          <cell r="CD10">
            <v>416</v>
          </cell>
          <cell r="CE10">
            <v>416</v>
          </cell>
          <cell r="CF10">
            <v>432</v>
          </cell>
          <cell r="CG10">
            <v>400</v>
          </cell>
          <cell r="CH10">
            <v>432</v>
          </cell>
          <cell r="CI10">
            <v>432</v>
          </cell>
          <cell r="CJ10">
            <v>384</v>
          </cell>
          <cell r="CK10">
            <v>416</v>
          </cell>
          <cell r="CL10">
            <v>416</v>
          </cell>
          <cell r="CM10">
            <v>416</v>
          </cell>
          <cell r="CN10">
            <v>416</v>
          </cell>
          <cell r="CO10">
            <v>432</v>
          </cell>
          <cell r="CP10">
            <v>416</v>
          </cell>
          <cell r="CQ10">
            <v>416</v>
          </cell>
          <cell r="CR10">
            <v>432</v>
          </cell>
          <cell r="CS10">
            <v>400</v>
          </cell>
          <cell r="CT10">
            <v>432</v>
          </cell>
          <cell r="CU10">
            <v>416</v>
          </cell>
          <cell r="CV10">
            <v>400</v>
          </cell>
          <cell r="CW10">
            <v>432</v>
          </cell>
          <cell r="CX10">
            <v>416</v>
          </cell>
          <cell r="CY10">
            <v>416</v>
          </cell>
          <cell r="CZ10">
            <v>416</v>
          </cell>
          <cell r="DA10">
            <v>416</v>
          </cell>
          <cell r="DB10">
            <v>432</v>
          </cell>
          <cell r="DC10">
            <v>416</v>
          </cell>
          <cell r="DD10">
            <v>416</v>
          </cell>
          <cell r="DE10">
            <v>416</v>
          </cell>
          <cell r="DF10">
            <v>432</v>
          </cell>
          <cell r="DG10">
            <v>416</v>
          </cell>
          <cell r="DH10">
            <v>384</v>
          </cell>
          <cell r="DI10">
            <v>432</v>
          </cell>
          <cell r="DJ10">
            <v>400</v>
          </cell>
          <cell r="DK10">
            <v>432</v>
          </cell>
          <cell r="DL10">
            <v>416</v>
          </cell>
          <cell r="DM10">
            <v>416</v>
          </cell>
          <cell r="DN10">
            <v>432</v>
          </cell>
          <cell r="DO10">
            <v>416</v>
          </cell>
          <cell r="DP10">
            <v>416</v>
          </cell>
          <cell r="DQ10">
            <v>416</v>
          </cell>
          <cell r="DR10">
            <v>416</v>
          </cell>
          <cell r="DS10">
            <v>432</v>
          </cell>
          <cell r="DT10">
            <v>384</v>
          </cell>
          <cell r="DU10">
            <v>432</v>
          </cell>
          <cell r="DV10">
            <v>400</v>
          </cell>
          <cell r="DW10">
            <v>432</v>
          </cell>
          <cell r="DX10">
            <v>416</v>
          </cell>
          <cell r="DY10">
            <v>416</v>
          </cell>
          <cell r="DZ10">
            <v>432</v>
          </cell>
          <cell r="EA10">
            <v>400</v>
          </cell>
          <cell r="EB10">
            <v>432</v>
          </cell>
          <cell r="EC10">
            <v>416</v>
          </cell>
          <cell r="ED10">
            <v>416</v>
          </cell>
          <cell r="EE10">
            <v>432</v>
          </cell>
          <cell r="EF10">
            <v>384</v>
          </cell>
          <cell r="EG10">
            <v>416</v>
          </cell>
          <cell r="EH10">
            <v>416</v>
          </cell>
          <cell r="EI10">
            <v>432</v>
          </cell>
          <cell r="EJ10">
            <v>400</v>
          </cell>
          <cell r="EK10">
            <v>432</v>
          </cell>
          <cell r="EL10">
            <v>432</v>
          </cell>
          <cell r="EM10">
            <v>400</v>
          </cell>
          <cell r="EN10">
            <v>432</v>
          </cell>
          <cell r="EO10">
            <v>416</v>
          </cell>
          <cell r="EP10">
            <v>416</v>
          </cell>
          <cell r="EQ10">
            <v>432</v>
          </cell>
          <cell r="ER10">
            <v>400</v>
          </cell>
          <cell r="ES10">
            <v>416</v>
          </cell>
          <cell r="ET10">
            <v>416</v>
          </cell>
          <cell r="EU10">
            <v>416</v>
          </cell>
          <cell r="EV10">
            <v>416</v>
          </cell>
          <cell r="EW10">
            <v>432</v>
          </cell>
          <cell r="EX10">
            <v>416</v>
          </cell>
          <cell r="EY10">
            <v>416</v>
          </cell>
          <cell r="EZ10">
            <v>432</v>
          </cell>
          <cell r="FA10">
            <v>400</v>
          </cell>
          <cell r="FB10">
            <v>432</v>
          </cell>
          <cell r="FC10">
            <v>416</v>
          </cell>
          <cell r="FD10">
            <v>384</v>
          </cell>
          <cell r="FE10">
            <v>432</v>
          </cell>
          <cell r="FF10">
            <v>416</v>
          </cell>
          <cell r="FG10">
            <v>416</v>
          </cell>
          <cell r="FH10">
            <v>416</v>
          </cell>
          <cell r="FI10">
            <v>432</v>
          </cell>
          <cell r="FJ10">
            <v>416</v>
          </cell>
          <cell r="FK10">
            <v>416</v>
          </cell>
          <cell r="FL10">
            <v>416</v>
          </cell>
          <cell r="FM10">
            <v>416</v>
          </cell>
          <cell r="FN10">
            <v>432</v>
          </cell>
          <cell r="FO10">
            <v>416</v>
          </cell>
          <cell r="FP10">
            <v>384</v>
          </cell>
          <cell r="FQ10">
            <v>432</v>
          </cell>
          <cell r="FR10">
            <v>416</v>
          </cell>
          <cell r="FS10">
            <v>416</v>
          </cell>
          <cell r="FT10">
            <v>416</v>
          </cell>
          <cell r="FU10">
            <v>416</v>
          </cell>
          <cell r="FV10">
            <v>432</v>
          </cell>
          <cell r="FW10">
            <v>416</v>
          </cell>
          <cell r="FX10">
            <v>416</v>
          </cell>
          <cell r="FY10">
            <v>416</v>
          </cell>
          <cell r="FZ10">
            <v>432</v>
          </cell>
          <cell r="GA10">
            <v>416</v>
          </cell>
          <cell r="GB10">
            <v>384</v>
          </cell>
          <cell r="GC10">
            <v>432</v>
          </cell>
          <cell r="GD10">
            <v>400</v>
          </cell>
          <cell r="GE10">
            <v>432</v>
          </cell>
          <cell r="GF10">
            <v>416</v>
          </cell>
          <cell r="GG10">
            <v>416</v>
          </cell>
          <cell r="GH10">
            <v>432</v>
          </cell>
          <cell r="GI10">
            <v>416</v>
          </cell>
          <cell r="GJ10">
            <v>416</v>
          </cell>
          <cell r="GK10">
            <v>416</v>
          </cell>
          <cell r="GL10">
            <v>416</v>
          </cell>
          <cell r="GM10">
            <v>432</v>
          </cell>
          <cell r="GN10">
            <v>400</v>
          </cell>
          <cell r="GO10">
            <v>416</v>
          </cell>
          <cell r="GP10">
            <v>416</v>
          </cell>
          <cell r="GQ10">
            <v>432</v>
          </cell>
          <cell r="GR10">
            <v>400</v>
          </cell>
          <cell r="GS10">
            <v>432</v>
          </cell>
          <cell r="GT10">
            <v>432</v>
          </cell>
          <cell r="GU10">
            <v>400</v>
          </cell>
          <cell r="GV10">
            <v>432</v>
          </cell>
          <cell r="GW10">
            <v>416</v>
          </cell>
          <cell r="GX10">
            <v>416</v>
          </cell>
          <cell r="GY10">
            <v>432</v>
          </cell>
          <cell r="GZ10">
            <v>384</v>
          </cell>
          <cell r="HA10">
            <v>416</v>
          </cell>
          <cell r="HB10">
            <v>416</v>
          </cell>
          <cell r="HC10">
            <v>432</v>
          </cell>
          <cell r="HD10">
            <v>400</v>
          </cell>
          <cell r="HE10">
            <v>432</v>
          </cell>
          <cell r="HF10">
            <v>416</v>
          </cell>
          <cell r="HG10">
            <v>416</v>
          </cell>
          <cell r="HH10">
            <v>432</v>
          </cell>
          <cell r="HI10">
            <v>400</v>
          </cell>
          <cell r="HJ10">
            <v>432</v>
          </cell>
          <cell r="HK10">
            <v>432</v>
          </cell>
          <cell r="HL10">
            <v>384</v>
          </cell>
          <cell r="HM10">
            <v>416</v>
          </cell>
          <cell r="HN10">
            <v>416</v>
          </cell>
          <cell r="HO10">
            <v>416</v>
          </cell>
          <cell r="HP10">
            <v>416</v>
          </cell>
          <cell r="HQ10">
            <v>432</v>
          </cell>
          <cell r="HR10">
            <v>416</v>
          </cell>
          <cell r="HS10">
            <v>416</v>
          </cell>
          <cell r="HT10">
            <v>432</v>
          </cell>
          <cell r="HU10">
            <v>400</v>
          </cell>
          <cell r="HV10">
            <v>432</v>
          </cell>
          <cell r="HW10">
            <v>416</v>
          </cell>
          <cell r="HX10">
            <v>384</v>
          </cell>
          <cell r="HY10">
            <v>432</v>
          </cell>
          <cell r="HZ10">
            <v>416</v>
          </cell>
          <cell r="IA10">
            <v>416</v>
          </cell>
          <cell r="IB10">
            <v>416</v>
          </cell>
          <cell r="IC10">
            <v>432</v>
          </cell>
          <cell r="ID10">
            <v>416</v>
          </cell>
          <cell r="IE10">
            <v>416</v>
          </cell>
          <cell r="IF10">
            <v>416</v>
          </cell>
          <cell r="IG10">
            <v>416</v>
          </cell>
          <cell r="IH10">
            <v>432</v>
          </cell>
          <cell r="II10">
            <v>416</v>
          </cell>
          <cell r="IJ10">
            <v>400</v>
          </cell>
          <cell r="IK10">
            <v>432</v>
          </cell>
          <cell r="IL10">
            <v>400</v>
          </cell>
          <cell r="IM10">
            <v>432</v>
          </cell>
          <cell r="IN10">
            <v>416</v>
          </cell>
          <cell r="IO10">
            <v>416</v>
          </cell>
          <cell r="IP10">
            <v>432</v>
          </cell>
          <cell r="IQ10">
            <v>416</v>
          </cell>
          <cell r="IR10">
            <v>416</v>
          </cell>
          <cell r="IS10">
            <v>416</v>
          </cell>
          <cell r="IT10">
            <v>416</v>
          </cell>
        </row>
        <row r="11">
          <cell r="C11">
            <v>312</v>
          </cell>
          <cell r="D11">
            <v>296</v>
          </cell>
          <cell r="E11">
            <v>328</v>
          </cell>
          <cell r="F11">
            <v>304</v>
          </cell>
          <cell r="G11">
            <v>312</v>
          </cell>
          <cell r="H11">
            <v>320</v>
          </cell>
          <cell r="I11">
            <v>312</v>
          </cell>
          <cell r="J11">
            <v>328</v>
          </cell>
          <cell r="K11">
            <v>304</v>
          </cell>
          <cell r="L11">
            <v>312</v>
          </cell>
          <cell r="M11">
            <v>320</v>
          </cell>
          <cell r="N11">
            <v>312</v>
          </cell>
          <cell r="O11">
            <v>312</v>
          </cell>
          <cell r="P11">
            <v>288</v>
          </cell>
          <cell r="Q11">
            <v>328</v>
          </cell>
          <cell r="R11">
            <v>304</v>
          </cell>
          <cell r="S11">
            <v>328</v>
          </cell>
          <cell r="T11">
            <v>304</v>
          </cell>
          <cell r="U11">
            <v>312</v>
          </cell>
          <cell r="V11">
            <v>328</v>
          </cell>
          <cell r="W11">
            <v>304</v>
          </cell>
          <cell r="X11">
            <v>312</v>
          </cell>
          <cell r="Y11">
            <v>320</v>
          </cell>
          <cell r="Z11">
            <v>312</v>
          </cell>
          <cell r="AA11">
            <v>328</v>
          </cell>
          <cell r="AB11">
            <v>288</v>
          </cell>
          <cell r="AC11">
            <v>312</v>
          </cell>
          <cell r="AD11">
            <v>304</v>
          </cell>
          <cell r="AE11">
            <v>328</v>
          </cell>
          <cell r="AF11">
            <v>304</v>
          </cell>
          <cell r="AG11">
            <v>312</v>
          </cell>
          <cell r="AH11">
            <v>328</v>
          </cell>
          <cell r="AI11">
            <v>304</v>
          </cell>
          <cell r="AJ11">
            <v>328</v>
          </cell>
          <cell r="AK11">
            <v>304</v>
          </cell>
          <cell r="AL11">
            <v>312</v>
          </cell>
          <cell r="AM11">
            <v>328</v>
          </cell>
          <cell r="AN11">
            <v>288</v>
          </cell>
          <cell r="AO11">
            <v>312</v>
          </cell>
          <cell r="AP11">
            <v>304</v>
          </cell>
          <cell r="AQ11">
            <v>328</v>
          </cell>
          <cell r="AR11">
            <v>304</v>
          </cell>
          <cell r="AS11">
            <v>328</v>
          </cell>
          <cell r="AT11">
            <v>312</v>
          </cell>
          <cell r="AU11">
            <v>304</v>
          </cell>
          <cell r="AV11">
            <v>328</v>
          </cell>
          <cell r="AW11">
            <v>304</v>
          </cell>
          <cell r="AX11">
            <v>312</v>
          </cell>
          <cell r="AY11">
            <v>328</v>
          </cell>
          <cell r="AZ11">
            <v>296</v>
          </cell>
          <cell r="BA11">
            <v>312</v>
          </cell>
          <cell r="BB11">
            <v>320</v>
          </cell>
          <cell r="BC11">
            <v>312</v>
          </cell>
          <cell r="BD11">
            <v>304</v>
          </cell>
          <cell r="BE11">
            <v>328</v>
          </cell>
          <cell r="BF11">
            <v>312</v>
          </cell>
          <cell r="BG11">
            <v>320</v>
          </cell>
          <cell r="BH11">
            <v>312</v>
          </cell>
          <cell r="BI11">
            <v>304</v>
          </cell>
          <cell r="BJ11">
            <v>328</v>
          </cell>
          <cell r="BK11">
            <v>312</v>
          </cell>
          <cell r="BL11">
            <v>288</v>
          </cell>
          <cell r="BM11">
            <v>328</v>
          </cell>
          <cell r="BN11">
            <v>304</v>
          </cell>
          <cell r="BO11">
            <v>312</v>
          </cell>
          <cell r="BP11">
            <v>320</v>
          </cell>
          <cell r="BQ11">
            <v>312</v>
          </cell>
          <cell r="BR11">
            <v>312</v>
          </cell>
          <cell r="BS11">
            <v>320</v>
          </cell>
          <cell r="BT11">
            <v>312</v>
          </cell>
          <cell r="BU11">
            <v>304</v>
          </cell>
          <cell r="BV11">
            <v>328</v>
          </cell>
          <cell r="BW11">
            <v>312</v>
          </cell>
          <cell r="BX11">
            <v>288</v>
          </cell>
          <cell r="BY11">
            <v>328</v>
          </cell>
          <cell r="BZ11">
            <v>304</v>
          </cell>
          <cell r="CA11">
            <v>312</v>
          </cell>
          <cell r="CB11">
            <v>320</v>
          </cell>
          <cell r="CC11">
            <v>312</v>
          </cell>
          <cell r="CD11">
            <v>328</v>
          </cell>
          <cell r="CE11">
            <v>304</v>
          </cell>
          <cell r="CF11">
            <v>312</v>
          </cell>
          <cell r="CG11">
            <v>320</v>
          </cell>
          <cell r="CH11">
            <v>312</v>
          </cell>
          <cell r="CI11">
            <v>312</v>
          </cell>
          <cell r="CJ11">
            <v>288</v>
          </cell>
          <cell r="CK11">
            <v>328</v>
          </cell>
          <cell r="CL11">
            <v>304</v>
          </cell>
          <cell r="CM11">
            <v>328</v>
          </cell>
          <cell r="CN11">
            <v>304</v>
          </cell>
          <cell r="CO11">
            <v>312</v>
          </cell>
          <cell r="CP11">
            <v>328</v>
          </cell>
          <cell r="CQ11">
            <v>304</v>
          </cell>
          <cell r="CR11">
            <v>312</v>
          </cell>
          <cell r="CS11">
            <v>320</v>
          </cell>
          <cell r="CT11">
            <v>312</v>
          </cell>
          <cell r="CU11">
            <v>328</v>
          </cell>
          <cell r="CV11">
            <v>296</v>
          </cell>
          <cell r="CW11">
            <v>312</v>
          </cell>
          <cell r="CX11">
            <v>304</v>
          </cell>
          <cell r="CY11">
            <v>328</v>
          </cell>
          <cell r="CZ11">
            <v>304</v>
          </cell>
          <cell r="DA11">
            <v>328</v>
          </cell>
          <cell r="DB11">
            <v>312</v>
          </cell>
          <cell r="DC11">
            <v>304</v>
          </cell>
          <cell r="DD11">
            <v>328</v>
          </cell>
          <cell r="DE11">
            <v>304</v>
          </cell>
          <cell r="DF11">
            <v>312</v>
          </cell>
          <cell r="DG11">
            <v>328</v>
          </cell>
          <cell r="DH11">
            <v>288</v>
          </cell>
          <cell r="DI11">
            <v>312</v>
          </cell>
          <cell r="DJ11">
            <v>320</v>
          </cell>
          <cell r="DK11">
            <v>312</v>
          </cell>
          <cell r="DL11">
            <v>304</v>
          </cell>
          <cell r="DM11">
            <v>328</v>
          </cell>
          <cell r="DN11">
            <v>312</v>
          </cell>
          <cell r="DO11">
            <v>304</v>
          </cell>
          <cell r="DP11">
            <v>328</v>
          </cell>
          <cell r="DQ11">
            <v>304</v>
          </cell>
          <cell r="DR11">
            <v>328</v>
          </cell>
          <cell r="DS11">
            <v>312</v>
          </cell>
          <cell r="DT11">
            <v>288</v>
          </cell>
          <cell r="DU11">
            <v>312</v>
          </cell>
          <cell r="DV11">
            <v>320</v>
          </cell>
          <cell r="DW11">
            <v>312</v>
          </cell>
          <cell r="DX11">
            <v>304</v>
          </cell>
          <cell r="DY11">
            <v>328</v>
          </cell>
          <cell r="DZ11">
            <v>312</v>
          </cell>
          <cell r="EA11">
            <v>320</v>
          </cell>
          <cell r="EB11">
            <v>312</v>
          </cell>
          <cell r="EC11">
            <v>304</v>
          </cell>
          <cell r="ED11">
            <v>328</v>
          </cell>
          <cell r="EE11">
            <v>312</v>
          </cell>
          <cell r="EF11">
            <v>288</v>
          </cell>
          <cell r="EG11">
            <v>328</v>
          </cell>
          <cell r="EH11">
            <v>304</v>
          </cell>
          <cell r="EI11">
            <v>312</v>
          </cell>
          <cell r="EJ11">
            <v>320</v>
          </cell>
          <cell r="EK11">
            <v>312</v>
          </cell>
          <cell r="EL11">
            <v>312</v>
          </cell>
          <cell r="EM11">
            <v>320</v>
          </cell>
          <cell r="EN11">
            <v>312</v>
          </cell>
          <cell r="EO11">
            <v>304</v>
          </cell>
          <cell r="EP11">
            <v>328</v>
          </cell>
          <cell r="EQ11">
            <v>312</v>
          </cell>
          <cell r="ER11">
            <v>296</v>
          </cell>
          <cell r="ES11">
            <v>328</v>
          </cell>
          <cell r="ET11">
            <v>304</v>
          </cell>
          <cell r="EU11">
            <v>328</v>
          </cell>
          <cell r="EV11">
            <v>304</v>
          </cell>
          <cell r="EW11">
            <v>312</v>
          </cell>
          <cell r="EX11">
            <v>328</v>
          </cell>
          <cell r="EY11">
            <v>304</v>
          </cell>
          <cell r="EZ11">
            <v>312</v>
          </cell>
          <cell r="FA11">
            <v>320</v>
          </cell>
          <cell r="FB11">
            <v>312</v>
          </cell>
          <cell r="FC11">
            <v>328</v>
          </cell>
          <cell r="FD11">
            <v>288</v>
          </cell>
          <cell r="FE11">
            <v>312</v>
          </cell>
          <cell r="FF11">
            <v>304</v>
          </cell>
          <cell r="FG11">
            <v>328</v>
          </cell>
          <cell r="FH11">
            <v>304</v>
          </cell>
          <cell r="FI11">
            <v>312</v>
          </cell>
          <cell r="FJ11">
            <v>328</v>
          </cell>
          <cell r="FK11">
            <v>304</v>
          </cell>
          <cell r="FL11">
            <v>328</v>
          </cell>
          <cell r="FM11">
            <v>304</v>
          </cell>
          <cell r="FN11">
            <v>312</v>
          </cell>
          <cell r="FO11">
            <v>328</v>
          </cell>
          <cell r="FP11">
            <v>288</v>
          </cell>
          <cell r="FQ11">
            <v>312</v>
          </cell>
          <cell r="FR11">
            <v>304</v>
          </cell>
          <cell r="FS11">
            <v>328</v>
          </cell>
          <cell r="FT11">
            <v>304</v>
          </cell>
          <cell r="FU11">
            <v>328</v>
          </cell>
          <cell r="FV11">
            <v>312</v>
          </cell>
          <cell r="FW11">
            <v>304</v>
          </cell>
          <cell r="FX11">
            <v>328</v>
          </cell>
          <cell r="FY11">
            <v>304</v>
          </cell>
          <cell r="FZ11">
            <v>312</v>
          </cell>
          <cell r="GA11">
            <v>328</v>
          </cell>
          <cell r="GB11">
            <v>288</v>
          </cell>
          <cell r="GC11">
            <v>312</v>
          </cell>
          <cell r="GD11">
            <v>320</v>
          </cell>
          <cell r="GE11">
            <v>312</v>
          </cell>
          <cell r="GF11">
            <v>304</v>
          </cell>
          <cell r="GG11">
            <v>328</v>
          </cell>
          <cell r="GH11">
            <v>312</v>
          </cell>
          <cell r="GI11">
            <v>304</v>
          </cell>
          <cell r="GJ11">
            <v>328</v>
          </cell>
          <cell r="GK11">
            <v>304</v>
          </cell>
          <cell r="GL11">
            <v>328</v>
          </cell>
          <cell r="GM11">
            <v>312</v>
          </cell>
          <cell r="GN11">
            <v>296</v>
          </cell>
          <cell r="GO11">
            <v>328</v>
          </cell>
          <cell r="GP11">
            <v>304</v>
          </cell>
          <cell r="GQ11">
            <v>312</v>
          </cell>
          <cell r="GR11">
            <v>320</v>
          </cell>
          <cell r="GS11">
            <v>312</v>
          </cell>
          <cell r="GT11">
            <v>312</v>
          </cell>
          <cell r="GU11">
            <v>320</v>
          </cell>
          <cell r="GV11">
            <v>312</v>
          </cell>
          <cell r="GW11">
            <v>304</v>
          </cell>
          <cell r="GX11">
            <v>328</v>
          </cell>
          <cell r="GY11">
            <v>312</v>
          </cell>
          <cell r="GZ11">
            <v>288</v>
          </cell>
          <cell r="HA11">
            <v>328</v>
          </cell>
          <cell r="HB11">
            <v>304</v>
          </cell>
          <cell r="HC11">
            <v>312</v>
          </cell>
          <cell r="HD11">
            <v>320</v>
          </cell>
          <cell r="HE11">
            <v>312</v>
          </cell>
          <cell r="HF11">
            <v>328</v>
          </cell>
          <cell r="HG11">
            <v>304</v>
          </cell>
          <cell r="HH11">
            <v>312</v>
          </cell>
          <cell r="HI11">
            <v>320</v>
          </cell>
          <cell r="HJ11">
            <v>312</v>
          </cell>
          <cell r="HK11">
            <v>312</v>
          </cell>
          <cell r="HL11">
            <v>288</v>
          </cell>
          <cell r="HM11">
            <v>328</v>
          </cell>
          <cell r="HN11">
            <v>304</v>
          </cell>
          <cell r="HO11">
            <v>328</v>
          </cell>
          <cell r="HP11">
            <v>304</v>
          </cell>
          <cell r="HQ11">
            <v>312</v>
          </cell>
          <cell r="HR11">
            <v>328</v>
          </cell>
          <cell r="HS11">
            <v>304</v>
          </cell>
          <cell r="HT11">
            <v>312</v>
          </cell>
          <cell r="HU11">
            <v>320</v>
          </cell>
          <cell r="HV11">
            <v>312</v>
          </cell>
          <cell r="HW11">
            <v>328</v>
          </cell>
          <cell r="HX11">
            <v>288</v>
          </cell>
          <cell r="HY11">
            <v>312</v>
          </cell>
          <cell r="HZ11">
            <v>304</v>
          </cell>
          <cell r="IA11">
            <v>328</v>
          </cell>
          <cell r="IB11">
            <v>304</v>
          </cell>
          <cell r="IC11">
            <v>312</v>
          </cell>
          <cell r="ID11">
            <v>328</v>
          </cell>
          <cell r="IE11">
            <v>304</v>
          </cell>
          <cell r="IF11">
            <v>328</v>
          </cell>
          <cell r="IG11">
            <v>304</v>
          </cell>
          <cell r="IH11">
            <v>312</v>
          </cell>
          <cell r="II11">
            <v>328</v>
          </cell>
          <cell r="IJ11">
            <v>296</v>
          </cell>
          <cell r="IK11">
            <v>312</v>
          </cell>
          <cell r="IL11">
            <v>320</v>
          </cell>
          <cell r="IM11">
            <v>312</v>
          </cell>
          <cell r="IN11">
            <v>304</v>
          </cell>
          <cell r="IO11">
            <v>328</v>
          </cell>
          <cell r="IP11">
            <v>312</v>
          </cell>
          <cell r="IQ11">
            <v>304</v>
          </cell>
          <cell r="IR11">
            <v>328</v>
          </cell>
          <cell r="IS11">
            <v>304</v>
          </cell>
          <cell r="IT11">
            <v>328</v>
          </cell>
        </row>
        <row r="12">
          <cell r="C12">
            <v>744</v>
          </cell>
          <cell r="D12">
            <v>696</v>
          </cell>
          <cell r="E12">
            <v>744</v>
          </cell>
          <cell r="F12">
            <v>720</v>
          </cell>
          <cell r="G12">
            <v>744</v>
          </cell>
          <cell r="H12">
            <v>720</v>
          </cell>
          <cell r="I12">
            <v>744</v>
          </cell>
          <cell r="J12">
            <v>744</v>
          </cell>
          <cell r="K12">
            <v>720</v>
          </cell>
          <cell r="L12">
            <v>744</v>
          </cell>
          <cell r="M12">
            <v>720</v>
          </cell>
          <cell r="N12">
            <v>744</v>
          </cell>
          <cell r="O12">
            <v>744</v>
          </cell>
          <cell r="P12">
            <v>672</v>
          </cell>
          <cell r="Q12">
            <v>744</v>
          </cell>
          <cell r="R12">
            <v>720</v>
          </cell>
          <cell r="S12">
            <v>744</v>
          </cell>
          <cell r="T12">
            <v>720</v>
          </cell>
          <cell r="U12">
            <v>744</v>
          </cell>
          <cell r="V12">
            <v>744</v>
          </cell>
          <cell r="W12">
            <v>720</v>
          </cell>
          <cell r="X12">
            <v>744</v>
          </cell>
          <cell r="Y12">
            <v>720</v>
          </cell>
          <cell r="Z12">
            <v>744</v>
          </cell>
          <cell r="AA12">
            <v>744</v>
          </cell>
          <cell r="AB12">
            <v>672</v>
          </cell>
          <cell r="AC12">
            <v>744</v>
          </cell>
          <cell r="AD12">
            <v>720</v>
          </cell>
          <cell r="AE12">
            <v>744</v>
          </cell>
          <cell r="AF12">
            <v>720</v>
          </cell>
          <cell r="AG12">
            <v>744</v>
          </cell>
          <cell r="AH12">
            <v>744</v>
          </cell>
          <cell r="AI12">
            <v>720</v>
          </cell>
          <cell r="AJ12">
            <v>744</v>
          </cell>
          <cell r="AK12">
            <v>720</v>
          </cell>
          <cell r="AL12">
            <v>744</v>
          </cell>
          <cell r="AM12">
            <v>744</v>
          </cell>
          <cell r="AN12">
            <v>672</v>
          </cell>
          <cell r="AO12">
            <v>744</v>
          </cell>
          <cell r="AP12">
            <v>720</v>
          </cell>
          <cell r="AQ12">
            <v>744</v>
          </cell>
          <cell r="AR12">
            <v>720</v>
          </cell>
          <cell r="AS12">
            <v>744</v>
          </cell>
          <cell r="AT12">
            <v>744</v>
          </cell>
          <cell r="AU12">
            <v>720</v>
          </cell>
          <cell r="AV12">
            <v>744</v>
          </cell>
          <cell r="AW12">
            <v>720</v>
          </cell>
          <cell r="AX12">
            <v>744</v>
          </cell>
          <cell r="AY12">
            <v>744</v>
          </cell>
          <cell r="AZ12">
            <v>696</v>
          </cell>
          <cell r="BA12">
            <v>744</v>
          </cell>
          <cell r="BB12">
            <v>720</v>
          </cell>
          <cell r="BC12">
            <v>744</v>
          </cell>
          <cell r="BD12">
            <v>720</v>
          </cell>
          <cell r="BE12">
            <v>744</v>
          </cell>
          <cell r="BF12">
            <v>744</v>
          </cell>
          <cell r="BG12">
            <v>720</v>
          </cell>
          <cell r="BH12">
            <v>744</v>
          </cell>
          <cell r="BI12">
            <v>720</v>
          </cell>
          <cell r="BJ12">
            <v>744</v>
          </cell>
          <cell r="BK12">
            <v>744</v>
          </cell>
          <cell r="BL12">
            <v>672</v>
          </cell>
          <cell r="BM12">
            <v>744</v>
          </cell>
          <cell r="BN12">
            <v>720</v>
          </cell>
          <cell r="BO12">
            <v>744</v>
          </cell>
          <cell r="BP12">
            <v>720</v>
          </cell>
          <cell r="BQ12">
            <v>744</v>
          </cell>
          <cell r="BR12">
            <v>744</v>
          </cell>
          <cell r="BS12">
            <v>720</v>
          </cell>
          <cell r="BT12">
            <v>744</v>
          </cell>
          <cell r="BU12">
            <v>720</v>
          </cell>
          <cell r="BV12">
            <v>744</v>
          </cell>
          <cell r="BW12">
            <v>744</v>
          </cell>
          <cell r="BX12">
            <v>672</v>
          </cell>
          <cell r="BY12">
            <v>744</v>
          </cell>
          <cell r="BZ12">
            <v>720</v>
          </cell>
          <cell r="CA12">
            <v>744</v>
          </cell>
          <cell r="CB12">
            <v>720</v>
          </cell>
          <cell r="CC12">
            <v>744</v>
          </cell>
          <cell r="CD12">
            <v>744</v>
          </cell>
          <cell r="CE12">
            <v>720</v>
          </cell>
          <cell r="CF12">
            <v>744</v>
          </cell>
          <cell r="CG12">
            <v>720</v>
          </cell>
          <cell r="CH12">
            <v>744</v>
          </cell>
          <cell r="CI12">
            <v>744</v>
          </cell>
          <cell r="CJ12">
            <v>672</v>
          </cell>
          <cell r="CK12">
            <v>744</v>
          </cell>
          <cell r="CL12">
            <v>720</v>
          </cell>
          <cell r="CM12">
            <v>744</v>
          </cell>
          <cell r="CN12">
            <v>720</v>
          </cell>
          <cell r="CO12">
            <v>744</v>
          </cell>
          <cell r="CP12">
            <v>744</v>
          </cell>
          <cell r="CQ12">
            <v>720</v>
          </cell>
          <cell r="CR12">
            <v>744</v>
          </cell>
          <cell r="CS12">
            <v>720</v>
          </cell>
          <cell r="CT12">
            <v>744</v>
          </cell>
          <cell r="CU12">
            <v>744</v>
          </cell>
          <cell r="CV12">
            <v>696</v>
          </cell>
          <cell r="CW12">
            <v>744</v>
          </cell>
          <cell r="CX12">
            <v>720</v>
          </cell>
          <cell r="CY12">
            <v>744</v>
          </cell>
          <cell r="CZ12">
            <v>720</v>
          </cell>
          <cell r="DA12">
            <v>744</v>
          </cell>
          <cell r="DB12">
            <v>744</v>
          </cell>
          <cell r="DC12">
            <v>720</v>
          </cell>
          <cell r="DD12">
            <v>744</v>
          </cell>
          <cell r="DE12">
            <v>720</v>
          </cell>
          <cell r="DF12">
            <v>744</v>
          </cell>
          <cell r="DG12">
            <v>744</v>
          </cell>
          <cell r="DH12">
            <v>672</v>
          </cell>
          <cell r="DI12">
            <v>744</v>
          </cell>
          <cell r="DJ12">
            <v>720</v>
          </cell>
          <cell r="DK12">
            <v>744</v>
          </cell>
          <cell r="DL12">
            <v>720</v>
          </cell>
          <cell r="DM12">
            <v>744</v>
          </cell>
          <cell r="DN12">
            <v>744</v>
          </cell>
          <cell r="DO12">
            <v>720</v>
          </cell>
          <cell r="DP12">
            <v>744</v>
          </cell>
          <cell r="DQ12">
            <v>720</v>
          </cell>
          <cell r="DR12">
            <v>744</v>
          </cell>
          <cell r="DS12">
            <v>744</v>
          </cell>
          <cell r="DT12">
            <v>672</v>
          </cell>
          <cell r="DU12">
            <v>744</v>
          </cell>
          <cell r="DV12">
            <v>720</v>
          </cell>
          <cell r="DW12">
            <v>744</v>
          </cell>
          <cell r="DX12">
            <v>720</v>
          </cell>
          <cell r="DY12">
            <v>744</v>
          </cell>
          <cell r="DZ12">
            <v>744</v>
          </cell>
          <cell r="EA12">
            <v>720</v>
          </cell>
          <cell r="EB12">
            <v>744</v>
          </cell>
          <cell r="EC12">
            <v>720</v>
          </cell>
          <cell r="ED12">
            <v>744</v>
          </cell>
          <cell r="EE12">
            <v>744</v>
          </cell>
          <cell r="EF12">
            <v>672</v>
          </cell>
          <cell r="EG12">
            <v>744</v>
          </cell>
          <cell r="EH12">
            <v>720</v>
          </cell>
          <cell r="EI12">
            <v>744</v>
          </cell>
          <cell r="EJ12">
            <v>720</v>
          </cell>
          <cell r="EK12">
            <v>744</v>
          </cell>
          <cell r="EL12">
            <v>744</v>
          </cell>
          <cell r="EM12">
            <v>720</v>
          </cell>
          <cell r="EN12">
            <v>744</v>
          </cell>
          <cell r="EO12">
            <v>720</v>
          </cell>
          <cell r="EP12">
            <v>744</v>
          </cell>
          <cell r="EQ12">
            <v>744</v>
          </cell>
          <cell r="ER12">
            <v>696</v>
          </cell>
          <cell r="ES12">
            <v>744</v>
          </cell>
          <cell r="ET12">
            <v>720</v>
          </cell>
          <cell r="EU12">
            <v>744</v>
          </cell>
          <cell r="EV12">
            <v>720</v>
          </cell>
          <cell r="EW12">
            <v>744</v>
          </cell>
          <cell r="EX12">
            <v>744</v>
          </cell>
          <cell r="EY12">
            <v>720</v>
          </cell>
          <cell r="EZ12">
            <v>744</v>
          </cell>
          <cell r="FA12">
            <v>720</v>
          </cell>
          <cell r="FB12">
            <v>744</v>
          </cell>
          <cell r="FC12">
            <v>744</v>
          </cell>
          <cell r="FD12">
            <v>672</v>
          </cell>
          <cell r="FE12">
            <v>744</v>
          </cell>
          <cell r="FF12">
            <v>720</v>
          </cell>
          <cell r="FG12">
            <v>744</v>
          </cell>
          <cell r="FH12">
            <v>720</v>
          </cell>
          <cell r="FI12">
            <v>744</v>
          </cell>
          <cell r="FJ12">
            <v>744</v>
          </cell>
          <cell r="FK12">
            <v>720</v>
          </cell>
          <cell r="FL12">
            <v>744</v>
          </cell>
          <cell r="FM12">
            <v>720</v>
          </cell>
          <cell r="FN12">
            <v>744</v>
          </cell>
          <cell r="FO12">
            <v>744</v>
          </cell>
          <cell r="FP12">
            <v>672</v>
          </cell>
          <cell r="FQ12">
            <v>744</v>
          </cell>
          <cell r="FR12">
            <v>720</v>
          </cell>
          <cell r="FS12">
            <v>744</v>
          </cell>
          <cell r="FT12">
            <v>720</v>
          </cell>
          <cell r="FU12">
            <v>744</v>
          </cell>
          <cell r="FV12">
            <v>744</v>
          </cell>
          <cell r="FW12">
            <v>720</v>
          </cell>
          <cell r="FX12">
            <v>744</v>
          </cell>
          <cell r="FY12">
            <v>720</v>
          </cell>
          <cell r="FZ12">
            <v>744</v>
          </cell>
          <cell r="GA12">
            <v>744</v>
          </cell>
          <cell r="GB12">
            <v>672</v>
          </cell>
          <cell r="GC12">
            <v>744</v>
          </cell>
          <cell r="GD12">
            <v>720</v>
          </cell>
          <cell r="GE12">
            <v>744</v>
          </cell>
          <cell r="GF12">
            <v>720</v>
          </cell>
          <cell r="GG12">
            <v>744</v>
          </cell>
          <cell r="GH12">
            <v>744</v>
          </cell>
          <cell r="GI12">
            <v>720</v>
          </cell>
          <cell r="GJ12">
            <v>744</v>
          </cell>
          <cell r="GK12">
            <v>720</v>
          </cell>
          <cell r="GL12">
            <v>744</v>
          </cell>
          <cell r="GM12">
            <v>744</v>
          </cell>
          <cell r="GN12">
            <v>696</v>
          </cell>
          <cell r="GO12">
            <v>744</v>
          </cell>
          <cell r="GP12">
            <v>720</v>
          </cell>
          <cell r="GQ12">
            <v>744</v>
          </cell>
          <cell r="GR12">
            <v>720</v>
          </cell>
          <cell r="GS12">
            <v>744</v>
          </cell>
          <cell r="GT12">
            <v>744</v>
          </cell>
          <cell r="GU12">
            <v>720</v>
          </cell>
          <cell r="GV12">
            <v>744</v>
          </cell>
          <cell r="GW12">
            <v>720</v>
          </cell>
          <cell r="GX12">
            <v>744</v>
          </cell>
          <cell r="GY12">
            <v>744</v>
          </cell>
          <cell r="GZ12">
            <v>672</v>
          </cell>
          <cell r="HA12">
            <v>744</v>
          </cell>
          <cell r="HB12">
            <v>720</v>
          </cell>
          <cell r="HC12">
            <v>744</v>
          </cell>
          <cell r="HD12">
            <v>720</v>
          </cell>
          <cell r="HE12">
            <v>744</v>
          </cell>
          <cell r="HF12">
            <v>744</v>
          </cell>
          <cell r="HG12">
            <v>720</v>
          </cell>
          <cell r="HH12">
            <v>744</v>
          </cell>
          <cell r="HI12">
            <v>720</v>
          </cell>
          <cell r="HJ12">
            <v>744</v>
          </cell>
          <cell r="HK12">
            <v>744</v>
          </cell>
          <cell r="HL12">
            <v>672</v>
          </cell>
          <cell r="HM12">
            <v>744</v>
          </cell>
          <cell r="HN12">
            <v>720</v>
          </cell>
          <cell r="HO12">
            <v>744</v>
          </cell>
          <cell r="HP12">
            <v>720</v>
          </cell>
          <cell r="HQ12">
            <v>744</v>
          </cell>
          <cell r="HR12">
            <v>744</v>
          </cell>
          <cell r="HS12">
            <v>720</v>
          </cell>
          <cell r="HT12">
            <v>744</v>
          </cell>
          <cell r="HU12">
            <v>720</v>
          </cell>
          <cell r="HV12">
            <v>744</v>
          </cell>
          <cell r="HW12">
            <v>744</v>
          </cell>
          <cell r="HX12">
            <v>672</v>
          </cell>
          <cell r="HY12">
            <v>744</v>
          </cell>
          <cell r="HZ12">
            <v>720</v>
          </cell>
          <cell r="IA12">
            <v>744</v>
          </cell>
          <cell r="IB12">
            <v>720</v>
          </cell>
          <cell r="IC12">
            <v>744</v>
          </cell>
          <cell r="ID12">
            <v>744</v>
          </cell>
          <cell r="IE12">
            <v>720</v>
          </cell>
          <cell r="IF12">
            <v>744</v>
          </cell>
          <cell r="IG12">
            <v>720</v>
          </cell>
          <cell r="IH12">
            <v>744</v>
          </cell>
          <cell r="II12">
            <v>744</v>
          </cell>
          <cell r="IJ12">
            <v>696</v>
          </cell>
          <cell r="IK12">
            <v>744</v>
          </cell>
          <cell r="IL12">
            <v>720</v>
          </cell>
          <cell r="IM12">
            <v>744</v>
          </cell>
          <cell r="IN12">
            <v>720</v>
          </cell>
          <cell r="IO12">
            <v>744</v>
          </cell>
          <cell r="IP12">
            <v>744</v>
          </cell>
          <cell r="IQ12">
            <v>720</v>
          </cell>
          <cell r="IR12">
            <v>744</v>
          </cell>
          <cell r="IS12">
            <v>720</v>
          </cell>
          <cell r="IT12">
            <v>744</v>
          </cell>
        </row>
        <row r="13">
          <cell r="C13">
            <v>312</v>
          </cell>
          <cell r="D13">
            <v>296</v>
          </cell>
          <cell r="E13">
            <v>328</v>
          </cell>
          <cell r="F13">
            <v>303</v>
          </cell>
          <cell r="G13">
            <v>312</v>
          </cell>
          <cell r="H13">
            <v>320</v>
          </cell>
          <cell r="I13">
            <v>312</v>
          </cell>
          <cell r="J13">
            <v>328</v>
          </cell>
          <cell r="K13">
            <v>304</v>
          </cell>
          <cell r="L13">
            <v>313</v>
          </cell>
          <cell r="M13">
            <v>320</v>
          </cell>
          <cell r="N13">
            <v>312</v>
          </cell>
          <cell r="O13">
            <v>312</v>
          </cell>
          <cell r="P13">
            <v>288</v>
          </cell>
          <cell r="Q13">
            <v>328</v>
          </cell>
          <cell r="R13">
            <v>303</v>
          </cell>
          <cell r="S13">
            <v>328</v>
          </cell>
          <cell r="T13">
            <v>304</v>
          </cell>
          <cell r="U13">
            <v>312</v>
          </cell>
          <cell r="V13">
            <v>328</v>
          </cell>
          <cell r="W13">
            <v>304</v>
          </cell>
          <cell r="X13">
            <v>313</v>
          </cell>
          <cell r="Y13">
            <v>320</v>
          </cell>
          <cell r="Z13">
            <v>312</v>
          </cell>
          <cell r="AA13">
            <v>328</v>
          </cell>
          <cell r="AB13">
            <v>288</v>
          </cell>
          <cell r="AC13">
            <v>312</v>
          </cell>
          <cell r="AD13">
            <v>303</v>
          </cell>
          <cell r="AE13">
            <v>328</v>
          </cell>
          <cell r="AF13">
            <v>304</v>
          </cell>
          <cell r="AG13">
            <v>312</v>
          </cell>
          <cell r="AH13">
            <v>328</v>
          </cell>
          <cell r="AI13">
            <v>304</v>
          </cell>
          <cell r="AJ13">
            <v>329</v>
          </cell>
          <cell r="AK13">
            <v>304</v>
          </cell>
          <cell r="AL13">
            <v>312</v>
          </cell>
          <cell r="AM13">
            <v>328</v>
          </cell>
          <cell r="AN13">
            <v>288</v>
          </cell>
          <cell r="AO13">
            <v>312</v>
          </cell>
          <cell r="AP13">
            <v>303</v>
          </cell>
          <cell r="AQ13">
            <v>328</v>
          </cell>
          <cell r="AR13">
            <v>304</v>
          </cell>
          <cell r="AS13">
            <v>328</v>
          </cell>
          <cell r="AT13">
            <v>312</v>
          </cell>
          <cell r="AU13">
            <v>304</v>
          </cell>
          <cell r="AV13">
            <v>329</v>
          </cell>
          <cell r="AW13">
            <v>304</v>
          </cell>
          <cell r="AX13">
            <v>312</v>
          </cell>
          <cell r="AY13">
            <v>328</v>
          </cell>
          <cell r="AZ13">
            <v>296</v>
          </cell>
          <cell r="BA13">
            <v>312</v>
          </cell>
          <cell r="BB13">
            <v>319</v>
          </cell>
          <cell r="BC13">
            <v>312</v>
          </cell>
          <cell r="BD13">
            <v>304</v>
          </cell>
          <cell r="BE13">
            <v>328</v>
          </cell>
          <cell r="BF13">
            <v>312</v>
          </cell>
          <cell r="BG13">
            <v>320</v>
          </cell>
          <cell r="BH13">
            <v>313</v>
          </cell>
          <cell r="BI13">
            <v>304</v>
          </cell>
          <cell r="BJ13">
            <v>328</v>
          </cell>
          <cell r="BK13">
            <v>312</v>
          </cell>
          <cell r="BL13">
            <v>288</v>
          </cell>
          <cell r="BM13">
            <v>328</v>
          </cell>
          <cell r="BN13">
            <v>303</v>
          </cell>
          <cell r="BO13">
            <v>312</v>
          </cell>
          <cell r="BP13">
            <v>320</v>
          </cell>
          <cell r="BQ13">
            <v>312</v>
          </cell>
          <cell r="BR13">
            <v>312</v>
          </cell>
          <cell r="BS13">
            <v>320</v>
          </cell>
          <cell r="BT13">
            <v>313</v>
          </cell>
          <cell r="BU13">
            <v>304</v>
          </cell>
          <cell r="BV13">
            <v>328</v>
          </cell>
          <cell r="BW13">
            <v>312</v>
          </cell>
          <cell r="BX13">
            <v>288</v>
          </cell>
          <cell r="BY13">
            <v>328</v>
          </cell>
          <cell r="BZ13">
            <v>303</v>
          </cell>
          <cell r="CA13">
            <v>312</v>
          </cell>
          <cell r="CB13">
            <v>320</v>
          </cell>
          <cell r="CC13">
            <v>312</v>
          </cell>
          <cell r="CD13">
            <v>328</v>
          </cell>
          <cell r="CE13">
            <v>304</v>
          </cell>
          <cell r="CF13">
            <v>313</v>
          </cell>
          <cell r="CG13">
            <v>320</v>
          </cell>
          <cell r="CH13">
            <v>312</v>
          </cell>
          <cell r="CI13">
            <v>312</v>
          </cell>
          <cell r="CJ13">
            <v>288</v>
          </cell>
          <cell r="CK13">
            <v>328</v>
          </cell>
          <cell r="CL13">
            <v>303</v>
          </cell>
          <cell r="CM13">
            <v>328</v>
          </cell>
          <cell r="CN13">
            <v>304</v>
          </cell>
          <cell r="CO13">
            <v>312</v>
          </cell>
          <cell r="CP13">
            <v>328</v>
          </cell>
          <cell r="CQ13">
            <v>304</v>
          </cell>
          <cell r="CR13">
            <v>313</v>
          </cell>
          <cell r="CS13">
            <v>320</v>
          </cell>
          <cell r="CT13">
            <v>312</v>
          </cell>
          <cell r="CU13">
            <v>328</v>
          </cell>
          <cell r="CV13">
            <v>296</v>
          </cell>
          <cell r="CW13">
            <v>312</v>
          </cell>
          <cell r="CX13">
            <v>303</v>
          </cell>
          <cell r="CY13">
            <v>328</v>
          </cell>
          <cell r="CZ13">
            <v>304</v>
          </cell>
          <cell r="DA13">
            <v>328</v>
          </cell>
          <cell r="DB13">
            <v>312</v>
          </cell>
          <cell r="DC13">
            <v>304</v>
          </cell>
          <cell r="DD13">
            <v>329</v>
          </cell>
          <cell r="DE13">
            <v>304</v>
          </cell>
          <cell r="DF13">
            <v>312</v>
          </cell>
          <cell r="DG13">
            <v>328</v>
          </cell>
          <cell r="DH13">
            <v>288</v>
          </cell>
          <cell r="DI13">
            <v>312</v>
          </cell>
          <cell r="DJ13">
            <v>319</v>
          </cell>
          <cell r="DK13">
            <v>312</v>
          </cell>
          <cell r="DL13">
            <v>304</v>
          </cell>
          <cell r="DM13">
            <v>328</v>
          </cell>
          <cell r="DN13">
            <v>312</v>
          </cell>
          <cell r="DO13">
            <v>304</v>
          </cell>
          <cell r="DP13">
            <v>329</v>
          </cell>
          <cell r="DQ13">
            <v>304</v>
          </cell>
          <cell r="DR13">
            <v>328</v>
          </cell>
          <cell r="DS13">
            <v>312</v>
          </cell>
          <cell r="DT13">
            <v>288</v>
          </cell>
          <cell r="DU13">
            <v>312</v>
          </cell>
          <cell r="DV13">
            <v>319</v>
          </cell>
          <cell r="DW13">
            <v>312</v>
          </cell>
          <cell r="DX13">
            <v>304</v>
          </cell>
          <cell r="DY13">
            <v>328</v>
          </cell>
          <cell r="DZ13">
            <v>312</v>
          </cell>
          <cell r="EA13">
            <v>320</v>
          </cell>
          <cell r="EB13">
            <v>313</v>
          </cell>
          <cell r="EC13">
            <v>304</v>
          </cell>
          <cell r="ED13">
            <v>328</v>
          </cell>
          <cell r="EE13">
            <v>312</v>
          </cell>
          <cell r="EF13">
            <v>288</v>
          </cell>
          <cell r="EG13">
            <v>328</v>
          </cell>
          <cell r="EH13">
            <v>303</v>
          </cell>
          <cell r="EI13">
            <v>312</v>
          </cell>
          <cell r="EJ13">
            <v>320</v>
          </cell>
          <cell r="EK13">
            <v>312</v>
          </cell>
          <cell r="EL13">
            <v>312</v>
          </cell>
          <cell r="EM13">
            <v>320</v>
          </cell>
          <cell r="EN13">
            <v>313</v>
          </cell>
          <cell r="EO13">
            <v>304</v>
          </cell>
          <cell r="EP13">
            <v>328</v>
          </cell>
          <cell r="EQ13">
            <v>312</v>
          </cell>
          <cell r="ER13">
            <v>296</v>
          </cell>
          <cell r="ES13">
            <v>328</v>
          </cell>
          <cell r="ET13">
            <v>303</v>
          </cell>
          <cell r="EU13">
            <v>328</v>
          </cell>
          <cell r="EV13">
            <v>304</v>
          </cell>
          <cell r="EW13">
            <v>312</v>
          </cell>
          <cell r="EX13">
            <v>328</v>
          </cell>
          <cell r="EY13">
            <v>304</v>
          </cell>
          <cell r="EZ13">
            <v>313</v>
          </cell>
          <cell r="FA13">
            <v>320</v>
          </cell>
          <cell r="FB13">
            <v>312</v>
          </cell>
          <cell r="FC13">
            <v>328</v>
          </cell>
          <cell r="FD13">
            <v>288</v>
          </cell>
          <cell r="FE13">
            <v>312</v>
          </cell>
          <cell r="FF13">
            <v>303</v>
          </cell>
          <cell r="FG13">
            <v>328</v>
          </cell>
          <cell r="FH13">
            <v>304</v>
          </cell>
          <cell r="FI13">
            <v>312</v>
          </cell>
          <cell r="FJ13">
            <v>328</v>
          </cell>
          <cell r="FK13">
            <v>304</v>
          </cell>
          <cell r="FL13">
            <v>329</v>
          </cell>
          <cell r="FM13">
            <v>304</v>
          </cell>
          <cell r="FN13">
            <v>312</v>
          </cell>
          <cell r="FO13">
            <v>328</v>
          </cell>
          <cell r="FP13">
            <v>288</v>
          </cell>
          <cell r="FQ13">
            <v>312</v>
          </cell>
          <cell r="FR13">
            <v>303</v>
          </cell>
          <cell r="FS13">
            <v>328</v>
          </cell>
          <cell r="FT13">
            <v>304</v>
          </cell>
          <cell r="FU13">
            <v>328</v>
          </cell>
          <cell r="FV13">
            <v>312</v>
          </cell>
          <cell r="FW13">
            <v>304</v>
          </cell>
          <cell r="FX13">
            <v>329</v>
          </cell>
          <cell r="FY13">
            <v>304</v>
          </cell>
          <cell r="FZ13">
            <v>312</v>
          </cell>
          <cell r="GA13">
            <v>328</v>
          </cell>
          <cell r="GB13">
            <v>288</v>
          </cell>
          <cell r="GC13">
            <v>312</v>
          </cell>
          <cell r="GD13">
            <v>319</v>
          </cell>
          <cell r="GE13">
            <v>312</v>
          </cell>
          <cell r="GF13">
            <v>304</v>
          </cell>
          <cell r="GG13">
            <v>328</v>
          </cell>
          <cell r="GH13">
            <v>312</v>
          </cell>
          <cell r="GI13">
            <v>304</v>
          </cell>
          <cell r="GJ13">
            <v>329</v>
          </cell>
          <cell r="GK13">
            <v>304</v>
          </cell>
          <cell r="GL13">
            <v>328</v>
          </cell>
          <cell r="GM13">
            <v>312</v>
          </cell>
          <cell r="GN13">
            <v>296</v>
          </cell>
          <cell r="GO13">
            <v>328</v>
          </cell>
          <cell r="GP13">
            <v>303</v>
          </cell>
          <cell r="GQ13">
            <v>312</v>
          </cell>
          <cell r="GR13">
            <v>320</v>
          </cell>
          <cell r="GS13">
            <v>312</v>
          </cell>
          <cell r="GT13">
            <v>312</v>
          </cell>
          <cell r="GU13">
            <v>320</v>
          </cell>
          <cell r="GV13">
            <v>313</v>
          </cell>
          <cell r="GW13">
            <v>304</v>
          </cell>
          <cell r="GX13">
            <v>328</v>
          </cell>
          <cell r="GY13">
            <v>312</v>
          </cell>
          <cell r="GZ13">
            <v>288</v>
          </cell>
          <cell r="HA13">
            <v>328</v>
          </cell>
          <cell r="HB13">
            <v>303</v>
          </cell>
          <cell r="HC13">
            <v>312</v>
          </cell>
          <cell r="HD13">
            <v>320</v>
          </cell>
          <cell r="HE13">
            <v>312</v>
          </cell>
          <cell r="HF13">
            <v>328</v>
          </cell>
          <cell r="HG13">
            <v>304</v>
          </cell>
          <cell r="HH13">
            <v>313</v>
          </cell>
          <cell r="HI13">
            <v>320</v>
          </cell>
          <cell r="HJ13">
            <v>312</v>
          </cell>
          <cell r="HK13">
            <v>312</v>
          </cell>
          <cell r="HL13">
            <v>288</v>
          </cell>
          <cell r="HM13">
            <v>328</v>
          </cell>
          <cell r="HN13">
            <v>303</v>
          </cell>
          <cell r="HO13">
            <v>328</v>
          </cell>
          <cell r="HP13">
            <v>304</v>
          </cell>
          <cell r="HQ13">
            <v>312</v>
          </cell>
          <cell r="HR13">
            <v>328</v>
          </cell>
          <cell r="HS13">
            <v>304</v>
          </cell>
          <cell r="HT13">
            <v>313</v>
          </cell>
          <cell r="HU13">
            <v>320</v>
          </cell>
          <cell r="HV13">
            <v>312</v>
          </cell>
          <cell r="HW13">
            <v>328</v>
          </cell>
          <cell r="HX13">
            <v>288</v>
          </cell>
          <cell r="HY13">
            <v>312</v>
          </cell>
          <cell r="HZ13">
            <v>303</v>
          </cell>
          <cell r="IA13">
            <v>328</v>
          </cell>
          <cell r="IB13">
            <v>304</v>
          </cell>
          <cell r="IC13">
            <v>312</v>
          </cell>
          <cell r="ID13">
            <v>328</v>
          </cell>
          <cell r="IE13">
            <v>304</v>
          </cell>
          <cell r="IF13">
            <v>329</v>
          </cell>
          <cell r="IG13">
            <v>304</v>
          </cell>
          <cell r="IH13">
            <v>312</v>
          </cell>
          <cell r="II13">
            <v>328</v>
          </cell>
          <cell r="IJ13">
            <v>296</v>
          </cell>
          <cell r="IK13">
            <v>312</v>
          </cell>
          <cell r="IL13">
            <v>319</v>
          </cell>
          <cell r="IM13">
            <v>312</v>
          </cell>
          <cell r="IN13">
            <v>304</v>
          </cell>
          <cell r="IO13">
            <v>328</v>
          </cell>
          <cell r="IP13">
            <v>312</v>
          </cell>
          <cell r="IQ13">
            <v>304</v>
          </cell>
          <cell r="IR13">
            <v>329</v>
          </cell>
          <cell r="IS13">
            <v>304</v>
          </cell>
          <cell r="IT13">
            <v>328</v>
          </cell>
        </row>
        <row r="15">
          <cell r="C15">
            <v>39448</v>
          </cell>
          <cell r="D15">
            <v>39479</v>
          </cell>
          <cell r="E15">
            <v>39508</v>
          </cell>
          <cell r="F15">
            <v>39539</v>
          </cell>
          <cell r="G15">
            <v>39569</v>
          </cell>
          <cell r="H15">
            <v>39600</v>
          </cell>
          <cell r="I15">
            <v>39630</v>
          </cell>
          <cell r="J15">
            <v>39661</v>
          </cell>
          <cell r="K15">
            <v>39692</v>
          </cell>
          <cell r="L15">
            <v>39722</v>
          </cell>
          <cell r="M15">
            <v>39753</v>
          </cell>
          <cell r="N15">
            <v>39783</v>
          </cell>
          <cell r="O15">
            <v>39814</v>
          </cell>
          <cell r="P15">
            <v>39845</v>
          </cell>
          <cell r="Q15">
            <v>39873</v>
          </cell>
          <cell r="R15">
            <v>39904</v>
          </cell>
          <cell r="S15">
            <v>39934</v>
          </cell>
          <cell r="T15">
            <v>39965</v>
          </cell>
          <cell r="U15">
            <v>39995</v>
          </cell>
          <cell r="V15">
            <v>40026</v>
          </cell>
          <cell r="W15">
            <v>40057</v>
          </cell>
          <cell r="X15">
            <v>40087</v>
          </cell>
          <cell r="Y15">
            <v>40118</v>
          </cell>
          <cell r="Z15">
            <v>40148</v>
          </cell>
          <cell r="AA15">
            <v>40179</v>
          </cell>
          <cell r="AB15">
            <v>40210</v>
          </cell>
          <cell r="AC15">
            <v>40238</v>
          </cell>
          <cell r="AD15">
            <v>40269</v>
          </cell>
          <cell r="AE15">
            <v>40299</v>
          </cell>
          <cell r="AF15">
            <v>40330</v>
          </cell>
          <cell r="AG15">
            <v>40360</v>
          </cell>
          <cell r="AH15">
            <v>40391</v>
          </cell>
          <cell r="AI15">
            <v>40422</v>
          </cell>
          <cell r="AJ15">
            <v>40452</v>
          </cell>
          <cell r="AK15">
            <v>40483</v>
          </cell>
          <cell r="AL15">
            <v>40513</v>
          </cell>
          <cell r="AM15">
            <v>40544</v>
          </cell>
          <cell r="AN15">
            <v>40575</v>
          </cell>
          <cell r="AO15">
            <v>40603</v>
          </cell>
          <cell r="AP15">
            <v>40634</v>
          </cell>
          <cell r="AQ15">
            <v>40664</v>
          </cell>
          <cell r="AR15">
            <v>40695</v>
          </cell>
          <cell r="AS15">
            <v>40725</v>
          </cell>
          <cell r="AT15">
            <v>40756</v>
          </cell>
          <cell r="AU15">
            <v>40787</v>
          </cell>
          <cell r="AV15">
            <v>40817</v>
          </cell>
          <cell r="AW15">
            <v>40848</v>
          </cell>
          <cell r="AX15">
            <v>40878</v>
          </cell>
          <cell r="AY15">
            <v>40909</v>
          </cell>
          <cell r="AZ15">
            <v>40940</v>
          </cell>
          <cell r="BA15">
            <v>40969</v>
          </cell>
          <cell r="BB15">
            <v>41000</v>
          </cell>
          <cell r="BC15">
            <v>41030</v>
          </cell>
          <cell r="BD15">
            <v>41061</v>
          </cell>
          <cell r="BE15">
            <v>41091</v>
          </cell>
          <cell r="BF15">
            <v>41122</v>
          </cell>
          <cell r="BG15">
            <v>41153</v>
          </cell>
          <cell r="BH15">
            <v>41183</v>
          </cell>
          <cell r="BI15">
            <v>41214</v>
          </cell>
          <cell r="BJ15">
            <v>41244</v>
          </cell>
          <cell r="BK15">
            <v>41275</v>
          </cell>
          <cell r="BL15">
            <v>41306</v>
          </cell>
          <cell r="BM15">
            <v>41334</v>
          </cell>
          <cell r="BN15">
            <v>41365</v>
          </cell>
          <cell r="BO15">
            <v>41395</v>
          </cell>
          <cell r="BP15">
            <v>41426</v>
          </cell>
          <cell r="BQ15">
            <v>41456</v>
          </cell>
          <cell r="BR15">
            <v>41487</v>
          </cell>
          <cell r="BS15">
            <v>41518</v>
          </cell>
          <cell r="BT15">
            <v>41548</v>
          </cell>
          <cell r="BU15">
            <v>41579</v>
          </cell>
          <cell r="BV15">
            <v>41609</v>
          </cell>
          <cell r="BW15">
            <v>41640</v>
          </cell>
          <cell r="BX15">
            <v>41671</v>
          </cell>
          <cell r="BY15">
            <v>41699</v>
          </cell>
          <cell r="BZ15">
            <v>41730</v>
          </cell>
          <cell r="CA15">
            <v>41760</v>
          </cell>
          <cell r="CB15">
            <v>41791</v>
          </cell>
          <cell r="CC15">
            <v>41821</v>
          </cell>
          <cell r="CD15">
            <v>41852</v>
          </cell>
          <cell r="CE15">
            <v>41883</v>
          </cell>
          <cell r="CF15">
            <v>41913</v>
          </cell>
          <cell r="CG15">
            <v>41944</v>
          </cell>
          <cell r="CH15">
            <v>41974</v>
          </cell>
          <cell r="CI15">
            <v>42005</v>
          </cell>
          <cell r="CJ15">
            <v>42036</v>
          </cell>
          <cell r="CK15">
            <v>42064</v>
          </cell>
          <cell r="CL15">
            <v>42095</v>
          </cell>
          <cell r="CM15">
            <v>42125</v>
          </cell>
          <cell r="CN15">
            <v>42156</v>
          </cell>
          <cell r="CO15">
            <v>42186</v>
          </cell>
          <cell r="CP15">
            <v>42217</v>
          </cell>
          <cell r="CQ15">
            <v>42248</v>
          </cell>
          <cell r="CR15">
            <v>42278</v>
          </cell>
          <cell r="CS15">
            <v>42309</v>
          </cell>
          <cell r="CT15">
            <v>42339</v>
          </cell>
          <cell r="CU15">
            <v>42370</v>
          </cell>
          <cell r="CV15">
            <v>42401</v>
          </cell>
          <cell r="CW15">
            <v>42430</v>
          </cell>
          <cell r="CX15">
            <v>42461</v>
          </cell>
          <cell r="CY15">
            <v>42491</v>
          </cell>
          <cell r="CZ15">
            <v>42522</v>
          </cell>
          <cell r="DA15">
            <v>42552</v>
          </cell>
          <cell r="DB15">
            <v>42583</v>
          </cell>
          <cell r="DC15">
            <v>42614</v>
          </cell>
          <cell r="DD15">
            <v>42644</v>
          </cell>
          <cell r="DE15">
            <v>42675</v>
          </cell>
          <cell r="DF15">
            <v>42705</v>
          </cell>
          <cell r="DG15">
            <v>42736</v>
          </cell>
          <cell r="DH15">
            <v>42767</v>
          </cell>
          <cell r="DI15">
            <v>42795</v>
          </cell>
          <cell r="DJ15">
            <v>42826</v>
          </cell>
          <cell r="DK15">
            <v>42856</v>
          </cell>
          <cell r="DL15">
            <v>42887</v>
          </cell>
          <cell r="DM15">
            <v>42917</v>
          </cell>
          <cell r="DN15">
            <v>42948</v>
          </cell>
          <cell r="DO15">
            <v>42979</v>
          </cell>
          <cell r="DP15">
            <v>43009</v>
          </cell>
          <cell r="DQ15">
            <v>43040</v>
          </cell>
          <cell r="DR15">
            <v>43070</v>
          </cell>
          <cell r="DS15">
            <v>43101</v>
          </cell>
          <cell r="DT15">
            <v>43132</v>
          </cell>
          <cell r="DU15">
            <v>43160</v>
          </cell>
          <cell r="DV15">
            <v>43191</v>
          </cell>
          <cell r="DW15">
            <v>43221</v>
          </cell>
          <cell r="DX15">
            <v>43252</v>
          </cell>
          <cell r="DY15">
            <v>43282</v>
          </cell>
          <cell r="DZ15">
            <v>43313</v>
          </cell>
          <cell r="EA15">
            <v>43344</v>
          </cell>
          <cell r="EB15">
            <v>43374</v>
          </cell>
          <cell r="EC15">
            <v>43405</v>
          </cell>
          <cell r="ED15">
            <v>43435</v>
          </cell>
          <cell r="EE15">
            <v>43466</v>
          </cell>
          <cell r="EF15">
            <v>43497</v>
          </cell>
          <cell r="EG15">
            <v>43525</v>
          </cell>
          <cell r="EH15">
            <v>43556</v>
          </cell>
          <cell r="EI15">
            <v>43586</v>
          </cell>
          <cell r="EJ15">
            <v>43617</v>
          </cell>
          <cell r="EK15">
            <v>43647</v>
          </cell>
          <cell r="EL15">
            <v>43678</v>
          </cell>
          <cell r="EM15">
            <v>43709</v>
          </cell>
          <cell r="EN15">
            <v>43739</v>
          </cell>
          <cell r="EO15">
            <v>43770</v>
          </cell>
          <cell r="EP15">
            <v>43800</v>
          </cell>
          <cell r="EQ15">
            <v>43831</v>
          </cell>
          <cell r="ER15">
            <v>43862</v>
          </cell>
          <cell r="ES15">
            <v>43891</v>
          </cell>
          <cell r="ET15">
            <v>43922</v>
          </cell>
          <cell r="EU15">
            <v>43952</v>
          </cell>
          <cell r="EV15">
            <v>43983</v>
          </cell>
          <cell r="EW15">
            <v>44013</v>
          </cell>
          <cell r="EX15">
            <v>44044</v>
          </cell>
          <cell r="EY15">
            <v>44075</v>
          </cell>
          <cell r="EZ15">
            <v>44105</v>
          </cell>
          <cell r="FA15">
            <v>44136</v>
          </cell>
          <cell r="FB15">
            <v>44166</v>
          </cell>
          <cell r="FC15">
            <v>44197</v>
          </cell>
          <cell r="FD15">
            <v>44228</v>
          </cell>
          <cell r="FE15">
            <v>44256</v>
          </cell>
          <cell r="FF15">
            <v>44287</v>
          </cell>
          <cell r="FG15">
            <v>44317</v>
          </cell>
          <cell r="FH15">
            <v>44348</v>
          </cell>
          <cell r="FI15">
            <v>44378</v>
          </cell>
          <cell r="FJ15">
            <v>44409</v>
          </cell>
          <cell r="FK15">
            <v>44440</v>
          </cell>
          <cell r="FL15">
            <v>44470</v>
          </cell>
          <cell r="FM15">
            <v>44501</v>
          </cell>
          <cell r="FN15">
            <v>44531</v>
          </cell>
          <cell r="FO15">
            <v>44562</v>
          </cell>
          <cell r="FP15">
            <v>44593</v>
          </cell>
          <cell r="FQ15">
            <v>44621</v>
          </cell>
          <cell r="FR15">
            <v>44652</v>
          </cell>
          <cell r="FS15">
            <v>44682</v>
          </cell>
          <cell r="FT15">
            <v>44713</v>
          </cell>
          <cell r="FU15">
            <v>44743</v>
          </cell>
          <cell r="FV15">
            <v>44774</v>
          </cell>
          <cell r="FW15">
            <v>44805</v>
          </cell>
          <cell r="FX15">
            <v>44835</v>
          </cell>
          <cell r="FY15">
            <v>44866</v>
          </cell>
          <cell r="FZ15">
            <v>44896</v>
          </cell>
          <cell r="GA15">
            <v>44927</v>
          </cell>
          <cell r="GB15">
            <v>44958</v>
          </cell>
          <cell r="GC15">
            <v>44986</v>
          </cell>
          <cell r="GD15">
            <v>45017</v>
          </cell>
          <cell r="GE15">
            <v>45047</v>
          </cell>
          <cell r="GF15">
            <v>45078</v>
          </cell>
          <cell r="GG15">
            <v>45108</v>
          </cell>
          <cell r="GH15">
            <v>45139</v>
          </cell>
          <cell r="GI15">
            <v>45170</v>
          </cell>
          <cell r="GJ15">
            <v>45200</v>
          </cell>
          <cell r="GK15">
            <v>45231</v>
          </cell>
          <cell r="GL15">
            <v>45261</v>
          </cell>
          <cell r="GM15">
            <v>45292</v>
          </cell>
          <cell r="GN15">
            <v>45323</v>
          </cell>
          <cell r="GO15">
            <v>45352</v>
          </cell>
          <cell r="GP15">
            <v>45383</v>
          </cell>
          <cell r="GQ15">
            <v>45413</v>
          </cell>
          <cell r="GR15">
            <v>45444</v>
          </cell>
          <cell r="GS15">
            <v>45474</v>
          </cell>
          <cell r="GT15">
            <v>45505</v>
          </cell>
          <cell r="GU15">
            <v>45536</v>
          </cell>
          <cell r="GV15">
            <v>45566</v>
          </cell>
          <cell r="GW15">
            <v>45597</v>
          </cell>
          <cell r="GX15">
            <v>45627</v>
          </cell>
          <cell r="GY15">
            <v>45658</v>
          </cell>
          <cell r="GZ15">
            <v>45689</v>
          </cell>
          <cell r="HA15">
            <v>45717</v>
          </cell>
          <cell r="HB15">
            <v>45748</v>
          </cell>
          <cell r="HC15">
            <v>45778</v>
          </cell>
          <cell r="HD15">
            <v>45809</v>
          </cell>
          <cell r="HE15">
            <v>45839</v>
          </cell>
          <cell r="HF15">
            <v>45870</v>
          </cell>
          <cell r="HG15">
            <v>45901</v>
          </cell>
          <cell r="HH15">
            <v>45931</v>
          </cell>
          <cell r="HI15">
            <v>45962</v>
          </cell>
          <cell r="HJ15">
            <v>45992</v>
          </cell>
          <cell r="HK15">
            <v>46023</v>
          </cell>
          <cell r="HL15">
            <v>46054</v>
          </cell>
          <cell r="HM15">
            <v>46082</v>
          </cell>
          <cell r="HN15">
            <v>46113</v>
          </cell>
          <cell r="HO15">
            <v>46143</v>
          </cell>
          <cell r="HP15">
            <v>46174</v>
          </cell>
          <cell r="HQ15">
            <v>46204</v>
          </cell>
          <cell r="HR15">
            <v>46235</v>
          </cell>
          <cell r="HS15">
            <v>46266</v>
          </cell>
          <cell r="HT15">
            <v>46296</v>
          </cell>
          <cell r="HU15">
            <v>46327</v>
          </cell>
          <cell r="HV15">
            <v>46357</v>
          </cell>
          <cell r="HW15">
            <v>46388</v>
          </cell>
          <cell r="HX15">
            <v>46419</v>
          </cell>
          <cell r="HY15">
            <v>46447</v>
          </cell>
          <cell r="HZ15">
            <v>46478</v>
          </cell>
          <cell r="IA15">
            <v>46508</v>
          </cell>
          <cell r="IB15">
            <v>46539</v>
          </cell>
          <cell r="IC15">
            <v>46569</v>
          </cell>
          <cell r="ID15">
            <v>46600</v>
          </cell>
          <cell r="IE15">
            <v>46631</v>
          </cell>
          <cell r="IF15">
            <v>46661</v>
          </cell>
          <cell r="IG15">
            <v>46692</v>
          </cell>
          <cell r="IH15">
            <v>46722</v>
          </cell>
          <cell r="II15">
            <v>46753</v>
          </cell>
          <cell r="IJ15">
            <v>46784</v>
          </cell>
          <cell r="IK15">
            <v>46813</v>
          </cell>
          <cell r="IL15">
            <v>46844</v>
          </cell>
          <cell r="IM15">
            <v>46874</v>
          </cell>
          <cell r="IN15">
            <v>46905</v>
          </cell>
          <cell r="IO15">
            <v>46935</v>
          </cell>
          <cell r="IP15">
            <v>46966</v>
          </cell>
          <cell r="IQ15">
            <v>46997</v>
          </cell>
          <cell r="IR15">
            <v>47027</v>
          </cell>
          <cell r="IS15">
            <v>47058</v>
          </cell>
          <cell r="IT15">
            <v>47088</v>
          </cell>
        </row>
        <row r="16">
          <cell r="C16">
            <v>416</v>
          </cell>
          <cell r="D16">
            <v>400</v>
          </cell>
          <cell r="E16">
            <v>416</v>
          </cell>
          <cell r="F16">
            <v>416</v>
          </cell>
          <cell r="G16">
            <v>416</v>
          </cell>
          <cell r="H16">
            <v>400</v>
          </cell>
          <cell r="I16">
            <v>416</v>
          </cell>
          <cell r="J16">
            <v>416</v>
          </cell>
          <cell r="K16">
            <v>400</v>
          </cell>
          <cell r="L16">
            <v>432</v>
          </cell>
          <cell r="M16">
            <v>384</v>
          </cell>
          <cell r="N16">
            <v>416</v>
          </cell>
          <cell r="O16">
            <v>416</v>
          </cell>
          <cell r="P16">
            <v>384</v>
          </cell>
          <cell r="Q16">
            <v>416</v>
          </cell>
          <cell r="R16">
            <v>416</v>
          </cell>
          <cell r="S16">
            <v>400</v>
          </cell>
          <cell r="T16">
            <v>416</v>
          </cell>
          <cell r="U16">
            <v>416</v>
          </cell>
          <cell r="V16">
            <v>416</v>
          </cell>
          <cell r="W16">
            <v>400</v>
          </cell>
          <cell r="X16">
            <v>432</v>
          </cell>
          <cell r="Y16">
            <v>384</v>
          </cell>
          <cell r="Z16">
            <v>416</v>
          </cell>
          <cell r="AA16">
            <v>400</v>
          </cell>
          <cell r="AB16">
            <v>384</v>
          </cell>
          <cell r="AC16">
            <v>432</v>
          </cell>
          <cell r="AD16">
            <v>416</v>
          </cell>
          <cell r="AE16">
            <v>400</v>
          </cell>
          <cell r="AF16">
            <v>416</v>
          </cell>
          <cell r="AG16">
            <v>416</v>
          </cell>
          <cell r="AH16">
            <v>416</v>
          </cell>
          <cell r="AI16">
            <v>400</v>
          </cell>
          <cell r="AJ16">
            <v>416</v>
          </cell>
          <cell r="AK16">
            <v>400</v>
          </cell>
          <cell r="AL16">
            <v>416</v>
          </cell>
          <cell r="AM16">
            <v>400</v>
          </cell>
          <cell r="AN16">
            <v>384</v>
          </cell>
          <cell r="AO16">
            <v>432</v>
          </cell>
          <cell r="AP16">
            <v>416</v>
          </cell>
          <cell r="AQ16">
            <v>400</v>
          </cell>
          <cell r="AR16">
            <v>416</v>
          </cell>
          <cell r="AS16">
            <v>400</v>
          </cell>
          <cell r="AT16">
            <v>432</v>
          </cell>
          <cell r="AU16">
            <v>400</v>
          </cell>
          <cell r="AV16">
            <v>416</v>
          </cell>
          <cell r="AW16">
            <v>400</v>
          </cell>
          <cell r="AX16">
            <v>416</v>
          </cell>
          <cell r="AY16">
            <v>400</v>
          </cell>
          <cell r="AZ16">
            <v>400</v>
          </cell>
          <cell r="BA16">
            <v>432</v>
          </cell>
          <cell r="BB16">
            <v>400</v>
          </cell>
          <cell r="BC16">
            <v>416</v>
          </cell>
          <cell r="BD16">
            <v>416</v>
          </cell>
          <cell r="BE16">
            <v>400</v>
          </cell>
          <cell r="BF16">
            <v>432</v>
          </cell>
          <cell r="BG16">
            <v>384</v>
          </cell>
          <cell r="BH16">
            <v>432</v>
          </cell>
          <cell r="BI16">
            <v>400</v>
          </cell>
          <cell r="BJ16">
            <v>400</v>
          </cell>
          <cell r="BK16">
            <v>416</v>
          </cell>
          <cell r="BL16">
            <v>384</v>
          </cell>
          <cell r="BM16">
            <v>416</v>
          </cell>
          <cell r="BN16">
            <v>416</v>
          </cell>
          <cell r="BO16">
            <v>416</v>
          </cell>
          <cell r="BP16">
            <v>400</v>
          </cell>
          <cell r="BQ16">
            <v>416</v>
          </cell>
          <cell r="BR16">
            <v>432</v>
          </cell>
          <cell r="BS16">
            <v>384</v>
          </cell>
          <cell r="BT16">
            <v>432</v>
          </cell>
          <cell r="BU16">
            <v>400</v>
          </cell>
          <cell r="BV16">
            <v>400</v>
          </cell>
          <cell r="BW16">
            <v>416</v>
          </cell>
          <cell r="BX16">
            <v>384</v>
          </cell>
          <cell r="BY16">
            <v>416</v>
          </cell>
          <cell r="BZ16">
            <v>416</v>
          </cell>
          <cell r="CA16">
            <v>416</v>
          </cell>
          <cell r="CB16">
            <v>400</v>
          </cell>
          <cell r="CC16">
            <v>416</v>
          </cell>
          <cell r="CD16">
            <v>416</v>
          </cell>
          <cell r="CE16">
            <v>400</v>
          </cell>
          <cell r="CF16">
            <v>432</v>
          </cell>
          <cell r="CG16">
            <v>384</v>
          </cell>
          <cell r="CH16">
            <v>416</v>
          </cell>
          <cell r="CI16">
            <v>416</v>
          </cell>
          <cell r="CJ16">
            <v>384</v>
          </cell>
          <cell r="CK16">
            <v>416</v>
          </cell>
          <cell r="CL16">
            <v>416</v>
          </cell>
          <cell r="CM16">
            <v>400</v>
          </cell>
          <cell r="CN16">
            <v>416</v>
          </cell>
          <cell r="CO16">
            <v>416</v>
          </cell>
          <cell r="CP16">
            <v>416</v>
          </cell>
          <cell r="CQ16">
            <v>400</v>
          </cell>
          <cell r="CR16">
            <v>432</v>
          </cell>
          <cell r="CS16">
            <v>384</v>
          </cell>
          <cell r="CT16">
            <v>416</v>
          </cell>
          <cell r="CU16">
            <v>400</v>
          </cell>
          <cell r="CV16">
            <v>400</v>
          </cell>
          <cell r="CW16">
            <v>432</v>
          </cell>
          <cell r="CX16">
            <v>416</v>
          </cell>
          <cell r="CY16">
            <v>400</v>
          </cell>
          <cell r="CZ16">
            <v>416</v>
          </cell>
          <cell r="DA16">
            <v>400</v>
          </cell>
          <cell r="DB16">
            <v>432</v>
          </cell>
          <cell r="DC16">
            <v>400</v>
          </cell>
          <cell r="DD16">
            <v>416</v>
          </cell>
          <cell r="DE16">
            <v>400</v>
          </cell>
          <cell r="DF16">
            <v>416</v>
          </cell>
          <cell r="DG16">
            <v>400</v>
          </cell>
          <cell r="DH16">
            <v>384</v>
          </cell>
          <cell r="DI16">
            <v>432</v>
          </cell>
          <cell r="DJ16">
            <v>400</v>
          </cell>
          <cell r="DK16">
            <v>416</v>
          </cell>
          <cell r="DL16">
            <v>416</v>
          </cell>
          <cell r="DM16">
            <v>400</v>
          </cell>
          <cell r="DN16">
            <v>432</v>
          </cell>
          <cell r="DO16">
            <v>400</v>
          </cell>
          <cell r="DP16">
            <v>416</v>
          </cell>
          <cell r="DQ16">
            <v>400</v>
          </cell>
          <cell r="DR16">
            <v>400</v>
          </cell>
          <cell r="DS16">
            <v>416</v>
          </cell>
          <cell r="DT16">
            <v>384</v>
          </cell>
          <cell r="DU16">
            <v>432</v>
          </cell>
          <cell r="DV16">
            <v>400</v>
          </cell>
          <cell r="DW16">
            <v>416</v>
          </cell>
          <cell r="DX16">
            <v>416</v>
          </cell>
          <cell r="DY16">
            <v>400</v>
          </cell>
          <cell r="DZ16">
            <v>432</v>
          </cell>
          <cell r="EA16">
            <v>384</v>
          </cell>
          <cell r="EB16">
            <v>432</v>
          </cell>
          <cell r="EC16">
            <v>400</v>
          </cell>
          <cell r="ED16">
            <v>400</v>
          </cell>
          <cell r="EE16">
            <v>416</v>
          </cell>
          <cell r="EF16">
            <v>384</v>
          </cell>
          <cell r="EG16">
            <v>416</v>
          </cell>
          <cell r="EH16">
            <v>416</v>
          </cell>
          <cell r="EI16">
            <v>416</v>
          </cell>
          <cell r="EJ16">
            <v>400</v>
          </cell>
          <cell r="EK16">
            <v>416</v>
          </cell>
          <cell r="EL16">
            <v>432</v>
          </cell>
          <cell r="EM16">
            <v>384</v>
          </cell>
          <cell r="EN16">
            <v>432</v>
          </cell>
          <cell r="EO16">
            <v>400</v>
          </cell>
          <cell r="EP16">
            <v>400</v>
          </cell>
          <cell r="EQ16">
            <v>416</v>
          </cell>
          <cell r="ER16">
            <v>400</v>
          </cell>
          <cell r="ES16">
            <v>416</v>
          </cell>
          <cell r="ET16">
            <v>416</v>
          </cell>
          <cell r="EU16">
            <v>400</v>
          </cell>
          <cell r="EV16">
            <v>416</v>
          </cell>
          <cell r="EW16">
            <v>416</v>
          </cell>
          <cell r="EX16">
            <v>416</v>
          </cell>
          <cell r="EY16">
            <v>400</v>
          </cell>
          <cell r="EZ16">
            <v>432</v>
          </cell>
          <cell r="FA16">
            <v>384</v>
          </cell>
          <cell r="FB16">
            <v>416</v>
          </cell>
          <cell r="FC16">
            <v>400</v>
          </cell>
          <cell r="FD16">
            <v>384</v>
          </cell>
          <cell r="FE16">
            <v>432</v>
          </cell>
          <cell r="FF16">
            <v>416</v>
          </cell>
          <cell r="FG16">
            <v>400</v>
          </cell>
          <cell r="FH16">
            <v>416</v>
          </cell>
          <cell r="FI16">
            <v>416</v>
          </cell>
          <cell r="FJ16">
            <v>416</v>
          </cell>
          <cell r="FK16">
            <v>400</v>
          </cell>
          <cell r="FL16">
            <v>416</v>
          </cell>
          <cell r="FM16">
            <v>400</v>
          </cell>
          <cell r="FN16">
            <v>416</v>
          </cell>
          <cell r="FO16">
            <v>400</v>
          </cell>
          <cell r="FP16">
            <v>384</v>
          </cell>
          <cell r="FQ16">
            <v>432</v>
          </cell>
          <cell r="FR16">
            <v>416</v>
          </cell>
          <cell r="FS16">
            <v>400</v>
          </cell>
          <cell r="FT16">
            <v>416</v>
          </cell>
          <cell r="FU16">
            <v>400</v>
          </cell>
          <cell r="FV16">
            <v>432</v>
          </cell>
          <cell r="FW16">
            <v>400</v>
          </cell>
          <cell r="FX16">
            <v>416</v>
          </cell>
          <cell r="FY16">
            <v>400</v>
          </cell>
          <cell r="FZ16">
            <v>416</v>
          </cell>
          <cell r="GA16">
            <v>400</v>
          </cell>
          <cell r="GB16">
            <v>384</v>
          </cell>
          <cell r="GC16">
            <v>432</v>
          </cell>
          <cell r="GD16">
            <v>400</v>
          </cell>
          <cell r="GE16">
            <v>416</v>
          </cell>
          <cell r="GF16">
            <v>416</v>
          </cell>
          <cell r="GG16">
            <v>400</v>
          </cell>
          <cell r="GH16">
            <v>432</v>
          </cell>
          <cell r="GI16">
            <v>400</v>
          </cell>
          <cell r="GJ16">
            <v>416</v>
          </cell>
          <cell r="GK16">
            <v>400</v>
          </cell>
          <cell r="GL16">
            <v>400</v>
          </cell>
          <cell r="GM16">
            <v>416</v>
          </cell>
          <cell r="GN16">
            <v>400</v>
          </cell>
          <cell r="GO16">
            <v>416</v>
          </cell>
          <cell r="GP16">
            <v>416</v>
          </cell>
          <cell r="GQ16">
            <v>416</v>
          </cell>
          <cell r="GR16">
            <v>400</v>
          </cell>
          <cell r="GS16">
            <v>416</v>
          </cell>
          <cell r="GT16">
            <v>432</v>
          </cell>
          <cell r="GU16">
            <v>384</v>
          </cell>
          <cell r="GV16">
            <v>432</v>
          </cell>
          <cell r="GW16">
            <v>400</v>
          </cell>
          <cell r="GX16">
            <v>400</v>
          </cell>
          <cell r="GY16">
            <v>416</v>
          </cell>
          <cell r="GZ16">
            <v>384</v>
          </cell>
          <cell r="HA16">
            <v>416</v>
          </cell>
          <cell r="HB16">
            <v>416</v>
          </cell>
          <cell r="HC16">
            <v>416</v>
          </cell>
          <cell r="HD16">
            <v>400</v>
          </cell>
          <cell r="HE16">
            <v>416</v>
          </cell>
          <cell r="HF16">
            <v>416</v>
          </cell>
          <cell r="HG16">
            <v>400</v>
          </cell>
          <cell r="HH16">
            <v>432</v>
          </cell>
          <cell r="HI16">
            <v>384</v>
          </cell>
          <cell r="HJ16">
            <v>416</v>
          </cell>
          <cell r="HK16">
            <v>416</v>
          </cell>
          <cell r="HL16">
            <v>384</v>
          </cell>
          <cell r="HM16">
            <v>416</v>
          </cell>
          <cell r="HN16">
            <v>416</v>
          </cell>
          <cell r="HO16">
            <v>400</v>
          </cell>
          <cell r="HP16">
            <v>416</v>
          </cell>
          <cell r="HQ16">
            <v>416</v>
          </cell>
          <cell r="HR16">
            <v>416</v>
          </cell>
          <cell r="HS16">
            <v>400</v>
          </cell>
          <cell r="HT16">
            <v>432</v>
          </cell>
          <cell r="HU16">
            <v>384</v>
          </cell>
          <cell r="HV16">
            <v>416</v>
          </cell>
          <cell r="HW16">
            <v>400</v>
          </cell>
          <cell r="HX16">
            <v>384</v>
          </cell>
          <cell r="HY16">
            <v>432</v>
          </cell>
          <cell r="HZ16">
            <v>416</v>
          </cell>
          <cell r="IA16">
            <v>400</v>
          </cell>
          <cell r="IB16">
            <v>416</v>
          </cell>
          <cell r="IC16">
            <v>416</v>
          </cell>
          <cell r="ID16">
            <v>416</v>
          </cell>
          <cell r="IE16">
            <v>400</v>
          </cell>
          <cell r="IF16">
            <v>416</v>
          </cell>
          <cell r="IG16">
            <v>400</v>
          </cell>
          <cell r="IH16">
            <v>416</v>
          </cell>
          <cell r="II16">
            <v>400</v>
          </cell>
          <cell r="IJ16">
            <v>400</v>
          </cell>
          <cell r="IK16">
            <v>432</v>
          </cell>
          <cell r="IL16">
            <v>400</v>
          </cell>
          <cell r="IM16">
            <v>416</v>
          </cell>
          <cell r="IN16">
            <v>416</v>
          </cell>
          <cell r="IO16">
            <v>400</v>
          </cell>
          <cell r="IP16">
            <v>432</v>
          </cell>
          <cell r="IQ16">
            <v>400</v>
          </cell>
          <cell r="IR16">
            <v>416</v>
          </cell>
          <cell r="IS16">
            <v>400</v>
          </cell>
          <cell r="IT16">
            <v>400</v>
          </cell>
        </row>
        <row r="17">
          <cell r="C17">
            <v>328</v>
          </cell>
          <cell r="D17">
            <v>296</v>
          </cell>
          <cell r="E17">
            <v>328</v>
          </cell>
          <cell r="F17">
            <v>304</v>
          </cell>
          <cell r="G17">
            <v>328</v>
          </cell>
          <cell r="H17">
            <v>320</v>
          </cell>
          <cell r="I17">
            <v>328</v>
          </cell>
          <cell r="J17">
            <v>328</v>
          </cell>
          <cell r="K17">
            <v>320</v>
          </cell>
          <cell r="L17">
            <v>312</v>
          </cell>
          <cell r="M17">
            <v>336</v>
          </cell>
          <cell r="N17">
            <v>328</v>
          </cell>
          <cell r="O17">
            <v>328</v>
          </cell>
          <cell r="P17">
            <v>288</v>
          </cell>
          <cell r="Q17">
            <v>328</v>
          </cell>
          <cell r="R17">
            <v>304</v>
          </cell>
          <cell r="S17">
            <v>344</v>
          </cell>
          <cell r="T17">
            <v>304</v>
          </cell>
          <cell r="U17">
            <v>328</v>
          </cell>
          <cell r="V17">
            <v>328</v>
          </cell>
          <cell r="W17">
            <v>320</v>
          </cell>
          <cell r="X17">
            <v>312</v>
          </cell>
          <cell r="Y17">
            <v>336</v>
          </cell>
          <cell r="Z17">
            <v>328</v>
          </cell>
          <cell r="AA17">
            <v>344</v>
          </cell>
          <cell r="AB17">
            <v>288</v>
          </cell>
          <cell r="AC17">
            <v>312</v>
          </cell>
          <cell r="AD17">
            <v>304</v>
          </cell>
          <cell r="AE17">
            <v>344</v>
          </cell>
          <cell r="AF17">
            <v>304</v>
          </cell>
          <cell r="AG17">
            <v>328</v>
          </cell>
          <cell r="AH17">
            <v>328</v>
          </cell>
          <cell r="AI17">
            <v>320</v>
          </cell>
          <cell r="AJ17">
            <v>328</v>
          </cell>
          <cell r="AK17">
            <v>320</v>
          </cell>
          <cell r="AL17">
            <v>328</v>
          </cell>
          <cell r="AM17">
            <v>344</v>
          </cell>
          <cell r="AN17">
            <v>288</v>
          </cell>
          <cell r="AO17">
            <v>312</v>
          </cell>
          <cell r="AP17">
            <v>304</v>
          </cell>
          <cell r="AQ17">
            <v>344</v>
          </cell>
          <cell r="AR17">
            <v>304</v>
          </cell>
          <cell r="AS17">
            <v>344</v>
          </cell>
          <cell r="AT17">
            <v>312</v>
          </cell>
          <cell r="AU17">
            <v>320</v>
          </cell>
          <cell r="AV17">
            <v>328</v>
          </cell>
          <cell r="AW17">
            <v>320</v>
          </cell>
          <cell r="AX17">
            <v>328</v>
          </cell>
          <cell r="AY17">
            <v>344</v>
          </cell>
          <cell r="AZ17">
            <v>296</v>
          </cell>
          <cell r="BA17">
            <v>312</v>
          </cell>
          <cell r="BB17">
            <v>320</v>
          </cell>
          <cell r="BC17">
            <v>328</v>
          </cell>
          <cell r="BD17">
            <v>304</v>
          </cell>
          <cell r="BE17">
            <v>344</v>
          </cell>
          <cell r="BF17">
            <v>312</v>
          </cell>
          <cell r="BG17">
            <v>336</v>
          </cell>
          <cell r="BH17">
            <v>312</v>
          </cell>
          <cell r="BI17">
            <v>320</v>
          </cell>
          <cell r="BJ17">
            <v>344</v>
          </cell>
          <cell r="BK17">
            <v>328</v>
          </cell>
          <cell r="BL17">
            <v>288</v>
          </cell>
          <cell r="BM17">
            <v>328</v>
          </cell>
          <cell r="BN17">
            <v>304</v>
          </cell>
          <cell r="BO17">
            <v>328</v>
          </cell>
          <cell r="BP17">
            <v>320</v>
          </cell>
          <cell r="BQ17">
            <v>328</v>
          </cell>
          <cell r="BR17">
            <v>312</v>
          </cell>
          <cell r="BS17">
            <v>336</v>
          </cell>
          <cell r="BT17">
            <v>312</v>
          </cell>
          <cell r="BU17">
            <v>320</v>
          </cell>
          <cell r="BV17">
            <v>344</v>
          </cell>
          <cell r="BW17">
            <v>328</v>
          </cell>
          <cell r="BX17">
            <v>288</v>
          </cell>
          <cell r="BY17">
            <v>328</v>
          </cell>
          <cell r="BZ17">
            <v>304</v>
          </cell>
          <cell r="CA17">
            <v>328</v>
          </cell>
          <cell r="CB17">
            <v>320</v>
          </cell>
          <cell r="CC17">
            <v>328</v>
          </cell>
          <cell r="CD17">
            <v>328</v>
          </cell>
          <cell r="CE17">
            <v>320</v>
          </cell>
          <cell r="CF17">
            <v>312</v>
          </cell>
          <cell r="CG17">
            <v>336</v>
          </cell>
          <cell r="CH17">
            <v>328</v>
          </cell>
          <cell r="CI17">
            <v>328</v>
          </cell>
          <cell r="CJ17">
            <v>288</v>
          </cell>
          <cell r="CK17">
            <v>328</v>
          </cell>
          <cell r="CL17">
            <v>304</v>
          </cell>
          <cell r="CM17">
            <v>344</v>
          </cell>
          <cell r="CN17">
            <v>304</v>
          </cell>
          <cell r="CO17">
            <v>328</v>
          </cell>
          <cell r="CP17">
            <v>328</v>
          </cell>
          <cell r="CQ17">
            <v>320</v>
          </cell>
          <cell r="CR17">
            <v>312</v>
          </cell>
          <cell r="CS17">
            <v>336</v>
          </cell>
          <cell r="CT17">
            <v>328</v>
          </cell>
          <cell r="CU17">
            <v>344</v>
          </cell>
          <cell r="CV17">
            <v>296</v>
          </cell>
          <cell r="CW17">
            <v>312</v>
          </cell>
          <cell r="CX17">
            <v>304</v>
          </cell>
          <cell r="CY17">
            <v>344</v>
          </cell>
          <cell r="CZ17">
            <v>304</v>
          </cell>
          <cell r="DA17">
            <v>344</v>
          </cell>
          <cell r="DB17">
            <v>312</v>
          </cell>
          <cell r="DC17">
            <v>320</v>
          </cell>
          <cell r="DD17">
            <v>328</v>
          </cell>
          <cell r="DE17">
            <v>320</v>
          </cell>
          <cell r="DF17">
            <v>328</v>
          </cell>
          <cell r="DG17">
            <v>344</v>
          </cell>
          <cell r="DH17">
            <v>288</v>
          </cell>
          <cell r="DI17">
            <v>312</v>
          </cell>
          <cell r="DJ17">
            <v>320</v>
          </cell>
          <cell r="DK17">
            <v>328</v>
          </cell>
          <cell r="DL17">
            <v>304</v>
          </cell>
          <cell r="DM17">
            <v>344</v>
          </cell>
          <cell r="DN17">
            <v>312</v>
          </cell>
          <cell r="DO17">
            <v>320</v>
          </cell>
          <cell r="DP17">
            <v>328</v>
          </cell>
          <cell r="DQ17">
            <v>320</v>
          </cell>
          <cell r="DR17">
            <v>344</v>
          </cell>
          <cell r="DS17">
            <v>328</v>
          </cell>
          <cell r="DT17">
            <v>288</v>
          </cell>
          <cell r="DU17">
            <v>312</v>
          </cell>
          <cell r="DV17">
            <v>320</v>
          </cell>
          <cell r="DW17">
            <v>328</v>
          </cell>
          <cell r="DX17">
            <v>304</v>
          </cell>
          <cell r="DY17">
            <v>344</v>
          </cell>
          <cell r="DZ17">
            <v>312</v>
          </cell>
          <cell r="EA17">
            <v>336</v>
          </cell>
          <cell r="EB17">
            <v>312</v>
          </cell>
          <cell r="EC17">
            <v>320</v>
          </cell>
          <cell r="ED17">
            <v>344</v>
          </cell>
          <cell r="EE17">
            <v>328</v>
          </cell>
          <cell r="EF17">
            <v>288</v>
          </cell>
          <cell r="EG17">
            <v>328</v>
          </cell>
          <cell r="EH17">
            <v>304</v>
          </cell>
          <cell r="EI17">
            <v>328</v>
          </cell>
          <cell r="EJ17">
            <v>320</v>
          </cell>
          <cell r="EK17">
            <v>328</v>
          </cell>
          <cell r="EL17">
            <v>312</v>
          </cell>
          <cell r="EM17">
            <v>336</v>
          </cell>
          <cell r="EN17">
            <v>312</v>
          </cell>
          <cell r="EO17">
            <v>320</v>
          </cell>
          <cell r="EP17">
            <v>344</v>
          </cell>
          <cell r="EQ17">
            <v>328</v>
          </cell>
          <cell r="ER17">
            <v>296</v>
          </cell>
          <cell r="ES17">
            <v>328</v>
          </cell>
          <cell r="ET17">
            <v>304</v>
          </cell>
          <cell r="EU17">
            <v>344</v>
          </cell>
          <cell r="EV17">
            <v>304</v>
          </cell>
          <cell r="EW17">
            <v>328</v>
          </cell>
          <cell r="EX17">
            <v>328</v>
          </cell>
          <cell r="EY17">
            <v>320</v>
          </cell>
          <cell r="EZ17">
            <v>312</v>
          </cell>
          <cell r="FA17">
            <v>336</v>
          </cell>
          <cell r="FB17">
            <v>328</v>
          </cell>
          <cell r="FC17">
            <v>344</v>
          </cell>
          <cell r="FD17">
            <v>288</v>
          </cell>
          <cell r="FE17">
            <v>312</v>
          </cell>
          <cell r="FF17">
            <v>304</v>
          </cell>
          <cell r="FG17">
            <v>344</v>
          </cell>
          <cell r="FH17">
            <v>304</v>
          </cell>
          <cell r="FI17">
            <v>328</v>
          </cell>
          <cell r="FJ17">
            <v>328</v>
          </cell>
          <cell r="FK17">
            <v>320</v>
          </cell>
          <cell r="FL17">
            <v>328</v>
          </cell>
          <cell r="FM17">
            <v>320</v>
          </cell>
          <cell r="FN17">
            <v>328</v>
          </cell>
          <cell r="FO17">
            <v>344</v>
          </cell>
          <cell r="FP17">
            <v>288</v>
          </cell>
          <cell r="FQ17">
            <v>312</v>
          </cell>
          <cell r="FR17">
            <v>304</v>
          </cell>
          <cell r="FS17">
            <v>344</v>
          </cell>
          <cell r="FT17">
            <v>304</v>
          </cell>
          <cell r="FU17">
            <v>344</v>
          </cell>
          <cell r="FV17">
            <v>312</v>
          </cell>
          <cell r="FW17">
            <v>320</v>
          </cell>
          <cell r="FX17">
            <v>328</v>
          </cell>
          <cell r="FY17">
            <v>320</v>
          </cell>
          <cell r="FZ17">
            <v>328</v>
          </cell>
          <cell r="GA17">
            <v>344</v>
          </cell>
          <cell r="GB17">
            <v>288</v>
          </cell>
          <cell r="GC17">
            <v>312</v>
          </cell>
          <cell r="GD17">
            <v>320</v>
          </cell>
          <cell r="GE17">
            <v>328</v>
          </cell>
          <cell r="GF17">
            <v>304</v>
          </cell>
          <cell r="GG17">
            <v>344</v>
          </cell>
          <cell r="GH17">
            <v>312</v>
          </cell>
          <cell r="GI17">
            <v>320</v>
          </cell>
          <cell r="GJ17">
            <v>328</v>
          </cell>
          <cell r="GK17">
            <v>320</v>
          </cell>
          <cell r="GL17">
            <v>344</v>
          </cell>
          <cell r="GM17">
            <v>328</v>
          </cell>
          <cell r="GN17">
            <v>296</v>
          </cell>
          <cell r="GO17">
            <v>328</v>
          </cell>
          <cell r="GP17">
            <v>304</v>
          </cell>
          <cell r="GQ17">
            <v>328</v>
          </cell>
          <cell r="GR17">
            <v>320</v>
          </cell>
          <cell r="GS17">
            <v>328</v>
          </cell>
          <cell r="GT17">
            <v>312</v>
          </cell>
          <cell r="GU17">
            <v>336</v>
          </cell>
          <cell r="GV17">
            <v>312</v>
          </cell>
          <cell r="GW17">
            <v>320</v>
          </cell>
          <cell r="GX17">
            <v>344</v>
          </cell>
          <cell r="GY17">
            <v>328</v>
          </cell>
          <cell r="GZ17">
            <v>288</v>
          </cell>
          <cell r="HA17">
            <v>328</v>
          </cell>
          <cell r="HB17">
            <v>304</v>
          </cell>
          <cell r="HC17">
            <v>328</v>
          </cell>
          <cell r="HD17">
            <v>320</v>
          </cell>
          <cell r="HE17">
            <v>328</v>
          </cell>
          <cell r="HF17">
            <v>328</v>
          </cell>
          <cell r="HG17">
            <v>320</v>
          </cell>
          <cell r="HH17">
            <v>312</v>
          </cell>
          <cell r="HI17">
            <v>336</v>
          </cell>
          <cell r="HJ17">
            <v>328</v>
          </cell>
          <cell r="HK17">
            <v>328</v>
          </cell>
          <cell r="HL17">
            <v>288</v>
          </cell>
          <cell r="HM17">
            <v>328</v>
          </cell>
          <cell r="HN17">
            <v>304</v>
          </cell>
          <cell r="HO17">
            <v>344</v>
          </cell>
          <cell r="HP17">
            <v>304</v>
          </cell>
          <cell r="HQ17">
            <v>328</v>
          </cell>
          <cell r="HR17">
            <v>328</v>
          </cell>
          <cell r="HS17">
            <v>320</v>
          </cell>
          <cell r="HT17">
            <v>312</v>
          </cell>
          <cell r="HU17">
            <v>336</v>
          </cell>
          <cell r="HV17">
            <v>328</v>
          </cell>
          <cell r="HW17">
            <v>344</v>
          </cell>
          <cell r="HX17">
            <v>288</v>
          </cell>
          <cell r="HY17">
            <v>312</v>
          </cell>
          <cell r="HZ17">
            <v>304</v>
          </cell>
          <cell r="IA17">
            <v>344</v>
          </cell>
          <cell r="IB17">
            <v>304</v>
          </cell>
          <cell r="IC17">
            <v>328</v>
          </cell>
          <cell r="ID17">
            <v>328</v>
          </cell>
          <cell r="IE17">
            <v>320</v>
          </cell>
          <cell r="IF17">
            <v>328</v>
          </cell>
          <cell r="IG17">
            <v>320</v>
          </cell>
          <cell r="IH17">
            <v>328</v>
          </cell>
          <cell r="II17">
            <v>344</v>
          </cell>
          <cell r="IJ17">
            <v>296</v>
          </cell>
          <cell r="IK17">
            <v>312</v>
          </cell>
          <cell r="IL17">
            <v>320</v>
          </cell>
          <cell r="IM17">
            <v>328</v>
          </cell>
          <cell r="IN17">
            <v>304</v>
          </cell>
          <cell r="IO17">
            <v>344</v>
          </cell>
          <cell r="IP17">
            <v>312</v>
          </cell>
          <cell r="IQ17">
            <v>320</v>
          </cell>
          <cell r="IR17">
            <v>328</v>
          </cell>
          <cell r="IS17">
            <v>320</v>
          </cell>
          <cell r="IT17">
            <v>344</v>
          </cell>
        </row>
        <row r="18">
          <cell r="C18">
            <v>744</v>
          </cell>
          <cell r="D18">
            <v>696</v>
          </cell>
          <cell r="E18">
            <v>744</v>
          </cell>
          <cell r="F18">
            <v>720</v>
          </cell>
          <cell r="G18">
            <v>744</v>
          </cell>
          <cell r="H18">
            <v>720</v>
          </cell>
          <cell r="I18">
            <v>744</v>
          </cell>
          <cell r="J18">
            <v>744</v>
          </cell>
          <cell r="K18">
            <v>720</v>
          </cell>
          <cell r="L18">
            <v>744</v>
          </cell>
          <cell r="M18">
            <v>720</v>
          </cell>
          <cell r="N18">
            <v>744</v>
          </cell>
          <cell r="O18">
            <v>744</v>
          </cell>
          <cell r="P18">
            <v>672</v>
          </cell>
          <cell r="Q18">
            <v>744</v>
          </cell>
          <cell r="R18">
            <v>720</v>
          </cell>
          <cell r="S18">
            <v>744</v>
          </cell>
          <cell r="T18">
            <v>720</v>
          </cell>
          <cell r="U18">
            <v>744</v>
          </cell>
          <cell r="V18">
            <v>744</v>
          </cell>
          <cell r="W18">
            <v>720</v>
          </cell>
          <cell r="X18">
            <v>744</v>
          </cell>
          <cell r="Y18">
            <v>720</v>
          </cell>
          <cell r="Z18">
            <v>744</v>
          </cell>
          <cell r="AA18">
            <v>744</v>
          </cell>
          <cell r="AB18">
            <v>672</v>
          </cell>
          <cell r="AC18">
            <v>744</v>
          </cell>
          <cell r="AD18">
            <v>720</v>
          </cell>
          <cell r="AE18">
            <v>744</v>
          </cell>
          <cell r="AF18">
            <v>720</v>
          </cell>
          <cell r="AG18">
            <v>744</v>
          </cell>
          <cell r="AH18">
            <v>744</v>
          </cell>
          <cell r="AI18">
            <v>720</v>
          </cell>
          <cell r="AJ18">
            <v>744</v>
          </cell>
          <cell r="AK18">
            <v>720</v>
          </cell>
          <cell r="AL18">
            <v>744</v>
          </cell>
          <cell r="AM18">
            <v>744</v>
          </cell>
          <cell r="AN18">
            <v>672</v>
          </cell>
          <cell r="AO18">
            <v>744</v>
          </cell>
          <cell r="AP18">
            <v>720</v>
          </cell>
          <cell r="AQ18">
            <v>744</v>
          </cell>
          <cell r="AR18">
            <v>720</v>
          </cell>
          <cell r="AS18">
            <v>744</v>
          </cell>
          <cell r="AT18">
            <v>744</v>
          </cell>
          <cell r="AU18">
            <v>720</v>
          </cell>
          <cell r="AV18">
            <v>744</v>
          </cell>
          <cell r="AW18">
            <v>720</v>
          </cell>
          <cell r="AX18">
            <v>744</v>
          </cell>
          <cell r="AY18">
            <v>744</v>
          </cell>
          <cell r="AZ18">
            <v>696</v>
          </cell>
          <cell r="BA18">
            <v>744</v>
          </cell>
          <cell r="BB18">
            <v>720</v>
          </cell>
          <cell r="BC18">
            <v>744</v>
          </cell>
          <cell r="BD18">
            <v>720</v>
          </cell>
          <cell r="BE18">
            <v>744</v>
          </cell>
          <cell r="BF18">
            <v>744</v>
          </cell>
          <cell r="BG18">
            <v>720</v>
          </cell>
          <cell r="BH18">
            <v>744</v>
          </cell>
          <cell r="BI18">
            <v>720</v>
          </cell>
          <cell r="BJ18">
            <v>744</v>
          </cell>
          <cell r="BK18">
            <v>744</v>
          </cell>
          <cell r="BL18">
            <v>672</v>
          </cell>
          <cell r="BM18">
            <v>744</v>
          </cell>
          <cell r="BN18">
            <v>720</v>
          </cell>
          <cell r="BO18">
            <v>744</v>
          </cell>
          <cell r="BP18">
            <v>720</v>
          </cell>
          <cell r="BQ18">
            <v>744</v>
          </cell>
          <cell r="BR18">
            <v>744</v>
          </cell>
          <cell r="BS18">
            <v>720</v>
          </cell>
          <cell r="BT18">
            <v>744</v>
          </cell>
          <cell r="BU18">
            <v>720</v>
          </cell>
          <cell r="BV18">
            <v>744</v>
          </cell>
          <cell r="BW18">
            <v>744</v>
          </cell>
          <cell r="BX18">
            <v>672</v>
          </cell>
          <cell r="BY18">
            <v>744</v>
          </cell>
          <cell r="BZ18">
            <v>720</v>
          </cell>
          <cell r="CA18">
            <v>744</v>
          </cell>
          <cell r="CB18">
            <v>720</v>
          </cell>
          <cell r="CC18">
            <v>744</v>
          </cell>
          <cell r="CD18">
            <v>744</v>
          </cell>
          <cell r="CE18">
            <v>720</v>
          </cell>
          <cell r="CF18">
            <v>744</v>
          </cell>
          <cell r="CG18">
            <v>720</v>
          </cell>
          <cell r="CH18">
            <v>744</v>
          </cell>
          <cell r="CI18">
            <v>744</v>
          </cell>
          <cell r="CJ18">
            <v>672</v>
          </cell>
          <cell r="CK18">
            <v>744</v>
          </cell>
          <cell r="CL18">
            <v>720</v>
          </cell>
          <cell r="CM18">
            <v>744</v>
          </cell>
          <cell r="CN18">
            <v>720</v>
          </cell>
          <cell r="CO18">
            <v>744</v>
          </cell>
          <cell r="CP18">
            <v>744</v>
          </cell>
          <cell r="CQ18">
            <v>720</v>
          </cell>
          <cell r="CR18">
            <v>744</v>
          </cell>
          <cell r="CS18">
            <v>720</v>
          </cell>
          <cell r="CT18">
            <v>744</v>
          </cell>
          <cell r="CU18">
            <v>744</v>
          </cell>
          <cell r="CV18">
            <v>696</v>
          </cell>
          <cell r="CW18">
            <v>744</v>
          </cell>
          <cell r="CX18">
            <v>720</v>
          </cell>
          <cell r="CY18">
            <v>744</v>
          </cell>
          <cell r="CZ18">
            <v>720</v>
          </cell>
          <cell r="DA18">
            <v>744</v>
          </cell>
          <cell r="DB18">
            <v>744</v>
          </cell>
          <cell r="DC18">
            <v>720</v>
          </cell>
          <cell r="DD18">
            <v>744</v>
          </cell>
          <cell r="DE18">
            <v>720</v>
          </cell>
          <cell r="DF18">
            <v>744</v>
          </cell>
          <cell r="DG18">
            <v>744</v>
          </cell>
          <cell r="DH18">
            <v>672</v>
          </cell>
          <cell r="DI18">
            <v>744</v>
          </cell>
          <cell r="DJ18">
            <v>720</v>
          </cell>
          <cell r="DK18">
            <v>744</v>
          </cell>
          <cell r="DL18">
            <v>720</v>
          </cell>
          <cell r="DM18">
            <v>744</v>
          </cell>
          <cell r="DN18">
            <v>744</v>
          </cell>
          <cell r="DO18">
            <v>720</v>
          </cell>
          <cell r="DP18">
            <v>744</v>
          </cell>
          <cell r="DQ18">
            <v>720</v>
          </cell>
          <cell r="DR18">
            <v>744</v>
          </cell>
          <cell r="DS18">
            <v>744</v>
          </cell>
          <cell r="DT18">
            <v>672</v>
          </cell>
          <cell r="DU18">
            <v>744</v>
          </cell>
          <cell r="DV18">
            <v>720</v>
          </cell>
          <cell r="DW18">
            <v>744</v>
          </cell>
          <cell r="DX18">
            <v>720</v>
          </cell>
          <cell r="DY18">
            <v>744</v>
          </cell>
          <cell r="DZ18">
            <v>744</v>
          </cell>
          <cell r="EA18">
            <v>720</v>
          </cell>
          <cell r="EB18">
            <v>744</v>
          </cell>
          <cell r="EC18">
            <v>720</v>
          </cell>
          <cell r="ED18">
            <v>744</v>
          </cell>
          <cell r="EE18">
            <v>744</v>
          </cell>
          <cell r="EF18">
            <v>672</v>
          </cell>
          <cell r="EG18">
            <v>744</v>
          </cell>
          <cell r="EH18">
            <v>720</v>
          </cell>
          <cell r="EI18">
            <v>744</v>
          </cell>
          <cell r="EJ18">
            <v>720</v>
          </cell>
          <cell r="EK18">
            <v>744</v>
          </cell>
          <cell r="EL18">
            <v>744</v>
          </cell>
          <cell r="EM18">
            <v>720</v>
          </cell>
          <cell r="EN18">
            <v>744</v>
          </cell>
          <cell r="EO18">
            <v>720</v>
          </cell>
          <cell r="EP18">
            <v>744</v>
          </cell>
          <cell r="EQ18">
            <v>744</v>
          </cell>
          <cell r="ER18">
            <v>696</v>
          </cell>
          <cell r="ES18">
            <v>744</v>
          </cell>
          <cell r="ET18">
            <v>720</v>
          </cell>
          <cell r="EU18">
            <v>744</v>
          </cell>
          <cell r="EV18">
            <v>720</v>
          </cell>
          <cell r="EW18">
            <v>744</v>
          </cell>
          <cell r="EX18">
            <v>744</v>
          </cell>
          <cell r="EY18">
            <v>720</v>
          </cell>
          <cell r="EZ18">
            <v>744</v>
          </cell>
          <cell r="FA18">
            <v>720</v>
          </cell>
          <cell r="FB18">
            <v>744</v>
          </cell>
          <cell r="FC18">
            <v>744</v>
          </cell>
          <cell r="FD18">
            <v>672</v>
          </cell>
          <cell r="FE18">
            <v>744</v>
          </cell>
          <cell r="FF18">
            <v>720</v>
          </cell>
          <cell r="FG18">
            <v>744</v>
          </cell>
          <cell r="FH18">
            <v>720</v>
          </cell>
          <cell r="FI18">
            <v>744</v>
          </cell>
          <cell r="FJ18">
            <v>744</v>
          </cell>
          <cell r="FK18">
            <v>720</v>
          </cell>
          <cell r="FL18">
            <v>744</v>
          </cell>
          <cell r="FM18">
            <v>720</v>
          </cell>
          <cell r="FN18">
            <v>744</v>
          </cell>
          <cell r="FO18">
            <v>744</v>
          </cell>
          <cell r="FP18">
            <v>672</v>
          </cell>
          <cell r="FQ18">
            <v>744</v>
          </cell>
          <cell r="FR18">
            <v>720</v>
          </cell>
          <cell r="FS18">
            <v>744</v>
          </cell>
          <cell r="FT18">
            <v>720</v>
          </cell>
          <cell r="FU18">
            <v>744</v>
          </cell>
          <cell r="FV18">
            <v>744</v>
          </cell>
          <cell r="FW18">
            <v>720</v>
          </cell>
          <cell r="FX18">
            <v>744</v>
          </cell>
          <cell r="FY18">
            <v>720</v>
          </cell>
          <cell r="FZ18">
            <v>744</v>
          </cell>
          <cell r="GA18">
            <v>744</v>
          </cell>
          <cell r="GB18">
            <v>672</v>
          </cell>
          <cell r="GC18">
            <v>744</v>
          </cell>
          <cell r="GD18">
            <v>720</v>
          </cell>
          <cell r="GE18">
            <v>744</v>
          </cell>
          <cell r="GF18">
            <v>720</v>
          </cell>
          <cell r="GG18">
            <v>744</v>
          </cell>
          <cell r="GH18">
            <v>744</v>
          </cell>
          <cell r="GI18">
            <v>720</v>
          </cell>
          <cell r="GJ18">
            <v>744</v>
          </cell>
          <cell r="GK18">
            <v>720</v>
          </cell>
          <cell r="GL18">
            <v>744</v>
          </cell>
          <cell r="GM18">
            <v>744</v>
          </cell>
          <cell r="GN18">
            <v>696</v>
          </cell>
          <cell r="GO18">
            <v>744</v>
          </cell>
          <cell r="GP18">
            <v>720</v>
          </cell>
          <cell r="GQ18">
            <v>744</v>
          </cell>
          <cell r="GR18">
            <v>720</v>
          </cell>
          <cell r="GS18">
            <v>744</v>
          </cell>
          <cell r="GT18">
            <v>744</v>
          </cell>
          <cell r="GU18">
            <v>720</v>
          </cell>
          <cell r="GV18">
            <v>744</v>
          </cell>
          <cell r="GW18">
            <v>720</v>
          </cell>
          <cell r="GX18">
            <v>744</v>
          </cell>
          <cell r="GY18">
            <v>744</v>
          </cell>
          <cell r="GZ18">
            <v>672</v>
          </cell>
          <cell r="HA18">
            <v>744</v>
          </cell>
          <cell r="HB18">
            <v>720</v>
          </cell>
          <cell r="HC18">
            <v>744</v>
          </cell>
          <cell r="HD18">
            <v>720</v>
          </cell>
          <cell r="HE18">
            <v>744</v>
          </cell>
          <cell r="HF18">
            <v>744</v>
          </cell>
          <cell r="HG18">
            <v>720</v>
          </cell>
          <cell r="HH18">
            <v>744</v>
          </cell>
          <cell r="HI18">
            <v>720</v>
          </cell>
          <cell r="HJ18">
            <v>744</v>
          </cell>
          <cell r="HK18">
            <v>744</v>
          </cell>
          <cell r="HL18">
            <v>672</v>
          </cell>
          <cell r="HM18">
            <v>744</v>
          </cell>
          <cell r="HN18">
            <v>720</v>
          </cell>
          <cell r="HO18">
            <v>744</v>
          </cell>
          <cell r="HP18">
            <v>720</v>
          </cell>
          <cell r="HQ18">
            <v>744</v>
          </cell>
          <cell r="HR18">
            <v>744</v>
          </cell>
          <cell r="HS18">
            <v>720</v>
          </cell>
          <cell r="HT18">
            <v>744</v>
          </cell>
          <cell r="HU18">
            <v>720</v>
          </cell>
          <cell r="HV18">
            <v>744</v>
          </cell>
          <cell r="HW18">
            <v>744</v>
          </cell>
          <cell r="HX18">
            <v>672</v>
          </cell>
          <cell r="HY18">
            <v>744</v>
          </cell>
          <cell r="HZ18">
            <v>720</v>
          </cell>
          <cell r="IA18">
            <v>744</v>
          </cell>
          <cell r="IB18">
            <v>720</v>
          </cell>
          <cell r="IC18">
            <v>744</v>
          </cell>
          <cell r="ID18">
            <v>744</v>
          </cell>
          <cell r="IE18">
            <v>720</v>
          </cell>
          <cell r="IF18">
            <v>744</v>
          </cell>
          <cell r="IG18">
            <v>720</v>
          </cell>
          <cell r="IH18">
            <v>744</v>
          </cell>
          <cell r="II18">
            <v>744</v>
          </cell>
          <cell r="IJ18">
            <v>696</v>
          </cell>
          <cell r="IK18">
            <v>744</v>
          </cell>
          <cell r="IL18">
            <v>720</v>
          </cell>
          <cell r="IM18">
            <v>744</v>
          </cell>
          <cell r="IN18">
            <v>720</v>
          </cell>
          <cell r="IO18">
            <v>744</v>
          </cell>
          <cell r="IP18">
            <v>744</v>
          </cell>
          <cell r="IQ18">
            <v>720</v>
          </cell>
          <cell r="IR18">
            <v>744</v>
          </cell>
          <cell r="IS18">
            <v>720</v>
          </cell>
          <cell r="IT18">
            <v>744</v>
          </cell>
        </row>
        <row r="19">
          <cell r="C19">
            <v>328</v>
          </cell>
          <cell r="D19">
            <v>296</v>
          </cell>
          <cell r="E19">
            <v>328</v>
          </cell>
          <cell r="F19">
            <v>303</v>
          </cell>
          <cell r="G19">
            <v>328</v>
          </cell>
          <cell r="H19">
            <v>320</v>
          </cell>
          <cell r="I19">
            <v>328</v>
          </cell>
          <cell r="J19">
            <v>328</v>
          </cell>
          <cell r="K19">
            <v>320</v>
          </cell>
          <cell r="L19">
            <v>313</v>
          </cell>
          <cell r="M19">
            <v>336</v>
          </cell>
          <cell r="N19">
            <v>328</v>
          </cell>
          <cell r="O19">
            <v>328</v>
          </cell>
          <cell r="P19">
            <v>288</v>
          </cell>
          <cell r="Q19">
            <v>328</v>
          </cell>
          <cell r="R19">
            <v>303</v>
          </cell>
          <cell r="S19">
            <v>344</v>
          </cell>
          <cell r="T19">
            <v>304</v>
          </cell>
          <cell r="U19">
            <v>328</v>
          </cell>
          <cell r="V19">
            <v>328</v>
          </cell>
          <cell r="W19">
            <v>320</v>
          </cell>
          <cell r="X19">
            <v>313</v>
          </cell>
          <cell r="Y19">
            <v>336</v>
          </cell>
          <cell r="Z19">
            <v>328</v>
          </cell>
          <cell r="AA19">
            <v>344</v>
          </cell>
          <cell r="AB19">
            <v>288</v>
          </cell>
          <cell r="AC19">
            <v>312</v>
          </cell>
          <cell r="AD19">
            <v>303</v>
          </cell>
          <cell r="AE19">
            <v>344</v>
          </cell>
          <cell r="AF19">
            <v>304</v>
          </cell>
          <cell r="AG19">
            <v>328</v>
          </cell>
          <cell r="AH19">
            <v>328</v>
          </cell>
          <cell r="AI19">
            <v>320</v>
          </cell>
          <cell r="AJ19">
            <v>329</v>
          </cell>
          <cell r="AK19">
            <v>320</v>
          </cell>
          <cell r="AL19">
            <v>328</v>
          </cell>
          <cell r="AM19">
            <v>344</v>
          </cell>
          <cell r="AN19">
            <v>288</v>
          </cell>
          <cell r="AO19">
            <v>312</v>
          </cell>
          <cell r="AP19">
            <v>303</v>
          </cell>
          <cell r="AQ19">
            <v>344</v>
          </cell>
          <cell r="AR19">
            <v>304</v>
          </cell>
          <cell r="AS19">
            <v>344</v>
          </cell>
          <cell r="AT19">
            <v>312</v>
          </cell>
          <cell r="AU19">
            <v>320</v>
          </cell>
          <cell r="AV19">
            <v>329</v>
          </cell>
          <cell r="AW19">
            <v>320</v>
          </cell>
          <cell r="AX19">
            <v>328</v>
          </cell>
          <cell r="AY19">
            <v>344</v>
          </cell>
          <cell r="AZ19">
            <v>296</v>
          </cell>
          <cell r="BA19">
            <v>312</v>
          </cell>
          <cell r="BB19">
            <v>319</v>
          </cell>
          <cell r="BC19">
            <v>328</v>
          </cell>
          <cell r="BD19">
            <v>304</v>
          </cell>
          <cell r="BE19">
            <v>344</v>
          </cell>
          <cell r="BF19">
            <v>312</v>
          </cell>
          <cell r="BG19">
            <v>336</v>
          </cell>
          <cell r="BH19">
            <v>313</v>
          </cell>
          <cell r="BI19">
            <v>320</v>
          </cell>
          <cell r="BJ19">
            <v>344</v>
          </cell>
          <cell r="BK19">
            <v>328</v>
          </cell>
          <cell r="BL19">
            <v>288</v>
          </cell>
          <cell r="BM19">
            <v>328</v>
          </cell>
          <cell r="BN19">
            <v>303</v>
          </cell>
          <cell r="BO19">
            <v>328</v>
          </cell>
          <cell r="BP19">
            <v>320</v>
          </cell>
          <cell r="BQ19">
            <v>328</v>
          </cell>
          <cell r="BR19">
            <v>312</v>
          </cell>
          <cell r="BS19">
            <v>336</v>
          </cell>
          <cell r="BT19">
            <v>313</v>
          </cell>
          <cell r="BU19">
            <v>320</v>
          </cell>
          <cell r="BV19">
            <v>344</v>
          </cell>
          <cell r="BW19">
            <v>328</v>
          </cell>
          <cell r="BX19">
            <v>288</v>
          </cell>
          <cell r="BY19">
            <v>328</v>
          </cell>
          <cell r="BZ19">
            <v>303</v>
          </cell>
          <cell r="CA19">
            <v>328</v>
          </cell>
          <cell r="CB19">
            <v>320</v>
          </cell>
          <cell r="CC19">
            <v>328</v>
          </cell>
          <cell r="CD19">
            <v>328</v>
          </cell>
          <cell r="CE19">
            <v>320</v>
          </cell>
          <cell r="CF19">
            <v>313</v>
          </cell>
          <cell r="CG19">
            <v>336</v>
          </cell>
          <cell r="CH19">
            <v>328</v>
          </cell>
          <cell r="CI19">
            <v>328</v>
          </cell>
          <cell r="CJ19">
            <v>288</v>
          </cell>
          <cell r="CK19">
            <v>328</v>
          </cell>
          <cell r="CL19">
            <v>303</v>
          </cell>
          <cell r="CM19">
            <v>344</v>
          </cell>
          <cell r="CN19">
            <v>304</v>
          </cell>
          <cell r="CO19">
            <v>328</v>
          </cell>
          <cell r="CP19">
            <v>328</v>
          </cell>
          <cell r="CQ19">
            <v>320</v>
          </cell>
          <cell r="CR19">
            <v>313</v>
          </cell>
          <cell r="CS19">
            <v>336</v>
          </cell>
          <cell r="CT19">
            <v>328</v>
          </cell>
          <cell r="CU19">
            <v>344</v>
          </cell>
          <cell r="CV19">
            <v>296</v>
          </cell>
          <cell r="CW19">
            <v>312</v>
          </cell>
          <cell r="CX19">
            <v>303</v>
          </cell>
          <cell r="CY19">
            <v>344</v>
          </cell>
          <cell r="CZ19">
            <v>304</v>
          </cell>
          <cell r="DA19">
            <v>344</v>
          </cell>
          <cell r="DB19">
            <v>312</v>
          </cell>
          <cell r="DC19">
            <v>320</v>
          </cell>
          <cell r="DD19">
            <v>329</v>
          </cell>
          <cell r="DE19">
            <v>320</v>
          </cell>
          <cell r="DF19">
            <v>328</v>
          </cell>
          <cell r="DG19">
            <v>344</v>
          </cell>
          <cell r="DH19">
            <v>288</v>
          </cell>
          <cell r="DI19">
            <v>312</v>
          </cell>
          <cell r="DJ19">
            <v>319</v>
          </cell>
          <cell r="DK19">
            <v>328</v>
          </cell>
          <cell r="DL19">
            <v>304</v>
          </cell>
          <cell r="DM19">
            <v>344</v>
          </cell>
          <cell r="DN19">
            <v>312</v>
          </cell>
          <cell r="DO19">
            <v>320</v>
          </cell>
          <cell r="DP19">
            <v>329</v>
          </cell>
          <cell r="DQ19">
            <v>320</v>
          </cell>
          <cell r="DR19">
            <v>344</v>
          </cell>
          <cell r="DS19">
            <v>328</v>
          </cell>
          <cell r="DT19">
            <v>288</v>
          </cell>
          <cell r="DU19">
            <v>312</v>
          </cell>
          <cell r="DV19">
            <v>319</v>
          </cell>
          <cell r="DW19">
            <v>328</v>
          </cell>
          <cell r="DX19">
            <v>304</v>
          </cell>
          <cell r="DY19">
            <v>344</v>
          </cell>
          <cell r="DZ19">
            <v>312</v>
          </cell>
          <cell r="EA19">
            <v>336</v>
          </cell>
          <cell r="EB19">
            <v>313</v>
          </cell>
          <cell r="EC19">
            <v>320</v>
          </cell>
          <cell r="ED19">
            <v>344</v>
          </cell>
          <cell r="EE19">
            <v>328</v>
          </cell>
          <cell r="EF19">
            <v>288</v>
          </cell>
          <cell r="EG19">
            <v>328</v>
          </cell>
          <cell r="EH19">
            <v>303</v>
          </cell>
          <cell r="EI19">
            <v>328</v>
          </cell>
          <cell r="EJ19">
            <v>320</v>
          </cell>
          <cell r="EK19">
            <v>328</v>
          </cell>
          <cell r="EL19">
            <v>312</v>
          </cell>
          <cell r="EM19">
            <v>336</v>
          </cell>
          <cell r="EN19">
            <v>313</v>
          </cell>
          <cell r="EO19">
            <v>320</v>
          </cell>
          <cell r="EP19">
            <v>344</v>
          </cell>
          <cell r="EQ19">
            <v>328</v>
          </cell>
          <cell r="ER19">
            <v>296</v>
          </cell>
          <cell r="ES19">
            <v>328</v>
          </cell>
          <cell r="ET19">
            <v>303</v>
          </cell>
          <cell r="EU19">
            <v>344</v>
          </cell>
          <cell r="EV19">
            <v>304</v>
          </cell>
          <cell r="EW19">
            <v>328</v>
          </cell>
          <cell r="EX19">
            <v>328</v>
          </cell>
          <cell r="EY19">
            <v>320</v>
          </cell>
          <cell r="EZ19">
            <v>313</v>
          </cell>
          <cell r="FA19">
            <v>336</v>
          </cell>
          <cell r="FB19">
            <v>328</v>
          </cell>
          <cell r="FC19">
            <v>344</v>
          </cell>
          <cell r="FD19">
            <v>288</v>
          </cell>
          <cell r="FE19">
            <v>312</v>
          </cell>
          <cell r="FF19">
            <v>303</v>
          </cell>
          <cell r="FG19">
            <v>344</v>
          </cell>
          <cell r="FH19">
            <v>304</v>
          </cell>
          <cell r="FI19">
            <v>328</v>
          </cell>
          <cell r="FJ19">
            <v>328</v>
          </cell>
          <cell r="FK19">
            <v>320</v>
          </cell>
          <cell r="FL19">
            <v>329</v>
          </cell>
          <cell r="FM19">
            <v>320</v>
          </cell>
          <cell r="FN19">
            <v>328</v>
          </cell>
          <cell r="FO19">
            <v>344</v>
          </cell>
          <cell r="FP19">
            <v>288</v>
          </cell>
          <cell r="FQ19">
            <v>312</v>
          </cell>
          <cell r="FR19">
            <v>303</v>
          </cell>
          <cell r="FS19">
            <v>344</v>
          </cell>
          <cell r="FT19">
            <v>304</v>
          </cell>
          <cell r="FU19">
            <v>344</v>
          </cell>
          <cell r="FV19">
            <v>312</v>
          </cell>
          <cell r="FW19">
            <v>320</v>
          </cell>
          <cell r="FX19">
            <v>329</v>
          </cell>
          <cell r="FY19">
            <v>320</v>
          </cell>
          <cell r="FZ19">
            <v>328</v>
          </cell>
          <cell r="GA19">
            <v>344</v>
          </cell>
          <cell r="GB19">
            <v>288</v>
          </cell>
          <cell r="GC19">
            <v>312</v>
          </cell>
          <cell r="GD19">
            <v>319</v>
          </cell>
          <cell r="GE19">
            <v>328</v>
          </cell>
          <cell r="GF19">
            <v>304</v>
          </cell>
          <cell r="GG19">
            <v>344</v>
          </cell>
          <cell r="GH19">
            <v>312</v>
          </cell>
          <cell r="GI19">
            <v>320</v>
          </cell>
          <cell r="GJ19">
            <v>329</v>
          </cell>
          <cell r="GK19">
            <v>320</v>
          </cell>
          <cell r="GL19">
            <v>344</v>
          </cell>
          <cell r="GM19">
            <v>328</v>
          </cell>
          <cell r="GN19">
            <v>296</v>
          </cell>
          <cell r="GO19">
            <v>328</v>
          </cell>
          <cell r="GP19">
            <v>303</v>
          </cell>
          <cell r="GQ19">
            <v>328</v>
          </cell>
          <cell r="GR19">
            <v>320</v>
          </cell>
          <cell r="GS19">
            <v>328</v>
          </cell>
          <cell r="GT19">
            <v>312</v>
          </cell>
          <cell r="GU19">
            <v>336</v>
          </cell>
          <cell r="GV19">
            <v>313</v>
          </cell>
          <cell r="GW19">
            <v>320</v>
          </cell>
          <cell r="GX19">
            <v>344</v>
          </cell>
          <cell r="GY19">
            <v>328</v>
          </cell>
          <cell r="GZ19">
            <v>288</v>
          </cell>
          <cell r="HA19">
            <v>328</v>
          </cell>
          <cell r="HB19">
            <v>303</v>
          </cell>
          <cell r="HC19">
            <v>328</v>
          </cell>
          <cell r="HD19">
            <v>320</v>
          </cell>
          <cell r="HE19">
            <v>328</v>
          </cell>
          <cell r="HF19">
            <v>328</v>
          </cell>
          <cell r="HG19">
            <v>320</v>
          </cell>
          <cell r="HH19">
            <v>313</v>
          </cell>
          <cell r="HI19">
            <v>336</v>
          </cell>
          <cell r="HJ19">
            <v>328</v>
          </cell>
          <cell r="HK19">
            <v>328</v>
          </cell>
          <cell r="HL19">
            <v>288</v>
          </cell>
          <cell r="HM19">
            <v>328</v>
          </cell>
          <cell r="HN19">
            <v>303</v>
          </cell>
          <cell r="HO19">
            <v>344</v>
          </cell>
          <cell r="HP19">
            <v>304</v>
          </cell>
          <cell r="HQ19">
            <v>328</v>
          </cell>
          <cell r="HR19">
            <v>328</v>
          </cell>
          <cell r="HS19">
            <v>320</v>
          </cell>
          <cell r="HT19">
            <v>313</v>
          </cell>
          <cell r="HU19">
            <v>336</v>
          </cell>
          <cell r="HV19">
            <v>328</v>
          </cell>
          <cell r="HW19">
            <v>344</v>
          </cell>
          <cell r="HX19">
            <v>288</v>
          </cell>
          <cell r="HY19">
            <v>312</v>
          </cell>
          <cell r="HZ19">
            <v>303</v>
          </cell>
          <cell r="IA19">
            <v>344</v>
          </cell>
          <cell r="IB19">
            <v>304</v>
          </cell>
          <cell r="IC19">
            <v>328</v>
          </cell>
          <cell r="ID19">
            <v>328</v>
          </cell>
          <cell r="IE19">
            <v>320</v>
          </cell>
          <cell r="IF19">
            <v>329</v>
          </cell>
          <cell r="IG19">
            <v>320</v>
          </cell>
          <cell r="IH19">
            <v>328</v>
          </cell>
          <cell r="II19">
            <v>344</v>
          </cell>
          <cell r="IJ19">
            <v>296</v>
          </cell>
          <cell r="IK19">
            <v>312</v>
          </cell>
          <cell r="IL19">
            <v>319</v>
          </cell>
          <cell r="IM19">
            <v>328</v>
          </cell>
          <cell r="IN19">
            <v>304</v>
          </cell>
          <cell r="IO19">
            <v>344</v>
          </cell>
          <cell r="IP19">
            <v>312</v>
          </cell>
          <cell r="IQ19">
            <v>320</v>
          </cell>
          <cell r="IR19">
            <v>329</v>
          </cell>
          <cell r="IS19">
            <v>320</v>
          </cell>
          <cell r="IT19">
            <v>344</v>
          </cell>
        </row>
        <row r="20">
          <cell r="C20">
            <v>744</v>
          </cell>
          <cell r="D20">
            <v>696</v>
          </cell>
          <cell r="E20">
            <v>744</v>
          </cell>
          <cell r="F20">
            <v>719</v>
          </cell>
          <cell r="G20">
            <v>744</v>
          </cell>
          <cell r="H20">
            <v>720</v>
          </cell>
          <cell r="I20">
            <v>744</v>
          </cell>
          <cell r="J20">
            <v>744</v>
          </cell>
          <cell r="K20">
            <v>720</v>
          </cell>
          <cell r="L20">
            <v>745</v>
          </cell>
          <cell r="M20">
            <v>720</v>
          </cell>
          <cell r="N20">
            <v>744</v>
          </cell>
          <cell r="O20">
            <v>744</v>
          </cell>
          <cell r="P20">
            <v>672</v>
          </cell>
          <cell r="Q20">
            <v>744</v>
          </cell>
          <cell r="R20">
            <v>719</v>
          </cell>
          <cell r="S20">
            <v>744</v>
          </cell>
          <cell r="T20">
            <v>720</v>
          </cell>
          <cell r="U20">
            <v>744</v>
          </cell>
          <cell r="V20">
            <v>744</v>
          </cell>
          <cell r="W20">
            <v>720</v>
          </cell>
          <cell r="X20">
            <v>745</v>
          </cell>
          <cell r="Y20">
            <v>720</v>
          </cell>
          <cell r="Z20">
            <v>744</v>
          </cell>
          <cell r="AA20">
            <v>744</v>
          </cell>
          <cell r="AB20">
            <v>672</v>
          </cell>
          <cell r="AC20">
            <v>744</v>
          </cell>
          <cell r="AD20">
            <v>719</v>
          </cell>
          <cell r="AE20">
            <v>744</v>
          </cell>
          <cell r="AF20">
            <v>720</v>
          </cell>
          <cell r="AG20">
            <v>744</v>
          </cell>
          <cell r="AH20">
            <v>744</v>
          </cell>
          <cell r="AI20">
            <v>720</v>
          </cell>
          <cell r="AJ20">
            <v>745</v>
          </cell>
          <cell r="AK20">
            <v>720</v>
          </cell>
          <cell r="AL20">
            <v>744</v>
          </cell>
          <cell r="AM20">
            <v>744</v>
          </cell>
          <cell r="AN20">
            <v>672</v>
          </cell>
          <cell r="AO20">
            <v>744</v>
          </cell>
          <cell r="AP20">
            <v>719</v>
          </cell>
          <cell r="AQ20">
            <v>744</v>
          </cell>
          <cell r="AR20">
            <v>720</v>
          </cell>
          <cell r="AS20">
            <v>744</v>
          </cell>
          <cell r="AT20">
            <v>744</v>
          </cell>
          <cell r="AU20">
            <v>720</v>
          </cell>
          <cell r="AV20">
            <v>745</v>
          </cell>
          <cell r="AW20">
            <v>720</v>
          </cell>
          <cell r="AX20">
            <v>744</v>
          </cell>
          <cell r="AY20">
            <v>744</v>
          </cell>
          <cell r="AZ20">
            <v>696</v>
          </cell>
          <cell r="BA20">
            <v>744</v>
          </cell>
          <cell r="BB20">
            <v>719</v>
          </cell>
          <cell r="BC20">
            <v>744</v>
          </cell>
          <cell r="BD20">
            <v>720</v>
          </cell>
          <cell r="BE20">
            <v>744</v>
          </cell>
          <cell r="BF20">
            <v>744</v>
          </cell>
          <cell r="BG20">
            <v>720</v>
          </cell>
          <cell r="BH20">
            <v>745</v>
          </cell>
          <cell r="BI20">
            <v>720</v>
          </cell>
          <cell r="BJ20">
            <v>744</v>
          </cell>
          <cell r="BK20">
            <v>744</v>
          </cell>
          <cell r="BL20">
            <v>672</v>
          </cell>
          <cell r="BM20">
            <v>744</v>
          </cell>
          <cell r="BN20">
            <v>719</v>
          </cell>
          <cell r="BO20">
            <v>744</v>
          </cell>
          <cell r="BP20">
            <v>720</v>
          </cell>
          <cell r="BQ20">
            <v>744</v>
          </cell>
          <cell r="BR20">
            <v>744</v>
          </cell>
          <cell r="BS20">
            <v>720</v>
          </cell>
          <cell r="BT20">
            <v>745</v>
          </cell>
          <cell r="BU20">
            <v>720</v>
          </cell>
          <cell r="BV20">
            <v>744</v>
          </cell>
          <cell r="BW20">
            <v>744</v>
          </cell>
          <cell r="BX20">
            <v>672</v>
          </cell>
          <cell r="BY20">
            <v>744</v>
          </cell>
          <cell r="BZ20">
            <v>719</v>
          </cell>
          <cell r="CA20">
            <v>744</v>
          </cell>
          <cell r="CB20">
            <v>720</v>
          </cell>
          <cell r="CC20">
            <v>744</v>
          </cell>
          <cell r="CD20">
            <v>744</v>
          </cell>
          <cell r="CE20">
            <v>720</v>
          </cell>
          <cell r="CF20">
            <v>745</v>
          </cell>
          <cell r="CG20">
            <v>720</v>
          </cell>
          <cell r="CH20">
            <v>744</v>
          </cell>
          <cell r="CI20">
            <v>744</v>
          </cell>
          <cell r="CJ20">
            <v>672</v>
          </cell>
          <cell r="CK20">
            <v>744</v>
          </cell>
          <cell r="CL20">
            <v>719</v>
          </cell>
          <cell r="CM20">
            <v>744</v>
          </cell>
          <cell r="CN20">
            <v>720</v>
          </cell>
          <cell r="CO20">
            <v>744</v>
          </cell>
          <cell r="CP20">
            <v>744</v>
          </cell>
          <cell r="CQ20">
            <v>720</v>
          </cell>
          <cell r="CR20">
            <v>745</v>
          </cell>
          <cell r="CS20">
            <v>720</v>
          </cell>
          <cell r="CT20">
            <v>744</v>
          </cell>
          <cell r="CU20">
            <v>744</v>
          </cell>
          <cell r="CV20">
            <v>696</v>
          </cell>
          <cell r="CW20">
            <v>744</v>
          </cell>
          <cell r="CX20">
            <v>719</v>
          </cell>
          <cell r="CY20">
            <v>744</v>
          </cell>
          <cell r="CZ20">
            <v>720</v>
          </cell>
          <cell r="DA20">
            <v>744</v>
          </cell>
          <cell r="DB20">
            <v>744</v>
          </cell>
          <cell r="DC20">
            <v>720</v>
          </cell>
          <cell r="DD20">
            <v>745</v>
          </cell>
          <cell r="DE20">
            <v>720</v>
          </cell>
          <cell r="DF20">
            <v>744</v>
          </cell>
          <cell r="DG20">
            <v>744</v>
          </cell>
          <cell r="DH20">
            <v>672</v>
          </cell>
          <cell r="DI20">
            <v>744</v>
          </cell>
          <cell r="DJ20">
            <v>719</v>
          </cell>
          <cell r="DK20">
            <v>744</v>
          </cell>
          <cell r="DL20">
            <v>720</v>
          </cell>
          <cell r="DM20">
            <v>744</v>
          </cell>
          <cell r="DN20">
            <v>744</v>
          </cell>
          <cell r="DO20">
            <v>720</v>
          </cell>
          <cell r="DP20">
            <v>745</v>
          </cell>
          <cell r="DQ20">
            <v>720</v>
          </cell>
          <cell r="DR20">
            <v>744</v>
          </cell>
          <cell r="DS20">
            <v>744</v>
          </cell>
          <cell r="DT20">
            <v>672</v>
          </cell>
          <cell r="DU20">
            <v>744</v>
          </cell>
          <cell r="DV20">
            <v>719</v>
          </cell>
          <cell r="DW20">
            <v>744</v>
          </cell>
          <cell r="DX20">
            <v>720</v>
          </cell>
          <cell r="DY20">
            <v>744</v>
          </cell>
          <cell r="DZ20">
            <v>744</v>
          </cell>
          <cell r="EA20">
            <v>720</v>
          </cell>
          <cell r="EB20">
            <v>745</v>
          </cell>
          <cell r="EC20">
            <v>720</v>
          </cell>
          <cell r="ED20">
            <v>744</v>
          </cell>
          <cell r="EE20">
            <v>744</v>
          </cell>
          <cell r="EF20">
            <v>672</v>
          </cell>
          <cell r="EG20">
            <v>744</v>
          </cell>
          <cell r="EH20">
            <v>719</v>
          </cell>
          <cell r="EI20">
            <v>744</v>
          </cell>
          <cell r="EJ20">
            <v>720</v>
          </cell>
          <cell r="EK20">
            <v>744</v>
          </cell>
          <cell r="EL20">
            <v>744</v>
          </cell>
          <cell r="EM20">
            <v>720</v>
          </cell>
          <cell r="EN20">
            <v>745</v>
          </cell>
          <cell r="EO20">
            <v>720</v>
          </cell>
          <cell r="EP20">
            <v>744</v>
          </cell>
          <cell r="EQ20">
            <v>744</v>
          </cell>
          <cell r="ER20">
            <v>696</v>
          </cell>
          <cell r="ES20">
            <v>744</v>
          </cell>
          <cell r="ET20">
            <v>719</v>
          </cell>
          <cell r="EU20">
            <v>744</v>
          </cell>
          <cell r="EV20">
            <v>720</v>
          </cell>
          <cell r="EW20">
            <v>744</v>
          </cell>
          <cell r="EX20">
            <v>744</v>
          </cell>
          <cell r="EY20">
            <v>720</v>
          </cell>
          <cell r="EZ20">
            <v>745</v>
          </cell>
          <cell r="FA20">
            <v>720</v>
          </cell>
          <cell r="FB20">
            <v>744</v>
          </cell>
          <cell r="FC20">
            <v>744</v>
          </cell>
          <cell r="FD20">
            <v>672</v>
          </cell>
          <cell r="FE20">
            <v>744</v>
          </cell>
          <cell r="FF20">
            <v>719</v>
          </cell>
          <cell r="FG20">
            <v>744</v>
          </cell>
          <cell r="FH20">
            <v>720</v>
          </cell>
          <cell r="FI20">
            <v>744</v>
          </cell>
          <cell r="FJ20">
            <v>744</v>
          </cell>
          <cell r="FK20">
            <v>720</v>
          </cell>
          <cell r="FL20">
            <v>745</v>
          </cell>
          <cell r="FM20">
            <v>720</v>
          </cell>
          <cell r="FN20">
            <v>744</v>
          </cell>
          <cell r="FO20">
            <v>744</v>
          </cell>
          <cell r="FP20">
            <v>672</v>
          </cell>
          <cell r="FQ20">
            <v>744</v>
          </cell>
          <cell r="FR20">
            <v>719</v>
          </cell>
          <cell r="FS20">
            <v>744</v>
          </cell>
          <cell r="FT20">
            <v>720</v>
          </cell>
          <cell r="FU20">
            <v>744</v>
          </cell>
          <cell r="FV20">
            <v>744</v>
          </cell>
          <cell r="FW20">
            <v>720</v>
          </cell>
          <cell r="FX20">
            <v>745</v>
          </cell>
          <cell r="FY20">
            <v>720</v>
          </cell>
          <cell r="FZ20">
            <v>744</v>
          </cell>
          <cell r="GA20">
            <v>744</v>
          </cell>
          <cell r="GB20">
            <v>672</v>
          </cell>
          <cell r="GC20">
            <v>744</v>
          </cell>
          <cell r="GD20">
            <v>719</v>
          </cell>
          <cell r="GE20">
            <v>744</v>
          </cell>
          <cell r="GF20">
            <v>720</v>
          </cell>
          <cell r="GG20">
            <v>744</v>
          </cell>
          <cell r="GH20">
            <v>744</v>
          </cell>
          <cell r="GI20">
            <v>720</v>
          </cell>
          <cell r="GJ20">
            <v>745</v>
          </cell>
          <cell r="GK20">
            <v>720</v>
          </cell>
          <cell r="GL20">
            <v>744</v>
          </cell>
          <cell r="GM20">
            <v>744</v>
          </cell>
          <cell r="GN20">
            <v>696</v>
          </cell>
          <cell r="GO20">
            <v>744</v>
          </cell>
          <cell r="GP20">
            <v>719</v>
          </cell>
          <cell r="GQ20">
            <v>744</v>
          </cell>
          <cell r="GR20">
            <v>720</v>
          </cell>
          <cell r="GS20">
            <v>744</v>
          </cell>
          <cell r="GT20">
            <v>744</v>
          </cell>
          <cell r="GU20">
            <v>720</v>
          </cell>
          <cell r="GV20">
            <v>745</v>
          </cell>
          <cell r="GW20">
            <v>720</v>
          </cell>
          <cell r="GX20">
            <v>744</v>
          </cell>
          <cell r="GY20">
            <v>744</v>
          </cell>
          <cell r="GZ20">
            <v>672</v>
          </cell>
          <cell r="HA20">
            <v>744</v>
          </cell>
          <cell r="HB20">
            <v>719</v>
          </cell>
          <cell r="HC20">
            <v>744</v>
          </cell>
          <cell r="HD20">
            <v>720</v>
          </cell>
          <cell r="HE20">
            <v>744</v>
          </cell>
          <cell r="HF20">
            <v>744</v>
          </cell>
          <cell r="HG20">
            <v>720</v>
          </cell>
          <cell r="HH20">
            <v>745</v>
          </cell>
          <cell r="HI20">
            <v>720</v>
          </cell>
          <cell r="HJ20">
            <v>744</v>
          </cell>
          <cell r="HK20">
            <v>744</v>
          </cell>
          <cell r="HL20">
            <v>672</v>
          </cell>
          <cell r="HM20">
            <v>744</v>
          </cell>
          <cell r="HN20">
            <v>719</v>
          </cell>
          <cell r="HO20">
            <v>744</v>
          </cell>
          <cell r="HP20">
            <v>720</v>
          </cell>
          <cell r="HQ20">
            <v>744</v>
          </cell>
          <cell r="HR20">
            <v>744</v>
          </cell>
          <cell r="HS20">
            <v>720</v>
          </cell>
          <cell r="HT20">
            <v>745</v>
          </cell>
          <cell r="HU20">
            <v>720</v>
          </cell>
          <cell r="HV20">
            <v>744</v>
          </cell>
          <cell r="HW20">
            <v>744</v>
          </cell>
          <cell r="HX20">
            <v>672</v>
          </cell>
          <cell r="HY20">
            <v>744</v>
          </cell>
          <cell r="HZ20">
            <v>719</v>
          </cell>
          <cell r="IA20">
            <v>744</v>
          </cell>
          <cell r="IB20">
            <v>720</v>
          </cell>
          <cell r="IC20">
            <v>744</v>
          </cell>
          <cell r="ID20">
            <v>744</v>
          </cell>
          <cell r="IE20">
            <v>720</v>
          </cell>
          <cell r="IF20">
            <v>745</v>
          </cell>
          <cell r="IG20">
            <v>720</v>
          </cell>
          <cell r="IH20">
            <v>744</v>
          </cell>
          <cell r="II20">
            <v>744</v>
          </cell>
          <cell r="IJ20">
            <v>696</v>
          </cell>
          <cell r="IK20">
            <v>744</v>
          </cell>
          <cell r="IL20">
            <v>719</v>
          </cell>
          <cell r="IM20">
            <v>744</v>
          </cell>
          <cell r="IN20">
            <v>720</v>
          </cell>
          <cell r="IO20">
            <v>744</v>
          </cell>
          <cell r="IP20">
            <v>744</v>
          </cell>
          <cell r="IQ20">
            <v>720</v>
          </cell>
          <cell r="IR20">
            <v>745</v>
          </cell>
          <cell r="IS20">
            <v>720</v>
          </cell>
          <cell r="IT20">
            <v>744</v>
          </cell>
        </row>
        <row r="21">
          <cell r="C21">
            <v>39448</v>
          </cell>
          <cell r="G21">
            <v>39594</v>
          </cell>
          <cell r="I21">
            <v>39633</v>
          </cell>
          <cell r="K21">
            <v>39692</v>
          </cell>
          <cell r="M21">
            <v>39779</v>
          </cell>
          <cell r="N21">
            <v>39807</v>
          </cell>
          <cell r="O21">
            <v>39814</v>
          </cell>
          <cell r="S21">
            <v>39958</v>
          </cell>
          <cell r="U21">
            <v>39998</v>
          </cell>
          <cell r="W21">
            <v>40063</v>
          </cell>
          <cell r="Y21">
            <v>40143</v>
          </cell>
          <cell r="Z21">
            <v>40172</v>
          </cell>
          <cell r="AA21">
            <v>40179</v>
          </cell>
          <cell r="AE21">
            <v>40329</v>
          </cell>
          <cell r="AG21">
            <v>40364</v>
          </cell>
          <cell r="AI21">
            <v>40427</v>
          </cell>
          <cell r="AK21">
            <v>40507</v>
          </cell>
          <cell r="AL21">
            <v>40537</v>
          </cell>
          <cell r="AM21">
            <v>40544</v>
          </cell>
          <cell r="AQ21">
            <v>40693</v>
          </cell>
          <cell r="AS21">
            <v>40728</v>
          </cell>
          <cell r="AU21">
            <v>40791</v>
          </cell>
          <cell r="AW21">
            <v>40871</v>
          </cell>
          <cell r="AX21">
            <v>40903</v>
          </cell>
          <cell r="AY21">
            <v>40910</v>
          </cell>
          <cell r="BC21">
            <v>41057</v>
          </cell>
          <cell r="BE21">
            <v>41094</v>
          </cell>
          <cell r="BG21">
            <v>41155</v>
          </cell>
          <cell r="BI21">
            <v>41235</v>
          </cell>
          <cell r="BJ21">
            <v>41268</v>
          </cell>
          <cell r="BK21">
            <v>41275</v>
          </cell>
          <cell r="BO21">
            <v>41421</v>
          </cell>
          <cell r="BQ21">
            <v>41459</v>
          </cell>
          <cell r="BS21">
            <v>41519</v>
          </cell>
          <cell r="BU21">
            <v>41606</v>
          </cell>
          <cell r="BV21">
            <v>41633</v>
          </cell>
          <cell r="BW21">
            <v>41640</v>
          </cell>
          <cell r="CA21">
            <v>41785</v>
          </cell>
          <cell r="CC21">
            <v>41824</v>
          </cell>
          <cell r="CE21">
            <v>41883</v>
          </cell>
          <cell r="CG21">
            <v>41970</v>
          </cell>
          <cell r="CH21">
            <v>41998</v>
          </cell>
          <cell r="CI21">
            <v>42005</v>
          </cell>
          <cell r="CM21">
            <v>42149</v>
          </cell>
          <cell r="CO21">
            <v>42189</v>
          </cell>
          <cell r="CQ21">
            <v>42254</v>
          </cell>
          <cell r="CS21">
            <v>42334</v>
          </cell>
          <cell r="CT21">
            <v>42363</v>
          </cell>
          <cell r="CU21">
            <v>42370</v>
          </cell>
          <cell r="CY21">
            <v>42520</v>
          </cell>
          <cell r="DA21">
            <v>42555</v>
          </cell>
          <cell r="DC21">
            <v>42618</v>
          </cell>
          <cell r="DE21">
            <v>42698</v>
          </cell>
          <cell r="DF21">
            <v>42730</v>
          </cell>
          <cell r="DG21">
            <v>42737</v>
          </cell>
          <cell r="DK21">
            <v>42884</v>
          </cell>
          <cell r="DM21">
            <v>42920</v>
          </cell>
          <cell r="DO21">
            <v>42982</v>
          </cell>
          <cell r="DQ21">
            <v>43062</v>
          </cell>
          <cell r="DR21">
            <v>43094</v>
          </cell>
          <cell r="DS21">
            <v>43101</v>
          </cell>
          <cell r="DW21">
            <v>43248</v>
          </cell>
          <cell r="DY21">
            <v>43285</v>
          </cell>
          <cell r="EA21">
            <v>43346</v>
          </cell>
          <cell r="EC21">
            <v>43426</v>
          </cell>
          <cell r="ED21">
            <v>43459</v>
          </cell>
          <cell r="EE21">
            <v>43466</v>
          </cell>
          <cell r="EI21">
            <v>43612</v>
          </cell>
          <cell r="EK21">
            <v>43650</v>
          </cell>
          <cell r="EM21">
            <v>43710</v>
          </cell>
          <cell r="EO21">
            <v>43797</v>
          </cell>
          <cell r="EP21">
            <v>43824</v>
          </cell>
          <cell r="EQ21">
            <v>43831</v>
          </cell>
          <cell r="EU21">
            <v>43976</v>
          </cell>
          <cell r="EW21">
            <v>44016</v>
          </cell>
          <cell r="EY21">
            <v>44081</v>
          </cell>
          <cell r="FA21">
            <v>44161</v>
          </cell>
          <cell r="FB21">
            <v>44190</v>
          </cell>
          <cell r="FC21">
            <v>44197</v>
          </cell>
          <cell r="FG21">
            <v>44347</v>
          </cell>
          <cell r="FI21">
            <v>44382</v>
          </cell>
          <cell r="FK21">
            <v>44445</v>
          </cell>
          <cell r="FM21">
            <v>44525</v>
          </cell>
          <cell r="FN21">
            <v>44555</v>
          </cell>
          <cell r="FO21">
            <v>44562</v>
          </cell>
          <cell r="FS21">
            <v>44711</v>
          </cell>
          <cell r="FU21">
            <v>44746</v>
          </cell>
          <cell r="FW21">
            <v>44809</v>
          </cell>
          <cell r="FY21">
            <v>44889</v>
          </cell>
          <cell r="FZ21">
            <v>44921</v>
          </cell>
          <cell r="GA21">
            <v>44928</v>
          </cell>
          <cell r="GE21">
            <v>45075</v>
          </cell>
          <cell r="GG21">
            <v>45111</v>
          </cell>
          <cell r="GI21">
            <v>45173</v>
          </cell>
          <cell r="GK21">
            <v>45253</v>
          </cell>
          <cell r="GL21">
            <v>45285</v>
          </cell>
          <cell r="GM21">
            <v>45292</v>
          </cell>
          <cell r="GQ21">
            <v>45439</v>
          </cell>
          <cell r="GS21">
            <v>45477</v>
          </cell>
          <cell r="GU21">
            <v>45537</v>
          </cell>
          <cell r="GW21">
            <v>45624</v>
          </cell>
          <cell r="GX21">
            <v>45651</v>
          </cell>
          <cell r="GY21">
            <v>45658</v>
          </cell>
          <cell r="HC21">
            <v>45803</v>
          </cell>
          <cell r="HE21">
            <v>45842</v>
          </cell>
          <cell r="HG21">
            <v>45901</v>
          </cell>
          <cell r="HI21">
            <v>45988</v>
          </cell>
          <cell r="HJ21">
            <v>46016</v>
          </cell>
          <cell r="HK21">
            <v>46023</v>
          </cell>
          <cell r="HO21">
            <v>46167</v>
          </cell>
          <cell r="HQ21">
            <v>46207</v>
          </cell>
          <cell r="HS21">
            <v>46272</v>
          </cell>
          <cell r="HU21">
            <v>46352</v>
          </cell>
          <cell r="HV21">
            <v>46381</v>
          </cell>
          <cell r="HW21">
            <v>46388</v>
          </cell>
          <cell r="IA21">
            <v>46538</v>
          </cell>
          <cell r="IC21">
            <v>46573</v>
          </cell>
          <cell r="IE21">
            <v>46636</v>
          </cell>
          <cell r="IG21">
            <v>46716</v>
          </cell>
          <cell r="IH21">
            <v>46746</v>
          </cell>
          <cell r="II21">
            <v>46753</v>
          </cell>
          <cell r="IM21">
            <v>46902</v>
          </cell>
          <cell r="IO21">
            <v>46938</v>
          </cell>
          <cell r="IQ21">
            <v>47000</v>
          </cell>
          <cell r="IS21">
            <v>47080</v>
          </cell>
          <cell r="IT21">
            <v>47112</v>
          </cell>
        </row>
        <row r="26">
          <cell r="C26">
            <v>352</v>
          </cell>
          <cell r="D26">
            <v>336</v>
          </cell>
          <cell r="E26">
            <v>336</v>
          </cell>
          <cell r="F26">
            <v>352</v>
          </cell>
          <cell r="G26">
            <v>336</v>
          </cell>
          <cell r="H26">
            <v>336</v>
          </cell>
          <cell r="I26">
            <v>352</v>
          </cell>
          <cell r="J26">
            <v>336</v>
          </cell>
          <cell r="K26">
            <v>336</v>
          </cell>
          <cell r="L26">
            <v>368</v>
          </cell>
          <cell r="M26">
            <v>304</v>
          </cell>
          <cell r="N26">
            <v>352</v>
          </cell>
          <cell r="O26">
            <v>336</v>
          </cell>
          <cell r="P26">
            <v>320</v>
          </cell>
          <cell r="Q26">
            <v>352</v>
          </cell>
          <cell r="R26">
            <v>352</v>
          </cell>
          <cell r="S26">
            <v>320</v>
          </cell>
          <cell r="T26">
            <v>352</v>
          </cell>
          <cell r="U26">
            <v>352</v>
          </cell>
          <cell r="V26">
            <v>336</v>
          </cell>
          <cell r="W26">
            <v>336</v>
          </cell>
          <cell r="X26">
            <v>352</v>
          </cell>
          <cell r="Y26">
            <v>320</v>
          </cell>
          <cell r="Z26">
            <v>352</v>
          </cell>
          <cell r="AA26">
            <v>320</v>
          </cell>
          <cell r="AB26">
            <v>320</v>
          </cell>
          <cell r="AC26">
            <v>368</v>
          </cell>
          <cell r="AD26">
            <v>352</v>
          </cell>
          <cell r="AE26">
            <v>320</v>
          </cell>
          <cell r="AF26">
            <v>352</v>
          </cell>
          <cell r="AG26">
            <v>336</v>
          </cell>
          <cell r="AH26">
            <v>352</v>
          </cell>
          <cell r="AI26">
            <v>336</v>
          </cell>
          <cell r="AJ26">
            <v>336</v>
          </cell>
          <cell r="AK26">
            <v>336</v>
          </cell>
          <cell r="AL26">
            <v>352</v>
          </cell>
          <cell r="AM26">
            <v>320</v>
          </cell>
          <cell r="AN26">
            <v>320</v>
          </cell>
          <cell r="AO26">
            <v>368</v>
          </cell>
          <cell r="AP26">
            <v>336</v>
          </cell>
          <cell r="AQ26">
            <v>336</v>
          </cell>
          <cell r="AR26">
            <v>352</v>
          </cell>
          <cell r="AS26">
            <v>320</v>
          </cell>
          <cell r="AT26">
            <v>368</v>
          </cell>
          <cell r="AU26">
            <v>336</v>
          </cell>
          <cell r="AV26">
            <v>336</v>
          </cell>
          <cell r="AW26">
            <v>336</v>
          </cell>
          <cell r="AX26">
            <v>336</v>
          </cell>
          <cell r="AY26">
            <v>336</v>
          </cell>
          <cell r="AZ26">
            <v>336</v>
          </cell>
          <cell r="BA26">
            <v>352</v>
          </cell>
          <cell r="BB26">
            <v>336</v>
          </cell>
          <cell r="BC26">
            <v>352</v>
          </cell>
          <cell r="BD26">
            <v>336</v>
          </cell>
          <cell r="BE26">
            <v>336</v>
          </cell>
          <cell r="BF26">
            <v>368</v>
          </cell>
          <cell r="BG26">
            <v>304</v>
          </cell>
          <cell r="BH26">
            <v>368</v>
          </cell>
          <cell r="BI26">
            <v>336</v>
          </cell>
          <cell r="BJ26">
            <v>320</v>
          </cell>
          <cell r="BK26">
            <v>352</v>
          </cell>
          <cell r="BL26">
            <v>320</v>
          </cell>
          <cell r="BM26">
            <v>336</v>
          </cell>
          <cell r="BN26">
            <v>352</v>
          </cell>
          <cell r="BO26">
            <v>352</v>
          </cell>
          <cell r="BP26">
            <v>320</v>
          </cell>
          <cell r="BQ26">
            <v>352</v>
          </cell>
          <cell r="BR26">
            <v>352</v>
          </cell>
          <cell r="BS26">
            <v>320</v>
          </cell>
          <cell r="BT26">
            <v>368</v>
          </cell>
          <cell r="BU26">
            <v>320</v>
          </cell>
          <cell r="BV26">
            <v>336</v>
          </cell>
          <cell r="BW26">
            <v>352</v>
          </cell>
          <cell r="BX26">
            <v>320</v>
          </cell>
          <cell r="BY26">
            <v>336</v>
          </cell>
          <cell r="BZ26">
            <v>352</v>
          </cell>
          <cell r="CA26">
            <v>336</v>
          </cell>
          <cell r="CB26">
            <v>336</v>
          </cell>
          <cell r="CC26">
            <v>352</v>
          </cell>
          <cell r="CD26">
            <v>336</v>
          </cell>
          <cell r="CE26">
            <v>336</v>
          </cell>
          <cell r="CF26">
            <v>368</v>
          </cell>
          <cell r="CG26">
            <v>304</v>
          </cell>
          <cell r="CH26">
            <v>352</v>
          </cell>
          <cell r="CI26">
            <v>336</v>
          </cell>
          <cell r="CJ26">
            <v>320</v>
          </cell>
          <cell r="CK26">
            <v>352</v>
          </cell>
          <cell r="CL26">
            <v>352</v>
          </cell>
          <cell r="CM26">
            <v>320</v>
          </cell>
          <cell r="CN26">
            <v>352</v>
          </cell>
          <cell r="CO26">
            <v>352</v>
          </cell>
          <cell r="CP26">
            <v>336</v>
          </cell>
          <cell r="CQ26">
            <v>336</v>
          </cell>
          <cell r="CR26">
            <v>352</v>
          </cell>
          <cell r="CS26">
            <v>320</v>
          </cell>
          <cell r="CT26">
            <v>352</v>
          </cell>
          <cell r="CU26">
            <v>320</v>
          </cell>
          <cell r="CV26">
            <v>336</v>
          </cell>
          <cell r="CW26">
            <v>368</v>
          </cell>
          <cell r="CX26">
            <v>336</v>
          </cell>
          <cell r="CY26">
            <v>336</v>
          </cell>
          <cell r="CZ26">
            <v>352</v>
          </cell>
          <cell r="DA26">
            <v>320</v>
          </cell>
          <cell r="DB26">
            <v>368</v>
          </cell>
          <cell r="DC26">
            <v>336</v>
          </cell>
          <cell r="DD26">
            <v>336</v>
          </cell>
          <cell r="DE26">
            <v>336</v>
          </cell>
          <cell r="DF26">
            <v>336</v>
          </cell>
          <cell r="DG26">
            <v>336</v>
          </cell>
          <cell r="DH26">
            <v>320</v>
          </cell>
          <cell r="DI26">
            <v>368</v>
          </cell>
          <cell r="DJ26">
            <v>320</v>
          </cell>
          <cell r="DK26">
            <v>352</v>
          </cell>
          <cell r="DL26">
            <v>352</v>
          </cell>
          <cell r="DM26">
            <v>320</v>
          </cell>
          <cell r="DN26">
            <v>368</v>
          </cell>
          <cell r="DO26">
            <v>320</v>
          </cell>
          <cell r="DP26">
            <v>352</v>
          </cell>
          <cell r="DQ26">
            <v>336</v>
          </cell>
          <cell r="DR26">
            <v>320</v>
          </cell>
          <cell r="DS26">
            <v>352</v>
          </cell>
          <cell r="DT26">
            <v>320</v>
          </cell>
          <cell r="DU26">
            <v>352</v>
          </cell>
          <cell r="DV26">
            <v>336</v>
          </cell>
          <cell r="DW26">
            <v>352</v>
          </cell>
          <cell r="DX26">
            <v>336</v>
          </cell>
          <cell r="DY26">
            <v>336</v>
          </cell>
          <cell r="DZ26">
            <v>368</v>
          </cell>
          <cell r="EA26">
            <v>304</v>
          </cell>
          <cell r="EB26">
            <v>368</v>
          </cell>
          <cell r="EC26">
            <v>336</v>
          </cell>
          <cell r="ED26">
            <v>320</v>
          </cell>
          <cell r="EE26">
            <v>352</v>
          </cell>
          <cell r="EF26">
            <v>320</v>
          </cell>
          <cell r="EG26">
            <v>336</v>
          </cell>
          <cell r="EH26">
            <v>352</v>
          </cell>
          <cell r="EI26">
            <v>352</v>
          </cell>
          <cell r="EJ26">
            <v>320</v>
          </cell>
          <cell r="EK26">
            <v>352</v>
          </cell>
          <cell r="EL26">
            <v>352</v>
          </cell>
          <cell r="EM26">
            <v>320</v>
          </cell>
          <cell r="EN26">
            <v>368</v>
          </cell>
          <cell r="EO26">
            <v>320</v>
          </cell>
          <cell r="EP26">
            <v>336</v>
          </cell>
          <cell r="EQ26">
            <v>352</v>
          </cell>
          <cell r="ER26">
            <v>320</v>
          </cell>
          <cell r="ES26">
            <v>352</v>
          </cell>
          <cell r="ET26">
            <v>352</v>
          </cell>
          <cell r="EU26">
            <v>320</v>
          </cell>
          <cell r="EV26">
            <v>352</v>
          </cell>
          <cell r="EW26">
            <v>352</v>
          </cell>
          <cell r="EX26">
            <v>336</v>
          </cell>
          <cell r="EY26">
            <v>336</v>
          </cell>
          <cell r="EZ26">
            <v>352</v>
          </cell>
          <cell r="FA26">
            <v>320</v>
          </cell>
          <cell r="FB26">
            <v>352</v>
          </cell>
          <cell r="FC26">
            <v>320</v>
          </cell>
          <cell r="FD26">
            <v>320</v>
          </cell>
          <cell r="FE26">
            <v>368</v>
          </cell>
          <cell r="FF26">
            <v>352</v>
          </cell>
          <cell r="FG26">
            <v>320</v>
          </cell>
          <cell r="FH26">
            <v>352</v>
          </cell>
          <cell r="FI26">
            <v>336</v>
          </cell>
          <cell r="FJ26">
            <v>352</v>
          </cell>
          <cell r="FK26">
            <v>336</v>
          </cell>
          <cell r="FL26">
            <v>336</v>
          </cell>
          <cell r="FM26">
            <v>336</v>
          </cell>
          <cell r="FN26">
            <v>352</v>
          </cell>
          <cell r="FO26">
            <v>320</v>
          </cell>
          <cell r="FP26">
            <v>320</v>
          </cell>
          <cell r="FQ26">
            <v>368</v>
          </cell>
          <cell r="FR26">
            <v>336</v>
          </cell>
          <cell r="FS26">
            <v>336</v>
          </cell>
          <cell r="FT26">
            <v>352</v>
          </cell>
          <cell r="FU26">
            <v>320</v>
          </cell>
          <cell r="FV26">
            <v>368</v>
          </cell>
          <cell r="FW26">
            <v>336</v>
          </cell>
          <cell r="FX26">
            <v>336</v>
          </cell>
          <cell r="FY26">
            <v>336</v>
          </cell>
          <cell r="FZ26">
            <v>336</v>
          </cell>
          <cell r="GA26">
            <v>336</v>
          </cell>
          <cell r="GB26">
            <v>320</v>
          </cell>
          <cell r="GC26">
            <v>368</v>
          </cell>
          <cell r="GD26">
            <v>320</v>
          </cell>
          <cell r="GE26">
            <v>352</v>
          </cell>
          <cell r="GF26">
            <v>352</v>
          </cell>
          <cell r="GG26">
            <v>320</v>
          </cell>
          <cell r="GH26">
            <v>368</v>
          </cell>
          <cell r="GI26">
            <v>320</v>
          </cell>
          <cell r="GJ26">
            <v>352</v>
          </cell>
          <cell r="GK26">
            <v>336</v>
          </cell>
          <cell r="GL26">
            <v>320</v>
          </cell>
          <cell r="GM26">
            <v>352</v>
          </cell>
          <cell r="GN26">
            <v>336</v>
          </cell>
          <cell r="GO26">
            <v>336</v>
          </cell>
          <cell r="GP26">
            <v>352</v>
          </cell>
          <cell r="GQ26">
            <v>352</v>
          </cell>
          <cell r="GR26">
            <v>320</v>
          </cell>
          <cell r="GS26">
            <v>352</v>
          </cell>
          <cell r="GT26">
            <v>352</v>
          </cell>
          <cell r="GU26">
            <v>320</v>
          </cell>
          <cell r="GV26">
            <v>368</v>
          </cell>
          <cell r="GW26">
            <v>320</v>
          </cell>
          <cell r="GX26">
            <v>336</v>
          </cell>
          <cell r="GY26">
            <v>352</v>
          </cell>
          <cell r="GZ26">
            <v>320</v>
          </cell>
          <cell r="HA26">
            <v>336</v>
          </cell>
          <cell r="HB26">
            <v>352</v>
          </cell>
          <cell r="HC26">
            <v>336</v>
          </cell>
          <cell r="HD26">
            <v>336</v>
          </cell>
          <cell r="HE26">
            <v>352</v>
          </cell>
          <cell r="HF26">
            <v>336</v>
          </cell>
          <cell r="HG26">
            <v>336</v>
          </cell>
          <cell r="HH26">
            <v>368</v>
          </cell>
          <cell r="HI26">
            <v>304</v>
          </cell>
          <cell r="HJ26">
            <v>352</v>
          </cell>
          <cell r="HK26">
            <v>336</v>
          </cell>
          <cell r="HL26">
            <v>320</v>
          </cell>
          <cell r="HM26">
            <v>352</v>
          </cell>
          <cell r="HN26">
            <v>352</v>
          </cell>
          <cell r="HO26">
            <v>320</v>
          </cell>
          <cell r="HP26">
            <v>352</v>
          </cell>
          <cell r="HQ26">
            <v>352</v>
          </cell>
          <cell r="HR26">
            <v>336</v>
          </cell>
          <cell r="HS26">
            <v>336</v>
          </cell>
          <cell r="HT26">
            <v>352</v>
          </cell>
          <cell r="HU26">
            <v>320</v>
          </cell>
          <cell r="HV26">
            <v>352</v>
          </cell>
          <cell r="HW26">
            <v>320</v>
          </cell>
          <cell r="HX26">
            <v>320</v>
          </cell>
          <cell r="HY26">
            <v>368</v>
          </cell>
          <cell r="HZ26">
            <v>352</v>
          </cell>
          <cell r="IA26">
            <v>320</v>
          </cell>
          <cell r="IB26">
            <v>352</v>
          </cell>
          <cell r="IC26">
            <v>336</v>
          </cell>
          <cell r="ID26">
            <v>352</v>
          </cell>
          <cell r="IE26">
            <v>336</v>
          </cell>
          <cell r="IF26">
            <v>336</v>
          </cell>
          <cell r="IG26">
            <v>336</v>
          </cell>
          <cell r="IH26">
            <v>352</v>
          </cell>
          <cell r="II26">
            <v>320</v>
          </cell>
          <cell r="IJ26">
            <v>336</v>
          </cell>
          <cell r="IK26">
            <v>368</v>
          </cell>
          <cell r="IL26">
            <v>320</v>
          </cell>
          <cell r="IM26">
            <v>352</v>
          </cell>
          <cell r="IN26">
            <v>352</v>
          </cell>
          <cell r="IO26">
            <v>320</v>
          </cell>
          <cell r="IP26">
            <v>368</v>
          </cell>
          <cell r="IQ26">
            <v>320</v>
          </cell>
          <cell r="IR26">
            <v>352</v>
          </cell>
          <cell r="IS26">
            <v>336</v>
          </cell>
          <cell r="IT26">
            <v>320</v>
          </cell>
        </row>
        <row r="27">
          <cell r="C27">
            <v>392</v>
          </cell>
          <cell r="D27">
            <v>360</v>
          </cell>
          <cell r="E27">
            <v>408</v>
          </cell>
          <cell r="F27">
            <v>368</v>
          </cell>
          <cell r="G27">
            <v>408</v>
          </cell>
          <cell r="H27">
            <v>384</v>
          </cell>
          <cell r="I27">
            <v>392</v>
          </cell>
          <cell r="J27">
            <v>408</v>
          </cell>
          <cell r="K27">
            <v>384</v>
          </cell>
          <cell r="L27">
            <v>376</v>
          </cell>
          <cell r="M27">
            <v>416</v>
          </cell>
          <cell r="N27">
            <v>392</v>
          </cell>
          <cell r="O27">
            <v>408</v>
          </cell>
          <cell r="P27">
            <v>352</v>
          </cell>
          <cell r="Q27">
            <v>392</v>
          </cell>
          <cell r="R27">
            <v>368</v>
          </cell>
          <cell r="S27">
            <v>424</v>
          </cell>
          <cell r="T27">
            <v>368</v>
          </cell>
          <cell r="U27">
            <v>392</v>
          </cell>
          <cell r="V27">
            <v>408</v>
          </cell>
          <cell r="W27">
            <v>384</v>
          </cell>
          <cell r="X27">
            <v>392</v>
          </cell>
          <cell r="Y27">
            <v>400</v>
          </cell>
          <cell r="Z27">
            <v>392</v>
          </cell>
          <cell r="AA27">
            <v>424</v>
          </cell>
          <cell r="AB27">
            <v>352</v>
          </cell>
          <cell r="AC27">
            <v>376</v>
          </cell>
          <cell r="AD27">
            <v>368</v>
          </cell>
          <cell r="AE27">
            <v>424</v>
          </cell>
          <cell r="AF27">
            <v>368</v>
          </cell>
          <cell r="AG27">
            <v>408</v>
          </cell>
          <cell r="AH27">
            <v>392</v>
          </cell>
          <cell r="AI27">
            <v>384</v>
          </cell>
          <cell r="AJ27">
            <v>408</v>
          </cell>
          <cell r="AK27">
            <v>384</v>
          </cell>
          <cell r="AL27">
            <v>392</v>
          </cell>
          <cell r="AM27">
            <v>424</v>
          </cell>
          <cell r="AN27">
            <v>352</v>
          </cell>
          <cell r="AO27">
            <v>376</v>
          </cell>
          <cell r="AP27">
            <v>384</v>
          </cell>
          <cell r="AQ27">
            <v>408</v>
          </cell>
          <cell r="AR27">
            <v>368</v>
          </cell>
          <cell r="AS27">
            <v>424</v>
          </cell>
          <cell r="AT27">
            <v>376</v>
          </cell>
          <cell r="AU27">
            <v>384</v>
          </cell>
          <cell r="AV27">
            <v>408</v>
          </cell>
          <cell r="AW27">
            <v>384</v>
          </cell>
          <cell r="AX27">
            <v>408</v>
          </cell>
          <cell r="AY27">
            <v>408</v>
          </cell>
          <cell r="AZ27">
            <v>360</v>
          </cell>
          <cell r="BA27">
            <v>392</v>
          </cell>
          <cell r="BB27">
            <v>384</v>
          </cell>
          <cell r="BC27">
            <v>392</v>
          </cell>
          <cell r="BD27">
            <v>384</v>
          </cell>
          <cell r="BE27">
            <v>408</v>
          </cell>
          <cell r="BF27">
            <v>376</v>
          </cell>
          <cell r="BG27">
            <v>416</v>
          </cell>
          <cell r="BH27">
            <v>376</v>
          </cell>
          <cell r="BI27">
            <v>384</v>
          </cell>
          <cell r="BJ27">
            <v>424</v>
          </cell>
          <cell r="BK27">
            <v>392</v>
          </cell>
          <cell r="BL27">
            <v>352</v>
          </cell>
          <cell r="BM27">
            <v>408</v>
          </cell>
          <cell r="BN27">
            <v>368</v>
          </cell>
          <cell r="BO27">
            <v>392</v>
          </cell>
          <cell r="BP27">
            <v>400</v>
          </cell>
          <cell r="BQ27">
            <v>392</v>
          </cell>
          <cell r="BR27">
            <v>392</v>
          </cell>
          <cell r="BS27">
            <v>400</v>
          </cell>
          <cell r="BT27">
            <v>376</v>
          </cell>
          <cell r="BU27">
            <v>400</v>
          </cell>
          <cell r="BV27">
            <v>408</v>
          </cell>
          <cell r="BW27">
            <v>392</v>
          </cell>
          <cell r="BX27">
            <v>352</v>
          </cell>
          <cell r="BY27">
            <v>408</v>
          </cell>
          <cell r="BZ27">
            <v>368</v>
          </cell>
          <cell r="CA27">
            <v>408</v>
          </cell>
          <cell r="CB27">
            <v>384</v>
          </cell>
          <cell r="CC27">
            <v>392</v>
          </cell>
          <cell r="CD27">
            <v>408</v>
          </cell>
          <cell r="CE27">
            <v>384</v>
          </cell>
          <cell r="CF27">
            <v>376</v>
          </cell>
          <cell r="CG27">
            <v>416</v>
          </cell>
          <cell r="CH27">
            <v>392</v>
          </cell>
          <cell r="CI27">
            <v>408</v>
          </cell>
          <cell r="CJ27">
            <v>352</v>
          </cell>
          <cell r="CK27">
            <v>392</v>
          </cell>
          <cell r="CL27">
            <v>368</v>
          </cell>
          <cell r="CM27">
            <v>424</v>
          </cell>
          <cell r="CN27">
            <v>368</v>
          </cell>
          <cell r="CO27">
            <v>392</v>
          </cell>
          <cell r="CP27">
            <v>408</v>
          </cell>
          <cell r="CQ27">
            <v>384</v>
          </cell>
          <cell r="CR27">
            <v>392</v>
          </cell>
          <cell r="CS27">
            <v>400</v>
          </cell>
          <cell r="CT27">
            <v>392</v>
          </cell>
          <cell r="CU27">
            <v>424</v>
          </cell>
          <cell r="CV27">
            <v>360</v>
          </cell>
          <cell r="CW27">
            <v>376</v>
          </cell>
          <cell r="CX27">
            <v>384</v>
          </cell>
          <cell r="CY27">
            <v>408</v>
          </cell>
          <cell r="CZ27">
            <v>368</v>
          </cell>
          <cell r="DA27">
            <v>424</v>
          </cell>
          <cell r="DB27">
            <v>376</v>
          </cell>
          <cell r="DC27">
            <v>384</v>
          </cell>
          <cell r="DD27">
            <v>408</v>
          </cell>
          <cell r="DE27">
            <v>384</v>
          </cell>
          <cell r="DF27">
            <v>408</v>
          </cell>
          <cell r="DG27">
            <v>408</v>
          </cell>
          <cell r="DH27">
            <v>352</v>
          </cell>
          <cell r="DI27">
            <v>376</v>
          </cell>
          <cell r="DJ27">
            <v>400</v>
          </cell>
          <cell r="DK27">
            <v>392</v>
          </cell>
          <cell r="DL27">
            <v>368</v>
          </cell>
          <cell r="DM27">
            <v>424</v>
          </cell>
          <cell r="DN27">
            <v>376</v>
          </cell>
          <cell r="DO27">
            <v>400</v>
          </cell>
          <cell r="DP27">
            <v>392</v>
          </cell>
          <cell r="DQ27">
            <v>384</v>
          </cell>
          <cell r="DR27">
            <v>424</v>
          </cell>
          <cell r="DS27">
            <v>392</v>
          </cell>
          <cell r="DT27">
            <v>352</v>
          </cell>
          <cell r="DU27">
            <v>392</v>
          </cell>
          <cell r="DV27">
            <v>384</v>
          </cell>
          <cell r="DW27">
            <v>392</v>
          </cell>
          <cell r="DX27">
            <v>384</v>
          </cell>
          <cell r="DY27">
            <v>408</v>
          </cell>
          <cell r="DZ27">
            <v>376</v>
          </cell>
          <cell r="EA27">
            <v>416</v>
          </cell>
          <cell r="EB27">
            <v>376</v>
          </cell>
          <cell r="EC27">
            <v>384</v>
          </cell>
          <cell r="ED27">
            <v>424</v>
          </cell>
          <cell r="EE27">
            <v>392</v>
          </cell>
          <cell r="EF27">
            <v>352</v>
          </cell>
          <cell r="EG27">
            <v>408</v>
          </cell>
          <cell r="EH27">
            <v>368</v>
          </cell>
          <cell r="EI27">
            <v>392</v>
          </cell>
          <cell r="EJ27">
            <v>400</v>
          </cell>
          <cell r="EK27">
            <v>392</v>
          </cell>
          <cell r="EL27">
            <v>392</v>
          </cell>
          <cell r="EM27">
            <v>400</v>
          </cell>
          <cell r="EN27">
            <v>376</v>
          </cell>
          <cell r="EO27">
            <v>400</v>
          </cell>
          <cell r="EP27">
            <v>408</v>
          </cell>
          <cell r="EQ27">
            <v>392</v>
          </cell>
          <cell r="ER27">
            <v>376</v>
          </cell>
          <cell r="ES27">
            <v>392</v>
          </cell>
          <cell r="ET27">
            <v>368</v>
          </cell>
          <cell r="EU27">
            <v>424</v>
          </cell>
          <cell r="EV27">
            <v>368</v>
          </cell>
          <cell r="EW27">
            <v>392</v>
          </cell>
          <cell r="EX27">
            <v>408</v>
          </cell>
          <cell r="EY27">
            <v>384</v>
          </cell>
          <cell r="EZ27">
            <v>392</v>
          </cell>
          <cell r="FA27">
            <v>400</v>
          </cell>
          <cell r="FB27">
            <v>392</v>
          </cell>
          <cell r="FC27">
            <v>424</v>
          </cell>
          <cell r="FD27">
            <v>352</v>
          </cell>
          <cell r="FE27">
            <v>376</v>
          </cell>
          <cell r="FF27">
            <v>368</v>
          </cell>
          <cell r="FG27">
            <v>424</v>
          </cell>
          <cell r="FH27">
            <v>368</v>
          </cell>
          <cell r="FI27">
            <v>408</v>
          </cell>
          <cell r="FJ27">
            <v>392</v>
          </cell>
          <cell r="FK27">
            <v>384</v>
          </cell>
          <cell r="FL27">
            <v>408</v>
          </cell>
          <cell r="FM27">
            <v>384</v>
          </cell>
          <cell r="FN27">
            <v>392</v>
          </cell>
          <cell r="FO27">
            <v>424</v>
          </cell>
          <cell r="FP27">
            <v>352</v>
          </cell>
          <cell r="FQ27">
            <v>376</v>
          </cell>
          <cell r="FR27">
            <v>384</v>
          </cell>
          <cell r="FS27">
            <v>408</v>
          </cell>
          <cell r="FT27">
            <v>368</v>
          </cell>
          <cell r="FU27">
            <v>424</v>
          </cell>
          <cell r="FV27">
            <v>376</v>
          </cell>
          <cell r="FW27">
            <v>384</v>
          </cell>
          <cell r="FX27">
            <v>408</v>
          </cell>
          <cell r="FY27">
            <v>384</v>
          </cell>
          <cell r="FZ27">
            <v>408</v>
          </cell>
          <cell r="GA27">
            <v>408</v>
          </cell>
          <cell r="GB27">
            <v>352</v>
          </cell>
          <cell r="GC27">
            <v>376</v>
          </cell>
          <cell r="GD27">
            <v>400</v>
          </cell>
          <cell r="GE27">
            <v>392</v>
          </cell>
          <cell r="GF27">
            <v>368</v>
          </cell>
          <cell r="GG27">
            <v>424</v>
          </cell>
          <cell r="GH27">
            <v>376</v>
          </cell>
          <cell r="GI27">
            <v>400</v>
          </cell>
          <cell r="GJ27">
            <v>392</v>
          </cell>
          <cell r="GK27">
            <v>384</v>
          </cell>
          <cell r="GL27">
            <v>424</v>
          </cell>
          <cell r="GM27">
            <v>392</v>
          </cell>
          <cell r="GN27">
            <v>360</v>
          </cell>
          <cell r="GO27">
            <v>408</v>
          </cell>
          <cell r="GP27">
            <v>368</v>
          </cell>
          <cell r="GQ27">
            <v>392</v>
          </cell>
          <cell r="GR27">
            <v>400</v>
          </cell>
          <cell r="GS27">
            <v>392</v>
          </cell>
          <cell r="GT27">
            <v>392</v>
          </cell>
          <cell r="GU27">
            <v>400</v>
          </cell>
          <cell r="GV27">
            <v>376</v>
          </cell>
          <cell r="GW27">
            <v>400</v>
          </cell>
          <cell r="GX27">
            <v>408</v>
          </cell>
          <cell r="GY27">
            <v>392</v>
          </cell>
          <cell r="GZ27">
            <v>352</v>
          </cell>
          <cell r="HA27">
            <v>408</v>
          </cell>
          <cell r="HB27">
            <v>368</v>
          </cell>
          <cell r="HC27">
            <v>408</v>
          </cell>
          <cell r="HD27">
            <v>384</v>
          </cell>
          <cell r="HE27">
            <v>392</v>
          </cell>
          <cell r="HF27">
            <v>408</v>
          </cell>
          <cell r="HG27">
            <v>384</v>
          </cell>
          <cell r="HH27">
            <v>376</v>
          </cell>
          <cell r="HI27">
            <v>416</v>
          </cell>
          <cell r="HJ27">
            <v>392</v>
          </cell>
          <cell r="HK27">
            <v>408</v>
          </cell>
          <cell r="HL27">
            <v>352</v>
          </cell>
          <cell r="HM27">
            <v>392</v>
          </cell>
          <cell r="HN27">
            <v>368</v>
          </cell>
          <cell r="HO27">
            <v>424</v>
          </cell>
          <cell r="HP27">
            <v>368</v>
          </cell>
          <cell r="HQ27">
            <v>392</v>
          </cell>
          <cell r="HR27">
            <v>408</v>
          </cell>
          <cell r="HS27">
            <v>384</v>
          </cell>
          <cell r="HT27">
            <v>392</v>
          </cell>
          <cell r="HU27">
            <v>400</v>
          </cell>
          <cell r="HV27">
            <v>392</v>
          </cell>
          <cell r="HW27">
            <v>424</v>
          </cell>
          <cell r="HX27">
            <v>352</v>
          </cell>
          <cell r="HY27">
            <v>376</v>
          </cell>
          <cell r="HZ27">
            <v>368</v>
          </cell>
          <cell r="IA27">
            <v>424</v>
          </cell>
          <cell r="IB27">
            <v>368</v>
          </cell>
          <cell r="IC27">
            <v>408</v>
          </cell>
          <cell r="ID27">
            <v>392</v>
          </cell>
          <cell r="IE27">
            <v>384</v>
          </cell>
          <cell r="IF27">
            <v>408</v>
          </cell>
          <cell r="IG27">
            <v>384</v>
          </cell>
          <cell r="IH27">
            <v>392</v>
          </cell>
          <cell r="II27">
            <v>424</v>
          </cell>
          <cell r="IJ27">
            <v>360</v>
          </cell>
          <cell r="IK27">
            <v>376</v>
          </cell>
          <cell r="IL27">
            <v>400</v>
          </cell>
          <cell r="IM27">
            <v>392</v>
          </cell>
          <cell r="IN27">
            <v>368</v>
          </cell>
          <cell r="IO27">
            <v>424</v>
          </cell>
          <cell r="IP27">
            <v>376</v>
          </cell>
          <cell r="IQ27">
            <v>400</v>
          </cell>
          <cell r="IR27">
            <v>392</v>
          </cell>
          <cell r="IS27">
            <v>384</v>
          </cell>
          <cell r="IT27">
            <v>424</v>
          </cell>
        </row>
        <row r="28">
          <cell r="C28">
            <v>744</v>
          </cell>
          <cell r="D28">
            <v>696</v>
          </cell>
          <cell r="E28">
            <v>744</v>
          </cell>
          <cell r="F28">
            <v>720</v>
          </cell>
          <cell r="G28">
            <v>744</v>
          </cell>
          <cell r="H28">
            <v>720</v>
          </cell>
          <cell r="I28">
            <v>744</v>
          </cell>
          <cell r="J28">
            <v>744</v>
          </cell>
          <cell r="K28">
            <v>720</v>
          </cell>
          <cell r="L28">
            <v>744</v>
          </cell>
          <cell r="M28">
            <v>720</v>
          </cell>
          <cell r="N28">
            <v>744</v>
          </cell>
          <cell r="O28">
            <v>744</v>
          </cell>
          <cell r="P28">
            <v>672</v>
          </cell>
          <cell r="Q28">
            <v>744</v>
          </cell>
          <cell r="R28">
            <v>720</v>
          </cell>
          <cell r="S28">
            <v>744</v>
          </cell>
          <cell r="T28">
            <v>720</v>
          </cell>
          <cell r="U28">
            <v>744</v>
          </cell>
          <cell r="V28">
            <v>744</v>
          </cell>
          <cell r="W28">
            <v>720</v>
          </cell>
          <cell r="X28">
            <v>744</v>
          </cell>
          <cell r="Y28">
            <v>720</v>
          </cell>
          <cell r="Z28">
            <v>744</v>
          </cell>
          <cell r="AA28">
            <v>744</v>
          </cell>
          <cell r="AB28">
            <v>672</v>
          </cell>
          <cell r="AC28">
            <v>744</v>
          </cell>
          <cell r="AD28">
            <v>720</v>
          </cell>
          <cell r="AE28">
            <v>744</v>
          </cell>
          <cell r="AF28">
            <v>720</v>
          </cell>
          <cell r="AG28">
            <v>744</v>
          </cell>
          <cell r="AH28">
            <v>744</v>
          </cell>
          <cell r="AI28">
            <v>720</v>
          </cell>
          <cell r="AJ28">
            <v>744</v>
          </cell>
          <cell r="AK28">
            <v>720</v>
          </cell>
          <cell r="AL28">
            <v>744</v>
          </cell>
          <cell r="AM28">
            <v>744</v>
          </cell>
          <cell r="AN28">
            <v>672</v>
          </cell>
          <cell r="AO28">
            <v>744</v>
          </cell>
          <cell r="AP28">
            <v>720</v>
          </cell>
          <cell r="AQ28">
            <v>744</v>
          </cell>
          <cell r="AR28">
            <v>720</v>
          </cell>
          <cell r="AS28">
            <v>744</v>
          </cell>
          <cell r="AT28">
            <v>744</v>
          </cell>
          <cell r="AU28">
            <v>720</v>
          </cell>
          <cell r="AV28">
            <v>744</v>
          </cell>
          <cell r="AW28">
            <v>720</v>
          </cell>
          <cell r="AX28">
            <v>744</v>
          </cell>
          <cell r="AY28">
            <v>744</v>
          </cell>
          <cell r="AZ28">
            <v>696</v>
          </cell>
          <cell r="BA28">
            <v>744</v>
          </cell>
          <cell r="BB28">
            <v>720</v>
          </cell>
          <cell r="BC28">
            <v>744</v>
          </cell>
          <cell r="BD28">
            <v>720</v>
          </cell>
          <cell r="BE28">
            <v>744</v>
          </cell>
          <cell r="BF28">
            <v>744</v>
          </cell>
          <cell r="BG28">
            <v>720</v>
          </cell>
          <cell r="BH28">
            <v>744</v>
          </cell>
          <cell r="BI28">
            <v>720</v>
          </cell>
          <cell r="BJ28">
            <v>744</v>
          </cell>
          <cell r="BK28">
            <v>744</v>
          </cell>
          <cell r="BL28">
            <v>672</v>
          </cell>
          <cell r="BM28">
            <v>744</v>
          </cell>
          <cell r="BN28">
            <v>720</v>
          </cell>
          <cell r="BO28">
            <v>744</v>
          </cell>
          <cell r="BP28">
            <v>720</v>
          </cell>
          <cell r="BQ28">
            <v>744</v>
          </cell>
          <cell r="BR28">
            <v>744</v>
          </cell>
          <cell r="BS28">
            <v>720</v>
          </cell>
          <cell r="BT28">
            <v>744</v>
          </cell>
          <cell r="BU28">
            <v>720</v>
          </cell>
          <cell r="BV28">
            <v>744</v>
          </cell>
          <cell r="BW28">
            <v>744</v>
          </cell>
          <cell r="BX28">
            <v>672</v>
          </cell>
          <cell r="BY28">
            <v>744</v>
          </cell>
          <cell r="BZ28">
            <v>720</v>
          </cell>
          <cell r="CA28">
            <v>744</v>
          </cell>
          <cell r="CB28">
            <v>720</v>
          </cell>
          <cell r="CC28">
            <v>744</v>
          </cell>
          <cell r="CD28">
            <v>744</v>
          </cell>
          <cell r="CE28">
            <v>720</v>
          </cell>
          <cell r="CF28">
            <v>744</v>
          </cell>
          <cell r="CG28">
            <v>720</v>
          </cell>
          <cell r="CH28">
            <v>744</v>
          </cell>
          <cell r="CI28">
            <v>744</v>
          </cell>
          <cell r="CJ28">
            <v>672</v>
          </cell>
          <cell r="CK28">
            <v>744</v>
          </cell>
          <cell r="CL28">
            <v>720</v>
          </cell>
          <cell r="CM28">
            <v>744</v>
          </cell>
          <cell r="CN28">
            <v>720</v>
          </cell>
          <cell r="CO28">
            <v>744</v>
          </cell>
          <cell r="CP28">
            <v>744</v>
          </cell>
          <cell r="CQ28">
            <v>720</v>
          </cell>
          <cell r="CR28">
            <v>744</v>
          </cell>
          <cell r="CS28">
            <v>720</v>
          </cell>
          <cell r="CT28">
            <v>744</v>
          </cell>
          <cell r="CU28">
            <v>744</v>
          </cell>
          <cell r="CV28">
            <v>696</v>
          </cell>
          <cell r="CW28">
            <v>744</v>
          </cell>
          <cell r="CX28">
            <v>720</v>
          </cell>
          <cell r="CY28">
            <v>744</v>
          </cell>
          <cell r="CZ28">
            <v>720</v>
          </cell>
          <cell r="DA28">
            <v>744</v>
          </cell>
          <cell r="DB28">
            <v>744</v>
          </cell>
          <cell r="DC28">
            <v>720</v>
          </cell>
          <cell r="DD28">
            <v>744</v>
          </cell>
          <cell r="DE28">
            <v>720</v>
          </cell>
          <cell r="DF28">
            <v>744</v>
          </cell>
          <cell r="DG28">
            <v>744</v>
          </cell>
          <cell r="DH28">
            <v>672</v>
          </cell>
          <cell r="DI28">
            <v>744</v>
          </cell>
          <cell r="DJ28">
            <v>720</v>
          </cell>
          <cell r="DK28">
            <v>744</v>
          </cell>
          <cell r="DL28">
            <v>720</v>
          </cell>
          <cell r="DM28">
            <v>744</v>
          </cell>
          <cell r="DN28">
            <v>744</v>
          </cell>
          <cell r="DO28">
            <v>720</v>
          </cell>
          <cell r="DP28">
            <v>744</v>
          </cell>
          <cell r="DQ28">
            <v>720</v>
          </cell>
          <cell r="DR28">
            <v>744</v>
          </cell>
          <cell r="DS28">
            <v>744</v>
          </cell>
          <cell r="DT28">
            <v>672</v>
          </cell>
          <cell r="DU28">
            <v>744</v>
          </cell>
          <cell r="DV28">
            <v>720</v>
          </cell>
          <cell r="DW28">
            <v>744</v>
          </cell>
          <cell r="DX28">
            <v>720</v>
          </cell>
          <cell r="DY28">
            <v>744</v>
          </cell>
          <cell r="DZ28">
            <v>744</v>
          </cell>
          <cell r="EA28">
            <v>720</v>
          </cell>
          <cell r="EB28">
            <v>744</v>
          </cell>
          <cell r="EC28">
            <v>720</v>
          </cell>
          <cell r="ED28">
            <v>744</v>
          </cell>
          <cell r="EE28">
            <v>744</v>
          </cell>
          <cell r="EF28">
            <v>672</v>
          </cell>
          <cell r="EG28">
            <v>744</v>
          </cell>
          <cell r="EH28">
            <v>720</v>
          </cell>
          <cell r="EI28">
            <v>744</v>
          </cell>
          <cell r="EJ28">
            <v>720</v>
          </cell>
          <cell r="EK28">
            <v>744</v>
          </cell>
          <cell r="EL28">
            <v>744</v>
          </cell>
          <cell r="EM28">
            <v>720</v>
          </cell>
          <cell r="EN28">
            <v>744</v>
          </cell>
          <cell r="EO28">
            <v>720</v>
          </cell>
          <cell r="EP28">
            <v>744</v>
          </cell>
          <cell r="EQ28">
            <v>744</v>
          </cell>
          <cell r="ER28">
            <v>696</v>
          </cell>
          <cell r="ES28">
            <v>744</v>
          </cell>
          <cell r="ET28">
            <v>720</v>
          </cell>
          <cell r="EU28">
            <v>744</v>
          </cell>
          <cell r="EV28">
            <v>720</v>
          </cell>
          <cell r="EW28">
            <v>744</v>
          </cell>
          <cell r="EX28">
            <v>744</v>
          </cell>
          <cell r="EY28">
            <v>720</v>
          </cell>
          <cell r="EZ28">
            <v>744</v>
          </cell>
          <cell r="FA28">
            <v>720</v>
          </cell>
          <cell r="FB28">
            <v>744</v>
          </cell>
          <cell r="FC28">
            <v>744</v>
          </cell>
          <cell r="FD28">
            <v>672</v>
          </cell>
          <cell r="FE28">
            <v>744</v>
          </cell>
          <cell r="FF28">
            <v>720</v>
          </cell>
          <cell r="FG28">
            <v>744</v>
          </cell>
          <cell r="FH28">
            <v>720</v>
          </cell>
          <cell r="FI28">
            <v>744</v>
          </cell>
          <cell r="FJ28">
            <v>744</v>
          </cell>
          <cell r="FK28">
            <v>720</v>
          </cell>
          <cell r="FL28">
            <v>744</v>
          </cell>
          <cell r="FM28">
            <v>720</v>
          </cell>
          <cell r="FN28">
            <v>744</v>
          </cell>
          <cell r="FO28">
            <v>744</v>
          </cell>
          <cell r="FP28">
            <v>672</v>
          </cell>
          <cell r="FQ28">
            <v>744</v>
          </cell>
          <cell r="FR28">
            <v>720</v>
          </cell>
          <cell r="FS28">
            <v>744</v>
          </cell>
          <cell r="FT28">
            <v>720</v>
          </cell>
          <cell r="FU28">
            <v>744</v>
          </cell>
          <cell r="FV28">
            <v>744</v>
          </cell>
          <cell r="FW28">
            <v>720</v>
          </cell>
          <cell r="FX28">
            <v>744</v>
          </cell>
          <cell r="FY28">
            <v>720</v>
          </cell>
          <cell r="FZ28">
            <v>744</v>
          </cell>
          <cell r="GA28">
            <v>744</v>
          </cell>
          <cell r="GB28">
            <v>672</v>
          </cell>
          <cell r="GC28">
            <v>744</v>
          </cell>
          <cell r="GD28">
            <v>720</v>
          </cell>
          <cell r="GE28">
            <v>744</v>
          </cell>
          <cell r="GF28">
            <v>720</v>
          </cell>
          <cell r="GG28">
            <v>744</v>
          </cell>
          <cell r="GH28">
            <v>744</v>
          </cell>
          <cell r="GI28">
            <v>720</v>
          </cell>
          <cell r="GJ28">
            <v>744</v>
          </cell>
          <cell r="GK28">
            <v>720</v>
          </cell>
          <cell r="GL28">
            <v>744</v>
          </cell>
          <cell r="GM28">
            <v>744</v>
          </cell>
          <cell r="GN28">
            <v>696</v>
          </cell>
          <cell r="GO28">
            <v>744</v>
          </cell>
          <cell r="GP28">
            <v>720</v>
          </cell>
          <cell r="GQ28">
            <v>744</v>
          </cell>
          <cell r="GR28">
            <v>720</v>
          </cell>
          <cell r="GS28">
            <v>744</v>
          </cell>
          <cell r="GT28">
            <v>744</v>
          </cell>
          <cell r="GU28">
            <v>720</v>
          </cell>
          <cell r="GV28">
            <v>744</v>
          </cell>
          <cell r="GW28">
            <v>720</v>
          </cell>
          <cell r="GX28">
            <v>744</v>
          </cell>
          <cell r="GY28">
            <v>744</v>
          </cell>
          <cell r="GZ28">
            <v>672</v>
          </cell>
          <cell r="HA28">
            <v>744</v>
          </cell>
          <cell r="HB28">
            <v>720</v>
          </cell>
          <cell r="HC28">
            <v>744</v>
          </cell>
          <cell r="HD28">
            <v>720</v>
          </cell>
          <cell r="HE28">
            <v>744</v>
          </cell>
          <cell r="HF28">
            <v>744</v>
          </cell>
          <cell r="HG28">
            <v>720</v>
          </cell>
          <cell r="HH28">
            <v>744</v>
          </cell>
          <cell r="HI28">
            <v>720</v>
          </cell>
          <cell r="HJ28">
            <v>744</v>
          </cell>
          <cell r="HK28">
            <v>744</v>
          </cell>
          <cell r="HL28">
            <v>672</v>
          </cell>
          <cell r="HM28">
            <v>744</v>
          </cell>
          <cell r="HN28">
            <v>720</v>
          </cell>
          <cell r="HO28">
            <v>744</v>
          </cell>
          <cell r="HP28">
            <v>720</v>
          </cell>
          <cell r="HQ28">
            <v>744</v>
          </cell>
          <cell r="HR28">
            <v>744</v>
          </cell>
          <cell r="HS28">
            <v>720</v>
          </cell>
          <cell r="HT28">
            <v>744</v>
          </cell>
          <cell r="HU28">
            <v>720</v>
          </cell>
          <cell r="HV28">
            <v>744</v>
          </cell>
          <cell r="HW28">
            <v>744</v>
          </cell>
          <cell r="HX28">
            <v>672</v>
          </cell>
          <cell r="HY28">
            <v>744</v>
          </cell>
          <cell r="HZ28">
            <v>720</v>
          </cell>
          <cell r="IA28">
            <v>744</v>
          </cell>
          <cell r="IB28">
            <v>720</v>
          </cell>
          <cell r="IC28">
            <v>744</v>
          </cell>
          <cell r="ID28">
            <v>744</v>
          </cell>
          <cell r="IE28">
            <v>720</v>
          </cell>
          <cell r="IF28">
            <v>744</v>
          </cell>
          <cell r="IG28">
            <v>720</v>
          </cell>
          <cell r="IH28">
            <v>744</v>
          </cell>
          <cell r="II28">
            <v>744</v>
          </cell>
          <cell r="IJ28">
            <v>696</v>
          </cell>
          <cell r="IK28">
            <v>744</v>
          </cell>
          <cell r="IL28">
            <v>720</v>
          </cell>
          <cell r="IM28">
            <v>744</v>
          </cell>
          <cell r="IN28">
            <v>720</v>
          </cell>
          <cell r="IO28">
            <v>744</v>
          </cell>
          <cell r="IP28">
            <v>744</v>
          </cell>
          <cell r="IQ28">
            <v>720</v>
          </cell>
          <cell r="IR28">
            <v>744</v>
          </cell>
          <cell r="IS28">
            <v>720</v>
          </cell>
          <cell r="IT28">
            <v>744</v>
          </cell>
        </row>
        <row r="29">
          <cell r="C29">
            <v>392</v>
          </cell>
          <cell r="D29">
            <v>360</v>
          </cell>
          <cell r="E29">
            <v>408</v>
          </cell>
          <cell r="F29">
            <v>367</v>
          </cell>
          <cell r="G29">
            <v>408</v>
          </cell>
          <cell r="H29">
            <v>384</v>
          </cell>
          <cell r="I29">
            <v>392</v>
          </cell>
          <cell r="J29">
            <v>408</v>
          </cell>
          <cell r="K29">
            <v>384</v>
          </cell>
          <cell r="L29">
            <v>377</v>
          </cell>
          <cell r="M29">
            <v>416</v>
          </cell>
          <cell r="N29">
            <v>392</v>
          </cell>
          <cell r="O29">
            <v>408</v>
          </cell>
          <cell r="P29">
            <v>352</v>
          </cell>
          <cell r="Q29">
            <v>392</v>
          </cell>
          <cell r="R29">
            <v>367</v>
          </cell>
          <cell r="S29">
            <v>424</v>
          </cell>
          <cell r="T29">
            <v>368</v>
          </cell>
          <cell r="U29">
            <v>392</v>
          </cell>
          <cell r="V29">
            <v>408</v>
          </cell>
          <cell r="W29">
            <v>384</v>
          </cell>
          <cell r="X29">
            <v>393</v>
          </cell>
          <cell r="Y29">
            <v>400</v>
          </cell>
          <cell r="Z29">
            <v>392</v>
          </cell>
          <cell r="AA29">
            <v>424</v>
          </cell>
          <cell r="AB29">
            <v>352</v>
          </cell>
          <cell r="AC29">
            <v>376</v>
          </cell>
          <cell r="AD29">
            <v>367</v>
          </cell>
          <cell r="AE29">
            <v>424</v>
          </cell>
          <cell r="AF29">
            <v>368</v>
          </cell>
          <cell r="AG29">
            <v>408</v>
          </cell>
          <cell r="AH29">
            <v>392</v>
          </cell>
          <cell r="AI29">
            <v>384</v>
          </cell>
          <cell r="AJ29">
            <v>409</v>
          </cell>
          <cell r="AK29">
            <v>384</v>
          </cell>
          <cell r="AL29">
            <v>392</v>
          </cell>
          <cell r="AM29">
            <v>424</v>
          </cell>
          <cell r="AN29">
            <v>352</v>
          </cell>
          <cell r="AO29">
            <v>376</v>
          </cell>
          <cell r="AP29">
            <v>383</v>
          </cell>
          <cell r="AQ29">
            <v>408</v>
          </cell>
          <cell r="AR29">
            <v>368</v>
          </cell>
          <cell r="AS29">
            <v>424</v>
          </cell>
          <cell r="AT29">
            <v>376</v>
          </cell>
          <cell r="AU29">
            <v>384</v>
          </cell>
          <cell r="AV29">
            <v>409</v>
          </cell>
          <cell r="AW29">
            <v>384</v>
          </cell>
          <cell r="AX29">
            <v>408</v>
          </cell>
          <cell r="AY29">
            <v>408</v>
          </cell>
          <cell r="AZ29">
            <v>360</v>
          </cell>
          <cell r="BA29">
            <v>392</v>
          </cell>
          <cell r="BB29">
            <v>383</v>
          </cell>
          <cell r="BC29">
            <v>392</v>
          </cell>
          <cell r="BD29">
            <v>384</v>
          </cell>
          <cell r="BE29">
            <v>408</v>
          </cell>
          <cell r="BF29">
            <v>376</v>
          </cell>
          <cell r="BG29">
            <v>416</v>
          </cell>
          <cell r="BH29">
            <v>377</v>
          </cell>
          <cell r="BI29">
            <v>384</v>
          </cell>
          <cell r="BJ29">
            <v>424</v>
          </cell>
          <cell r="BK29">
            <v>392</v>
          </cell>
          <cell r="BL29">
            <v>352</v>
          </cell>
          <cell r="BM29">
            <v>408</v>
          </cell>
          <cell r="BN29">
            <v>367</v>
          </cell>
          <cell r="BO29">
            <v>392</v>
          </cell>
          <cell r="BP29">
            <v>400</v>
          </cell>
          <cell r="BQ29">
            <v>392</v>
          </cell>
          <cell r="BR29">
            <v>392</v>
          </cell>
          <cell r="BS29">
            <v>400</v>
          </cell>
          <cell r="BT29">
            <v>377</v>
          </cell>
          <cell r="BU29">
            <v>400</v>
          </cell>
          <cell r="BV29">
            <v>408</v>
          </cell>
          <cell r="BW29">
            <v>392</v>
          </cell>
          <cell r="BX29">
            <v>352</v>
          </cell>
          <cell r="BY29">
            <v>408</v>
          </cell>
          <cell r="BZ29">
            <v>367</v>
          </cell>
          <cell r="CA29">
            <v>408</v>
          </cell>
          <cell r="CB29">
            <v>384</v>
          </cell>
          <cell r="CC29">
            <v>392</v>
          </cell>
          <cell r="CD29">
            <v>408</v>
          </cell>
          <cell r="CE29">
            <v>384</v>
          </cell>
          <cell r="CF29">
            <v>377</v>
          </cell>
          <cell r="CG29">
            <v>416</v>
          </cell>
          <cell r="CH29">
            <v>392</v>
          </cell>
          <cell r="CI29">
            <v>408</v>
          </cell>
          <cell r="CJ29">
            <v>352</v>
          </cell>
          <cell r="CK29">
            <v>392</v>
          </cell>
          <cell r="CL29">
            <v>367</v>
          </cell>
          <cell r="CM29">
            <v>424</v>
          </cell>
          <cell r="CN29">
            <v>368</v>
          </cell>
          <cell r="CO29">
            <v>392</v>
          </cell>
          <cell r="CP29">
            <v>408</v>
          </cell>
          <cell r="CQ29">
            <v>384</v>
          </cell>
          <cell r="CR29">
            <v>393</v>
          </cell>
          <cell r="CS29">
            <v>400</v>
          </cell>
          <cell r="CT29">
            <v>392</v>
          </cell>
          <cell r="CU29">
            <v>424</v>
          </cell>
          <cell r="CV29">
            <v>360</v>
          </cell>
          <cell r="CW29">
            <v>376</v>
          </cell>
          <cell r="CX29">
            <v>383</v>
          </cell>
          <cell r="CY29">
            <v>408</v>
          </cell>
          <cell r="CZ29">
            <v>368</v>
          </cell>
          <cell r="DA29">
            <v>424</v>
          </cell>
          <cell r="DB29">
            <v>376</v>
          </cell>
          <cell r="DC29">
            <v>384</v>
          </cell>
          <cell r="DD29">
            <v>409</v>
          </cell>
          <cell r="DE29">
            <v>384</v>
          </cell>
          <cell r="DF29">
            <v>408</v>
          </cell>
          <cell r="DG29">
            <v>408</v>
          </cell>
          <cell r="DH29">
            <v>352</v>
          </cell>
          <cell r="DI29">
            <v>376</v>
          </cell>
          <cell r="DJ29">
            <v>399</v>
          </cell>
          <cell r="DK29">
            <v>392</v>
          </cell>
          <cell r="DL29">
            <v>368</v>
          </cell>
          <cell r="DM29">
            <v>424</v>
          </cell>
          <cell r="DN29">
            <v>376</v>
          </cell>
          <cell r="DO29">
            <v>400</v>
          </cell>
          <cell r="DP29">
            <v>393</v>
          </cell>
          <cell r="DQ29">
            <v>384</v>
          </cell>
          <cell r="DR29">
            <v>424</v>
          </cell>
          <cell r="DS29">
            <v>392</v>
          </cell>
          <cell r="DT29">
            <v>352</v>
          </cell>
          <cell r="DU29">
            <v>392</v>
          </cell>
          <cell r="DV29">
            <v>383</v>
          </cell>
          <cell r="DW29">
            <v>392</v>
          </cell>
          <cell r="DX29">
            <v>384</v>
          </cell>
          <cell r="DY29">
            <v>408</v>
          </cell>
          <cell r="DZ29">
            <v>376</v>
          </cell>
          <cell r="EA29">
            <v>416</v>
          </cell>
          <cell r="EB29">
            <v>377</v>
          </cell>
          <cell r="EC29">
            <v>384</v>
          </cell>
          <cell r="ED29">
            <v>424</v>
          </cell>
          <cell r="EE29">
            <v>392</v>
          </cell>
          <cell r="EF29">
            <v>352</v>
          </cell>
          <cell r="EG29">
            <v>408</v>
          </cell>
          <cell r="EH29">
            <v>367</v>
          </cell>
          <cell r="EI29">
            <v>392</v>
          </cell>
          <cell r="EJ29">
            <v>400</v>
          </cell>
          <cell r="EK29">
            <v>392</v>
          </cell>
          <cell r="EL29">
            <v>392</v>
          </cell>
          <cell r="EM29">
            <v>400</v>
          </cell>
          <cell r="EN29">
            <v>377</v>
          </cell>
          <cell r="EO29">
            <v>400</v>
          </cell>
          <cell r="EP29">
            <v>408</v>
          </cell>
          <cell r="EQ29">
            <v>392</v>
          </cell>
          <cell r="ER29">
            <v>376</v>
          </cell>
          <cell r="ES29">
            <v>392</v>
          </cell>
          <cell r="ET29">
            <v>367</v>
          </cell>
          <cell r="EU29">
            <v>424</v>
          </cell>
          <cell r="EV29">
            <v>368</v>
          </cell>
          <cell r="EW29">
            <v>392</v>
          </cell>
          <cell r="EX29">
            <v>408</v>
          </cell>
          <cell r="EY29">
            <v>384</v>
          </cell>
          <cell r="EZ29">
            <v>393</v>
          </cell>
          <cell r="FA29">
            <v>400</v>
          </cell>
          <cell r="FB29">
            <v>392</v>
          </cell>
          <cell r="FC29">
            <v>424</v>
          </cell>
          <cell r="FD29">
            <v>352</v>
          </cell>
          <cell r="FE29">
            <v>376</v>
          </cell>
          <cell r="FF29">
            <v>367</v>
          </cell>
          <cell r="FG29">
            <v>424</v>
          </cell>
          <cell r="FH29">
            <v>368</v>
          </cell>
          <cell r="FI29">
            <v>408</v>
          </cell>
          <cell r="FJ29">
            <v>392</v>
          </cell>
          <cell r="FK29">
            <v>384</v>
          </cell>
          <cell r="FL29">
            <v>409</v>
          </cell>
          <cell r="FM29">
            <v>384</v>
          </cell>
          <cell r="FN29">
            <v>392</v>
          </cell>
          <cell r="FO29">
            <v>424</v>
          </cell>
          <cell r="FP29">
            <v>352</v>
          </cell>
          <cell r="FQ29">
            <v>376</v>
          </cell>
          <cell r="FR29">
            <v>383</v>
          </cell>
          <cell r="FS29">
            <v>408</v>
          </cell>
          <cell r="FT29">
            <v>368</v>
          </cell>
          <cell r="FU29">
            <v>424</v>
          </cell>
          <cell r="FV29">
            <v>376</v>
          </cell>
          <cell r="FW29">
            <v>384</v>
          </cell>
          <cell r="FX29">
            <v>409</v>
          </cell>
          <cell r="FY29">
            <v>384</v>
          </cell>
          <cell r="FZ29">
            <v>408</v>
          </cell>
          <cell r="GA29">
            <v>408</v>
          </cell>
          <cell r="GB29">
            <v>352</v>
          </cell>
          <cell r="GC29">
            <v>376</v>
          </cell>
          <cell r="GD29">
            <v>399</v>
          </cell>
          <cell r="GE29">
            <v>392</v>
          </cell>
          <cell r="GF29">
            <v>368</v>
          </cell>
          <cell r="GG29">
            <v>424</v>
          </cell>
          <cell r="GH29">
            <v>376</v>
          </cell>
          <cell r="GI29">
            <v>400</v>
          </cell>
          <cell r="GJ29">
            <v>393</v>
          </cell>
          <cell r="GK29">
            <v>384</v>
          </cell>
          <cell r="GL29">
            <v>424</v>
          </cell>
          <cell r="GM29">
            <v>392</v>
          </cell>
          <cell r="GN29">
            <v>360</v>
          </cell>
          <cell r="GO29">
            <v>408</v>
          </cell>
          <cell r="GP29">
            <v>367</v>
          </cell>
          <cell r="GQ29">
            <v>392</v>
          </cell>
          <cell r="GR29">
            <v>400</v>
          </cell>
          <cell r="GS29">
            <v>392</v>
          </cell>
          <cell r="GT29">
            <v>392</v>
          </cell>
          <cell r="GU29">
            <v>400</v>
          </cell>
          <cell r="GV29">
            <v>377</v>
          </cell>
          <cell r="GW29">
            <v>400</v>
          </cell>
          <cell r="GX29">
            <v>408</v>
          </cell>
          <cell r="GY29">
            <v>392</v>
          </cell>
          <cell r="GZ29">
            <v>352</v>
          </cell>
          <cell r="HA29">
            <v>408</v>
          </cell>
          <cell r="HB29">
            <v>367</v>
          </cell>
          <cell r="HC29">
            <v>408</v>
          </cell>
          <cell r="HD29">
            <v>384</v>
          </cell>
          <cell r="HE29">
            <v>392</v>
          </cell>
          <cell r="HF29">
            <v>408</v>
          </cell>
          <cell r="HG29">
            <v>384</v>
          </cell>
          <cell r="HH29">
            <v>377</v>
          </cell>
          <cell r="HI29">
            <v>416</v>
          </cell>
          <cell r="HJ29">
            <v>392</v>
          </cell>
          <cell r="HK29">
            <v>408</v>
          </cell>
          <cell r="HL29">
            <v>352</v>
          </cell>
          <cell r="HM29">
            <v>392</v>
          </cell>
          <cell r="HN29">
            <v>367</v>
          </cell>
          <cell r="HO29">
            <v>424</v>
          </cell>
          <cell r="HP29">
            <v>368</v>
          </cell>
          <cell r="HQ29">
            <v>392</v>
          </cell>
          <cell r="HR29">
            <v>408</v>
          </cell>
          <cell r="HS29">
            <v>384</v>
          </cell>
          <cell r="HT29">
            <v>393</v>
          </cell>
          <cell r="HU29">
            <v>400</v>
          </cell>
          <cell r="HV29">
            <v>392</v>
          </cell>
          <cell r="HW29">
            <v>424</v>
          </cell>
          <cell r="HX29">
            <v>352</v>
          </cell>
          <cell r="HY29">
            <v>376</v>
          </cell>
          <cell r="HZ29">
            <v>367</v>
          </cell>
          <cell r="IA29">
            <v>424</v>
          </cell>
          <cell r="IB29">
            <v>368</v>
          </cell>
          <cell r="IC29">
            <v>408</v>
          </cell>
          <cell r="ID29">
            <v>392</v>
          </cell>
          <cell r="IE29">
            <v>384</v>
          </cell>
          <cell r="IF29">
            <v>409</v>
          </cell>
          <cell r="IG29">
            <v>384</v>
          </cell>
          <cell r="IH29">
            <v>392</v>
          </cell>
          <cell r="II29">
            <v>424</v>
          </cell>
          <cell r="IJ29">
            <v>360</v>
          </cell>
          <cell r="IK29">
            <v>376</v>
          </cell>
          <cell r="IL29">
            <v>399</v>
          </cell>
          <cell r="IM29">
            <v>392</v>
          </cell>
          <cell r="IN29">
            <v>368</v>
          </cell>
          <cell r="IO29">
            <v>424</v>
          </cell>
          <cell r="IP29">
            <v>376</v>
          </cell>
          <cell r="IQ29">
            <v>400</v>
          </cell>
          <cell r="IR29">
            <v>393</v>
          </cell>
          <cell r="IS29">
            <v>384</v>
          </cell>
          <cell r="IT29">
            <v>424</v>
          </cell>
        </row>
      </sheetData>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PIS projection"/>
      <sheetName val="Gateway PIS monthly"/>
      <sheetName val="FERC Form 1 data"/>
      <sheetName val="Sheets"/>
    </sheetNames>
    <sheetDataSet>
      <sheetData sheetId="0" refreshError="1"/>
      <sheetData sheetId="1" refreshError="1">
        <row r="6">
          <cell r="H6">
            <v>2012</v>
          </cell>
          <cell r="S6" t="str">
            <v>Projection</v>
          </cell>
        </row>
        <row r="7">
          <cell r="H7" t="str">
            <v>True-up</v>
          </cell>
          <cell r="S7" t="str">
            <v>True-up</v>
          </cell>
        </row>
        <row r="18">
          <cell r="H18">
            <v>7.3398818350960335E-2</v>
          </cell>
        </row>
        <row r="30">
          <cell r="H30">
            <v>0.20421179118054886</v>
          </cell>
        </row>
        <row r="33">
          <cell r="H33">
            <v>0.22039116736376316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v>779590</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7" refreshError="1"/>
      <sheetData sheetId="28" refreshError="1"/>
      <sheetData sheetId="29" refreshError="1"/>
      <sheetData sheetId="30"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ook-Tax Recon."/>
      <sheetName val="Schedule M's"/>
      <sheetName val="TB"/>
      <sheetName val="Fixed Assets"/>
      <sheetName val="Amort Abandoned(wout tax basis)"/>
      <sheetName val="Amort Abandoned(with tax basis)"/>
      <sheetName val="Depletion"/>
      <sheetName val="Corptax Interface"/>
      <sheetName val="Apportionment"/>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Q41"/>
  <sheetViews>
    <sheetView tabSelected="1" zoomScaleNormal="100" workbookViewId="0">
      <selection activeCell="U21" sqref="U21"/>
    </sheetView>
  </sheetViews>
  <sheetFormatPr defaultRowHeight="15"/>
  <cols>
    <col min="1" max="1" width="9.140625" style="20"/>
    <col min="2" max="2" width="33.28515625" style="20" customWidth="1"/>
    <col min="3" max="3" width="2.140625" style="20" customWidth="1"/>
    <col min="4" max="4" width="11" style="20" customWidth="1"/>
    <col min="5" max="5" width="2.140625" style="20" customWidth="1"/>
    <col min="6" max="6" width="18.7109375" style="20" customWidth="1"/>
    <col min="7" max="7" width="2.140625" style="20" customWidth="1"/>
    <col min="8" max="8" width="15" style="20" customWidth="1"/>
    <col min="9" max="9" width="2.140625" style="20" customWidth="1"/>
    <col min="10" max="10" width="15" style="22" customWidth="1"/>
    <col min="11" max="11" width="2.140625" style="22" customWidth="1"/>
    <col min="12" max="12" width="15" style="20" customWidth="1"/>
    <col min="13" max="13" width="2.140625" style="20" customWidth="1"/>
    <col min="14" max="14" width="14.140625" style="20" customWidth="1"/>
    <col min="15" max="15" width="4.140625" style="20" customWidth="1"/>
    <col min="16" max="16" width="14.140625" style="20" customWidth="1"/>
    <col min="17" max="17" width="2.140625" style="20" customWidth="1"/>
    <col min="18" max="16384" width="9.140625" style="20"/>
  </cols>
  <sheetData>
    <row r="1" spans="2:17" ht="15.75">
      <c r="O1" s="149" t="s">
        <v>555</v>
      </c>
      <c r="P1" s="149"/>
    </row>
    <row r="2" spans="2:17" ht="15.75">
      <c r="B2" s="107"/>
      <c r="O2" s="151" t="s">
        <v>154</v>
      </c>
      <c r="P2" s="151"/>
    </row>
    <row r="3" spans="2:17" ht="15.75">
      <c r="O3" s="150"/>
      <c r="P3" s="150"/>
    </row>
    <row r="4" spans="2:17">
      <c r="B4" s="719" t="s">
        <v>5</v>
      </c>
      <c r="C4" s="719"/>
      <c r="D4" s="719"/>
      <c r="E4" s="719"/>
      <c r="F4" s="719"/>
      <c r="G4" s="719"/>
      <c r="H4" s="719"/>
      <c r="I4" s="719"/>
      <c r="J4" s="719"/>
      <c r="K4" s="719"/>
      <c r="L4" s="719"/>
      <c r="M4" s="719"/>
      <c r="N4" s="719"/>
      <c r="O4" s="719"/>
      <c r="P4" s="719"/>
      <c r="Q4" s="719"/>
    </row>
    <row r="5" spans="2:17">
      <c r="B5" s="719" t="s">
        <v>154</v>
      </c>
      <c r="C5" s="719"/>
      <c r="D5" s="719"/>
      <c r="E5" s="719"/>
      <c r="F5" s="719"/>
      <c r="G5" s="719"/>
      <c r="H5" s="719"/>
      <c r="I5" s="719"/>
      <c r="J5" s="719"/>
      <c r="K5" s="719"/>
      <c r="L5" s="719"/>
      <c r="M5" s="719"/>
      <c r="N5" s="719"/>
      <c r="O5" s="719"/>
      <c r="P5" s="719"/>
      <c r="Q5" s="719"/>
    </row>
    <row r="6" spans="2:17">
      <c r="B6" s="719"/>
      <c r="C6" s="719"/>
      <c r="D6" s="719"/>
      <c r="E6" s="719"/>
      <c r="F6" s="719"/>
      <c r="G6" s="719"/>
      <c r="H6" s="719"/>
      <c r="I6" s="719"/>
      <c r="J6" s="719"/>
      <c r="K6" s="719"/>
      <c r="L6" s="719"/>
      <c r="M6" s="719"/>
      <c r="N6" s="719"/>
      <c r="O6" s="719"/>
      <c r="P6" s="719"/>
      <c r="Q6" s="719"/>
    </row>
    <row r="7" spans="2:17" ht="15.75" thickBot="1"/>
    <row r="8" spans="2:17" ht="45">
      <c r="B8" s="3"/>
      <c r="C8" s="23"/>
      <c r="D8" s="16" t="s">
        <v>541</v>
      </c>
      <c r="E8" s="24"/>
      <c r="F8" s="16" t="s">
        <v>414</v>
      </c>
      <c r="G8" s="24"/>
      <c r="H8" s="16" t="s">
        <v>423</v>
      </c>
      <c r="I8" s="24"/>
      <c r="J8" s="16" t="s">
        <v>422</v>
      </c>
      <c r="K8" s="16"/>
      <c r="L8" s="16" t="s">
        <v>112</v>
      </c>
      <c r="M8" s="24"/>
      <c r="N8" s="16" t="s">
        <v>113</v>
      </c>
      <c r="O8" s="25"/>
    </row>
    <row r="9" spans="2:17">
      <c r="B9" s="26"/>
      <c r="C9" s="27"/>
      <c r="D9" s="14" t="s">
        <v>48</v>
      </c>
      <c r="E9" s="28"/>
      <c r="F9" s="14" t="s">
        <v>49</v>
      </c>
      <c r="G9" s="28"/>
      <c r="H9" s="14" t="s">
        <v>243</v>
      </c>
      <c r="I9" s="28"/>
      <c r="J9" s="14" t="s">
        <v>51</v>
      </c>
      <c r="K9" s="14"/>
      <c r="L9" s="14" t="s">
        <v>52</v>
      </c>
      <c r="M9" s="28"/>
      <c r="N9" s="14" t="s">
        <v>421</v>
      </c>
      <c r="O9" s="29"/>
    </row>
    <row r="10" spans="2:17">
      <c r="B10" s="145" t="s">
        <v>156</v>
      </c>
      <c r="C10" s="27"/>
      <c r="D10" s="14"/>
      <c r="E10" s="28"/>
      <c r="F10" s="14"/>
      <c r="G10" s="28"/>
      <c r="H10" s="14"/>
      <c r="I10" s="28"/>
      <c r="J10" s="14"/>
      <c r="K10" s="14"/>
      <c r="L10" s="14"/>
      <c r="M10" s="28"/>
      <c r="N10" s="14"/>
      <c r="O10" s="29"/>
    </row>
    <row r="11" spans="2:17" ht="3.75" customHeight="1" thickBot="1">
      <c r="B11" s="4"/>
      <c r="C11" s="27"/>
      <c r="D11" s="5"/>
      <c r="E11" s="27"/>
      <c r="F11" s="5"/>
      <c r="G11" s="27"/>
      <c r="H11" s="5"/>
      <c r="I11" s="27"/>
      <c r="J11" s="27"/>
      <c r="K11" s="27"/>
      <c r="L11" s="27"/>
      <c r="M11" s="27"/>
      <c r="N11" s="27"/>
      <c r="O11" s="30"/>
    </row>
    <row r="12" spans="2:17" s="37" customFormat="1" ht="38.25" customHeight="1" thickBot="1">
      <c r="B12" s="19" t="s">
        <v>158</v>
      </c>
      <c r="C12" s="31"/>
      <c r="D12" s="32">
        <f>+'Attachment B_cost (pp.3-5) '!$AA$36</f>
        <v>110.80074017531838</v>
      </c>
      <c r="E12" s="31"/>
      <c r="F12" s="33">
        <f>'Attachment B_cost (pp.3-5) '!T34*1000</f>
        <v>232132.59323071816</v>
      </c>
      <c r="G12" s="31"/>
      <c r="H12" s="34">
        <f>F12*D12</f>
        <v>25720463.148779675</v>
      </c>
      <c r="I12" s="31"/>
      <c r="J12" s="35">
        <f>((F12/1000)*8760)/0.015</f>
        <v>135565434.44673941</v>
      </c>
      <c r="K12" s="35"/>
      <c r="L12" s="18" t="s">
        <v>161</v>
      </c>
      <c r="M12" s="31"/>
      <c r="N12" s="105">
        <f>H12/J12</f>
        <v>0.18972729482075068</v>
      </c>
      <c r="O12" s="36"/>
    </row>
    <row r="13" spans="2:17" s="37" customFormat="1" ht="15.75" customHeight="1">
      <c r="B13" s="38"/>
      <c r="C13" s="31"/>
      <c r="D13" s="33"/>
      <c r="E13" s="31"/>
      <c r="F13" s="707" t="s">
        <v>561</v>
      </c>
      <c r="G13" s="31"/>
      <c r="H13" s="39">
        <f>F12*8760/J12/1000</f>
        <v>1.4999999999999999E-2</v>
      </c>
      <c r="I13" s="31"/>
      <c r="J13" s="40"/>
      <c r="K13" s="40"/>
      <c r="L13" s="18"/>
      <c r="M13" s="31"/>
      <c r="N13" s="41"/>
      <c r="O13" s="36"/>
    </row>
    <row r="14" spans="2:17" ht="15.6" customHeight="1" thickBot="1">
      <c r="B14" s="4"/>
      <c r="C14" s="42"/>
      <c r="D14" s="42"/>
      <c r="E14" s="42"/>
      <c r="F14" s="42"/>
      <c r="G14" s="42"/>
      <c r="H14" s="42"/>
      <c r="I14" s="42"/>
      <c r="J14" s="42"/>
      <c r="K14" s="42"/>
      <c r="L14" s="18"/>
      <c r="M14" s="42"/>
      <c r="N14" s="43"/>
      <c r="O14" s="44"/>
    </row>
    <row r="15" spans="2:17" s="37" customFormat="1" ht="38.25" customHeight="1" thickBot="1">
      <c r="B15" s="19" t="s">
        <v>159</v>
      </c>
      <c r="C15" s="31"/>
      <c r="D15" s="32">
        <f>+'Attachment B_cost (pp.3-5) '!$AO$36</f>
        <v>136.21390418294132</v>
      </c>
      <c r="E15" s="31"/>
      <c r="F15" s="33">
        <f>'Attachment B_cost (pp.3-5) '!AH34*1000</f>
        <v>222465.93352874304</v>
      </c>
      <c r="G15" s="31"/>
      <c r="H15" s="34">
        <f>F15*D15</f>
        <v>30302953.353652798</v>
      </c>
      <c r="I15" s="31"/>
      <c r="J15" s="35">
        <f>((F15/1000)*8760)/0.015</f>
        <v>129920105.18078595</v>
      </c>
      <c r="K15" s="35"/>
      <c r="L15" s="18" t="s">
        <v>161</v>
      </c>
      <c r="M15" s="31"/>
      <c r="N15" s="105">
        <f>H15/J15</f>
        <v>0.23324298661462553</v>
      </c>
      <c r="O15" s="36"/>
    </row>
    <row r="16" spans="2:17" s="52" customFormat="1" ht="15.6" customHeight="1">
      <c r="B16" s="45"/>
      <c r="C16" s="46"/>
      <c r="D16" s="46"/>
      <c r="E16" s="46"/>
      <c r="F16" s="47" t="s">
        <v>111</v>
      </c>
      <c r="G16" s="46"/>
      <c r="H16" s="48">
        <f>F15*8760/J15/1000</f>
        <v>1.4999999999999998E-2</v>
      </c>
      <c r="I16" s="46"/>
      <c r="J16" s="49"/>
      <c r="K16" s="46"/>
      <c r="L16" s="21"/>
      <c r="M16" s="46"/>
      <c r="N16" s="50"/>
      <c r="O16" s="51"/>
    </row>
    <row r="17" spans="2:17" ht="7.5" customHeight="1">
      <c r="B17" s="26"/>
      <c r="C17" s="17"/>
      <c r="D17" s="17"/>
      <c r="E17" s="17"/>
      <c r="F17" s="15"/>
      <c r="G17" s="17"/>
      <c r="H17" s="17"/>
      <c r="I17" s="17"/>
      <c r="J17" s="53"/>
      <c r="K17" s="17"/>
      <c r="L17" s="18"/>
      <c r="M17" s="17"/>
      <c r="N17" s="50"/>
      <c r="O17" s="54"/>
    </row>
    <row r="18" spans="2:17" ht="15.6" customHeight="1" thickBot="1">
      <c r="B18" s="115"/>
      <c r="C18" s="116"/>
      <c r="D18" s="117"/>
      <c r="E18" s="117"/>
      <c r="F18" s="117" t="s">
        <v>148</v>
      </c>
      <c r="G18" s="118"/>
      <c r="H18" s="119">
        <f>H13+H16</f>
        <v>0.03</v>
      </c>
      <c r="I18" s="118"/>
      <c r="J18" s="120"/>
      <c r="K18" s="118"/>
      <c r="L18" s="121"/>
      <c r="M18" s="118"/>
      <c r="N18" s="122"/>
      <c r="O18" s="62"/>
    </row>
    <row r="19" spans="2:17" ht="15.6" customHeight="1">
      <c r="B19" s="132" t="s">
        <v>390</v>
      </c>
      <c r="C19" s="124"/>
      <c r="D19" s="124"/>
      <c r="E19" s="124"/>
      <c r="F19" s="124"/>
      <c r="G19" s="124"/>
      <c r="H19" s="124"/>
      <c r="I19" s="124"/>
      <c r="J19" s="124"/>
      <c r="K19" s="124"/>
      <c r="L19" s="124"/>
      <c r="M19" s="124"/>
      <c r="N19" s="124"/>
      <c r="O19" s="124"/>
      <c r="P19" s="124"/>
      <c r="Q19" s="124"/>
    </row>
    <row r="20" spans="2:17" ht="6.75" customHeight="1" thickBot="1">
      <c r="B20" s="125"/>
      <c r="C20" s="125"/>
      <c r="D20" s="126"/>
      <c r="E20" s="126"/>
      <c r="F20" s="126"/>
      <c r="G20" s="127"/>
      <c r="H20" s="128"/>
      <c r="I20" s="127"/>
      <c r="J20" s="129"/>
      <c r="K20" s="127"/>
      <c r="L20" s="130"/>
      <c r="M20" s="127"/>
      <c r="N20" s="131"/>
      <c r="O20" s="131"/>
      <c r="P20" s="131"/>
      <c r="Q20" s="127"/>
    </row>
    <row r="21" spans="2:17" ht="45">
      <c r="B21" s="143"/>
      <c r="C21" s="144"/>
      <c r="D21" s="16" t="s">
        <v>540</v>
      </c>
      <c r="E21" s="24"/>
      <c r="F21" s="16" t="s">
        <v>560</v>
      </c>
      <c r="G21" s="24"/>
      <c r="H21" s="16" t="s">
        <v>160</v>
      </c>
      <c r="I21" s="24"/>
      <c r="J21" s="16" t="s">
        <v>422</v>
      </c>
      <c r="K21" s="16"/>
      <c r="L21" s="16" t="s">
        <v>112</v>
      </c>
      <c r="M21" s="24"/>
      <c r="N21" s="16" t="s">
        <v>420</v>
      </c>
      <c r="O21" s="660"/>
      <c r="P21" s="16" t="s">
        <v>539</v>
      </c>
      <c r="Q21" s="123"/>
    </row>
    <row r="22" spans="2:17" ht="15.6" customHeight="1">
      <c r="B22" s="133"/>
      <c r="C22" s="134"/>
      <c r="D22" s="14" t="s">
        <v>48</v>
      </c>
      <c r="E22" s="28"/>
      <c r="F22" s="14" t="s">
        <v>49</v>
      </c>
      <c r="G22" s="28"/>
      <c r="H22" s="14" t="s">
        <v>243</v>
      </c>
      <c r="I22" s="28"/>
      <c r="J22" s="14" t="s">
        <v>51</v>
      </c>
      <c r="K22" s="14"/>
      <c r="L22" s="14" t="s">
        <v>52</v>
      </c>
      <c r="M22" s="28"/>
      <c r="N22" s="14" t="s">
        <v>421</v>
      </c>
      <c r="O22" s="14"/>
      <c r="P22" s="14" t="s">
        <v>562</v>
      </c>
      <c r="Q22" s="54"/>
    </row>
    <row r="23" spans="2:17" s="135" customFormat="1" ht="15.6" customHeight="1">
      <c r="B23" s="146" t="s">
        <v>157</v>
      </c>
      <c r="C23" s="147"/>
      <c r="D23" s="147"/>
      <c r="E23" s="136"/>
      <c r="F23" s="136"/>
      <c r="G23" s="137"/>
      <c r="H23" s="138"/>
      <c r="I23" s="137"/>
      <c r="J23" s="139"/>
      <c r="K23" s="137"/>
      <c r="L23" s="140"/>
      <c r="M23" s="137"/>
      <c r="N23" s="141"/>
      <c r="O23" s="141"/>
      <c r="P23" s="141"/>
      <c r="Q23" s="142"/>
    </row>
    <row r="24" spans="2:17" ht="3.75" customHeight="1" thickBot="1">
      <c r="B24" s="26"/>
      <c r="C24" s="17"/>
      <c r="D24" s="17"/>
      <c r="E24" s="17"/>
      <c r="F24" s="17"/>
      <c r="G24" s="17"/>
      <c r="H24" s="17"/>
      <c r="I24" s="17"/>
      <c r="J24" s="53"/>
      <c r="K24" s="17"/>
      <c r="L24" s="18"/>
      <c r="M24" s="17"/>
      <c r="N24" s="50"/>
      <c r="O24" s="141"/>
      <c r="P24" s="50"/>
      <c r="Q24" s="54"/>
    </row>
    <row r="25" spans="2:17" s="37" customFormat="1" ht="27.75" customHeight="1" thickBot="1">
      <c r="B25" s="19" t="s">
        <v>162</v>
      </c>
      <c r="C25" s="31"/>
      <c r="D25" s="32">
        <f>+'Attachment B_cost (pp.3-5) '!$M$36</f>
        <v>109.14027943202851</v>
      </c>
      <c r="E25" s="31"/>
      <c r="F25" s="33">
        <v>270586.73221804504</v>
      </c>
      <c r="G25" s="31"/>
      <c r="H25" s="34">
        <f>F25*D25</f>
        <v>29531911.564876907</v>
      </c>
      <c r="I25" s="31"/>
      <c r="J25" s="35">
        <f>'2015 Monthly Peaks (Sch3)'!S52</f>
        <v>9695.8803333333344</v>
      </c>
      <c r="K25" s="31"/>
      <c r="L25" s="18" t="s">
        <v>149</v>
      </c>
      <c r="M25" s="31"/>
      <c r="N25" s="106">
        <f>H25/J25</f>
        <v>3045.8205495121006</v>
      </c>
      <c r="O25" s="141"/>
      <c r="P25" s="106">
        <f>N25/1000</f>
        <v>3.0458205495121007</v>
      </c>
      <c r="Q25" s="55"/>
    </row>
    <row r="26" spans="2:17" ht="15.6" customHeight="1" thickBot="1">
      <c r="B26" s="26"/>
      <c r="C26" s="17"/>
      <c r="D26" s="17"/>
      <c r="E26" s="17"/>
      <c r="F26" s="17"/>
      <c r="G26" s="17"/>
      <c r="H26" s="17"/>
      <c r="I26" s="17"/>
      <c r="J26" s="53"/>
      <c r="K26" s="17"/>
      <c r="L26" s="18"/>
      <c r="M26" s="17"/>
      <c r="N26" s="50"/>
      <c r="O26" s="141"/>
      <c r="P26" s="50"/>
      <c r="Q26" s="54"/>
    </row>
    <row r="27" spans="2:17" s="37" customFormat="1" ht="27.75" customHeight="1" thickBot="1">
      <c r="B27" s="19" t="s">
        <v>241</v>
      </c>
      <c r="C27" s="31"/>
      <c r="D27" s="32">
        <f>+'Attachment B_cost (pp.3-5) '!$M$36</f>
        <v>109.14027943202851</v>
      </c>
      <c r="E27" s="31"/>
      <c r="F27" s="33">
        <v>51600.682721441692</v>
      </c>
      <c r="G27" s="31"/>
      <c r="H27" s="34">
        <f>F27*D27</f>
        <v>5631712.9311015913</v>
      </c>
      <c r="I27" s="31"/>
      <c r="J27" s="35">
        <f>'Nameplate capacity (Sch3A)'!G74</f>
        <v>2227.65</v>
      </c>
      <c r="K27" s="31"/>
      <c r="L27" s="18" t="s">
        <v>244</v>
      </c>
      <c r="M27" s="31"/>
      <c r="N27" s="106">
        <f>H27/J27</f>
        <v>2528.0959446509059</v>
      </c>
      <c r="O27" s="141"/>
      <c r="P27" s="106">
        <f>N27/1000</f>
        <v>2.5280959446509059</v>
      </c>
      <c r="Q27" s="55"/>
    </row>
    <row r="28" spans="2:17" ht="15.6" customHeight="1" thickBot="1">
      <c r="B28" s="4"/>
      <c r="C28" s="17"/>
      <c r="D28" s="56"/>
      <c r="E28" s="17"/>
      <c r="F28" s="57"/>
      <c r="G28" s="17"/>
      <c r="H28" s="17"/>
      <c r="I28" s="17"/>
      <c r="J28" s="53"/>
      <c r="K28" s="58"/>
      <c r="L28" s="18"/>
      <c r="M28" s="17"/>
      <c r="N28" s="50"/>
      <c r="O28" s="141"/>
      <c r="P28" s="50"/>
      <c r="Q28" s="54"/>
    </row>
    <row r="29" spans="2:17" s="37" customFormat="1" ht="27.75" customHeight="1" thickBot="1">
      <c r="B29" s="19" t="s">
        <v>242</v>
      </c>
      <c r="C29" s="31"/>
      <c r="D29" s="32">
        <f>+'Attachment B_cost (pp.3-5) '!$M$36</f>
        <v>109.14027943202851</v>
      </c>
      <c r="E29" s="31"/>
      <c r="F29" s="33">
        <v>239945.26365391936</v>
      </c>
      <c r="G29" s="31"/>
      <c r="H29" s="34">
        <f>F29*D29</f>
        <v>26187693.123580512</v>
      </c>
      <c r="I29" s="31"/>
      <c r="J29" s="35">
        <f>'Nameplate capacity (Sch3A)'!B37</f>
        <v>2587.6500000000005</v>
      </c>
      <c r="K29" s="31"/>
      <c r="L29" s="18" t="s">
        <v>244</v>
      </c>
      <c r="M29" s="31"/>
      <c r="N29" s="106">
        <f>H29/J29</f>
        <v>10120.260902201035</v>
      </c>
      <c r="O29" s="141"/>
      <c r="P29" s="106">
        <f>N29/1000</f>
        <v>10.120260902201034</v>
      </c>
      <c r="Q29" s="55"/>
    </row>
    <row r="30" spans="2:17" ht="15.6" customHeight="1">
      <c r="B30" s="717" t="s">
        <v>150</v>
      </c>
      <c r="C30" s="718"/>
      <c r="D30" s="718"/>
      <c r="E30" s="17"/>
      <c r="F30" s="59">
        <f>SUM(F25:F29)</f>
        <v>562132.6785934061</v>
      </c>
      <c r="G30" s="17"/>
      <c r="H30" s="60"/>
      <c r="I30" s="17"/>
      <c r="J30" s="53"/>
      <c r="K30" s="17"/>
      <c r="L30" s="17"/>
      <c r="M30" s="17"/>
      <c r="N30" s="17"/>
      <c r="O30" s="141"/>
      <c r="P30" s="17"/>
      <c r="Q30" s="54"/>
    </row>
    <row r="31" spans="2:17" ht="15.6" customHeight="1" thickBot="1">
      <c r="B31" s="61"/>
      <c r="C31" s="118"/>
      <c r="D31" s="118"/>
      <c r="E31" s="118"/>
      <c r="F31" s="118"/>
      <c r="G31" s="118"/>
      <c r="H31" s="118"/>
      <c r="I31" s="118"/>
      <c r="J31" s="118"/>
      <c r="K31" s="118"/>
      <c r="L31" s="118"/>
      <c r="M31" s="118"/>
      <c r="N31" s="118"/>
      <c r="O31" s="118"/>
      <c r="P31" s="118"/>
      <c r="Q31" s="62"/>
    </row>
    <row r="32" spans="2:17">
      <c r="J32" s="20"/>
    </row>
    <row r="33" spans="4:16" ht="15.75" thickBot="1">
      <c r="J33" s="20"/>
    </row>
    <row r="34" spans="4:16" ht="26.25" thickBot="1">
      <c r="D34" s="712" t="s">
        <v>151</v>
      </c>
      <c r="E34" s="63"/>
      <c r="F34" s="148" t="s">
        <v>152</v>
      </c>
      <c r="G34" s="148"/>
      <c r="H34" s="148" t="s">
        <v>153</v>
      </c>
      <c r="I34" s="64"/>
      <c r="J34" s="65" t="s">
        <v>236</v>
      </c>
      <c r="K34" s="65"/>
      <c r="L34" s="65" t="s">
        <v>239</v>
      </c>
      <c r="M34" s="66"/>
      <c r="N34" s="67" t="s">
        <v>240</v>
      </c>
      <c r="O34" s="661"/>
      <c r="P34" s="661"/>
    </row>
    <row r="35" spans="4:16" ht="15.75" thickBot="1">
      <c r="D35" s="708" t="s">
        <v>125</v>
      </c>
      <c r="E35" s="85"/>
      <c r="F35" s="86"/>
      <c r="G35" s="87"/>
      <c r="H35" s="87" t="s">
        <v>126</v>
      </c>
      <c r="I35" s="64"/>
      <c r="J35" s="88">
        <f>N25</f>
        <v>3045.8205495121006</v>
      </c>
      <c r="K35" s="88"/>
      <c r="L35" s="89">
        <f>N27</f>
        <v>2528.0959446509059</v>
      </c>
      <c r="M35" s="88"/>
      <c r="N35" s="89">
        <f>N29</f>
        <v>10120.260902201035</v>
      </c>
      <c r="O35" s="663"/>
      <c r="P35" s="663"/>
    </row>
    <row r="36" spans="4:16" ht="15.75" thickBot="1">
      <c r="D36" s="709" t="s">
        <v>123</v>
      </c>
      <c r="E36" s="79"/>
      <c r="F36" s="80"/>
      <c r="G36" s="81"/>
      <c r="H36" s="81" t="s">
        <v>124</v>
      </c>
      <c r="I36" s="82"/>
      <c r="J36" s="82">
        <f>ROUND(N$25/12,3)</f>
        <v>253.81800000000001</v>
      </c>
      <c r="K36" s="82"/>
      <c r="L36" s="83">
        <f>ROUND(N$27/12,3)</f>
        <v>210.67500000000001</v>
      </c>
      <c r="M36" s="82"/>
      <c r="N36" s="83">
        <f>ROUND(N$29/12,3)</f>
        <v>843.35500000000002</v>
      </c>
      <c r="O36" s="430"/>
      <c r="P36" s="430"/>
    </row>
    <row r="37" spans="4:16" ht="15.75" thickBot="1">
      <c r="D37" s="709" t="s">
        <v>121</v>
      </c>
      <c r="E37" s="79"/>
      <c r="F37" s="80"/>
      <c r="G37" s="81"/>
      <c r="H37" s="81" t="s">
        <v>122</v>
      </c>
      <c r="I37" s="82"/>
      <c r="J37" s="82">
        <f>ROUND(N$25/52,3)</f>
        <v>58.573</v>
      </c>
      <c r="K37" s="82"/>
      <c r="L37" s="83">
        <f>ROUND(N$27/52,3)</f>
        <v>48.616999999999997</v>
      </c>
      <c r="M37" s="82"/>
      <c r="N37" s="83">
        <f>ROUND(N$29/52,3)</f>
        <v>194.62</v>
      </c>
      <c r="O37" s="430"/>
      <c r="P37" s="430"/>
    </row>
    <row r="38" spans="4:16">
      <c r="D38" s="709" t="s">
        <v>119</v>
      </c>
      <c r="E38" s="79"/>
      <c r="F38" s="80" t="s">
        <v>116</v>
      </c>
      <c r="G38" s="81"/>
      <c r="H38" s="80" t="s">
        <v>120</v>
      </c>
      <c r="I38" s="82"/>
      <c r="J38" s="82">
        <f>ROUND(N$25/52/5,3)</f>
        <v>11.715</v>
      </c>
      <c r="K38" s="82"/>
      <c r="L38" s="83">
        <f>ROUND(N$27/52/5,3)</f>
        <v>9.7230000000000008</v>
      </c>
      <c r="M38" s="82"/>
      <c r="N38" s="83">
        <f>ROUND(N$29/52/5,3)</f>
        <v>38.923999999999999</v>
      </c>
      <c r="O38" s="430"/>
      <c r="P38" s="430"/>
    </row>
    <row r="39" spans="4:16" ht="15.75" thickBot="1">
      <c r="D39" s="710" t="s">
        <v>119</v>
      </c>
      <c r="E39" s="73"/>
      <c r="F39" s="74" t="s">
        <v>118</v>
      </c>
      <c r="G39" s="75"/>
      <c r="H39" s="74" t="s">
        <v>120</v>
      </c>
      <c r="I39" s="76"/>
      <c r="J39" s="76">
        <f>ROUND(N$25/52/7,3)</f>
        <v>8.3680000000000003</v>
      </c>
      <c r="K39" s="76"/>
      <c r="L39" s="84">
        <f>ROUND(N$27/52/7,3)</f>
        <v>6.9450000000000003</v>
      </c>
      <c r="M39" s="76"/>
      <c r="N39" s="84">
        <f>ROUND(N$29/52/7,3)</f>
        <v>27.803000000000001</v>
      </c>
      <c r="O39" s="430"/>
      <c r="P39" s="430"/>
    </row>
    <row r="40" spans="4:16">
      <c r="D40" s="711" t="s">
        <v>115</v>
      </c>
      <c r="E40" s="68"/>
      <c r="F40" s="69" t="s">
        <v>116</v>
      </c>
      <c r="G40" s="70"/>
      <c r="H40" s="70" t="s">
        <v>117</v>
      </c>
      <c r="I40" s="71"/>
      <c r="J40" s="71">
        <f>ROUND(N$25/52/5/16,3)</f>
        <v>0.73199999999999998</v>
      </c>
      <c r="K40" s="71"/>
      <c r="L40" s="72">
        <f>ROUND(N$27/52/5/16,3)</f>
        <v>0.60799999999999998</v>
      </c>
      <c r="M40" s="71"/>
      <c r="N40" s="72">
        <f>ROUND(N$29/52/5/16,3)</f>
        <v>2.4329999999999998</v>
      </c>
      <c r="O40" s="430"/>
      <c r="P40" s="430"/>
    </row>
    <row r="41" spans="4:16" ht="15.75" thickBot="1">
      <c r="D41" s="710" t="s">
        <v>115</v>
      </c>
      <c r="E41" s="73"/>
      <c r="F41" s="74" t="s">
        <v>118</v>
      </c>
      <c r="G41" s="75"/>
      <c r="H41" s="75" t="s">
        <v>117</v>
      </c>
      <c r="I41" s="76"/>
      <c r="J41" s="77">
        <f>ROUND(N$25/52/7/24,3)</f>
        <v>0.34899999999999998</v>
      </c>
      <c r="K41" s="77"/>
      <c r="L41" s="78">
        <f>ROUND(N$27/52/7/24,3)</f>
        <v>0.28899999999999998</v>
      </c>
      <c r="M41" s="77"/>
      <c r="N41" s="78">
        <f>ROUND(N$29/52/7/24,3)</f>
        <v>1.1579999999999999</v>
      </c>
      <c r="O41" s="662"/>
      <c r="P41" s="662"/>
    </row>
  </sheetData>
  <mergeCells count="4">
    <mergeCell ref="B30:D30"/>
    <mergeCell ref="B4:Q4"/>
    <mergeCell ref="B5:Q5"/>
    <mergeCell ref="B6:Q6"/>
  </mergeCells>
  <pageMargins left="0.7" right="0.7" top="0.75" bottom="0.75" header="0.3" footer="0.3"/>
  <pageSetup scale="5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3"/>
  <sheetViews>
    <sheetView showGridLines="0" zoomScaleNormal="100" workbookViewId="0"/>
  </sheetViews>
  <sheetFormatPr defaultRowHeight="15.75"/>
  <cols>
    <col min="1" max="1" width="4.7109375" style="510" customWidth="1"/>
    <col min="2" max="2" width="14.28515625" style="510" customWidth="1"/>
    <col min="3" max="4" width="6" style="510" customWidth="1"/>
    <col min="5" max="5" width="13.42578125" style="510" bestFit="1" customWidth="1"/>
    <col min="6" max="13" width="11.7109375" style="510" customWidth="1"/>
    <col min="14" max="16" width="15.42578125" style="510" customWidth="1"/>
    <col min="17" max="18" width="11.7109375" style="510" customWidth="1"/>
    <col min="19" max="19" width="13" style="510" bestFit="1" customWidth="1"/>
    <col min="20" max="20" width="4.140625" style="510" customWidth="1"/>
    <col min="21" max="21" width="9.85546875" style="510" bestFit="1" customWidth="1"/>
    <col min="22" max="22" width="10.28515625" style="510" bestFit="1" customWidth="1"/>
    <col min="23" max="23" width="9.42578125" style="510" customWidth="1"/>
    <col min="24" max="24" width="16.7109375" style="510" customWidth="1"/>
    <col min="25" max="25" width="10.28515625" style="510" bestFit="1" customWidth="1"/>
    <col min="26" max="26" width="11.85546875" style="510" bestFit="1" customWidth="1"/>
    <col min="27" max="27" width="6.7109375" style="512" customWidth="1"/>
    <col min="28" max="28" width="12" style="510" customWidth="1"/>
    <col min="29" max="29" width="9.140625" style="510"/>
    <col min="30" max="30" width="5.85546875" style="510" customWidth="1"/>
    <col min="31" max="34" width="9.140625" style="510"/>
    <col min="35" max="35" width="11" style="510" bestFit="1" customWidth="1"/>
    <col min="36" max="16384" width="9.140625" style="510"/>
  </cols>
  <sheetData>
    <row r="1" spans="1:28">
      <c r="Q1" s="149" t="str">
        <f>'Rate Summary'!O1</f>
        <v>Exhibit No. PAC-17</v>
      </c>
      <c r="Z1" s="511"/>
    </row>
    <row r="2" spans="1:28">
      <c r="Q2" s="151"/>
      <c r="Z2" s="511"/>
    </row>
    <row r="3" spans="1:28">
      <c r="Q3" s="150"/>
    </row>
    <row r="4" spans="1:28" ht="21">
      <c r="A4" s="513"/>
      <c r="B4" s="780" t="s">
        <v>5</v>
      </c>
      <c r="C4" s="780"/>
      <c r="D4" s="780"/>
      <c r="E4" s="780"/>
      <c r="F4" s="780"/>
      <c r="G4" s="780"/>
      <c r="H4" s="780"/>
      <c r="I4" s="780"/>
      <c r="J4" s="780"/>
      <c r="K4" s="780"/>
      <c r="L4" s="780"/>
      <c r="M4" s="780"/>
      <c r="N4" s="780"/>
      <c r="O4" s="780"/>
      <c r="P4" s="780"/>
      <c r="Q4" s="780"/>
      <c r="R4" s="780"/>
      <c r="S4" s="780"/>
      <c r="T4" s="514"/>
      <c r="U4" s="514"/>
      <c r="V4" s="514"/>
      <c r="W4" s="514"/>
      <c r="X4" s="514"/>
      <c r="Y4" s="514"/>
      <c r="Z4" s="514"/>
      <c r="AA4" s="514"/>
      <c r="AB4" s="514"/>
    </row>
    <row r="5" spans="1:28">
      <c r="A5" s="513"/>
      <c r="B5" s="515"/>
      <c r="C5" s="515"/>
      <c r="D5" s="515"/>
      <c r="E5" s="515"/>
      <c r="F5" s="515"/>
      <c r="G5" s="515"/>
      <c r="H5" s="515"/>
      <c r="I5" s="515"/>
      <c r="J5" s="515"/>
      <c r="K5" s="515"/>
      <c r="L5" s="515"/>
      <c r="M5" s="515"/>
      <c r="N5" s="515"/>
      <c r="O5" s="515"/>
      <c r="P5" s="515"/>
      <c r="Q5" s="515"/>
      <c r="R5" s="515"/>
      <c r="S5" s="515"/>
      <c r="T5" s="514"/>
      <c r="U5" s="514"/>
      <c r="V5" s="514"/>
      <c r="W5" s="514"/>
      <c r="X5" s="514"/>
      <c r="Y5" s="514"/>
      <c r="Z5" s="514"/>
      <c r="AA5" s="514"/>
      <c r="AB5" s="514"/>
    </row>
    <row r="6" spans="1:28" ht="23.25">
      <c r="A6" s="516"/>
      <c r="B6" s="782" t="s">
        <v>389</v>
      </c>
      <c r="C6" s="782"/>
      <c r="D6" s="782"/>
      <c r="E6" s="782"/>
      <c r="F6" s="782"/>
      <c r="G6" s="782"/>
      <c r="H6" s="782"/>
      <c r="I6" s="782"/>
      <c r="J6" s="782"/>
      <c r="K6" s="782"/>
      <c r="L6" s="782"/>
      <c r="M6" s="782"/>
      <c r="N6" s="782"/>
      <c r="O6" s="782"/>
      <c r="P6" s="782"/>
      <c r="Q6" s="782"/>
      <c r="R6" s="782"/>
      <c r="S6" s="782"/>
      <c r="T6" s="514"/>
      <c r="U6" s="514"/>
      <c r="V6" s="514"/>
      <c r="W6" s="514"/>
      <c r="X6" s="514"/>
      <c r="Y6" s="514"/>
      <c r="Z6" s="514"/>
      <c r="AA6" s="514"/>
      <c r="AB6" s="514"/>
    </row>
    <row r="7" spans="1:28" ht="8.25" customHeight="1">
      <c r="A7" s="516"/>
      <c r="B7" s="515"/>
      <c r="C7" s="515"/>
      <c r="D7" s="515"/>
      <c r="E7" s="515"/>
      <c r="F7" s="515"/>
      <c r="G7" s="515"/>
      <c r="H7" s="515"/>
      <c r="I7" s="515"/>
      <c r="J7" s="515"/>
      <c r="K7" s="515"/>
      <c r="L7" s="515"/>
      <c r="M7" s="515"/>
      <c r="N7" s="515"/>
      <c r="O7" s="515"/>
      <c r="P7" s="515"/>
      <c r="Q7" s="515"/>
      <c r="R7" s="515"/>
      <c r="S7" s="515"/>
      <c r="T7" s="514"/>
      <c r="U7" s="514"/>
      <c r="V7" s="514"/>
      <c r="W7" s="514"/>
      <c r="X7" s="514"/>
      <c r="Y7" s="514"/>
      <c r="Z7" s="514"/>
      <c r="AA7" s="514"/>
      <c r="AB7" s="514"/>
    </row>
    <row r="8" spans="1:28">
      <c r="A8" s="516"/>
      <c r="B8" s="781" t="s">
        <v>426</v>
      </c>
      <c r="C8" s="781"/>
      <c r="D8" s="781"/>
      <c r="E8" s="781"/>
      <c r="F8" s="781"/>
      <c r="G8" s="781"/>
      <c r="H8" s="781"/>
      <c r="I8" s="781"/>
      <c r="J8" s="781"/>
      <c r="K8" s="781"/>
      <c r="L8" s="781"/>
      <c r="M8" s="781"/>
      <c r="N8" s="781"/>
      <c r="O8" s="781"/>
      <c r="P8" s="781"/>
      <c r="Q8" s="781"/>
      <c r="R8" s="781"/>
      <c r="S8" s="781"/>
      <c r="T8" s="517"/>
      <c r="U8" s="517"/>
      <c r="V8" s="517"/>
      <c r="W8" s="517"/>
      <c r="X8" s="517"/>
      <c r="Y8" s="517"/>
      <c r="Z8" s="517"/>
      <c r="AA8" s="518"/>
      <c r="AB8" s="517"/>
    </row>
    <row r="9" spans="1:28">
      <c r="A9" s="516"/>
      <c r="B9" s="515"/>
      <c r="C9" s="515"/>
      <c r="D9" s="515"/>
      <c r="E9" s="515"/>
      <c r="F9" s="515"/>
      <c r="G9" s="515"/>
      <c r="H9" s="515"/>
      <c r="I9" s="515"/>
      <c r="J9" s="515"/>
      <c r="K9" s="515"/>
      <c r="L9" s="515"/>
      <c r="M9" s="515"/>
      <c r="N9" s="515"/>
      <c r="O9" s="515"/>
      <c r="P9" s="515"/>
      <c r="Q9" s="515"/>
      <c r="R9" s="515"/>
      <c r="S9" s="515"/>
      <c r="T9" s="517"/>
      <c r="U9" s="517"/>
      <c r="V9" s="517"/>
      <c r="W9" s="517"/>
      <c r="X9" s="517"/>
      <c r="Y9" s="517"/>
      <c r="Z9" s="517"/>
      <c r="AA9" s="518"/>
      <c r="AB9" s="517"/>
    </row>
    <row r="10" spans="1:28" ht="16.5" thickBot="1">
      <c r="C10" s="519"/>
      <c r="D10" s="519"/>
      <c r="U10" s="514"/>
      <c r="V10" s="514"/>
      <c r="W10" s="514"/>
      <c r="X10" s="514"/>
      <c r="Y10" s="514"/>
      <c r="Z10" s="514"/>
      <c r="AA10" s="514"/>
      <c r="AB10" s="514"/>
    </row>
    <row r="11" spans="1:28" ht="16.5" thickBot="1">
      <c r="B11" s="520"/>
      <c r="C11" s="521"/>
      <c r="D11" s="521"/>
      <c r="E11" s="783" t="s">
        <v>163</v>
      </c>
      <c r="F11" s="784"/>
      <c r="G11" s="784"/>
      <c r="H11" s="784"/>
      <c r="I11" s="784"/>
      <c r="J11" s="784"/>
      <c r="K11" s="784"/>
      <c r="L11" s="784"/>
      <c r="M11" s="784"/>
      <c r="N11" s="784"/>
      <c r="O11" s="784"/>
      <c r="P11" s="784"/>
      <c r="Q11" s="784"/>
      <c r="R11" s="784"/>
      <c r="S11" s="785"/>
      <c r="T11" s="512"/>
      <c r="U11" s="514"/>
      <c r="V11" s="514"/>
      <c r="W11" s="514"/>
      <c r="X11" s="514"/>
      <c r="Y11" s="514"/>
      <c r="Z11" s="514"/>
      <c r="AA11" s="514"/>
      <c r="AB11" s="514"/>
    </row>
    <row r="12" spans="1:28" ht="16.5" thickBot="1">
      <c r="B12" s="522" t="s">
        <v>79</v>
      </c>
      <c r="C12" s="521"/>
      <c r="D12" s="521"/>
      <c r="E12" s="523" t="s">
        <v>52</v>
      </c>
      <c r="F12" s="523" t="s">
        <v>164</v>
      </c>
      <c r="G12" s="524" t="s">
        <v>165</v>
      </c>
      <c r="H12" s="524" t="s">
        <v>166</v>
      </c>
      <c r="I12" s="524" t="s">
        <v>167</v>
      </c>
      <c r="J12" s="524" t="s">
        <v>168</v>
      </c>
      <c r="K12" s="524" t="s">
        <v>169</v>
      </c>
      <c r="L12" s="524" t="s">
        <v>170</v>
      </c>
      <c r="M12" s="524" t="s">
        <v>171</v>
      </c>
      <c r="N12" s="525" t="s">
        <v>172</v>
      </c>
      <c r="O12" s="524" t="s">
        <v>173</v>
      </c>
      <c r="P12" s="525" t="s">
        <v>174</v>
      </c>
      <c r="Q12" s="524" t="s">
        <v>175</v>
      </c>
      <c r="R12" s="524" t="s">
        <v>176</v>
      </c>
      <c r="S12" s="526" t="s">
        <v>53</v>
      </c>
      <c r="T12" s="512"/>
      <c r="U12" s="514"/>
      <c r="V12" s="514"/>
      <c r="W12" s="514"/>
      <c r="X12" s="514"/>
      <c r="Y12" s="514"/>
      <c r="Z12" s="514"/>
      <c r="AA12" s="514"/>
      <c r="AB12" s="514"/>
    </row>
    <row r="13" spans="1:28" ht="47.25">
      <c r="B13" s="527" t="s">
        <v>182</v>
      </c>
      <c r="C13" s="528"/>
      <c r="D13" s="529"/>
      <c r="E13" s="530" t="s">
        <v>5</v>
      </c>
      <c r="F13" s="531" t="s">
        <v>183</v>
      </c>
      <c r="G13" s="532" t="s">
        <v>184</v>
      </c>
      <c r="H13" s="532" t="s">
        <v>185</v>
      </c>
      <c r="I13" s="532" t="s">
        <v>186</v>
      </c>
      <c r="J13" s="532" t="s">
        <v>187</v>
      </c>
      <c r="K13" s="532" t="s">
        <v>188</v>
      </c>
      <c r="L13" s="532" t="s">
        <v>189</v>
      </c>
      <c r="M13" s="532" t="s">
        <v>190</v>
      </c>
      <c r="N13" s="533" t="s">
        <v>191</v>
      </c>
      <c r="O13" s="532" t="s">
        <v>192</v>
      </c>
      <c r="P13" s="533" t="s">
        <v>193</v>
      </c>
      <c r="Q13" s="532" t="s">
        <v>194</v>
      </c>
      <c r="R13" s="532" t="s">
        <v>195</v>
      </c>
      <c r="S13" s="534"/>
      <c r="T13" s="512"/>
      <c r="U13" s="514"/>
      <c r="V13" s="514"/>
      <c r="W13" s="514"/>
      <c r="X13" s="514"/>
      <c r="Y13" s="514"/>
      <c r="Z13" s="514"/>
      <c r="AA13" s="514"/>
      <c r="AB13" s="514"/>
    </row>
    <row r="14" spans="1:28">
      <c r="B14" s="535" t="s">
        <v>201</v>
      </c>
      <c r="C14" s="536"/>
      <c r="D14" s="537"/>
      <c r="E14" s="538" t="s">
        <v>202</v>
      </c>
      <c r="F14" s="539" t="s">
        <v>203</v>
      </c>
      <c r="G14" s="540" t="s">
        <v>203</v>
      </c>
      <c r="H14" s="540" t="s">
        <v>203</v>
      </c>
      <c r="I14" s="540" t="s">
        <v>203</v>
      </c>
      <c r="J14" s="540" t="s">
        <v>203</v>
      </c>
      <c r="K14" s="540" t="s">
        <v>203</v>
      </c>
      <c r="L14" s="540" t="s">
        <v>203</v>
      </c>
      <c r="M14" s="540" t="s">
        <v>203</v>
      </c>
      <c r="N14" s="541" t="s">
        <v>203</v>
      </c>
      <c r="O14" s="540" t="s">
        <v>203</v>
      </c>
      <c r="P14" s="541" t="s">
        <v>203</v>
      </c>
      <c r="Q14" s="540" t="s">
        <v>203</v>
      </c>
      <c r="R14" s="540" t="s">
        <v>203</v>
      </c>
      <c r="S14" s="542" t="s">
        <v>204</v>
      </c>
      <c r="T14" s="512"/>
      <c r="U14" s="514"/>
      <c r="V14" s="514"/>
      <c r="W14" s="514"/>
      <c r="X14" s="514"/>
      <c r="Y14" s="514"/>
      <c r="Z14" s="514"/>
      <c r="AA14" s="514"/>
      <c r="AB14" s="514"/>
    </row>
    <row r="15" spans="1:28" ht="16.5" thickBot="1">
      <c r="B15" s="543" t="s">
        <v>207</v>
      </c>
      <c r="C15" s="519"/>
      <c r="D15" s="544"/>
      <c r="E15" s="545"/>
      <c r="F15" s="546" t="s">
        <v>208</v>
      </c>
      <c r="G15" s="547" t="s">
        <v>209</v>
      </c>
      <c r="H15" s="547" t="s">
        <v>210</v>
      </c>
      <c r="I15" s="547" t="s">
        <v>211</v>
      </c>
      <c r="J15" s="547" t="s">
        <v>212</v>
      </c>
      <c r="K15" s="547" t="s">
        <v>213</v>
      </c>
      <c r="L15" s="547" t="s">
        <v>214</v>
      </c>
      <c r="M15" s="547" t="s">
        <v>215</v>
      </c>
      <c r="N15" s="548" t="s">
        <v>216</v>
      </c>
      <c r="O15" s="547" t="s">
        <v>217</v>
      </c>
      <c r="P15" s="548" t="s">
        <v>218</v>
      </c>
      <c r="Q15" s="547" t="s">
        <v>219</v>
      </c>
      <c r="R15" s="547" t="s">
        <v>220</v>
      </c>
      <c r="S15" s="549"/>
      <c r="T15" s="512"/>
      <c r="U15" s="514"/>
      <c r="V15" s="514"/>
      <c r="W15" s="514"/>
      <c r="X15" s="514"/>
      <c r="Y15" s="514"/>
      <c r="Z15" s="514"/>
      <c r="AA15" s="514"/>
      <c r="AB15" s="514"/>
    </row>
    <row r="16" spans="1:28">
      <c r="B16" s="522" t="s">
        <v>226</v>
      </c>
      <c r="C16" s="550">
        <v>2</v>
      </c>
      <c r="D16" s="551">
        <v>18</v>
      </c>
      <c r="E16" s="552">
        <v>8308.6720000000005</v>
      </c>
      <c r="F16" s="553">
        <v>4.5449999999999999</v>
      </c>
      <c r="G16" s="554">
        <v>3.3580000000000001</v>
      </c>
      <c r="H16" s="554">
        <v>25.207999999999998</v>
      </c>
      <c r="I16" s="554">
        <v>1.4039999999999999</v>
      </c>
      <c r="J16" s="554">
        <v>0.34599999999999997</v>
      </c>
      <c r="K16" s="554">
        <v>25.824000000000002</v>
      </c>
      <c r="L16" s="554">
        <v>16.471</v>
      </c>
      <c r="M16" s="554">
        <v>0.29299999999999998</v>
      </c>
      <c r="N16" s="555">
        <v>43.89</v>
      </c>
      <c r="O16" s="554">
        <v>5.0000000000000001E-3</v>
      </c>
      <c r="P16" s="555">
        <v>2E-3</v>
      </c>
      <c r="Q16" s="556">
        <v>5.141</v>
      </c>
      <c r="R16" s="556">
        <v>3.0710000000000002</v>
      </c>
      <c r="S16" s="557">
        <f>SUM(F16:R16)</f>
        <v>129.55800000000002</v>
      </c>
      <c r="T16" s="512"/>
      <c r="U16" s="514"/>
      <c r="V16" s="514"/>
      <c r="W16" s="514"/>
      <c r="X16" s="514"/>
      <c r="Y16" s="514"/>
      <c r="Z16" s="514"/>
      <c r="AA16" s="514"/>
      <c r="AB16" s="514"/>
    </row>
    <row r="17" spans="1:29">
      <c r="B17" s="522" t="s">
        <v>227</v>
      </c>
      <c r="C17" s="558">
        <v>23</v>
      </c>
      <c r="D17" s="559">
        <v>8</v>
      </c>
      <c r="E17" s="560">
        <v>8038.3180000000002</v>
      </c>
      <c r="F17" s="553">
        <v>5.8070000000000004</v>
      </c>
      <c r="G17" s="554">
        <v>3.173</v>
      </c>
      <c r="H17" s="554">
        <v>26.384</v>
      </c>
      <c r="I17" s="554">
        <v>1.167</v>
      </c>
      <c r="J17" s="554">
        <v>0.34599999999999997</v>
      </c>
      <c r="K17" s="554">
        <v>45.856000000000002</v>
      </c>
      <c r="L17" s="554">
        <v>15.177</v>
      </c>
      <c r="M17" s="554">
        <v>0.38200000000000001</v>
      </c>
      <c r="N17" s="555">
        <v>47.78</v>
      </c>
      <c r="O17" s="554">
        <v>5.0000000000000001E-3</v>
      </c>
      <c r="P17" s="555">
        <v>1E-3</v>
      </c>
      <c r="Q17" s="556">
        <v>11.627000000000001</v>
      </c>
      <c r="R17" s="556">
        <v>2.8639999999999999</v>
      </c>
      <c r="S17" s="561">
        <f t="shared" ref="S17:S27" si="0">SUM(F17:R17)</f>
        <v>160.56900000000002</v>
      </c>
      <c r="T17" s="512"/>
      <c r="U17" s="514"/>
      <c r="V17" s="514"/>
      <c r="W17" s="514"/>
      <c r="X17" s="514"/>
      <c r="Y17" s="514"/>
      <c r="Z17" s="514"/>
      <c r="AA17" s="514"/>
      <c r="AB17" s="514"/>
    </row>
    <row r="18" spans="1:29">
      <c r="B18" s="522" t="s">
        <v>22</v>
      </c>
      <c r="C18" s="558">
        <v>4</v>
      </c>
      <c r="D18" s="559">
        <v>8</v>
      </c>
      <c r="E18" s="560">
        <v>7837</v>
      </c>
      <c r="F18" s="562">
        <v>6.1159999999999997</v>
      </c>
      <c r="G18" s="554">
        <v>3.0129999999999999</v>
      </c>
      <c r="H18" s="554">
        <v>27.314</v>
      </c>
      <c r="I18" s="554">
        <v>1.19</v>
      </c>
      <c r="J18" s="554">
        <v>0.34599999999999997</v>
      </c>
      <c r="K18" s="554">
        <v>27.593</v>
      </c>
      <c r="L18" s="554">
        <v>14.991</v>
      </c>
      <c r="M18" s="554">
        <v>1.0309999999999999</v>
      </c>
      <c r="N18" s="555">
        <v>47.76</v>
      </c>
      <c r="O18" s="554">
        <v>5.0000000000000001E-3</v>
      </c>
      <c r="P18" s="555">
        <v>0</v>
      </c>
      <c r="Q18" s="554">
        <v>6.383</v>
      </c>
      <c r="R18" s="554">
        <v>2.76</v>
      </c>
      <c r="S18" s="561">
        <f t="shared" si="0"/>
        <v>138.50199999999998</v>
      </c>
      <c r="T18" s="512"/>
      <c r="U18" s="514"/>
      <c r="V18" s="514"/>
      <c r="W18" s="514"/>
      <c r="X18" s="514"/>
      <c r="Y18" s="514"/>
      <c r="Z18" s="514"/>
      <c r="AA18" s="514"/>
      <c r="AB18" s="514"/>
    </row>
    <row r="19" spans="1:29">
      <c r="B19" s="522" t="s">
        <v>23</v>
      </c>
      <c r="C19" s="558">
        <v>15</v>
      </c>
      <c r="D19" s="559">
        <v>8</v>
      </c>
      <c r="E19" s="560">
        <v>7417.098</v>
      </c>
      <c r="F19" s="562">
        <v>5.069</v>
      </c>
      <c r="G19" s="554">
        <v>3.1909999999999998</v>
      </c>
      <c r="H19" s="554">
        <v>24.542999999999999</v>
      </c>
      <c r="I19" s="554">
        <v>0.73399999999999999</v>
      </c>
      <c r="J19" s="554">
        <v>0</v>
      </c>
      <c r="K19" s="554">
        <v>24.305</v>
      </c>
      <c r="L19" s="554">
        <v>16.850999999999999</v>
      </c>
      <c r="M19" s="554">
        <v>0.25700000000000001</v>
      </c>
      <c r="N19" s="555">
        <v>36.270000000000003</v>
      </c>
      <c r="O19" s="554">
        <v>0.17100000000000001</v>
      </c>
      <c r="P19" s="555">
        <v>1.6679999999999999</v>
      </c>
      <c r="Q19" s="554">
        <v>7.7629999999999999</v>
      </c>
      <c r="R19" s="554">
        <v>0.54</v>
      </c>
      <c r="S19" s="561">
        <f t="shared" si="0"/>
        <v>121.36200000000002</v>
      </c>
      <c r="T19" s="512"/>
      <c r="U19" s="514"/>
      <c r="V19" s="514"/>
      <c r="W19" s="514"/>
      <c r="X19" s="514"/>
      <c r="Y19" s="514"/>
      <c r="Z19" s="514"/>
      <c r="AA19" s="514"/>
      <c r="AB19" s="514"/>
    </row>
    <row r="20" spans="1:29">
      <c r="A20" s="563"/>
      <c r="B20" s="522" t="s">
        <v>24</v>
      </c>
      <c r="C20" s="558">
        <v>31</v>
      </c>
      <c r="D20" s="559">
        <v>18</v>
      </c>
      <c r="E20" s="560">
        <v>7490.848</v>
      </c>
      <c r="F20" s="562">
        <v>4.0579999999999998</v>
      </c>
      <c r="G20" s="554">
        <v>3.2</v>
      </c>
      <c r="H20" s="554">
        <v>12.801</v>
      </c>
      <c r="I20" s="554">
        <v>0.27700000000000002</v>
      </c>
      <c r="J20" s="554">
        <v>0.42399999999999999</v>
      </c>
      <c r="K20" s="554">
        <v>16.385999999999999</v>
      </c>
      <c r="L20" s="554">
        <v>18.623000000000001</v>
      </c>
      <c r="M20" s="554">
        <v>0.247</v>
      </c>
      <c r="N20" s="555">
        <v>33.729999999999997</v>
      </c>
      <c r="O20" s="554">
        <v>0.34200000000000003</v>
      </c>
      <c r="P20" s="555">
        <v>0.71499999999999997</v>
      </c>
      <c r="Q20" s="554">
        <v>7.694</v>
      </c>
      <c r="R20" s="554">
        <v>2.1640000000000001</v>
      </c>
      <c r="S20" s="561">
        <f t="shared" si="0"/>
        <v>100.66100000000002</v>
      </c>
      <c r="T20" s="512"/>
      <c r="U20" s="514"/>
      <c r="V20" s="514"/>
      <c r="W20" s="514"/>
      <c r="X20" s="514"/>
      <c r="Y20" s="514"/>
      <c r="Z20" s="514"/>
      <c r="AA20" s="514"/>
      <c r="AB20" s="514"/>
    </row>
    <row r="21" spans="1:29">
      <c r="B21" s="522" t="s">
        <v>228</v>
      </c>
      <c r="C21" s="558">
        <v>29</v>
      </c>
      <c r="D21" s="559">
        <v>16</v>
      </c>
      <c r="E21" s="560">
        <v>10618.344999999999</v>
      </c>
      <c r="F21" s="562">
        <v>5.3979999999999997</v>
      </c>
      <c r="G21" s="554">
        <v>3.4239999999999999</v>
      </c>
      <c r="H21" s="554">
        <v>13.75</v>
      </c>
      <c r="I21" s="554">
        <v>0.36699999999999999</v>
      </c>
      <c r="J21" s="554">
        <v>0.28599999999999998</v>
      </c>
      <c r="K21" s="554">
        <v>39.664999999999999</v>
      </c>
      <c r="L21" s="554">
        <v>21.957999999999998</v>
      </c>
      <c r="M21" s="554">
        <v>0.23200000000000001</v>
      </c>
      <c r="N21" s="555">
        <v>57.49</v>
      </c>
      <c r="O21" s="554">
        <v>0.17799999999999999</v>
      </c>
      <c r="P21" s="555">
        <v>3.4740000000000002</v>
      </c>
      <c r="Q21" s="554">
        <v>8.5909999999999993</v>
      </c>
      <c r="R21" s="554">
        <v>4.0019999999999998</v>
      </c>
      <c r="S21" s="561">
        <f t="shared" si="0"/>
        <v>158.815</v>
      </c>
      <c r="T21" s="512"/>
      <c r="U21" s="514"/>
      <c r="V21" s="514"/>
      <c r="W21" s="514"/>
      <c r="X21" s="514"/>
      <c r="Y21" s="514"/>
      <c r="Z21" s="514"/>
      <c r="AA21" s="514"/>
      <c r="AB21" s="514"/>
    </row>
    <row r="22" spans="1:29">
      <c r="B22" s="522" t="s">
        <v>229</v>
      </c>
      <c r="C22" s="558">
        <v>2</v>
      </c>
      <c r="D22" s="559">
        <v>16</v>
      </c>
      <c r="E22" s="560">
        <v>10480.882</v>
      </c>
      <c r="F22" s="562">
        <v>5.0709999999999997</v>
      </c>
      <c r="G22" s="554">
        <v>3.7280000000000002</v>
      </c>
      <c r="H22" s="554">
        <v>15.643000000000001</v>
      </c>
      <c r="I22" s="554">
        <v>0.38</v>
      </c>
      <c r="J22" s="554">
        <v>2.5999999999999999E-2</v>
      </c>
      <c r="K22" s="554">
        <v>32.115000000000002</v>
      </c>
      <c r="L22" s="554">
        <v>22.428000000000001</v>
      </c>
      <c r="M22" s="554">
        <v>0.20799999999999999</v>
      </c>
      <c r="N22" s="555">
        <v>48.63</v>
      </c>
      <c r="O22" s="554">
        <v>0.61299999999999999</v>
      </c>
      <c r="P22" s="555">
        <v>3.2810000000000001</v>
      </c>
      <c r="Q22" s="554">
        <v>8.5570000000000004</v>
      </c>
      <c r="R22" s="554">
        <v>3.03</v>
      </c>
      <c r="S22" s="561">
        <f t="shared" si="0"/>
        <v>143.71</v>
      </c>
      <c r="T22" s="512"/>
      <c r="AA22" s="564"/>
    </row>
    <row r="23" spans="1:29">
      <c r="B23" s="522" t="s">
        <v>230</v>
      </c>
      <c r="C23" s="558">
        <v>13</v>
      </c>
      <c r="D23" s="559">
        <v>16</v>
      </c>
      <c r="E23" s="560">
        <v>9603.4359999999997</v>
      </c>
      <c r="F23" s="562">
        <v>6.6630000000000003</v>
      </c>
      <c r="G23" s="554">
        <v>3.1110000000000002</v>
      </c>
      <c r="H23" s="554">
        <v>12.595000000000001</v>
      </c>
      <c r="I23" s="554">
        <v>0.34300000000000003</v>
      </c>
      <c r="J23" s="554">
        <v>0.251</v>
      </c>
      <c r="K23" s="554">
        <v>29.085000000000001</v>
      </c>
      <c r="L23" s="554">
        <v>20.791</v>
      </c>
      <c r="M23" s="554">
        <v>0.23899999999999999</v>
      </c>
      <c r="N23" s="555">
        <v>57.19</v>
      </c>
      <c r="O23" s="554">
        <v>0.621</v>
      </c>
      <c r="P23" s="555">
        <v>3.024</v>
      </c>
      <c r="Q23" s="554">
        <v>9.2119999999999997</v>
      </c>
      <c r="R23" s="554">
        <v>2.907</v>
      </c>
      <c r="S23" s="561">
        <f t="shared" si="0"/>
        <v>146.03200000000001</v>
      </c>
      <c r="T23" s="512"/>
      <c r="AA23" s="564"/>
    </row>
    <row r="24" spans="1:29" ht="15.75" customHeight="1">
      <c r="B24" s="522" t="s">
        <v>231</v>
      </c>
      <c r="C24" s="558">
        <v>1</v>
      </c>
      <c r="D24" s="559">
        <v>16</v>
      </c>
      <c r="E24" s="560">
        <v>8712.0159999999996</v>
      </c>
      <c r="F24" s="562">
        <v>6.4249999999999998</v>
      </c>
      <c r="G24" s="554">
        <v>2.847</v>
      </c>
      <c r="H24" s="554">
        <v>10.065</v>
      </c>
      <c r="I24" s="554">
        <v>0.31900000000000001</v>
      </c>
      <c r="J24" s="554">
        <v>0</v>
      </c>
      <c r="K24" s="554">
        <v>24.678000000000001</v>
      </c>
      <c r="L24" s="554">
        <v>20.329999999999998</v>
      </c>
      <c r="M24" s="554">
        <v>0.20399999999999999</v>
      </c>
      <c r="N24" s="555">
        <v>50.72</v>
      </c>
      <c r="O24" s="554">
        <v>0.50800000000000001</v>
      </c>
      <c r="P24" s="555">
        <v>2.7189999999999999</v>
      </c>
      <c r="Q24" s="554">
        <v>9.3849999999999998</v>
      </c>
      <c r="R24" s="554">
        <v>2.65</v>
      </c>
      <c r="S24" s="561">
        <f t="shared" si="0"/>
        <v>130.85</v>
      </c>
      <c r="T24" s="512"/>
      <c r="AA24" s="564"/>
    </row>
    <row r="25" spans="1:29">
      <c r="B25" s="522" t="s">
        <v>232</v>
      </c>
      <c r="C25" s="558">
        <v>1</v>
      </c>
      <c r="D25" s="559">
        <v>17</v>
      </c>
      <c r="E25" s="560">
        <v>7823.7619999999997</v>
      </c>
      <c r="F25" s="562">
        <v>4.8949999999999996</v>
      </c>
      <c r="G25" s="554">
        <v>2.7869999999999999</v>
      </c>
      <c r="H25" s="554">
        <v>10.167</v>
      </c>
      <c r="I25" s="554">
        <v>0.27700000000000002</v>
      </c>
      <c r="J25" s="554">
        <v>0.42399999999999999</v>
      </c>
      <c r="K25" s="554">
        <v>16.858000000000001</v>
      </c>
      <c r="L25" s="554">
        <v>19.352</v>
      </c>
      <c r="M25" s="554">
        <v>0.66800000000000004</v>
      </c>
      <c r="N25" s="555">
        <v>32.1</v>
      </c>
      <c r="O25" s="554">
        <v>0.26500000000000001</v>
      </c>
      <c r="P25" s="555">
        <v>1.9830000000000001</v>
      </c>
      <c r="Q25" s="554">
        <v>10.426</v>
      </c>
      <c r="R25" s="554">
        <v>2.496</v>
      </c>
      <c r="S25" s="561">
        <f t="shared" si="0"/>
        <v>102.69800000000001</v>
      </c>
      <c r="T25" s="512"/>
      <c r="AA25" s="564"/>
    </row>
    <row r="26" spans="1:29">
      <c r="B26" s="522" t="s">
        <v>233</v>
      </c>
      <c r="C26" s="558">
        <v>30</v>
      </c>
      <c r="D26" s="559">
        <v>18</v>
      </c>
      <c r="E26" s="560">
        <v>8549.6419999999998</v>
      </c>
      <c r="F26" s="562">
        <v>5.49</v>
      </c>
      <c r="G26" s="554">
        <v>2.9830000000000001</v>
      </c>
      <c r="H26" s="554">
        <v>26.513000000000002</v>
      </c>
      <c r="I26" s="554">
        <v>1.0489999999999999</v>
      </c>
      <c r="J26" s="554">
        <v>0.35499999999999998</v>
      </c>
      <c r="K26" s="554">
        <v>26.914000000000001</v>
      </c>
      <c r="L26" s="554">
        <v>17.739000000000001</v>
      </c>
      <c r="M26" s="554">
        <v>0.28199999999999997</v>
      </c>
      <c r="N26" s="555">
        <v>46.65</v>
      </c>
      <c r="O26" s="554">
        <v>5.0000000000000001E-3</v>
      </c>
      <c r="P26" s="555">
        <v>4.0000000000000001E-3</v>
      </c>
      <c r="Q26" s="554">
        <v>11.603999999999999</v>
      </c>
      <c r="R26" s="554">
        <v>2.2989999999999999</v>
      </c>
      <c r="S26" s="561">
        <f t="shared" si="0"/>
        <v>141.887</v>
      </c>
      <c r="T26" s="512"/>
      <c r="AA26" s="564"/>
    </row>
    <row r="27" spans="1:29" ht="16.5" thickBot="1">
      <c r="B27" s="543" t="s">
        <v>234</v>
      </c>
      <c r="C27" s="565">
        <v>28</v>
      </c>
      <c r="D27" s="566">
        <v>18</v>
      </c>
      <c r="E27" s="567">
        <v>8289.6980000000003</v>
      </c>
      <c r="F27" s="568">
        <v>5.4260000000000002</v>
      </c>
      <c r="G27" s="569">
        <v>3.274</v>
      </c>
      <c r="H27" s="569">
        <v>25.344000000000001</v>
      </c>
      <c r="I27" s="569">
        <v>1.486</v>
      </c>
      <c r="J27" s="569">
        <v>0.33800000000000002</v>
      </c>
      <c r="K27" s="569">
        <v>29.545000000000002</v>
      </c>
      <c r="L27" s="569">
        <v>15.5</v>
      </c>
      <c r="M27" s="569">
        <v>0.25700000000000001</v>
      </c>
      <c r="N27" s="570">
        <v>44.74</v>
      </c>
      <c r="O27" s="569">
        <v>4.0000000000000001E-3</v>
      </c>
      <c r="P27" s="570">
        <v>5.0000000000000001E-3</v>
      </c>
      <c r="Q27" s="569">
        <v>11.779</v>
      </c>
      <c r="R27" s="569">
        <v>2.4009999999999998</v>
      </c>
      <c r="S27" s="571">
        <f t="shared" si="0"/>
        <v>140.09900000000002</v>
      </c>
      <c r="T27" s="512"/>
      <c r="AA27" s="564"/>
    </row>
    <row r="28" spans="1:29" ht="16.5" thickBot="1">
      <c r="A28" s="512"/>
      <c r="B28" s="572" t="s">
        <v>0</v>
      </c>
      <c r="C28" s="573"/>
      <c r="D28" s="574"/>
      <c r="E28" s="564">
        <f t="shared" ref="E28:M28" si="1">SUM(E16:E27)</f>
        <v>103169.717</v>
      </c>
      <c r="F28" s="575">
        <f t="shared" si="1"/>
        <v>64.962999999999994</v>
      </c>
      <c r="G28" s="576">
        <f t="shared" si="1"/>
        <v>38.088999999999999</v>
      </c>
      <c r="H28" s="576">
        <f t="shared" si="1"/>
        <v>230.327</v>
      </c>
      <c r="I28" s="576">
        <f t="shared" si="1"/>
        <v>8.9930000000000003</v>
      </c>
      <c r="J28" s="576">
        <f t="shared" si="1"/>
        <v>3.1419999999999999</v>
      </c>
      <c r="K28" s="576">
        <f t="shared" si="1"/>
        <v>338.82400000000001</v>
      </c>
      <c r="L28" s="576">
        <f t="shared" si="1"/>
        <v>220.21100000000001</v>
      </c>
      <c r="M28" s="576">
        <f t="shared" si="1"/>
        <v>4.3</v>
      </c>
      <c r="N28" s="576">
        <f>SUM(N16:N27)</f>
        <v>546.95000000000005</v>
      </c>
      <c r="O28" s="576">
        <f>SUM(O16:O27)</f>
        <v>2.722</v>
      </c>
      <c r="P28" s="576">
        <f>SUM(P16:P27)</f>
        <v>16.875999999999998</v>
      </c>
      <c r="Q28" s="576">
        <f>SUM(Q16:Q27)</f>
        <v>108.16200000000001</v>
      </c>
      <c r="R28" s="576">
        <f>SUM(R16:R27)</f>
        <v>31.183999999999997</v>
      </c>
      <c r="S28" s="571">
        <f>SUM(F28:R28)</f>
        <v>1614.7429999999999</v>
      </c>
      <c r="T28" s="512"/>
      <c r="AA28" s="564"/>
      <c r="AC28" s="577"/>
    </row>
    <row r="29" spans="1:29" ht="16.5" thickBot="1">
      <c r="A29" s="512"/>
      <c r="B29" s="578" t="s">
        <v>235</v>
      </c>
      <c r="C29" s="579"/>
      <c r="D29" s="566"/>
      <c r="E29" s="580">
        <f t="shared" ref="E29:S29" si="2">+E28/12</f>
        <v>8597.4764166666664</v>
      </c>
      <c r="F29" s="581">
        <f t="shared" si="2"/>
        <v>5.4135833333333325</v>
      </c>
      <c r="G29" s="581">
        <f t="shared" si="2"/>
        <v>3.1740833333333334</v>
      </c>
      <c r="H29" s="581">
        <f t="shared" si="2"/>
        <v>19.193916666666667</v>
      </c>
      <c r="I29" s="581">
        <f t="shared" si="2"/>
        <v>0.74941666666666673</v>
      </c>
      <c r="J29" s="581">
        <f t="shared" si="2"/>
        <v>0.26183333333333331</v>
      </c>
      <c r="K29" s="581">
        <f t="shared" si="2"/>
        <v>28.235333333333333</v>
      </c>
      <c r="L29" s="581">
        <f t="shared" si="2"/>
        <v>18.350916666666667</v>
      </c>
      <c r="M29" s="581">
        <f t="shared" si="2"/>
        <v>0.35833333333333334</v>
      </c>
      <c r="N29" s="582">
        <f t="shared" si="2"/>
        <v>45.579166666666673</v>
      </c>
      <c r="O29" s="581">
        <f>+O28/12</f>
        <v>0.22683333333333333</v>
      </c>
      <c r="P29" s="582">
        <f t="shared" si="2"/>
        <v>1.4063333333333332</v>
      </c>
      <c r="Q29" s="581">
        <f t="shared" si="2"/>
        <v>9.0135000000000005</v>
      </c>
      <c r="R29" s="581">
        <f t="shared" si="2"/>
        <v>2.5986666666666665</v>
      </c>
      <c r="S29" s="583">
        <f t="shared" si="2"/>
        <v>134.56191666666666</v>
      </c>
      <c r="T29" s="512"/>
      <c r="AA29" s="584"/>
    </row>
    <row r="30" spans="1:29" ht="40.5" customHeight="1">
      <c r="B30" s="585"/>
      <c r="C30" s="585"/>
      <c r="D30" s="585"/>
      <c r="E30" s="586"/>
      <c r="F30" s="586"/>
      <c r="G30" s="586"/>
      <c r="H30" s="586"/>
      <c r="I30" s="586"/>
      <c r="J30" s="586"/>
      <c r="K30" s="586"/>
      <c r="L30" s="586"/>
      <c r="M30" s="586"/>
      <c r="N30" s="587" t="s">
        <v>237</v>
      </c>
      <c r="O30" s="586"/>
      <c r="P30" s="587" t="s">
        <v>237</v>
      </c>
      <c r="Q30" s="586"/>
      <c r="R30" s="586"/>
      <c r="S30" s="586"/>
      <c r="T30" s="588"/>
      <c r="U30" s="589"/>
      <c r="V30" s="589"/>
      <c r="W30" s="589"/>
      <c r="X30" s="589"/>
      <c r="Y30" s="589"/>
      <c r="Z30" s="589"/>
      <c r="AC30" s="590"/>
    </row>
    <row r="31" spans="1:29" ht="16.5" thickBot="1">
      <c r="B31" s="591"/>
      <c r="C31" s="591"/>
      <c r="D31" s="591"/>
      <c r="E31" s="591"/>
      <c r="F31" s="591"/>
      <c r="G31" s="591"/>
      <c r="H31" s="591"/>
      <c r="I31" s="591"/>
      <c r="J31" s="591"/>
      <c r="K31" s="591"/>
      <c r="L31" s="591"/>
      <c r="M31" s="591"/>
      <c r="N31" s="592"/>
      <c r="O31" s="591"/>
      <c r="P31" s="591"/>
      <c r="Q31" s="591"/>
      <c r="R31" s="591"/>
      <c r="S31" s="591"/>
      <c r="T31" s="593"/>
      <c r="U31" s="591"/>
      <c r="V31" s="591"/>
      <c r="W31" s="591"/>
      <c r="X31" s="591"/>
      <c r="Y31" s="591"/>
      <c r="Z31" s="591"/>
      <c r="AB31" s="512"/>
    </row>
    <row r="32" spans="1:29" ht="16.5" thickBot="1">
      <c r="M32" s="594"/>
      <c r="N32" s="783" t="s">
        <v>114</v>
      </c>
      <c r="O32" s="784"/>
      <c r="P32" s="784"/>
      <c r="Q32" s="784"/>
      <c r="R32" s="784"/>
      <c r="S32" s="785"/>
    </row>
    <row r="33" spans="13:19" ht="16.5" thickBot="1">
      <c r="M33" s="595" t="s">
        <v>79</v>
      </c>
      <c r="N33" s="596" t="s">
        <v>177</v>
      </c>
      <c r="O33" s="597" t="s">
        <v>178</v>
      </c>
      <c r="P33" s="597" t="s">
        <v>179</v>
      </c>
      <c r="Q33" s="597" t="s">
        <v>180</v>
      </c>
      <c r="R33" s="598" t="s">
        <v>181</v>
      </c>
      <c r="S33" s="526" t="s">
        <v>57</v>
      </c>
    </row>
    <row r="34" spans="13:19" ht="63">
      <c r="M34" s="527" t="s">
        <v>182</v>
      </c>
      <c r="N34" s="531" t="s">
        <v>196</v>
      </c>
      <c r="O34" s="532" t="s">
        <v>197</v>
      </c>
      <c r="P34" s="532" t="s">
        <v>198</v>
      </c>
      <c r="Q34" s="532" t="s">
        <v>199</v>
      </c>
      <c r="R34" s="540" t="s">
        <v>200</v>
      </c>
      <c r="S34" s="599"/>
    </row>
    <row r="35" spans="13:19">
      <c r="M35" s="535" t="s">
        <v>201</v>
      </c>
      <c r="N35" s="539" t="s">
        <v>205</v>
      </c>
      <c r="O35" s="540" t="s">
        <v>205</v>
      </c>
      <c r="P35" s="540" t="s">
        <v>205</v>
      </c>
      <c r="Q35" s="540" t="s">
        <v>205</v>
      </c>
      <c r="R35" s="540" t="s">
        <v>205</v>
      </c>
      <c r="S35" s="599" t="s">
        <v>206</v>
      </c>
    </row>
    <row r="36" spans="13:19" ht="16.5" thickBot="1">
      <c r="M36" s="543" t="s">
        <v>207</v>
      </c>
      <c r="N36" s="546" t="s">
        <v>221</v>
      </c>
      <c r="O36" s="547" t="s">
        <v>222</v>
      </c>
      <c r="P36" s="547" t="s">
        <v>223</v>
      </c>
      <c r="Q36" s="547" t="s">
        <v>224</v>
      </c>
      <c r="R36" s="547" t="s">
        <v>225</v>
      </c>
      <c r="S36" s="571"/>
    </row>
    <row r="37" spans="13:19">
      <c r="M37" s="522" t="s">
        <v>226</v>
      </c>
      <c r="N37" s="600">
        <v>377.42599999999999</v>
      </c>
      <c r="O37" s="556">
        <v>92.850999999999999</v>
      </c>
      <c r="P37" s="554">
        <v>79.233999999999995</v>
      </c>
      <c r="Q37" s="601">
        <v>338</v>
      </c>
      <c r="R37" s="601">
        <v>0</v>
      </c>
      <c r="S37" s="561">
        <f>SUM(N37:R37)</f>
        <v>887.51099999999997</v>
      </c>
    </row>
    <row r="38" spans="13:19">
      <c r="M38" s="522" t="s">
        <v>227</v>
      </c>
      <c r="N38" s="600">
        <v>325.55700000000002</v>
      </c>
      <c r="O38" s="556">
        <v>73.662999999999997</v>
      </c>
      <c r="P38" s="556">
        <v>76.718000000000004</v>
      </c>
      <c r="Q38" s="601">
        <v>252</v>
      </c>
      <c r="R38" s="601">
        <v>0</v>
      </c>
      <c r="S38" s="561">
        <f t="shared" ref="S38:S48" si="3">SUM(N38:R38)</f>
        <v>727.9380000000001</v>
      </c>
    </row>
    <row r="39" spans="13:19">
      <c r="M39" s="522" t="s">
        <v>22</v>
      </c>
      <c r="N39" s="600">
        <v>358.38499999999999</v>
      </c>
      <c r="O39" s="554">
        <v>64.653000000000006</v>
      </c>
      <c r="P39" s="554">
        <v>67.653000000000006</v>
      </c>
      <c r="Q39" s="601">
        <v>267</v>
      </c>
      <c r="R39" s="601">
        <v>0</v>
      </c>
      <c r="S39" s="561">
        <f t="shared" si="3"/>
        <v>757.69100000000003</v>
      </c>
    </row>
    <row r="40" spans="13:19">
      <c r="M40" s="522" t="s">
        <v>23</v>
      </c>
      <c r="N40" s="600">
        <v>365.40800000000002</v>
      </c>
      <c r="O40" s="554">
        <v>39.247999999999998</v>
      </c>
      <c r="P40" s="554">
        <v>89.186999999999998</v>
      </c>
      <c r="Q40" s="601">
        <v>209</v>
      </c>
      <c r="R40" s="601">
        <v>0</v>
      </c>
      <c r="S40" s="561">
        <f t="shared" si="3"/>
        <v>702.84300000000007</v>
      </c>
    </row>
    <row r="41" spans="13:19">
      <c r="M41" s="522" t="s">
        <v>24</v>
      </c>
      <c r="N41" s="600">
        <v>394.19199999999995</v>
      </c>
      <c r="O41" s="554">
        <v>77.587999999999994</v>
      </c>
      <c r="P41" s="554">
        <v>98.71</v>
      </c>
      <c r="Q41" s="601">
        <v>282</v>
      </c>
      <c r="R41" s="601">
        <v>0</v>
      </c>
      <c r="S41" s="561">
        <f t="shared" si="3"/>
        <v>852.49</v>
      </c>
    </row>
    <row r="42" spans="13:19">
      <c r="M42" s="522" t="s">
        <v>228</v>
      </c>
      <c r="N42" s="600">
        <v>786.76800000000003</v>
      </c>
      <c r="O42" s="554">
        <v>171.80799999999999</v>
      </c>
      <c r="P42" s="554">
        <v>170.30199999999999</v>
      </c>
      <c r="Q42" s="601">
        <v>321</v>
      </c>
      <c r="R42" s="601">
        <v>0</v>
      </c>
      <c r="S42" s="561">
        <f t="shared" si="3"/>
        <v>1449.8779999999999</v>
      </c>
    </row>
    <row r="43" spans="13:19">
      <c r="M43" s="522" t="s">
        <v>229</v>
      </c>
      <c r="N43" s="600">
        <v>768.21800000000007</v>
      </c>
      <c r="O43" s="554">
        <v>176.172</v>
      </c>
      <c r="P43" s="554">
        <v>145.518</v>
      </c>
      <c r="Q43" s="601">
        <v>283</v>
      </c>
      <c r="R43" s="601">
        <v>0</v>
      </c>
      <c r="S43" s="561">
        <f t="shared" si="3"/>
        <v>1372.9080000000001</v>
      </c>
    </row>
    <row r="44" spans="13:19">
      <c r="M44" s="522" t="s">
        <v>230</v>
      </c>
      <c r="N44" s="600">
        <v>696.63300000000004</v>
      </c>
      <c r="O44" s="554">
        <v>143.78200000000001</v>
      </c>
      <c r="P44" s="554">
        <v>138.87200000000001</v>
      </c>
      <c r="Q44" s="601">
        <v>344</v>
      </c>
      <c r="R44" s="601">
        <v>0</v>
      </c>
      <c r="S44" s="561">
        <f t="shared" si="3"/>
        <v>1323.287</v>
      </c>
    </row>
    <row r="45" spans="13:19">
      <c r="M45" s="522" t="s">
        <v>231</v>
      </c>
      <c r="N45" s="600">
        <v>677.42699999999991</v>
      </c>
      <c r="O45" s="554">
        <v>127.816</v>
      </c>
      <c r="P45" s="554">
        <v>133.792</v>
      </c>
      <c r="Q45" s="601">
        <v>311</v>
      </c>
      <c r="R45" s="601">
        <v>0</v>
      </c>
      <c r="S45" s="561">
        <f t="shared" si="3"/>
        <v>1250.0349999999999</v>
      </c>
    </row>
    <row r="46" spans="13:19">
      <c r="M46" s="522" t="s">
        <v>232</v>
      </c>
      <c r="N46" s="600">
        <v>536.90499999999997</v>
      </c>
      <c r="O46" s="554">
        <v>118.527</v>
      </c>
      <c r="P46" s="554">
        <v>101.43</v>
      </c>
      <c r="Q46" s="601">
        <v>308</v>
      </c>
      <c r="R46" s="601">
        <v>0</v>
      </c>
      <c r="S46" s="561">
        <f t="shared" si="3"/>
        <v>1064.8620000000001</v>
      </c>
    </row>
    <row r="47" spans="13:19">
      <c r="M47" s="522" t="s">
        <v>233</v>
      </c>
      <c r="N47" s="600">
        <v>417.387</v>
      </c>
      <c r="O47" s="554">
        <v>78.304000000000002</v>
      </c>
      <c r="P47" s="554">
        <v>71.97</v>
      </c>
      <c r="Q47" s="601">
        <v>254</v>
      </c>
      <c r="R47" s="601">
        <v>0</v>
      </c>
      <c r="S47" s="561">
        <f t="shared" si="3"/>
        <v>821.66100000000006</v>
      </c>
    </row>
    <row r="48" spans="13:19" ht="16.5" thickBot="1">
      <c r="M48" s="543" t="s">
        <v>234</v>
      </c>
      <c r="N48" s="602">
        <v>442.03399999999999</v>
      </c>
      <c r="O48" s="569">
        <v>81.307000000000002</v>
      </c>
      <c r="P48" s="569">
        <v>101.485</v>
      </c>
      <c r="Q48" s="603">
        <v>294</v>
      </c>
      <c r="R48" s="604">
        <v>0</v>
      </c>
      <c r="S48" s="571">
        <f t="shared" si="3"/>
        <v>918.82600000000002</v>
      </c>
    </row>
    <row r="49" spans="13:27" ht="16.5" thickBot="1">
      <c r="M49" s="572" t="s">
        <v>0</v>
      </c>
      <c r="N49" s="605">
        <f t="shared" ref="N49:S49" si="4">SUM(N37:N48)</f>
        <v>6146.3399999999983</v>
      </c>
      <c r="O49" s="606">
        <f t="shared" si="4"/>
        <v>1245.7190000000003</v>
      </c>
      <c r="P49" s="606">
        <f t="shared" si="4"/>
        <v>1274.8709999999999</v>
      </c>
      <c r="Q49" s="606">
        <f t="shared" si="4"/>
        <v>3463</v>
      </c>
      <c r="R49" s="606">
        <f t="shared" si="4"/>
        <v>0</v>
      </c>
      <c r="S49" s="571">
        <f t="shared" si="4"/>
        <v>12129.93</v>
      </c>
    </row>
    <row r="50" spans="13:27" ht="16.5" thickBot="1">
      <c r="M50" s="578" t="s">
        <v>235</v>
      </c>
      <c r="N50" s="607">
        <f t="shared" ref="N50:S50" si="5">+N49/12</f>
        <v>512.19499999999982</v>
      </c>
      <c r="O50" s="581">
        <f t="shared" si="5"/>
        <v>103.80991666666669</v>
      </c>
      <c r="P50" s="581">
        <f t="shared" si="5"/>
        <v>106.23924999999998</v>
      </c>
      <c r="Q50" s="581">
        <f t="shared" si="5"/>
        <v>288.58333333333331</v>
      </c>
      <c r="R50" s="581">
        <f t="shared" si="5"/>
        <v>0</v>
      </c>
      <c r="S50" s="608">
        <f t="shared" si="5"/>
        <v>1010.8275</v>
      </c>
    </row>
    <row r="51" spans="13:27" ht="16.5" thickBot="1"/>
    <row r="52" spans="13:27" s="609" customFormat="1" ht="16.5" customHeight="1" thickBot="1">
      <c r="N52" s="778" t="s">
        <v>238</v>
      </c>
      <c r="O52" s="778"/>
      <c r="P52" s="778"/>
      <c r="Q52" s="778"/>
      <c r="R52" s="779"/>
      <c r="S52" s="610">
        <f>E29+S29-N29-P29+SUM(N50:R50)</f>
        <v>9695.8803333333344</v>
      </c>
      <c r="AA52" s="611"/>
    </row>
    <row r="53" spans="13:27">
      <c r="R53" s="612"/>
    </row>
    <row r="54" spans="13:27">
      <c r="R54" s="612"/>
    </row>
    <row r="55" spans="13:27">
      <c r="R55" s="612"/>
    </row>
    <row r="56" spans="13:27">
      <c r="R56" s="612"/>
    </row>
    <row r="57" spans="13:27">
      <c r="R57" s="612"/>
    </row>
    <row r="58" spans="13:27">
      <c r="R58" s="612"/>
    </row>
    <row r="59" spans="13:27">
      <c r="R59" s="612"/>
    </row>
    <row r="60" spans="13:27">
      <c r="R60" s="612"/>
    </row>
    <row r="61" spans="13:27">
      <c r="R61" s="612"/>
    </row>
    <row r="62" spans="13:27">
      <c r="R62" s="612"/>
    </row>
    <row r="63" spans="13:27">
      <c r="R63" s="612"/>
    </row>
  </sheetData>
  <mergeCells count="6">
    <mergeCell ref="N52:R52"/>
    <mergeCell ref="B4:S4"/>
    <mergeCell ref="B8:S8"/>
    <mergeCell ref="B6:S6"/>
    <mergeCell ref="E11:S11"/>
    <mergeCell ref="N32:S32"/>
  </mergeCells>
  <pageMargins left="0.45" right="0.45" top="0.5" bottom="0.5" header="0.3" footer="0.3"/>
  <pageSetup scale="45"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
  <sheetViews>
    <sheetView zoomScaleNormal="100" workbookViewId="0">
      <selection activeCell="G20" sqref="G20"/>
    </sheetView>
  </sheetViews>
  <sheetFormatPr defaultRowHeight="12.75"/>
  <cols>
    <col min="1" max="1" width="20.140625" style="428" bestFit="1" customWidth="1"/>
    <col min="2" max="5" width="9.140625" style="428"/>
    <col min="6" max="6" width="19.28515625" style="428" bestFit="1" customWidth="1"/>
    <col min="7" max="16384" width="9.140625" style="428"/>
  </cols>
  <sheetData>
    <row r="1" spans="1:9" ht="15.75">
      <c r="G1" s="149" t="str">
        <f>'Rate Summary'!O1</f>
        <v>Exhibit No. PAC-17</v>
      </c>
    </row>
    <row r="2" spans="1:9" ht="15.75">
      <c r="G2" s="151"/>
    </row>
    <row r="3" spans="1:9" ht="15.75">
      <c r="G3" s="150"/>
    </row>
    <row r="5" spans="1:9">
      <c r="A5" s="787" t="s">
        <v>534</v>
      </c>
      <c r="B5" s="787"/>
      <c r="C5" s="787"/>
      <c r="D5" s="787"/>
      <c r="E5" s="787"/>
      <c r="F5" s="787"/>
      <c r="G5" s="787"/>
      <c r="H5" s="787"/>
      <c r="I5" s="787"/>
    </row>
    <row r="9" spans="1:9" ht="15.75">
      <c r="A9" s="786" t="s">
        <v>290</v>
      </c>
      <c r="B9" s="786"/>
      <c r="C9" s="786"/>
      <c r="D9" s="786"/>
      <c r="F9" s="786" t="s">
        <v>291</v>
      </c>
      <c r="G9" s="786"/>
      <c r="H9" s="786"/>
      <c r="I9" s="786"/>
    </row>
    <row r="10" spans="1:9" ht="38.25">
      <c r="A10" s="613" t="s">
        <v>292</v>
      </c>
      <c r="B10" s="613" t="s">
        <v>293</v>
      </c>
      <c r="C10" s="613" t="s">
        <v>294</v>
      </c>
      <c r="D10" s="613" t="s">
        <v>295</v>
      </c>
      <c r="F10" s="613" t="s">
        <v>296</v>
      </c>
      <c r="G10" s="613" t="s">
        <v>293</v>
      </c>
      <c r="H10" s="613" t="s">
        <v>294</v>
      </c>
      <c r="I10" s="613" t="s">
        <v>201</v>
      </c>
    </row>
    <row r="11" spans="1:9">
      <c r="A11" s="614"/>
      <c r="B11" s="615"/>
      <c r="C11" s="615"/>
      <c r="D11" s="615"/>
      <c r="F11" s="614"/>
      <c r="G11" s="614"/>
      <c r="H11" s="615"/>
      <c r="I11" s="615"/>
    </row>
    <row r="12" spans="1:9">
      <c r="A12" s="616" t="s">
        <v>297</v>
      </c>
      <c r="B12" s="617">
        <v>111</v>
      </c>
      <c r="C12" s="618" t="s">
        <v>298</v>
      </c>
      <c r="D12" s="618" t="s">
        <v>299</v>
      </c>
      <c r="F12" s="616" t="s">
        <v>300</v>
      </c>
      <c r="G12" s="617">
        <v>458</v>
      </c>
      <c r="H12" s="618" t="s">
        <v>298</v>
      </c>
      <c r="I12" s="618" t="s">
        <v>301</v>
      </c>
    </row>
    <row r="13" spans="1:9">
      <c r="A13" s="616" t="s">
        <v>302</v>
      </c>
      <c r="B13" s="617">
        <v>133.6</v>
      </c>
      <c r="C13" s="618" t="s">
        <v>298</v>
      </c>
      <c r="D13" s="618" t="s">
        <v>299</v>
      </c>
      <c r="F13" s="616" t="s">
        <v>303</v>
      </c>
      <c r="G13" s="617">
        <v>4.5999999999999996</v>
      </c>
      <c r="H13" s="618" t="s">
        <v>298</v>
      </c>
      <c r="I13" s="618" t="s">
        <v>301</v>
      </c>
    </row>
    <row r="14" spans="1:9">
      <c r="A14" s="616" t="s">
        <v>304</v>
      </c>
      <c r="B14" s="617">
        <v>118.5</v>
      </c>
      <c r="C14" s="618" t="s">
        <v>298</v>
      </c>
      <c r="D14" s="618" t="s">
        <v>299</v>
      </c>
      <c r="F14" s="616" t="s">
        <v>305</v>
      </c>
      <c r="G14" s="617">
        <v>107.4</v>
      </c>
      <c r="H14" s="618" t="s">
        <v>298</v>
      </c>
      <c r="I14" s="618" t="s">
        <v>301</v>
      </c>
    </row>
    <row r="15" spans="1:9">
      <c r="A15" s="616" t="s">
        <v>306</v>
      </c>
      <c r="B15" s="617">
        <v>138</v>
      </c>
      <c r="C15" s="618" t="s">
        <v>298</v>
      </c>
      <c r="D15" s="618" t="s">
        <v>299</v>
      </c>
      <c r="F15" s="616" t="s">
        <v>307</v>
      </c>
      <c r="G15" s="617">
        <v>23.4</v>
      </c>
      <c r="H15" s="618" t="s">
        <v>298</v>
      </c>
      <c r="I15" s="618" t="s">
        <v>301</v>
      </c>
    </row>
    <row r="16" spans="1:9">
      <c r="A16" s="619" t="s">
        <v>308</v>
      </c>
      <c r="B16" s="617">
        <v>144</v>
      </c>
      <c r="C16" s="620" t="s">
        <v>298</v>
      </c>
      <c r="D16" s="618" t="s">
        <v>299</v>
      </c>
      <c r="F16" s="616" t="s">
        <v>309</v>
      </c>
      <c r="G16" s="617">
        <v>40</v>
      </c>
      <c r="H16" s="618" t="s">
        <v>298</v>
      </c>
      <c r="I16" s="618" t="s">
        <v>301</v>
      </c>
    </row>
    <row r="17" spans="1:9">
      <c r="A17" s="616" t="s">
        <v>310</v>
      </c>
      <c r="B17" s="617">
        <v>127.5</v>
      </c>
      <c r="C17" s="618" t="s">
        <v>298</v>
      </c>
      <c r="D17" s="618" t="s">
        <v>299</v>
      </c>
      <c r="F17" s="616" t="s">
        <v>311</v>
      </c>
      <c r="G17" s="617">
        <v>40</v>
      </c>
      <c r="H17" s="618" t="s">
        <v>298</v>
      </c>
      <c r="I17" s="618" t="s">
        <v>301</v>
      </c>
    </row>
    <row r="18" spans="1:9">
      <c r="A18" s="619" t="s">
        <v>312</v>
      </c>
      <c r="B18" s="617">
        <v>57.6</v>
      </c>
      <c r="C18" s="620" t="s">
        <v>298</v>
      </c>
      <c r="D18" s="618" t="s">
        <v>299</v>
      </c>
      <c r="F18" s="616" t="s">
        <v>313</v>
      </c>
      <c r="G18" s="617">
        <v>140</v>
      </c>
      <c r="H18" s="618" t="s">
        <v>298</v>
      </c>
      <c r="I18" s="618" t="s">
        <v>301</v>
      </c>
    </row>
    <row r="19" spans="1:9">
      <c r="A19" s="619" t="s">
        <v>314</v>
      </c>
      <c r="B19" s="617">
        <v>124.5</v>
      </c>
      <c r="C19" s="620" t="s">
        <v>298</v>
      </c>
      <c r="D19" s="618" t="s">
        <v>299</v>
      </c>
      <c r="F19" s="616" t="s">
        <v>315</v>
      </c>
      <c r="G19" s="617">
        <v>44</v>
      </c>
      <c r="H19" s="618" t="s">
        <v>298</v>
      </c>
      <c r="I19" s="618" t="s">
        <v>301</v>
      </c>
    </row>
    <row r="20" spans="1:9">
      <c r="A20" s="616" t="s">
        <v>316</v>
      </c>
      <c r="B20" s="617">
        <v>99</v>
      </c>
      <c r="C20" s="618" t="s">
        <v>298</v>
      </c>
      <c r="D20" s="618" t="s">
        <v>299</v>
      </c>
      <c r="F20" s="616" t="s">
        <v>317</v>
      </c>
      <c r="G20" s="617">
        <v>44</v>
      </c>
      <c r="H20" s="618" t="s">
        <v>298</v>
      </c>
      <c r="I20" s="618" t="s">
        <v>301</v>
      </c>
    </row>
    <row r="21" spans="1:9">
      <c r="A21" s="616" t="s">
        <v>318</v>
      </c>
      <c r="B21" s="617">
        <v>119.69999999999999</v>
      </c>
      <c r="C21" s="618" t="s">
        <v>298</v>
      </c>
      <c r="D21" s="618" t="s">
        <v>299</v>
      </c>
      <c r="F21" s="616" t="s">
        <v>319</v>
      </c>
      <c r="G21" s="617">
        <v>44</v>
      </c>
      <c r="H21" s="618" t="s">
        <v>298</v>
      </c>
      <c r="I21" s="618" t="s">
        <v>301</v>
      </c>
    </row>
    <row r="22" spans="1:9">
      <c r="A22" s="616" t="s">
        <v>320</v>
      </c>
      <c r="B22" s="617">
        <v>45</v>
      </c>
      <c r="C22" s="618" t="s">
        <v>298</v>
      </c>
      <c r="D22" s="618" t="s">
        <v>299</v>
      </c>
      <c r="F22" s="616" t="s">
        <v>321</v>
      </c>
      <c r="G22" s="617">
        <v>44</v>
      </c>
      <c r="H22" s="618" t="s">
        <v>298</v>
      </c>
      <c r="I22" s="618" t="s">
        <v>301</v>
      </c>
    </row>
    <row r="23" spans="1:9">
      <c r="A23" s="616" t="s">
        <v>322</v>
      </c>
      <c r="B23" s="617">
        <v>140.69999999999999</v>
      </c>
      <c r="C23" s="618" t="s">
        <v>298</v>
      </c>
      <c r="D23" s="618" t="s">
        <v>299</v>
      </c>
      <c r="F23" s="616" t="s">
        <v>323</v>
      </c>
      <c r="G23" s="617">
        <v>3.2</v>
      </c>
      <c r="H23" s="618" t="s">
        <v>298</v>
      </c>
      <c r="I23" s="618" t="s">
        <v>301</v>
      </c>
    </row>
    <row r="24" spans="1:9">
      <c r="A24" s="616" t="s">
        <v>324</v>
      </c>
      <c r="B24" s="617">
        <v>16.5</v>
      </c>
      <c r="C24" s="618" t="s">
        <v>298</v>
      </c>
      <c r="D24" s="618" t="s">
        <v>299</v>
      </c>
      <c r="F24" s="616" t="s">
        <v>325</v>
      </c>
      <c r="G24" s="617">
        <v>53</v>
      </c>
      <c r="H24" s="618" t="s">
        <v>298</v>
      </c>
      <c r="I24" s="618" t="s">
        <v>301</v>
      </c>
    </row>
    <row r="25" spans="1:9">
      <c r="A25" s="616" t="s">
        <v>326</v>
      </c>
      <c r="B25" s="617">
        <v>99</v>
      </c>
      <c r="C25" s="618" t="s">
        <v>298</v>
      </c>
      <c r="D25" s="618" t="s">
        <v>299</v>
      </c>
      <c r="F25" s="616" t="s">
        <v>327</v>
      </c>
      <c r="G25" s="617">
        <v>25</v>
      </c>
      <c r="H25" s="618" t="s">
        <v>298</v>
      </c>
      <c r="I25" s="618" t="s">
        <v>301</v>
      </c>
    </row>
    <row r="26" spans="1:9">
      <c r="A26" s="616" t="s">
        <v>328</v>
      </c>
      <c r="B26" s="617">
        <v>18.899999999999999</v>
      </c>
      <c r="C26" s="618" t="s">
        <v>298</v>
      </c>
      <c r="D26" s="618" t="s">
        <v>299</v>
      </c>
      <c r="F26" s="616" t="s">
        <v>329</v>
      </c>
      <c r="G26" s="617">
        <v>4.5</v>
      </c>
      <c r="H26" s="618" t="s">
        <v>298</v>
      </c>
      <c r="I26" s="618" t="s">
        <v>301</v>
      </c>
    </row>
    <row r="27" spans="1:9">
      <c r="A27" s="616" t="s">
        <v>330</v>
      </c>
      <c r="B27" s="617">
        <v>200.2</v>
      </c>
      <c r="C27" s="618" t="s">
        <v>298</v>
      </c>
      <c r="D27" s="618" t="s">
        <v>299</v>
      </c>
      <c r="F27" s="616" t="s">
        <v>331</v>
      </c>
      <c r="G27" s="617">
        <v>40</v>
      </c>
      <c r="H27" s="618" t="s">
        <v>298</v>
      </c>
      <c r="I27" s="618" t="s">
        <v>301</v>
      </c>
    </row>
    <row r="28" spans="1:9">
      <c r="A28" s="616" t="s">
        <v>332</v>
      </c>
      <c r="B28" s="617">
        <v>64.5</v>
      </c>
      <c r="C28" s="618" t="s">
        <v>298</v>
      </c>
      <c r="D28" s="618" t="s">
        <v>299</v>
      </c>
      <c r="F28" s="616" t="s">
        <v>333</v>
      </c>
      <c r="G28" s="617">
        <v>40</v>
      </c>
      <c r="H28" s="618" t="s">
        <v>298</v>
      </c>
      <c r="I28" s="618" t="s">
        <v>301</v>
      </c>
    </row>
    <row r="29" spans="1:9">
      <c r="A29" s="616" t="s">
        <v>334</v>
      </c>
      <c r="B29" s="617">
        <v>98.9</v>
      </c>
      <c r="C29" s="618" t="s">
        <v>335</v>
      </c>
      <c r="D29" s="618" t="s">
        <v>299</v>
      </c>
      <c r="F29" s="616" t="s">
        <v>336</v>
      </c>
      <c r="G29" s="617">
        <v>40</v>
      </c>
      <c r="H29" s="618" t="s">
        <v>298</v>
      </c>
      <c r="I29" s="618" t="s">
        <v>301</v>
      </c>
    </row>
    <row r="30" spans="1:9">
      <c r="A30" s="616" t="s">
        <v>337</v>
      </c>
      <c r="B30" s="617">
        <v>41</v>
      </c>
      <c r="C30" s="618" t="s">
        <v>335</v>
      </c>
      <c r="D30" s="618" t="s">
        <v>299</v>
      </c>
      <c r="F30" s="616" t="s">
        <v>338</v>
      </c>
      <c r="G30" s="617">
        <v>40</v>
      </c>
      <c r="H30" s="618" t="s">
        <v>298</v>
      </c>
      <c r="I30" s="618" t="s">
        <v>301</v>
      </c>
    </row>
    <row r="31" spans="1:9">
      <c r="A31" s="616" t="s">
        <v>339</v>
      </c>
      <c r="B31" s="617">
        <v>9.8999999999999986</v>
      </c>
      <c r="C31" s="618" t="s">
        <v>335</v>
      </c>
      <c r="D31" s="618" t="s">
        <v>299</v>
      </c>
      <c r="F31" s="616" t="s">
        <v>340</v>
      </c>
      <c r="G31" s="617">
        <v>40</v>
      </c>
      <c r="H31" s="618" t="s">
        <v>298</v>
      </c>
      <c r="I31" s="618" t="s">
        <v>301</v>
      </c>
    </row>
    <row r="32" spans="1:9">
      <c r="A32" s="616" t="s">
        <v>341</v>
      </c>
      <c r="B32" s="617">
        <v>94</v>
      </c>
      <c r="C32" s="618" t="s">
        <v>335</v>
      </c>
      <c r="D32" s="618" t="s">
        <v>299</v>
      </c>
      <c r="F32" s="616" t="s">
        <v>342</v>
      </c>
      <c r="G32" s="617">
        <v>32.5</v>
      </c>
      <c r="H32" s="618" t="s">
        <v>335</v>
      </c>
      <c r="I32" s="618" t="s">
        <v>301</v>
      </c>
    </row>
    <row r="33" spans="1:9">
      <c r="A33" s="616" t="s">
        <v>343</v>
      </c>
      <c r="B33" s="617">
        <v>64.55</v>
      </c>
      <c r="C33" s="618" t="s">
        <v>335</v>
      </c>
      <c r="D33" s="618" t="s">
        <v>299</v>
      </c>
      <c r="F33" s="616" t="s">
        <v>344</v>
      </c>
      <c r="G33" s="617">
        <v>61.5</v>
      </c>
      <c r="H33" s="618" t="s">
        <v>335</v>
      </c>
      <c r="I33" s="618" t="s">
        <v>301</v>
      </c>
    </row>
    <row r="34" spans="1:9">
      <c r="A34" s="616" t="s">
        <v>345</v>
      </c>
      <c r="B34" s="617">
        <v>100.5</v>
      </c>
      <c r="C34" s="618" t="s">
        <v>335</v>
      </c>
      <c r="D34" s="618" t="s">
        <v>299</v>
      </c>
      <c r="F34" s="616" t="s">
        <v>346</v>
      </c>
      <c r="G34" s="617">
        <v>17.899999999999999</v>
      </c>
      <c r="H34" s="618" t="s">
        <v>335</v>
      </c>
      <c r="I34" s="618" t="s">
        <v>301</v>
      </c>
    </row>
    <row r="35" spans="1:9">
      <c r="A35" s="616" t="s">
        <v>347</v>
      </c>
      <c r="B35" s="617">
        <v>210.60000000000002</v>
      </c>
      <c r="C35" s="618" t="s">
        <v>335</v>
      </c>
      <c r="D35" s="618" t="s">
        <v>299</v>
      </c>
      <c r="F35" s="616" t="s">
        <v>348</v>
      </c>
      <c r="G35" s="617">
        <v>31</v>
      </c>
      <c r="H35" s="618" t="s">
        <v>335</v>
      </c>
      <c r="I35" s="618" t="s">
        <v>301</v>
      </c>
    </row>
    <row r="36" spans="1:9">
      <c r="A36" s="616" t="s">
        <v>349</v>
      </c>
      <c r="B36" s="617">
        <v>210</v>
      </c>
      <c r="C36" s="618" t="s">
        <v>335</v>
      </c>
      <c r="D36" s="618" t="s">
        <v>299</v>
      </c>
      <c r="F36" s="616" t="s">
        <v>350</v>
      </c>
      <c r="G36" s="617">
        <v>6</v>
      </c>
      <c r="H36" s="618" t="s">
        <v>335</v>
      </c>
      <c r="I36" s="618" t="s">
        <v>301</v>
      </c>
    </row>
    <row r="37" spans="1:9">
      <c r="A37" s="621" t="s">
        <v>0</v>
      </c>
      <c r="B37" s="622">
        <f>SUM(B12:B36)</f>
        <v>2587.6500000000005</v>
      </c>
      <c r="C37" s="623"/>
      <c r="D37" s="623"/>
      <c r="F37" s="616" t="s">
        <v>351</v>
      </c>
      <c r="G37" s="617">
        <v>74</v>
      </c>
      <c r="H37" s="618" t="s">
        <v>335</v>
      </c>
      <c r="I37" s="618" t="s">
        <v>301</v>
      </c>
    </row>
    <row r="38" spans="1:9">
      <c r="F38" s="616" t="s">
        <v>352</v>
      </c>
      <c r="G38" s="617">
        <v>74</v>
      </c>
      <c r="H38" s="618" t="s">
        <v>335</v>
      </c>
      <c r="I38" s="618" t="s">
        <v>301</v>
      </c>
    </row>
    <row r="39" spans="1:9">
      <c r="F39" s="616" t="s">
        <v>353</v>
      </c>
      <c r="G39" s="617">
        <v>14</v>
      </c>
      <c r="H39" s="618" t="s">
        <v>335</v>
      </c>
      <c r="I39" s="618" t="s">
        <v>301</v>
      </c>
    </row>
    <row r="40" spans="1:9">
      <c r="F40" s="616" t="s">
        <v>354</v>
      </c>
      <c r="G40" s="617">
        <v>14</v>
      </c>
      <c r="H40" s="618" t="s">
        <v>335</v>
      </c>
      <c r="I40" s="618" t="s">
        <v>301</v>
      </c>
    </row>
    <row r="41" spans="1:9">
      <c r="F41" s="616" t="s">
        <v>355</v>
      </c>
      <c r="G41" s="617">
        <v>17</v>
      </c>
      <c r="H41" s="618" t="s">
        <v>335</v>
      </c>
      <c r="I41" s="618" t="s">
        <v>301</v>
      </c>
    </row>
    <row r="42" spans="1:9">
      <c r="F42" s="616" t="s">
        <v>356</v>
      </c>
      <c r="G42" s="617">
        <v>17</v>
      </c>
      <c r="H42" s="618" t="s">
        <v>335</v>
      </c>
      <c r="I42" s="618" t="s">
        <v>301</v>
      </c>
    </row>
    <row r="43" spans="1:9">
      <c r="F43" s="616" t="s">
        <v>357</v>
      </c>
      <c r="G43" s="617">
        <v>4.8</v>
      </c>
      <c r="H43" s="618" t="s">
        <v>335</v>
      </c>
      <c r="I43" s="618" t="s">
        <v>301</v>
      </c>
    </row>
    <row r="44" spans="1:9">
      <c r="F44" s="616" t="s">
        <v>358</v>
      </c>
      <c r="G44" s="617">
        <v>10</v>
      </c>
      <c r="H44" s="618" t="s">
        <v>335</v>
      </c>
      <c r="I44" s="618" t="s">
        <v>301</v>
      </c>
    </row>
    <row r="45" spans="1:9">
      <c r="F45" s="616" t="s">
        <v>359</v>
      </c>
      <c r="G45" s="617">
        <v>2</v>
      </c>
      <c r="H45" s="618" t="s">
        <v>335</v>
      </c>
      <c r="I45" s="618" t="s">
        <v>301</v>
      </c>
    </row>
    <row r="46" spans="1:9">
      <c r="F46" s="616" t="s">
        <v>360</v>
      </c>
      <c r="G46" s="617">
        <v>4.1500000000000004</v>
      </c>
      <c r="H46" s="618" t="s">
        <v>335</v>
      </c>
      <c r="I46" s="618" t="s">
        <v>301</v>
      </c>
    </row>
    <row r="47" spans="1:9">
      <c r="F47" s="616" t="s">
        <v>361</v>
      </c>
      <c r="G47" s="617">
        <v>10.4</v>
      </c>
      <c r="H47" s="618" t="s">
        <v>335</v>
      </c>
      <c r="I47" s="618" t="s">
        <v>301</v>
      </c>
    </row>
    <row r="48" spans="1:9">
      <c r="F48" s="616" t="s">
        <v>362</v>
      </c>
      <c r="G48" s="617">
        <v>11</v>
      </c>
      <c r="H48" s="618" t="s">
        <v>335</v>
      </c>
      <c r="I48" s="618" t="s">
        <v>301</v>
      </c>
    </row>
    <row r="49" spans="6:9">
      <c r="F49" s="616" t="s">
        <v>363</v>
      </c>
      <c r="G49" s="617">
        <v>11</v>
      </c>
      <c r="H49" s="618" t="s">
        <v>335</v>
      </c>
      <c r="I49" s="618" t="s">
        <v>301</v>
      </c>
    </row>
    <row r="50" spans="6:9">
      <c r="F50" s="616" t="s">
        <v>364</v>
      </c>
      <c r="G50" s="617">
        <v>11</v>
      </c>
      <c r="H50" s="618" t="s">
        <v>335</v>
      </c>
      <c r="I50" s="618" t="s">
        <v>301</v>
      </c>
    </row>
    <row r="51" spans="6:9">
      <c r="F51" s="616" t="s">
        <v>365</v>
      </c>
      <c r="G51" s="617">
        <v>18.8</v>
      </c>
      <c r="H51" s="618" t="s">
        <v>335</v>
      </c>
      <c r="I51" s="618" t="s">
        <v>301</v>
      </c>
    </row>
    <row r="52" spans="6:9">
      <c r="F52" s="616" t="s">
        <v>366</v>
      </c>
      <c r="G52" s="617">
        <v>40</v>
      </c>
      <c r="H52" s="618" t="s">
        <v>335</v>
      </c>
      <c r="I52" s="618" t="s">
        <v>301</v>
      </c>
    </row>
    <row r="53" spans="6:9">
      <c r="F53" s="616" t="s">
        <v>367</v>
      </c>
      <c r="G53" s="617">
        <v>43</v>
      </c>
      <c r="H53" s="618" t="s">
        <v>335</v>
      </c>
      <c r="I53" s="618" t="s">
        <v>301</v>
      </c>
    </row>
    <row r="54" spans="6:9">
      <c r="F54" s="616" t="s">
        <v>368</v>
      </c>
      <c r="G54" s="617">
        <v>32</v>
      </c>
      <c r="H54" s="618" t="s">
        <v>335</v>
      </c>
      <c r="I54" s="618" t="s">
        <v>301</v>
      </c>
    </row>
    <row r="55" spans="6:9">
      <c r="F55" s="616" t="s">
        <v>369</v>
      </c>
      <c r="G55" s="617">
        <v>38.5</v>
      </c>
      <c r="H55" s="618" t="s">
        <v>335</v>
      </c>
      <c r="I55" s="618" t="s">
        <v>301</v>
      </c>
    </row>
    <row r="56" spans="6:9">
      <c r="F56" s="616" t="s">
        <v>370</v>
      </c>
      <c r="G56" s="617">
        <v>150</v>
      </c>
      <c r="H56" s="618" t="s">
        <v>335</v>
      </c>
      <c r="I56" s="618" t="s">
        <v>301</v>
      </c>
    </row>
    <row r="57" spans="6:9">
      <c r="F57" s="616" t="s">
        <v>371</v>
      </c>
      <c r="G57" s="617">
        <v>4.3</v>
      </c>
      <c r="H57" s="618" t="s">
        <v>335</v>
      </c>
      <c r="I57" s="618" t="s">
        <v>301</v>
      </c>
    </row>
    <row r="58" spans="6:9">
      <c r="F58" s="616" t="s">
        <v>372</v>
      </c>
      <c r="G58" s="617">
        <v>19.600000000000001</v>
      </c>
      <c r="H58" s="618" t="s">
        <v>335</v>
      </c>
      <c r="I58" s="618" t="s">
        <v>301</v>
      </c>
    </row>
    <row r="59" spans="6:9">
      <c r="F59" s="616" t="s">
        <v>373</v>
      </c>
      <c r="G59" s="617">
        <v>5</v>
      </c>
      <c r="H59" s="618" t="s">
        <v>335</v>
      </c>
      <c r="I59" s="618" t="s">
        <v>301</v>
      </c>
    </row>
    <row r="60" spans="6:9">
      <c r="F60" s="616" t="s">
        <v>374</v>
      </c>
      <c r="G60" s="617">
        <v>18</v>
      </c>
      <c r="H60" s="618" t="s">
        <v>335</v>
      </c>
      <c r="I60" s="618" t="s">
        <v>301</v>
      </c>
    </row>
    <row r="61" spans="6:9">
      <c r="F61" s="616" t="s">
        <v>375</v>
      </c>
      <c r="G61" s="617">
        <v>18</v>
      </c>
      <c r="H61" s="618" t="s">
        <v>335</v>
      </c>
      <c r="I61" s="618" t="s">
        <v>301</v>
      </c>
    </row>
    <row r="62" spans="6:9">
      <c r="F62" s="616" t="s">
        <v>376</v>
      </c>
      <c r="G62" s="617">
        <v>7.7</v>
      </c>
      <c r="H62" s="618" t="s">
        <v>335</v>
      </c>
      <c r="I62" s="618" t="s">
        <v>301</v>
      </c>
    </row>
    <row r="63" spans="6:9">
      <c r="F63" s="616" t="s">
        <v>377</v>
      </c>
      <c r="G63" s="617">
        <v>10</v>
      </c>
      <c r="H63" s="618" t="s">
        <v>335</v>
      </c>
      <c r="I63" s="618" t="s">
        <v>301</v>
      </c>
    </row>
    <row r="64" spans="6:9">
      <c r="F64" s="616" t="s">
        <v>378</v>
      </c>
      <c r="G64" s="617">
        <v>20</v>
      </c>
      <c r="H64" s="618" t="s">
        <v>335</v>
      </c>
      <c r="I64" s="618" t="s">
        <v>301</v>
      </c>
    </row>
    <row r="65" spans="6:9">
      <c r="F65" s="616" t="s">
        <v>379</v>
      </c>
      <c r="G65" s="617">
        <v>18</v>
      </c>
      <c r="H65" s="618" t="s">
        <v>335</v>
      </c>
      <c r="I65" s="618" t="s">
        <v>301</v>
      </c>
    </row>
    <row r="66" spans="6:9">
      <c r="F66" s="616" t="s">
        <v>380</v>
      </c>
      <c r="G66" s="617">
        <v>7</v>
      </c>
      <c r="H66" s="618" t="s">
        <v>335</v>
      </c>
      <c r="I66" s="618" t="s">
        <v>301</v>
      </c>
    </row>
    <row r="67" spans="6:9">
      <c r="F67" s="616" t="s">
        <v>381</v>
      </c>
      <c r="G67" s="617">
        <v>7</v>
      </c>
      <c r="H67" s="618" t="s">
        <v>335</v>
      </c>
      <c r="I67" s="618" t="s">
        <v>301</v>
      </c>
    </row>
    <row r="68" spans="6:9">
      <c r="F68" s="616" t="s">
        <v>382</v>
      </c>
      <c r="G68" s="617">
        <v>11.6</v>
      </c>
      <c r="H68" s="618" t="s">
        <v>335</v>
      </c>
      <c r="I68" s="618" t="s">
        <v>301</v>
      </c>
    </row>
    <row r="69" spans="6:9">
      <c r="F69" s="616" t="s">
        <v>383</v>
      </c>
      <c r="G69" s="617">
        <v>13.8</v>
      </c>
      <c r="H69" s="618" t="s">
        <v>335</v>
      </c>
      <c r="I69" s="618" t="s">
        <v>301</v>
      </c>
    </row>
    <row r="70" spans="6:9">
      <c r="F70" s="616" t="s">
        <v>384</v>
      </c>
      <c r="G70" s="617">
        <v>15</v>
      </c>
      <c r="H70" s="618" t="s">
        <v>335</v>
      </c>
      <c r="I70" s="618" t="s">
        <v>301</v>
      </c>
    </row>
    <row r="71" spans="6:9">
      <c r="F71" s="616" t="s">
        <v>385</v>
      </c>
      <c r="G71" s="617">
        <v>15</v>
      </c>
      <c r="H71" s="618" t="s">
        <v>335</v>
      </c>
      <c r="I71" s="618" t="s">
        <v>301</v>
      </c>
    </row>
    <row r="72" spans="6:9">
      <c r="F72" s="616" t="s">
        <v>386</v>
      </c>
      <c r="G72" s="617">
        <v>15</v>
      </c>
      <c r="H72" s="618" t="s">
        <v>335</v>
      </c>
      <c r="I72" s="618" t="s">
        <v>301</v>
      </c>
    </row>
    <row r="73" spans="6:9">
      <c r="F73" s="616" t="s">
        <v>387</v>
      </c>
      <c r="G73" s="617">
        <v>2</v>
      </c>
      <c r="H73" s="618" t="s">
        <v>335</v>
      </c>
      <c r="I73" s="618" t="s">
        <v>301</v>
      </c>
    </row>
    <row r="74" spans="6:9">
      <c r="F74" s="621" t="s">
        <v>388</v>
      </c>
      <c r="G74" s="622">
        <f>SUM(G12:G73)</f>
        <v>2227.65</v>
      </c>
      <c r="H74" s="623"/>
      <c r="I74" s="623"/>
    </row>
  </sheetData>
  <mergeCells count="3">
    <mergeCell ref="A9:D9"/>
    <mergeCell ref="F9:I9"/>
    <mergeCell ref="A5:I5"/>
  </mergeCells>
  <pageMargins left="0.7" right="0.7" top="0.75" bottom="0.75" header="0.3" footer="0.3"/>
  <pageSetup scale="7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7" tint="0.59999389629810485"/>
  </sheetPr>
  <dimension ref="A1:Q873"/>
  <sheetViews>
    <sheetView topLeftCell="A40" zoomScale="85" zoomScaleNormal="85" workbookViewId="0">
      <selection activeCell="E40" sqref="E40"/>
    </sheetView>
  </sheetViews>
  <sheetFormatPr defaultColWidth="21.85546875" defaultRowHeight="15.75"/>
  <cols>
    <col min="1" max="1" width="4.5703125" style="630" bestFit="1" customWidth="1"/>
    <col min="2" max="2" width="91.28515625" style="630" customWidth="1"/>
    <col min="3" max="3" width="17.85546875" style="630" customWidth="1"/>
    <col min="4" max="5" width="23.28515625" style="630" customWidth="1"/>
    <col min="6" max="6" width="22.7109375" style="630" customWidth="1"/>
    <col min="7" max="7" width="29.85546875" style="630" customWidth="1"/>
    <col min="8" max="8" width="25.85546875" style="630" customWidth="1"/>
    <col min="9" max="9" width="28.42578125" style="630" customWidth="1"/>
    <col min="10" max="10" width="5.7109375" style="630" customWidth="1"/>
    <col min="11" max="11" width="34.140625" style="630" customWidth="1"/>
    <col min="12" max="12" width="19.85546875" style="630" customWidth="1"/>
    <col min="13" max="13" width="4.5703125" style="630" customWidth="1"/>
    <col min="14" max="14" width="7.140625" style="631" customWidth="1"/>
    <col min="15" max="15" width="6.28515625" style="631" customWidth="1"/>
    <col min="16" max="16" width="9.7109375" style="631" customWidth="1"/>
    <col min="17" max="17" width="20" style="632" customWidth="1"/>
    <col min="18" max="18" width="8.28515625" style="630" customWidth="1"/>
    <col min="19" max="19" width="21.85546875" style="630" customWidth="1"/>
    <col min="20" max="238" width="21.85546875" style="630"/>
    <col min="239" max="239" width="2.7109375" style="630" customWidth="1"/>
    <col min="240" max="240" width="21.85546875" style="630"/>
    <col min="241" max="241" width="22.7109375" style="630" customWidth="1"/>
    <col min="242" max="242" width="24.7109375" style="630" customWidth="1"/>
    <col min="243" max="243" width="25.85546875" style="630" customWidth="1"/>
    <col min="244" max="244" width="28.42578125" style="630" customWidth="1"/>
    <col min="245" max="245" width="5.7109375" style="630" customWidth="1"/>
    <col min="246" max="246" width="34.140625" style="630" customWidth="1"/>
    <col min="247" max="247" width="31.7109375" style="630" customWidth="1"/>
    <col min="248" max="494" width="21.85546875" style="630"/>
    <col min="495" max="495" width="2.7109375" style="630" customWidth="1"/>
    <col min="496" max="496" width="21.85546875" style="630"/>
    <col min="497" max="497" width="22.7109375" style="630" customWidth="1"/>
    <col min="498" max="498" width="24.7109375" style="630" customWidth="1"/>
    <col min="499" max="499" width="25.85546875" style="630" customWidth="1"/>
    <col min="500" max="500" width="28.42578125" style="630" customWidth="1"/>
    <col min="501" max="501" width="5.7109375" style="630" customWidth="1"/>
    <col min="502" max="502" width="34.140625" style="630" customWidth="1"/>
    <col min="503" max="503" width="31.7109375" style="630" customWidth="1"/>
    <col min="504" max="750" width="21.85546875" style="630"/>
    <col min="751" max="751" width="2.7109375" style="630" customWidth="1"/>
    <col min="752" max="752" width="21.85546875" style="630"/>
    <col min="753" max="753" width="22.7109375" style="630" customWidth="1"/>
    <col min="754" max="754" width="24.7109375" style="630" customWidth="1"/>
    <col min="755" max="755" width="25.85546875" style="630" customWidth="1"/>
    <col min="756" max="756" width="28.42578125" style="630" customWidth="1"/>
    <col min="757" max="757" width="5.7109375" style="630" customWidth="1"/>
    <col min="758" max="758" width="34.140625" style="630" customWidth="1"/>
    <col min="759" max="759" width="31.7109375" style="630" customWidth="1"/>
    <col min="760" max="1006" width="21.85546875" style="630"/>
    <col min="1007" max="1007" width="2.7109375" style="630" customWidth="1"/>
    <col min="1008" max="1008" width="21.85546875" style="630"/>
    <col min="1009" max="1009" width="22.7109375" style="630" customWidth="1"/>
    <col min="1010" max="1010" width="24.7109375" style="630" customWidth="1"/>
    <col min="1011" max="1011" width="25.85546875" style="630" customWidth="1"/>
    <col min="1012" max="1012" width="28.42578125" style="630" customWidth="1"/>
    <col min="1013" max="1013" width="5.7109375" style="630" customWidth="1"/>
    <col min="1014" max="1014" width="34.140625" style="630" customWidth="1"/>
    <col min="1015" max="1015" width="31.7109375" style="630" customWidth="1"/>
    <col min="1016" max="1262" width="21.85546875" style="630"/>
    <col min="1263" max="1263" width="2.7109375" style="630" customWidth="1"/>
    <col min="1264" max="1264" width="21.85546875" style="630"/>
    <col min="1265" max="1265" width="22.7109375" style="630" customWidth="1"/>
    <col min="1266" max="1266" width="24.7109375" style="630" customWidth="1"/>
    <col min="1267" max="1267" width="25.85546875" style="630" customWidth="1"/>
    <col min="1268" max="1268" width="28.42578125" style="630" customWidth="1"/>
    <col min="1269" max="1269" width="5.7109375" style="630" customWidth="1"/>
    <col min="1270" max="1270" width="34.140625" style="630" customWidth="1"/>
    <col min="1271" max="1271" width="31.7109375" style="630" customWidth="1"/>
    <col min="1272" max="1518" width="21.85546875" style="630"/>
    <col min="1519" max="1519" width="2.7109375" style="630" customWidth="1"/>
    <col min="1520" max="1520" width="21.85546875" style="630"/>
    <col min="1521" max="1521" width="22.7109375" style="630" customWidth="1"/>
    <col min="1522" max="1522" width="24.7109375" style="630" customWidth="1"/>
    <col min="1523" max="1523" width="25.85546875" style="630" customWidth="1"/>
    <col min="1524" max="1524" width="28.42578125" style="630" customWidth="1"/>
    <col min="1525" max="1525" width="5.7109375" style="630" customWidth="1"/>
    <col min="1526" max="1526" width="34.140625" style="630" customWidth="1"/>
    <col min="1527" max="1527" width="31.7109375" style="630" customWidth="1"/>
    <col min="1528" max="1774" width="21.85546875" style="630"/>
    <col min="1775" max="1775" width="2.7109375" style="630" customWidth="1"/>
    <col min="1776" max="1776" width="21.85546875" style="630"/>
    <col min="1777" max="1777" width="22.7109375" style="630" customWidth="1"/>
    <col min="1778" max="1778" width="24.7109375" style="630" customWidth="1"/>
    <col min="1779" max="1779" width="25.85546875" style="630" customWidth="1"/>
    <col min="1780" max="1780" width="28.42578125" style="630" customWidth="1"/>
    <col min="1781" max="1781" width="5.7109375" style="630" customWidth="1"/>
    <col min="1782" max="1782" width="34.140625" style="630" customWidth="1"/>
    <col min="1783" max="1783" width="31.7109375" style="630" customWidth="1"/>
    <col min="1784" max="2030" width="21.85546875" style="630"/>
    <col min="2031" max="2031" width="2.7109375" style="630" customWidth="1"/>
    <col min="2032" max="2032" width="21.85546875" style="630"/>
    <col min="2033" max="2033" width="22.7109375" style="630" customWidth="1"/>
    <col min="2034" max="2034" width="24.7109375" style="630" customWidth="1"/>
    <col min="2035" max="2035" width="25.85546875" style="630" customWidth="1"/>
    <col min="2036" max="2036" width="28.42578125" style="630" customWidth="1"/>
    <col min="2037" max="2037" width="5.7109375" style="630" customWidth="1"/>
    <col min="2038" max="2038" width="34.140625" style="630" customWidth="1"/>
    <col min="2039" max="2039" width="31.7109375" style="630" customWidth="1"/>
    <col min="2040" max="2286" width="21.85546875" style="630"/>
    <col min="2287" max="2287" width="2.7109375" style="630" customWidth="1"/>
    <col min="2288" max="2288" width="21.85546875" style="630"/>
    <col min="2289" max="2289" width="22.7109375" style="630" customWidth="1"/>
    <col min="2290" max="2290" width="24.7109375" style="630" customWidth="1"/>
    <col min="2291" max="2291" width="25.85546875" style="630" customWidth="1"/>
    <col min="2292" max="2292" width="28.42578125" style="630" customWidth="1"/>
    <col min="2293" max="2293" width="5.7109375" style="630" customWidth="1"/>
    <col min="2294" max="2294" width="34.140625" style="630" customWidth="1"/>
    <col min="2295" max="2295" width="31.7109375" style="630" customWidth="1"/>
    <col min="2296" max="2542" width="21.85546875" style="630"/>
    <col min="2543" max="2543" width="2.7109375" style="630" customWidth="1"/>
    <col min="2544" max="2544" width="21.85546875" style="630"/>
    <col min="2545" max="2545" width="22.7109375" style="630" customWidth="1"/>
    <col min="2546" max="2546" width="24.7109375" style="630" customWidth="1"/>
    <col min="2547" max="2547" width="25.85546875" style="630" customWidth="1"/>
    <col min="2548" max="2548" width="28.42578125" style="630" customWidth="1"/>
    <col min="2549" max="2549" width="5.7109375" style="630" customWidth="1"/>
    <col min="2550" max="2550" width="34.140625" style="630" customWidth="1"/>
    <col min="2551" max="2551" width="31.7109375" style="630" customWidth="1"/>
    <col min="2552" max="2798" width="21.85546875" style="630"/>
    <col min="2799" max="2799" width="2.7109375" style="630" customWidth="1"/>
    <col min="2800" max="2800" width="21.85546875" style="630"/>
    <col min="2801" max="2801" width="22.7109375" style="630" customWidth="1"/>
    <col min="2802" max="2802" width="24.7109375" style="630" customWidth="1"/>
    <col min="2803" max="2803" width="25.85546875" style="630" customWidth="1"/>
    <col min="2804" max="2804" width="28.42578125" style="630" customWidth="1"/>
    <col min="2805" max="2805" width="5.7109375" style="630" customWidth="1"/>
    <col min="2806" max="2806" width="34.140625" style="630" customWidth="1"/>
    <col min="2807" max="2807" width="31.7109375" style="630" customWidth="1"/>
    <col min="2808" max="3054" width="21.85546875" style="630"/>
    <col min="3055" max="3055" width="2.7109375" style="630" customWidth="1"/>
    <col min="3056" max="3056" width="21.85546875" style="630"/>
    <col min="3057" max="3057" width="22.7109375" style="630" customWidth="1"/>
    <col min="3058" max="3058" width="24.7109375" style="630" customWidth="1"/>
    <col min="3059" max="3059" width="25.85546875" style="630" customWidth="1"/>
    <col min="3060" max="3060" width="28.42578125" style="630" customWidth="1"/>
    <col min="3061" max="3061" width="5.7109375" style="630" customWidth="1"/>
    <col min="3062" max="3062" width="34.140625" style="630" customWidth="1"/>
    <col min="3063" max="3063" width="31.7109375" style="630" customWidth="1"/>
    <col min="3064" max="3310" width="21.85546875" style="630"/>
    <col min="3311" max="3311" width="2.7109375" style="630" customWidth="1"/>
    <col min="3312" max="3312" width="21.85546875" style="630"/>
    <col min="3313" max="3313" width="22.7109375" style="630" customWidth="1"/>
    <col min="3314" max="3314" width="24.7109375" style="630" customWidth="1"/>
    <col min="3315" max="3315" width="25.85546875" style="630" customWidth="1"/>
    <col min="3316" max="3316" width="28.42578125" style="630" customWidth="1"/>
    <col min="3317" max="3317" width="5.7109375" style="630" customWidth="1"/>
    <col min="3318" max="3318" width="34.140625" style="630" customWidth="1"/>
    <col min="3319" max="3319" width="31.7109375" style="630" customWidth="1"/>
    <col min="3320" max="3566" width="21.85546875" style="630"/>
    <col min="3567" max="3567" width="2.7109375" style="630" customWidth="1"/>
    <col min="3568" max="3568" width="21.85546875" style="630"/>
    <col min="3569" max="3569" width="22.7109375" style="630" customWidth="1"/>
    <col min="3570" max="3570" width="24.7109375" style="630" customWidth="1"/>
    <col min="3571" max="3571" width="25.85546875" style="630" customWidth="1"/>
    <col min="3572" max="3572" width="28.42578125" style="630" customWidth="1"/>
    <col min="3573" max="3573" width="5.7109375" style="630" customWidth="1"/>
    <col min="3574" max="3574" width="34.140625" style="630" customWidth="1"/>
    <col min="3575" max="3575" width="31.7109375" style="630" customWidth="1"/>
    <col min="3576" max="3822" width="21.85546875" style="630"/>
    <col min="3823" max="3823" width="2.7109375" style="630" customWidth="1"/>
    <col min="3824" max="3824" width="21.85546875" style="630"/>
    <col min="3825" max="3825" width="22.7109375" style="630" customWidth="1"/>
    <col min="3826" max="3826" width="24.7109375" style="630" customWidth="1"/>
    <col min="3827" max="3827" width="25.85546875" style="630" customWidth="1"/>
    <col min="3828" max="3828" width="28.42578125" style="630" customWidth="1"/>
    <col min="3829" max="3829" width="5.7109375" style="630" customWidth="1"/>
    <col min="3830" max="3830" width="34.140625" style="630" customWidth="1"/>
    <col min="3831" max="3831" width="31.7109375" style="630" customWidth="1"/>
    <col min="3832" max="4078" width="21.85546875" style="630"/>
    <col min="4079" max="4079" width="2.7109375" style="630" customWidth="1"/>
    <col min="4080" max="4080" width="21.85546875" style="630"/>
    <col min="4081" max="4081" width="22.7109375" style="630" customWidth="1"/>
    <col min="4082" max="4082" width="24.7109375" style="630" customWidth="1"/>
    <col min="4083" max="4083" width="25.85546875" style="630" customWidth="1"/>
    <col min="4084" max="4084" width="28.42578125" style="630" customWidth="1"/>
    <col min="4085" max="4085" width="5.7109375" style="630" customWidth="1"/>
    <col min="4086" max="4086" width="34.140625" style="630" customWidth="1"/>
    <col min="4087" max="4087" width="31.7109375" style="630" customWidth="1"/>
    <col min="4088" max="4334" width="21.85546875" style="630"/>
    <col min="4335" max="4335" width="2.7109375" style="630" customWidth="1"/>
    <col min="4336" max="4336" width="21.85546875" style="630"/>
    <col min="4337" max="4337" width="22.7109375" style="630" customWidth="1"/>
    <col min="4338" max="4338" width="24.7109375" style="630" customWidth="1"/>
    <col min="4339" max="4339" width="25.85546875" style="630" customWidth="1"/>
    <col min="4340" max="4340" width="28.42578125" style="630" customWidth="1"/>
    <col min="4341" max="4341" width="5.7109375" style="630" customWidth="1"/>
    <col min="4342" max="4342" width="34.140625" style="630" customWidth="1"/>
    <col min="4343" max="4343" width="31.7109375" style="630" customWidth="1"/>
    <col min="4344" max="4590" width="21.85546875" style="630"/>
    <col min="4591" max="4591" width="2.7109375" style="630" customWidth="1"/>
    <col min="4592" max="4592" width="21.85546875" style="630"/>
    <col min="4593" max="4593" width="22.7109375" style="630" customWidth="1"/>
    <col min="4594" max="4594" width="24.7109375" style="630" customWidth="1"/>
    <col min="4595" max="4595" width="25.85546875" style="630" customWidth="1"/>
    <col min="4596" max="4596" width="28.42578125" style="630" customWidth="1"/>
    <col min="4597" max="4597" width="5.7109375" style="630" customWidth="1"/>
    <col min="4598" max="4598" width="34.140625" style="630" customWidth="1"/>
    <col min="4599" max="4599" width="31.7109375" style="630" customWidth="1"/>
    <col min="4600" max="4846" width="21.85546875" style="630"/>
    <col min="4847" max="4847" width="2.7109375" style="630" customWidth="1"/>
    <col min="4848" max="4848" width="21.85546875" style="630"/>
    <col min="4849" max="4849" width="22.7109375" style="630" customWidth="1"/>
    <col min="4850" max="4850" width="24.7109375" style="630" customWidth="1"/>
    <col min="4851" max="4851" width="25.85546875" style="630" customWidth="1"/>
    <col min="4852" max="4852" width="28.42578125" style="630" customWidth="1"/>
    <col min="4853" max="4853" width="5.7109375" style="630" customWidth="1"/>
    <col min="4854" max="4854" width="34.140625" style="630" customWidth="1"/>
    <col min="4855" max="4855" width="31.7109375" style="630" customWidth="1"/>
    <col min="4856" max="5102" width="21.85546875" style="630"/>
    <col min="5103" max="5103" width="2.7109375" style="630" customWidth="1"/>
    <col min="5104" max="5104" width="21.85546875" style="630"/>
    <col min="5105" max="5105" width="22.7109375" style="630" customWidth="1"/>
    <col min="5106" max="5106" width="24.7109375" style="630" customWidth="1"/>
    <col min="5107" max="5107" width="25.85546875" style="630" customWidth="1"/>
    <col min="5108" max="5108" width="28.42578125" style="630" customWidth="1"/>
    <col min="5109" max="5109" width="5.7109375" style="630" customWidth="1"/>
    <col min="5110" max="5110" width="34.140625" style="630" customWidth="1"/>
    <col min="5111" max="5111" width="31.7109375" style="630" customWidth="1"/>
    <col min="5112" max="5358" width="21.85546875" style="630"/>
    <col min="5359" max="5359" width="2.7109375" style="630" customWidth="1"/>
    <col min="5360" max="5360" width="21.85546875" style="630"/>
    <col min="5361" max="5361" width="22.7109375" style="630" customWidth="1"/>
    <col min="5362" max="5362" width="24.7109375" style="630" customWidth="1"/>
    <col min="5363" max="5363" width="25.85546875" style="630" customWidth="1"/>
    <col min="5364" max="5364" width="28.42578125" style="630" customWidth="1"/>
    <col min="5365" max="5365" width="5.7109375" style="630" customWidth="1"/>
    <col min="5366" max="5366" width="34.140625" style="630" customWidth="1"/>
    <col min="5367" max="5367" width="31.7109375" style="630" customWidth="1"/>
    <col min="5368" max="5614" width="21.85546875" style="630"/>
    <col min="5615" max="5615" width="2.7109375" style="630" customWidth="1"/>
    <col min="5616" max="5616" width="21.85546875" style="630"/>
    <col min="5617" max="5617" width="22.7109375" style="630" customWidth="1"/>
    <col min="5618" max="5618" width="24.7109375" style="630" customWidth="1"/>
    <col min="5619" max="5619" width="25.85546875" style="630" customWidth="1"/>
    <col min="5620" max="5620" width="28.42578125" style="630" customWidth="1"/>
    <col min="5621" max="5621" width="5.7109375" style="630" customWidth="1"/>
    <col min="5622" max="5622" width="34.140625" style="630" customWidth="1"/>
    <col min="5623" max="5623" width="31.7109375" style="630" customWidth="1"/>
    <col min="5624" max="5870" width="21.85546875" style="630"/>
    <col min="5871" max="5871" width="2.7109375" style="630" customWidth="1"/>
    <col min="5872" max="5872" width="21.85546875" style="630"/>
    <col min="5873" max="5873" width="22.7109375" style="630" customWidth="1"/>
    <col min="5874" max="5874" width="24.7109375" style="630" customWidth="1"/>
    <col min="5875" max="5875" width="25.85546875" style="630" customWidth="1"/>
    <col min="5876" max="5876" width="28.42578125" style="630" customWidth="1"/>
    <col min="5877" max="5877" width="5.7109375" style="630" customWidth="1"/>
    <col min="5878" max="5878" width="34.140625" style="630" customWidth="1"/>
    <col min="5879" max="5879" width="31.7109375" style="630" customWidth="1"/>
    <col min="5880" max="6126" width="21.85546875" style="630"/>
    <col min="6127" max="6127" width="2.7109375" style="630" customWidth="1"/>
    <col min="6128" max="6128" width="21.85546875" style="630"/>
    <col min="6129" max="6129" width="22.7109375" style="630" customWidth="1"/>
    <col min="6130" max="6130" width="24.7109375" style="630" customWidth="1"/>
    <col min="6131" max="6131" width="25.85546875" style="630" customWidth="1"/>
    <col min="6132" max="6132" width="28.42578125" style="630" customWidth="1"/>
    <col min="6133" max="6133" width="5.7109375" style="630" customWidth="1"/>
    <col min="6134" max="6134" width="34.140625" style="630" customWidth="1"/>
    <col min="6135" max="6135" width="31.7109375" style="630" customWidth="1"/>
    <col min="6136" max="6382" width="21.85546875" style="630"/>
    <col min="6383" max="6383" width="2.7109375" style="630" customWidth="1"/>
    <col min="6384" max="6384" width="21.85546875" style="630"/>
    <col min="6385" max="6385" width="22.7109375" style="630" customWidth="1"/>
    <col min="6386" max="6386" width="24.7109375" style="630" customWidth="1"/>
    <col min="6387" max="6387" width="25.85546875" style="630" customWidth="1"/>
    <col min="6388" max="6388" width="28.42578125" style="630" customWidth="1"/>
    <col min="6389" max="6389" width="5.7109375" style="630" customWidth="1"/>
    <col min="6390" max="6390" width="34.140625" style="630" customWidth="1"/>
    <col min="6391" max="6391" width="31.7109375" style="630" customWidth="1"/>
    <col min="6392" max="6638" width="21.85546875" style="630"/>
    <col min="6639" max="6639" width="2.7109375" style="630" customWidth="1"/>
    <col min="6640" max="6640" width="21.85546875" style="630"/>
    <col min="6641" max="6641" width="22.7109375" style="630" customWidth="1"/>
    <col min="6642" max="6642" width="24.7109375" style="630" customWidth="1"/>
    <col min="6643" max="6643" width="25.85546875" style="630" customWidth="1"/>
    <col min="6644" max="6644" width="28.42578125" style="630" customWidth="1"/>
    <col min="6645" max="6645" width="5.7109375" style="630" customWidth="1"/>
    <col min="6646" max="6646" width="34.140625" style="630" customWidth="1"/>
    <col min="6647" max="6647" width="31.7109375" style="630" customWidth="1"/>
    <col min="6648" max="6894" width="21.85546875" style="630"/>
    <col min="6895" max="6895" width="2.7109375" style="630" customWidth="1"/>
    <col min="6896" max="6896" width="21.85546875" style="630"/>
    <col min="6897" max="6897" width="22.7109375" style="630" customWidth="1"/>
    <col min="6898" max="6898" width="24.7109375" style="630" customWidth="1"/>
    <col min="6899" max="6899" width="25.85546875" style="630" customWidth="1"/>
    <col min="6900" max="6900" width="28.42578125" style="630" customWidth="1"/>
    <col min="6901" max="6901" width="5.7109375" style="630" customWidth="1"/>
    <col min="6902" max="6902" width="34.140625" style="630" customWidth="1"/>
    <col min="6903" max="6903" width="31.7109375" style="630" customWidth="1"/>
    <col min="6904" max="7150" width="21.85546875" style="630"/>
    <col min="7151" max="7151" width="2.7109375" style="630" customWidth="1"/>
    <col min="7152" max="7152" width="21.85546875" style="630"/>
    <col min="7153" max="7153" width="22.7109375" style="630" customWidth="1"/>
    <col min="7154" max="7154" width="24.7109375" style="630" customWidth="1"/>
    <col min="7155" max="7155" width="25.85546875" style="630" customWidth="1"/>
    <col min="7156" max="7156" width="28.42578125" style="630" customWidth="1"/>
    <col min="7157" max="7157" width="5.7109375" style="630" customWidth="1"/>
    <col min="7158" max="7158" width="34.140625" style="630" customWidth="1"/>
    <col min="7159" max="7159" width="31.7109375" style="630" customWidth="1"/>
    <col min="7160" max="7406" width="21.85546875" style="630"/>
    <col min="7407" max="7407" width="2.7109375" style="630" customWidth="1"/>
    <col min="7408" max="7408" width="21.85546875" style="630"/>
    <col min="7409" max="7409" width="22.7109375" style="630" customWidth="1"/>
    <col min="7410" max="7410" width="24.7109375" style="630" customWidth="1"/>
    <col min="7411" max="7411" width="25.85546875" style="630" customWidth="1"/>
    <col min="7412" max="7412" width="28.42578125" style="630" customWidth="1"/>
    <col min="7413" max="7413" width="5.7109375" style="630" customWidth="1"/>
    <col min="7414" max="7414" width="34.140625" style="630" customWidth="1"/>
    <col min="7415" max="7415" width="31.7109375" style="630" customWidth="1"/>
    <col min="7416" max="7662" width="21.85546875" style="630"/>
    <col min="7663" max="7663" width="2.7109375" style="630" customWidth="1"/>
    <col min="7664" max="7664" width="21.85546875" style="630"/>
    <col min="7665" max="7665" width="22.7109375" style="630" customWidth="1"/>
    <col min="7666" max="7666" width="24.7109375" style="630" customWidth="1"/>
    <col min="7667" max="7667" width="25.85546875" style="630" customWidth="1"/>
    <col min="7668" max="7668" width="28.42578125" style="630" customWidth="1"/>
    <col min="7669" max="7669" width="5.7109375" style="630" customWidth="1"/>
    <col min="7670" max="7670" width="34.140625" style="630" customWidth="1"/>
    <col min="7671" max="7671" width="31.7109375" style="630" customWidth="1"/>
    <col min="7672" max="7918" width="21.85546875" style="630"/>
    <col min="7919" max="7919" width="2.7109375" style="630" customWidth="1"/>
    <col min="7920" max="7920" width="21.85546875" style="630"/>
    <col min="7921" max="7921" width="22.7109375" style="630" customWidth="1"/>
    <col min="7922" max="7922" width="24.7109375" style="630" customWidth="1"/>
    <col min="7923" max="7923" width="25.85546875" style="630" customWidth="1"/>
    <col min="7924" max="7924" width="28.42578125" style="630" customWidth="1"/>
    <col min="7925" max="7925" width="5.7109375" style="630" customWidth="1"/>
    <col min="7926" max="7926" width="34.140625" style="630" customWidth="1"/>
    <col min="7927" max="7927" width="31.7109375" style="630" customWidth="1"/>
    <col min="7928" max="8174" width="21.85546875" style="630"/>
    <col min="8175" max="8175" width="2.7109375" style="630" customWidth="1"/>
    <col min="8176" max="8176" width="21.85546875" style="630"/>
    <col min="8177" max="8177" width="22.7109375" style="630" customWidth="1"/>
    <col min="8178" max="8178" width="24.7109375" style="630" customWidth="1"/>
    <col min="8179" max="8179" width="25.85546875" style="630" customWidth="1"/>
    <col min="8180" max="8180" width="28.42578125" style="630" customWidth="1"/>
    <col min="8181" max="8181" width="5.7109375" style="630" customWidth="1"/>
    <col min="8182" max="8182" width="34.140625" style="630" customWidth="1"/>
    <col min="8183" max="8183" width="31.7109375" style="630" customWidth="1"/>
    <col min="8184" max="8430" width="21.85546875" style="630"/>
    <col min="8431" max="8431" width="2.7109375" style="630" customWidth="1"/>
    <col min="8432" max="8432" width="21.85546875" style="630"/>
    <col min="8433" max="8433" width="22.7109375" style="630" customWidth="1"/>
    <col min="8434" max="8434" width="24.7109375" style="630" customWidth="1"/>
    <col min="8435" max="8435" width="25.85546875" style="630" customWidth="1"/>
    <col min="8436" max="8436" width="28.42578125" style="630" customWidth="1"/>
    <col min="8437" max="8437" width="5.7109375" style="630" customWidth="1"/>
    <col min="8438" max="8438" width="34.140625" style="630" customWidth="1"/>
    <col min="8439" max="8439" width="31.7109375" style="630" customWidth="1"/>
    <col min="8440" max="8686" width="21.85546875" style="630"/>
    <col min="8687" max="8687" width="2.7109375" style="630" customWidth="1"/>
    <col min="8688" max="8688" width="21.85546875" style="630"/>
    <col min="8689" max="8689" width="22.7109375" style="630" customWidth="1"/>
    <col min="8690" max="8690" width="24.7109375" style="630" customWidth="1"/>
    <col min="8691" max="8691" width="25.85546875" style="630" customWidth="1"/>
    <col min="8692" max="8692" width="28.42578125" style="630" customWidth="1"/>
    <col min="8693" max="8693" width="5.7109375" style="630" customWidth="1"/>
    <col min="8694" max="8694" width="34.140625" style="630" customWidth="1"/>
    <col min="8695" max="8695" width="31.7109375" style="630" customWidth="1"/>
    <col min="8696" max="8942" width="21.85546875" style="630"/>
    <col min="8943" max="8943" width="2.7109375" style="630" customWidth="1"/>
    <col min="8944" max="8944" width="21.85546875" style="630"/>
    <col min="8945" max="8945" width="22.7109375" style="630" customWidth="1"/>
    <col min="8946" max="8946" width="24.7109375" style="630" customWidth="1"/>
    <col min="8947" max="8947" width="25.85546875" style="630" customWidth="1"/>
    <col min="8948" max="8948" width="28.42578125" style="630" customWidth="1"/>
    <col min="8949" max="8949" width="5.7109375" style="630" customWidth="1"/>
    <col min="8950" max="8950" width="34.140625" style="630" customWidth="1"/>
    <col min="8951" max="8951" width="31.7109375" style="630" customWidth="1"/>
    <col min="8952" max="9198" width="21.85546875" style="630"/>
    <col min="9199" max="9199" width="2.7109375" style="630" customWidth="1"/>
    <col min="9200" max="9200" width="21.85546875" style="630"/>
    <col min="9201" max="9201" width="22.7109375" style="630" customWidth="1"/>
    <col min="9202" max="9202" width="24.7109375" style="630" customWidth="1"/>
    <col min="9203" max="9203" width="25.85546875" style="630" customWidth="1"/>
    <col min="9204" max="9204" width="28.42578125" style="630" customWidth="1"/>
    <col min="9205" max="9205" width="5.7109375" style="630" customWidth="1"/>
    <col min="9206" max="9206" width="34.140625" style="630" customWidth="1"/>
    <col min="9207" max="9207" width="31.7109375" style="630" customWidth="1"/>
    <col min="9208" max="9454" width="21.85546875" style="630"/>
    <col min="9455" max="9455" width="2.7109375" style="630" customWidth="1"/>
    <col min="9456" max="9456" width="21.85546875" style="630"/>
    <col min="9457" max="9457" width="22.7109375" style="630" customWidth="1"/>
    <col min="9458" max="9458" width="24.7109375" style="630" customWidth="1"/>
    <col min="9459" max="9459" width="25.85546875" style="630" customWidth="1"/>
    <col min="9460" max="9460" width="28.42578125" style="630" customWidth="1"/>
    <col min="9461" max="9461" width="5.7109375" style="630" customWidth="1"/>
    <col min="9462" max="9462" width="34.140625" style="630" customWidth="1"/>
    <col min="9463" max="9463" width="31.7109375" style="630" customWidth="1"/>
    <col min="9464" max="9710" width="21.85546875" style="630"/>
    <col min="9711" max="9711" width="2.7109375" style="630" customWidth="1"/>
    <col min="9712" max="9712" width="21.85546875" style="630"/>
    <col min="9713" max="9713" width="22.7109375" style="630" customWidth="1"/>
    <col min="9714" max="9714" width="24.7109375" style="630" customWidth="1"/>
    <col min="9715" max="9715" width="25.85546875" style="630" customWidth="1"/>
    <col min="9716" max="9716" width="28.42578125" style="630" customWidth="1"/>
    <col min="9717" max="9717" width="5.7109375" style="630" customWidth="1"/>
    <col min="9718" max="9718" width="34.140625" style="630" customWidth="1"/>
    <col min="9719" max="9719" width="31.7109375" style="630" customWidth="1"/>
    <col min="9720" max="9966" width="21.85546875" style="630"/>
    <col min="9967" max="9967" width="2.7109375" style="630" customWidth="1"/>
    <col min="9968" max="9968" width="21.85546875" style="630"/>
    <col min="9969" max="9969" width="22.7109375" style="630" customWidth="1"/>
    <col min="9970" max="9970" width="24.7109375" style="630" customWidth="1"/>
    <col min="9971" max="9971" width="25.85546875" style="630" customWidth="1"/>
    <col min="9972" max="9972" width="28.42578125" style="630" customWidth="1"/>
    <col min="9973" max="9973" width="5.7109375" style="630" customWidth="1"/>
    <col min="9974" max="9974" width="34.140625" style="630" customWidth="1"/>
    <col min="9975" max="9975" width="31.7109375" style="630" customWidth="1"/>
    <col min="9976" max="10222" width="21.85546875" style="630"/>
    <col min="10223" max="10223" width="2.7109375" style="630" customWidth="1"/>
    <col min="10224" max="10224" width="21.85546875" style="630"/>
    <col min="10225" max="10225" width="22.7109375" style="630" customWidth="1"/>
    <col min="10226" max="10226" width="24.7109375" style="630" customWidth="1"/>
    <col min="10227" max="10227" width="25.85546875" style="630" customWidth="1"/>
    <col min="10228" max="10228" width="28.42578125" style="630" customWidth="1"/>
    <col min="10229" max="10229" width="5.7109375" style="630" customWidth="1"/>
    <col min="10230" max="10230" width="34.140625" style="630" customWidth="1"/>
    <col min="10231" max="10231" width="31.7109375" style="630" customWidth="1"/>
    <col min="10232" max="10478" width="21.85546875" style="630"/>
    <col min="10479" max="10479" width="2.7109375" style="630" customWidth="1"/>
    <col min="10480" max="10480" width="21.85546875" style="630"/>
    <col min="10481" max="10481" width="22.7109375" style="630" customWidth="1"/>
    <col min="10482" max="10482" width="24.7109375" style="630" customWidth="1"/>
    <col min="10483" max="10483" width="25.85546875" style="630" customWidth="1"/>
    <col min="10484" max="10484" width="28.42578125" style="630" customWidth="1"/>
    <col min="10485" max="10485" width="5.7109375" style="630" customWidth="1"/>
    <col min="10486" max="10486" width="34.140625" style="630" customWidth="1"/>
    <col min="10487" max="10487" width="31.7109375" style="630" customWidth="1"/>
    <col min="10488" max="10734" width="21.85546875" style="630"/>
    <col min="10735" max="10735" width="2.7109375" style="630" customWidth="1"/>
    <col min="10736" max="10736" width="21.85546875" style="630"/>
    <col min="10737" max="10737" width="22.7109375" style="630" customWidth="1"/>
    <col min="10738" max="10738" width="24.7109375" style="630" customWidth="1"/>
    <col min="10739" max="10739" width="25.85546875" style="630" customWidth="1"/>
    <col min="10740" max="10740" width="28.42578125" style="630" customWidth="1"/>
    <col min="10741" max="10741" width="5.7109375" style="630" customWidth="1"/>
    <col min="10742" max="10742" width="34.140625" style="630" customWidth="1"/>
    <col min="10743" max="10743" width="31.7109375" style="630" customWidth="1"/>
    <col min="10744" max="10990" width="21.85546875" style="630"/>
    <col min="10991" max="10991" width="2.7109375" style="630" customWidth="1"/>
    <col min="10992" max="10992" width="21.85546875" style="630"/>
    <col min="10993" max="10993" width="22.7109375" style="630" customWidth="1"/>
    <col min="10994" max="10994" width="24.7109375" style="630" customWidth="1"/>
    <col min="10995" max="10995" width="25.85546875" style="630" customWidth="1"/>
    <col min="10996" max="10996" width="28.42578125" style="630" customWidth="1"/>
    <col min="10997" max="10997" width="5.7109375" style="630" customWidth="1"/>
    <col min="10998" max="10998" width="34.140625" style="630" customWidth="1"/>
    <col min="10999" max="10999" width="31.7109375" style="630" customWidth="1"/>
    <col min="11000" max="11246" width="21.85546875" style="630"/>
    <col min="11247" max="11247" width="2.7109375" style="630" customWidth="1"/>
    <col min="11248" max="11248" width="21.85546875" style="630"/>
    <col min="11249" max="11249" width="22.7109375" style="630" customWidth="1"/>
    <col min="11250" max="11250" width="24.7109375" style="630" customWidth="1"/>
    <col min="11251" max="11251" width="25.85546875" style="630" customWidth="1"/>
    <col min="11252" max="11252" width="28.42578125" style="630" customWidth="1"/>
    <col min="11253" max="11253" width="5.7109375" style="630" customWidth="1"/>
    <col min="11254" max="11254" width="34.140625" style="630" customWidth="1"/>
    <col min="11255" max="11255" width="31.7109375" style="630" customWidth="1"/>
    <col min="11256" max="11502" width="21.85546875" style="630"/>
    <col min="11503" max="11503" width="2.7109375" style="630" customWidth="1"/>
    <col min="11504" max="11504" width="21.85546875" style="630"/>
    <col min="11505" max="11505" width="22.7109375" style="630" customWidth="1"/>
    <col min="11506" max="11506" width="24.7109375" style="630" customWidth="1"/>
    <col min="11507" max="11507" width="25.85546875" style="630" customWidth="1"/>
    <col min="11508" max="11508" width="28.42578125" style="630" customWidth="1"/>
    <col min="11509" max="11509" width="5.7109375" style="630" customWidth="1"/>
    <col min="11510" max="11510" width="34.140625" style="630" customWidth="1"/>
    <col min="11511" max="11511" width="31.7109375" style="630" customWidth="1"/>
    <col min="11512" max="11758" width="21.85546875" style="630"/>
    <col min="11759" max="11759" width="2.7109375" style="630" customWidth="1"/>
    <col min="11760" max="11760" width="21.85546875" style="630"/>
    <col min="11761" max="11761" width="22.7109375" style="630" customWidth="1"/>
    <col min="11762" max="11762" width="24.7109375" style="630" customWidth="1"/>
    <col min="11763" max="11763" width="25.85546875" style="630" customWidth="1"/>
    <col min="11764" max="11764" width="28.42578125" style="630" customWidth="1"/>
    <col min="11765" max="11765" width="5.7109375" style="630" customWidth="1"/>
    <col min="11766" max="11766" width="34.140625" style="630" customWidth="1"/>
    <col min="11767" max="11767" width="31.7109375" style="630" customWidth="1"/>
    <col min="11768" max="12014" width="21.85546875" style="630"/>
    <col min="12015" max="12015" width="2.7109375" style="630" customWidth="1"/>
    <col min="12016" max="12016" width="21.85546875" style="630"/>
    <col min="12017" max="12017" width="22.7109375" style="630" customWidth="1"/>
    <col min="12018" max="12018" width="24.7109375" style="630" customWidth="1"/>
    <col min="12019" max="12019" width="25.85546875" style="630" customWidth="1"/>
    <col min="12020" max="12020" width="28.42578125" style="630" customWidth="1"/>
    <col min="12021" max="12021" width="5.7109375" style="630" customWidth="1"/>
    <col min="12022" max="12022" width="34.140625" style="630" customWidth="1"/>
    <col min="12023" max="12023" width="31.7109375" style="630" customWidth="1"/>
    <col min="12024" max="12270" width="21.85546875" style="630"/>
    <col min="12271" max="12271" width="2.7109375" style="630" customWidth="1"/>
    <col min="12272" max="12272" width="21.85546875" style="630"/>
    <col min="12273" max="12273" width="22.7109375" style="630" customWidth="1"/>
    <col min="12274" max="12274" width="24.7109375" style="630" customWidth="1"/>
    <col min="12275" max="12275" width="25.85546875" style="630" customWidth="1"/>
    <col min="12276" max="12276" width="28.42578125" style="630" customWidth="1"/>
    <col min="12277" max="12277" width="5.7109375" style="630" customWidth="1"/>
    <col min="12278" max="12278" width="34.140625" style="630" customWidth="1"/>
    <col min="12279" max="12279" width="31.7109375" style="630" customWidth="1"/>
    <col min="12280" max="12526" width="21.85546875" style="630"/>
    <col min="12527" max="12527" width="2.7109375" style="630" customWidth="1"/>
    <col min="12528" max="12528" width="21.85546875" style="630"/>
    <col min="12529" max="12529" width="22.7109375" style="630" customWidth="1"/>
    <col min="12530" max="12530" width="24.7109375" style="630" customWidth="1"/>
    <col min="12531" max="12531" width="25.85546875" style="630" customWidth="1"/>
    <col min="12532" max="12532" width="28.42578125" style="630" customWidth="1"/>
    <col min="12533" max="12533" width="5.7109375" style="630" customWidth="1"/>
    <col min="12534" max="12534" width="34.140625" style="630" customWidth="1"/>
    <col min="12535" max="12535" width="31.7109375" style="630" customWidth="1"/>
    <col min="12536" max="12782" width="21.85546875" style="630"/>
    <col min="12783" max="12783" width="2.7109375" style="630" customWidth="1"/>
    <col min="12784" max="12784" width="21.85546875" style="630"/>
    <col min="12785" max="12785" width="22.7109375" style="630" customWidth="1"/>
    <col min="12786" max="12786" width="24.7109375" style="630" customWidth="1"/>
    <col min="12787" max="12787" width="25.85546875" style="630" customWidth="1"/>
    <col min="12788" max="12788" width="28.42578125" style="630" customWidth="1"/>
    <col min="12789" max="12789" width="5.7109375" style="630" customWidth="1"/>
    <col min="12790" max="12790" width="34.140625" style="630" customWidth="1"/>
    <col min="12791" max="12791" width="31.7109375" style="630" customWidth="1"/>
    <col min="12792" max="13038" width="21.85546875" style="630"/>
    <col min="13039" max="13039" width="2.7109375" style="630" customWidth="1"/>
    <col min="13040" max="13040" width="21.85546875" style="630"/>
    <col min="13041" max="13041" width="22.7109375" style="630" customWidth="1"/>
    <col min="13042" max="13042" width="24.7109375" style="630" customWidth="1"/>
    <col min="13043" max="13043" width="25.85546875" style="630" customWidth="1"/>
    <col min="13044" max="13044" width="28.42578125" style="630" customWidth="1"/>
    <col min="13045" max="13045" width="5.7109375" style="630" customWidth="1"/>
    <col min="13046" max="13046" width="34.140625" style="630" customWidth="1"/>
    <col min="13047" max="13047" width="31.7109375" style="630" customWidth="1"/>
    <col min="13048" max="13294" width="21.85546875" style="630"/>
    <col min="13295" max="13295" width="2.7109375" style="630" customWidth="1"/>
    <col min="13296" max="13296" width="21.85546875" style="630"/>
    <col min="13297" max="13297" width="22.7109375" style="630" customWidth="1"/>
    <col min="13298" max="13298" width="24.7109375" style="630" customWidth="1"/>
    <col min="13299" max="13299" width="25.85546875" style="630" customWidth="1"/>
    <col min="13300" max="13300" width="28.42578125" style="630" customWidth="1"/>
    <col min="13301" max="13301" width="5.7109375" style="630" customWidth="1"/>
    <col min="13302" max="13302" width="34.140625" style="630" customWidth="1"/>
    <col min="13303" max="13303" width="31.7109375" style="630" customWidth="1"/>
    <col min="13304" max="13550" width="21.85546875" style="630"/>
    <col min="13551" max="13551" width="2.7109375" style="630" customWidth="1"/>
    <col min="13552" max="13552" width="21.85546875" style="630"/>
    <col min="13553" max="13553" width="22.7109375" style="630" customWidth="1"/>
    <col min="13554" max="13554" width="24.7109375" style="630" customWidth="1"/>
    <col min="13555" max="13555" width="25.85546875" style="630" customWidth="1"/>
    <col min="13556" max="13556" width="28.42578125" style="630" customWidth="1"/>
    <col min="13557" max="13557" width="5.7109375" style="630" customWidth="1"/>
    <col min="13558" max="13558" width="34.140625" style="630" customWidth="1"/>
    <col min="13559" max="13559" width="31.7109375" style="630" customWidth="1"/>
    <col min="13560" max="13806" width="21.85546875" style="630"/>
    <col min="13807" max="13807" width="2.7109375" style="630" customWidth="1"/>
    <col min="13808" max="13808" width="21.85546875" style="630"/>
    <col min="13809" max="13809" width="22.7109375" style="630" customWidth="1"/>
    <col min="13810" max="13810" width="24.7109375" style="630" customWidth="1"/>
    <col min="13811" max="13811" width="25.85546875" style="630" customWidth="1"/>
    <col min="13812" max="13812" width="28.42578125" style="630" customWidth="1"/>
    <col min="13813" max="13813" width="5.7109375" style="630" customWidth="1"/>
    <col min="13814" max="13814" width="34.140625" style="630" customWidth="1"/>
    <col min="13815" max="13815" width="31.7109375" style="630" customWidth="1"/>
    <col min="13816" max="14062" width="21.85546875" style="630"/>
    <col min="14063" max="14063" width="2.7109375" style="630" customWidth="1"/>
    <col min="14064" max="14064" width="21.85546875" style="630"/>
    <col min="14065" max="14065" width="22.7109375" style="630" customWidth="1"/>
    <col min="14066" max="14066" width="24.7109375" style="630" customWidth="1"/>
    <col min="14067" max="14067" width="25.85546875" style="630" customWidth="1"/>
    <col min="14068" max="14068" width="28.42578125" style="630" customWidth="1"/>
    <col min="14069" max="14069" width="5.7109375" style="630" customWidth="1"/>
    <col min="14070" max="14070" width="34.140625" style="630" customWidth="1"/>
    <col min="14071" max="14071" width="31.7109375" style="630" customWidth="1"/>
    <col min="14072" max="14318" width="21.85546875" style="630"/>
    <col min="14319" max="14319" width="2.7109375" style="630" customWidth="1"/>
    <col min="14320" max="14320" width="21.85546875" style="630"/>
    <col min="14321" max="14321" width="22.7109375" style="630" customWidth="1"/>
    <col min="14322" max="14322" width="24.7109375" style="630" customWidth="1"/>
    <col min="14323" max="14323" width="25.85546875" style="630" customWidth="1"/>
    <col min="14324" max="14324" width="28.42578125" style="630" customWidth="1"/>
    <col min="14325" max="14325" width="5.7109375" style="630" customWidth="1"/>
    <col min="14326" max="14326" width="34.140625" style="630" customWidth="1"/>
    <col min="14327" max="14327" width="31.7109375" style="630" customWidth="1"/>
    <col min="14328" max="14574" width="21.85546875" style="630"/>
    <col min="14575" max="14575" width="2.7109375" style="630" customWidth="1"/>
    <col min="14576" max="14576" width="21.85546875" style="630"/>
    <col min="14577" max="14577" width="22.7109375" style="630" customWidth="1"/>
    <col min="14578" max="14578" width="24.7109375" style="630" customWidth="1"/>
    <col min="14579" max="14579" width="25.85546875" style="630" customWidth="1"/>
    <col min="14580" max="14580" width="28.42578125" style="630" customWidth="1"/>
    <col min="14581" max="14581" width="5.7109375" style="630" customWidth="1"/>
    <col min="14582" max="14582" width="34.140625" style="630" customWidth="1"/>
    <col min="14583" max="14583" width="31.7109375" style="630" customWidth="1"/>
    <col min="14584" max="14830" width="21.85546875" style="630"/>
    <col min="14831" max="14831" width="2.7109375" style="630" customWidth="1"/>
    <col min="14832" max="14832" width="21.85546875" style="630"/>
    <col min="14833" max="14833" width="22.7109375" style="630" customWidth="1"/>
    <col min="14834" max="14834" width="24.7109375" style="630" customWidth="1"/>
    <col min="14835" max="14835" width="25.85546875" style="630" customWidth="1"/>
    <col min="14836" max="14836" width="28.42578125" style="630" customWidth="1"/>
    <col min="14837" max="14837" width="5.7109375" style="630" customWidth="1"/>
    <col min="14838" max="14838" width="34.140625" style="630" customWidth="1"/>
    <col min="14839" max="14839" width="31.7109375" style="630" customWidth="1"/>
    <col min="14840" max="15086" width="21.85546875" style="630"/>
    <col min="15087" max="15087" width="2.7109375" style="630" customWidth="1"/>
    <col min="15088" max="15088" width="21.85546875" style="630"/>
    <col min="15089" max="15089" width="22.7109375" style="630" customWidth="1"/>
    <col min="15090" max="15090" width="24.7109375" style="630" customWidth="1"/>
    <col min="15091" max="15091" width="25.85546875" style="630" customWidth="1"/>
    <col min="15092" max="15092" width="28.42578125" style="630" customWidth="1"/>
    <col min="15093" max="15093" width="5.7109375" style="630" customWidth="1"/>
    <col min="15094" max="15094" width="34.140625" style="630" customWidth="1"/>
    <col min="15095" max="15095" width="31.7109375" style="630" customWidth="1"/>
    <col min="15096" max="15342" width="21.85546875" style="630"/>
    <col min="15343" max="15343" width="2.7109375" style="630" customWidth="1"/>
    <col min="15344" max="15344" width="21.85546875" style="630"/>
    <col min="15345" max="15345" width="22.7109375" style="630" customWidth="1"/>
    <col min="15346" max="15346" width="24.7109375" style="630" customWidth="1"/>
    <col min="15347" max="15347" width="25.85546875" style="630" customWidth="1"/>
    <col min="15348" max="15348" width="28.42578125" style="630" customWidth="1"/>
    <col min="15349" max="15349" width="5.7109375" style="630" customWidth="1"/>
    <col min="15350" max="15350" width="34.140625" style="630" customWidth="1"/>
    <col min="15351" max="15351" width="31.7109375" style="630" customWidth="1"/>
    <col min="15352" max="15598" width="21.85546875" style="630"/>
    <col min="15599" max="15599" width="2.7109375" style="630" customWidth="1"/>
    <col min="15600" max="15600" width="21.85546875" style="630"/>
    <col min="15601" max="15601" width="22.7109375" style="630" customWidth="1"/>
    <col min="15602" max="15602" width="24.7109375" style="630" customWidth="1"/>
    <col min="15603" max="15603" width="25.85546875" style="630" customWidth="1"/>
    <col min="15604" max="15604" width="28.42578125" style="630" customWidth="1"/>
    <col min="15605" max="15605" width="5.7109375" style="630" customWidth="1"/>
    <col min="15606" max="15606" width="34.140625" style="630" customWidth="1"/>
    <col min="15607" max="15607" width="31.7109375" style="630" customWidth="1"/>
    <col min="15608" max="15854" width="21.85546875" style="630"/>
    <col min="15855" max="15855" width="2.7109375" style="630" customWidth="1"/>
    <col min="15856" max="15856" width="21.85546875" style="630"/>
    <col min="15857" max="15857" width="22.7109375" style="630" customWidth="1"/>
    <col min="15858" max="15858" width="24.7109375" style="630" customWidth="1"/>
    <col min="15859" max="15859" width="25.85546875" style="630" customWidth="1"/>
    <col min="15860" max="15860" width="28.42578125" style="630" customWidth="1"/>
    <col min="15861" max="15861" width="5.7109375" style="630" customWidth="1"/>
    <col min="15862" max="15862" width="34.140625" style="630" customWidth="1"/>
    <col min="15863" max="15863" width="31.7109375" style="630" customWidth="1"/>
    <col min="15864" max="16110" width="21.85546875" style="630"/>
    <col min="16111" max="16111" width="2.7109375" style="630" customWidth="1"/>
    <col min="16112" max="16112" width="21.85546875" style="630"/>
    <col min="16113" max="16113" width="22.7109375" style="630" customWidth="1"/>
    <col min="16114" max="16114" width="24.7109375" style="630" customWidth="1"/>
    <col min="16115" max="16115" width="25.85546875" style="630" customWidth="1"/>
    <col min="16116" max="16116" width="28.42578125" style="630" customWidth="1"/>
    <col min="16117" max="16117" width="5.7109375" style="630" customWidth="1"/>
    <col min="16118" max="16118" width="34.140625" style="630" customWidth="1"/>
    <col min="16119" max="16119" width="31.7109375" style="630" customWidth="1"/>
    <col min="16120" max="16384" width="21.85546875" style="630"/>
  </cols>
  <sheetData>
    <row r="1" spans="1:16">
      <c r="F1" s="149" t="str">
        <f>'Rate Summary'!O1</f>
        <v>Exhibit No. PAC-17</v>
      </c>
    </row>
    <row r="2" spans="1:16">
      <c r="A2" s="107"/>
      <c r="F2" s="151" t="s">
        <v>41</v>
      </c>
      <c r="G2" s="213"/>
      <c r="H2" s="213"/>
      <c r="I2" s="213"/>
      <c r="J2" s="213"/>
      <c r="K2" s="149"/>
    </row>
    <row r="3" spans="1:16">
      <c r="B3" s="633"/>
      <c r="C3" s="633"/>
      <c r="D3" s="633"/>
      <c r="E3" s="633"/>
      <c r="F3" s="150"/>
      <c r="G3" s="633"/>
      <c r="H3" s="633"/>
      <c r="I3" s="633"/>
      <c r="J3" s="633"/>
      <c r="K3" s="151"/>
      <c r="M3" s="213"/>
      <c r="N3" s="634"/>
      <c r="O3" s="634"/>
      <c r="P3" s="634"/>
    </row>
    <row r="4" spans="1:16">
      <c r="K4" s="150"/>
      <c r="L4" s="631"/>
    </row>
    <row r="5" spans="1:16">
      <c r="B5" s="722" t="s">
        <v>427</v>
      </c>
      <c r="C5" s="722"/>
      <c r="D5" s="722"/>
      <c r="E5" s="722"/>
      <c r="F5" s="722"/>
      <c r="L5" s="631"/>
    </row>
    <row r="6" spans="1:16">
      <c r="B6" s="722" t="s">
        <v>537</v>
      </c>
      <c r="C6" s="722"/>
      <c r="D6" s="722"/>
      <c r="E6" s="722"/>
      <c r="F6" s="722"/>
      <c r="L6" s="631"/>
    </row>
    <row r="7" spans="1:16">
      <c r="B7" s="659"/>
      <c r="C7" s="659"/>
      <c r="D7" s="659"/>
      <c r="E7" s="659"/>
      <c r="F7" s="659"/>
      <c r="L7" s="631"/>
    </row>
    <row r="8" spans="1:16" ht="27" customHeight="1">
      <c r="C8" s="721" t="s">
        <v>602</v>
      </c>
      <c r="L8" s="631"/>
    </row>
    <row r="9" spans="1:16" ht="21.75" customHeight="1">
      <c r="C9" s="721"/>
      <c r="F9" s="648" t="s">
        <v>487</v>
      </c>
      <c r="L9" s="631"/>
    </row>
    <row r="10" spans="1:16">
      <c r="A10" s="630">
        <v>1</v>
      </c>
      <c r="B10" s="636" t="s">
        <v>538</v>
      </c>
      <c r="C10" s="637"/>
      <c r="D10" s="638"/>
      <c r="F10" s="635"/>
      <c r="L10" s="631"/>
    </row>
    <row r="11" spans="1:16">
      <c r="A11" s="630">
        <v>2</v>
      </c>
      <c r="B11" s="630" t="s">
        <v>428</v>
      </c>
      <c r="C11" s="637" t="s">
        <v>429</v>
      </c>
      <c r="F11" s="639">
        <v>11946113347.413845</v>
      </c>
      <c r="L11" s="631"/>
    </row>
    <row r="12" spans="1:16">
      <c r="A12" s="630">
        <v>3</v>
      </c>
      <c r="B12" s="630" t="s">
        <v>430</v>
      </c>
      <c r="C12" s="637" t="s">
        <v>431</v>
      </c>
      <c r="F12" s="640">
        <v>1012095511.8461241</v>
      </c>
      <c r="L12" s="631"/>
    </row>
    <row r="13" spans="1:16">
      <c r="A13" s="630">
        <v>4</v>
      </c>
      <c r="B13" s="630" t="s">
        <v>438</v>
      </c>
      <c r="C13" s="637" t="s">
        <v>432</v>
      </c>
      <c r="F13" s="640">
        <v>8923301</v>
      </c>
      <c r="L13" s="631"/>
    </row>
    <row r="14" spans="1:16">
      <c r="A14" s="630">
        <v>5</v>
      </c>
      <c r="B14" s="641" t="s">
        <v>478</v>
      </c>
      <c r="C14" s="637" t="s">
        <v>496</v>
      </c>
      <c r="D14" s="642"/>
      <c r="F14" s="643">
        <f>F11+F12+F13</f>
        <v>12967132160.25997</v>
      </c>
      <c r="L14" s="631"/>
    </row>
    <row r="15" spans="1:16">
      <c r="L15" s="631"/>
    </row>
    <row r="16" spans="1:16">
      <c r="A16" s="630">
        <v>6</v>
      </c>
      <c r="B16" s="636" t="s">
        <v>559</v>
      </c>
      <c r="D16" s="638"/>
      <c r="L16" s="631"/>
    </row>
    <row r="17" spans="1:12">
      <c r="A17" s="630">
        <v>7</v>
      </c>
      <c r="B17" s="630" t="s">
        <v>433</v>
      </c>
      <c r="C17" s="637" t="s">
        <v>435</v>
      </c>
      <c r="F17" s="639">
        <v>4058847480.9807687</v>
      </c>
      <c r="L17" s="631"/>
    </row>
    <row r="18" spans="1:12">
      <c r="A18" s="630">
        <v>8</v>
      </c>
      <c r="B18" s="630" t="s">
        <v>434</v>
      </c>
      <c r="C18" s="637" t="s">
        <v>436</v>
      </c>
      <c r="F18" s="640">
        <v>489556824.48756766</v>
      </c>
      <c r="L18" s="631"/>
    </row>
    <row r="19" spans="1:12">
      <c r="A19" s="630">
        <v>9</v>
      </c>
      <c r="B19" s="641" t="s">
        <v>479</v>
      </c>
      <c r="C19" s="630" t="s">
        <v>437</v>
      </c>
      <c r="D19" s="642"/>
      <c r="F19" s="643">
        <f>F17+F18</f>
        <v>4548404305.4683361</v>
      </c>
      <c r="L19" s="631"/>
    </row>
    <row r="20" spans="1:12">
      <c r="L20" s="631"/>
    </row>
    <row r="21" spans="1:12">
      <c r="A21" s="630">
        <v>10</v>
      </c>
      <c r="B21" s="638" t="s">
        <v>457</v>
      </c>
      <c r="C21" s="630" t="s">
        <v>440</v>
      </c>
      <c r="D21" s="638"/>
      <c r="F21" s="643">
        <f>F14-F19</f>
        <v>8418727854.7916336</v>
      </c>
      <c r="L21" s="631"/>
    </row>
    <row r="22" spans="1:12">
      <c r="L22" s="631"/>
    </row>
    <row r="23" spans="1:12">
      <c r="B23" s="636" t="s">
        <v>489</v>
      </c>
      <c r="D23" s="638"/>
      <c r="L23" s="631"/>
    </row>
    <row r="24" spans="1:12">
      <c r="A24" s="630">
        <v>11</v>
      </c>
      <c r="B24" s="630" t="s">
        <v>439</v>
      </c>
      <c r="C24" s="630" t="s">
        <v>441</v>
      </c>
      <c r="F24" s="639">
        <v>-2209040592.3237443</v>
      </c>
      <c r="L24" s="631"/>
    </row>
    <row r="25" spans="1:12">
      <c r="A25" s="630">
        <v>12</v>
      </c>
      <c r="B25" s="630" t="s">
        <v>442</v>
      </c>
      <c r="C25" s="630" t="s">
        <v>443</v>
      </c>
      <c r="F25" s="640">
        <v>-278416.87363030389</v>
      </c>
      <c r="L25" s="631"/>
    </row>
    <row r="26" spans="1:12">
      <c r="A26" s="630">
        <v>13</v>
      </c>
      <c r="B26" s="630" t="s">
        <v>424</v>
      </c>
      <c r="C26" s="630" t="s">
        <v>444</v>
      </c>
      <c r="F26" s="640">
        <v>-67715842.817175195</v>
      </c>
      <c r="L26" s="631"/>
    </row>
    <row r="27" spans="1:12">
      <c r="A27" s="630">
        <v>14</v>
      </c>
      <c r="B27" s="630" t="s">
        <v>445</v>
      </c>
      <c r="C27" s="630" t="s">
        <v>446</v>
      </c>
      <c r="F27" s="640">
        <v>16104051.329587266</v>
      </c>
      <c r="L27" s="631"/>
    </row>
    <row r="28" spans="1:12">
      <c r="A28" s="630">
        <v>15</v>
      </c>
      <c r="B28" s="630" t="s">
        <v>447</v>
      </c>
      <c r="C28" s="630" t="s">
        <v>448</v>
      </c>
      <c r="F28" s="644">
        <v>341833914.63063383</v>
      </c>
      <c r="L28" s="631"/>
    </row>
    <row r="29" spans="1:12">
      <c r="A29" s="630">
        <v>16</v>
      </c>
      <c r="B29" s="630" t="s">
        <v>449</v>
      </c>
      <c r="C29" s="630" t="s">
        <v>450</v>
      </c>
      <c r="F29" s="630">
        <v>0</v>
      </c>
      <c r="L29" s="631"/>
    </row>
    <row r="30" spans="1:12">
      <c r="A30" s="630">
        <v>17</v>
      </c>
      <c r="B30" s="641" t="s">
        <v>480</v>
      </c>
      <c r="C30" s="630" t="s">
        <v>451</v>
      </c>
      <c r="D30" s="642"/>
      <c r="F30" s="643">
        <f>SUM(F24:F29)</f>
        <v>-1919096886.0543289</v>
      </c>
      <c r="L30" s="631"/>
    </row>
    <row r="31" spans="1:12">
      <c r="L31" s="631"/>
    </row>
    <row r="32" spans="1:12" ht="16.5" thickBot="1">
      <c r="A32" s="630">
        <v>18</v>
      </c>
      <c r="B32" s="638" t="s">
        <v>458</v>
      </c>
      <c r="C32" s="630" t="s">
        <v>497</v>
      </c>
      <c r="D32" s="638"/>
      <c r="F32" s="645">
        <f>F21+F30</f>
        <v>6499630968.7373047</v>
      </c>
      <c r="L32" s="631"/>
    </row>
    <row r="33" spans="1:12" ht="16.5" thickTop="1">
      <c r="L33" s="631"/>
    </row>
    <row r="34" spans="1:12">
      <c r="A34" s="630">
        <v>19</v>
      </c>
      <c r="B34" s="636" t="s">
        <v>482</v>
      </c>
      <c r="D34" s="646" t="s">
        <v>3</v>
      </c>
      <c r="E34" s="631" t="s">
        <v>456</v>
      </c>
      <c r="F34" s="647" t="s">
        <v>504</v>
      </c>
      <c r="L34" s="631"/>
    </row>
    <row r="35" spans="1:12">
      <c r="A35" s="630">
        <v>20</v>
      </c>
      <c r="B35" s="630" t="s">
        <v>490</v>
      </c>
      <c r="C35" s="630" t="s">
        <v>491</v>
      </c>
      <c r="D35" s="648">
        <v>0.49262319623971046</v>
      </c>
      <c r="E35" s="648">
        <v>5.1199522543167848E-2</v>
      </c>
      <c r="F35" s="635">
        <f>D35*E35</f>
        <v>2.5222072441162455E-2</v>
      </c>
      <c r="L35" s="631"/>
    </row>
    <row r="36" spans="1:12">
      <c r="A36" s="630">
        <v>21</v>
      </c>
      <c r="B36" s="630" t="s">
        <v>454</v>
      </c>
      <c r="C36" s="630" t="s">
        <v>492</v>
      </c>
      <c r="D36" s="648">
        <v>1.6608696718620536E-4</v>
      </c>
      <c r="E36" s="648">
        <v>6.7526676676676667E-2</v>
      </c>
      <c r="F36" s="635">
        <f>D36*E36</f>
        <v>1.1215300933392697E-5</v>
      </c>
      <c r="L36" s="631"/>
    </row>
    <row r="37" spans="1:12">
      <c r="A37" s="630">
        <v>22</v>
      </c>
      <c r="B37" s="630" t="s">
        <v>455</v>
      </c>
      <c r="C37" s="630" t="s">
        <v>493</v>
      </c>
      <c r="D37" s="648">
        <v>0.50721071679310337</v>
      </c>
      <c r="E37" s="649">
        <v>9.8000000000000004E-2</v>
      </c>
      <c r="F37" s="635">
        <f>D37*E37</f>
        <v>4.9706650245724134E-2</v>
      </c>
      <c r="L37" s="631"/>
    </row>
    <row r="38" spans="1:12">
      <c r="A38" s="630">
        <v>23</v>
      </c>
      <c r="B38" s="641" t="s">
        <v>481</v>
      </c>
      <c r="F38" s="650">
        <f>SUM(F35:F37)</f>
        <v>7.4939937987819977E-2</v>
      </c>
      <c r="L38" s="631"/>
    </row>
    <row r="39" spans="1:12">
      <c r="L39" s="631"/>
    </row>
    <row r="40" spans="1:12">
      <c r="A40" s="630">
        <v>24</v>
      </c>
      <c r="B40" s="638" t="s">
        <v>494</v>
      </c>
      <c r="C40" s="630" t="s">
        <v>498</v>
      </c>
      <c r="F40" s="635">
        <v>0.37951000000000001</v>
      </c>
      <c r="L40" s="631"/>
    </row>
    <row r="41" spans="1:12">
      <c r="L41" s="631"/>
    </row>
    <row r="42" spans="1:12">
      <c r="A42" s="630">
        <v>25</v>
      </c>
      <c r="B42" s="638" t="s">
        <v>460</v>
      </c>
      <c r="C42" s="630" t="s">
        <v>459</v>
      </c>
      <c r="F42" s="651">
        <f>F32*F38</f>
        <v>487081941.74088788</v>
      </c>
      <c r="L42" s="631"/>
    </row>
    <row r="43" spans="1:12">
      <c r="L43" s="631"/>
    </row>
    <row r="44" spans="1:12">
      <c r="A44" s="630">
        <v>26</v>
      </c>
      <c r="B44" s="636" t="s">
        <v>484</v>
      </c>
      <c r="L44" s="631"/>
    </row>
    <row r="45" spans="1:12">
      <c r="A45" s="630">
        <v>27</v>
      </c>
      <c r="B45" s="630" t="s">
        <v>461</v>
      </c>
      <c r="C45" s="630" t="s">
        <v>463</v>
      </c>
      <c r="D45" s="720" t="s">
        <v>462</v>
      </c>
      <c r="E45" s="720"/>
      <c r="F45" s="639">
        <f>(F40/(1-F40))*F42*(1-F35/F38)</f>
        <v>197646720.26782122</v>
      </c>
      <c r="L45" s="631"/>
    </row>
    <row r="46" spans="1:12">
      <c r="A46" s="630">
        <v>28</v>
      </c>
      <c r="B46" s="630" t="s">
        <v>464</v>
      </c>
      <c r="C46" s="630" t="s">
        <v>465</v>
      </c>
      <c r="D46" s="631"/>
      <c r="E46" s="631"/>
      <c r="F46" s="640">
        <v>-3795328.6204160163</v>
      </c>
      <c r="L46" s="631"/>
    </row>
    <row r="47" spans="1:12">
      <c r="A47" s="630">
        <v>29</v>
      </c>
      <c r="B47" s="641" t="s">
        <v>483</v>
      </c>
      <c r="D47" s="631"/>
      <c r="E47" s="631"/>
      <c r="F47" s="652">
        <f>SUM(F45:F46)</f>
        <v>193851391.64740521</v>
      </c>
      <c r="L47" s="631"/>
    </row>
    <row r="48" spans="1:12">
      <c r="L48" s="631"/>
    </row>
    <row r="49" spans="1:12">
      <c r="A49" s="630">
        <v>30</v>
      </c>
      <c r="B49" s="638" t="s">
        <v>502</v>
      </c>
      <c r="C49" s="630" t="s">
        <v>452</v>
      </c>
      <c r="D49" s="638"/>
      <c r="F49" s="651">
        <v>55674990.656659119</v>
      </c>
      <c r="L49" s="631"/>
    </row>
    <row r="50" spans="1:12">
      <c r="L50" s="631"/>
    </row>
    <row r="51" spans="1:12">
      <c r="A51" s="630">
        <v>31</v>
      </c>
      <c r="B51" s="636" t="s">
        <v>485</v>
      </c>
      <c r="D51" s="638"/>
      <c r="L51" s="631"/>
    </row>
    <row r="52" spans="1:12">
      <c r="A52" s="630">
        <v>32</v>
      </c>
      <c r="B52" s="630" t="s">
        <v>11</v>
      </c>
      <c r="C52" s="630" t="s">
        <v>453</v>
      </c>
      <c r="F52" s="639">
        <v>419891537</v>
      </c>
      <c r="L52" s="631"/>
    </row>
    <row r="53" spans="1:12">
      <c r="A53" s="630">
        <v>33</v>
      </c>
      <c r="B53" s="630" t="s">
        <v>466</v>
      </c>
      <c r="C53" s="630" t="s">
        <v>467</v>
      </c>
      <c r="F53" s="640">
        <v>35527244.96827542</v>
      </c>
      <c r="L53" s="631"/>
    </row>
    <row r="54" spans="1:12">
      <c r="A54" s="630">
        <v>34</v>
      </c>
      <c r="B54" s="641" t="s">
        <v>486</v>
      </c>
      <c r="C54" s="630" t="s">
        <v>468</v>
      </c>
      <c r="D54" s="631"/>
      <c r="E54" s="631"/>
      <c r="F54" s="652">
        <f>F52+F53</f>
        <v>455418781.96827543</v>
      </c>
      <c r="L54" s="631"/>
    </row>
    <row r="55" spans="1:12">
      <c r="L55" s="631"/>
    </row>
    <row r="56" spans="1:12">
      <c r="A56" s="630">
        <v>35</v>
      </c>
      <c r="B56" s="638" t="s">
        <v>469</v>
      </c>
      <c r="C56" s="630" t="s">
        <v>499</v>
      </c>
      <c r="F56" s="651">
        <v>67764614.497658029</v>
      </c>
      <c r="L56" s="631"/>
    </row>
    <row r="57" spans="1:12">
      <c r="L57" s="631"/>
    </row>
    <row r="58" spans="1:12">
      <c r="A58" s="630">
        <v>36</v>
      </c>
      <c r="B58" s="638" t="s">
        <v>470</v>
      </c>
      <c r="C58" s="630" t="s">
        <v>500</v>
      </c>
      <c r="F58" s="652">
        <f>F42+F47+F49+F54+F56</f>
        <v>1259791720.5108855</v>
      </c>
      <c r="L58" s="631"/>
    </row>
    <row r="59" spans="1:12">
      <c r="L59" s="631"/>
    </row>
    <row r="60" spans="1:12">
      <c r="A60" s="630">
        <v>37</v>
      </c>
      <c r="B60" s="638" t="s">
        <v>471</v>
      </c>
      <c r="C60" s="630" t="s">
        <v>501</v>
      </c>
      <c r="F60" s="651">
        <v>2561388.1271320679</v>
      </c>
      <c r="L60" s="631"/>
    </row>
    <row r="61" spans="1:12">
      <c r="L61" s="631"/>
    </row>
    <row r="62" spans="1:12" ht="16.5" thickBot="1">
      <c r="A62" s="630">
        <v>38</v>
      </c>
      <c r="B62" s="638" t="s">
        <v>472</v>
      </c>
      <c r="C62" s="630" t="s">
        <v>503</v>
      </c>
      <c r="F62" s="653">
        <f>F58-F60</f>
        <v>1257230332.3837533</v>
      </c>
      <c r="L62" s="631"/>
    </row>
    <row r="63" spans="1:12" ht="16.5" thickTop="1">
      <c r="L63" s="631"/>
    </row>
    <row r="64" spans="1:12">
      <c r="A64" s="630">
        <v>39</v>
      </c>
      <c r="B64" s="636" t="s">
        <v>475</v>
      </c>
      <c r="L64" s="631"/>
    </row>
    <row r="65" spans="1:12" ht="18.75">
      <c r="A65" s="630">
        <v>40</v>
      </c>
      <c r="B65" s="630" t="s">
        <v>474</v>
      </c>
      <c r="C65" s="637" t="s">
        <v>429</v>
      </c>
      <c r="F65" s="639">
        <f>+F11</f>
        <v>11946113347.413845</v>
      </c>
      <c r="L65" s="654"/>
    </row>
    <row r="66" spans="1:12" ht="18.75">
      <c r="A66" s="630">
        <v>41</v>
      </c>
      <c r="B66" s="630" t="s">
        <v>488</v>
      </c>
      <c r="C66" s="637" t="s">
        <v>435</v>
      </c>
      <c r="F66" s="640">
        <f>F17</f>
        <v>4058847480.9807687</v>
      </c>
      <c r="L66" s="654"/>
    </row>
    <row r="67" spans="1:12">
      <c r="A67" s="630">
        <v>42</v>
      </c>
      <c r="B67" s="641" t="s">
        <v>473</v>
      </c>
      <c r="C67" s="630" t="s">
        <v>476</v>
      </c>
      <c r="D67" s="631"/>
      <c r="E67" s="631"/>
      <c r="F67" s="652">
        <f>F65-F66</f>
        <v>7887265866.4330769</v>
      </c>
      <c r="L67" s="631"/>
    </row>
    <row r="68" spans="1:12" ht="18.75">
      <c r="L68" s="654"/>
    </row>
    <row r="69" spans="1:12" ht="18.75">
      <c r="A69" s="630">
        <v>43</v>
      </c>
      <c r="B69" s="655" t="s">
        <v>495</v>
      </c>
      <c r="C69" s="630" t="s">
        <v>477</v>
      </c>
      <c r="E69" s="656" t="s">
        <v>529</v>
      </c>
      <c r="F69" s="657">
        <f>F62/F67</f>
        <v>0.15940001943313734</v>
      </c>
      <c r="L69" s="654"/>
    </row>
    <row r="70" spans="1:12" ht="18.75">
      <c r="L70" s="654"/>
    </row>
    <row r="71" spans="1:12" ht="18.75">
      <c r="B71" s="630" t="s">
        <v>603</v>
      </c>
      <c r="L71" s="654"/>
    </row>
    <row r="72" spans="1:12" ht="18.75">
      <c r="B72" s="630" t="s">
        <v>558</v>
      </c>
      <c r="L72" s="654"/>
    </row>
    <row r="73" spans="1:12" ht="18.75">
      <c r="L73" s="654"/>
    </row>
    <row r="74" spans="1:12" ht="18.75">
      <c r="I74" s="658"/>
      <c r="L74" s="654"/>
    </row>
    <row r="75" spans="1:12" ht="18.75">
      <c r="A75" s="658"/>
      <c r="B75" s="658"/>
      <c r="C75" s="658"/>
      <c r="D75" s="658"/>
      <c r="E75" s="658"/>
      <c r="F75" s="658"/>
      <c r="G75" s="658"/>
      <c r="H75" s="658"/>
      <c r="I75" s="658"/>
      <c r="J75" s="658"/>
      <c r="K75" s="658"/>
      <c r="L75" s="654"/>
    </row>
    <row r="76" spans="1:12" ht="18.75">
      <c r="A76" s="658"/>
      <c r="B76" s="658"/>
      <c r="C76" s="658"/>
      <c r="D76" s="658"/>
      <c r="E76" s="658"/>
      <c r="F76" s="658"/>
      <c r="G76" s="658"/>
      <c r="H76" s="658"/>
      <c r="I76" s="658"/>
      <c r="J76" s="658"/>
      <c r="K76" s="658"/>
      <c r="L76" s="654"/>
    </row>
    <row r="77" spans="1:12" ht="18.75">
      <c r="A77" s="658"/>
      <c r="B77" s="658"/>
      <c r="C77" s="658"/>
      <c r="D77" s="658"/>
      <c r="E77" s="658"/>
      <c r="F77" s="658"/>
      <c r="G77" s="658"/>
      <c r="H77" s="658"/>
      <c r="I77" s="658"/>
      <c r="J77" s="658"/>
      <c r="K77" s="658"/>
      <c r="L77" s="654"/>
    </row>
    <row r="78" spans="1:12" ht="18.75">
      <c r="A78" s="658"/>
      <c r="B78" s="658"/>
      <c r="C78" s="658"/>
      <c r="D78" s="658"/>
      <c r="E78" s="658"/>
      <c r="F78" s="658"/>
      <c r="G78" s="658"/>
      <c r="H78" s="658"/>
      <c r="I78" s="658"/>
      <c r="J78" s="658"/>
      <c r="K78" s="658"/>
      <c r="L78" s="654"/>
    </row>
    <row r="79" spans="1:12" ht="18.75">
      <c r="A79" s="658"/>
      <c r="B79" s="658"/>
      <c r="C79" s="658"/>
      <c r="D79" s="658"/>
      <c r="E79" s="658"/>
      <c r="F79" s="658"/>
      <c r="G79" s="658"/>
      <c r="H79" s="658"/>
      <c r="I79" s="658"/>
      <c r="J79" s="658"/>
      <c r="K79" s="658"/>
      <c r="L79" s="654"/>
    </row>
    <row r="80" spans="1:12" ht="18.75">
      <c r="A80" s="658"/>
      <c r="B80" s="658"/>
      <c r="C80" s="658"/>
      <c r="D80" s="658"/>
      <c r="E80" s="658"/>
      <c r="F80" s="658"/>
      <c r="G80" s="658"/>
      <c r="H80" s="658"/>
      <c r="I80" s="658"/>
      <c r="J80" s="658"/>
      <c r="K80" s="658"/>
      <c r="L80" s="654"/>
    </row>
    <row r="81" spans="1:12" ht="18.75">
      <c r="A81" s="658"/>
      <c r="B81" s="658"/>
      <c r="C81" s="658"/>
      <c r="D81" s="658"/>
      <c r="E81" s="658"/>
      <c r="F81" s="658"/>
      <c r="G81" s="658"/>
      <c r="H81" s="658"/>
      <c r="I81" s="658"/>
      <c r="J81" s="658"/>
      <c r="K81" s="658"/>
      <c r="L81" s="654"/>
    </row>
    <row r="82" spans="1:12" ht="18.75">
      <c r="A82" s="658"/>
      <c r="B82" s="658"/>
      <c r="C82" s="658"/>
      <c r="D82" s="658"/>
      <c r="E82" s="658"/>
      <c r="F82" s="658"/>
      <c r="G82" s="658"/>
      <c r="H82" s="658"/>
      <c r="I82" s="658"/>
      <c r="J82" s="658"/>
      <c r="K82" s="658"/>
      <c r="L82" s="654"/>
    </row>
    <row r="83" spans="1:12" ht="18.75">
      <c r="A83" s="658"/>
      <c r="B83" s="658"/>
      <c r="C83" s="658"/>
      <c r="D83" s="658"/>
      <c r="E83" s="658"/>
      <c r="F83" s="658"/>
      <c r="G83" s="658"/>
      <c r="H83" s="658"/>
      <c r="I83" s="658"/>
      <c r="J83" s="658"/>
      <c r="K83" s="658"/>
      <c r="L83" s="654"/>
    </row>
    <row r="84" spans="1:12" ht="18.75">
      <c r="A84" s="658"/>
      <c r="B84" s="658"/>
      <c r="C84" s="658"/>
      <c r="D84" s="658"/>
      <c r="E84" s="658"/>
      <c r="F84" s="658"/>
      <c r="G84" s="658"/>
      <c r="H84" s="658"/>
      <c r="I84" s="658"/>
      <c r="J84" s="658"/>
      <c r="K84" s="658"/>
      <c r="L84" s="654"/>
    </row>
    <row r="85" spans="1:12" ht="18.75">
      <c r="A85" s="658"/>
      <c r="B85" s="658"/>
      <c r="C85" s="658"/>
      <c r="D85" s="658"/>
      <c r="E85" s="658"/>
      <c r="F85" s="658"/>
      <c r="G85" s="658"/>
      <c r="H85" s="658"/>
      <c r="I85" s="658"/>
      <c r="J85" s="658"/>
      <c r="K85" s="658"/>
      <c r="L85" s="654"/>
    </row>
    <row r="86" spans="1:12" ht="18.75">
      <c r="A86" s="658"/>
      <c r="B86" s="658"/>
      <c r="C86" s="658"/>
      <c r="D86" s="658"/>
      <c r="E86" s="658"/>
      <c r="F86" s="658"/>
      <c r="G86" s="658"/>
      <c r="H86" s="658"/>
      <c r="I86" s="658"/>
      <c r="J86" s="658"/>
      <c r="K86" s="658"/>
      <c r="L86" s="654"/>
    </row>
    <row r="87" spans="1:12" ht="18.75">
      <c r="A87" s="658"/>
      <c r="B87" s="658"/>
      <c r="C87" s="658"/>
      <c r="D87" s="658"/>
      <c r="E87" s="658"/>
      <c r="F87" s="658"/>
      <c r="G87" s="658"/>
      <c r="H87" s="658"/>
      <c r="I87" s="658"/>
      <c r="J87" s="658"/>
      <c r="K87" s="658"/>
      <c r="L87" s="654"/>
    </row>
    <row r="88" spans="1:12" ht="18.75">
      <c r="A88" s="658"/>
      <c r="B88" s="658"/>
      <c r="C88" s="658"/>
      <c r="D88" s="658"/>
      <c r="E88" s="658"/>
      <c r="F88" s="658"/>
      <c r="G88" s="658"/>
      <c r="H88" s="658"/>
      <c r="I88" s="658"/>
      <c r="J88" s="658"/>
      <c r="K88" s="658"/>
      <c r="L88" s="654"/>
    </row>
    <row r="89" spans="1:12" ht="18.75">
      <c r="A89" s="658"/>
      <c r="B89" s="658"/>
      <c r="C89" s="658"/>
      <c r="D89" s="658"/>
      <c r="E89" s="658"/>
      <c r="F89" s="658"/>
      <c r="G89" s="658"/>
      <c r="H89" s="658"/>
      <c r="I89" s="658"/>
      <c r="J89" s="658"/>
      <c r="K89" s="658"/>
      <c r="L89" s="654"/>
    </row>
    <row r="90" spans="1:12" ht="18.75">
      <c r="A90" s="658"/>
      <c r="B90" s="658"/>
      <c r="C90" s="658"/>
      <c r="D90" s="658"/>
      <c r="E90" s="658"/>
      <c r="F90" s="658"/>
      <c r="G90" s="658"/>
      <c r="H90" s="658"/>
      <c r="I90" s="658"/>
      <c r="J90" s="658"/>
      <c r="K90" s="658"/>
      <c r="L90" s="654"/>
    </row>
    <row r="91" spans="1:12" ht="18.75">
      <c r="A91" s="658"/>
      <c r="B91" s="658"/>
      <c r="C91" s="658"/>
      <c r="D91" s="658"/>
      <c r="E91" s="658"/>
      <c r="F91" s="658"/>
      <c r="G91" s="658"/>
      <c r="H91" s="658"/>
      <c r="I91" s="658"/>
      <c r="J91" s="658"/>
      <c r="K91" s="658"/>
      <c r="L91" s="654"/>
    </row>
    <row r="92" spans="1:12" ht="18.75">
      <c r="A92" s="658"/>
      <c r="B92" s="658"/>
      <c r="C92" s="658"/>
      <c r="D92" s="658"/>
      <c r="E92" s="658"/>
      <c r="F92" s="658"/>
      <c r="G92" s="658"/>
      <c r="H92" s="658"/>
      <c r="I92" s="658"/>
      <c r="J92" s="658"/>
      <c r="K92" s="658"/>
      <c r="L92" s="654"/>
    </row>
    <row r="93" spans="1:12" ht="18.75">
      <c r="A93" s="658"/>
      <c r="B93" s="658"/>
      <c r="C93" s="658"/>
      <c r="D93" s="658"/>
      <c r="E93" s="658"/>
      <c r="F93" s="658"/>
      <c r="G93" s="658"/>
      <c r="H93" s="658"/>
      <c r="I93" s="658"/>
      <c r="J93" s="658"/>
      <c r="K93" s="658"/>
      <c r="L93" s="654"/>
    </row>
    <row r="94" spans="1:12" ht="18.75">
      <c r="A94" s="658"/>
      <c r="B94" s="658"/>
      <c r="C94" s="658"/>
      <c r="D94" s="658"/>
      <c r="E94" s="658"/>
      <c r="F94" s="658"/>
      <c r="G94" s="658"/>
      <c r="H94" s="658"/>
      <c r="I94" s="658"/>
      <c r="J94" s="658"/>
      <c r="K94" s="658"/>
      <c r="L94" s="631"/>
    </row>
    <row r="95" spans="1:12" ht="18.75">
      <c r="A95" s="658"/>
      <c r="B95" s="658"/>
      <c r="C95" s="658"/>
      <c r="D95" s="658"/>
      <c r="E95" s="658"/>
      <c r="F95" s="658"/>
      <c r="G95" s="658"/>
      <c r="H95" s="658"/>
      <c r="I95" s="658"/>
      <c r="J95" s="658"/>
      <c r="K95" s="658"/>
      <c r="L95" s="631"/>
    </row>
    <row r="96" spans="1:12" ht="18.75">
      <c r="A96" s="658"/>
      <c r="B96" s="658"/>
      <c r="C96" s="658"/>
      <c r="D96" s="658"/>
      <c r="E96" s="658"/>
      <c r="F96" s="658"/>
      <c r="G96" s="658"/>
      <c r="H96" s="658"/>
      <c r="I96" s="658"/>
      <c r="J96" s="658"/>
      <c r="K96" s="658"/>
      <c r="L96" s="631"/>
    </row>
    <row r="97" spans="1:12" ht="18.75">
      <c r="A97" s="658"/>
      <c r="B97" s="658"/>
      <c r="C97" s="658"/>
      <c r="D97" s="658"/>
      <c r="E97" s="658"/>
      <c r="F97" s="658"/>
      <c r="G97" s="658"/>
      <c r="H97" s="658"/>
      <c r="I97" s="658"/>
      <c r="J97" s="658"/>
      <c r="K97" s="658"/>
      <c r="L97" s="631"/>
    </row>
    <row r="98" spans="1:12" ht="18.75">
      <c r="A98" s="658"/>
      <c r="B98" s="658"/>
      <c r="C98" s="658"/>
      <c r="D98" s="658"/>
      <c r="E98" s="658"/>
      <c r="F98" s="658"/>
      <c r="G98" s="658"/>
      <c r="H98" s="658"/>
      <c r="I98" s="658"/>
      <c r="J98" s="658"/>
      <c r="K98" s="658"/>
      <c r="L98" s="631"/>
    </row>
    <row r="99" spans="1:12" ht="18.75">
      <c r="A99" s="658"/>
      <c r="B99" s="658"/>
      <c r="C99" s="658"/>
      <c r="D99" s="658"/>
      <c r="E99" s="658"/>
      <c r="F99" s="658"/>
      <c r="G99" s="658"/>
      <c r="H99" s="658"/>
      <c r="I99" s="658"/>
      <c r="J99" s="658"/>
      <c r="K99" s="658"/>
      <c r="L99" s="631"/>
    </row>
    <row r="100" spans="1:12" ht="18.75">
      <c r="A100" s="658"/>
      <c r="B100" s="658"/>
      <c r="C100" s="658"/>
      <c r="D100" s="658"/>
      <c r="E100" s="658"/>
      <c r="F100" s="658"/>
      <c r="G100" s="658"/>
      <c r="H100" s="658"/>
      <c r="I100" s="658"/>
      <c r="J100" s="658"/>
      <c r="K100" s="658"/>
      <c r="L100" s="631"/>
    </row>
    <row r="101" spans="1:12" ht="18.75">
      <c r="A101" s="658"/>
      <c r="B101" s="658"/>
      <c r="C101" s="658"/>
      <c r="D101" s="658"/>
      <c r="E101" s="658"/>
      <c r="F101" s="658"/>
      <c r="G101" s="658"/>
      <c r="H101" s="658"/>
      <c r="I101" s="658"/>
      <c r="J101" s="658"/>
      <c r="K101" s="658"/>
      <c r="L101" s="631"/>
    </row>
    <row r="102" spans="1:12" ht="18.75">
      <c r="A102" s="658"/>
      <c r="B102" s="658"/>
      <c r="C102" s="658"/>
      <c r="D102" s="658"/>
      <c r="E102" s="658"/>
      <c r="F102" s="658"/>
      <c r="G102" s="658"/>
      <c r="H102" s="658"/>
      <c r="J102" s="658"/>
      <c r="K102" s="658"/>
      <c r="L102" s="631"/>
    </row>
    <row r="103" spans="1:12">
      <c r="L103" s="631"/>
    </row>
    <row r="104" spans="1:12">
      <c r="L104" s="631"/>
    </row>
    <row r="105" spans="1:12">
      <c r="L105" s="631"/>
    </row>
    <row r="106" spans="1:12">
      <c r="L106" s="631"/>
    </row>
    <row r="107" spans="1:12">
      <c r="L107" s="631"/>
    </row>
    <row r="108" spans="1:12">
      <c r="L108" s="631"/>
    </row>
    <row r="109" spans="1:12">
      <c r="L109" s="631"/>
    </row>
    <row r="110" spans="1:12">
      <c r="L110" s="631"/>
    </row>
    <row r="111" spans="1:12">
      <c r="L111" s="631"/>
    </row>
    <row r="112" spans="1:12">
      <c r="L112" s="631"/>
    </row>
    <row r="113" spans="12:12">
      <c r="L113" s="631"/>
    </row>
    <row r="114" spans="12:12">
      <c r="L114" s="631"/>
    </row>
    <row r="115" spans="12:12">
      <c r="L115" s="631"/>
    </row>
    <row r="116" spans="12:12">
      <c r="L116" s="631"/>
    </row>
    <row r="117" spans="12:12">
      <c r="L117" s="631"/>
    </row>
    <row r="118" spans="12:12">
      <c r="L118" s="631"/>
    </row>
    <row r="119" spans="12:12">
      <c r="L119" s="631"/>
    </row>
    <row r="120" spans="12:12">
      <c r="L120" s="631"/>
    </row>
    <row r="121" spans="12:12">
      <c r="L121" s="631"/>
    </row>
    <row r="122" spans="12:12">
      <c r="L122" s="631"/>
    </row>
    <row r="123" spans="12:12">
      <c r="L123" s="631"/>
    </row>
    <row r="124" spans="12:12">
      <c r="L124" s="631"/>
    </row>
    <row r="125" spans="12:12">
      <c r="L125" s="631"/>
    </row>
    <row r="126" spans="12:12">
      <c r="L126" s="631"/>
    </row>
    <row r="127" spans="12:12">
      <c r="L127" s="631"/>
    </row>
    <row r="128" spans="12:12">
      <c r="L128" s="631"/>
    </row>
    <row r="129" spans="12:12">
      <c r="L129" s="631"/>
    </row>
    <row r="130" spans="12:12">
      <c r="L130" s="631"/>
    </row>
    <row r="131" spans="12:12">
      <c r="L131" s="631"/>
    </row>
    <row r="132" spans="12:12">
      <c r="L132" s="631"/>
    </row>
    <row r="133" spans="12:12">
      <c r="L133" s="631"/>
    </row>
    <row r="134" spans="12:12">
      <c r="L134" s="631"/>
    </row>
    <row r="135" spans="12:12">
      <c r="L135" s="631"/>
    </row>
    <row r="136" spans="12:12">
      <c r="L136" s="631"/>
    </row>
    <row r="137" spans="12:12">
      <c r="L137" s="631"/>
    </row>
    <row r="138" spans="12:12">
      <c r="L138" s="631"/>
    </row>
    <row r="139" spans="12:12">
      <c r="L139" s="631"/>
    </row>
    <row r="140" spans="12:12">
      <c r="L140" s="631"/>
    </row>
    <row r="141" spans="12:12">
      <c r="L141" s="631"/>
    </row>
    <row r="142" spans="12:12">
      <c r="L142" s="631"/>
    </row>
    <row r="143" spans="12:12">
      <c r="L143" s="631"/>
    </row>
    <row r="144" spans="12:12">
      <c r="L144" s="631"/>
    </row>
    <row r="145" spans="12:12">
      <c r="L145" s="631"/>
    </row>
    <row r="146" spans="12:12">
      <c r="L146" s="631"/>
    </row>
    <row r="147" spans="12:12">
      <c r="L147" s="631"/>
    </row>
    <row r="148" spans="12:12">
      <c r="L148" s="631"/>
    </row>
    <row r="149" spans="12:12">
      <c r="L149" s="631"/>
    </row>
    <row r="150" spans="12:12">
      <c r="L150" s="631"/>
    </row>
    <row r="151" spans="12:12">
      <c r="L151" s="631"/>
    </row>
    <row r="152" spans="12:12">
      <c r="L152" s="631"/>
    </row>
    <row r="153" spans="12:12">
      <c r="L153" s="631"/>
    </row>
    <row r="154" spans="12:12">
      <c r="L154" s="631"/>
    </row>
    <row r="155" spans="12:12">
      <c r="L155" s="631"/>
    </row>
    <row r="156" spans="12:12">
      <c r="L156" s="631"/>
    </row>
    <row r="157" spans="12:12">
      <c r="L157" s="631"/>
    </row>
    <row r="158" spans="12:12">
      <c r="L158" s="631"/>
    </row>
    <row r="159" spans="12:12">
      <c r="L159" s="631"/>
    </row>
    <row r="160" spans="12:12">
      <c r="L160" s="631"/>
    </row>
    <row r="161" spans="12:12">
      <c r="L161" s="631"/>
    </row>
    <row r="162" spans="12:12">
      <c r="L162" s="631"/>
    </row>
    <row r="163" spans="12:12">
      <c r="L163" s="631"/>
    </row>
    <row r="164" spans="12:12">
      <c r="L164" s="631"/>
    </row>
    <row r="165" spans="12:12">
      <c r="L165" s="631"/>
    </row>
    <row r="166" spans="12:12">
      <c r="L166" s="631"/>
    </row>
    <row r="167" spans="12:12">
      <c r="L167" s="631"/>
    </row>
    <row r="168" spans="12:12">
      <c r="L168" s="631"/>
    </row>
    <row r="169" spans="12:12">
      <c r="L169" s="631"/>
    </row>
    <row r="170" spans="12:12">
      <c r="L170" s="631"/>
    </row>
    <row r="171" spans="12:12">
      <c r="L171" s="631"/>
    </row>
    <row r="172" spans="12:12">
      <c r="L172" s="631"/>
    </row>
    <row r="173" spans="12:12">
      <c r="L173" s="631"/>
    </row>
    <row r="174" spans="12:12">
      <c r="L174" s="631"/>
    </row>
    <row r="175" spans="12:12">
      <c r="L175" s="631"/>
    </row>
    <row r="176" spans="12:12">
      <c r="L176" s="631"/>
    </row>
    <row r="177" spans="12:12">
      <c r="L177" s="631"/>
    </row>
    <row r="178" spans="12:12">
      <c r="L178" s="631"/>
    </row>
    <row r="179" spans="12:12">
      <c r="L179" s="631"/>
    </row>
    <row r="180" spans="12:12">
      <c r="L180" s="631"/>
    </row>
    <row r="181" spans="12:12">
      <c r="L181" s="631"/>
    </row>
    <row r="182" spans="12:12">
      <c r="L182" s="631"/>
    </row>
    <row r="183" spans="12:12">
      <c r="L183" s="631"/>
    </row>
    <row r="184" spans="12:12">
      <c r="L184" s="631"/>
    </row>
    <row r="185" spans="12:12">
      <c r="L185" s="631"/>
    </row>
    <row r="186" spans="12:12">
      <c r="L186" s="631"/>
    </row>
    <row r="187" spans="12:12">
      <c r="L187" s="631"/>
    </row>
    <row r="188" spans="12:12">
      <c r="L188" s="631"/>
    </row>
    <row r="189" spans="12:12">
      <c r="L189" s="631"/>
    </row>
    <row r="190" spans="12:12">
      <c r="L190" s="631"/>
    </row>
    <row r="191" spans="12:12">
      <c r="L191" s="631"/>
    </row>
    <row r="192" spans="12:12">
      <c r="L192" s="631"/>
    </row>
    <row r="193" spans="12:12">
      <c r="L193" s="631"/>
    </row>
    <row r="194" spans="12:12">
      <c r="L194" s="631"/>
    </row>
    <row r="195" spans="12:12">
      <c r="L195" s="631"/>
    </row>
    <row r="196" spans="12:12">
      <c r="L196" s="631"/>
    </row>
    <row r="197" spans="12:12">
      <c r="L197" s="631"/>
    </row>
    <row r="198" spans="12:12">
      <c r="L198" s="631"/>
    </row>
    <row r="199" spans="12:12">
      <c r="L199" s="631"/>
    </row>
    <row r="200" spans="12:12">
      <c r="L200" s="631"/>
    </row>
    <row r="201" spans="12:12">
      <c r="L201" s="631"/>
    </row>
    <row r="202" spans="12:12">
      <c r="L202" s="631"/>
    </row>
    <row r="203" spans="12:12">
      <c r="L203" s="631"/>
    </row>
    <row r="204" spans="12:12">
      <c r="L204" s="631"/>
    </row>
    <row r="205" spans="12:12">
      <c r="L205" s="631"/>
    </row>
    <row r="206" spans="12:12">
      <c r="L206" s="631"/>
    </row>
    <row r="207" spans="12:12">
      <c r="L207" s="631"/>
    </row>
    <row r="208" spans="12:12">
      <c r="L208" s="631"/>
    </row>
    <row r="209" spans="12:12">
      <c r="L209" s="631"/>
    </row>
    <row r="210" spans="12:12">
      <c r="L210" s="631"/>
    </row>
    <row r="211" spans="12:12">
      <c r="L211" s="631"/>
    </row>
    <row r="212" spans="12:12">
      <c r="L212" s="631"/>
    </row>
    <row r="213" spans="12:12">
      <c r="L213" s="631"/>
    </row>
    <row r="214" spans="12:12">
      <c r="L214" s="631"/>
    </row>
    <row r="215" spans="12:12">
      <c r="L215" s="631"/>
    </row>
    <row r="216" spans="12:12">
      <c r="L216" s="631"/>
    </row>
    <row r="217" spans="12:12">
      <c r="L217" s="631"/>
    </row>
    <row r="218" spans="12:12">
      <c r="L218" s="631"/>
    </row>
    <row r="219" spans="12:12">
      <c r="L219" s="631"/>
    </row>
    <row r="220" spans="12:12">
      <c r="L220" s="631"/>
    </row>
    <row r="221" spans="12:12">
      <c r="L221" s="631"/>
    </row>
    <row r="222" spans="12:12">
      <c r="L222" s="631"/>
    </row>
    <row r="223" spans="12:12">
      <c r="L223" s="631"/>
    </row>
    <row r="224" spans="12:12">
      <c r="L224" s="631"/>
    </row>
    <row r="225" spans="12:12">
      <c r="L225" s="631"/>
    </row>
    <row r="226" spans="12:12">
      <c r="L226" s="631"/>
    </row>
    <row r="227" spans="12:12">
      <c r="L227" s="631"/>
    </row>
    <row r="228" spans="12:12">
      <c r="L228" s="631"/>
    </row>
    <row r="229" spans="12:12">
      <c r="L229" s="631"/>
    </row>
    <row r="230" spans="12:12">
      <c r="L230" s="631"/>
    </row>
    <row r="231" spans="12:12">
      <c r="L231" s="631"/>
    </row>
    <row r="232" spans="12:12">
      <c r="L232" s="631"/>
    </row>
    <row r="233" spans="12:12">
      <c r="L233" s="631"/>
    </row>
    <row r="234" spans="12:12">
      <c r="L234" s="631"/>
    </row>
    <row r="235" spans="12:12">
      <c r="L235" s="631"/>
    </row>
    <row r="236" spans="12:12">
      <c r="L236" s="631"/>
    </row>
    <row r="237" spans="12:12">
      <c r="L237" s="631"/>
    </row>
    <row r="238" spans="12:12">
      <c r="L238" s="631"/>
    </row>
    <row r="239" spans="12:12">
      <c r="L239" s="631"/>
    </row>
    <row r="240" spans="12:12">
      <c r="L240" s="631"/>
    </row>
    <row r="241" spans="12:12">
      <c r="L241" s="631"/>
    </row>
    <row r="242" spans="12:12">
      <c r="L242" s="631"/>
    </row>
    <row r="243" spans="12:12">
      <c r="L243" s="631"/>
    </row>
    <row r="244" spans="12:12">
      <c r="L244" s="631"/>
    </row>
    <row r="245" spans="12:12">
      <c r="L245" s="631"/>
    </row>
    <row r="246" spans="12:12">
      <c r="L246" s="631"/>
    </row>
    <row r="247" spans="12:12">
      <c r="L247" s="631"/>
    </row>
    <row r="248" spans="12:12">
      <c r="L248" s="631"/>
    </row>
    <row r="249" spans="12:12">
      <c r="L249" s="631"/>
    </row>
    <row r="250" spans="12:12">
      <c r="L250" s="631"/>
    </row>
    <row r="251" spans="12:12">
      <c r="L251" s="631"/>
    </row>
    <row r="252" spans="12:12">
      <c r="L252" s="631"/>
    </row>
    <row r="253" spans="12:12">
      <c r="L253" s="631"/>
    </row>
    <row r="254" spans="12:12">
      <c r="L254" s="631"/>
    </row>
    <row r="255" spans="12:12">
      <c r="L255" s="631"/>
    </row>
    <row r="256" spans="12:12">
      <c r="L256" s="631"/>
    </row>
    <row r="257" spans="12:12">
      <c r="L257" s="631"/>
    </row>
    <row r="258" spans="12:12">
      <c r="L258" s="631"/>
    </row>
    <row r="259" spans="12:12">
      <c r="L259" s="631"/>
    </row>
    <row r="260" spans="12:12">
      <c r="L260" s="631"/>
    </row>
    <row r="261" spans="12:12">
      <c r="L261" s="631"/>
    </row>
    <row r="262" spans="12:12">
      <c r="L262" s="631"/>
    </row>
    <row r="263" spans="12:12">
      <c r="L263" s="631"/>
    </row>
    <row r="264" spans="12:12">
      <c r="L264" s="631"/>
    </row>
    <row r="265" spans="12:12">
      <c r="L265" s="631"/>
    </row>
    <row r="266" spans="12:12">
      <c r="L266" s="631"/>
    </row>
    <row r="267" spans="12:12">
      <c r="L267" s="631"/>
    </row>
    <row r="268" spans="12:12">
      <c r="L268" s="631"/>
    </row>
    <row r="269" spans="12:12">
      <c r="L269" s="631"/>
    </row>
    <row r="270" spans="12:12">
      <c r="L270" s="631"/>
    </row>
    <row r="271" spans="12:12">
      <c r="L271" s="631"/>
    </row>
    <row r="272" spans="12:12">
      <c r="L272" s="631"/>
    </row>
    <row r="273" spans="12:12">
      <c r="L273" s="631"/>
    </row>
    <row r="274" spans="12:12">
      <c r="L274" s="631"/>
    </row>
    <row r="275" spans="12:12">
      <c r="L275" s="631"/>
    </row>
    <row r="276" spans="12:12">
      <c r="L276" s="631"/>
    </row>
    <row r="277" spans="12:12">
      <c r="L277" s="631"/>
    </row>
    <row r="278" spans="12:12">
      <c r="L278" s="631"/>
    </row>
    <row r="279" spans="12:12">
      <c r="L279" s="631"/>
    </row>
    <row r="280" spans="12:12">
      <c r="L280" s="631"/>
    </row>
    <row r="281" spans="12:12">
      <c r="L281" s="631"/>
    </row>
    <row r="282" spans="12:12">
      <c r="L282" s="631"/>
    </row>
    <row r="283" spans="12:12">
      <c r="L283" s="631"/>
    </row>
    <row r="284" spans="12:12">
      <c r="L284" s="631"/>
    </row>
    <row r="285" spans="12:12">
      <c r="L285" s="631"/>
    </row>
    <row r="286" spans="12:12">
      <c r="L286" s="631"/>
    </row>
    <row r="287" spans="12:12">
      <c r="L287" s="631"/>
    </row>
    <row r="288" spans="12:12">
      <c r="L288" s="631"/>
    </row>
    <row r="289" spans="12:12">
      <c r="L289" s="631"/>
    </row>
    <row r="290" spans="12:12">
      <c r="L290" s="631"/>
    </row>
    <row r="291" spans="12:12">
      <c r="L291" s="631"/>
    </row>
    <row r="292" spans="12:12">
      <c r="L292" s="631"/>
    </row>
    <row r="293" spans="12:12">
      <c r="L293" s="631"/>
    </row>
    <row r="294" spans="12:12">
      <c r="L294" s="631"/>
    </row>
    <row r="295" spans="12:12">
      <c r="L295" s="631"/>
    </row>
    <row r="296" spans="12:12">
      <c r="L296" s="631"/>
    </row>
    <row r="297" spans="12:12">
      <c r="L297" s="631"/>
    </row>
    <row r="298" spans="12:12">
      <c r="L298" s="631"/>
    </row>
    <row r="299" spans="12:12">
      <c r="L299" s="631"/>
    </row>
    <row r="300" spans="12:12">
      <c r="L300" s="631"/>
    </row>
    <row r="301" spans="12:12">
      <c r="L301" s="631"/>
    </row>
    <row r="302" spans="12:12">
      <c r="L302" s="631"/>
    </row>
    <row r="303" spans="12:12">
      <c r="L303" s="631"/>
    </row>
    <row r="304" spans="12:12">
      <c r="L304" s="631"/>
    </row>
    <row r="305" spans="12:12">
      <c r="L305" s="631"/>
    </row>
    <row r="306" spans="12:12">
      <c r="L306" s="631"/>
    </row>
    <row r="307" spans="12:12">
      <c r="L307" s="631"/>
    </row>
    <row r="308" spans="12:12">
      <c r="L308" s="631"/>
    </row>
    <row r="309" spans="12:12">
      <c r="L309" s="631"/>
    </row>
    <row r="310" spans="12:12">
      <c r="L310" s="631"/>
    </row>
    <row r="311" spans="12:12">
      <c r="L311" s="631"/>
    </row>
    <row r="312" spans="12:12">
      <c r="L312" s="631"/>
    </row>
    <row r="313" spans="12:12">
      <c r="L313" s="631"/>
    </row>
    <row r="314" spans="12:12">
      <c r="L314" s="631"/>
    </row>
    <row r="315" spans="12:12">
      <c r="L315" s="631"/>
    </row>
    <row r="316" spans="12:12">
      <c r="L316" s="631"/>
    </row>
    <row r="317" spans="12:12">
      <c r="L317" s="631"/>
    </row>
    <row r="318" spans="12:12">
      <c r="L318" s="631"/>
    </row>
    <row r="319" spans="12:12">
      <c r="L319" s="631"/>
    </row>
    <row r="320" spans="12:12">
      <c r="L320" s="631"/>
    </row>
    <row r="321" spans="12:12">
      <c r="L321" s="631"/>
    </row>
    <row r="322" spans="12:12">
      <c r="L322" s="631"/>
    </row>
    <row r="323" spans="12:12">
      <c r="L323" s="631"/>
    </row>
    <row r="324" spans="12:12">
      <c r="L324" s="631"/>
    </row>
    <row r="325" spans="12:12">
      <c r="L325" s="631"/>
    </row>
    <row r="326" spans="12:12">
      <c r="L326" s="631"/>
    </row>
    <row r="327" spans="12:12">
      <c r="L327" s="631"/>
    </row>
    <row r="328" spans="12:12">
      <c r="L328" s="631"/>
    </row>
    <row r="329" spans="12:12">
      <c r="L329" s="631"/>
    </row>
    <row r="330" spans="12:12">
      <c r="L330" s="631"/>
    </row>
    <row r="331" spans="12:12">
      <c r="L331" s="631"/>
    </row>
    <row r="332" spans="12:12">
      <c r="L332" s="631"/>
    </row>
    <row r="333" spans="12:12">
      <c r="L333" s="631"/>
    </row>
    <row r="334" spans="12:12">
      <c r="L334" s="631"/>
    </row>
    <row r="335" spans="12:12">
      <c r="L335" s="631"/>
    </row>
    <row r="336" spans="12:12">
      <c r="L336" s="631"/>
    </row>
    <row r="337" spans="12:12">
      <c r="L337" s="631"/>
    </row>
    <row r="338" spans="12:12">
      <c r="L338" s="631"/>
    </row>
    <row r="339" spans="12:12">
      <c r="L339" s="631"/>
    </row>
    <row r="340" spans="12:12">
      <c r="L340" s="631"/>
    </row>
    <row r="341" spans="12:12">
      <c r="L341" s="631"/>
    </row>
    <row r="342" spans="12:12">
      <c r="L342" s="631"/>
    </row>
    <row r="343" spans="12:12">
      <c r="L343" s="631"/>
    </row>
    <row r="344" spans="12:12">
      <c r="L344" s="631"/>
    </row>
    <row r="345" spans="12:12">
      <c r="L345" s="631"/>
    </row>
    <row r="346" spans="12:12">
      <c r="L346" s="631"/>
    </row>
    <row r="347" spans="12:12">
      <c r="L347" s="631"/>
    </row>
    <row r="348" spans="12:12">
      <c r="L348" s="631"/>
    </row>
    <row r="349" spans="12:12">
      <c r="L349" s="631"/>
    </row>
    <row r="350" spans="12:12">
      <c r="L350" s="631"/>
    </row>
    <row r="351" spans="12:12">
      <c r="L351" s="631"/>
    </row>
    <row r="352" spans="12:12">
      <c r="L352" s="631"/>
    </row>
    <row r="353" spans="12:12">
      <c r="L353" s="631"/>
    </row>
    <row r="354" spans="12:12">
      <c r="L354" s="631"/>
    </row>
    <row r="355" spans="12:12">
      <c r="L355" s="631"/>
    </row>
    <row r="356" spans="12:12">
      <c r="L356" s="631"/>
    </row>
    <row r="357" spans="12:12">
      <c r="L357" s="631"/>
    </row>
    <row r="358" spans="12:12">
      <c r="L358" s="631"/>
    </row>
    <row r="359" spans="12:12">
      <c r="L359" s="631"/>
    </row>
    <row r="360" spans="12:12">
      <c r="L360" s="631"/>
    </row>
    <row r="361" spans="12:12">
      <c r="L361" s="631"/>
    </row>
    <row r="362" spans="12:12">
      <c r="L362" s="631"/>
    </row>
    <row r="363" spans="12:12">
      <c r="L363" s="631"/>
    </row>
    <row r="364" spans="12:12">
      <c r="L364" s="631"/>
    </row>
    <row r="365" spans="12:12">
      <c r="L365" s="631"/>
    </row>
    <row r="366" spans="12:12">
      <c r="L366" s="631"/>
    </row>
    <row r="367" spans="12:12">
      <c r="L367" s="631"/>
    </row>
    <row r="368" spans="12:12">
      <c r="L368" s="631"/>
    </row>
    <row r="369" spans="12:12">
      <c r="L369" s="631"/>
    </row>
    <row r="370" spans="12:12">
      <c r="L370" s="631"/>
    </row>
    <row r="371" spans="12:12">
      <c r="L371" s="631"/>
    </row>
    <row r="372" spans="12:12">
      <c r="L372" s="631"/>
    </row>
    <row r="373" spans="12:12">
      <c r="L373" s="631"/>
    </row>
    <row r="374" spans="12:12">
      <c r="L374" s="631"/>
    </row>
    <row r="375" spans="12:12">
      <c r="L375" s="631"/>
    </row>
    <row r="376" spans="12:12">
      <c r="L376" s="631"/>
    </row>
    <row r="377" spans="12:12">
      <c r="L377" s="631"/>
    </row>
    <row r="378" spans="12:12">
      <c r="L378" s="631"/>
    </row>
    <row r="379" spans="12:12">
      <c r="L379" s="631"/>
    </row>
    <row r="380" spans="12:12">
      <c r="L380" s="631"/>
    </row>
    <row r="381" spans="12:12">
      <c r="L381" s="631"/>
    </row>
    <row r="382" spans="12:12">
      <c r="L382" s="631"/>
    </row>
    <row r="383" spans="12:12">
      <c r="L383" s="631"/>
    </row>
    <row r="384" spans="12:12">
      <c r="L384" s="631"/>
    </row>
    <row r="385" spans="12:12">
      <c r="L385" s="631"/>
    </row>
    <row r="386" spans="12:12">
      <c r="L386" s="631"/>
    </row>
    <row r="387" spans="12:12">
      <c r="L387" s="631"/>
    </row>
    <row r="388" spans="12:12">
      <c r="L388" s="631"/>
    </row>
    <row r="389" spans="12:12">
      <c r="L389" s="631"/>
    </row>
    <row r="390" spans="12:12">
      <c r="L390" s="631"/>
    </row>
    <row r="391" spans="12:12">
      <c r="L391" s="631"/>
    </row>
    <row r="392" spans="12:12">
      <c r="L392" s="631"/>
    </row>
    <row r="393" spans="12:12">
      <c r="L393" s="631"/>
    </row>
    <row r="394" spans="12:12">
      <c r="L394" s="631"/>
    </row>
    <row r="395" spans="12:12">
      <c r="L395" s="631"/>
    </row>
    <row r="396" spans="12:12">
      <c r="L396" s="631"/>
    </row>
    <row r="397" spans="12:12">
      <c r="L397" s="631"/>
    </row>
    <row r="398" spans="12:12">
      <c r="L398" s="631"/>
    </row>
    <row r="399" spans="12:12">
      <c r="L399" s="631"/>
    </row>
    <row r="400" spans="12:12">
      <c r="L400" s="631"/>
    </row>
    <row r="401" spans="12:12">
      <c r="L401" s="631"/>
    </row>
    <row r="402" spans="12:12">
      <c r="L402" s="631"/>
    </row>
    <row r="403" spans="12:12">
      <c r="L403" s="631"/>
    </row>
    <row r="404" spans="12:12">
      <c r="L404" s="631"/>
    </row>
    <row r="405" spans="12:12">
      <c r="L405" s="631"/>
    </row>
    <row r="406" spans="12:12">
      <c r="L406" s="631"/>
    </row>
    <row r="407" spans="12:12">
      <c r="L407" s="631"/>
    </row>
    <row r="408" spans="12:12">
      <c r="L408" s="631"/>
    </row>
    <row r="409" spans="12:12">
      <c r="L409" s="631"/>
    </row>
    <row r="410" spans="12:12">
      <c r="L410" s="631"/>
    </row>
    <row r="411" spans="12:12">
      <c r="L411" s="631"/>
    </row>
    <row r="412" spans="12:12">
      <c r="L412" s="631"/>
    </row>
    <row r="413" spans="12:12">
      <c r="L413" s="631"/>
    </row>
    <row r="414" spans="12:12">
      <c r="L414" s="631"/>
    </row>
    <row r="415" spans="12:12">
      <c r="L415" s="631"/>
    </row>
    <row r="416" spans="12:12">
      <c r="L416" s="631"/>
    </row>
    <row r="417" spans="12:12">
      <c r="L417" s="631"/>
    </row>
    <row r="418" spans="12:12">
      <c r="L418" s="631"/>
    </row>
    <row r="419" spans="12:12">
      <c r="L419" s="631"/>
    </row>
    <row r="420" spans="12:12">
      <c r="L420" s="631"/>
    </row>
    <row r="421" spans="12:12">
      <c r="L421" s="631"/>
    </row>
    <row r="422" spans="12:12">
      <c r="L422" s="631"/>
    </row>
    <row r="423" spans="12:12">
      <c r="L423" s="631"/>
    </row>
    <row r="424" spans="12:12">
      <c r="L424" s="631"/>
    </row>
    <row r="425" spans="12:12">
      <c r="L425" s="631"/>
    </row>
    <row r="426" spans="12:12">
      <c r="L426" s="631"/>
    </row>
    <row r="427" spans="12:12">
      <c r="L427" s="631"/>
    </row>
    <row r="428" spans="12:12">
      <c r="L428" s="631"/>
    </row>
    <row r="429" spans="12:12">
      <c r="L429" s="631"/>
    </row>
    <row r="430" spans="12:12">
      <c r="L430" s="631"/>
    </row>
    <row r="431" spans="12:12">
      <c r="L431" s="631"/>
    </row>
    <row r="432" spans="12:12">
      <c r="L432" s="631"/>
    </row>
    <row r="433" spans="12:12">
      <c r="L433" s="631"/>
    </row>
    <row r="434" spans="12:12">
      <c r="L434" s="631"/>
    </row>
    <row r="435" spans="12:12">
      <c r="L435" s="631"/>
    </row>
    <row r="436" spans="12:12">
      <c r="L436" s="631"/>
    </row>
    <row r="437" spans="12:12">
      <c r="L437" s="631"/>
    </row>
    <row r="438" spans="12:12">
      <c r="L438" s="631"/>
    </row>
    <row r="439" spans="12:12">
      <c r="L439" s="631"/>
    </row>
    <row r="440" spans="12:12">
      <c r="L440" s="631"/>
    </row>
    <row r="441" spans="12:12">
      <c r="L441" s="631"/>
    </row>
    <row r="442" spans="12:12">
      <c r="L442" s="631"/>
    </row>
    <row r="443" spans="12:12">
      <c r="L443" s="631"/>
    </row>
    <row r="444" spans="12:12">
      <c r="L444" s="631"/>
    </row>
    <row r="445" spans="12:12">
      <c r="L445" s="631"/>
    </row>
    <row r="446" spans="12:12">
      <c r="L446" s="631"/>
    </row>
    <row r="447" spans="12:12">
      <c r="L447" s="631"/>
    </row>
    <row r="448" spans="12:12">
      <c r="L448" s="631"/>
    </row>
    <row r="449" spans="12:12">
      <c r="L449" s="631"/>
    </row>
    <row r="450" spans="12:12">
      <c r="L450" s="631"/>
    </row>
    <row r="451" spans="12:12">
      <c r="L451" s="631"/>
    </row>
    <row r="452" spans="12:12">
      <c r="L452" s="631"/>
    </row>
    <row r="453" spans="12:12">
      <c r="L453" s="631"/>
    </row>
    <row r="454" spans="12:12">
      <c r="L454" s="631"/>
    </row>
    <row r="455" spans="12:12">
      <c r="L455" s="631"/>
    </row>
    <row r="456" spans="12:12">
      <c r="L456" s="631"/>
    </row>
    <row r="457" spans="12:12">
      <c r="L457" s="631"/>
    </row>
    <row r="458" spans="12:12">
      <c r="L458" s="631"/>
    </row>
    <row r="459" spans="12:12">
      <c r="L459" s="631"/>
    </row>
    <row r="460" spans="12:12">
      <c r="L460" s="631"/>
    </row>
    <row r="461" spans="12:12">
      <c r="L461" s="631"/>
    </row>
    <row r="462" spans="12:12">
      <c r="L462" s="631"/>
    </row>
    <row r="463" spans="12:12">
      <c r="L463" s="631"/>
    </row>
    <row r="464" spans="12:12">
      <c r="L464" s="631"/>
    </row>
    <row r="465" spans="12:12">
      <c r="L465" s="631"/>
    </row>
    <row r="466" spans="12:12">
      <c r="L466" s="631"/>
    </row>
    <row r="467" spans="12:12">
      <c r="L467" s="631"/>
    </row>
    <row r="468" spans="12:12">
      <c r="L468" s="631"/>
    </row>
    <row r="469" spans="12:12">
      <c r="L469" s="631"/>
    </row>
    <row r="470" spans="12:12">
      <c r="L470" s="631"/>
    </row>
    <row r="471" spans="12:12">
      <c r="L471" s="631"/>
    </row>
    <row r="472" spans="12:12">
      <c r="L472" s="631"/>
    </row>
    <row r="473" spans="12:12">
      <c r="L473" s="631"/>
    </row>
    <row r="474" spans="12:12">
      <c r="L474" s="631"/>
    </row>
    <row r="475" spans="12:12">
      <c r="L475" s="631"/>
    </row>
    <row r="476" spans="12:12">
      <c r="L476" s="631"/>
    </row>
    <row r="477" spans="12:12">
      <c r="L477" s="631"/>
    </row>
    <row r="478" spans="12:12">
      <c r="L478" s="631"/>
    </row>
    <row r="479" spans="12:12">
      <c r="L479" s="631"/>
    </row>
    <row r="480" spans="12:12">
      <c r="L480" s="631"/>
    </row>
    <row r="481" spans="12:12">
      <c r="L481" s="631"/>
    </row>
    <row r="482" spans="12:12">
      <c r="L482" s="631"/>
    </row>
    <row r="483" spans="12:12">
      <c r="L483" s="631"/>
    </row>
    <row r="484" spans="12:12">
      <c r="L484" s="631"/>
    </row>
    <row r="485" spans="12:12">
      <c r="L485" s="631"/>
    </row>
    <row r="486" spans="12:12">
      <c r="L486" s="631"/>
    </row>
    <row r="487" spans="12:12">
      <c r="L487" s="631"/>
    </row>
    <row r="488" spans="12:12">
      <c r="L488" s="631"/>
    </row>
    <row r="489" spans="12:12">
      <c r="L489" s="631"/>
    </row>
    <row r="490" spans="12:12">
      <c r="L490" s="631"/>
    </row>
    <row r="491" spans="12:12">
      <c r="L491" s="631"/>
    </row>
    <row r="492" spans="12:12">
      <c r="L492" s="631"/>
    </row>
    <row r="493" spans="12:12">
      <c r="L493" s="631"/>
    </row>
    <row r="494" spans="12:12">
      <c r="L494" s="631"/>
    </row>
    <row r="495" spans="12:12">
      <c r="L495" s="631"/>
    </row>
    <row r="496" spans="12:12">
      <c r="L496" s="631"/>
    </row>
    <row r="497" spans="12:12">
      <c r="L497" s="631"/>
    </row>
    <row r="498" spans="12:12">
      <c r="L498" s="631"/>
    </row>
    <row r="499" spans="12:12">
      <c r="L499" s="631"/>
    </row>
    <row r="500" spans="12:12">
      <c r="L500" s="631"/>
    </row>
    <row r="501" spans="12:12">
      <c r="L501" s="631"/>
    </row>
    <row r="502" spans="12:12">
      <c r="L502" s="631"/>
    </row>
    <row r="503" spans="12:12">
      <c r="L503" s="631"/>
    </row>
    <row r="504" spans="12:12">
      <c r="L504" s="631"/>
    </row>
    <row r="505" spans="12:12">
      <c r="L505" s="631"/>
    </row>
    <row r="506" spans="12:12">
      <c r="L506" s="631"/>
    </row>
    <row r="507" spans="12:12">
      <c r="L507" s="631"/>
    </row>
    <row r="508" spans="12:12">
      <c r="L508" s="631"/>
    </row>
    <row r="509" spans="12:12">
      <c r="L509" s="631"/>
    </row>
    <row r="510" spans="12:12">
      <c r="L510" s="631"/>
    </row>
    <row r="511" spans="12:12">
      <c r="L511" s="631"/>
    </row>
    <row r="512" spans="12:12">
      <c r="L512" s="631"/>
    </row>
    <row r="513" spans="12:12">
      <c r="L513" s="631"/>
    </row>
    <row r="514" spans="12:12">
      <c r="L514" s="631"/>
    </row>
    <row r="515" spans="12:12">
      <c r="L515" s="631"/>
    </row>
    <row r="516" spans="12:12">
      <c r="L516" s="631"/>
    </row>
    <row r="517" spans="12:12">
      <c r="L517" s="631"/>
    </row>
    <row r="518" spans="12:12">
      <c r="L518" s="631"/>
    </row>
    <row r="519" spans="12:12">
      <c r="L519" s="631"/>
    </row>
    <row r="520" spans="12:12">
      <c r="L520" s="631"/>
    </row>
    <row r="521" spans="12:12">
      <c r="L521" s="631"/>
    </row>
    <row r="522" spans="12:12">
      <c r="L522" s="631"/>
    </row>
    <row r="523" spans="12:12">
      <c r="L523" s="631"/>
    </row>
    <row r="524" spans="12:12">
      <c r="L524" s="631"/>
    </row>
    <row r="525" spans="12:12">
      <c r="L525" s="631"/>
    </row>
    <row r="526" spans="12:12">
      <c r="L526" s="631"/>
    </row>
    <row r="527" spans="12:12">
      <c r="L527" s="631"/>
    </row>
    <row r="528" spans="12:12">
      <c r="L528" s="631"/>
    </row>
    <row r="529" spans="12:12">
      <c r="L529" s="631"/>
    </row>
    <row r="530" spans="12:12">
      <c r="L530" s="631"/>
    </row>
    <row r="531" spans="12:12">
      <c r="L531" s="631"/>
    </row>
    <row r="532" spans="12:12">
      <c r="L532" s="631"/>
    </row>
    <row r="533" spans="12:12">
      <c r="L533" s="631"/>
    </row>
    <row r="534" spans="12:12">
      <c r="L534" s="631"/>
    </row>
    <row r="535" spans="12:12">
      <c r="L535" s="631"/>
    </row>
    <row r="536" spans="12:12">
      <c r="L536" s="631"/>
    </row>
    <row r="537" spans="12:12">
      <c r="L537" s="631"/>
    </row>
    <row r="538" spans="12:12">
      <c r="L538" s="631"/>
    </row>
    <row r="539" spans="12:12">
      <c r="L539" s="631"/>
    </row>
    <row r="540" spans="12:12">
      <c r="L540" s="631"/>
    </row>
    <row r="541" spans="12:12">
      <c r="L541" s="631"/>
    </row>
    <row r="542" spans="12:12">
      <c r="L542" s="631"/>
    </row>
    <row r="543" spans="12:12">
      <c r="L543" s="631"/>
    </row>
    <row r="544" spans="12:12">
      <c r="L544" s="631"/>
    </row>
    <row r="545" spans="12:12">
      <c r="L545" s="631"/>
    </row>
    <row r="546" spans="12:12">
      <c r="L546" s="631"/>
    </row>
    <row r="547" spans="12:12">
      <c r="L547" s="631"/>
    </row>
    <row r="548" spans="12:12">
      <c r="L548" s="631"/>
    </row>
    <row r="549" spans="12:12">
      <c r="L549" s="631"/>
    </row>
    <row r="550" spans="12:12">
      <c r="L550" s="631"/>
    </row>
    <row r="551" spans="12:12">
      <c r="L551" s="631"/>
    </row>
    <row r="552" spans="12:12">
      <c r="L552" s="631"/>
    </row>
    <row r="553" spans="12:12">
      <c r="L553" s="631"/>
    </row>
    <row r="554" spans="12:12">
      <c r="L554" s="631"/>
    </row>
    <row r="555" spans="12:12">
      <c r="L555" s="631"/>
    </row>
    <row r="556" spans="12:12">
      <c r="L556" s="631"/>
    </row>
    <row r="557" spans="12:12">
      <c r="L557" s="631"/>
    </row>
    <row r="558" spans="12:12">
      <c r="L558" s="631"/>
    </row>
    <row r="559" spans="12:12">
      <c r="L559" s="631"/>
    </row>
    <row r="560" spans="12:12">
      <c r="L560" s="631"/>
    </row>
    <row r="561" spans="12:12">
      <c r="L561" s="631"/>
    </row>
    <row r="562" spans="12:12">
      <c r="L562" s="631"/>
    </row>
    <row r="563" spans="12:12">
      <c r="L563" s="631"/>
    </row>
    <row r="564" spans="12:12">
      <c r="L564" s="631"/>
    </row>
    <row r="565" spans="12:12">
      <c r="L565" s="631"/>
    </row>
    <row r="566" spans="12:12">
      <c r="L566" s="631"/>
    </row>
    <row r="567" spans="12:12">
      <c r="L567" s="631"/>
    </row>
    <row r="568" spans="12:12">
      <c r="L568" s="631"/>
    </row>
    <row r="569" spans="12:12">
      <c r="L569" s="631"/>
    </row>
    <row r="570" spans="12:12">
      <c r="L570" s="631"/>
    </row>
    <row r="571" spans="12:12">
      <c r="L571" s="631"/>
    </row>
    <row r="572" spans="12:12">
      <c r="L572" s="631"/>
    </row>
    <row r="573" spans="12:12">
      <c r="L573" s="631"/>
    </row>
    <row r="574" spans="12:12">
      <c r="L574" s="631"/>
    </row>
    <row r="575" spans="12:12">
      <c r="L575" s="631"/>
    </row>
    <row r="576" spans="12:12">
      <c r="L576" s="631"/>
    </row>
    <row r="577" spans="12:12">
      <c r="L577" s="631"/>
    </row>
    <row r="578" spans="12:12">
      <c r="L578" s="631"/>
    </row>
    <row r="579" spans="12:12">
      <c r="L579" s="631"/>
    </row>
    <row r="580" spans="12:12">
      <c r="L580" s="631"/>
    </row>
    <row r="581" spans="12:12">
      <c r="L581" s="631"/>
    </row>
    <row r="582" spans="12:12">
      <c r="L582" s="631"/>
    </row>
    <row r="583" spans="12:12">
      <c r="L583" s="631"/>
    </row>
    <row r="584" spans="12:12">
      <c r="L584" s="631"/>
    </row>
    <row r="585" spans="12:12">
      <c r="L585" s="631"/>
    </row>
    <row r="586" spans="12:12">
      <c r="L586" s="631"/>
    </row>
    <row r="587" spans="12:12">
      <c r="L587" s="631"/>
    </row>
    <row r="588" spans="12:12">
      <c r="L588" s="631"/>
    </row>
    <row r="589" spans="12:12">
      <c r="L589" s="631"/>
    </row>
    <row r="590" spans="12:12">
      <c r="L590" s="631"/>
    </row>
    <row r="591" spans="12:12">
      <c r="L591" s="631"/>
    </row>
    <row r="592" spans="12:12">
      <c r="L592" s="631"/>
    </row>
    <row r="593" spans="12:12">
      <c r="L593" s="631"/>
    </row>
    <row r="594" spans="12:12">
      <c r="L594" s="631"/>
    </row>
    <row r="595" spans="12:12">
      <c r="L595" s="631"/>
    </row>
    <row r="596" spans="12:12">
      <c r="L596" s="631"/>
    </row>
    <row r="597" spans="12:12">
      <c r="L597" s="631"/>
    </row>
    <row r="598" spans="12:12">
      <c r="L598" s="631"/>
    </row>
    <row r="599" spans="12:12">
      <c r="L599" s="631"/>
    </row>
    <row r="600" spans="12:12">
      <c r="L600" s="631"/>
    </row>
    <row r="601" spans="12:12">
      <c r="L601" s="631"/>
    </row>
    <row r="602" spans="12:12">
      <c r="L602" s="631"/>
    </row>
    <row r="603" spans="12:12">
      <c r="L603" s="631"/>
    </row>
    <row r="604" spans="12:12">
      <c r="L604" s="631"/>
    </row>
    <row r="605" spans="12:12">
      <c r="L605" s="631"/>
    </row>
    <row r="606" spans="12:12">
      <c r="L606" s="631"/>
    </row>
    <row r="607" spans="12:12">
      <c r="L607" s="631"/>
    </row>
    <row r="608" spans="12:12">
      <c r="L608" s="631"/>
    </row>
    <row r="609" spans="12:12">
      <c r="L609" s="631"/>
    </row>
    <row r="610" spans="12:12">
      <c r="L610" s="631"/>
    </row>
    <row r="611" spans="12:12">
      <c r="L611" s="631"/>
    </row>
    <row r="612" spans="12:12">
      <c r="L612" s="631"/>
    </row>
    <row r="613" spans="12:12">
      <c r="L613" s="631"/>
    </row>
    <row r="614" spans="12:12">
      <c r="L614" s="631"/>
    </row>
    <row r="615" spans="12:12">
      <c r="L615" s="631"/>
    </row>
    <row r="616" spans="12:12">
      <c r="L616" s="631"/>
    </row>
    <row r="617" spans="12:12">
      <c r="L617" s="631"/>
    </row>
    <row r="618" spans="12:12">
      <c r="L618" s="631"/>
    </row>
    <row r="619" spans="12:12">
      <c r="L619" s="631"/>
    </row>
    <row r="620" spans="12:12">
      <c r="L620" s="631"/>
    </row>
    <row r="621" spans="12:12">
      <c r="L621" s="631"/>
    </row>
    <row r="622" spans="12:12">
      <c r="L622" s="631"/>
    </row>
    <row r="623" spans="12:12">
      <c r="L623" s="631"/>
    </row>
    <row r="624" spans="12:12">
      <c r="L624" s="631"/>
    </row>
    <row r="625" spans="12:12">
      <c r="L625" s="631"/>
    </row>
    <row r="626" spans="12:12">
      <c r="L626" s="631"/>
    </row>
    <row r="627" spans="12:12">
      <c r="L627" s="631"/>
    </row>
    <row r="628" spans="12:12">
      <c r="L628" s="631"/>
    </row>
    <row r="629" spans="12:12">
      <c r="L629" s="631"/>
    </row>
    <row r="630" spans="12:12">
      <c r="L630" s="631"/>
    </row>
    <row r="631" spans="12:12">
      <c r="L631" s="631"/>
    </row>
    <row r="632" spans="12:12">
      <c r="L632" s="631"/>
    </row>
    <row r="633" spans="12:12">
      <c r="L633" s="631"/>
    </row>
    <row r="634" spans="12:12">
      <c r="L634" s="631"/>
    </row>
    <row r="635" spans="12:12">
      <c r="L635" s="631"/>
    </row>
    <row r="636" spans="12:12">
      <c r="L636" s="631"/>
    </row>
    <row r="637" spans="12:12">
      <c r="L637" s="631"/>
    </row>
    <row r="638" spans="12:12">
      <c r="L638" s="631"/>
    </row>
    <row r="639" spans="12:12">
      <c r="L639" s="631"/>
    </row>
    <row r="640" spans="12:12">
      <c r="L640" s="631"/>
    </row>
    <row r="641" spans="12:12">
      <c r="L641" s="631"/>
    </row>
    <row r="642" spans="12:12">
      <c r="L642" s="631"/>
    </row>
    <row r="643" spans="12:12">
      <c r="L643" s="631"/>
    </row>
    <row r="644" spans="12:12">
      <c r="L644" s="631"/>
    </row>
    <row r="645" spans="12:12">
      <c r="L645" s="631"/>
    </row>
    <row r="646" spans="12:12">
      <c r="L646" s="631"/>
    </row>
    <row r="647" spans="12:12">
      <c r="L647" s="631"/>
    </row>
    <row r="648" spans="12:12">
      <c r="L648" s="631"/>
    </row>
    <row r="649" spans="12:12">
      <c r="L649" s="631"/>
    </row>
    <row r="650" spans="12:12">
      <c r="L650" s="631"/>
    </row>
    <row r="651" spans="12:12">
      <c r="L651" s="631"/>
    </row>
    <row r="652" spans="12:12">
      <c r="L652" s="631"/>
    </row>
    <row r="653" spans="12:12">
      <c r="L653" s="631"/>
    </row>
    <row r="654" spans="12:12">
      <c r="L654" s="631"/>
    </row>
    <row r="655" spans="12:12">
      <c r="L655" s="631"/>
    </row>
    <row r="656" spans="12:12">
      <c r="L656" s="631"/>
    </row>
    <row r="657" spans="12:12">
      <c r="L657" s="631"/>
    </row>
    <row r="658" spans="12:12">
      <c r="L658" s="631"/>
    </row>
    <row r="659" spans="12:12">
      <c r="L659" s="631"/>
    </row>
    <row r="660" spans="12:12">
      <c r="L660" s="631"/>
    </row>
    <row r="661" spans="12:12">
      <c r="L661" s="631"/>
    </row>
    <row r="662" spans="12:12">
      <c r="L662" s="631"/>
    </row>
    <row r="663" spans="12:12">
      <c r="L663" s="631"/>
    </row>
    <row r="664" spans="12:12">
      <c r="L664" s="631"/>
    </row>
    <row r="665" spans="12:12">
      <c r="L665" s="631"/>
    </row>
    <row r="666" spans="12:12">
      <c r="L666" s="631"/>
    </row>
    <row r="667" spans="12:12">
      <c r="L667" s="631"/>
    </row>
    <row r="668" spans="12:12">
      <c r="L668" s="631"/>
    </row>
    <row r="669" spans="12:12">
      <c r="L669" s="631"/>
    </row>
    <row r="670" spans="12:12">
      <c r="L670" s="631"/>
    </row>
    <row r="671" spans="12:12">
      <c r="L671" s="631"/>
    </row>
    <row r="672" spans="12:12">
      <c r="L672" s="631"/>
    </row>
    <row r="673" spans="12:12">
      <c r="L673" s="631"/>
    </row>
    <row r="674" spans="12:12">
      <c r="L674" s="631"/>
    </row>
    <row r="675" spans="12:12">
      <c r="L675" s="631"/>
    </row>
    <row r="676" spans="12:12">
      <c r="L676" s="631"/>
    </row>
    <row r="677" spans="12:12">
      <c r="L677" s="631"/>
    </row>
    <row r="678" spans="12:12">
      <c r="L678" s="631"/>
    </row>
    <row r="679" spans="12:12">
      <c r="L679" s="631"/>
    </row>
    <row r="680" spans="12:12">
      <c r="L680" s="631"/>
    </row>
    <row r="681" spans="12:12">
      <c r="L681" s="631"/>
    </row>
    <row r="682" spans="12:12">
      <c r="L682" s="631"/>
    </row>
    <row r="683" spans="12:12">
      <c r="L683" s="631"/>
    </row>
    <row r="684" spans="12:12">
      <c r="L684" s="631"/>
    </row>
    <row r="685" spans="12:12">
      <c r="L685" s="631"/>
    </row>
    <row r="686" spans="12:12">
      <c r="L686" s="631"/>
    </row>
    <row r="687" spans="12:12">
      <c r="L687" s="631"/>
    </row>
    <row r="688" spans="12:12">
      <c r="L688" s="631"/>
    </row>
    <row r="689" spans="12:12">
      <c r="L689" s="631"/>
    </row>
    <row r="690" spans="12:12">
      <c r="L690" s="631"/>
    </row>
    <row r="691" spans="12:12">
      <c r="L691" s="631"/>
    </row>
    <row r="692" spans="12:12">
      <c r="L692" s="631"/>
    </row>
    <row r="693" spans="12:12">
      <c r="L693" s="631"/>
    </row>
    <row r="694" spans="12:12">
      <c r="L694" s="631"/>
    </row>
    <row r="695" spans="12:12">
      <c r="L695" s="631"/>
    </row>
    <row r="696" spans="12:12">
      <c r="L696" s="631"/>
    </row>
    <row r="697" spans="12:12">
      <c r="L697" s="631"/>
    </row>
    <row r="698" spans="12:12">
      <c r="L698" s="631"/>
    </row>
    <row r="699" spans="12:12">
      <c r="L699" s="631"/>
    </row>
    <row r="700" spans="12:12">
      <c r="L700" s="631"/>
    </row>
    <row r="701" spans="12:12">
      <c r="L701" s="631"/>
    </row>
    <row r="702" spans="12:12">
      <c r="L702" s="631"/>
    </row>
    <row r="703" spans="12:12">
      <c r="L703" s="631"/>
    </row>
    <row r="704" spans="12:12">
      <c r="L704" s="631"/>
    </row>
    <row r="705" spans="12:12">
      <c r="L705" s="631"/>
    </row>
    <row r="706" spans="12:12">
      <c r="L706" s="631"/>
    </row>
    <row r="707" spans="12:12">
      <c r="L707" s="631"/>
    </row>
    <row r="708" spans="12:12">
      <c r="L708" s="631"/>
    </row>
    <row r="709" spans="12:12">
      <c r="L709" s="631"/>
    </row>
    <row r="710" spans="12:12">
      <c r="L710" s="631"/>
    </row>
    <row r="711" spans="12:12">
      <c r="L711" s="631"/>
    </row>
    <row r="712" spans="12:12">
      <c r="L712" s="631"/>
    </row>
    <row r="713" spans="12:12">
      <c r="L713" s="631"/>
    </row>
    <row r="714" spans="12:12">
      <c r="L714" s="631"/>
    </row>
    <row r="715" spans="12:12">
      <c r="L715" s="631"/>
    </row>
    <row r="716" spans="12:12">
      <c r="L716" s="631"/>
    </row>
    <row r="717" spans="12:12">
      <c r="L717" s="631"/>
    </row>
    <row r="718" spans="12:12">
      <c r="L718" s="631"/>
    </row>
    <row r="719" spans="12:12">
      <c r="L719" s="631"/>
    </row>
    <row r="720" spans="12:12">
      <c r="L720" s="631"/>
    </row>
    <row r="721" spans="12:12">
      <c r="L721" s="631"/>
    </row>
    <row r="722" spans="12:12">
      <c r="L722" s="631"/>
    </row>
    <row r="723" spans="12:12">
      <c r="L723" s="631"/>
    </row>
    <row r="724" spans="12:12">
      <c r="L724" s="631"/>
    </row>
    <row r="725" spans="12:12">
      <c r="L725" s="631"/>
    </row>
    <row r="726" spans="12:12">
      <c r="L726" s="631"/>
    </row>
    <row r="727" spans="12:12">
      <c r="L727" s="631"/>
    </row>
    <row r="728" spans="12:12">
      <c r="L728" s="631"/>
    </row>
    <row r="729" spans="12:12">
      <c r="L729" s="631"/>
    </row>
    <row r="730" spans="12:12">
      <c r="L730" s="631"/>
    </row>
    <row r="731" spans="12:12">
      <c r="L731" s="631"/>
    </row>
    <row r="732" spans="12:12">
      <c r="L732" s="631"/>
    </row>
    <row r="733" spans="12:12">
      <c r="L733" s="631"/>
    </row>
    <row r="734" spans="12:12">
      <c r="L734" s="631"/>
    </row>
    <row r="735" spans="12:12">
      <c r="L735" s="631"/>
    </row>
    <row r="736" spans="12:12">
      <c r="L736" s="631"/>
    </row>
    <row r="737" spans="12:12">
      <c r="L737" s="631"/>
    </row>
    <row r="738" spans="12:12">
      <c r="L738" s="631"/>
    </row>
    <row r="739" spans="12:12">
      <c r="L739" s="631"/>
    </row>
    <row r="740" spans="12:12">
      <c r="L740" s="631"/>
    </row>
    <row r="741" spans="12:12">
      <c r="L741" s="631"/>
    </row>
    <row r="742" spans="12:12">
      <c r="L742" s="631"/>
    </row>
    <row r="743" spans="12:12">
      <c r="L743" s="631"/>
    </row>
    <row r="744" spans="12:12">
      <c r="L744" s="631"/>
    </row>
    <row r="745" spans="12:12">
      <c r="L745" s="631"/>
    </row>
    <row r="746" spans="12:12">
      <c r="L746" s="631"/>
    </row>
    <row r="747" spans="12:12">
      <c r="L747" s="631"/>
    </row>
    <row r="748" spans="12:12">
      <c r="L748" s="631"/>
    </row>
    <row r="749" spans="12:12">
      <c r="L749" s="631"/>
    </row>
    <row r="750" spans="12:12">
      <c r="L750" s="631"/>
    </row>
    <row r="751" spans="12:12">
      <c r="L751" s="631"/>
    </row>
    <row r="752" spans="12:12">
      <c r="L752" s="631"/>
    </row>
    <row r="753" spans="12:12">
      <c r="L753" s="631"/>
    </row>
    <row r="754" spans="12:12">
      <c r="L754" s="631"/>
    </row>
    <row r="755" spans="12:12">
      <c r="L755" s="631"/>
    </row>
    <row r="756" spans="12:12">
      <c r="L756" s="631"/>
    </row>
    <row r="757" spans="12:12">
      <c r="L757" s="631"/>
    </row>
    <row r="758" spans="12:12">
      <c r="L758" s="631"/>
    </row>
    <row r="759" spans="12:12">
      <c r="L759" s="631"/>
    </row>
    <row r="760" spans="12:12">
      <c r="L760" s="631"/>
    </row>
    <row r="761" spans="12:12">
      <c r="L761" s="631"/>
    </row>
    <row r="762" spans="12:12">
      <c r="L762" s="631"/>
    </row>
    <row r="763" spans="12:12">
      <c r="L763" s="631"/>
    </row>
    <row r="764" spans="12:12">
      <c r="L764" s="631"/>
    </row>
    <row r="765" spans="12:12">
      <c r="L765" s="631"/>
    </row>
    <row r="766" spans="12:12">
      <c r="L766" s="631"/>
    </row>
    <row r="767" spans="12:12">
      <c r="L767" s="631"/>
    </row>
    <row r="768" spans="12:12">
      <c r="L768" s="631"/>
    </row>
    <row r="769" spans="12:12">
      <c r="L769" s="631"/>
    </row>
    <row r="770" spans="12:12">
      <c r="L770" s="631"/>
    </row>
    <row r="771" spans="12:12">
      <c r="L771" s="631"/>
    </row>
    <row r="772" spans="12:12">
      <c r="L772" s="631"/>
    </row>
    <row r="773" spans="12:12">
      <c r="L773" s="631"/>
    </row>
    <row r="774" spans="12:12">
      <c r="L774" s="631"/>
    </row>
    <row r="775" spans="12:12">
      <c r="L775" s="631"/>
    </row>
    <row r="776" spans="12:12">
      <c r="L776" s="631"/>
    </row>
    <row r="777" spans="12:12">
      <c r="L777" s="631"/>
    </row>
    <row r="778" spans="12:12">
      <c r="L778" s="631"/>
    </row>
    <row r="779" spans="12:12">
      <c r="L779" s="631"/>
    </row>
    <row r="780" spans="12:12">
      <c r="L780" s="631"/>
    </row>
    <row r="781" spans="12:12">
      <c r="L781" s="631"/>
    </row>
    <row r="782" spans="12:12">
      <c r="L782" s="631"/>
    </row>
    <row r="783" spans="12:12">
      <c r="L783" s="631"/>
    </row>
    <row r="784" spans="12:12">
      <c r="L784" s="631"/>
    </row>
    <row r="785" spans="12:12">
      <c r="L785" s="631"/>
    </row>
    <row r="786" spans="12:12">
      <c r="L786" s="631"/>
    </row>
    <row r="787" spans="12:12">
      <c r="L787" s="631"/>
    </row>
    <row r="788" spans="12:12">
      <c r="L788" s="631"/>
    </row>
    <row r="789" spans="12:12">
      <c r="L789" s="631"/>
    </row>
    <row r="790" spans="12:12">
      <c r="L790" s="631"/>
    </row>
    <row r="791" spans="12:12">
      <c r="L791" s="631"/>
    </row>
    <row r="792" spans="12:12">
      <c r="L792" s="631"/>
    </row>
    <row r="793" spans="12:12">
      <c r="L793" s="631"/>
    </row>
    <row r="794" spans="12:12">
      <c r="L794" s="631"/>
    </row>
    <row r="795" spans="12:12">
      <c r="L795" s="631"/>
    </row>
    <row r="796" spans="12:12">
      <c r="L796" s="631"/>
    </row>
    <row r="797" spans="12:12">
      <c r="L797" s="631"/>
    </row>
    <row r="798" spans="12:12">
      <c r="L798" s="631"/>
    </row>
    <row r="799" spans="12:12">
      <c r="L799" s="631"/>
    </row>
    <row r="800" spans="12:12">
      <c r="L800" s="631"/>
    </row>
    <row r="801" spans="12:12">
      <c r="L801" s="631"/>
    </row>
    <row r="802" spans="12:12">
      <c r="L802" s="631"/>
    </row>
    <row r="803" spans="12:12">
      <c r="L803" s="631"/>
    </row>
    <row r="804" spans="12:12">
      <c r="L804" s="631"/>
    </row>
    <row r="805" spans="12:12">
      <c r="L805" s="631"/>
    </row>
    <row r="806" spans="12:12">
      <c r="L806" s="631"/>
    </row>
    <row r="807" spans="12:12">
      <c r="L807" s="631"/>
    </row>
    <row r="808" spans="12:12">
      <c r="L808" s="631"/>
    </row>
    <row r="809" spans="12:12">
      <c r="L809" s="631"/>
    </row>
    <row r="810" spans="12:12">
      <c r="L810" s="631"/>
    </row>
    <row r="811" spans="12:12">
      <c r="L811" s="631"/>
    </row>
    <row r="812" spans="12:12">
      <c r="L812" s="631"/>
    </row>
    <row r="813" spans="12:12">
      <c r="L813" s="631"/>
    </row>
    <row r="814" spans="12:12">
      <c r="L814" s="631"/>
    </row>
    <row r="815" spans="12:12">
      <c r="L815" s="631"/>
    </row>
    <row r="816" spans="12:12">
      <c r="L816" s="631"/>
    </row>
    <row r="817" spans="12:12">
      <c r="L817" s="631"/>
    </row>
    <row r="818" spans="12:12">
      <c r="L818" s="631"/>
    </row>
    <row r="819" spans="12:12">
      <c r="L819" s="631"/>
    </row>
    <row r="820" spans="12:12">
      <c r="L820" s="631"/>
    </row>
    <row r="821" spans="12:12">
      <c r="L821" s="631"/>
    </row>
    <row r="822" spans="12:12">
      <c r="L822" s="631"/>
    </row>
    <row r="823" spans="12:12">
      <c r="L823" s="631"/>
    </row>
    <row r="824" spans="12:12">
      <c r="L824" s="631"/>
    </row>
    <row r="825" spans="12:12">
      <c r="L825" s="631"/>
    </row>
    <row r="826" spans="12:12">
      <c r="L826" s="631"/>
    </row>
    <row r="827" spans="12:12">
      <c r="L827" s="631"/>
    </row>
    <row r="828" spans="12:12">
      <c r="L828" s="631"/>
    </row>
    <row r="829" spans="12:12">
      <c r="L829" s="631"/>
    </row>
    <row r="830" spans="12:12">
      <c r="L830" s="631"/>
    </row>
    <row r="831" spans="12:12">
      <c r="L831" s="631"/>
    </row>
    <row r="832" spans="12:12">
      <c r="L832" s="631"/>
    </row>
    <row r="833" spans="12:12">
      <c r="L833" s="631"/>
    </row>
    <row r="834" spans="12:12">
      <c r="L834" s="631"/>
    </row>
    <row r="835" spans="12:12">
      <c r="L835" s="631"/>
    </row>
    <row r="836" spans="12:12">
      <c r="L836" s="631"/>
    </row>
    <row r="837" spans="12:12">
      <c r="L837" s="631"/>
    </row>
    <row r="838" spans="12:12">
      <c r="L838" s="631"/>
    </row>
    <row r="839" spans="12:12">
      <c r="L839" s="631"/>
    </row>
    <row r="840" spans="12:12">
      <c r="L840" s="631"/>
    </row>
    <row r="841" spans="12:12">
      <c r="L841" s="631"/>
    </row>
    <row r="842" spans="12:12">
      <c r="L842" s="631"/>
    </row>
    <row r="843" spans="12:12">
      <c r="L843" s="631"/>
    </row>
    <row r="844" spans="12:12">
      <c r="L844" s="631"/>
    </row>
    <row r="845" spans="12:12">
      <c r="L845" s="631"/>
    </row>
    <row r="846" spans="12:12">
      <c r="L846" s="631"/>
    </row>
    <row r="847" spans="12:12">
      <c r="L847" s="631"/>
    </row>
    <row r="848" spans="12:12">
      <c r="L848" s="631"/>
    </row>
    <row r="849" spans="12:12">
      <c r="L849" s="631"/>
    </row>
    <row r="850" spans="12:12">
      <c r="L850" s="631"/>
    </row>
    <row r="851" spans="12:12">
      <c r="L851" s="631"/>
    </row>
    <row r="852" spans="12:12">
      <c r="L852" s="631"/>
    </row>
    <row r="853" spans="12:12">
      <c r="L853" s="631"/>
    </row>
    <row r="854" spans="12:12">
      <c r="L854" s="631"/>
    </row>
    <row r="855" spans="12:12">
      <c r="L855" s="631"/>
    </row>
    <row r="856" spans="12:12">
      <c r="L856" s="631"/>
    </row>
    <row r="857" spans="12:12">
      <c r="L857" s="631"/>
    </row>
    <row r="858" spans="12:12">
      <c r="L858" s="631"/>
    </row>
    <row r="859" spans="12:12">
      <c r="L859" s="631"/>
    </row>
    <row r="860" spans="12:12">
      <c r="L860" s="631"/>
    </row>
    <row r="861" spans="12:12">
      <c r="L861" s="631"/>
    </row>
    <row r="862" spans="12:12">
      <c r="L862" s="631"/>
    </row>
    <row r="863" spans="12:12">
      <c r="L863" s="631"/>
    </row>
    <row r="864" spans="12:12">
      <c r="L864" s="631"/>
    </row>
    <row r="865" spans="12:12">
      <c r="L865" s="631"/>
    </row>
    <row r="866" spans="12:12">
      <c r="L866" s="631"/>
    </row>
    <row r="867" spans="12:12">
      <c r="L867" s="631"/>
    </row>
    <row r="868" spans="12:12">
      <c r="L868" s="631"/>
    </row>
    <row r="869" spans="12:12">
      <c r="L869" s="631"/>
    </row>
    <row r="870" spans="12:12">
      <c r="L870" s="631"/>
    </row>
    <row r="871" spans="12:12">
      <c r="L871" s="631"/>
    </row>
    <row r="872" spans="12:12">
      <c r="L872" s="631"/>
    </row>
    <row r="873" spans="12:12">
      <c r="L873" s="631"/>
    </row>
  </sheetData>
  <autoFilter ref="N2:N883"/>
  <mergeCells count="4">
    <mergeCell ref="D45:E45"/>
    <mergeCell ref="C8:C9"/>
    <mergeCell ref="B5:F5"/>
    <mergeCell ref="B6:F6"/>
  </mergeCells>
  <pageMargins left="0.64" right="0.51" top="1" bottom="1" header="0.5" footer="0.5"/>
  <pageSetup scale="50" fitToHeight="1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N36"/>
  <sheetViews>
    <sheetView zoomScale="80" zoomScaleNormal="80" workbookViewId="0"/>
  </sheetViews>
  <sheetFormatPr defaultRowHeight="15"/>
  <cols>
    <col min="1" max="1" width="4" style="157" customWidth="1"/>
    <col min="2" max="2" width="21.85546875" style="157" customWidth="1"/>
    <col min="3" max="3" width="11" style="157" customWidth="1"/>
    <col min="4" max="4" width="16.7109375" style="158" customWidth="1"/>
    <col min="5" max="6" width="16.7109375" style="159" customWidth="1"/>
    <col min="7" max="7" width="16.7109375" style="158" customWidth="1"/>
    <col min="8" max="9" width="16.7109375" style="159" customWidth="1"/>
    <col min="10" max="12" width="16.7109375" style="157" customWidth="1"/>
    <col min="13" max="16384" width="9.140625" style="157"/>
  </cols>
  <sheetData>
    <row r="1" spans="1:14" s="152" customFormat="1">
      <c r="L1" s="153" t="str">
        <f>'Rate Summary'!O1</f>
        <v>Exhibit No. PAC-17</v>
      </c>
    </row>
    <row r="2" spans="1:14" s="152" customFormat="1">
      <c r="B2" s="107"/>
      <c r="C2" s="107"/>
      <c r="L2" s="154" t="s">
        <v>145</v>
      </c>
    </row>
    <row r="3" spans="1:14" s="152" customFormat="1">
      <c r="L3" s="155" t="s">
        <v>42</v>
      </c>
    </row>
    <row r="4" spans="1:14" s="152" customFormat="1" ht="15.75" customHeight="1">
      <c r="A4" s="723" t="s">
        <v>5</v>
      </c>
      <c r="B4" s="723"/>
      <c r="C4" s="723"/>
      <c r="D4" s="723"/>
      <c r="E4" s="723"/>
      <c r="F4" s="723"/>
      <c r="G4" s="723"/>
      <c r="H4" s="723"/>
      <c r="I4" s="723"/>
      <c r="J4" s="723"/>
      <c r="K4" s="723"/>
      <c r="L4" s="723"/>
      <c r="M4" s="156"/>
      <c r="N4" s="156"/>
    </row>
    <row r="5" spans="1:14" ht="15.75">
      <c r="A5" s="724" t="s">
        <v>508</v>
      </c>
      <c r="B5" s="724"/>
      <c r="C5" s="724"/>
      <c r="D5" s="724"/>
      <c r="E5" s="724"/>
      <c r="F5" s="724"/>
      <c r="G5" s="724"/>
      <c r="H5" s="724"/>
      <c r="I5" s="724"/>
      <c r="J5" s="724"/>
      <c r="K5" s="724"/>
      <c r="L5" s="724"/>
    </row>
    <row r="6" spans="1:14">
      <c r="A6" s="201"/>
      <c r="B6" s="201"/>
      <c r="C6" s="201"/>
      <c r="D6" s="201"/>
      <c r="E6" s="201"/>
      <c r="F6" s="201"/>
      <c r="G6" s="201"/>
      <c r="H6" s="201"/>
      <c r="I6" s="201"/>
      <c r="J6" s="201"/>
      <c r="K6" s="201"/>
      <c r="L6" s="201"/>
    </row>
    <row r="7" spans="1:14" ht="15.75" thickBot="1">
      <c r="L7" s="160"/>
    </row>
    <row r="8" spans="1:14" s="168" customFormat="1" ht="75">
      <c r="A8" s="161"/>
      <c r="B8" s="337" t="s">
        <v>1</v>
      </c>
      <c r="C8" s="337" t="s">
        <v>260</v>
      </c>
      <c r="D8" s="339" t="s">
        <v>573</v>
      </c>
      <c r="E8" s="162" t="s">
        <v>563</v>
      </c>
      <c r="F8" s="163" t="s">
        <v>509</v>
      </c>
      <c r="G8" s="336" t="s">
        <v>574</v>
      </c>
      <c r="H8" s="164" t="s">
        <v>505</v>
      </c>
      <c r="I8" s="165" t="s">
        <v>507</v>
      </c>
      <c r="J8" s="166" t="s">
        <v>510</v>
      </c>
      <c r="K8" s="167" t="s">
        <v>575</v>
      </c>
      <c r="L8" s="167" t="s">
        <v>564</v>
      </c>
    </row>
    <row r="9" spans="1:14">
      <c r="A9" s="169"/>
      <c r="B9" s="338"/>
      <c r="C9" s="338"/>
      <c r="D9" s="173" t="s">
        <v>48</v>
      </c>
      <c r="E9" s="171" t="s">
        <v>49</v>
      </c>
      <c r="F9" s="172" t="s">
        <v>50</v>
      </c>
      <c r="G9" s="170" t="s">
        <v>51</v>
      </c>
      <c r="H9" s="171" t="s">
        <v>52</v>
      </c>
      <c r="I9" s="172" t="s">
        <v>53</v>
      </c>
      <c r="J9" s="174" t="s">
        <v>54</v>
      </c>
      <c r="K9" s="175" t="s">
        <v>55</v>
      </c>
      <c r="L9" s="175" t="s">
        <v>56</v>
      </c>
    </row>
    <row r="10" spans="1:14" ht="6.75" customHeight="1">
      <c r="A10" s="169"/>
      <c r="B10" s="338"/>
      <c r="C10" s="338"/>
      <c r="D10" s="173"/>
      <c r="E10" s="171"/>
      <c r="F10" s="172"/>
      <c r="G10" s="170"/>
      <c r="H10" s="171"/>
      <c r="I10" s="172"/>
      <c r="J10" s="174"/>
      <c r="K10" s="175"/>
      <c r="L10" s="175"/>
    </row>
    <row r="11" spans="1:14">
      <c r="A11" s="169">
        <v>1</v>
      </c>
      <c r="B11" s="184" t="s">
        <v>33</v>
      </c>
      <c r="C11" s="184" t="s">
        <v>96</v>
      </c>
      <c r="D11" s="179">
        <v>561913986</v>
      </c>
      <c r="E11" s="177">
        <v>217053043.94999999</v>
      </c>
      <c r="F11" s="178">
        <f t="shared" ref="F11:F25" si="0">+D11-E11</f>
        <v>344860942.05000001</v>
      </c>
      <c r="G11" s="176">
        <v>19325010</v>
      </c>
      <c r="H11" s="180">
        <v>-1157690.96</v>
      </c>
      <c r="I11" s="178">
        <f t="shared" ref="I11:I19" si="1">G11+H11</f>
        <v>18167319.039999999</v>
      </c>
      <c r="J11" s="181">
        <f t="shared" ref="J11:J25" si="2">F11-I11</f>
        <v>326693623.00999999</v>
      </c>
      <c r="K11" s="182">
        <v>414000</v>
      </c>
      <c r="L11" s="183">
        <f>J11/K11</f>
        <v>789.11503142512072</v>
      </c>
    </row>
    <row r="12" spans="1:14">
      <c r="A12" s="169">
        <v>2</v>
      </c>
      <c r="B12" s="184" t="s">
        <v>77</v>
      </c>
      <c r="C12" s="184" t="s">
        <v>95</v>
      </c>
      <c r="D12" s="179">
        <v>372559566</v>
      </c>
      <c r="E12" s="177">
        <v>83847014.290000007</v>
      </c>
      <c r="F12" s="178">
        <f t="shared" si="0"/>
        <v>288712551.70999998</v>
      </c>
      <c r="G12" s="176">
        <v>134848</v>
      </c>
      <c r="H12" s="180">
        <v>-42095</v>
      </c>
      <c r="I12" s="178">
        <f t="shared" si="1"/>
        <v>92753</v>
      </c>
      <c r="J12" s="181">
        <f t="shared" si="2"/>
        <v>288619798.70999998</v>
      </c>
      <c r="K12" s="182">
        <v>566900</v>
      </c>
      <c r="L12" s="183">
        <f t="shared" ref="L12:L25" si="3">J12/K12</f>
        <v>509.11941913917792</v>
      </c>
    </row>
    <row r="13" spans="1:14">
      <c r="A13" s="169">
        <v>3</v>
      </c>
      <c r="B13" s="184" t="s">
        <v>72</v>
      </c>
      <c r="C13" s="184" t="s">
        <v>96</v>
      </c>
      <c r="D13" s="179">
        <v>1036155368</v>
      </c>
      <c r="E13" s="177">
        <v>378881851.63999999</v>
      </c>
      <c r="F13" s="178">
        <f t="shared" si="0"/>
        <v>657273516.36000001</v>
      </c>
      <c r="G13" s="176">
        <v>17242673</v>
      </c>
      <c r="H13" s="180">
        <v>-10042823.35</v>
      </c>
      <c r="I13" s="178">
        <f t="shared" si="1"/>
        <v>7199849.6500000004</v>
      </c>
      <c r="J13" s="181">
        <f t="shared" si="2"/>
        <v>650073666.71000004</v>
      </c>
      <c r="K13" s="182">
        <v>816770</v>
      </c>
      <c r="L13" s="183">
        <f t="shared" si="3"/>
        <v>795.90786477221252</v>
      </c>
    </row>
    <row r="14" spans="1:14">
      <c r="A14" s="169">
        <v>4</v>
      </c>
      <c r="B14" s="184" t="s">
        <v>93</v>
      </c>
      <c r="C14" s="184" t="s">
        <v>96</v>
      </c>
      <c r="D14" s="179">
        <v>84766023</v>
      </c>
      <c r="E14" s="177">
        <v>79234762.550000012</v>
      </c>
      <c r="F14" s="178">
        <f t="shared" si="0"/>
        <v>5531260.4499999881</v>
      </c>
      <c r="G14" s="176">
        <v>1132809</v>
      </c>
      <c r="H14" s="180">
        <v>-606674.34</v>
      </c>
      <c r="I14" s="178">
        <f t="shared" si="1"/>
        <v>526134.66</v>
      </c>
      <c r="J14" s="181">
        <f t="shared" si="2"/>
        <v>5005125.7899999879</v>
      </c>
      <c r="K14" s="182">
        <v>251640</v>
      </c>
      <c r="L14" s="183">
        <f t="shared" si="3"/>
        <v>19.89002459863292</v>
      </c>
    </row>
    <row r="15" spans="1:14">
      <c r="A15" s="169">
        <v>5</v>
      </c>
      <c r="B15" s="184" t="s">
        <v>83</v>
      </c>
      <c r="C15" s="184" t="s">
        <v>95</v>
      </c>
      <c r="D15" s="179">
        <v>82339278</v>
      </c>
      <c r="E15" s="177">
        <v>29587771.969999999</v>
      </c>
      <c r="F15" s="178">
        <f t="shared" si="0"/>
        <v>52751506.030000001</v>
      </c>
      <c r="G15" s="176">
        <v>0</v>
      </c>
      <c r="H15" s="180">
        <v>0</v>
      </c>
      <c r="I15" s="178">
        <f t="shared" si="1"/>
        <v>0</v>
      </c>
      <c r="J15" s="181">
        <f t="shared" si="2"/>
        <v>52751506.030000001</v>
      </c>
      <c r="K15" s="182">
        <v>181050</v>
      </c>
      <c r="L15" s="183">
        <f t="shared" si="3"/>
        <v>291.36429732118199</v>
      </c>
    </row>
    <row r="16" spans="1:14">
      <c r="A16" s="169">
        <v>6</v>
      </c>
      <c r="B16" s="184" t="s">
        <v>108</v>
      </c>
      <c r="C16" s="184" t="s">
        <v>96</v>
      </c>
      <c r="D16" s="179">
        <v>453935102</v>
      </c>
      <c r="E16" s="177">
        <v>178020095.91459328</v>
      </c>
      <c r="F16" s="178">
        <f t="shared" si="0"/>
        <v>275915006.08540672</v>
      </c>
      <c r="G16" s="176">
        <v>2501143</v>
      </c>
      <c r="H16" s="180">
        <v>-375432.99231440894</v>
      </c>
      <c r="I16" s="178">
        <f t="shared" si="1"/>
        <v>2125710.007685591</v>
      </c>
      <c r="J16" s="181">
        <f t="shared" si="2"/>
        <v>273789296.07772112</v>
      </c>
      <c r="K16" s="182">
        <v>457730</v>
      </c>
      <c r="L16" s="183">
        <f t="shared" si="3"/>
        <v>598.14584160470395</v>
      </c>
    </row>
    <row r="17" spans="1:12">
      <c r="A17" s="169">
        <v>7</v>
      </c>
      <c r="B17" s="184" t="s">
        <v>73</v>
      </c>
      <c r="C17" s="184" t="s">
        <v>96</v>
      </c>
      <c r="D17" s="179">
        <v>310203843</v>
      </c>
      <c r="E17" s="177">
        <v>121652891.87954324</v>
      </c>
      <c r="F17" s="178">
        <f t="shared" si="0"/>
        <v>188550951.12045676</v>
      </c>
      <c r="G17" s="176">
        <v>2501143</v>
      </c>
      <c r="H17" s="180">
        <v>-256558.16545537629</v>
      </c>
      <c r="I17" s="178">
        <f t="shared" si="1"/>
        <v>2244584.8345446237</v>
      </c>
      <c r="J17" s="181">
        <f t="shared" si="2"/>
        <v>186306366.28591213</v>
      </c>
      <c r="K17" s="182">
        <v>294460</v>
      </c>
      <c r="L17" s="183">
        <f t="shared" si="3"/>
        <v>632.70517654660102</v>
      </c>
    </row>
    <row r="18" spans="1:12">
      <c r="A18" s="169">
        <v>8</v>
      </c>
      <c r="B18" s="184" t="s">
        <v>74</v>
      </c>
      <c r="C18" s="184" t="s">
        <v>96</v>
      </c>
      <c r="D18" s="179">
        <v>535041376</v>
      </c>
      <c r="E18" s="177">
        <v>209827608.95586342</v>
      </c>
      <c r="F18" s="178">
        <f t="shared" si="0"/>
        <v>325213767.04413658</v>
      </c>
      <c r="G18" s="176">
        <v>2501143</v>
      </c>
      <c r="H18" s="180">
        <v>-442513.00223021477</v>
      </c>
      <c r="I18" s="178">
        <f t="shared" si="1"/>
        <v>2058629.9977697851</v>
      </c>
      <c r="J18" s="181">
        <f t="shared" si="2"/>
        <v>323155137.04636681</v>
      </c>
      <c r="K18" s="182">
        <v>495590</v>
      </c>
      <c r="L18" s="183">
        <f t="shared" si="3"/>
        <v>652.06145613585181</v>
      </c>
    </row>
    <row r="19" spans="1:12">
      <c r="A19" s="169">
        <v>9</v>
      </c>
      <c r="B19" s="184" t="s">
        <v>34</v>
      </c>
      <c r="C19" s="184" t="s">
        <v>96</v>
      </c>
      <c r="D19" s="179">
        <v>863932096</v>
      </c>
      <c r="E19" s="177">
        <v>305499287.48000002</v>
      </c>
      <c r="F19" s="178">
        <f t="shared" si="0"/>
        <v>558432808.51999998</v>
      </c>
      <c r="G19" s="176">
        <v>10624210</v>
      </c>
      <c r="H19" s="180">
        <v>-1051561.31</v>
      </c>
      <c r="I19" s="178">
        <f t="shared" si="1"/>
        <v>9572648.6899999995</v>
      </c>
      <c r="J19" s="181">
        <f t="shared" si="2"/>
        <v>548860159.82999992</v>
      </c>
      <c r="K19" s="182">
        <v>996000</v>
      </c>
      <c r="L19" s="183">
        <f t="shared" si="3"/>
        <v>551.06441749999988</v>
      </c>
    </row>
    <row r="20" spans="1:12">
      <c r="A20" s="169">
        <v>10</v>
      </c>
      <c r="B20" s="184" t="s">
        <v>101</v>
      </c>
      <c r="C20" s="184" t="s">
        <v>95</v>
      </c>
      <c r="D20" s="179">
        <v>387397890</v>
      </c>
      <c r="E20" s="177">
        <v>21386224.630000003</v>
      </c>
      <c r="F20" s="178">
        <f t="shared" si="0"/>
        <v>366011665.37</v>
      </c>
      <c r="G20" s="176">
        <v>0</v>
      </c>
      <c r="H20" s="180">
        <v>0</v>
      </c>
      <c r="I20" s="178">
        <v>0</v>
      </c>
      <c r="J20" s="181">
        <f t="shared" si="2"/>
        <v>366011665.37</v>
      </c>
      <c r="K20" s="182">
        <v>591300</v>
      </c>
      <c r="L20" s="183">
        <f t="shared" si="3"/>
        <v>618.99486786741079</v>
      </c>
    </row>
    <row r="21" spans="1:12">
      <c r="A21" s="169">
        <v>11</v>
      </c>
      <c r="B21" s="184" t="s">
        <v>102</v>
      </c>
      <c r="C21" s="184" t="s">
        <v>95</v>
      </c>
      <c r="D21" s="179">
        <v>638551049</v>
      </c>
      <c r="E21" s="177">
        <v>32439136.899999999</v>
      </c>
      <c r="F21" s="178">
        <f t="shared" si="0"/>
        <v>606111912.10000002</v>
      </c>
      <c r="G21" s="176">
        <v>0</v>
      </c>
      <c r="H21" s="180">
        <v>0</v>
      </c>
      <c r="I21" s="178">
        <v>0</v>
      </c>
      <c r="J21" s="181">
        <f t="shared" si="2"/>
        <v>606111912.10000002</v>
      </c>
      <c r="K21" s="182">
        <v>655200</v>
      </c>
      <c r="L21" s="183">
        <f t="shared" si="3"/>
        <v>925.07923092185592</v>
      </c>
    </row>
    <row r="22" spans="1:12">
      <c r="A22" s="169">
        <v>12</v>
      </c>
      <c r="B22" s="184" t="s">
        <v>37</v>
      </c>
      <c r="C22" s="184" t="s">
        <v>96</v>
      </c>
      <c r="D22" s="179">
        <v>819715969</v>
      </c>
      <c r="E22" s="177">
        <v>79234762.550000012</v>
      </c>
      <c r="F22" s="178">
        <f t="shared" si="0"/>
        <v>740481206.45000005</v>
      </c>
      <c r="G22" s="176">
        <v>47409550</v>
      </c>
      <c r="H22" s="180">
        <v>-15802888.359999999</v>
      </c>
      <c r="I22" s="178">
        <f>G22+H22</f>
        <v>31606661.640000001</v>
      </c>
      <c r="J22" s="181">
        <f t="shared" si="2"/>
        <v>708874544.81000006</v>
      </c>
      <c r="K22" s="182">
        <v>707200</v>
      </c>
      <c r="L22" s="183">
        <f t="shared" si="3"/>
        <v>1002.3678518240951</v>
      </c>
    </row>
    <row r="23" spans="1:12">
      <c r="A23" s="169">
        <v>13</v>
      </c>
      <c r="B23" s="184" t="s">
        <v>38</v>
      </c>
      <c r="C23" s="184" t="s">
        <v>96</v>
      </c>
      <c r="D23" s="179">
        <v>451393536</v>
      </c>
      <c r="E23" s="177">
        <v>191558481.48999998</v>
      </c>
      <c r="F23" s="178">
        <f t="shared" si="0"/>
        <v>259835054.51000002</v>
      </c>
      <c r="G23" s="176">
        <v>652977</v>
      </c>
      <c r="H23" s="180">
        <v>-237765.71</v>
      </c>
      <c r="I23" s="178">
        <f>G23+H23</f>
        <v>415211.29000000004</v>
      </c>
      <c r="J23" s="181">
        <f t="shared" si="2"/>
        <v>259419843.22000003</v>
      </c>
      <c r="K23" s="182">
        <v>289660</v>
      </c>
      <c r="L23" s="183">
        <f t="shared" si="3"/>
        <v>895.60119871573579</v>
      </c>
    </row>
    <row r="24" spans="1:12">
      <c r="A24" s="169">
        <v>14</v>
      </c>
      <c r="B24" s="184" t="s">
        <v>65</v>
      </c>
      <c r="C24" s="184" t="s">
        <v>97</v>
      </c>
      <c r="D24" s="179">
        <v>15066831</v>
      </c>
      <c r="E24" s="177">
        <v>6384980.9399999995</v>
      </c>
      <c r="F24" s="178">
        <f t="shared" si="0"/>
        <v>8681850.0600000005</v>
      </c>
      <c r="G24" s="176">
        <v>0</v>
      </c>
      <c r="H24" s="180">
        <v>0</v>
      </c>
      <c r="I24" s="178">
        <v>0</v>
      </c>
      <c r="J24" s="181">
        <f t="shared" si="2"/>
        <v>8681850.0600000005</v>
      </c>
      <c r="K24" s="182">
        <v>30000</v>
      </c>
      <c r="L24" s="183">
        <f t="shared" si="3"/>
        <v>289.39500200000003</v>
      </c>
    </row>
    <row r="25" spans="1:12">
      <c r="A25" s="169">
        <v>15</v>
      </c>
      <c r="B25" s="184" t="s">
        <v>61</v>
      </c>
      <c r="C25" s="184" t="s">
        <v>97</v>
      </c>
      <c r="D25" s="179">
        <v>31936311</v>
      </c>
      <c r="E25" s="177">
        <v>11622549.560000001</v>
      </c>
      <c r="F25" s="178">
        <f t="shared" si="0"/>
        <v>20313761.439999998</v>
      </c>
      <c r="G25" s="176">
        <v>0</v>
      </c>
      <c r="H25" s="180">
        <v>0</v>
      </c>
      <c r="I25" s="178">
        <v>0</v>
      </c>
      <c r="J25" s="181">
        <f t="shared" si="2"/>
        <v>20313761.439999998</v>
      </c>
      <c r="K25" s="182">
        <v>30000</v>
      </c>
      <c r="L25" s="183">
        <f t="shared" si="3"/>
        <v>677.12538133333328</v>
      </c>
    </row>
    <row r="26" spans="1:12" s="159" customFormat="1">
      <c r="A26" s="211">
        <v>16</v>
      </c>
      <c r="B26" s="211" t="s">
        <v>100</v>
      </c>
      <c r="C26" s="211" t="s">
        <v>98</v>
      </c>
      <c r="D26" s="188"/>
      <c r="E26" s="186"/>
      <c r="F26" s="187"/>
      <c r="G26" s="185"/>
      <c r="H26" s="186"/>
      <c r="I26" s="189"/>
      <c r="J26" s="190"/>
      <c r="K26" s="208"/>
      <c r="L26" s="191"/>
    </row>
    <row r="27" spans="1:12" s="159" customFormat="1">
      <c r="A27" s="211">
        <v>17</v>
      </c>
      <c r="B27" s="211" t="s">
        <v>99</v>
      </c>
      <c r="C27" s="211" t="s">
        <v>98</v>
      </c>
      <c r="D27" s="188"/>
      <c r="E27" s="186"/>
      <c r="F27" s="187"/>
      <c r="G27" s="185"/>
      <c r="H27" s="186"/>
      <c r="I27" s="189"/>
      <c r="J27" s="190"/>
      <c r="K27" s="208"/>
      <c r="L27" s="191"/>
    </row>
    <row r="28" spans="1:12" s="159" customFormat="1">
      <c r="A28" s="211">
        <v>18</v>
      </c>
      <c r="B28" s="211" t="s">
        <v>104</v>
      </c>
      <c r="C28" s="211" t="s">
        <v>98</v>
      </c>
      <c r="D28" s="188"/>
      <c r="E28" s="186"/>
      <c r="F28" s="187"/>
      <c r="G28" s="185"/>
      <c r="H28" s="186"/>
      <c r="I28" s="189"/>
      <c r="J28" s="190"/>
      <c r="K28" s="208"/>
      <c r="L28" s="191"/>
    </row>
    <row r="29" spans="1:12" s="159" customFormat="1">
      <c r="A29" s="184">
        <v>19</v>
      </c>
      <c r="B29" s="184" t="s">
        <v>40</v>
      </c>
      <c r="C29" s="184" t="s">
        <v>95</v>
      </c>
      <c r="D29" s="179">
        <v>348757908</v>
      </c>
      <c r="E29" s="177">
        <v>79875785.920000002</v>
      </c>
      <c r="F29" s="178">
        <f>+D29-E29</f>
        <v>268882122.07999998</v>
      </c>
      <c r="G29" s="176">
        <v>1030777</v>
      </c>
      <c r="H29" s="180">
        <v>-251080.24</v>
      </c>
      <c r="I29" s="178">
        <f>G29+H29</f>
        <v>779696.76</v>
      </c>
      <c r="J29" s="192">
        <f>F29-I29</f>
        <v>268102425.31999999</v>
      </c>
      <c r="K29" s="182">
        <v>593300</v>
      </c>
      <c r="L29" s="183">
        <f t="shared" ref="L29:L30" si="4">J29/K29</f>
        <v>451.88340691050058</v>
      </c>
    </row>
    <row r="30" spans="1:12" s="159" customFormat="1">
      <c r="A30" s="184">
        <v>20</v>
      </c>
      <c r="B30" s="184" t="s">
        <v>35</v>
      </c>
      <c r="C30" s="184" t="s">
        <v>95</v>
      </c>
      <c r="D30" s="179">
        <v>177011014</v>
      </c>
      <c r="E30" s="177">
        <v>70941389.820000008</v>
      </c>
      <c r="F30" s="178">
        <f>+D30-E30</f>
        <v>106069624.17999999</v>
      </c>
      <c r="G30" s="176">
        <v>407646</v>
      </c>
      <c r="H30" s="180">
        <v>-214372.67</v>
      </c>
      <c r="I30" s="178">
        <f>G30+H30</f>
        <v>193273.33</v>
      </c>
      <c r="J30" s="192">
        <f>F30-I30</f>
        <v>105876350.84999999</v>
      </c>
      <c r="K30" s="182">
        <v>279560</v>
      </c>
      <c r="L30" s="183">
        <f t="shared" si="4"/>
        <v>378.72496369294606</v>
      </c>
    </row>
    <row r="31" spans="1:12" s="159" customFormat="1">
      <c r="A31" s="211">
        <v>21</v>
      </c>
      <c r="B31" s="211" t="s">
        <v>106</v>
      </c>
      <c r="C31" s="211" t="s">
        <v>98</v>
      </c>
      <c r="D31" s="188"/>
      <c r="E31" s="186"/>
      <c r="F31" s="187"/>
      <c r="G31" s="185"/>
      <c r="H31" s="186"/>
      <c r="I31" s="189"/>
      <c r="J31" s="190"/>
      <c r="K31" s="208"/>
      <c r="L31" s="191"/>
    </row>
    <row r="32" spans="1:12" s="159" customFormat="1">
      <c r="A32" s="184">
        <v>22</v>
      </c>
      <c r="B32" s="184" t="s">
        <v>71</v>
      </c>
      <c r="C32" s="184" t="s">
        <v>97</v>
      </c>
      <c r="D32" s="179">
        <v>158202963</v>
      </c>
      <c r="E32" s="177">
        <v>42011977.140000001</v>
      </c>
      <c r="F32" s="178">
        <f>+D32-E32</f>
        <v>116190985.86</v>
      </c>
      <c r="G32" s="176">
        <v>0</v>
      </c>
      <c r="H32" s="180">
        <v>0</v>
      </c>
      <c r="I32" s="178">
        <v>0</v>
      </c>
      <c r="J32" s="192">
        <f>F32-I32</f>
        <v>116190985.86</v>
      </c>
      <c r="K32" s="182">
        <v>240000</v>
      </c>
      <c r="L32" s="183">
        <f t="shared" ref="L32:L34" si="5">J32/K32</f>
        <v>484.12910775</v>
      </c>
    </row>
    <row r="33" spans="1:12" s="159" customFormat="1">
      <c r="A33" s="184">
        <v>23</v>
      </c>
      <c r="B33" s="184" t="s">
        <v>67</v>
      </c>
      <c r="C33" s="184" t="s">
        <v>97</v>
      </c>
      <c r="D33" s="179">
        <v>73530182</v>
      </c>
      <c r="E33" s="177">
        <v>30271920.140000001</v>
      </c>
      <c r="F33" s="178">
        <f>+D33-E33</f>
        <v>43258261.859999999</v>
      </c>
      <c r="G33" s="176">
        <v>0</v>
      </c>
      <c r="H33" s="180">
        <v>0</v>
      </c>
      <c r="I33" s="178">
        <v>0</v>
      </c>
      <c r="J33" s="192">
        <f>F33-I33</f>
        <v>43258261.859999999</v>
      </c>
      <c r="K33" s="182">
        <v>134000</v>
      </c>
      <c r="L33" s="183">
        <f t="shared" si="5"/>
        <v>322.82284970149254</v>
      </c>
    </row>
    <row r="34" spans="1:12" s="159" customFormat="1" ht="15.75" thickBot="1">
      <c r="A34" s="184">
        <v>24</v>
      </c>
      <c r="B34" s="184" t="s">
        <v>75</v>
      </c>
      <c r="C34" s="184" t="s">
        <v>96</v>
      </c>
      <c r="D34" s="196">
        <v>1263769158</v>
      </c>
      <c r="E34" s="194">
        <v>558797047.06000006</v>
      </c>
      <c r="F34" s="195">
        <f>+D34-E34</f>
        <v>704972110.93999994</v>
      </c>
      <c r="G34" s="193">
        <v>19511387</v>
      </c>
      <c r="H34" s="197">
        <v>-5157672.87</v>
      </c>
      <c r="I34" s="195">
        <f>G34+H34</f>
        <v>14353714.129999999</v>
      </c>
      <c r="J34" s="198">
        <f>F34-I34</f>
        <v>690618396.80999994</v>
      </c>
      <c r="K34" s="199">
        <v>1550650</v>
      </c>
      <c r="L34" s="200">
        <f t="shared" si="5"/>
        <v>445.37348647986323</v>
      </c>
    </row>
    <row r="36" spans="1:12">
      <c r="B36" s="157" t="s">
        <v>556</v>
      </c>
    </row>
  </sheetData>
  <mergeCells count="2">
    <mergeCell ref="A4:L4"/>
    <mergeCell ref="A5:L5"/>
  </mergeCells>
  <pageMargins left="0.7" right="0.7" top="0.75" bottom="0.75" header="0.3" footer="0.3"/>
  <pageSetup scale="66" fitToHeight="0" orientation="landscape" r:id="rId1"/>
  <ignoredErrors>
    <ignoredError sqref="L11:L34"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37"/>
  <sheetViews>
    <sheetView zoomScaleNormal="100" workbookViewId="0"/>
  </sheetViews>
  <sheetFormatPr defaultColWidth="8.7109375" defaultRowHeight="15"/>
  <cols>
    <col min="1" max="1" width="4" style="1" customWidth="1"/>
    <col min="2" max="2" width="21.85546875" style="1" customWidth="1"/>
    <col min="3" max="3" width="9.28515625" style="1" customWidth="1"/>
    <col min="4" max="14" width="15.42578125" style="1" customWidth="1"/>
    <col min="15" max="16384" width="8.7109375" style="1"/>
  </cols>
  <sheetData>
    <row r="1" spans="1:16" ht="15.75">
      <c r="N1" s="149" t="str">
        <f>'Rate Summary'!O1</f>
        <v>Exhibit No. PAC-17</v>
      </c>
    </row>
    <row r="2" spans="1:16" ht="15.75">
      <c r="B2" s="107"/>
      <c r="N2" s="151" t="s">
        <v>145</v>
      </c>
    </row>
    <row r="3" spans="1:16" ht="15.75">
      <c r="N3" s="150" t="s">
        <v>43</v>
      </c>
    </row>
    <row r="4" spans="1:16" ht="15.75" customHeight="1">
      <c r="A4" s="723" t="s">
        <v>5</v>
      </c>
      <c r="B4" s="723"/>
      <c r="C4" s="723"/>
      <c r="D4" s="723"/>
      <c r="E4" s="723"/>
      <c r="F4" s="723"/>
      <c r="G4" s="723"/>
      <c r="H4" s="723"/>
      <c r="I4" s="723"/>
      <c r="J4" s="723"/>
      <c r="K4" s="723"/>
      <c r="L4" s="723"/>
      <c r="M4" s="723"/>
      <c r="N4" s="723"/>
    </row>
    <row r="5" spans="1:16" ht="15.75">
      <c r="A5" s="723" t="s">
        <v>146</v>
      </c>
      <c r="B5" s="723"/>
      <c r="C5" s="723"/>
      <c r="D5" s="723"/>
      <c r="E5" s="723"/>
      <c r="F5" s="723"/>
      <c r="G5" s="723"/>
      <c r="H5" s="723"/>
      <c r="I5" s="723"/>
      <c r="J5" s="723"/>
      <c r="K5" s="723"/>
      <c r="L5" s="723"/>
      <c r="M5" s="723"/>
      <c r="N5" s="723"/>
    </row>
    <row r="7" spans="1:16" ht="15.75" thickBot="1">
      <c r="D7" s="6"/>
    </row>
    <row r="8" spans="1:16" ht="84">
      <c r="A8" s="90"/>
      <c r="B8" s="91" t="s">
        <v>1</v>
      </c>
      <c r="C8" s="335" t="s">
        <v>260</v>
      </c>
      <c r="D8" s="92" t="s">
        <v>566</v>
      </c>
      <c r="E8" s="92" t="s">
        <v>565</v>
      </c>
      <c r="F8" s="92" t="s">
        <v>567</v>
      </c>
      <c r="G8" s="92" t="s">
        <v>568</v>
      </c>
      <c r="H8" s="92" t="s">
        <v>569</v>
      </c>
      <c r="I8" s="92" t="s">
        <v>570</v>
      </c>
      <c r="J8" s="92" t="s">
        <v>571</v>
      </c>
      <c r="K8" s="92" t="s">
        <v>543</v>
      </c>
      <c r="L8" s="93" t="s">
        <v>576</v>
      </c>
      <c r="M8" s="99" t="s">
        <v>572</v>
      </c>
      <c r="N8" s="101" t="s">
        <v>512</v>
      </c>
    </row>
    <row r="9" spans="1:16" s="700" customFormat="1">
      <c r="A9" s="698"/>
      <c r="B9" s="699"/>
      <c r="C9" s="699"/>
      <c r="D9" s="171" t="s">
        <v>48</v>
      </c>
      <c r="E9" s="171" t="s">
        <v>49</v>
      </c>
      <c r="F9" s="171" t="s">
        <v>50</v>
      </c>
      <c r="G9" s="171" t="s">
        <v>51</v>
      </c>
      <c r="H9" s="171" t="s">
        <v>52</v>
      </c>
      <c r="I9" s="171" t="s">
        <v>53</v>
      </c>
      <c r="J9" s="171" t="s">
        <v>54</v>
      </c>
      <c r="K9" s="171" t="s">
        <v>55</v>
      </c>
      <c r="L9" s="12" t="s">
        <v>516</v>
      </c>
      <c r="M9" s="701" t="s">
        <v>57</v>
      </c>
      <c r="N9" s="702" t="s">
        <v>511</v>
      </c>
    </row>
    <row r="10" spans="1:16" ht="6" customHeight="1" thickBot="1">
      <c r="A10" s="94"/>
      <c r="B10" s="8"/>
      <c r="C10" s="8"/>
      <c r="D10" s="9"/>
      <c r="E10" s="9"/>
      <c r="F10" s="9"/>
      <c r="G10" s="9"/>
      <c r="H10" s="9"/>
      <c r="I10" s="9"/>
      <c r="J10" s="9"/>
      <c r="K10" s="9"/>
      <c r="L10" s="12"/>
      <c r="M10" s="100"/>
      <c r="N10" s="206"/>
    </row>
    <row r="11" spans="1:16">
      <c r="A11" s="94">
        <v>1</v>
      </c>
      <c r="B11" s="8" t="s">
        <v>33</v>
      </c>
      <c r="C11" s="8" t="s">
        <v>96</v>
      </c>
      <c r="D11" s="10">
        <v>1439756</v>
      </c>
      <c r="E11" s="10">
        <v>7969920</v>
      </c>
      <c r="F11" s="10">
        <v>717209</v>
      </c>
      <c r="G11" s="10">
        <v>1021693</v>
      </c>
      <c r="H11" s="10">
        <v>0</v>
      </c>
      <c r="I11" s="10">
        <v>1392665</v>
      </c>
      <c r="J11" s="10">
        <v>3230982</v>
      </c>
      <c r="K11" s="10"/>
      <c r="L11" s="13">
        <f t="shared" ref="L11:L25" si="0">SUM(D11:K11)</f>
        <v>15772225</v>
      </c>
      <c r="M11" s="182">
        <v>414000</v>
      </c>
      <c r="N11" s="207">
        <f>L11/M11</f>
        <v>38.097161835748793</v>
      </c>
      <c r="P11" s="7"/>
    </row>
    <row r="12" spans="1:16">
      <c r="A12" s="94">
        <v>2</v>
      </c>
      <c r="B12" s="8" t="s">
        <v>77</v>
      </c>
      <c r="C12" s="8" t="s">
        <v>95</v>
      </c>
      <c r="D12" s="10">
        <v>86128</v>
      </c>
      <c r="E12" s="10">
        <v>0</v>
      </c>
      <c r="F12" s="10">
        <v>1910526</v>
      </c>
      <c r="G12" s="10">
        <v>690551</v>
      </c>
      <c r="H12" s="10">
        <v>0</v>
      </c>
      <c r="I12" s="10">
        <v>440419</v>
      </c>
      <c r="J12" s="10">
        <v>21504</v>
      </c>
      <c r="K12" s="10"/>
      <c r="L12" s="13">
        <f t="shared" si="0"/>
        <v>3149128</v>
      </c>
      <c r="M12" s="182">
        <v>566900</v>
      </c>
      <c r="N12" s="183">
        <f t="shared" ref="N12:N32" si="1">L12/M12</f>
        <v>5.5549973540306929</v>
      </c>
      <c r="P12" s="7"/>
    </row>
    <row r="13" spans="1:16">
      <c r="A13" s="94">
        <v>3</v>
      </c>
      <c r="B13" s="8" t="s">
        <v>72</v>
      </c>
      <c r="C13" s="8" t="s">
        <v>96</v>
      </c>
      <c r="D13" s="10">
        <v>392819</v>
      </c>
      <c r="E13" s="10">
        <v>4380486</v>
      </c>
      <c r="F13" s="10">
        <v>0</v>
      </c>
      <c r="G13" s="10">
        <v>16663534</v>
      </c>
      <c r="H13" s="10">
        <v>55062</v>
      </c>
      <c r="I13" s="10">
        <v>2425506</v>
      </c>
      <c r="J13" s="10">
        <v>1327573</v>
      </c>
      <c r="K13" s="10"/>
      <c r="L13" s="13">
        <f t="shared" si="0"/>
        <v>25244980</v>
      </c>
      <c r="M13" s="182">
        <v>816770</v>
      </c>
      <c r="N13" s="183">
        <f t="shared" si="1"/>
        <v>30.908309560831078</v>
      </c>
      <c r="P13" s="7"/>
    </row>
    <row r="14" spans="1:16">
      <c r="A14" s="94">
        <v>4</v>
      </c>
      <c r="B14" s="8" t="s">
        <v>93</v>
      </c>
      <c r="C14" s="8" t="s">
        <v>96</v>
      </c>
      <c r="D14" s="10">
        <v>79707</v>
      </c>
      <c r="E14" s="10">
        <v>117579</v>
      </c>
      <c r="F14" s="10">
        <v>0</v>
      </c>
      <c r="G14" s="10">
        <v>3866855</v>
      </c>
      <c r="H14" s="10">
        <v>0</v>
      </c>
      <c r="I14" s="10">
        <v>155804</v>
      </c>
      <c r="J14" s="10">
        <v>253266</v>
      </c>
      <c r="K14" s="10"/>
      <c r="L14" s="13">
        <f t="shared" si="0"/>
        <v>4473211</v>
      </c>
      <c r="M14" s="182">
        <v>251640</v>
      </c>
      <c r="N14" s="183">
        <f t="shared" si="1"/>
        <v>17.776231918613892</v>
      </c>
      <c r="P14" s="7"/>
    </row>
    <row r="15" spans="1:16">
      <c r="A15" s="94">
        <v>5</v>
      </c>
      <c r="B15" s="8" t="s">
        <v>83</v>
      </c>
      <c r="C15" s="8" t="s">
        <v>95</v>
      </c>
      <c r="D15" s="10">
        <v>0</v>
      </c>
      <c r="E15" s="10">
        <v>0</v>
      </c>
      <c r="F15" s="10">
        <v>632475</v>
      </c>
      <c r="G15" s="10">
        <v>0</v>
      </c>
      <c r="H15" s="10">
        <v>0</v>
      </c>
      <c r="I15" s="10">
        <v>184185</v>
      </c>
      <c r="J15" s="10">
        <v>164169</v>
      </c>
      <c r="K15" s="10"/>
      <c r="L15" s="13">
        <f t="shared" si="0"/>
        <v>980829</v>
      </c>
      <c r="M15" s="182">
        <v>181050</v>
      </c>
      <c r="N15" s="183">
        <f t="shared" si="1"/>
        <v>5.4174482187241093</v>
      </c>
      <c r="P15" s="7"/>
    </row>
    <row r="16" spans="1:16">
      <c r="A16" s="94">
        <v>6</v>
      </c>
      <c r="B16" s="11" t="s">
        <v>108</v>
      </c>
      <c r="C16" s="11" t="s">
        <v>96</v>
      </c>
      <c r="D16" s="10">
        <v>0</v>
      </c>
      <c r="E16" s="10">
        <v>6687851</v>
      </c>
      <c r="F16" s="10">
        <v>0</v>
      </c>
      <c r="G16" s="10">
        <v>-1109143</v>
      </c>
      <c r="H16" s="10">
        <v>0</v>
      </c>
      <c r="I16" s="10">
        <v>2778774</v>
      </c>
      <c r="J16" s="10">
        <v>382638</v>
      </c>
      <c r="K16" s="10">
        <v>3010602.95</v>
      </c>
      <c r="L16" s="13">
        <f t="shared" si="0"/>
        <v>11750722.949999999</v>
      </c>
      <c r="M16" s="182">
        <v>457730</v>
      </c>
      <c r="N16" s="183">
        <f t="shared" si="1"/>
        <v>25.671734319358571</v>
      </c>
      <c r="P16" s="7"/>
    </row>
    <row r="17" spans="1:16">
      <c r="A17" s="94">
        <v>7</v>
      </c>
      <c r="B17" s="11" t="s">
        <v>73</v>
      </c>
      <c r="C17" s="11" t="s">
        <v>96</v>
      </c>
      <c r="D17" s="10">
        <v>0</v>
      </c>
      <c r="E17" s="10">
        <v>4609812</v>
      </c>
      <c r="F17" s="10">
        <v>0</v>
      </c>
      <c r="G17" s="10">
        <v>-9619104</v>
      </c>
      <c r="H17" s="10">
        <v>0</v>
      </c>
      <c r="I17" s="10">
        <v>2455295</v>
      </c>
      <c r="J17" s="10">
        <v>382227</v>
      </c>
      <c r="K17" s="10">
        <v>5789014.3900000006</v>
      </c>
      <c r="L17" s="13">
        <f t="shared" si="0"/>
        <v>3617244.3900000006</v>
      </c>
      <c r="M17" s="182">
        <v>294460</v>
      </c>
      <c r="N17" s="183">
        <f t="shared" si="1"/>
        <v>12.284331963594378</v>
      </c>
      <c r="P17" s="7"/>
    </row>
    <row r="18" spans="1:16">
      <c r="A18" s="94">
        <v>8</v>
      </c>
      <c r="B18" s="11" t="s">
        <v>74</v>
      </c>
      <c r="C18" s="11" t="s">
        <v>96</v>
      </c>
      <c r="D18" s="10">
        <v>0</v>
      </c>
      <c r="E18" s="10">
        <v>7173271</v>
      </c>
      <c r="F18" s="10">
        <v>331</v>
      </c>
      <c r="G18" s="10">
        <v>-372129</v>
      </c>
      <c r="H18" s="10">
        <v>0</v>
      </c>
      <c r="I18" s="10">
        <v>2803307</v>
      </c>
      <c r="J18" s="10">
        <v>448413</v>
      </c>
      <c r="K18" s="10">
        <v>3203569.8</v>
      </c>
      <c r="L18" s="13">
        <f t="shared" si="0"/>
        <v>13256762.800000001</v>
      </c>
      <c r="M18" s="182">
        <v>495590</v>
      </c>
      <c r="N18" s="183">
        <f t="shared" si="1"/>
        <v>26.749455800157389</v>
      </c>
      <c r="P18" s="7"/>
    </row>
    <row r="19" spans="1:16">
      <c r="A19" s="94">
        <v>9</v>
      </c>
      <c r="B19" s="11" t="s">
        <v>34</v>
      </c>
      <c r="C19" s="11" t="s">
        <v>96</v>
      </c>
      <c r="D19" s="10">
        <v>7391</v>
      </c>
      <c r="E19" s="10">
        <v>12982916</v>
      </c>
      <c r="F19" s="10">
        <v>0</v>
      </c>
      <c r="G19" s="10">
        <v>-21538635</v>
      </c>
      <c r="H19" s="10">
        <v>0</v>
      </c>
      <c r="I19" s="10">
        <v>3248282</v>
      </c>
      <c r="J19" s="10">
        <v>936785</v>
      </c>
      <c r="K19" s="10">
        <v>29915292.469999999</v>
      </c>
      <c r="L19" s="13">
        <f t="shared" si="0"/>
        <v>25552031.469999999</v>
      </c>
      <c r="M19" s="182">
        <v>996000</v>
      </c>
      <c r="N19" s="183">
        <f t="shared" si="1"/>
        <v>25.654650070281122</v>
      </c>
      <c r="P19" s="7"/>
    </row>
    <row r="20" spans="1:16">
      <c r="A20" s="94">
        <v>10</v>
      </c>
      <c r="B20" s="8" t="s">
        <v>101</v>
      </c>
      <c r="C20" s="8" t="s">
        <v>95</v>
      </c>
      <c r="D20" s="10">
        <v>61947</v>
      </c>
      <c r="E20" s="10">
        <v>0</v>
      </c>
      <c r="F20" s="10">
        <v>2814096</v>
      </c>
      <c r="G20" s="10">
        <v>583997</v>
      </c>
      <c r="H20" s="10">
        <v>0</v>
      </c>
      <c r="I20" s="10">
        <v>2830122</v>
      </c>
      <c r="J20" s="10">
        <v>17480</v>
      </c>
      <c r="K20" s="10"/>
      <c r="L20" s="13">
        <f t="shared" si="0"/>
        <v>6307642</v>
      </c>
      <c r="M20" s="182">
        <v>591300</v>
      </c>
      <c r="N20" s="183">
        <f t="shared" si="1"/>
        <v>10.667414172163031</v>
      </c>
      <c r="P20" s="7"/>
    </row>
    <row r="21" spans="1:16">
      <c r="A21" s="94">
        <v>11</v>
      </c>
      <c r="B21" s="8" t="s">
        <v>102</v>
      </c>
      <c r="C21" s="8" t="s">
        <v>95</v>
      </c>
      <c r="D21" s="10">
        <v>71591</v>
      </c>
      <c r="E21" s="10">
        <v>0</v>
      </c>
      <c r="F21" s="10">
        <v>2414966</v>
      </c>
      <c r="G21" s="10">
        <v>617666</v>
      </c>
      <c r="H21" s="10">
        <v>0</v>
      </c>
      <c r="I21" s="10">
        <v>745262</v>
      </c>
      <c r="J21" s="10">
        <v>16896</v>
      </c>
      <c r="K21" s="10"/>
      <c r="L21" s="13">
        <f t="shared" si="0"/>
        <v>3866381</v>
      </c>
      <c r="M21" s="182">
        <v>655200</v>
      </c>
      <c r="N21" s="183">
        <f t="shared" si="1"/>
        <v>5.901069902319902</v>
      </c>
      <c r="P21" s="7"/>
    </row>
    <row r="22" spans="1:16">
      <c r="A22" s="94">
        <v>12</v>
      </c>
      <c r="B22" s="8" t="s">
        <v>37</v>
      </c>
      <c r="C22" s="8" t="s">
        <v>96</v>
      </c>
      <c r="D22" s="10">
        <v>392979</v>
      </c>
      <c r="E22" s="10">
        <v>7959262</v>
      </c>
      <c r="F22" s="10">
        <v>1012</v>
      </c>
      <c r="G22" s="10">
        <v>9107751</v>
      </c>
      <c r="H22" s="10">
        <v>964</v>
      </c>
      <c r="I22" s="10">
        <v>1243854</v>
      </c>
      <c r="J22" s="10">
        <v>1100841</v>
      </c>
      <c r="K22" s="10"/>
      <c r="L22" s="13">
        <f t="shared" si="0"/>
        <v>19806663</v>
      </c>
      <c r="M22" s="182">
        <v>707200</v>
      </c>
      <c r="N22" s="183">
        <f t="shared" si="1"/>
        <v>28.007159219457012</v>
      </c>
      <c r="P22" s="7"/>
    </row>
    <row r="23" spans="1:16">
      <c r="A23" s="94">
        <v>13</v>
      </c>
      <c r="B23" s="8" t="s">
        <v>38</v>
      </c>
      <c r="C23" s="8" t="s">
        <v>96</v>
      </c>
      <c r="D23" s="10">
        <v>28095</v>
      </c>
      <c r="E23" s="10">
        <v>4558432</v>
      </c>
      <c r="F23" s="10">
        <v>0</v>
      </c>
      <c r="G23" s="10">
        <v>3170165</v>
      </c>
      <c r="H23" s="10">
        <v>18807</v>
      </c>
      <c r="I23" s="10">
        <v>292258</v>
      </c>
      <c r="J23" s="10">
        <v>124077</v>
      </c>
      <c r="K23" s="10"/>
      <c r="L23" s="13">
        <f t="shared" si="0"/>
        <v>8191834</v>
      </c>
      <c r="M23" s="182">
        <v>289660</v>
      </c>
      <c r="N23" s="183">
        <f t="shared" si="1"/>
        <v>28.280860318994684</v>
      </c>
      <c r="P23" s="7"/>
    </row>
    <row r="24" spans="1:16">
      <c r="A24" s="94">
        <v>14</v>
      </c>
      <c r="B24" s="8" t="s">
        <v>65</v>
      </c>
      <c r="C24" s="8" t="s">
        <v>97</v>
      </c>
      <c r="D24" s="10">
        <v>97816</v>
      </c>
      <c r="E24" s="10">
        <v>32579</v>
      </c>
      <c r="F24" s="10">
        <v>0</v>
      </c>
      <c r="G24" s="10">
        <v>803125</v>
      </c>
      <c r="H24" s="10">
        <v>10797</v>
      </c>
      <c r="I24" s="10">
        <v>10323</v>
      </c>
      <c r="J24" s="10">
        <v>34440</v>
      </c>
      <c r="K24" s="10"/>
      <c r="L24" s="13">
        <f t="shared" si="0"/>
        <v>989080</v>
      </c>
      <c r="M24" s="182">
        <v>30000</v>
      </c>
      <c r="N24" s="183">
        <f t="shared" si="1"/>
        <v>32.969333333333331</v>
      </c>
      <c r="P24" s="7"/>
    </row>
    <row r="25" spans="1:16">
      <c r="A25" s="94">
        <v>15</v>
      </c>
      <c r="B25" s="8" t="s">
        <v>61</v>
      </c>
      <c r="C25" s="8" t="s">
        <v>97</v>
      </c>
      <c r="D25" s="10">
        <v>93553</v>
      </c>
      <c r="E25" s="10">
        <v>91134</v>
      </c>
      <c r="F25" s="10">
        <v>0</v>
      </c>
      <c r="G25" s="10">
        <v>1094323</v>
      </c>
      <c r="H25" s="10">
        <v>11841</v>
      </c>
      <c r="I25" s="10">
        <v>3908</v>
      </c>
      <c r="J25" s="10">
        <v>284877</v>
      </c>
      <c r="K25" s="10"/>
      <c r="L25" s="13">
        <f t="shared" si="0"/>
        <v>1579636</v>
      </c>
      <c r="M25" s="182">
        <v>30000</v>
      </c>
      <c r="N25" s="183">
        <f t="shared" si="1"/>
        <v>52.654533333333333</v>
      </c>
      <c r="P25" s="7"/>
    </row>
    <row r="26" spans="1:16">
      <c r="A26" s="202">
        <v>16</v>
      </c>
      <c r="B26" s="210" t="s">
        <v>513</v>
      </c>
      <c r="C26" s="203" t="s">
        <v>98</v>
      </c>
      <c r="D26" s="204"/>
      <c r="E26" s="204"/>
      <c r="F26" s="204"/>
      <c r="G26" s="204"/>
      <c r="H26" s="204"/>
      <c r="I26" s="204"/>
      <c r="J26" s="204"/>
      <c r="K26" s="204"/>
      <c r="L26" s="205">
        <v>14986518.470000003</v>
      </c>
      <c r="M26" s="208">
        <v>80073</v>
      </c>
      <c r="N26" s="209">
        <f t="shared" si="1"/>
        <v>187.1606967392255</v>
      </c>
      <c r="P26" s="7"/>
    </row>
    <row r="27" spans="1:16">
      <c r="A27" s="202">
        <v>17</v>
      </c>
      <c r="B27" s="210" t="s">
        <v>514</v>
      </c>
      <c r="C27" s="203" t="s">
        <v>98</v>
      </c>
      <c r="D27" s="204"/>
      <c r="E27" s="204"/>
      <c r="F27" s="204"/>
      <c r="G27" s="204"/>
      <c r="H27" s="204"/>
      <c r="I27" s="204"/>
      <c r="J27" s="204"/>
      <c r="K27" s="204"/>
      <c r="L27" s="205">
        <v>6273000</v>
      </c>
      <c r="M27" s="208">
        <v>46430</v>
      </c>
      <c r="N27" s="209">
        <f t="shared" si="1"/>
        <v>135.10661210424294</v>
      </c>
      <c r="P27" s="7"/>
    </row>
    <row r="28" spans="1:16">
      <c r="A28" s="202">
        <v>18</v>
      </c>
      <c r="B28" s="210" t="s">
        <v>515</v>
      </c>
      <c r="C28" s="203" t="s">
        <v>98</v>
      </c>
      <c r="D28" s="204"/>
      <c r="E28" s="204"/>
      <c r="F28" s="204"/>
      <c r="G28" s="204"/>
      <c r="H28" s="204"/>
      <c r="I28" s="204"/>
      <c r="J28" s="204"/>
      <c r="K28" s="204"/>
      <c r="L28" s="205">
        <v>6564145.8899999997</v>
      </c>
      <c r="M28" s="208">
        <v>74904</v>
      </c>
      <c r="N28" s="209">
        <f t="shared" si="1"/>
        <v>87.634116869593072</v>
      </c>
      <c r="P28" s="7"/>
    </row>
    <row r="29" spans="1:16">
      <c r="A29" s="94">
        <v>19</v>
      </c>
      <c r="B29" s="8" t="s">
        <v>40</v>
      </c>
      <c r="C29" s="8" t="s">
        <v>95</v>
      </c>
      <c r="D29" s="10">
        <v>151945</v>
      </c>
      <c r="E29" s="10">
        <v>0</v>
      </c>
      <c r="F29" s="10">
        <v>2245195</v>
      </c>
      <c r="G29" s="10">
        <v>706444</v>
      </c>
      <c r="H29" s="10">
        <v>0</v>
      </c>
      <c r="I29" s="10">
        <v>28021</v>
      </c>
      <c r="J29" s="10">
        <v>0</v>
      </c>
      <c r="K29" s="10"/>
      <c r="L29" s="13">
        <f t="shared" ref="L29:L30" si="2">SUM(D29:K29)</f>
        <v>3131605</v>
      </c>
      <c r="M29" s="182">
        <v>593300</v>
      </c>
      <c r="N29" s="183">
        <f t="shared" si="1"/>
        <v>5.2782824877802126</v>
      </c>
      <c r="P29" s="7"/>
    </row>
    <row r="30" spans="1:16" s="2" customFormat="1">
      <c r="A30" s="94">
        <v>20</v>
      </c>
      <c r="B30" s="8" t="s">
        <v>35</v>
      </c>
      <c r="C30" s="8" t="s">
        <v>95</v>
      </c>
      <c r="D30" s="10">
        <v>0</v>
      </c>
      <c r="E30" s="10">
        <v>0</v>
      </c>
      <c r="F30" s="10">
        <v>7720793</v>
      </c>
      <c r="G30" s="10">
        <v>0</v>
      </c>
      <c r="H30" s="10">
        <v>0</v>
      </c>
      <c r="I30" s="10">
        <v>0</v>
      </c>
      <c r="J30" s="10">
        <v>0</v>
      </c>
      <c r="K30" s="10"/>
      <c r="L30" s="13">
        <f t="shared" si="2"/>
        <v>7720793</v>
      </c>
      <c r="M30" s="182">
        <v>279560</v>
      </c>
      <c r="N30" s="183">
        <f t="shared" si="1"/>
        <v>27.617659894119331</v>
      </c>
      <c r="P30" s="7"/>
    </row>
    <row r="31" spans="1:16">
      <c r="A31" s="202">
        <v>21</v>
      </c>
      <c r="B31" s="210" t="s">
        <v>106</v>
      </c>
      <c r="C31" s="203" t="s">
        <v>98</v>
      </c>
      <c r="D31" s="204"/>
      <c r="E31" s="204"/>
      <c r="F31" s="204"/>
      <c r="G31" s="204"/>
      <c r="H31" s="204"/>
      <c r="I31" s="204"/>
      <c r="J31" s="204"/>
      <c r="K31" s="204"/>
      <c r="L31" s="205">
        <v>5557213.4099999974</v>
      </c>
      <c r="M31" s="208">
        <v>50544.266605729856</v>
      </c>
      <c r="N31" s="209">
        <f t="shared" si="1"/>
        <v>109.94745365184534</v>
      </c>
      <c r="P31" s="7"/>
    </row>
    <row r="32" spans="1:16" s="2" customFormat="1">
      <c r="A32" s="94">
        <v>22</v>
      </c>
      <c r="B32" s="8" t="s">
        <v>71</v>
      </c>
      <c r="C32" s="8" t="s">
        <v>97</v>
      </c>
      <c r="D32" s="10">
        <v>2495852</v>
      </c>
      <c r="E32" s="10">
        <v>0</v>
      </c>
      <c r="F32" s="10">
        <v>1556708</v>
      </c>
      <c r="G32" s="10">
        <v>678442</v>
      </c>
      <c r="H32" s="10">
        <v>185191</v>
      </c>
      <c r="I32" s="10">
        <v>30657</v>
      </c>
      <c r="J32" s="10">
        <v>547838</v>
      </c>
      <c r="K32" s="10"/>
      <c r="L32" s="13">
        <f t="shared" ref="L32:L34" si="3">SUM(D32:K32)</f>
        <v>5494688</v>
      </c>
      <c r="M32" s="182">
        <v>240000</v>
      </c>
      <c r="N32" s="183">
        <f t="shared" si="1"/>
        <v>22.894533333333332</v>
      </c>
      <c r="P32" s="7"/>
    </row>
    <row r="33" spans="1:16">
      <c r="A33" s="94">
        <v>23</v>
      </c>
      <c r="B33" s="8" t="s">
        <v>67</v>
      </c>
      <c r="C33" s="8" t="s">
        <v>97</v>
      </c>
      <c r="D33" s="10">
        <v>1445241</v>
      </c>
      <c r="E33" s="10">
        <v>0</v>
      </c>
      <c r="F33" s="10">
        <v>744583</v>
      </c>
      <c r="G33" s="10">
        <v>570766</v>
      </c>
      <c r="H33" s="10">
        <v>103398</v>
      </c>
      <c r="I33" s="10">
        <v>29123</v>
      </c>
      <c r="J33" s="10">
        <v>325716</v>
      </c>
      <c r="K33" s="10"/>
      <c r="L33" s="13">
        <f t="shared" si="3"/>
        <v>3218827</v>
      </c>
      <c r="M33" s="182">
        <v>134000</v>
      </c>
      <c r="N33" s="183">
        <f t="shared" ref="N33:N34" si="4">L33/M33</f>
        <v>24.021097014925374</v>
      </c>
      <c r="P33" s="7"/>
    </row>
    <row r="34" spans="1:16" ht="15.75" thickBot="1">
      <c r="A34" s="95">
        <v>24</v>
      </c>
      <c r="B34" s="96" t="s">
        <v>75</v>
      </c>
      <c r="C34" s="96" t="s">
        <v>96</v>
      </c>
      <c r="D34" s="97">
        <v>12558828</v>
      </c>
      <c r="E34" s="97">
        <v>23021177</v>
      </c>
      <c r="F34" s="97">
        <v>0</v>
      </c>
      <c r="G34" s="97">
        <v>-23806621</v>
      </c>
      <c r="H34" s="97">
        <v>291223</v>
      </c>
      <c r="I34" s="97">
        <v>12048778</v>
      </c>
      <c r="J34" s="97">
        <v>1865553</v>
      </c>
      <c r="K34" s="97"/>
      <c r="L34" s="98">
        <f t="shared" si="3"/>
        <v>25978938</v>
      </c>
      <c r="M34" s="199">
        <v>1550650</v>
      </c>
      <c r="N34" s="200">
        <f t="shared" si="4"/>
        <v>16.753579466675266</v>
      </c>
      <c r="P34" s="7"/>
    </row>
    <row r="36" spans="1:16" ht="17.25">
      <c r="A36" s="104" t="s">
        <v>147</v>
      </c>
      <c r="B36" s="102" t="s">
        <v>557</v>
      </c>
    </row>
    <row r="37" spans="1:16" ht="17.25">
      <c r="A37" s="104"/>
      <c r="B37" s="103"/>
    </row>
  </sheetData>
  <mergeCells count="2">
    <mergeCell ref="A4:N4"/>
    <mergeCell ref="A5:N5"/>
  </mergeCells>
  <pageMargins left="0.7" right="0.7" top="0.75" bottom="0.75" header="0.3" footer="0.3"/>
  <pageSetup scale="61" fitToHeight="0" orientation="landscape" r:id="rId1"/>
  <ignoredErrors>
    <ignoredError sqref="N11:N34"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sheetPr>
  <dimension ref="A1:BG2863"/>
  <sheetViews>
    <sheetView zoomScale="85" zoomScaleNormal="85" workbookViewId="0"/>
  </sheetViews>
  <sheetFormatPr defaultColWidth="14.7109375" defaultRowHeight="15.75"/>
  <cols>
    <col min="1" max="1" width="6.85546875" style="266" customWidth="1"/>
    <col min="2" max="2" width="23.7109375" style="266" customWidth="1"/>
    <col min="3" max="3" width="10.7109375" style="266" customWidth="1"/>
    <col min="4" max="6" width="13.7109375" style="266" customWidth="1"/>
    <col min="7" max="9" width="15.7109375" style="266" customWidth="1"/>
    <col min="10" max="12" width="15" style="266" customWidth="1"/>
    <col min="13" max="13" width="16.28515625" style="266" customWidth="1"/>
    <col min="14" max="14" width="1.7109375" style="327" customWidth="1"/>
    <col min="15" max="15" width="6.85546875" style="266" customWidth="1"/>
    <col min="16" max="16" width="23.7109375" style="266" customWidth="1"/>
    <col min="17" max="17" width="10.7109375" style="266" customWidth="1"/>
    <col min="18" max="20" width="13.7109375" style="266" customWidth="1"/>
    <col min="21" max="23" width="15.7109375" style="266" customWidth="1"/>
    <col min="24" max="26" width="15" style="266" customWidth="1"/>
    <col min="27" max="27" width="16.28515625" style="266" customWidth="1"/>
    <col min="28" max="28" width="1.7109375" style="271" customWidth="1"/>
    <col min="29" max="29" width="6.85546875" style="266" customWidth="1"/>
    <col min="30" max="30" width="23.7109375" style="266" customWidth="1"/>
    <col min="31" max="31" width="10.7109375" style="266" customWidth="1"/>
    <col min="32" max="34" width="13.7109375" style="266" customWidth="1"/>
    <col min="35" max="37" width="15.7109375" style="266" customWidth="1"/>
    <col min="38" max="40" width="15" style="266" customWidth="1"/>
    <col min="41" max="41" width="16.28515625" style="266" customWidth="1"/>
    <col min="42" max="42" width="1.7109375" style="213" customWidth="1"/>
    <col min="43" max="47" width="14.7109375" style="213"/>
    <col min="48" max="48" width="18.5703125" style="216" bestFit="1" customWidth="1"/>
    <col min="49" max="228" width="14.7109375" style="213"/>
    <col min="229" max="229" width="7.28515625" style="213" bestFit="1" customWidth="1"/>
    <col min="230" max="230" width="7.85546875" style="213" customWidth="1"/>
    <col min="231" max="231" width="21.28515625" style="213" customWidth="1"/>
    <col min="232" max="232" width="15.28515625" style="213" customWidth="1"/>
    <col min="233" max="233" width="18.28515625" style="213" bestFit="1" customWidth="1"/>
    <col min="234" max="234" width="16.7109375" style="213" customWidth="1"/>
    <col min="235" max="235" width="16.140625" style="213" customWidth="1"/>
    <col min="236" max="236" width="16.28515625" style="213" customWidth="1"/>
    <col min="237" max="237" width="15.140625" style="213" customWidth="1"/>
    <col min="238" max="238" width="14.85546875" style="213" customWidth="1"/>
    <col min="239" max="239" width="0" style="213" hidden="1" customWidth="1"/>
    <col min="240" max="240" width="14" style="213" customWidth="1"/>
    <col min="241" max="241" width="1.7109375" style="213" customWidth="1"/>
    <col min="242" max="242" width="6.140625" style="213" customWidth="1"/>
    <col min="243" max="243" width="22.28515625" style="213" customWidth="1"/>
    <col min="244" max="244" width="14.28515625" style="213" customWidth="1"/>
    <col min="245" max="245" width="16.140625" style="213" customWidth="1"/>
    <col min="246" max="246" width="12.42578125" style="213" customWidth="1"/>
    <col min="247" max="247" width="14.85546875" style="213" customWidth="1"/>
    <col min="248" max="248" width="15.28515625" style="213" customWidth="1"/>
    <col min="249" max="249" width="15.85546875" style="213" customWidth="1"/>
    <col min="250" max="250" width="11.5703125" style="213" customWidth="1"/>
    <col min="251" max="252" width="15.28515625" style="213" customWidth="1"/>
    <col min="253" max="253" width="18.7109375" style="213" customWidth="1"/>
    <col min="254" max="254" width="14.42578125" style="213" customWidth="1"/>
    <col min="255" max="265" width="0" style="213" hidden="1" customWidth="1"/>
    <col min="266" max="266" width="1.7109375" style="213" customWidth="1"/>
    <col min="267" max="267" width="6.140625" style="213" customWidth="1"/>
    <col min="268" max="268" width="27.140625" style="213" customWidth="1"/>
    <col min="269" max="269" width="9" style="213" customWidth="1"/>
    <col min="270" max="270" width="10.85546875" style="213" bestFit="1" customWidth="1"/>
    <col min="271" max="271" width="16.28515625" style="213" customWidth="1"/>
    <col min="272" max="272" width="14.28515625" style="213" customWidth="1"/>
    <col min="273" max="273" width="18.28515625" style="213" customWidth="1"/>
    <col min="274" max="274" width="20.42578125" style="213" customWidth="1"/>
    <col min="275" max="276" width="19.140625" style="213" customWidth="1"/>
    <col min="277" max="277" width="17.42578125" style="213" customWidth="1"/>
    <col min="278" max="278" width="2" style="213" customWidth="1"/>
    <col min="279" max="279" width="5.42578125" style="213" bestFit="1" customWidth="1"/>
    <col min="280" max="280" width="21.85546875" style="213" customWidth="1"/>
    <col min="281" max="281" width="18.7109375" style="213" bestFit="1" customWidth="1"/>
    <col min="282" max="282" width="23.28515625" style="213" customWidth="1"/>
    <col min="283" max="283" width="18" style="213" customWidth="1"/>
    <col min="284" max="284" width="19.7109375" style="213" customWidth="1"/>
    <col min="285" max="484" width="14.7109375" style="213"/>
    <col min="485" max="485" width="7.28515625" style="213" bestFit="1" customWidth="1"/>
    <col min="486" max="486" width="7.85546875" style="213" customWidth="1"/>
    <col min="487" max="487" width="21.28515625" style="213" customWidth="1"/>
    <col min="488" max="488" width="15.28515625" style="213" customWidth="1"/>
    <col min="489" max="489" width="18.28515625" style="213" bestFit="1" customWidth="1"/>
    <col min="490" max="490" width="16.7109375" style="213" customWidth="1"/>
    <col min="491" max="491" width="16.140625" style="213" customWidth="1"/>
    <col min="492" max="492" width="16.28515625" style="213" customWidth="1"/>
    <col min="493" max="493" width="15.140625" style="213" customWidth="1"/>
    <col min="494" max="494" width="14.85546875" style="213" customWidth="1"/>
    <col min="495" max="495" width="0" style="213" hidden="1" customWidth="1"/>
    <col min="496" max="496" width="14" style="213" customWidth="1"/>
    <col min="497" max="497" width="1.7109375" style="213" customWidth="1"/>
    <col min="498" max="498" width="6.140625" style="213" customWidth="1"/>
    <col min="499" max="499" width="22.28515625" style="213" customWidth="1"/>
    <col min="500" max="500" width="14.28515625" style="213" customWidth="1"/>
    <col min="501" max="501" width="16.140625" style="213" customWidth="1"/>
    <col min="502" max="502" width="12.42578125" style="213" customWidth="1"/>
    <col min="503" max="503" width="14.85546875" style="213" customWidth="1"/>
    <col min="504" max="504" width="15.28515625" style="213" customWidth="1"/>
    <col min="505" max="505" width="15.85546875" style="213" customWidth="1"/>
    <col min="506" max="506" width="11.5703125" style="213" customWidth="1"/>
    <col min="507" max="508" width="15.28515625" style="213" customWidth="1"/>
    <col min="509" max="509" width="18.7109375" style="213" customWidth="1"/>
    <col min="510" max="510" width="14.42578125" style="213" customWidth="1"/>
    <col min="511" max="521" width="0" style="213" hidden="1" customWidth="1"/>
    <col min="522" max="522" width="1.7109375" style="213" customWidth="1"/>
    <col min="523" max="523" width="6.140625" style="213" customWidth="1"/>
    <col min="524" max="524" width="27.140625" style="213" customWidth="1"/>
    <col min="525" max="525" width="9" style="213" customWidth="1"/>
    <col min="526" max="526" width="10.85546875" style="213" bestFit="1" customWidth="1"/>
    <col min="527" max="527" width="16.28515625" style="213" customWidth="1"/>
    <col min="528" max="528" width="14.28515625" style="213" customWidth="1"/>
    <col min="529" max="529" width="18.28515625" style="213" customWidth="1"/>
    <col min="530" max="530" width="20.42578125" style="213" customWidth="1"/>
    <col min="531" max="532" width="19.140625" style="213" customWidth="1"/>
    <col min="533" max="533" width="17.42578125" style="213" customWidth="1"/>
    <col min="534" max="534" width="2" style="213" customWidth="1"/>
    <col min="535" max="535" width="5.42578125" style="213" bestFit="1" customWidth="1"/>
    <col min="536" max="536" width="21.85546875" style="213" customWidth="1"/>
    <col min="537" max="537" width="18.7109375" style="213" bestFit="1" customWidth="1"/>
    <col min="538" max="538" width="23.28515625" style="213" customWidth="1"/>
    <col min="539" max="539" width="18" style="213" customWidth="1"/>
    <col min="540" max="540" width="19.7109375" style="213" customWidth="1"/>
    <col min="541" max="740" width="14.7109375" style="213"/>
    <col min="741" max="741" width="7.28515625" style="213" bestFit="1" customWidth="1"/>
    <col min="742" max="742" width="7.85546875" style="213" customWidth="1"/>
    <col min="743" max="743" width="21.28515625" style="213" customWidth="1"/>
    <col min="744" max="744" width="15.28515625" style="213" customWidth="1"/>
    <col min="745" max="745" width="18.28515625" style="213" bestFit="1" customWidth="1"/>
    <col min="746" max="746" width="16.7109375" style="213" customWidth="1"/>
    <col min="747" max="747" width="16.140625" style="213" customWidth="1"/>
    <col min="748" max="748" width="16.28515625" style="213" customWidth="1"/>
    <col min="749" max="749" width="15.140625" style="213" customWidth="1"/>
    <col min="750" max="750" width="14.85546875" style="213" customWidth="1"/>
    <col min="751" max="751" width="0" style="213" hidden="1" customWidth="1"/>
    <col min="752" max="752" width="14" style="213" customWidth="1"/>
    <col min="753" max="753" width="1.7109375" style="213" customWidth="1"/>
    <col min="754" max="754" width="6.140625" style="213" customWidth="1"/>
    <col min="755" max="755" width="22.28515625" style="213" customWidth="1"/>
    <col min="756" max="756" width="14.28515625" style="213" customWidth="1"/>
    <col min="757" max="757" width="16.140625" style="213" customWidth="1"/>
    <col min="758" max="758" width="12.42578125" style="213" customWidth="1"/>
    <col min="759" max="759" width="14.85546875" style="213" customWidth="1"/>
    <col min="760" max="760" width="15.28515625" style="213" customWidth="1"/>
    <col min="761" max="761" width="15.85546875" style="213" customWidth="1"/>
    <col min="762" max="762" width="11.5703125" style="213" customWidth="1"/>
    <col min="763" max="764" width="15.28515625" style="213" customWidth="1"/>
    <col min="765" max="765" width="18.7109375" style="213" customWidth="1"/>
    <col min="766" max="766" width="14.42578125" style="213" customWidth="1"/>
    <col min="767" max="777" width="0" style="213" hidden="1" customWidth="1"/>
    <col min="778" max="778" width="1.7109375" style="213" customWidth="1"/>
    <col min="779" max="779" width="6.140625" style="213" customWidth="1"/>
    <col min="780" max="780" width="27.140625" style="213" customWidth="1"/>
    <col min="781" max="781" width="9" style="213" customWidth="1"/>
    <col min="782" max="782" width="10.85546875" style="213" bestFit="1" customWidth="1"/>
    <col min="783" max="783" width="16.28515625" style="213" customWidth="1"/>
    <col min="784" max="784" width="14.28515625" style="213" customWidth="1"/>
    <col min="785" max="785" width="18.28515625" style="213" customWidth="1"/>
    <col min="786" max="786" width="20.42578125" style="213" customWidth="1"/>
    <col min="787" max="788" width="19.140625" style="213" customWidth="1"/>
    <col min="789" max="789" width="17.42578125" style="213" customWidth="1"/>
    <col min="790" max="790" width="2" style="213" customWidth="1"/>
    <col min="791" max="791" width="5.42578125" style="213" bestFit="1" customWidth="1"/>
    <col min="792" max="792" width="21.85546875" style="213" customWidth="1"/>
    <col min="793" max="793" width="18.7109375" style="213" bestFit="1" customWidth="1"/>
    <col min="794" max="794" width="23.28515625" style="213" customWidth="1"/>
    <col min="795" max="795" width="18" style="213" customWidth="1"/>
    <col min="796" max="796" width="19.7109375" style="213" customWidth="1"/>
    <col min="797" max="996" width="14.7109375" style="213"/>
    <col min="997" max="997" width="7.28515625" style="213" bestFit="1" customWidth="1"/>
    <col min="998" max="998" width="7.85546875" style="213" customWidth="1"/>
    <col min="999" max="999" width="21.28515625" style="213" customWidth="1"/>
    <col min="1000" max="1000" width="15.28515625" style="213" customWidth="1"/>
    <col min="1001" max="1001" width="18.28515625" style="213" bestFit="1" customWidth="1"/>
    <col min="1002" max="1002" width="16.7109375" style="213" customWidth="1"/>
    <col min="1003" max="1003" width="16.140625" style="213" customWidth="1"/>
    <col min="1004" max="1004" width="16.28515625" style="213" customWidth="1"/>
    <col min="1005" max="1005" width="15.140625" style="213" customWidth="1"/>
    <col min="1006" max="1006" width="14.85546875" style="213" customWidth="1"/>
    <col min="1007" max="1007" width="0" style="213" hidden="1" customWidth="1"/>
    <col min="1008" max="1008" width="14" style="213" customWidth="1"/>
    <col min="1009" max="1009" width="1.7109375" style="213" customWidth="1"/>
    <col min="1010" max="1010" width="6.140625" style="213" customWidth="1"/>
    <col min="1011" max="1011" width="22.28515625" style="213" customWidth="1"/>
    <col min="1012" max="1012" width="14.28515625" style="213" customWidth="1"/>
    <col min="1013" max="1013" width="16.140625" style="213" customWidth="1"/>
    <col min="1014" max="1014" width="12.42578125" style="213" customWidth="1"/>
    <col min="1015" max="1015" width="14.85546875" style="213" customWidth="1"/>
    <col min="1016" max="1016" width="15.28515625" style="213" customWidth="1"/>
    <col min="1017" max="1017" width="15.85546875" style="213" customWidth="1"/>
    <col min="1018" max="1018" width="11.5703125" style="213" customWidth="1"/>
    <col min="1019" max="1020" width="15.28515625" style="213" customWidth="1"/>
    <col min="1021" max="1021" width="18.7109375" style="213" customWidth="1"/>
    <col min="1022" max="1022" width="14.42578125" style="213" customWidth="1"/>
    <col min="1023" max="1033" width="0" style="213" hidden="1" customWidth="1"/>
    <col min="1034" max="1034" width="1.7109375" style="213" customWidth="1"/>
    <col min="1035" max="1035" width="6.140625" style="213" customWidth="1"/>
    <col min="1036" max="1036" width="27.140625" style="213" customWidth="1"/>
    <col min="1037" max="1037" width="9" style="213" customWidth="1"/>
    <col min="1038" max="1038" width="10.85546875" style="213" bestFit="1" customWidth="1"/>
    <col min="1039" max="1039" width="16.28515625" style="213" customWidth="1"/>
    <col min="1040" max="1040" width="14.28515625" style="213" customWidth="1"/>
    <col min="1041" max="1041" width="18.28515625" style="213" customWidth="1"/>
    <col min="1042" max="1042" width="20.42578125" style="213" customWidth="1"/>
    <col min="1043" max="1044" width="19.140625" style="213" customWidth="1"/>
    <col min="1045" max="1045" width="17.42578125" style="213" customWidth="1"/>
    <col min="1046" max="1046" width="2" style="213" customWidth="1"/>
    <col min="1047" max="1047" width="5.42578125" style="213" bestFit="1" customWidth="1"/>
    <col min="1048" max="1048" width="21.85546875" style="213" customWidth="1"/>
    <col min="1049" max="1049" width="18.7109375" style="213" bestFit="1" customWidth="1"/>
    <col min="1050" max="1050" width="23.28515625" style="213" customWidth="1"/>
    <col min="1051" max="1051" width="18" style="213" customWidth="1"/>
    <col min="1052" max="1052" width="19.7109375" style="213" customWidth="1"/>
    <col min="1053" max="1252" width="14.7109375" style="213"/>
    <col min="1253" max="1253" width="7.28515625" style="213" bestFit="1" customWidth="1"/>
    <col min="1254" max="1254" width="7.85546875" style="213" customWidth="1"/>
    <col min="1255" max="1255" width="21.28515625" style="213" customWidth="1"/>
    <col min="1256" max="1256" width="15.28515625" style="213" customWidth="1"/>
    <col min="1257" max="1257" width="18.28515625" style="213" bestFit="1" customWidth="1"/>
    <col min="1258" max="1258" width="16.7109375" style="213" customWidth="1"/>
    <col min="1259" max="1259" width="16.140625" style="213" customWidth="1"/>
    <col min="1260" max="1260" width="16.28515625" style="213" customWidth="1"/>
    <col min="1261" max="1261" width="15.140625" style="213" customWidth="1"/>
    <col min="1262" max="1262" width="14.85546875" style="213" customWidth="1"/>
    <col min="1263" max="1263" width="0" style="213" hidden="1" customWidth="1"/>
    <col min="1264" max="1264" width="14" style="213" customWidth="1"/>
    <col min="1265" max="1265" width="1.7109375" style="213" customWidth="1"/>
    <col min="1266" max="1266" width="6.140625" style="213" customWidth="1"/>
    <col min="1267" max="1267" width="22.28515625" style="213" customWidth="1"/>
    <col min="1268" max="1268" width="14.28515625" style="213" customWidth="1"/>
    <col min="1269" max="1269" width="16.140625" style="213" customWidth="1"/>
    <col min="1270" max="1270" width="12.42578125" style="213" customWidth="1"/>
    <col min="1271" max="1271" width="14.85546875" style="213" customWidth="1"/>
    <col min="1272" max="1272" width="15.28515625" style="213" customWidth="1"/>
    <col min="1273" max="1273" width="15.85546875" style="213" customWidth="1"/>
    <col min="1274" max="1274" width="11.5703125" style="213" customWidth="1"/>
    <col min="1275" max="1276" width="15.28515625" style="213" customWidth="1"/>
    <col min="1277" max="1277" width="18.7109375" style="213" customWidth="1"/>
    <col min="1278" max="1278" width="14.42578125" style="213" customWidth="1"/>
    <col min="1279" max="1289" width="0" style="213" hidden="1" customWidth="1"/>
    <col min="1290" max="1290" width="1.7109375" style="213" customWidth="1"/>
    <col min="1291" max="1291" width="6.140625" style="213" customWidth="1"/>
    <col min="1292" max="1292" width="27.140625" style="213" customWidth="1"/>
    <col min="1293" max="1293" width="9" style="213" customWidth="1"/>
    <col min="1294" max="1294" width="10.85546875" style="213" bestFit="1" customWidth="1"/>
    <col min="1295" max="1295" width="16.28515625" style="213" customWidth="1"/>
    <col min="1296" max="1296" width="14.28515625" style="213" customWidth="1"/>
    <col min="1297" max="1297" width="18.28515625" style="213" customWidth="1"/>
    <col min="1298" max="1298" width="20.42578125" style="213" customWidth="1"/>
    <col min="1299" max="1300" width="19.140625" style="213" customWidth="1"/>
    <col min="1301" max="1301" width="17.42578125" style="213" customWidth="1"/>
    <col min="1302" max="1302" width="2" style="213" customWidth="1"/>
    <col min="1303" max="1303" width="5.42578125" style="213" bestFit="1" customWidth="1"/>
    <col min="1304" max="1304" width="21.85546875" style="213" customWidth="1"/>
    <col min="1305" max="1305" width="18.7109375" style="213" bestFit="1" customWidth="1"/>
    <col min="1306" max="1306" width="23.28515625" style="213" customWidth="1"/>
    <col min="1307" max="1307" width="18" style="213" customWidth="1"/>
    <col min="1308" max="1308" width="19.7109375" style="213" customWidth="1"/>
    <col min="1309" max="1508" width="14.7109375" style="213"/>
    <col min="1509" max="1509" width="7.28515625" style="213" bestFit="1" customWidth="1"/>
    <col min="1510" max="1510" width="7.85546875" style="213" customWidth="1"/>
    <col min="1511" max="1511" width="21.28515625" style="213" customWidth="1"/>
    <col min="1512" max="1512" width="15.28515625" style="213" customWidth="1"/>
    <col min="1513" max="1513" width="18.28515625" style="213" bestFit="1" customWidth="1"/>
    <col min="1514" max="1514" width="16.7109375" style="213" customWidth="1"/>
    <col min="1515" max="1515" width="16.140625" style="213" customWidth="1"/>
    <col min="1516" max="1516" width="16.28515625" style="213" customWidth="1"/>
    <col min="1517" max="1517" width="15.140625" style="213" customWidth="1"/>
    <col min="1518" max="1518" width="14.85546875" style="213" customWidth="1"/>
    <col min="1519" max="1519" width="0" style="213" hidden="1" customWidth="1"/>
    <col min="1520" max="1520" width="14" style="213" customWidth="1"/>
    <col min="1521" max="1521" width="1.7109375" style="213" customWidth="1"/>
    <col min="1522" max="1522" width="6.140625" style="213" customWidth="1"/>
    <col min="1523" max="1523" width="22.28515625" style="213" customWidth="1"/>
    <col min="1524" max="1524" width="14.28515625" style="213" customWidth="1"/>
    <col min="1525" max="1525" width="16.140625" style="213" customWidth="1"/>
    <col min="1526" max="1526" width="12.42578125" style="213" customWidth="1"/>
    <col min="1527" max="1527" width="14.85546875" style="213" customWidth="1"/>
    <col min="1528" max="1528" width="15.28515625" style="213" customWidth="1"/>
    <col min="1529" max="1529" width="15.85546875" style="213" customWidth="1"/>
    <col min="1530" max="1530" width="11.5703125" style="213" customWidth="1"/>
    <col min="1531" max="1532" width="15.28515625" style="213" customWidth="1"/>
    <col min="1533" max="1533" width="18.7109375" style="213" customWidth="1"/>
    <col min="1534" max="1534" width="14.42578125" style="213" customWidth="1"/>
    <col min="1535" max="1545" width="0" style="213" hidden="1" customWidth="1"/>
    <col min="1546" max="1546" width="1.7109375" style="213" customWidth="1"/>
    <col min="1547" max="1547" width="6.140625" style="213" customWidth="1"/>
    <col min="1548" max="1548" width="27.140625" style="213" customWidth="1"/>
    <col min="1549" max="1549" width="9" style="213" customWidth="1"/>
    <col min="1550" max="1550" width="10.85546875" style="213" bestFit="1" customWidth="1"/>
    <col min="1551" max="1551" width="16.28515625" style="213" customWidth="1"/>
    <col min="1552" max="1552" width="14.28515625" style="213" customWidth="1"/>
    <col min="1553" max="1553" width="18.28515625" style="213" customWidth="1"/>
    <col min="1554" max="1554" width="20.42578125" style="213" customWidth="1"/>
    <col min="1555" max="1556" width="19.140625" style="213" customWidth="1"/>
    <col min="1557" max="1557" width="17.42578125" style="213" customWidth="1"/>
    <col min="1558" max="1558" width="2" style="213" customWidth="1"/>
    <col min="1559" max="1559" width="5.42578125" style="213" bestFit="1" customWidth="1"/>
    <col min="1560" max="1560" width="21.85546875" style="213" customWidth="1"/>
    <col min="1561" max="1561" width="18.7109375" style="213" bestFit="1" customWidth="1"/>
    <col min="1562" max="1562" width="23.28515625" style="213" customWidth="1"/>
    <col min="1563" max="1563" width="18" style="213" customWidth="1"/>
    <col min="1564" max="1564" width="19.7109375" style="213" customWidth="1"/>
    <col min="1565" max="1764" width="14.7109375" style="213"/>
    <col min="1765" max="1765" width="7.28515625" style="213" bestFit="1" customWidth="1"/>
    <col min="1766" max="1766" width="7.85546875" style="213" customWidth="1"/>
    <col min="1767" max="1767" width="21.28515625" style="213" customWidth="1"/>
    <col min="1768" max="1768" width="15.28515625" style="213" customWidth="1"/>
    <col min="1769" max="1769" width="18.28515625" style="213" bestFit="1" customWidth="1"/>
    <col min="1770" max="1770" width="16.7109375" style="213" customWidth="1"/>
    <col min="1771" max="1771" width="16.140625" style="213" customWidth="1"/>
    <col min="1772" max="1772" width="16.28515625" style="213" customWidth="1"/>
    <col min="1773" max="1773" width="15.140625" style="213" customWidth="1"/>
    <col min="1774" max="1774" width="14.85546875" style="213" customWidth="1"/>
    <col min="1775" max="1775" width="0" style="213" hidden="1" customWidth="1"/>
    <col min="1776" max="1776" width="14" style="213" customWidth="1"/>
    <col min="1777" max="1777" width="1.7109375" style="213" customWidth="1"/>
    <col min="1778" max="1778" width="6.140625" style="213" customWidth="1"/>
    <col min="1779" max="1779" width="22.28515625" style="213" customWidth="1"/>
    <col min="1780" max="1780" width="14.28515625" style="213" customWidth="1"/>
    <col min="1781" max="1781" width="16.140625" style="213" customWidth="1"/>
    <col min="1782" max="1782" width="12.42578125" style="213" customWidth="1"/>
    <col min="1783" max="1783" width="14.85546875" style="213" customWidth="1"/>
    <col min="1784" max="1784" width="15.28515625" style="213" customWidth="1"/>
    <col min="1785" max="1785" width="15.85546875" style="213" customWidth="1"/>
    <col min="1786" max="1786" width="11.5703125" style="213" customWidth="1"/>
    <col min="1787" max="1788" width="15.28515625" style="213" customWidth="1"/>
    <col min="1789" max="1789" width="18.7109375" style="213" customWidth="1"/>
    <col min="1790" max="1790" width="14.42578125" style="213" customWidth="1"/>
    <col min="1791" max="1801" width="0" style="213" hidden="1" customWidth="1"/>
    <col min="1802" max="1802" width="1.7109375" style="213" customWidth="1"/>
    <col min="1803" max="1803" width="6.140625" style="213" customWidth="1"/>
    <col min="1804" max="1804" width="27.140625" style="213" customWidth="1"/>
    <col min="1805" max="1805" width="9" style="213" customWidth="1"/>
    <col min="1806" max="1806" width="10.85546875" style="213" bestFit="1" customWidth="1"/>
    <col min="1807" max="1807" width="16.28515625" style="213" customWidth="1"/>
    <col min="1808" max="1808" width="14.28515625" style="213" customWidth="1"/>
    <col min="1809" max="1809" width="18.28515625" style="213" customWidth="1"/>
    <col min="1810" max="1810" width="20.42578125" style="213" customWidth="1"/>
    <col min="1811" max="1812" width="19.140625" style="213" customWidth="1"/>
    <col min="1813" max="1813" width="17.42578125" style="213" customWidth="1"/>
    <col min="1814" max="1814" width="2" style="213" customWidth="1"/>
    <col min="1815" max="1815" width="5.42578125" style="213" bestFit="1" customWidth="1"/>
    <col min="1816" max="1816" width="21.85546875" style="213" customWidth="1"/>
    <col min="1817" max="1817" width="18.7109375" style="213" bestFit="1" customWidth="1"/>
    <col min="1818" max="1818" width="23.28515625" style="213" customWidth="1"/>
    <col min="1819" max="1819" width="18" style="213" customWidth="1"/>
    <col min="1820" max="1820" width="19.7109375" style="213" customWidth="1"/>
    <col min="1821" max="2020" width="14.7109375" style="213"/>
    <col min="2021" max="2021" width="7.28515625" style="213" bestFit="1" customWidth="1"/>
    <col min="2022" max="2022" width="7.85546875" style="213" customWidth="1"/>
    <col min="2023" max="2023" width="21.28515625" style="213" customWidth="1"/>
    <col min="2024" max="2024" width="15.28515625" style="213" customWidth="1"/>
    <col min="2025" max="2025" width="18.28515625" style="213" bestFit="1" customWidth="1"/>
    <col min="2026" max="2026" width="16.7109375" style="213" customWidth="1"/>
    <col min="2027" max="2027" width="16.140625" style="213" customWidth="1"/>
    <col min="2028" max="2028" width="16.28515625" style="213" customWidth="1"/>
    <col min="2029" max="2029" width="15.140625" style="213" customWidth="1"/>
    <col min="2030" max="2030" width="14.85546875" style="213" customWidth="1"/>
    <col min="2031" max="2031" width="0" style="213" hidden="1" customWidth="1"/>
    <col min="2032" max="2032" width="14" style="213" customWidth="1"/>
    <col min="2033" max="2033" width="1.7109375" style="213" customWidth="1"/>
    <col min="2034" max="2034" width="6.140625" style="213" customWidth="1"/>
    <col min="2035" max="2035" width="22.28515625" style="213" customWidth="1"/>
    <col min="2036" max="2036" width="14.28515625" style="213" customWidth="1"/>
    <col min="2037" max="2037" width="16.140625" style="213" customWidth="1"/>
    <col min="2038" max="2038" width="12.42578125" style="213" customWidth="1"/>
    <col min="2039" max="2039" width="14.85546875" style="213" customWidth="1"/>
    <col min="2040" max="2040" width="15.28515625" style="213" customWidth="1"/>
    <col min="2041" max="2041" width="15.85546875" style="213" customWidth="1"/>
    <col min="2042" max="2042" width="11.5703125" style="213" customWidth="1"/>
    <col min="2043" max="2044" width="15.28515625" style="213" customWidth="1"/>
    <col min="2045" max="2045" width="18.7109375" style="213" customWidth="1"/>
    <col min="2046" max="2046" width="14.42578125" style="213" customWidth="1"/>
    <col min="2047" max="2057" width="0" style="213" hidden="1" customWidth="1"/>
    <col min="2058" max="2058" width="1.7109375" style="213" customWidth="1"/>
    <col min="2059" max="2059" width="6.140625" style="213" customWidth="1"/>
    <col min="2060" max="2060" width="27.140625" style="213" customWidth="1"/>
    <col min="2061" max="2061" width="9" style="213" customWidth="1"/>
    <col min="2062" max="2062" width="10.85546875" style="213" bestFit="1" customWidth="1"/>
    <col min="2063" max="2063" width="16.28515625" style="213" customWidth="1"/>
    <col min="2064" max="2064" width="14.28515625" style="213" customWidth="1"/>
    <col min="2065" max="2065" width="18.28515625" style="213" customWidth="1"/>
    <col min="2066" max="2066" width="20.42578125" style="213" customWidth="1"/>
    <col min="2067" max="2068" width="19.140625" style="213" customWidth="1"/>
    <col min="2069" max="2069" width="17.42578125" style="213" customWidth="1"/>
    <col min="2070" max="2070" width="2" style="213" customWidth="1"/>
    <col min="2071" max="2071" width="5.42578125" style="213" bestFit="1" customWidth="1"/>
    <col min="2072" max="2072" width="21.85546875" style="213" customWidth="1"/>
    <col min="2073" max="2073" width="18.7109375" style="213" bestFit="1" customWidth="1"/>
    <col min="2074" max="2074" width="23.28515625" style="213" customWidth="1"/>
    <col min="2075" max="2075" width="18" style="213" customWidth="1"/>
    <col min="2076" max="2076" width="19.7109375" style="213" customWidth="1"/>
    <col min="2077" max="2276" width="14.7109375" style="213"/>
    <col min="2277" max="2277" width="7.28515625" style="213" bestFit="1" customWidth="1"/>
    <col min="2278" max="2278" width="7.85546875" style="213" customWidth="1"/>
    <col min="2279" max="2279" width="21.28515625" style="213" customWidth="1"/>
    <col min="2280" max="2280" width="15.28515625" style="213" customWidth="1"/>
    <col min="2281" max="2281" width="18.28515625" style="213" bestFit="1" customWidth="1"/>
    <col min="2282" max="2282" width="16.7109375" style="213" customWidth="1"/>
    <col min="2283" max="2283" width="16.140625" style="213" customWidth="1"/>
    <col min="2284" max="2284" width="16.28515625" style="213" customWidth="1"/>
    <col min="2285" max="2285" width="15.140625" style="213" customWidth="1"/>
    <col min="2286" max="2286" width="14.85546875" style="213" customWidth="1"/>
    <col min="2287" max="2287" width="0" style="213" hidden="1" customWidth="1"/>
    <col min="2288" max="2288" width="14" style="213" customWidth="1"/>
    <col min="2289" max="2289" width="1.7109375" style="213" customWidth="1"/>
    <col min="2290" max="2290" width="6.140625" style="213" customWidth="1"/>
    <col min="2291" max="2291" width="22.28515625" style="213" customWidth="1"/>
    <col min="2292" max="2292" width="14.28515625" style="213" customWidth="1"/>
    <col min="2293" max="2293" width="16.140625" style="213" customWidth="1"/>
    <col min="2294" max="2294" width="12.42578125" style="213" customWidth="1"/>
    <col min="2295" max="2295" width="14.85546875" style="213" customWidth="1"/>
    <col min="2296" max="2296" width="15.28515625" style="213" customWidth="1"/>
    <col min="2297" max="2297" width="15.85546875" style="213" customWidth="1"/>
    <col min="2298" max="2298" width="11.5703125" style="213" customWidth="1"/>
    <col min="2299" max="2300" width="15.28515625" style="213" customWidth="1"/>
    <col min="2301" max="2301" width="18.7109375" style="213" customWidth="1"/>
    <col min="2302" max="2302" width="14.42578125" style="213" customWidth="1"/>
    <col min="2303" max="2313" width="0" style="213" hidden="1" customWidth="1"/>
    <col min="2314" max="2314" width="1.7109375" style="213" customWidth="1"/>
    <col min="2315" max="2315" width="6.140625" style="213" customWidth="1"/>
    <col min="2316" max="2316" width="27.140625" style="213" customWidth="1"/>
    <col min="2317" max="2317" width="9" style="213" customWidth="1"/>
    <col min="2318" max="2318" width="10.85546875" style="213" bestFit="1" customWidth="1"/>
    <col min="2319" max="2319" width="16.28515625" style="213" customWidth="1"/>
    <col min="2320" max="2320" width="14.28515625" style="213" customWidth="1"/>
    <col min="2321" max="2321" width="18.28515625" style="213" customWidth="1"/>
    <col min="2322" max="2322" width="20.42578125" style="213" customWidth="1"/>
    <col min="2323" max="2324" width="19.140625" style="213" customWidth="1"/>
    <col min="2325" max="2325" width="17.42578125" style="213" customWidth="1"/>
    <col min="2326" max="2326" width="2" style="213" customWidth="1"/>
    <col min="2327" max="2327" width="5.42578125" style="213" bestFit="1" customWidth="1"/>
    <col min="2328" max="2328" width="21.85546875" style="213" customWidth="1"/>
    <col min="2329" max="2329" width="18.7109375" style="213" bestFit="1" customWidth="1"/>
    <col min="2330" max="2330" width="23.28515625" style="213" customWidth="1"/>
    <col min="2331" max="2331" width="18" style="213" customWidth="1"/>
    <col min="2332" max="2332" width="19.7109375" style="213" customWidth="1"/>
    <col min="2333" max="2532" width="14.7109375" style="213"/>
    <col min="2533" max="2533" width="7.28515625" style="213" bestFit="1" customWidth="1"/>
    <col min="2534" max="2534" width="7.85546875" style="213" customWidth="1"/>
    <col min="2535" max="2535" width="21.28515625" style="213" customWidth="1"/>
    <col min="2536" max="2536" width="15.28515625" style="213" customWidth="1"/>
    <col min="2537" max="2537" width="18.28515625" style="213" bestFit="1" customWidth="1"/>
    <col min="2538" max="2538" width="16.7109375" style="213" customWidth="1"/>
    <col min="2539" max="2539" width="16.140625" style="213" customWidth="1"/>
    <col min="2540" max="2540" width="16.28515625" style="213" customWidth="1"/>
    <col min="2541" max="2541" width="15.140625" style="213" customWidth="1"/>
    <col min="2542" max="2542" width="14.85546875" style="213" customWidth="1"/>
    <col min="2543" max="2543" width="0" style="213" hidden="1" customWidth="1"/>
    <col min="2544" max="2544" width="14" style="213" customWidth="1"/>
    <col min="2545" max="2545" width="1.7109375" style="213" customWidth="1"/>
    <col min="2546" max="2546" width="6.140625" style="213" customWidth="1"/>
    <col min="2547" max="2547" width="22.28515625" style="213" customWidth="1"/>
    <col min="2548" max="2548" width="14.28515625" style="213" customWidth="1"/>
    <col min="2549" max="2549" width="16.140625" style="213" customWidth="1"/>
    <col min="2550" max="2550" width="12.42578125" style="213" customWidth="1"/>
    <col min="2551" max="2551" width="14.85546875" style="213" customWidth="1"/>
    <col min="2552" max="2552" width="15.28515625" style="213" customWidth="1"/>
    <col min="2553" max="2553" width="15.85546875" style="213" customWidth="1"/>
    <col min="2554" max="2554" width="11.5703125" style="213" customWidth="1"/>
    <col min="2555" max="2556" width="15.28515625" style="213" customWidth="1"/>
    <col min="2557" max="2557" width="18.7109375" style="213" customWidth="1"/>
    <col min="2558" max="2558" width="14.42578125" style="213" customWidth="1"/>
    <col min="2559" max="2569" width="0" style="213" hidden="1" customWidth="1"/>
    <col min="2570" max="2570" width="1.7109375" style="213" customWidth="1"/>
    <col min="2571" max="2571" width="6.140625" style="213" customWidth="1"/>
    <col min="2572" max="2572" width="27.140625" style="213" customWidth="1"/>
    <col min="2573" max="2573" width="9" style="213" customWidth="1"/>
    <col min="2574" max="2574" width="10.85546875" style="213" bestFit="1" customWidth="1"/>
    <col min="2575" max="2575" width="16.28515625" style="213" customWidth="1"/>
    <col min="2576" max="2576" width="14.28515625" style="213" customWidth="1"/>
    <col min="2577" max="2577" width="18.28515625" style="213" customWidth="1"/>
    <col min="2578" max="2578" width="20.42578125" style="213" customWidth="1"/>
    <col min="2579" max="2580" width="19.140625" style="213" customWidth="1"/>
    <col min="2581" max="2581" width="17.42578125" style="213" customWidth="1"/>
    <col min="2582" max="2582" width="2" style="213" customWidth="1"/>
    <col min="2583" max="2583" width="5.42578125" style="213" bestFit="1" customWidth="1"/>
    <col min="2584" max="2584" width="21.85546875" style="213" customWidth="1"/>
    <col min="2585" max="2585" width="18.7109375" style="213" bestFit="1" customWidth="1"/>
    <col min="2586" max="2586" width="23.28515625" style="213" customWidth="1"/>
    <col min="2587" max="2587" width="18" style="213" customWidth="1"/>
    <col min="2588" max="2588" width="19.7109375" style="213" customWidth="1"/>
    <col min="2589" max="2788" width="14.7109375" style="213"/>
    <col min="2789" max="2789" width="7.28515625" style="213" bestFit="1" customWidth="1"/>
    <col min="2790" max="2790" width="7.85546875" style="213" customWidth="1"/>
    <col min="2791" max="2791" width="21.28515625" style="213" customWidth="1"/>
    <col min="2792" max="2792" width="15.28515625" style="213" customWidth="1"/>
    <col min="2793" max="2793" width="18.28515625" style="213" bestFit="1" customWidth="1"/>
    <col min="2794" max="2794" width="16.7109375" style="213" customWidth="1"/>
    <col min="2795" max="2795" width="16.140625" style="213" customWidth="1"/>
    <col min="2796" max="2796" width="16.28515625" style="213" customWidth="1"/>
    <col min="2797" max="2797" width="15.140625" style="213" customWidth="1"/>
    <col min="2798" max="2798" width="14.85546875" style="213" customWidth="1"/>
    <col min="2799" max="2799" width="0" style="213" hidden="1" customWidth="1"/>
    <col min="2800" max="2800" width="14" style="213" customWidth="1"/>
    <col min="2801" max="2801" width="1.7109375" style="213" customWidth="1"/>
    <col min="2802" max="2802" width="6.140625" style="213" customWidth="1"/>
    <col min="2803" max="2803" width="22.28515625" style="213" customWidth="1"/>
    <col min="2804" max="2804" width="14.28515625" style="213" customWidth="1"/>
    <col min="2805" max="2805" width="16.140625" style="213" customWidth="1"/>
    <col min="2806" max="2806" width="12.42578125" style="213" customWidth="1"/>
    <col min="2807" max="2807" width="14.85546875" style="213" customWidth="1"/>
    <col min="2808" max="2808" width="15.28515625" style="213" customWidth="1"/>
    <col min="2809" max="2809" width="15.85546875" style="213" customWidth="1"/>
    <col min="2810" max="2810" width="11.5703125" style="213" customWidth="1"/>
    <col min="2811" max="2812" width="15.28515625" style="213" customWidth="1"/>
    <col min="2813" max="2813" width="18.7109375" style="213" customWidth="1"/>
    <col min="2814" max="2814" width="14.42578125" style="213" customWidth="1"/>
    <col min="2815" max="2825" width="0" style="213" hidden="1" customWidth="1"/>
    <col min="2826" max="2826" width="1.7109375" style="213" customWidth="1"/>
    <col min="2827" max="2827" width="6.140625" style="213" customWidth="1"/>
    <col min="2828" max="2828" width="27.140625" style="213" customWidth="1"/>
    <col min="2829" max="2829" width="9" style="213" customWidth="1"/>
    <col min="2830" max="2830" width="10.85546875" style="213" bestFit="1" customWidth="1"/>
    <col min="2831" max="2831" width="16.28515625" style="213" customWidth="1"/>
    <col min="2832" max="2832" width="14.28515625" style="213" customWidth="1"/>
    <col min="2833" max="2833" width="18.28515625" style="213" customWidth="1"/>
    <col min="2834" max="2834" width="20.42578125" style="213" customWidth="1"/>
    <col min="2835" max="2836" width="19.140625" style="213" customWidth="1"/>
    <col min="2837" max="2837" width="17.42578125" style="213" customWidth="1"/>
    <col min="2838" max="2838" width="2" style="213" customWidth="1"/>
    <col min="2839" max="2839" width="5.42578125" style="213" bestFit="1" customWidth="1"/>
    <col min="2840" max="2840" width="21.85546875" style="213" customWidth="1"/>
    <col min="2841" max="2841" width="18.7109375" style="213" bestFit="1" customWidth="1"/>
    <col min="2842" max="2842" width="23.28515625" style="213" customWidth="1"/>
    <col min="2843" max="2843" width="18" style="213" customWidth="1"/>
    <col min="2844" max="2844" width="19.7109375" style="213" customWidth="1"/>
    <col min="2845" max="3044" width="14.7109375" style="213"/>
    <col min="3045" max="3045" width="7.28515625" style="213" bestFit="1" customWidth="1"/>
    <col min="3046" max="3046" width="7.85546875" style="213" customWidth="1"/>
    <col min="3047" max="3047" width="21.28515625" style="213" customWidth="1"/>
    <col min="3048" max="3048" width="15.28515625" style="213" customWidth="1"/>
    <col min="3049" max="3049" width="18.28515625" style="213" bestFit="1" customWidth="1"/>
    <col min="3050" max="3050" width="16.7109375" style="213" customWidth="1"/>
    <col min="3051" max="3051" width="16.140625" style="213" customWidth="1"/>
    <col min="3052" max="3052" width="16.28515625" style="213" customWidth="1"/>
    <col min="3053" max="3053" width="15.140625" style="213" customWidth="1"/>
    <col min="3054" max="3054" width="14.85546875" style="213" customWidth="1"/>
    <col min="3055" max="3055" width="0" style="213" hidden="1" customWidth="1"/>
    <col min="3056" max="3056" width="14" style="213" customWidth="1"/>
    <col min="3057" max="3057" width="1.7109375" style="213" customWidth="1"/>
    <col min="3058" max="3058" width="6.140625" style="213" customWidth="1"/>
    <col min="3059" max="3059" width="22.28515625" style="213" customWidth="1"/>
    <col min="3060" max="3060" width="14.28515625" style="213" customWidth="1"/>
    <col min="3061" max="3061" width="16.140625" style="213" customWidth="1"/>
    <col min="3062" max="3062" width="12.42578125" style="213" customWidth="1"/>
    <col min="3063" max="3063" width="14.85546875" style="213" customWidth="1"/>
    <col min="3064" max="3064" width="15.28515625" style="213" customWidth="1"/>
    <col min="3065" max="3065" width="15.85546875" style="213" customWidth="1"/>
    <col min="3066" max="3066" width="11.5703125" style="213" customWidth="1"/>
    <col min="3067" max="3068" width="15.28515625" style="213" customWidth="1"/>
    <col min="3069" max="3069" width="18.7109375" style="213" customWidth="1"/>
    <col min="3070" max="3070" width="14.42578125" style="213" customWidth="1"/>
    <col min="3071" max="3081" width="0" style="213" hidden="1" customWidth="1"/>
    <col min="3082" max="3082" width="1.7109375" style="213" customWidth="1"/>
    <col min="3083" max="3083" width="6.140625" style="213" customWidth="1"/>
    <col min="3084" max="3084" width="27.140625" style="213" customWidth="1"/>
    <col min="3085" max="3085" width="9" style="213" customWidth="1"/>
    <col min="3086" max="3086" width="10.85546875" style="213" bestFit="1" customWidth="1"/>
    <col min="3087" max="3087" width="16.28515625" style="213" customWidth="1"/>
    <col min="3088" max="3088" width="14.28515625" style="213" customWidth="1"/>
    <col min="3089" max="3089" width="18.28515625" style="213" customWidth="1"/>
    <col min="3090" max="3090" width="20.42578125" style="213" customWidth="1"/>
    <col min="3091" max="3092" width="19.140625" style="213" customWidth="1"/>
    <col min="3093" max="3093" width="17.42578125" style="213" customWidth="1"/>
    <col min="3094" max="3094" width="2" style="213" customWidth="1"/>
    <col min="3095" max="3095" width="5.42578125" style="213" bestFit="1" customWidth="1"/>
    <col min="3096" max="3096" width="21.85546875" style="213" customWidth="1"/>
    <col min="3097" max="3097" width="18.7109375" style="213" bestFit="1" customWidth="1"/>
    <col min="3098" max="3098" width="23.28515625" style="213" customWidth="1"/>
    <col min="3099" max="3099" width="18" style="213" customWidth="1"/>
    <col min="3100" max="3100" width="19.7109375" style="213" customWidth="1"/>
    <col min="3101" max="3300" width="14.7109375" style="213"/>
    <col min="3301" max="3301" width="7.28515625" style="213" bestFit="1" customWidth="1"/>
    <col min="3302" max="3302" width="7.85546875" style="213" customWidth="1"/>
    <col min="3303" max="3303" width="21.28515625" style="213" customWidth="1"/>
    <col min="3304" max="3304" width="15.28515625" style="213" customWidth="1"/>
    <col min="3305" max="3305" width="18.28515625" style="213" bestFit="1" customWidth="1"/>
    <col min="3306" max="3306" width="16.7109375" style="213" customWidth="1"/>
    <col min="3307" max="3307" width="16.140625" style="213" customWidth="1"/>
    <col min="3308" max="3308" width="16.28515625" style="213" customWidth="1"/>
    <col min="3309" max="3309" width="15.140625" style="213" customWidth="1"/>
    <col min="3310" max="3310" width="14.85546875" style="213" customWidth="1"/>
    <col min="3311" max="3311" width="0" style="213" hidden="1" customWidth="1"/>
    <col min="3312" max="3312" width="14" style="213" customWidth="1"/>
    <col min="3313" max="3313" width="1.7109375" style="213" customWidth="1"/>
    <col min="3314" max="3314" width="6.140625" style="213" customWidth="1"/>
    <col min="3315" max="3315" width="22.28515625" style="213" customWidth="1"/>
    <col min="3316" max="3316" width="14.28515625" style="213" customWidth="1"/>
    <col min="3317" max="3317" width="16.140625" style="213" customWidth="1"/>
    <col min="3318" max="3318" width="12.42578125" style="213" customWidth="1"/>
    <col min="3319" max="3319" width="14.85546875" style="213" customWidth="1"/>
    <col min="3320" max="3320" width="15.28515625" style="213" customWidth="1"/>
    <col min="3321" max="3321" width="15.85546875" style="213" customWidth="1"/>
    <col min="3322" max="3322" width="11.5703125" style="213" customWidth="1"/>
    <col min="3323" max="3324" width="15.28515625" style="213" customWidth="1"/>
    <col min="3325" max="3325" width="18.7109375" style="213" customWidth="1"/>
    <col min="3326" max="3326" width="14.42578125" style="213" customWidth="1"/>
    <col min="3327" max="3337" width="0" style="213" hidden="1" customWidth="1"/>
    <col min="3338" max="3338" width="1.7109375" style="213" customWidth="1"/>
    <col min="3339" max="3339" width="6.140625" style="213" customWidth="1"/>
    <col min="3340" max="3340" width="27.140625" style="213" customWidth="1"/>
    <col min="3341" max="3341" width="9" style="213" customWidth="1"/>
    <col min="3342" max="3342" width="10.85546875" style="213" bestFit="1" customWidth="1"/>
    <col min="3343" max="3343" width="16.28515625" style="213" customWidth="1"/>
    <col min="3344" max="3344" width="14.28515625" style="213" customWidth="1"/>
    <col min="3345" max="3345" width="18.28515625" style="213" customWidth="1"/>
    <col min="3346" max="3346" width="20.42578125" style="213" customWidth="1"/>
    <col min="3347" max="3348" width="19.140625" style="213" customWidth="1"/>
    <col min="3349" max="3349" width="17.42578125" style="213" customWidth="1"/>
    <col min="3350" max="3350" width="2" style="213" customWidth="1"/>
    <col min="3351" max="3351" width="5.42578125" style="213" bestFit="1" customWidth="1"/>
    <col min="3352" max="3352" width="21.85546875" style="213" customWidth="1"/>
    <col min="3353" max="3353" width="18.7109375" style="213" bestFit="1" customWidth="1"/>
    <col min="3354" max="3354" width="23.28515625" style="213" customWidth="1"/>
    <col min="3355" max="3355" width="18" style="213" customWidth="1"/>
    <col min="3356" max="3356" width="19.7109375" style="213" customWidth="1"/>
    <col min="3357" max="3556" width="14.7109375" style="213"/>
    <col min="3557" max="3557" width="7.28515625" style="213" bestFit="1" customWidth="1"/>
    <col min="3558" max="3558" width="7.85546875" style="213" customWidth="1"/>
    <col min="3559" max="3559" width="21.28515625" style="213" customWidth="1"/>
    <col min="3560" max="3560" width="15.28515625" style="213" customWidth="1"/>
    <col min="3561" max="3561" width="18.28515625" style="213" bestFit="1" customWidth="1"/>
    <col min="3562" max="3562" width="16.7109375" style="213" customWidth="1"/>
    <col min="3563" max="3563" width="16.140625" style="213" customWidth="1"/>
    <col min="3564" max="3564" width="16.28515625" style="213" customWidth="1"/>
    <col min="3565" max="3565" width="15.140625" style="213" customWidth="1"/>
    <col min="3566" max="3566" width="14.85546875" style="213" customWidth="1"/>
    <col min="3567" max="3567" width="0" style="213" hidden="1" customWidth="1"/>
    <col min="3568" max="3568" width="14" style="213" customWidth="1"/>
    <col min="3569" max="3569" width="1.7109375" style="213" customWidth="1"/>
    <col min="3570" max="3570" width="6.140625" style="213" customWidth="1"/>
    <col min="3571" max="3571" width="22.28515625" style="213" customWidth="1"/>
    <col min="3572" max="3572" width="14.28515625" style="213" customWidth="1"/>
    <col min="3573" max="3573" width="16.140625" style="213" customWidth="1"/>
    <col min="3574" max="3574" width="12.42578125" style="213" customWidth="1"/>
    <col min="3575" max="3575" width="14.85546875" style="213" customWidth="1"/>
    <col min="3576" max="3576" width="15.28515625" style="213" customWidth="1"/>
    <col min="3577" max="3577" width="15.85546875" style="213" customWidth="1"/>
    <col min="3578" max="3578" width="11.5703125" style="213" customWidth="1"/>
    <col min="3579" max="3580" width="15.28515625" style="213" customWidth="1"/>
    <col min="3581" max="3581" width="18.7109375" style="213" customWidth="1"/>
    <col min="3582" max="3582" width="14.42578125" style="213" customWidth="1"/>
    <col min="3583" max="3593" width="0" style="213" hidden="1" customWidth="1"/>
    <col min="3594" max="3594" width="1.7109375" style="213" customWidth="1"/>
    <col min="3595" max="3595" width="6.140625" style="213" customWidth="1"/>
    <col min="3596" max="3596" width="27.140625" style="213" customWidth="1"/>
    <col min="3597" max="3597" width="9" style="213" customWidth="1"/>
    <col min="3598" max="3598" width="10.85546875" style="213" bestFit="1" customWidth="1"/>
    <col min="3599" max="3599" width="16.28515625" style="213" customWidth="1"/>
    <col min="3600" max="3600" width="14.28515625" style="213" customWidth="1"/>
    <col min="3601" max="3601" width="18.28515625" style="213" customWidth="1"/>
    <col min="3602" max="3602" width="20.42578125" style="213" customWidth="1"/>
    <col min="3603" max="3604" width="19.140625" style="213" customWidth="1"/>
    <col min="3605" max="3605" width="17.42578125" style="213" customWidth="1"/>
    <col min="3606" max="3606" width="2" style="213" customWidth="1"/>
    <col min="3607" max="3607" width="5.42578125" style="213" bestFit="1" customWidth="1"/>
    <col min="3608" max="3608" width="21.85546875" style="213" customWidth="1"/>
    <col min="3609" max="3609" width="18.7109375" style="213" bestFit="1" customWidth="1"/>
    <col min="3610" max="3610" width="23.28515625" style="213" customWidth="1"/>
    <col min="3611" max="3611" width="18" style="213" customWidth="1"/>
    <col min="3612" max="3612" width="19.7109375" style="213" customWidth="1"/>
    <col min="3613" max="3812" width="14.7109375" style="213"/>
    <col min="3813" max="3813" width="7.28515625" style="213" bestFit="1" customWidth="1"/>
    <col min="3814" max="3814" width="7.85546875" style="213" customWidth="1"/>
    <col min="3815" max="3815" width="21.28515625" style="213" customWidth="1"/>
    <col min="3816" max="3816" width="15.28515625" style="213" customWidth="1"/>
    <col min="3817" max="3817" width="18.28515625" style="213" bestFit="1" customWidth="1"/>
    <col min="3818" max="3818" width="16.7109375" style="213" customWidth="1"/>
    <col min="3819" max="3819" width="16.140625" style="213" customWidth="1"/>
    <col min="3820" max="3820" width="16.28515625" style="213" customWidth="1"/>
    <col min="3821" max="3821" width="15.140625" style="213" customWidth="1"/>
    <col min="3822" max="3822" width="14.85546875" style="213" customWidth="1"/>
    <col min="3823" max="3823" width="0" style="213" hidden="1" customWidth="1"/>
    <col min="3824" max="3824" width="14" style="213" customWidth="1"/>
    <col min="3825" max="3825" width="1.7109375" style="213" customWidth="1"/>
    <col min="3826" max="3826" width="6.140625" style="213" customWidth="1"/>
    <col min="3827" max="3827" width="22.28515625" style="213" customWidth="1"/>
    <col min="3828" max="3828" width="14.28515625" style="213" customWidth="1"/>
    <col min="3829" max="3829" width="16.140625" style="213" customWidth="1"/>
    <col min="3830" max="3830" width="12.42578125" style="213" customWidth="1"/>
    <col min="3831" max="3831" width="14.85546875" style="213" customWidth="1"/>
    <col min="3832" max="3832" width="15.28515625" style="213" customWidth="1"/>
    <col min="3833" max="3833" width="15.85546875" style="213" customWidth="1"/>
    <col min="3834" max="3834" width="11.5703125" style="213" customWidth="1"/>
    <col min="3835" max="3836" width="15.28515625" style="213" customWidth="1"/>
    <col min="3837" max="3837" width="18.7109375" style="213" customWidth="1"/>
    <col min="3838" max="3838" width="14.42578125" style="213" customWidth="1"/>
    <col min="3839" max="3849" width="0" style="213" hidden="1" customWidth="1"/>
    <col min="3850" max="3850" width="1.7109375" style="213" customWidth="1"/>
    <col min="3851" max="3851" width="6.140625" style="213" customWidth="1"/>
    <col min="3852" max="3852" width="27.140625" style="213" customWidth="1"/>
    <col min="3853" max="3853" width="9" style="213" customWidth="1"/>
    <col min="3854" max="3854" width="10.85546875" style="213" bestFit="1" customWidth="1"/>
    <col min="3855" max="3855" width="16.28515625" style="213" customWidth="1"/>
    <col min="3856" max="3856" width="14.28515625" style="213" customWidth="1"/>
    <col min="3857" max="3857" width="18.28515625" style="213" customWidth="1"/>
    <col min="3858" max="3858" width="20.42578125" style="213" customWidth="1"/>
    <col min="3859" max="3860" width="19.140625" style="213" customWidth="1"/>
    <col min="3861" max="3861" width="17.42578125" style="213" customWidth="1"/>
    <col min="3862" max="3862" width="2" style="213" customWidth="1"/>
    <col min="3863" max="3863" width="5.42578125" style="213" bestFit="1" customWidth="1"/>
    <col min="3864" max="3864" width="21.85546875" style="213" customWidth="1"/>
    <col min="3865" max="3865" width="18.7109375" style="213" bestFit="1" customWidth="1"/>
    <col min="3866" max="3866" width="23.28515625" style="213" customWidth="1"/>
    <col min="3867" max="3867" width="18" style="213" customWidth="1"/>
    <col min="3868" max="3868" width="19.7109375" style="213" customWidth="1"/>
    <col min="3869" max="4068" width="14.7109375" style="213"/>
    <col min="4069" max="4069" width="7.28515625" style="213" bestFit="1" customWidth="1"/>
    <col min="4070" max="4070" width="7.85546875" style="213" customWidth="1"/>
    <col min="4071" max="4071" width="21.28515625" style="213" customWidth="1"/>
    <col min="4072" max="4072" width="15.28515625" style="213" customWidth="1"/>
    <col min="4073" max="4073" width="18.28515625" style="213" bestFit="1" customWidth="1"/>
    <col min="4074" max="4074" width="16.7109375" style="213" customWidth="1"/>
    <col min="4075" max="4075" width="16.140625" style="213" customWidth="1"/>
    <col min="4076" max="4076" width="16.28515625" style="213" customWidth="1"/>
    <col min="4077" max="4077" width="15.140625" style="213" customWidth="1"/>
    <col min="4078" max="4078" width="14.85546875" style="213" customWidth="1"/>
    <col min="4079" max="4079" width="0" style="213" hidden="1" customWidth="1"/>
    <col min="4080" max="4080" width="14" style="213" customWidth="1"/>
    <col min="4081" max="4081" width="1.7109375" style="213" customWidth="1"/>
    <col min="4082" max="4082" width="6.140625" style="213" customWidth="1"/>
    <col min="4083" max="4083" width="22.28515625" style="213" customWidth="1"/>
    <col min="4084" max="4084" width="14.28515625" style="213" customWidth="1"/>
    <col min="4085" max="4085" width="16.140625" style="213" customWidth="1"/>
    <col min="4086" max="4086" width="12.42578125" style="213" customWidth="1"/>
    <col min="4087" max="4087" width="14.85546875" style="213" customWidth="1"/>
    <col min="4088" max="4088" width="15.28515625" style="213" customWidth="1"/>
    <col min="4089" max="4089" width="15.85546875" style="213" customWidth="1"/>
    <col min="4090" max="4090" width="11.5703125" style="213" customWidth="1"/>
    <col min="4091" max="4092" width="15.28515625" style="213" customWidth="1"/>
    <col min="4093" max="4093" width="18.7109375" style="213" customWidth="1"/>
    <col min="4094" max="4094" width="14.42578125" style="213" customWidth="1"/>
    <col min="4095" max="4105" width="0" style="213" hidden="1" customWidth="1"/>
    <col min="4106" max="4106" width="1.7109375" style="213" customWidth="1"/>
    <col min="4107" max="4107" width="6.140625" style="213" customWidth="1"/>
    <col min="4108" max="4108" width="27.140625" style="213" customWidth="1"/>
    <col min="4109" max="4109" width="9" style="213" customWidth="1"/>
    <col min="4110" max="4110" width="10.85546875" style="213" bestFit="1" customWidth="1"/>
    <col min="4111" max="4111" width="16.28515625" style="213" customWidth="1"/>
    <col min="4112" max="4112" width="14.28515625" style="213" customWidth="1"/>
    <col min="4113" max="4113" width="18.28515625" style="213" customWidth="1"/>
    <col min="4114" max="4114" width="20.42578125" style="213" customWidth="1"/>
    <col min="4115" max="4116" width="19.140625" style="213" customWidth="1"/>
    <col min="4117" max="4117" width="17.42578125" style="213" customWidth="1"/>
    <col min="4118" max="4118" width="2" style="213" customWidth="1"/>
    <col min="4119" max="4119" width="5.42578125" style="213" bestFit="1" customWidth="1"/>
    <col min="4120" max="4120" width="21.85546875" style="213" customWidth="1"/>
    <col min="4121" max="4121" width="18.7109375" style="213" bestFit="1" customWidth="1"/>
    <col min="4122" max="4122" width="23.28515625" style="213" customWidth="1"/>
    <col min="4123" max="4123" width="18" style="213" customWidth="1"/>
    <col min="4124" max="4124" width="19.7109375" style="213" customWidth="1"/>
    <col min="4125" max="4324" width="14.7109375" style="213"/>
    <col min="4325" max="4325" width="7.28515625" style="213" bestFit="1" customWidth="1"/>
    <col min="4326" max="4326" width="7.85546875" style="213" customWidth="1"/>
    <col min="4327" max="4327" width="21.28515625" style="213" customWidth="1"/>
    <col min="4328" max="4328" width="15.28515625" style="213" customWidth="1"/>
    <col min="4329" max="4329" width="18.28515625" style="213" bestFit="1" customWidth="1"/>
    <col min="4330" max="4330" width="16.7109375" style="213" customWidth="1"/>
    <col min="4331" max="4331" width="16.140625" style="213" customWidth="1"/>
    <col min="4332" max="4332" width="16.28515625" style="213" customWidth="1"/>
    <col min="4333" max="4333" width="15.140625" style="213" customWidth="1"/>
    <col min="4334" max="4334" width="14.85546875" style="213" customWidth="1"/>
    <col min="4335" max="4335" width="0" style="213" hidden="1" customWidth="1"/>
    <col min="4336" max="4336" width="14" style="213" customWidth="1"/>
    <col min="4337" max="4337" width="1.7109375" style="213" customWidth="1"/>
    <col min="4338" max="4338" width="6.140625" style="213" customWidth="1"/>
    <col min="4339" max="4339" width="22.28515625" style="213" customWidth="1"/>
    <col min="4340" max="4340" width="14.28515625" style="213" customWidth="1"/>
    <col min="4341" max="4341" width="16.140625" style="213" customWidth="1"/>
    <col min="4342" max="4342" width="12.42578125" style="213" customWidth="1"/>
    <col min="4343" max="4343" width="14.85546875" style="213" customWidth="1"/>
    <col min="4344" max="4344" width="15.28515625" style="213" customWidth="1"/>
    <col min="4345" max="4345" width="15.85546875" style="213" customWidth="1"/>
    <col min="4346" max="4346" width="11.5703125" style="213" customWidth="1"/>
    <col min="4347" max="4348" width="15.28515625" style="213" customWidth="1"/>
    <col min="4349" max="4349" width="18.7109375" style="213" customWidth="1"/>
    <col min="4350" max="4350" width="14.42578125" style="213" customWidth="1"/>
    <col min="4351" max="4361" width="0" style="213" hidden="1" customWidth="1"/>
    <col min="4362" max="4362" width="1.7109375" style="213" customWidth="1"/>
    <col min="4363" max="4363" width="6.140625" style="213" customWidth="1"/>
    <col min="4364" max="4364" width="27.140625" style="213" customWidth="1"/>
    <col min="4365" max="4365" width="9" style="213" customWidth="1"/>
    <col min="4366" max="4366" width="10.85546875" style="213" bestFit="1" customWidth="1"/>
    <col min="4367" max="4367" width="16.28515625" style="213" customWidth="1"/>
    <col min="4368" max="4368" width="14.28515625" style="213" customWidth="1"/>
    <col min="4369" max="4369" width="18.28515625" style="213" customWidth="1"/>
    <col min="4370" max="4370" width="20.42578125" style="213" customWidth="1"/>
    <col min="4371" max="4372" width="19.140625" style="213" customWidth="1"/>
    <col min="4373" max="4373" width="17.42578125" style="213" customWidth="1"/>
    <col min="4374" max="4374" width="2" style="213" customWidth="1"/>
    <col min="4375" max="4375" width="5.42578125" style="213" bestFit="1" customWidth="1"/>
    <col min="4376" max="4376" width="21.85546875" style="213" customWidth="1"/>
    <col min="4377" max="4377" width="18.7109375" style="213" bestFit="1" customWidth="1"/>
    <col min="4378" max="4378" width="23.28515625" style="213" customWidth="1"/>
    <col min="4379" max="4379" width="18" style="213" customWidth="1"/>
    <col min="4380" max="4380" width="19.7109375" style="213" customWidth="1"/>
    <col min="4381" max="4580" width="14.7109375" style="213"/>
    <col min="4581" max="4581" width="7.28515625" style="213" bestFit="1" customWidth="1"/>
    <col min="4582" max="4582" width="7.85546875" style="213" customWidth="1"/>
    <col min="4583" max="4583" width="21.28515625" style="213" customWidth="1"/>
    <col min="4584" max="4584" width="15.28515625" style="213" customWidth="1"/>
    <col min="4585" max="4585" width="18.28515625" style="213" bestFit="1" customWidth="1"/>
    <col min="4586" max="4586" width="16.7109375" style="213" customWidth="1"/>
    <col min="4587" max="4587" width="16.140625" style="213" customWidth="1"/>
    <col min="4588" max="4588" width="16.28515625" style="213" customWidth="1"/>
    <col min="4589" max="4589" width="15.140625" style="213" customWidth="1"/>
    <col min="4590" max="4590" width="14.85546875" style="213" customWidth="1"/>
    <col min="4591" max="4591" width="0" style="213" hidden="1" customWidth="1"/>
    <col min="4592" max="4592" width="14" style="213" customWidth="1"/>
    <col min="4593" max="4593" width="1.7109375" style="213" customWidth="1"/>
    <col min="4594" max="4594" width="6.140625" style="213" customWidth="1"/>
    <col min="4595" max="4595" width="22.28515625" style="213" customWidth="1"/>
    <col min="4596" max="4596" width="14.28515625" style="213" customWidth="1"/>
    <col min="4597" max="4597" width="16.140625" style="213" customWidth="1"/>
    <col min="4598" max="4598" width="12.42578125" style="213" customWidth="1"/>
    <col min="4599" max="4599" width="14.85546875" style="213" customWidth="1"/>
    <col min="4600" max="4600" width="15.28515625" style="213" customWidth="1"/>
    <col min="4601" max="4601" width="15.85546875" style="213" customWidth="1"/>
    <col min="4602" max="4602" width="11.5703125" style="213" customWidth="1"/>
    <col min="4603" max="4604" width="15.28515625" style="213" customWidth="1"/>
    <col min="4605" max="4605" width="18.7109375" style="213" customWidth="1"/>
    <col min="4606" max="4606" width="14.42578125" style="213" customWidth="1"/>
    <col min="4607" max="4617" width="0" style="213" hidden="1" customWidth="1"/>
    <col min="4618" max="4618" width="1.7109375" style="213" customWidth="1"/>
    <col min="4619" max="4619" width="6.140625" style="213" customWidth="1"/>
    <col min="4620" max="4620" width="27.140625" style="213" customWidth="1"/>
    <col min="4621" max="4621" width="9" style="213" customWidth="1"/>
    <col min="4622" max="4622" width="10.85546875" style="213" bestFit="1" customWidth="1"/>
    <col min="4623" max="4623" width="16.28515625" style="213" customWidth="1"/>
    <col min="4624" max="4624" width="14.28515625" style="213" customWidth="1"/>
    <col min="4625" max="4625" width="18.28515625" style="213" customWidth="1"/>
    <col min="4626" max="4626" width="20.42578125" style="213" customWidth="1"/>
    <col min="4627" max="4628" width="19.140625" style="213" customWidth="1"/>
    <col min="4629" max="4629" width="17.42578125" style="213" customWidth="1"/>
    <col min="4630" max="4630" width="2" style="213" customWidth="1"/>
    <col min="4631" max="4631" width="5.42578125" style="213" bestFit="1" customWidth="1"/>
    <col min="4632" max="4632" width="21.85546875" style="213" customWidth="1"/>
    <col min="4633" max="4633" width="18.7109375" style="213" bestFit="1" customWidth="1"/>
    <col min="4634" max="4634" width="23.28515625" style="213" customWidth="1"/>
    <col min="4635" max="4635" width="18" style="213" customWidth="1"/>
    <col min="4636" max="4636" width="19.7109375" style="213" customWidth="1"/>
    <col min="4637" max="4836" width="14.7109375" style="213"/>
    <col min="4837" max="4837" width="7.28515625" style="213" bestFit="1" customWidth="1"/>
    <col min="4838" max="4838" width="7.85546875" style="213" customWidth="1"/>
    <col min="4839" max="4839" width="21.28515625" style="213" customWidth="1"/>
    <col min="4840" max="4840" width="15.28515625" style="213" customWidth="1"/>
    <col min="4841" max="4841" width="18.28515625" style="213" bestFit="1" customWidth="1"/>
    <col min="4842" max="4842" width="16.7109375" style="213" customWidth="1"/>
    <col min="4843" max="4843" width="16.140625" style="213" customWidth="1"/>
    <col min="4844" max="4844" width="16.28515625" style="213" customWidth="1"/>
    <col min="4845" max="4845" width="15.140625" style="213" customWidth="1"/>
    <col min="4846" max="4846" width="14.85546875" style="213" customWidth="1"/>
    <col min="4847" max="4847" width="0" style="213" hidden="1" customWidth="1"/>
    <col min="4848" max="4848" width="14" style="213" customWidth="1"/>
    <col min="4849" max="4849" width="1.7109375" style="213" customWidth="1"/>
    <col min="4850" max="4850" width="6.140625" style="213" customWidth="1"/>
    <col min="4851" max="4851" width="22.28515625" style="213" customWidth="1"/>
    <col min="4852" max="4852" width="14.28515625" style="213" customWidth="1"/>
    <col min="4853" max="4853" width="16.140625" style="213" customWidth="1"/>
    <col min="4854" max="4854" width="12.42578125" style="213" customWidth="1"/>
    <col min="4855" max="4855" width="14.85546875" style="213" customWidth="1"/>
    <col min="4856" max="4856" width="15.28515625" style="213" customWidth="1"/>
    <col min="4857" max="4857" width="15.85546875" style="213" customWidth="1"/>
    <col min="4858" max="4858" width="11.5703125" style="213" customWidth="1"/>
    <col min="4859" max="4860" width="15.28515625" style="213" customWidth="1"/>
    <col min="4861" max="4861" width="18.7109375" style="213" customWidth="1"/>
    <col min="4862" max="4862" width="14.42578125" style="213" customWidth="1"/>
    <col min="4863" max="4873" width="0" style="213" hidden="1" customWidth="1"/>
    <col min="4874" max="4874" width="1.7109375" style="213" customWidth="1"/>
    <col min="4875" max="4875" width="6.140625" style="213" customWidth="1"/>
    <col min="4876" max="4876" width="27.140625" style="213" customWidth="1"/>
    <col min="4877" max="4877" width="9" style="213" customWidth="1"/>
    <col min="4878" max="4878" width="10.85546875" style="213" bestFit="1" customWidth="1"/>
    <col min="4879" max="4879" width="16.28515625" style="213" customWidth="1"/>
    <col min="4880" max="4880" width="14.28515625" style="213" customWidth="1"/>
    <col min="4881" max="4881" width="18.28515625" style="213" customWidth="1"/>
    <col min="4882" max="4882" width="20.42578125" style="213" customWidth="1"/>
    <col min="4883" max="4884" width="19.140625" style="213" customWidth="1"/>
    <col min="4885" max="4885" width="17.42578125" style="213" customWidth="1"/>
    <col min="4886" max="4886" width="2" style="213" customWidth="1"/>
    <col min="4887" max="4887" width="5.42578125" style="213" bestFit="1" customWidth="1"/>
    <col min="4888" max="4888" width="21.85546875" style="213" customWidth="1"/>
    <col min="4889" max="4889" width="18.7109375" style="213" bestFit="1" customWidth="1"/>
    <col min="4890" max="4890" width="23.28515625" style="213" customWidth="1"/>
    <col min="4891" max="4891" width="18" style="213" customWidth="1"/>
    <col min="4892" max="4892" width="19.7109375" style="213" customWidth="1"/>
    <col min="4893" max="5092" width="14.7109375" style="213"/>
    <col min="5093" max="5093" width="7.28515625" style="213" bestFit="1" customWidth="1"/>
    <col min="5094" max="5094" width="7.85546875" style="213" customWidth="1"/>
    <col min="5095" max="5095" width="21.28515625" style="213" customWidth="1"/>
    <col min="5096" max="5096" width="15.28515625" style="213" customWidth="1"/>
    <col min="5097" max="5097" width="18.28515625" style="213" bestFit="1" customWidth="1"/>
    <col min="5098" max="5098" width="16.7109375" style="213" customWidth="1"/>
    <col min="5099" max="5099" width="16.140625" style="213" customWidth="1"/>
    <col min="5100" max="5100" width="16.28515625" style="213" customWidth="1"/>
    <col min="5101" max="5101" width="15.140625" style="213" customWidth="1"/>
    <col min="5102" max="5102" width="14.85546875" style="213" customWidth="1"/>
    <col min="5103" max="5103" width="0" style="213" hidden="1" customWidth="1"/>
    <col min="5104" max="5104" width="14" style="213" customWidth="1"/>
    <col min="5105" max="5105" width="1.7109375" style="213" customWidth="1"/>
    <col min="5106" max="5106" width="6.140625" style="213" customWidth="1"/>
    <col min="5107" max="5107" width="22.28515625" style="213" customWidth="1"/>
    <col min="5108" max="5108" width="14.28515625" style="213" customWidth="1"/>
    <col min="5109" max="5109" width="16.140625" style="213" customWidth="1"/>
    <col min="5110" max="5110" width="12.42578125" style="213" customWidth="1"/>
    <col min="5111" max="5111" width="14.85546875" style="213" customWidth="1"/>
    <col min="5112" max="5112" width="15.28515625" style="213" customWidth="1"/>
    <col min="5113" max="5113" width="15.85546875" style="213" customWidth="1"/>
    <col min="5114" max="5114" width="11.5703125" style="213" customWidth="1"/>
    <col min="5115" max="5116" width="15.28515625" style="213" customWidth="1"/>
    <col min="5117" max="5117" width="18.7109375" style="213" customWidth="1"/>
    <col min="5118" max="5118" width="14.42578125" style="213" customWidth="1"/>
    <col min="5119" max="5129" width="0" style="213" hidden="1" customWidth="1"/>
    <col min="5130" max="5130" width="1.7109375" style="213" customWidth="1"/>
    <col min="5131" max="5131" width="6.140625" style="213" customWidth="1"/>
    <col min="5132" max="5132" width="27.140625" style="213" customWidth="1"/>
    <col min="5133" max="5133" width="9" style="213" customWidth="1"/>
    <col min="5134" max="5134" width="10.85546875" style="213" bestFit="1" customWidth="1"/>
    <col min="5135" max="5135" width="16.28515625" style="213" customWidth="1"/>
    <col min="5136" max="5136" width="14.28515625" style="213" customWidth="1"/>
    <col min="5137" max="5137" width="18.28515625" style="213" customWidth="1"/>
    <col min="5138" max="5138" width="20.42578125" style="213" customWidth="1"/>
    <col min="5139" max="5140" width="19.140625" style="213" customWidth="1"/>
    <col min="5141" max="5141" width="17.42578125" style="213" customWidth="1"/>
    <col min="5142" max="5142" width="2" style="213" customWidth="1"/>
    <col min="5143" max="5143" width="5.42578125" style="213" bestFit="1" customWidth="1"/>
    <col min="5144" max="5144" width="21.85546875" style="213" customWidth="1"/>
    <col min="5145" max="5145" width="18.7109375" style="213" bestFit="1" customWidth="1"/>
    <col min="5146" max="5146" width="23.28515625" style="213" customWidth="1"/>
    <col min="5147" max="5147" width="18" style="213" customWidth="1"/>
    <col min="5148" max="5148" width="19.7109375" style="213" customWidth="1"/>
    <col min="5149" max="5348" width="14.7109375" style="213"/>
    <col min="5349" max="5349" width="7.28515625" style="213" bestFit="1" customWidth="1"/>
    <col min="5350" max="5350" width="7.85546875" style="213" customWidth="1"/>
    <col min="5351" max="5351" width="21.28515625" style="213" customWidth="1"/>
    <col min="5352" max="5352" width="15.28515625" style="213" customWidth="1"/>
    <col min="5353" max="5353" width="18.28515625" style="213" bestFit="1" customWidth="1"/>
    <col min="5354" max="5354" width="16.7109375" style="213" customWidth="1"/>
    <col min="5355" max="5355" width="16.140625" style="213" customWidth="1"/>
    <col min="5356" max="5356" width="16.28515625" style="213" customWidth="1"/>
    <col min="5357" max="5357" width="15.140625" style="213" customWidth="1"/>
    <col min="5358" max="5358" width="14.85546875" style="213" customWidth="1"/>
    <col min="5359" max="5359" width="0" style="213" hidden="1" customWidth="1"/>
    <col min="5360" max="5360" width="14" style="213" customWidth="1"/>
    <col min="5361" max="5361" width="1.7109375" style="213" customWidth="1"/>
    <col min="5362" max="5362" width="6.140625" style="213" customWidth="1"/>
    <col min="5363" max="5363" width="22.28515625" style="213" customWidth="1"/>
    <col min="5364" max="5364" width="14.28515625" style="213" customWidth="1"/>
    <col min="5365" max="5365" width="16.140625" style="213" customWidth="1"/>
    <col min="5366" max="5366" width="12.42578125" style="213" customWidth="1"/>
    <col min="5367" max="5367" width="14.85546875" style="213" customWidth="1"/>
    <col min="5368" max="5368" width="15.28515625" style="213" customWidth="1"/>
    <col min="5369" max="5369" width="15.85546875" style="213" customWidth="1"/>
    <col min="5370" max="5370" width="11.5703125" style="213" customWidth="1"/>
    <col min="5371" max="5372" width="15.28515625" style="213" customWidth="1"/>
    <col min="5373" max="5373" width="18.7109375" style="213" customWidth="1"/>
    <col min="5374" max="5374" width="14.42578125" style="213" customWidth="1"/>
    <col min="5375" max="5385" width="0" style="213" hidden="1" customWidth="1"/>
    <col min="5386" max="5386" width="1.7109375" style="213" customWidth="1"/>
    <col min="5387" max="5387" width="6.140625" style="213" customWidth="1"/>
    <col min="5388" max="5388" width="27.140625" style="213" customWidth="1"/>
    <col min="5389" max="5389" width="9" style="213" customWidth="1"/>
    <col min="5390" max="5390" width="10.85546875" style="213" bestFit="1" customWidth="1"/>
    <col min="5391" max="5391" width="16.28515625" style="213" customWidth="1"/>
    <col min="5392" max="5392" width="14.28515625" style="213" customWidth="1"/>
    <col min="5393" max="5393" width="18.28515625" style="213" customWidth="1"/>
    <col min="5394" max="5394" width="20.42578125" style="213" customWidth="1"/>
    <col min="5395" max="5396" width="19.140625" style="213" customWidth="1"/>
    <col min="5397" max="5397" width="17.42578125" style="213" customWidth="1"/>
    <col min="5398" max="5398" width="2" style="213" customWidth="1"/>
    <col min="5399" max="5399" width="5.42578125" style="213" bestFit="1" customWidth="1"/>
    <col min="5400" max="5400" width="21.85546875" style="213" customWidth="1"/>
    <col min="5401" max="5401" width="18.7109375" style="213" bestFit="1" customWidth="1"/>
    <col min="5402" max="5402" width="23.28515625" style="213" customWidth="1"/>
    <col min="5403" max="5403" width="18" style="213" customWidth="1"/>
    <col min="5404" max="5404" width="19.7109375" style="213" customWidth="1"/>
    <col min="5405" max="5604" width="14.7109375" style="213"/>
    <col min="5605" max="5605" width="7.28515625" style="213" bestFit="1" customWidth="1"/>
    <col min="5606" max="5606" width="7.85546875" style="213" customWidth="1"/>
    <col min="5607" max="5607" width="21.28515625" style="213" customWidth="1"/>
    <col min="5608" max="5608" width="15.28515625" style="213" customWidth="1"/>
    <col min="5609" max="5609" width="18.28515625" style="213" bestFit="1" customWidth="1"/>
    <col min="5610" max="5610" width="16.7109375" style="213" customWidth="1"/>
    <col min="5611" max="5611" width="16.140625" style="213" customWidth="1"/>
    <col min="5612" max="5612" width="16.28515625" style="213" customWidth="1"/>
    <col min="5613" max="5613" width="15.140625" style="213" customWidth="1"/>
    <col min="5614" max="5614" width="14.85546875" style="213" customWidth="1"/>
    <col min="5615" max="5615" width="0" style="213" hidden="1" customWidth="1"/>
    <col min="5616" max="5616" width="14" style="213" customWidth="1"/>
    <col min="5617" max="5617" width="1.7109375" style="213" customWidth="1"/>
    <col min="5618" max="5618" width="6.140625" style="213" customWidth="1"/>
    <col min="5619" max="5619" width="22.28515625" style="213" customWidth="1"/>
    <col min="5620" max="5620" width="14.28515625" style="213" customWidth="1"/>
    <col min="5621" max="5621" width="16.140625" style="213" customWidth="1"/>
    <col min="5622" max="5622" width="12.42578125" style="213" customWidth="1"/>
    <col min="5623" max="5623" width="14.85546875" style="213" customWidth="1"/>
    <col min="5624" max="5624" width="15.28515625" style="213" customWidth="1"/>
    <col min="5625" max="5625" width="15.85546875" style="213" customWidth="1"/>
    <col min="5626" max="5626" width="11.5703125" style="213" customWidth="1"/>
    <col min="5627" max="5628" width="15.28515625" style="213" customWidth="1"/>
    <col min="5629" max="5629" width="18.7109375" style="213" customWidth="1"/>
    <col min="5630" max="5630" width="14.42578125" style="213" customWidth="1"/>
    <col min="5631" max="5641" width="0" style="213" hidden="1" customWidth="1"/>
    <col min="5642" max="5642" width="1.7109375" style="213" customWidth="1"/>
    <col min="5643" max="5643" width="6.140625" style="213" customWidth="1"/>
    <col min="5644" max="5644" width="27.140625" style="213" customWidth="1"/>
    <col min="5645" max="5645" width="9" style="213" customWidth="1"/>
    <col min="5646" max="5646" width="10.85546875" style="213" bestFit="1" customWidth="1"/>
    <col min="5647" max="5647" width="16.28515625" style="213" customWidth="1"/>
    <col min="5648" max="5648" width="14.28515625" style="213" customWidth="1"/>
    <col min="5649" max="5649" width="18.28515625" style="213" customWidth="1"/>
    <col min="5650" max="5650" width="20.42578125" style="213" customWidth="1"/>
    <col min="5651" max="5652" width="19.140625" style="213" customWidth="1"/>
    <col min="5653" max="5653" width="17.42578125" style="213" customWidth="1"/>
    <col min="5654" max="5654" width="2" style="213" customWidth="1"/>
    <col min="5655" max="5655" width="5.42578125" style="213" bestFit="1" customWidth="1"/>
    <col min="5656" max="5656" width="21.85546875" style="213" customWidth="1"/>
    <col min="5657" max="5657" width="18.7109375" style="213" bestFit="1" customWidth="1"/>
    <col min="5658" max="5658" width="23.28515625" style="213" customWidth="1"/>
    <col min="5659" max="5659" width="18" style="213" customWidth="1"/>
    <col min="5660" max="5660" width="19.7109375" style="213" customWidth="1"/>
    <col min="5661" max="5860" width="14.7109375" style="213"/>
    <col min="5861" max="5861" width="7.28515625" style="213" bestFit="1" customWidth="1"/>
    <col min="5862" max="5862" width="7.85546875" style="213" customWidth="1"/>
    <col min="5863" max="5863" width="21.28515625" style="213" customWidth="1"/>
    <col min="5864" max="5864" width="15.28515625" style="213" customWidth="1"/>
    <col min="5865" max="5865" width="18.28515625" style="213" bestFit="1" customWidth="1"/>
    <col min="5866" max="5866" width="16.7109375" style="213" customWidth="1"/>
    <col min="5867" max="5867" width="16.140625" style="213" customWidth="1"/>
    <col min="5868" max="5868" width="16.28515625" style="213" customWidth="1"/>
    <col min="5869" max="5869" width="15.140625" style="213" customWidth="1"/>
    <col min="5870" max="5870" width="14.85546875" style="213" customWidth="1"/>
    <col min="5871" max="5871" width="0" style="213" hidden="1" customWidth="1"/>
    <col min="5872" max="5872" width="14" style="213" customWidth="1"/>
    <col min="5873" max="5873" width="1.7109375" style="213" customWidth="1"/>
    <col min="5874" max="5874" width="6.140625" style="213" customWidth="1"/>
    <col min="5875" max="5875" width="22.28515625" style="213" customWidth="1"/>
    <col min="5876" max="5876" width="14.28515625" style="213" customWidth="1"/>
    <col min="5877" max="5877" width="16.140625" style="213" customWidth="1"/>
    <col min="5878" max="5878" width="12.42578125" style="213" customWidth="1"/>
    <col min="5879" max="5879" width="14.85546875" style="213" customWidth="1"/>
    <col min="5880" max="5880" width="15.28515625" style="213" customWidth="1"/>
    <col min="5881" max="5881" width="15.85546875" style="213" customWidth="1"/>
    <col min="5882" max="5882" width="11.5703125" style="213" customWidth="1"/>
    <col min="5883" max="5884" width="15.28515625" style="213" customWidth="1"/>
    <col min="5885" max="5885" width="18.7109375" style="213" customWidth="1"/>
    <col min="5886" max="5886" width="14.42578125" style="213" customWidth="1"/>
    <col min="5887" max="5897" width="0" style="213" hidden="1" customWidth="1"/>
    <col min="5898" max="5898" width="1.7109375" style="213" customWidth="1"/>
    <col min="5899" max="5899" width="6.140625" style="213" customWidth="1"/>
    <col min="5900" max="5900" width="27.140625" style="213" customWidth="1"/>
    <col min="5901" max="5901" width="9" style="213" customWidth="1"/>
    <col min="5902" max="5902" width="10.85546875" style="213" bestFit="1" customWidth="1"/>
    <col min="5903" max="5903" width="16.28515625" style="213" customWidth="1"/>
    <col min="5904" max="5904" width="14.28515625" style="213" customWidth="1"/>
    <col min="5905" max="5905" width="18.28515625" style="213" customWidth="1"/>
    <col min="5906" max="5906" width="20.42578125" style="213" customWidth="1"/>
    <col min="5907" max="5908" width="19.140625" style="213" customWidth="1"/>
    <col min="5909" max="5909" width="17.42578125" style="213" customWidth="1"/>
    <col min="5910" max="5910" width="2" style="213" customWidth="1"/>
    <col min="5911" max="5911" width="5.42578125" style="213" bestFit="1" customWidth="1"/>
    <col min="5912" max="5912" width="21.85546875" style="213" customWidth="1"/>
    <col min="5913" max="5913" width="18.7109375" style="213" bestFit="1" customWidth="1"/>
    <col min="5914" max="5914" width="23.28515625" style="213" customWidth="1"/>
    <col min="5915" max="5915" width="18" style="213" customWidth="1"/>
    <col min="5916" max="5916" width="19.7109375" style="213" customWidth="1"/>
    <col min="5917" max="6116" width="14.7109375" style="213"/>
    <col min="6117" max="6117" width="7.28515625" style="213" bestFit="1" customWidth="1"/>
    <col min="6118" max="6118" width="7.85546875" style="213" customWidth="1"/>
    <col min="6119" max="6119" width="21.28515625" style="213" customWidth="1"/>
    <col min="6120" max="6120" width="15.28515625" style="213" customWidth="1"/>
    <col min="6121" max="6121" width="18.28515625" style="213" bestFit="1" customWidth="1"/>
    <col min="6122" max="6122" width="16.7109375" style="213" customWidth="1"/>
    <col min="6123" max="6123" width="16.140625" style="213" customWidth="1"/>
    <col min="6124" max="6124" width="16.28515625" style="213" customWidth="1"/>
    <col min="6125" max="6125" width="15.140625" style="213" customWidth="1"/>
    <col min="6126" max="6126" width="14.85546875" style="213" customWidth="1"/>
    <col min="6127" max="6127" width="0" style="213" hidden="1" customWidth="1"/>
    <col min="6128" max="6128" width="14" style="213" customWidth="1"/>
    <col min="6129" max="6129" width="1.7109375" style="213" customWidth="1"/>
    <col min="6130" max="6130" width="6.140625" style="213" customWidth="1"/>
    <col min="6131" max="6131" width="22.28515625" style="213" customWidth="1"/>
    <col min="6132" max="6132" width="14.28515625" style="213" customWidth="1"/>
    <col min="6133" max="6133" width="16.140625" style="213" customWidth="1"/>
    <col min="6134" max="6134" width="12.42578125" style="213" customWidth="1"/>
    <col min="6135" max="6135" width="14.85546875" style="213" customWidth="1"/>
    <col min="6136" max="6136" width="15.28515625" style="213" customWidth="1"/>
    <col min="6137" max="6137" width="15.85546875" style="213" customWidth="1"/>
    <col min="6138" max="6138" width="11.5703125" style="213" customWidth="1"/>
    <col min="6139" max="6140" width="15.28515625" style="213" customWidth="1"/>
    <col min="6141" max="6141" width="18.7109375" style="213" customWidth="1"/>
    <col min="6142" max="6142" width="14.42578125" style="213" customWidth="1"/>
    <col min="6143" max="6153" width="0" style="213" hidden="1" customWidth="1"/>
    <col min="6154" max="6154" width="1.7109375" style="213" customWidth="1"/>
    <col min="6155" max="6155" width="6.140625" style="213" customWidth="1"/>
    <col min="6156" max="6156" width="27.140625" style="213" customWidth="1"/>
    <col min="6157" max="6157" width="9" style="213" customWidth="1"/>
    <col min="6158" max="6158" width="10.85546875" style="213" bestFit="1" customWidth="1"/>
    <col min="6159" max="6159" width="16.28515625" style="213" customWidth="1"/>
    <col min="6160" max="6160" width="14.28515625" style="213" customWidth="1"/>
    <col min="6161" max="6161" width="18.28515625" style="213" customWidth="1"/>
    <col min="6162" max="6162" width="20.42578125" style="213" customWidth="1"/>
    <col min="6163" max="6164" width="19.140625" style="213" customWidth="1"/>
    <col min="6165" max="6165" width="17.42578125" style="213" customWidth="1"/>
    <col min="6166" max="6166" width="2" style="213" customWidth="1"/>
    <col min="6167" max="6167" width="5.42578125" style="213" bestFit="1" customWidth="1"/>
    <col min="6168" max="6168" width="21.85546875" style="213" customWidth="1"/>
    <col min="6169" max="6169" width="18.7109375" style="213" bestFit="1" customWidth="1"/>
    <col min="6170" max="6170" width="23.28515625" style="213" customWidth="1"/>
    <col min="6171" max="6171" width="18" style="213" customWidth="1"/>
    <col min="6172" max="6172" width="19.7109375" style="213" customWidth="1"/>
    <col min="6173" max="6372" width="14.7109375" style="213"/>
    <col min="6373" max="6373" width="7.28515625" style="213" bestFit="1" customWidth="1"/>
    <col min="6374" max="6374" width="7.85546875" style="213" customWidth="1"/>
    <col min="6375" max="6375" width="21.28515625" style="213" customWidth="1"/>
    <col min="6376" max="6376" width="15.28515625" style="213" customWidth="1"/>
    <col min="6377" max="6377" width="18.28515625" style="213" bestFit="1" customWidth="1"/>
    <col min="6378" max="6378" width="16.7109375" style="213" customWidth="1"/>
    <col min="6379" max="6379" width="16.140625" style="213" customWidth="1"/>
    <col min="6380" max="6380" width="16.28515625" style="213" customWidth="1"/>
    <col min="6381" max="6381" width="15.140625" style="213" customWidth="1"/>
    <col min="6382" max="6382" width="14.85546875" style="213" customWidth="1"/>
    <col min="6383" max="6383" width="0" style="213" hidden="1" customWidth="1"/>
    <col min="6384" max="6384" width="14" style="213" customWidth="1"/>
    <col min="6385" max="6385" width="1.7109375" style="213" customWidth="1"/>
    <col min="6386" max="6386" width="6.140625" style="213" customWidth="1"/>
    <col min="6387" max="6387" width="22.28515625" style="213" customWidth="1"/>
    <col min="6388" max="6388" width="14.28515625" style="213" customWidth="1"/>
    <col min="6389" max="6389" width="16.140625" style="213" customWidth="1"/>
    <col min="6390" max="6390" width="12.42578125" style="213" customWidth="1"/>
    <col min="6391" max="6391" width="14.85546875" style="213" customWidth="1"/>
    <col min="6392" max="6392" width="15.28515625" style="213" customWidth="1"/>
    <col min="6393" max="6393" width="15.85546875" style="213" customWidth="1"/>
    <col min="6394" max="6394" width="11.5703125" style="213" customWidth="1"/>
    <col min="6395" max="6396" width="15.28515625" style="213" customWidth="1"/>
    <col min="6397" max="6397" width="18.7109375" style="213" customWidth="1"/>
    <col min="6398" max="6398" width="14.42578125" style="213" customWidth="1"/>
    <col min="6399" max="6409" width="0" style="213" hidden="1" customWidth="1"/>
    <col min="6410" max="6410" width="1.7109375" style="213" customWidth="1"/>
    <col min="6411" max="6411" width="6.140625" style="213" customWidth="1"/>
    <col min="6412" max="6412" width="27.140625" style="213" customWidth="1"/>
    <col min="6413" max="6413" width="9" style="213" customWidth="1"/>
    <col min="6414" max="6414" width="10.85546875" style="213" bestFit="1" customWidth="1"/>
    <col min="6415" max="6415" width="16.28515625" style="213" customWidth="1"/>
    <col min="6416" max="6416" width="14.28515625" style="213" customWidth="1"/>
    <col min="6417" max="6417" width="18.28515625" style="213" customWidth="1"/>
    <col min="6418" max="6418" width="20.42578125" style="213" customWidth="1"/>
    <col min="6419" max="6420" width="19.140625" style="213" customWidth="1"/>
    <col min="6421" max="6421" width="17.42578125" style="213" customWidth="1"/>
    <col min="6422" max="6422" width="2" style="213" customWidth="1"/>
    <col min="6423" max="6423" width="5.42578125" style="213" bestFit="1" customWidth="1"/>
    <col min="6424" max="6424" width="21.85546875" style="213" customWidth="1"/>
    <col min="6425" max="6425" width="18.7109375" style="213" bestFit="1" customWidth="1"/>
    <col min="6426" max="6426" width="23.28515625" style="213" customWidth="1"/>
    <col min="6427" max="6427" width="18" style="213" customWidth="1"/>
    <col min="6428" max="6428" width="19.7109375" style="213" customWidth="1"/>
    <col min="6429" max="6628" width="14.7109375" style="213"/>
    <col min="6629" max="6629" width="7.28515625" style="213" bestFit="1" customWidth="1"/>
    <col min="6630" max="6630" width="7.85546875" style="213" customWidth="1"/>
    <col min="6631" max="6631" width="21.28515625" style="213" customWidth="1"/>
    <col min="6632" max="6632" width="15.28515625" style="213" customWidth="1"/>
    <col min="6633" max="6633" width="18.28515625" style="213" bestFit="1" customWidth="1"/>
    <col min="6634" max="6634" width="16.7109375" style="213" customWidth="1"/>
    <col min="6635" max="6635" width="16.140625" style="213" customWidth="1"/>
    <col min="6636" max="6636" width="16.28515625" style="213" customWidth="1"/>
    <col min="6637" max="6637" width="15.140625" style="213" customWidth="1"/>
    <col min="6638" max="6638" width="14.85546875" style="213" customWidth="1"/>
    <col min="6639" max="6639" width="0" style="213" hidden="1" customWidth="1"/>
    <col min="6640" max="6640" width="14" style="213" customWidth="1"/>
    <col min="6641" max="6641" width="1.7109375" style="213" customWidth="1"/>
    <col min="6642" max="6642" width="6.140625" style="213" customWidth="1"/>
    <col min="6643" max="6643" width="22.28515625" style="213" customWidth="1"/>
    <col min="6644" max="6644" width="14.28515625" style="213" customWidth="1"/>
    <col min="6645" max="6645" width="16.140625" style="213" customWidth="1"/>
    <col min="6646" max="6646" width="12.42578125" style="213" customWidth="1"/>
    <col min="6647" max="6647" width="14.85546875" style="213" customWidth="1"/>
    <col min="6648" max="6648" width="15.28515625" style="213" customWidth="1"/>
    <col min="6649" max="6649" width="15.85546875" style="213" customWidth="1"/>
    <col min="6650" max="6650" width="11.5703125" style="213" customWidth="1"/>
    <col min="6651" max="6652" width="15.28515625" style="213" customWidth="1"/>
    <col min="6653" max="6653" width="18.7109375" style="213" customWidth="1"/>
    <col min="6654" max="6654" width="14.42578125" style="213" customWidth="1"/>
    <col min="6655" max="6665" width="0" style="213" hidden="1" customWidth="1"/>
    <col min="6666" max="6666" width="1.7109375" style="213" customWidth="1"/>
    <col min="6667" max="6667" width="6.140625" style="213" customWidth="1"/>
    <col min="6668" max="6668" width="27.140625" style="213" customWidth="1"/>
    <col min="6669" max="6669" width="9" style="213" customWidth="1"/>
    <col min="6670" max="6670" width="10.85546875" style="213" bestFit="1" customWidth="1"/>
    <col min="6671" max="6671" width="16.28515625" style="213" customWidth="1"/>
    <col min="6672" max="6672" width="14.28515625" style="213" customWidth="1"/>
    <col min="6673" max="6673" width="18.28515625" style="213" customWidth="1"/>
    <col min="6674" max="6674" width="20.42578125" style="213" customWidth="1"/>
    <col min="6675" max="6676" width="19.140625" style="213" customWidth="1"/>
    <col min="6677" max="6677" width="17.42578125" style="213" customWidth="1"/>
    <col min="6678" max="6678" width="2" style="213" customWidth="1"/>
    <col min="6679" max="6679" width="5.42578125" style="213" bestFit="1" customWidth="1"/>
    <col min="6680" max="6680" width="21.85546875" style="213" customWidth="1"/>
    <col min="6681" max="6681" width="18.7109375" style="213" bestFit="1" customWidth="1"/>
    <col min="6682" max="6682" width="23.28515625" style="213" customWidth="1"/>
    <col min="6683" max="6683" width="18" style="213" customWidth="1"/>
    <col min="6684" max="6684" width="19.7109375" style="213" customWidth="1"/>
    <col min="6685" max="6884" width="14.7109375" style="213"/>
    <col min="6885" max="6885" width="7.28515625" style="213" bestFit="1" customWidth="1"/>
    <col min="6886" max="6886" width="7.85546875" style="213" customWidth="1"/>
    <col min="6887" max="6887" width="21.28515625" style="213" customWidth="1"/>
    <col min="6888" max="6888" width="15.28515625" style="213" customWidth="1"/>
    <col min="6889" max="6889" width="18.28515625" style="213" bestFit="1" customWidth="1"/>
    <col min="6890" max="6890" width="16.7109375" style="213" customWidth="1"/>
    <col min="6891" max="6891" width="16.140625" style="213" customWidth="1"/>
    <col min="6892" max="6892" width="16.28515625" style="213" customWidth="1"/>
    <col min="6893" max="6893" width="15.140625" style="213" customWidth="1"/>
    <col min="6894" max="6894" width="14.85546875" style="213" customWidth="1"/>
    <col min="6895" max="6895" width="0" style="213" hidden="1" customWidth="1"/>
    <col min="6896" max="6896" width="14" style="213" customWidth="1"/>
    <col min="6897" max="6897" width="1.7109375" style="213" customWidth="1"/>
    <col min="6898" max="6898" width="6.140625" style="213" customWidth="1"/>
    <col min="6899" max="6899" width="22.28515625" style="213" customWidth="1"/>
    <col min="6900" max="6900" width="14.28515625" style="213" customWidth="1"/>
    <col min="6901" max="6901" width="16.140625" style="213" customWidth="1"/>
    <col min="6902" max="6902" width="12.42578125" style="213" customWidth="1"/>
    <col min="6903" max="6903" width="14.85546875" style="213" customWidth="1"/>
    <col min="6904" max="6904" width="15.28515625" style="213" customWidth="1"/>
    <col min="6905" max="6905" width="15.85546875" style="213" customWidth="1"/>
    <col min="6906" max="6906" width="11.5703125" style="213" customWidth="1"/>
    <col min="6907" max="6908" width="15.28515625" style="213" customWidth="1"/>
    <col min="6909" max="6909" width="18.7109375" style="213" customWidth="1"/>
    <col min="6910" max="6910" width="14.42578125" style="213" customWidth="1"/>
    <col min="6911" max="6921" width="0" style="213" hidden="1" customWidth="1"/>
    <col min="6922" max="6922" width="1.7109375" style="213" customWidth="1"/>
    <col min="6923" max="6923" width="6.140625" style="213" customWidth="1"/>
    <col min="6924" max="6924" width="27.140625" style="213" customWidth="1"/>
    <col min="6925" max="6925" width="9" style="213" customWidth="1"/>
    <col min="6926" max="6926" width="10.85546875" style="213" bestFit="1" customWidth="1"/>
    <col min="6927" max="6927" width="16.28515625" style="213" customWidth="1"/>
    <col min="6928" max="6928" width="14.28515625" style="213" customWidth="1"/>
    <col min="6929" max="6929" width="18.28515625" style="213" customWidth="1"/>
    <col min="6930" max="6930" width="20.42578125" style="213" customWidth="1"/>
    <col min="6931" max="6932" width="19.140625" style="213" customWidth="1"/>
    <col min="6933" max="6933" width="17.42578125" style="213" customWidth="1"/>
    <col min="6934" max="6934" width="2" style="213" customWidth="1"/>
    <col min="6935" max="6935" width="5.42578125" style="213" bestFit="1" customWidth="1"/>
    <col min="6936" max="6936" width="21.85546875" style="213" customWidth="1"/>
    <col min="6937" max="6937" width="18.7109375" style="213" bestFit="1" customWidth="1"/>
    <col min="6938" max="6938" width="23.28515625" style="213" customWidth="1"/>
    <col min="6939" max="6939" width="18" style="213" customWidth="1"/>
    <col min="6940" max="6940" width="19.7109375" style="213" customWidth="1"/>
    <col min="6941" max="7140" width="14.7109375" style="213"/>
    <col min="7141" max="7141" width="7.28515625" style="213" bestFit="1" customWidth="1"/>
    <col min="7142" max="7142" width="7.85546875" style="213" customWidth="1"/>
    <col min="7143" max="7143" width="21.28515625" style="213" customWidth="1"/>
    <col min="7144" max="7144" width="15.28515625" style="213" customWidth="1"/>
    <col min="7145" max="7145" width="18.28515625" style="213" bestFit="1" customWidth="1"/>
    <col min="7146" max="7146" width="16.7109375" style="213" customWidth="1"/>
    <col min="7147" max="7147" width="16.140625" style="213" customWidth="1"/>
    <col min="7148" max="7148" width="16.28515625" style="213" customWidth="1"/>
    <col min="7149" max="7149" width="15.140625" style="213" customWidth="1"/>
    <col min="7150" max="7150" width="14.85546875" style="213" customWidth="1"/>
    <col min="7151" max="7151" width="0" style="213" hidden="1" customWidth="1"/>
    <col min="7152" max="7152" width="14" style="213" customWidth="1"/>
    <col min="7153" max="7153" width="1.7109375" style="213" customWidth="1"/>
    <col min="7154" max="7154" width="6.140625" style="213" customWidth="1"/>
    <col min="7155" max="7155" width="22.28515625" style="213" customWidth="1"/>
    <col min="7156" max="7156" width="14.28515625" style="213" customWidth="1"/>
    <col min="7157" max="7157" width="16.140625" style="213" customWidth="1"/>
    <col min="7158" max="7158" width="12.42578125" style="213" customWidth="1"/>
    <col min="7159" max="7159" width="14.85546875" style="213" customWidth="1"/>
    <col min="7160" max="7160" width="15.28515625" style="213" customWidth="1"/>
    <col min="7161" max="7161" width="15.85546875" style="213" customWidth="1"/>
    <col min="7162" max="7162" width="11.5703125" style="213" customWidth="1"/>
    <col min="7163" max="7164" width="15.28515625" style="213" customWidth="1"/>
    <col min="7165" max="7165" width="18.7109375" style="213" customWidth="1"/>
    <col min="7166" max="7166" width="14.42578125" style="213" customWidth="1"/>
    <col min="7167" max="7177" width="0" style="213" hidden="1" customWidth="1"/>
    <col min="7178" max="7178" width="1.7109375" style="213" customWidth="1"/>
    <col min="7179" max="7179" width="6.140625" style="213" customWidth="1"/>
    <col min="7180" max="7180" width="27.140625" style="213" customWidth="1"/>
    <col min="7181" max="7181" width="9" style="213" customWidth="1"/>
    <col min="7182" max="7182" width="10.85546875" style="213" bestFit="1" customWidth="1"/>
    <col min="7183" max="7183" width="16.28515625" style="213" customWidth="1"/>
    <col min="7184" max="7184" width="14.28515625" style="213" customWidth="1"/>
    <col min="7185" max="7185" width="18.28515625" style="213" customWidth="1"/>
    <col min="7186" max="7186" width="20.42578125" style="213" customWidth="1"/>
    <col min="7187" max="7188" width="19.140625" style="213" customWidth="1"/>
    <col min="7189" max="7189" width="17.42578125" style="213" customWidth="1"/>
    <col min="7190" max="7190" width="2" style="213" customWidth="1"/>
    <col min="7191" max="7191" width="5.42578125" style="213" bestFit="1" customWidth="1"/>
    <col min="7192" max="7192" width="21.85546875" style="213" customWidth="1"/>
    <col min="7193" max="7193" width="18.7109375" style="213" bestFit="1" customWidth="1"/>
    <col min="7194" max="7194" width="23.28515625" style="213" customWidth="1"/>
    <col min="7195" max="7195" width="18" style="213" customWidth="1"/>
    <col min="7196" max="7196" width="19.7109375" style="213" customWidth="1"/>
    <col min="7197" max="7396" width="14.7109375" style="213"/>
    <col min="7397" max="7397" width="7.28515625" style="213" bestFit="1" customWidth="1"/>
    <col min="7398" max="7398" width="7.85546875" style="213" customWidth="1"/>
    <col min="7399" max="7399" width="21.28515625" style="213" customWidth="1"/>
    <col min="7400" max="7400" width="15.28515625" style="213" customWidth="1"/>
    <col min="7401" max="7401" width="18.28515625" style="213" bestFit="1" customWidth="1"/>
    <col min="7402" max="7402" width="16.7109375" style="213" customWidth="1"/>
    <col min="7403" max="7403" width="16.140625" style="213" customWidth="1"/>
    <col min="7404" max="7404" width="16.28515625" style="213" customWidth="1"/>
    <col min="7405" max="7405" width="15.140625" style="213" customWidth="1"/>
    <col min="7406" max="7406" width="14.85546875" style="213" customWidth="1"/>
    <col min="7407" max="7407" width="0" style="213" hidden="1" customWidth="1"/>
    <col min="7408" max="7408" width="14" style="213" customWidth="1"/>
    <col min="7409" max="7409" width="1.7109375" style="213" customWidth="1"/>
    <col min="7410" max="7410" width="6.140625" style="213" customWidth="1"/>
    <col min="7411" max="7411" width="22.28515625" style="213" customWidth="1"/>
    <col min="7412" max="7412" width="14.28515625" style="213" customWidth="1"/>
    <col min="7413" max="7413" width="16.140625" style="213" customWidth="1"/>
    <col min="7414" max="7414" width="12.42578125" style="213" customWidth="1"/>
    <col min="7415" max="7415" width="14.85546875" style="213" customWidth="1"/>
    <col min="7416" max="7416" width="15.28515625" style="213" customWidth="1"/>
    <col min="7417" max="7417" width="15.85546875" style="213" customWidth="1"/>
    <col min="7418" max="7418" width="11.5703125" style="213" customWidth="1"/>
    <col min="7419" max="7420" width="15.28515625" style="213" customWidth="1"/>
    <col min="7421" max="7421" width="18.7109375" style="213" customWidth="1"/>
    <col min="7422" max="7422" width="14.42578125" style="213" customWidth="1"/>
    <col min="7423" max="7433" width="0" style="213" hidden="1" customWidth="1"/>
    <col min="7434" max="7434" width="1.7109375" style="213" customWidth="1"/>
    <col min="7435" max="7435" width="6.140625" style="213" customWidth="1"/>
    <col min="7436" max="7436" width="27.140625" style="213" customWidth="1"/>
    <col min="7437" max="7437" width="9" style="213" customWidth="1"/>
    <col min="7438" max="7438" width="10.85546875" style="213" bestFit="1" customWidth="1"/>
    <col min="7439" max="7439" width="16.28515625" style="213" customWidth="1"/>
    <col min="7440" max="7440" width="14.28515625" style="213" customWidth="1"/>
    <col min="7441" max="7441" width="18.28515625" style="213" customWidth="1"/>
    <col min="7442" max="7442" width="20.42578125" style="213" customWidth="1"/>
    <col min="7443" max="7444" width="19.140625" style="213" customWidth="1"/>
    <col min="7445" max="7445" width="17.42578125" style="213" customWidth="1"/>
    <col min="7446" max="7446" width="2" style="213" customWidth="1"/>
    <col min="7447" max="7447" width="5.42578125" style="213" bestFit="1" customWidth="1"/>
    <col min="7448" max="7448" width="21.85546875" style="213" customWidth="1"/>
    <col min="7449" max="7449" width="18.7109375" style="213" bestFit="1" customWidth="1"/>
    <col min="7450" max="7450" width="23.28515625" style="213" customWidth="1"/>
    <col min="7451" max="7451" width="18" style="213" customWidth="1"/>
    <col min="7452" max="7452" width="19.7109375" style="213" customWidth="1"/>
    <col min="7453" max="7652" width="14.7109375" style="213"/>
    <col min="7653" max="7653" width="7.28515625" style="213" bestFit="1" customWidth="1"/>
    <col min="7654" max="7654" width="7.85546875" style="213" customWidth="1"/>
    <col min="7655" max="7655" width="21.28515625" style="213" customWidth="1"/>
    <col min="7656" max="7656" width="15.28515625" style="213" customWidth="1"/>
    <col min="7657" max="7657" width="18.28515625" style="213" bestFit="1" customWidth="1"/>
    <col min="7658" max="7658" width="16.7109375" style="213" customWidth="1"/>
    <col min="7659" max="7659" width="16.140625" style="213" customWidth="1"/>
    <col min="7660" max="7660" width="16.28515625" style="213" customWidth="1"/>
    <col min="7661" max="7661" width="15.140625" style="213" customWidth="1"/>
    <col min="7662" max="7662" width="14.85546875" style="213" customWidth="1"/>
    <col min="7663" max="7663" width="0" style="213" hidden="1" customWidth="1"/>
    <col min="7664" max="7664" width="14" style="213" customWidth="1"/>
    <col min="7665" max="7665" width="1.7109375" style="213" customWidth="1"/>
    <col min="7666" max="7666" width="6.140625" style="213" customWidth="1"/>
    <col min="7667" max="7667" width="22.28515625" style="213" customWidth="1"/>
    <col min="7668" max="7668" width="14.28515625" style="213" customWidth="1"/>
    <col min="7669" max="7669" width="16.140625" style="213" customWidth="1"/>
    <col min="7670" max="7670" width="12.42578125" style="213" customWidth="1"/>
    <col min="7671" max="7671" width="14.85546875" style="213" customWidth="1"/>
    <col min="7672" max="7672" width="15.28515625" style="213" customWidth="1"/>
    <col min="7673" max="7673" width="15.85546875" style="213" customWidth="1"/>
    <col min="7674" max="7674" width="11.5703125" style="213" customWidth="1"/>
    <col min="7675" max="7676" width="15.28515625" style="213" customWidth="1"/>
    <col min="7677" max="7677" width="18.7109375" style="213" customWidth="1"/>
    <col min="7678" max="7678" width="14.42578125" style="213" customWidth="1"/>
    <col min="7679" max="7689" width="0" style="213" hidden="1" customWidth="1"/>
    <col min="7690" max="7690" width="1.7109375" style="213" customWidth="1"/>
    <col min="7691" max="7691" width="6.140625" style="213" customWidth="1"/>
    <col min="7692" max="7692" width="27.140625" style="213" customWidth="1"/>
    <col min="7693" max="7693" width="9" style="213" customWidth="1"/>
    <col min="7694" max="7694" width="10.85546875" style="213" bestFit="1" customWidth="1"/>
    <col min="7695" max="7695" width="16.28515625" style="213" customWidth="1"/>
    <col min="7696" max="7696" width="14.28515625" style="213" customWidth="1"/>
    <col min="7697" max="7697" width="18.28515625" style="213" customWidth="1"/>
    <col min="7698" max="7698" width="20.42578125" style="213" customWidth="1"/>
    <col min="7699" max="7700" width="19.140625" style="213" customWidth="1"/>
    <col min="7701" max="7701" width="17.42578125" style="213" customWidth="1"/>
    <col min="7702" max="7702" width="2" style="213" customWidth="1"/>
    <col min="7703" max="7703" width="5.42578125" style="213" bestFit="1" customWidth="1"/>
    <col min="7704" max="7704" width="21.85546875" style="213" customWidth="1"/>
    <col min="7705" max="7705" width="18.7109375" style="213" bestFit="1" customWidth="1"/>
    <col min="7706" max="7706" width="23.28515625" style="213" customWidth="1"/>
    <col min="7707" max="7707" width="18" style="213" customWidth="1"/>
    <col min="7708" max="7708" width="19.7109375" style="213" customWidth="1"/>
    <col min="7709" max="7908" width="14.7109375" style="213"/>
    <col min="7909" max="7909" width="7.28515625" style="213" bestFit="1" customWidth="1"/>
    <col min="7910" max="7910" width="7.85546875" style="213" customWidth="1"/>
    <col min="7911" max="7911" width="21.28515625" style="213" customWidth="1"/>
    <col min="7912" max="7912" width="15.28515625" style="213" customWidth="1"/>
    <col min="7913" max="7913" width="18.28515625" style="213" bestFit="1" customWidth="1"/>
    <col min="7914" max="7914" width="16.7109375" style="213" customWidth="1"/>
    <col min="7915" max="7915" width="16.140625" style="213" customWidth="1"/>
    <col min="7916" max="7916" width="16.28515625" style="213" customWidth="1"/>
    <col min="7917" max="7917" width="15.140625" style="213" customWidth="1"/>
    <col min="7918" max="7918" width="14.85546875" style="213" customWidth="1"/>
    <col min="7919" max="7919" width="0" style="213" hidden="1" customWidth="1"/>
    <col min="7920" max="7920" width="14" style="213" customWidth="1"/>
    <col min="7921" max="7921" width="1.7109375" style="213" customWidth="1"/>
    <col min="7922" max="7922" width="6.140625" style="213" customWidth="1"/>
    <col min="7923" max="7923" width="22.28515625" style="213" customWidth="1"/>
    <col min="7924" max="7924" width="14.28515625" style="213" customWidth="1"/>
    <col min="7925" max="7925" width="16.140625" style="213" customWidth="1"/>
    <col min="7926" max="7926" width="12.42578125" style="213" customWidth="1"/>
    <col min="7927" max="7927" width="14.85546875" style="213" customWidth="1"/>
    <col min="7928" max="7928" width="15.28515625" style="213" customWidth="1"/>
    <col min="7929" max="7929" width="15.85546875" style="213" customWidth="1"/>
    <col min="7930" max="7930" width="11.5703125" style="213" customWidth="1"/>
    <col min="7931" max="7932" width="15.28515625" style="213" customWidth="1"/>
    <col min="7933" max="7933" width="18.7109375" style="213" customWidth="1"/>
    <col min="7934" max="7934" width="14.42578125" style="213" customWidth="1"/>
    <col min="7935" max="7945" width="0" style="213" hidden="1" customWidth="1"/>
    <col min="7946" max="7946" width="1.7109375" style="213" customWidth="1"/>
    <col min="7947" max="7947" width="6.140625" style="213" customWidth="1"/>
    <col min="7948" max="7948" width="27.140625" style="213" customWidth="1"/>
    <col min="7949" max="7949" width="9" style="213" customWidth="1"/>
    <col min="7950" max="7950" width="10.85546875" style="213" bestFit="1" customWidth="1"/>
    <col min="7951" max="7951" width="16.28515625" style="213" customWidth="1"/>
    <col min="7952" max="7952" width="14.28515625" style="213" customWidth="1"/>
    <col min="7953" max="7953" width="18.28515625" style="213" customWidth="1"/>
    <col min="7954" max="7954" width="20.42578125" style="213" customWidth="1"/>
    <col min="7955" max="7956" width="19.140625" style="213" customWidth="1"/>
    <col min="7957" max="7957" width="17.42578125" style="213" customWidth="1"/>
    <col min="7958" max="7958" width="2" style="213" customWidth="1"/>
    <col min="7959" max="7959" width="5.42578125" style="213" bestFit="1" customWidth="1"/>
    <col min="7960" max="7960" width="21.85546875" style="213" customWidth="1"/>
    <col min="7961" max="7961" width="18.7109375" style="213" bestFit="1" customWidth="1"/>
    <col min="7962" max="7962" width="23.28515625" style="213" customWidth="1"/>
    <col min="7963" max="7963" width="18" style="213" customWidth="1"/>
    <col min="7964" max="7964" width="19.7109375" style="213" customWidth="1"/>
    <col min="7965" max="8164" width="14.7109375" style="213"/>
    <col min="8165" max="8165" width="7.28515625" style="213" bestFit="1" customWidth="1"/>
    <col min="8166" max="8166" width="7.85546875" style="213" customWidth="1"/>
    <col min="8167" max="8167" width="21.28515625" style="213" customWidth="1"/>
    <col min="8168" max="8168" width="15.28515625" style="213" customWidth="1"/>
    <col min="8169" max="8169" width="18.28515625" style="213" bestFit="1" customWidth="1"/>
    <col min="8170" max="8170" width="16.7109375" style="213" customWidth="1"/>
    <col min="8171" max="8171" width="16.140625" style="213" customWidth="1"/>
    <col min="8172" max="8172" width="16.28515625" style="213" customWidth="1"/>
    <col min="8173" max="8173" width="15.140625" style="213" customWidth="1"/>
    <col min="8174" max="8174" width="14.85546875" style="213" customWidth="1"/>
    <col min="8175" max="8175" width="0" style="213" hidden="1" customWidth="1"/>
    <col min="8176" max="8176" width="14" style="213" customWidth="1"/>
    <col min="8177" max="8177" width="1.7109375" style="213" customWidth="1"/>
    <col min="8178" max="8178" width="6.140625" style="213" customWidth="1"/>
    <col min="8179" max="8179" width="22.28515625" style="213" customWidth="1"/>
    <col min="8180" max="8180" width="14.28515625" style="213" customWidth="1"/>
    <col min="8181" max="8181" width="16.140625" style="213" customWidth="1"/>
    <col min="8182" max="8182" width="12.42578125" style="213" customWidth="1"/>
    <col min="8183" max="8183" width="14.85546875" style="213" customWidth="1"/>
    <col min="8184" max="8184" width="15.28515625" style="213" customWidth="1"/>
    <col min="8185" max="8185" width="15.85546875" style="213" customWidth="1"/>
    <col min="8186" max="8186" width="11.5703125" style="213" customWidth="1"/>
    <col min="8187" max="8188" width="15.28515625" style="213" customWidth="1"/>
    <col min="8189" max="8189" width="18.7109375" style="213" customWidth="1"/>
    <col min="8190" max="8190" width="14.42578125" style="213" customWidth="1"/>
    <col min="8191" max="8201" width="0" style="213" hidden="1" customWidth="1"/>
    <col min="8202" max="8202" width="1.7109375" style="213" customWidth="1"/>
    <col min="8203" max="8203" width="6.140625" style="213" customWidth="1"/>
    <col min="8204" max="8204" width="27.140625" style="213" customWidth="1"/>
    <col min="8205" max="8205" width="9" style="213" customWidth="1"/>
    <col min="8206" max="8206" width="10.85546875" style="213" bestFit="1" customWidth="1"/>
    <col min="8207" max="8207" width="16.28515625" style="213" customWidth="1"/>
    <col min="8208" max="8208" width="14.28515625" style="213" customWidth="1"/>
    <col min="8209" max="8209" width="18.28515625" style="213" customWidth="1"/>
    <col min="8210" max="8210" width="20.42578125" style="213" customWidth="1"/>
    <col min="8211" max="8212" width="19.140625" style="213" customWidth="1"/>
    <col min="8213" max="8213" width="17.42578125" style="213" customWidth="1"/>
    <col min="8214" max="8214" width="2" style="213" customWidth="1"/>
    <col min="8215" max="8215" width="5.42578125" style="213" bestFit="1" customWidth="1"/>
    <col min="8216" max="8216" width="21.85546875" style="213" customWidth="1"/>
    <col min="8217" max="8217" width="18.7109375" style="213" bestFit="1" customWidth="1"/>
    <col min="8218" max="8218" width="23.28515625" style="213" customWidth="1"/>
    <col min="8219" max="8219" width="18" style="213" customWidth="1"/>
    <col min="8220" max="8220" width="19.7109375" style="213" customWidth="1"/>
    <col min="8221" max="8420" width="14.7109375" style="213"/>
    <col min="8421" max="8421" width="7.28515625" style="213" bestFit="1" customWidth="1"/>
    <col min="8422" max="8422" width="7.85546875" style="213" customWidth="1"/>
    <col min="8423" max="8423" width="21.28515625" style="213" customWidth="1"/>
    <col min="8424" max="8424" width="15.28515625" style="213" customWidth="1"/>
    <col min="8425" max="8425" width="18.28515625" style="213" bestFit="1" customWidth="1"/>
    <col min="8426" max="8426" width="16.7109375" style="213" customWidth="1"/>
    <col min="8427" max="8427" width="16.140625" style="213" customWidth="1"/>
    <col min="8428" max="8428" width="16.28515625" style="213" customWidth="1"/>
    <col min="8429" max="8429" width="15.140625" style="213" customWidth="1"/>
    <col min="8430" max="8430" width="14.85546875" style="213" customWidth="1"/>
    <col min="8431" max="8431" width="0" style="213" hidden="1" customWidth="1"/>
    <col min="8432" max="8432" width="14" style="213" customWidth="1"/>
    <col min="8433" max="8433" width="1.7109375" style="213" customWidth="1"/>
    <col min="8434" max="8434" width="6.140625" style="213" customWidth="1"/>
    <col min="8435" max="8435" width="22.28515625" style="213" customWidth="1"/>
    <col min="8436" max="8436" width="14.28515625" style="213" customWidth="1"/>
    <col min="8437" max="8437" width="16.140625" style="213" customWidth="1"/>
    <col min="8438" max="8438" width="12.42578125" style="213" customWidth="1"/>
    <col min="8439" max="8439" width="14.85546875" style="213" customWidth="1"/>
    <col min="8440" max="8440" width="15.28515625" style="213" customWidth="1"/>
    <col min="8441" max="8441" width="15.85546875" style="213" customWidth="1"/>
    <col min="8442" max="8442" width="11.5703125" style="213" customWidth="1"/>
    <col min="8443" max="8444" width="15.28515625" style="213" customWidth="1"/>
    <col min="8445" max="8445" width="18.7109375" style="213" customWidth="1"/>
    <col min="8446" max="8446" width="14.42578125" style="213" customWidth="1"/>
    <col min="8447" max="8457" width="0" style="213" hidden="1" customWidth="1"/>
    <col min="8458" max="8458" width="1.7109375" style="213" customWidth="1"/>
    <col min="8459" max="8459" width="6.140625" style="213" customWidth="1"/>
    <col min="8460" max="8460" width="27.140625" style="213" customWidth="1"/>
    <col min="8461" max="8461" width="9" style="213" customWidth="1"/>
    <col min="8462" max="8462" width="10.85546875" style="213" bestFit="1" customWidth="1"/>
    <col min="8463" max="8463" width="16.28515625" style="213" customWidth="1"/>
    <col min="8464" max="8464" width="14.28515625" style="213" customWidth="1"/>
    <col min="8465" max="8465" width="18.28515625" style="213" customWidth="1"/>
    <col min="8466" max="8466" width="20.42578125" style="213" customWidth="1"/>
    <col min="8467" max="8468" width="19.140625" style="213" customWidth="1"/>
    <col min="8469" max="8469" width="17.42578125" style="213" customWidth="1"/>
    <col min="8470" max="8470" width="2" style="213" customWidth="1"/>
    <col min="8471" max="8471" width="5.42578125" style="213" bestFit="1" customWidth="1"/>
    <col min="8472" max="8472" width="21.85546875" style="213" customWidth="1"/>
    <col min="8473" max="8473" width="18.7109375" style="213" bestFit="1" customWidth="1"/>
    <col min="8474" max="8474" width="23.28515625" style="213" customWidth="1"/>
    <col min="8475" max="8475" width="18" style="213" customWidth="1"/>
    <col min="8476" max="8476" width="19.7109375" style="213" customWidth="1"/>
    <col min="8477" max="8676" width="14.7109375" style="213"/>
    <col min="8677" max="8677" width="7.28515625" style="213" bestFit="1" customWidth="1"/>
    <col min="8678" max="8678" width="7.85546875" style="213" customWidth="1"/>
    <col min="8679" max="8679" width="21.28515625" style="213" customWidth="1"/>
    <col min="8680" max="8680" width="15.28515625" style="213" customWidth="1"/>
    <col min="8681" max="8681" width="18.28515625" style="213" bestFit="1" customWidth="1"/>
    <col min="8682" max="8682" width="16.7109375" style="213" customWidth="1"/>
    <col min="8683" max="8683" width="16.140625" style="213" customWidth="1"/>
    <col min="8684" max="8684" width="16.28515625" style="213" customWidth="1"/>
    <col min="8685" max="8685" width="15.140625" style="213" customWidth="1"/>
    <col min="8686" max="8686" width="14.85546875" style="213" customWidth="1"/>
    <col min="8687" max="8687" width="0" style="213" hidden="1" customWidth="1"/>
    <col min="8688" max="8688" width="14" style="213" customWidth="1"/>
    <col min="8689" max="8689" width="1.7109375" style="213" customWidth="1"/>
    <col min="8690" max="8690" width="6.140625" style="213" customWidth="1"/>
    <col min="8691" max="8691" width="22.28515625" style="213" customWidth="1"/>
    <col min="8692" max="8692" width="14.28515625" style="213" customWidth="1"/>
    <col min="8693" max="8693" width="16.140625" style="213" customWidth="1"/>
    <col min="8694" max="8694" width="12.42578125" style="213" customWidth="1"/>
    <col min="8695" max="8695" width="14.85546875" style="213" customWidth="1"/>
    <col min="8696" max="8696" width="15.28515625" style="213" customWidth="1"/>
    <col min="8697" max="8697" width="15.85546875" style="213" customWidth="1"/>
    <col min="8698" max="8698" width="11.5703125" style="213" customWidth="1"/>
    <col min="8699" max="8700" width="15.28515625" style="213" customWidth="1"/>
    <col min="8701" max="8701" width="18.7109375" style="213" customWidth="1"/>
    <col min="8702" max="8702" width="14.42578125" style="213" customWidth="1"/>
    <col min="8703" max="8713" width="0" style="213" hidden="1" customWidth="1"/>
    <col min="8714" max="8714" width="1.7109375" style="213" customWidth="1"/>
    <col min="8715" max="8715" width="6.140625" style="213" customWidth="1"/>
    <col min="8716" max="8716" width="27.140625" style="213" customWidth="1"/>
    <col min="8717" max="8717" width="9" style="213" customWidth="1"/>
    <col min="8718" max="8718" width="10.85546875" style="213" bestFit="1" customWidth="1"/>
    <col min="8719" max="8719" width="16.28515625" style="213" customWidth="1"/>
    <col min="8720" max="8720" width="14.28515625" style="213" customWidth="1"/>
    <col min="8721" max="8721" width="18.28515625" style="213" customWidth="1"/>
    <col min="8722" max="8722" width="20.42578125" style="213" customWidth="1"/>
    <col min="8723" max="8724" width="19.140625" style="213" customWidth="1"/>
    <col min="8725" max="8725" width="17.42578125" style="213" customWidth="1"/>
    <col min="8726" max="8726" width="2" style="213" customWidth="1"/>
    <col min="8727" max="8727" width="5.42578125" style="213" bestFit="1" customWidth="1"/>
    <col min="8728" max="8728" width="21.85546875" style="213" customWidth="1"/>
    <col min="8729" max="8729" width="18.7109375" style="213" bestFit="1" customWidth="1"/>
    <col min="8730" max="8730" width="23.28515625" style="213" customWidth="1"/>
    <col min="8731" max="8731" width="18" style="213" customWidth="1"/>
    <col min="8732" max="8732" width="19.7109375" style="213" customWidth="1"/>
    <col min="8733" max="8932" width="14.7109375" style="213"/>
    <col min="8933" max="8933" width="7.28515625" style="213" bestFit="1" customWidth="1"/>
    <col min="8934" max="8934" width="7.85546875" style="213" customWidth="1"/>
    <col min="8935" max="8935" width="21.28515625" style="213" customWidth="1"/>
    <col min="8936" max="8936" width="15.28515625" style="213" customWidth="1"/>
    <col min="8937" max="8937" width="18.28515625" style="213" bestFit="1" customWidth="1"/>
    <col min="8938" max="8938" width="16.7109375" style="213" customWidth="1"/>
    <col min="8939" max="8939" width="16.140625" style="213" customWidth="1"/>
    <col min="8940" max="8940" width="16.28515625" style="213" customWidth="1"/>
    <col min="8941" max="8941" width="15.140625" style="213" customWidth="1"/>
    <col min="8942" max="8942" width="14.85546875" style="213" customWidth="1"/>
    <col min="8943" max="8943" width="0" style="213" hidden="1" customWidth="1"/>
    <col min="8944" max="8944" width="14" style="213" customWidth="1"/>
    <col min="8945" max="8945" width="1.7109375" style="213" customWidth="1"/>
    <col min="8946" max="8946" width="6.140625" style="213" customWidth="1"/>
    <col min="8947" max="8947" width="22.28515625" style="213" customWidth="1"/>
    <col min="8948" max="8948" width="14.28515625" style="213" customWidth="1"/>
    <col min="8949" max="8949" width="16.140625" style="213" customWidth="1"/>
    <col min="8950" max="8950" width="12.42578125" style="213" customWidth="1"/>
    <col min="8951" max="8951" width="14.85546875" style="213" customWidth="1"/>
    <col min="8952" max="8952" width="15.28515625" style="213" customWidth="1"/>
    <col min="8953" max="8953" width="15.85546875" style="213" customWidth="1"/>
    <col min="8954" max="8954" width="11.5703125" style="213" customWidth="1"/>
    <col min="8955" max="8956" width="15.28515625" style="213" customWidth="1"/>
    <col min="8957" max="8957" width="18.7109375" style="213" customWidth="1"/>
    <col min="8958" max="8958" width="14.42578125" style="213" customWidth="1"/>
    <col min="8959" max="8969" width="0" style="213" hidden="1" customWidth="1"/>
    <col min="8970" max="8970" width="1.7109375" style="213" customWidth="1"/>
    <col min="8971" max="8971" width="6.140625" style="213" customWidth="1"/>
    <col min="8972" max="8972" width="27.140625" style="213" customWidth="1"/>
    <col min="8973" max="8973" width="9" style="213" customWidth="1"/>
    <col min="8974" max="8974" width="10.85546875" style="213" bestFit="1" customWidth="1"/>
    <col min="8975" max="8975" width="16.28515625" style="213" customWidth="1"/>
    <col min="8976" max="8976" width="14.28515625" style="213" customWidth="1"/>
    <col min="8977" max="8977" width="18.28515625" style="213" customWidth="1"/>
    <col min="8978" max="8978" width="20.42578125" style="213" customWidth="1"/>
    <col min="8979" max="8980" width="19.140625" style="213" customWidth="1"/>
    <col min="8981" max="8981" width="17.42578125" style="213" customWidth="1"/>
    <col min="8982" max="8982" width="2" style="213" customWidth="1"/>
    <col min="8983" max="8983" width="5.42578125" style="213" bestFit="1" customWidth="1"/>
    <col min="8984" max="8984" width="21.85546875" style="213" customWidth="1"/>
    <col min="8985" max="8985" width="18.7109375" style="213" bestFit="1" customWidth="1"/>
    <col min="8986" max="8986" width="23.28515625" style="213" customWidth="1"/>
    <col min="8987" max="8987" width="18" style="213" customWidth="1"/>
    <col min="8988" max="8988" width="19.7109375" style="213" customWidth="1"/>
    <col min="8989" max="9188" width="14.7109375" style="213"/>
    <col min="9189" max="9189" width="7.28515625" style="213" bestFit="1" customWidth="1"/>
    <col min="9190" max="9190" width="7.85546875" style="213" customWidth="1"/>
    <col min="9191" max="9191" width="21.28515625" style="213" customWidth="1"/>
    <col min="9192" max="9192" width="15.28515625" style="213" customWidth="1"/>
    <col min="9193" max="9193" width="18.28515625" style="213" bestFit="1" customWidth="1"/>
    <col min="9194" max="9194" width="16.7109375" style="213" customWidth="1"/>
    <col min="9195" max="9195" width="16.140625" style="213" customWidth="1"/>
    <col min="9196" max="9196" width="16.28515625" style="213" customWidth="1"/>
    <col min="9197" max="9197" width="15.140625" style="213" customWidth="1"/>
    <col min="9198" max="9198" width="14.85546875" style="213" customWidth="1"/>
    <col min="9199" max="9199" width="0" style="213" hidden="1" customWidth="1"/>
    <col min="9200" max="9200" width="14" style="213" customWidth="1"/>
    <col min="9201" max="9201" width="1.7109375" style="213" customWidth="1"/>
    <col min="9202" max="9202" width="6.140625" style="213" customWidth="1"/>
    <col min="9203" max="9203" width="22.28515625" style="213" customWidth="1"/>
    <col min="9204" max="9204" width="14.28515625" style="213" customWidth="1"/>
    <col min="9205" max="9205" width="16.140625" style="213" customWidth="1"/>
    <col min="9206" max="9206" width="12.42578125" style="213" customWidth="1"/>
    <col min="9207" max="9207" width="14.85546875" style="213" customWidth="1"/>
    <col min="9208" max="9208" width="15.28515625" style="213" customWidth="1"/>
    <col min="9209" max="9209" width="15.85546875" style="213" customWidth="1"/>
    <col min="9210" max="9210" width="11.5703125" style="213" customWidth="1"/>
    <col min="9211" max="9212" width="15.28515625" style="213" customWidth="1"/>
    <col min="9213" max="9213" width="18.7109375" style="213" customWidth="1"/>
    <col min="9214" max="9214" width="14.42578125" style="213" customWidth="1"/>
    <col min="9215" max="9225" width="0" style="213" hidden="1" customWidth="1"/>
    <col min="9226" max="9226" width="1.7109375" style="213" customWidth="1"/>
    <col min="9227" max="9227" width="6.140625" style="213" customWidth="1"/>
    <col min="9228" max="9228" width="27.140625" style="213" customWidth="1"/>
    <col min="9229" max="9229" width="9" style="213" customWidth="1"/>
    <col min="9230" max="9230" width="10.85546875" style="213" bestFit="1" customWidth="1"/>
    <col min="9231" max="9231" width="16.28515625" style="213" customWidth="1"/>
    <col min="9232" max="9232" width="14.28515625" style="213" customWidth="1"/>
    <col min="9233" max="9233" width="18.28515625" style="213" customWidth="1"/>
    <col min="9234" max="9234" width="20.42578125" style="213" customWidth="1"/>
    <col min="9235" max="9236" width="19.140625" style="213" customWidth="1"/>
    <col min="9237" max="9237" width="17.42578125" style="213" customWidth="1"/>
    <col min="9238" max="9238" width="2" style="213" customWidth="1"/>
    <col min="9239" max="9239" width="5.42578125" style="213" bestFit="1" customWidth="1"/>
    <col min="9240" max="9240" width="21.85546875" style="213" customWidth="1"/>
    <col min="9241" max="9241" width="18.7109375" style="213" bestFit="1" customWidth="1"/>
    <col min="9242" max="9242" width="23.28515625" style="213" customWidth="1"/>
    <col min="9243" max="9243" width="18" style="213" customWidth="1"/>
    <col min="9244" max="9244" width="19.7109375" style="213" customWidth="1"/>
    <col min="9245" max="9444" width="14.7109375" style="213"/>
    <col min="9445" max="9445" width="7.28515625" style="213" bestFit="1" customWidth="1"/>
    <col min="9446" max="9446" width="7.85546875" style="213" customWidth="1"/>
    <col min="9447" max="9447" width="21.28515625" style="213" customWidth="1"/>
    <col min="9448" max="9448" width="15.28515625" style="213" customWidth="1"/>
    <col min="9449" max="9449" width="18.28515625" style="213" bestFit="1" customWidth="1"/>
    <col min="9450" max="9450" width="16.7109375" style="213" customWidth="1"/>
    <col min="9451" max="9451" width="16.140625" style="213" customWidth="1"/>
    <col min="9452" max="9452" width="16.28515625" style="213" customWidth="1"/>
    <col min="9453" max="9453" width="15.140625" style="213" customWidth="1"/>
    <col min="9454" max="9454" width="14.85546875" style="213" customWidth="1"/>
    <col min="9455" max="9455" width="0" style="213" hidden="1" customWidth="1"/>
    <col min="9456" max="9456" width="14" style="213" customWidth="1"/>
    <col min="9457" max="9457" width="1.7109375" style="213" customWidth="1"/>
    <col min="9458" max="9458" width="6.140625" style="213" customWidth="1"/>
    <col min="9459" max="9459" width="22.28515625" style="213" customWidth="1"/>
    <col min="9460" max="9460" width="14.28515625" style="213" customWidth="1"/>
    <col min="9461" max="9461" width="16.140625" style="213" customWidth="1"/>
    <col min="9462" max="9462" width="12.42578125" style="213" customWidth="1"/>
    <col min="9463" max="9463" width="14.85546875" style="213" customWidth="1"/>
    <col min="9464" max="9464" width="15.28515625" style="213" customWidth="1"/>
    <col min="9465" max="9465" width="15.85546875" style="213" customWidth="1"/>
    <col min="9466" max="9466" width="11.5703125" style="213" customWidth="1"/>
    <col min="9467" max="9468" width="15.28515625" style="213" customWidth="1"/>
    <col min="9469" max="9469" width="18.7109375" style="213" customWidth="1"/>
    <col min="9470" max="9470" width="14.42578125" style="213" customWidth="1"/>
    <col min="9471" max="9481" width="0" style="213" hidden="1" customWidth="1"/>
    <col min="9482" max="9482" width="1.7109375" style="213" customWidth="1"/>
    <col min="9483" max="9483" width="6.140625" style="213" customWidth="1"/>
    <col min="9484" max="9484" width="27.140625" style="213" customWidth="1"/>
    <col min="9485" max="9485" width="9" style="213" customWidth="1"/>
    <col min="9486" max="9486" width="10.85546875" style="213" bestFit="1" customWidth="1"/>
    <col min="9487" max="9487" width="16.28515625" style="213" customWidth="1"/>
    <col min="9488" max="9488" width="14.28515625" style="213" customWidth="1"/>
    <col min="9489" max="9489" width="18.28515625" style="213" customWidth="1"/>
    <col min="9490" max="9490" width="20.42578125" style="213" customWidth="1"/>
    <col min="9491" max="9492" width="19.140625" style="213" customWidth="1"/>
    <col min="9493" max="9493" width="17.42578125" style="213" customWidth="1"/>
    <col min="9494" max="9494" width="2" style="213" customWidth="1"/>
    <col min="9495" max="9495" width="5.42578125" style="213" bestFit="1" customWidth="1"/>
    <col min="9496" max="9496" width="21.85546875" style="213" customWidth="1"/>
    <col min="9497" max="9497" width="18.7109375" style="213" bestFit="1" customWidth="1"/>
    <col min="9498" max="9498" width="23.28515625" style="213" customWidth="1"/>
    <col min="9499" max="9499" width="18" style="213" customWidth="1"/>
    <col min="9500" max="9500" width="19.7109375" style="213" customWidth="1"/>
    <col min="9501" max="9700" width="14.7109375" style="213"/>
    <col min="9701" max="9701" width="7.28515625" style="213" bestFit="1" customWidth="1"/>
    <col min="9702" max="9702" width="7.85546875" style="213" customWidth="1"/>
    <col min="9703" max="9703" width="21.28515625" style="213" customWidth="1"/>
    <col min="9704" max="9704" width="15.28515625" style="213" customWidth="1"/>
    <col min="9705" max="9705" width="18.28515625" style="213" bestFit="1" customWidth="1"/>
    <col min="9706" max="9706" width="16.7109375" style="213" customWidth="1"/>
    <col min="9707" max="9707" width="16.140625" style="213" customWidth="1"/>
    <col min="9708" max="9708" width="16.28515625" style="213" customWidth="1"/>
    <col min="9709" max="9709" width="15.140625" style="213" customWidth="1"/>
    <col min="9710" max="9710" width="14.85546875" style="213" customWidth="1"/>
    <col min="9711" max="9711" width="0" style="213" hidden="1" customWidth="1"/>
    <col min="9712" max="9712" width="14" style="213" customWidth="1"/>
    <col min="9713" max="9713" width="1.7109375" style="213" customWidth="1"/>
    <col min="9714" max="9714" width="6.140625" style="213" customWidth="1"/>
    <col min="9715" max="9715" width="22.28515625" style="213" customWidth="1"/>
    <col min="9716" max="9716" width="14.28515625" style="213" customWidth="1"/>
    <col min="9717" max="9717" width="16.140625" style="213" customWidth="1"/>
    <col min="9718" max="9718" width="12.42578125" style="213" customWidth="1"/>
    <col min="9719" max="9719" width="14.85546875" style="213" customWidth="1"/>
    <col min="9720" max="9720" width="15.28515625" style="213" customWidth="1"/>
    <col min="9721" max="9721" width="15.85546875" style="213" customWidth="1"/>
    <col min="9722" max="9722" width="11.5703125" style="213" customWidth="1"/>
    <col min="9723" max="9724" width="15.28515625" style="213" customWidth="1"/>
    <col min="9725" max="9725" width="18.7109375" style="213" customWidth="1"/>
    <col min="9726" max="9726" width="14.42578125" style="213" customWidth="1"/>
    <col min="9727" max="9737" width="0" style="213" hidden="1" customWidth="1"/>
    <col min="9738" max="9738" width="1.7109375" style="213" customWidth="1"/>
    <col min="9739" max="9739" width="6.140625" style="213" customWidth="1"/>
    <col min="9740" max="9740" width="27.140625" style="213" customWidth="1"/>
    <col min="9741" max="9741" width="9" style="213" customWidth="1"/>
    <col min="9742" max="9742" width="10.85546875" style="213" bestFit="1" customWidth="1"/>
    <col min="9743" max="9743" width="16.28515625" style="213" customWidth="1"/>
    <col min="9744" max="9744" width="14.28515625" style="213" customWidth="1"/>
    <col min="9745" max="9745" width="18.28515625" style="213" customWidth="1"/>
    <col min="9746" max="9746" width="20.42578125" style="213" customWidth="1"/>
    <col min="9747" max="9748" width="19.140625" style="213" customWidth="1"/>
    <col min="9749" max="9749" width="17.42578125" style="213" customWidth="1"/>
    <col min="9750" max="9750" width="2" style="213" customWidth="1"/>
    <col min="9751" max="9751" width="5.42578125" style="213" bestFit="1" customWidth="1"/>
    <col min="9752" max="9752" width="21.85546875" style="213" customWidth="1"/>
    <col min="9753" max="9753" width="18.7109375" style="213" bestFit="1" customWidth="1"/>
    <col min="9754" max="9754" width="23.28515625" style="213" customWidth="1"/>
    <col min="9755" max="9755" width="18" style="213" customWidth="1"/>
    <col min="9756" max="9756" width="19.7109375" style="213" customWidth="1"/>
    <col min="9757" max="9956" width="14.7109375" style="213"/>
    <col min="9957" max="9957" width="7.28515625" style="213" bestFit="1" customWidth="1"/>
    <col min="9958" max="9958" width="7.85546875" style="213" customWidth="1"/>
    <col min="9959" max="9959" width="21.28515625" style="213" customWidth="1"/>
    <col min="9960" max="9960" width="15.28515625" style="213" customWidth="1"/>
    <col min="9961" max="9961" width="18.28515625" style="213" bestFit="1" customWidth="1"/>
    <col min="9962" max="9962" width="16.7109375" style="213" customWidth="1"/>
    <col min="9963" max="9963" width="16.140625" style="213" customWidth="1"/>
    <col min="9964" max="9964" width="16.28515625" style="213" customWidth="1"/>
    <col min="9965" max="9965" width="15.140625" style="213" customWidth="1"/>
    <col min="9966" max="9966" width="14.85546875" style="213" customWidth="1"/>
    <col min="9967" max="9967" width="0" style="213" hidden="1" customWidth="1"/>
    <col min="9968" max="9968" width="14" style="213" customWidth="1"/>
    <col min="9969" max="9969" width="1.7109375" style="213" customWidth="1"/>
    <col min="9970" max="9970" width="6.140625" style="213" customWidth="1"/>
    <col min="9971" max="9971" width="22.28515625" style="213" customWidth="1"/>
    <col min="9972" max="9972" width="14.28515625" style="213" customWidth="1"/>
    <col min="9973" max="9973" width="16.140625" style="213" customWidth="1"/>
    <col min="9974" max="9974" width="12.42578125" style="213" customWidth="1"/>
    <col min="9975" max="9975" width="14.85546875" style="213" customWidth="1"/>
    <col min="9976" max="9976" width="15.28515625" style="213" customWidth="1"/>
    <col min="9977" max="9977" width="15.85546875" style="213" customWidth="1"/>
    <col min="9978" max="9978" width="11.5703125" style="213" customWidth="1"/>
    <col min="9979" max="9980" width="15.28515625" style="213" customWidth="1"/>
    <col min="9981" max="9981" width="18.7109375" style="213" customWidth="1"/>
    <col min="9982" max="9982" width="14.42578125" style="213" customWidth="1"/>
    <col min="9983" max="9993" width="0" style="213" hidden="1" customWidth="1"/>
    <col min="9994" max="9994" width="1.7109375" style="213" customWidth="1"/>
    <col min="9995" max="9995" width="6.140625" style="213" customWidth="1"/>
    <col min="9996" max="9996" width="27.140625" style="213" customWidth="1"/>
    <col min="9997" max="9997" width="9" style="213" customWidth="1"/>
    <col min="9998" max="9998" width="10.85546875" style="213" bestFit="1" customWidth="1"/>
    <col min="9999" max="9999" width="16.28515625" style="213" customWidth="1"/>
    <col min="10000" max="10000" width="14.28515625" style="213" customWidth="1"/>
    <col min="10001" max="10001" width="18.28515625" style="213" customWidth="1"/>
    <col min="10002" max="10002" width="20.42578125" style="213" customWidth="1"/>
    <col min="10003" max="10004" width="19.140625" style="213" customWidth="1"/>
    <col min="10005" max="10005" width="17.42578125" style="213" customWidth="1"/>
    <col min="10006" max="10006" width="2" style="213" customWidth="1"/>
    <col min="10007" max="10007" width="5.42578125" style="213" bestFit="1" customWidth="1"/>
    <col min="10008" max="10008" width="21.85546875" style="213" customWidth="1"/>
    <col min="10009" max="10009" width="18.7109375" style="213" bestFit="1" customWidth="1"/>
    <col min="10010" max="10010" width="23.28515625" style="213" customWidth="1"/>
    <col min="10011" max="10011" width="18" style="213" customWidth="1"/>
    <col min="10012" max="10012" width="19.7109375" style="213" customWidth="1"/>
    <col min="10013" max="10212" width="14.7109375" style="213"/>
    <col min="10213" max="10213" width="7.28515625" style="213" bestFit="1" customWidth="1"/>
    <col min="10214" max="10214" width="7.85546875" style="213" customWidth="1"/>
    <col min="10215" max="10215" width="21.28515625" style="213" customWidth="1"/>
    <col min="10216" max="10216" width="15.28515625" style="213" customWidth="1"/>
    <col min="10217" max="10217" width="18.28515625" style="213" bestFit="1" customWidth="1"/>
    <col min="10218" max="10218" width="16.7109375" style="213" customWidth="1"/>
    <col min="10219" max="10219" width="16.140625" style="213" customWidth="1"/>
    <col min="10220" max="10220" width="16.28515625" style="213" customWidth="1"/>
    <col min="10221" max="10221" width="15.140625" style="213" customWidth="1"/>
    <col min="10222" max="10222" width="14.85546875" style="213" customWidth="1"/>
    <col min="10223" max="10223" width="0" style="213" hidden="1" customWidth="1"/>
    <col min="10224" max="10224" width="14" style="213" customWidth="1"/>
    <col min="10225" max="10225" width="1.7109375" style="213" customWidth="1"/>
    <col min="10226" max="10226" width="6.140625" style="213" customWidth="1"/>
    <col min="10227" max="10227" width="22.28515625" style="213" customWidth="1"/>
    <col min="10228" max="10228" width="14.28515625" style="213" customWidth="1"/>
    <col min="10229" max="10229" width="16.140625" style="213" customWidth="1"/>
    <col min="10230" max="10230" width="12.42578125" style="213" customWidth="1"/>
    <col min="10231" max="10231" width="14.85546875" style="213" customWidth="1"/>
    <col min="10232" max="10232" width="15.28515625" style="213" customWidth="1"/>
    <col min="10233" max="10233" width="15.85546875" style="213" customWidth="1"/>
    <col min="10234" max="10234" width="11.5703125" style="213" customWidth="1"/>
    <col min="10235" max="10236" width="15.28515625" style="213" customWidth="1"/>
    <col min="10237" max="10237" width="18.7109375" style="213" customWidth="1"/>
    <col min="10238" max="10238" width="14.42578125" style="213" customWidth="1"/>
    <col min="10239" max="10249" width="0" style="213" hidden="1" customWidth="1"/>
    <col min="10250" max="10250" width="1.7109375" style="213" customWidth="1"/>
    <col min="10251" max="10251" width="6.140625" style="213" customWidth="1"/>
    <col min="10252" max="10252" width="27.140625" style="213" customWidth="1"/>
    <col min="10253" max="10253" width="9" style="213" customWidth="1"/>
    <col min="10254" max="10254" width="10.85546875" style="213" bestFit="1" customWidth="1"/>
    <col min="10255" max="10255" width="16.28515625" style="213" customWidth="1"/>
    <col min="10256" max="10256" width="14.28515625" style="213" customWidth="1"/>
    <col min="10257" max="10257" width="18.28515625" style="213" customWidth="1"/>
    <col min="10258" max="10258" width="20.42578125" style="213" customWidth="1"/>
    <col min="10259" max="10260" width="19.140625" style="213" customWidth="1"/>
    <col min="10261" max="10261" width="17.42578125" style="213" customWidth="1"/>
    <col min="10262" max="10262" width="2" style="213" customWidth="1"/>
    <col min="10263" max="10263" width="5.42578125" style="213" bestFit="1" customWidth="1"/>
    <col min="10264" max="10264" width="21.85546875" style="213" customWidth="1"/>
    <col min="10265" max="10265" width="18.7109375" style="213" bestFit="1" customWidth="1"/>
    <col min="10266" max="10266" width="23.28515625" style="213" customWidth="1"/>
    <col min="10267" max="10267" width="18" style="213" customWidth="1"/>
    <col min="10268" max="10268" width="19.7109375" style="213" customWidth="1"/>
    <col min="10269" max="10468" width="14.7109375" style="213"/>
    <col min="10469" max="10469" width="7.28515625" style="213" bestFit="1" customWidth="1"/>
    <col min="10470" max="10470" width="7.85546875" style="213" customWidth="1"/>
    <col min="10471" max="10471" width="21.28515625" style="213" customWidth="1"/>
    <col min="10472" max="10472" width="15.28515625" style="213" customWidth="1"/>
    <col min="10473" max="10473" width="18.28515625" style="213" bestFit="1" customWidth="1"/>
    <col min="10474" max="10474" width="16.7109375" style="213" customWidth="1"/>
    <col min="10475" max="10475" width="16.140625" style="213" customWidth="1"/>
    <col min="10476" max="10476" width="16.28515625" style="213" customWidth="1"/>
    <col min="10477" max="10477" width="15.140625" style="213" customWidth="1"/>
    <col min="10478" max="10478" width="14.85546875" style="213" customWidth="1"/>
    <col min="10479" max="10479" width="0" style="213" hidden="1" customWidth="1"/>
    <col min="10480" max="10480" width="14" style="213" customWidth="1"/>
    <col min="10481" max="10481" width="1.7109375" style="213" customWidth="1"/>
    <col min="10482" max="10482" width="6.140625" style="213" customWidth="1"/>
    <col min="10483" max="10483" width="22.28515625" style="213" customWidth="1"/>
    <col min="10484" max="10484" width="14.28515625" style="213" customWidth="1"/>
    <col min="10485" max="10485" width="16.140625" style="213" customWidth="1"/>
    <col min="10486" max="10486" width="12.42578125" style="213" customWidth="1"/>
    <col min="10487" max="10487" width="14.85546875" style="213" customWidth="1"/>
    <col min="10488" max="10488" width="15.28515625" style="213" customWidth="1"/>
    <col min="10489" max="10489" width="15.85546875" style="213" customWidth="1"/>
    <col min="10490" max="10490" width="11.5703125" style="213" customWidth="1"/>
    <col min="10491" max="10492" width="15.28515625" style="213" customWidth="1"/>
    <col min="10493" max="10493" width="18.7109375" style="213" customWidth="1"/>
    <col min="10494" max="10494" width="14.42578125" style="213" customWidth="1"/>
    <col min="10495" max="10505" width="0" style="213" hidden="1" customWidth="1"/>
    <col min="10506" max="10506" width="1.7109375" style="213" customWidth="1"/>
    <col min="10507" max="10507" width="6.140625" style="213" customWidth="1"/>
    <col min="10508" max="10508" width="27.140625" style="213" customWidth="1"/>
    <col min="10509" max="10509" width="9" style="213" customWidth="1"/>
    <col min="10510" max="10510" width="10.85546875" style="213" bestFit="1" customWidth="1"/>
    <col min="10511" max="10511" width="16.28515625" style="213" customWidth="1"/>
    <col min="10512" max="10512" width="14.28515625" style="213" customWidth="1"/>
    <col min="10513" max="10513" width="18.28515625" style="213" customWidth="1"/>
    <col min="10514" max="10514" width="20.42578125" style="213" customWidth="1"/>
    <col min="10515" max="10516" width="19.140625" style="213" customWidth="1"/>
    <col min="10517" max="10517" width="17.42578125" style="213" customWidth="1"/>
    <col min="10518" max="10518" width="2" style="213" customWidth="1"/>
    <col min="10519" max="10519" width="5.42578125" style="213" bestFit="1" customWidth="1"/>
    <col min="10520" max="10520" width="21.85546875" style="213" customWidth="1"/>
    <col min="10521" max="10521" width="18.7109375" style="213" bestFit="1" customWidth="1"/>
    <col min="10522" max="10522" width="23.28515625" style="213" customWidth="1"/>
    <col min="10523" max="10523" width="18" style="213" customWidth="1"/>
    <col min="10524" max="10524" width="19.7109375" style="213" customWidth="1"/>
    <col min="10525" max="10724" width="14.7109375" style="213"/>
    <col min="10725" max="10725" width="7.28515625" style="213" bestFit="1" customWidth="1"/>
    <col min="10726" max="10726" width="7.85546875" style="213" customWidth="1"/>
    <col min="10727" max="10727" width="21.28515625" style="213" customWidth="1"/>
    <col min="10728" max="10728" width="15.28515625" style="213" customWidth="1"/>
    <col min="10729" max="10729" width="18.28515625" style="213" bestFit="1" customWidth="1"/>
    <col min="10730" max="10730" width="16.7109375" style="213" customWidth="1"/>
    <col min="10731" max="10731" width="16.140625" style="213" customWidth="1"/>
    <col min="10732" max="10732" width="16.28515625" style="213" customWidth="1"/>
    <col min="10733" max="10733" width="15.140625" style="213" customWidth="1"/>
    <col min="10734" max="10734" width="14.85546875" style="213" customWidth="1"/>
    <col min="10735" max="10735" width="0" style="213" hidden="1" customWidth="1"/>
    <col min="10736" max="10736" width="14" style="213" customWidth="1"/>
    <col min="10737" max="10737" width="1.7109375" style="213" customWidth="1"/>
    <col min="10738" max="10738" width="6.140625" style="213" customWidth="1"/>
    <col min="10739" max="10739" width="22.28515625" style="213" customWidth="1"/>
    <col min="10740" max="10740" width="14.28515625" style="213" customWidth="1"/>
    <col min="10741" max="10741" width="16.140625" style="213" customWidth="1"/>
    <col min="10742" max="10742" width="12.42578125" style="213" customWidth="1"/>
    <col min="10743" max="10743" width="14.85546875" style="213" customWidth="1"/>
    <col min="10744" max="10744" width="15.28515625" style="213" customWidth="1"/>
    <col min="10745" max="10745" width="15.85546875" style="213" customWidth="1"/>
    <col min="10746" max="10746" width="11.5703125" style="213" customWidth="1"/>
    <col min="10747" max="10748" width="15.28515625" style="213" customWidth="1"/>
    <col min="10749" max="10749" width="18.7109375" style="213" customWidth="1"/>
    <col min="10750" max="10750" width="14.42578125" style="213" customWidth="1"/>
    <col min="10751" max="10761" width="0" style="213" hidden="1" customWidth="1"/>
    <col min="10762" max="10762" width="1.7109375" style="213" customWidth="1"/>
    <col min="10763" max="10763" width="6.140625" style="213" customWidth="1"/>
    <col min="10764" max="10764" width="27.140625" style="213" customWidth="1"/>
    <col min="10765" max="10765" width="9" style="213" customWidth="1"/>
    <col min="10766" max="10766" width="10.85546875" style="213" bestFit="1" customWidth="1"/>
    <col min="10767" max="10767" width="16.28515625" style="213" customWidth="1"/>
    <col min="10768" max="10768" width="14.28515625" style="213" customWidth="1"/>
    <col min="10769" max="10769" width="18.28515625" style="213" customWidth="1"/>
    <col min="10770" max="10770" width="20.42578125" style="213" customWidth="1"/>
    <col min="10771" max="10772" width="19.140625" style="213" customWidth="1"/>
    <col min="10773" max="10773" width="17.42578125" style="213" customWidth="1"/>
    <col min="10774" max="10774" width="2" style="213" customWidth="1"/>
    <col min="10775" max="10775" width="5.42578125" style="213" bestFit="1" customWidth="1"/>
    <col min="10776" max="10776" width="21.85546875" style="213" customWidth="1"/>
    <col min="10777" max="10777" width="18.7109375" style="213" bestFit="1" customWidth="1"/>
    <col min="10778" max="10778" width="23.28515625" style="213" customWidth="1"/>
    <col min="10779" max="10779" width="18" style="213" customWidth="1"/>
    <col min="10780" max="10780" width="19.7109375" style="213" customWidth="1"/>
    <col min="10781" max="10980" width="14.7109375" style="213"/>
    <col min="10981" max="10981" width="7.28515625" style="213" bestFit="1" customWidth="1"/>
    <col min="10982" max="10982" width="7.85546875" style="213" customWidth="1"/>
    <col min="10983" max="10983" width="21.28515625" style="213" customWidth="1"/>
    <col min="10984" max="10984" width="15.28515625" style="213" customWidth="1"/>
    <col min="10985" max="10985" width="18.28515625" style="213" bestFit="1" customWidth="1"/>
    <col min="10986" max="10986" width="16.7109375" style="213" customWidth="1"/>
    <col min="10987" max="10987" width="16.140625" style="213" customWidth="1"/>
    <col min="10988" max="10988" width="16.28515625" style="213" customWidth="1"/>
    <col min="10989" max="10989" width="15.140625" style="213" customWidth="1"/>
    <col min="10990" max="10990" width="14.85546875" style="213" customWidth="1"/>
    <col min="10991" max="10991" width="0" style="213" hidden="1" customWidth="1"/>
    <col min="10992" max="10992" width="14" style="213" customWidth="1"/>
    <col min="10993" max="10993" width="1.7109375" style="213" customWidth="1"/>
    <col min="10994" max="10994" width="6.140625" style="213" customWidth="1"/>
    <col min="10995" max="10995" width="22.28515625" style="213" customWidth="1"/>
    <col min="10996" max="10996" width="14.28515625" style="213" customWidth="1"/>
    <col min="10997" max="10997" width="16.140625" style="213" customWidth="1"/>
    <col min="10998" max="10998" width="12.42578125" style="213" customWidth="1"/>
    <col min="10999" max="10999" width="14.85546875" style="213" customWidth="1"/>
    <col min="11000" max="11000" width="15.28515625" style="213" customWidth="1"/>
    <col min="11001" max="11001" width="15.85546875" style="213" customWidth="1"/>
    <col min="11002" max="11002" width="11.5703125" style="213" customWidth="1"/>
    <col min="11003" max="11004" width="15.28515625" style="213" customWidth="1"/>
    <col min="11005" max="11005" width="18.7109375" style="213" customWidth="1"/>
    <col min="11006" max="11006" width="14.42578125" style="213" customWidth="1"/>
    <col min="11007" max="11017" width="0" style="213" hidden="1" customWidth="1"/>
    <col min="11018" max="11018" width="1.7109375" style="213" customWidth="1"/>
    <col min="11019" max="11019" width="6.140625" style="213" customWidth="1"/>
    <col min="11020" max="11020" width="27.140625" style="213" customWidth="1"/>
    <col min="11021" max="11021" width="9" style="213" customWidth="1"/>
    <col min="11022" max="11022" width="10.85546875" style="213" bestFit="1" customWidth="1"/>
    <col min="11023" max="11023" width="16.28515625" style="213" customWidth="1"/>
    <col min="11024" max="11024" width="14.28515625" style="213" customWidth="1"/>
    <col min="11025" max="11025" width="18.28515625" style="213" customWidth="1"/>
    <col min="11026" max="11026" width="20.42578125" style="213" customWidth="1"/>
    <col min="11027" max="11028" width="19.140625" style="213" customWidth="1"/>
    <col min="11029" max="11029" width="17.42578125" style="213" customWidth="1"/>
    <col min="11030" max="11030" width="2" style="213" customWidth="1"/>
    <col min="11031" max="11031" width="5.42578125" style="213" bestFit="1" customWidth="1"/>
    <col min="11032" max="11032" width="21.85546875" style="213" customWidth="1"/>
    <col min="11033" max="11033" width="18.7109375" style="213" bestFit="1" customWidth="1"/>
    <col min="11034" max="11034" width="23.28515625" style="213" customWidth="1"/>
    <col min="11035" max="11035" width="18" style="213" customWidth="1"/>
    <col min="11036" max="11036" width="19.7109375" style="213" customWidth="1"/>
    <col min="11037" max="11236" width="14.7109375" style="213"/>
    <col min="11237" max="11237" width="7.28515625" style="213" bestFit="1" customWidth="1"/>
    <col min="11238" max="11238" width="7.85546875" style="213" customWidth="1"/>
    <col min="11239" max="11239" width="21.28515625" style="213" customWidth="1"/>
    <col min="11240" max="11240" width="15.28515625" style="213" customWidth="1"/>
    <col min="11241" max="11241" width="18.28515625" style="213" bestFit="1" customWidth="1"/>
    <col min="11242" max="11242" width="16.7109375" style="213" customWidth="1"/>
    <col min="11243" max="11243" width="16.140625" style="213" customWidth="1"/>
    <col min="11244" max="11244" width="16.28515625" style="213" customWidth="1"/>
    <col min="11245" max="11245" width="15.140625" style="213" customWidth="1"/>
    <col min="11246" max="11246" width="14.85546875" style="213" customWidth="1"/>
    <col min="11247" max="11247" width="0" style="213" hidden="1" customWidth="1"/>
    <col min="11248" max="11248" width="14" style="213" customWidth="1"/>
    <col min="11249" max="11249" width="1.7109375" style="213" customWidth="1"/>
    <col min="11250" max="11250" width="6.140625" style="213" customWidth="1"/>
    <col min="11251" max="11251" width="22.28515625" style="213" customWidth="1"/>
    <col min="11252" max="11252" width="14.28515625" style="213" customWidth="1"/>
    <col min="11253" max="11253" width="16.140625" style="213" customWidth="1"/>
    <col min="11254" max="11254" width="12.42578125" style="213" customWidth="1"/>
    <col min="11255" max="11255" width="14.85546875" style="213" customWidth="1"/>
    <col min="11256" max="11256" width="15.28515625" style="213" customWidth="1"/>
    <col min="11257" max="11257" width="15.85546875" style="213" customWidth="1"/>
    <col min="11258" max="11258" width="11.5703125" style="213" customWidth="1"/>
    <col min="11259" max="11260" width="15.28515625" style="213" customWidth="1"/>
    <col min="11261" max="11261" width="18.7109375" style="213" customWidth="1"/>
    <col min="11262" max="11262" width="14.42578125" style="213" customWidth="1"/>
    <col min="11263" max="11273" width="0" style="213" hidden="1" customWidth="1"/>
    <col min="11274" max="11274" width="1.7109375" style="213" customWidth="1"/>
    <col min="11275" max="11275" width="6.140625" style="213" customWidth="1"/>
    <col min="11276" max="11276" width="27.140625" style="213" customWidth="1"/>
    <col min="11277" max="11277" width="9" style="213" customWidth="1"/>
    <col min="11278" max="11278" width="10.85546875" style="213" bestFit="1" customWidth="1"/>
    <col min="11279" max="11279" width="16.28515625" style="213" customWidth="1"/>
    <col min="11280" max="11280" width="14.28515625" style="213" customWidth="1"/>
    <col min="11281" max="11281" width="18.28515625" style="213" customWidth="1"/>
    <col min="11282" max="11282" width="20.42578125" style="213" customWidth="1"/>
    <col min="11283" max="11284" width="19.140625" style="213" customWidth="1"/>
    <col min="11285" max="11285" width="17.42578125" style="213" customWidth="1"/>
    <col min="11286" max="11286" width="2" style="213" customWidth="1"/>
    <col min="11287" max="11287" width="5.42578125" style="213" bestFit="1" customWidth="1"/>
    <col min="11288" max="11288" width="21.85546875" style="213" customWidth="1"/>
    <col min="11289" max="11289" width="18.7109375" style="213" bestFit="1" customWidth="1"/>
    <col min="11290" max="11290" width="23.28515625" style="213" customWidth="1"/>
    <col min="11291" max="11291" width="18" style="213" customWidth="1"/>
    <col min="11292" max="11292" width="19.7109375" style="213" customWidth="1"/>
    <col min="11293" max="11492" width="14.7109375" style="213"/>
    <col min="11493" max="11493" width="7.28515625" style="213" bestFit="1" customWidth="1"/>
    <col min="11494" max="11494" width="7.85546875" style="213" customWidth="1"/>
    <col min="11495" max="11495" width="21.28515625" style="213" customWidth="1"/>
    <col min="11496" max="11496" width="15.28515625" style="213" customWidth="1"/>
    <col min="11497" max="11497" width="18.28515625" style="213" bestFit="1" customWidth="1"/>
    <col min="11498" max="11498" width="16.7109375" style="213" customWidth="1"/>
    <col min="11499" max="11499" width="16.140625" style="213" customWidth="1"/>
    <col min="11500" max="11500" width="16.28515625" style="213" customWidth="1"/>
    <col min="11501" max="11501" width="15.140625" style="213" customWidth="1"/>
    <col min="11502" max="11502" width="14.85546875" style="213" customWidth="1"/>
    <col min="11503" max="11503" width="0" style="213" hidden="1" customWidth="1"/>
    <col min="11504" max="11504" width="14" style="213" customWidth="1"/>
    <col min="11505" max="11505" width="1.7109375" style="213" customWidth="1"/>
    <col min="11506" max="11506" width="6.140625" style="213" customWidth="1"/>
    <col min="11507" max="11507" width="22.28515625" style="213" customWidth="1"/>
    <col min="11508" max="11508" width="14.28515625" style="213" customWidth="1"/>
    <col min="11509" max="11509" width="16.140625" style="213" customWidth="1"/>
    <col min="11510" max="11510" width="12.42578125" style="213" customWidth="1"/>
    <col min="11511" max="11511" width="14.85546875" style="213" customWidth="1"/>
    <col min="11512" max="11512" width="15.28515625" style="213" customWidth="1"/>
    <col min="11513" max="11513" width="15.85546875" style="213" customWidth="1"/>
    <col min="11514" max="11514" width="11.5703125" style="213" customWidth="1"/>
    <col min="11515" max="11516" width="15.28515625" style="213" customWidth="1"/>
    <col min="11517" max="11517" width="18.7109375" style="213" customWidth="1"/>
    <col min="11518" max="11518" width="14.42578125" style="213" customWidth="1"/>
    <col min="11519" max="11529" width="0" style="213" hidden="1" customWidth="1"/>
    <col min="11530" max="11530" width="1.7109375" style="213" customWidth="1"/>
    <col min="11531" max="11531" width="6.140625" style="213" customWidth="1"/>
    <col min="11532" max="11532" width="27.140625" style="213" customWidth="1"/>
    <col min="11533" max="11533" width="9" style="213" customWidth="1"/>
    <col min="11534" max="11534" width="10.85546875" style="213" bestFit="1" customWidth="1"/>
    <col min="11535" max="11535" width="16.28515625" style="213" customWidth="1"/>
    <col min="11536" max="11536" width="14.28515625" style="213" customWidth="1"/>
    <col min="11537" max="11537" width="18.28515625" style="213" customWidth="1"/>
    <col min="11538" max="11538" width="20.42578125" style="213" customWidth="1"/>
    <col min="11539" max="11540" width="19.140625" style="213" customWidth="1"/>
    <col min="11541" max="11541" width="17.42578125" style="213" customWidth="1"/>
    <col min="11542" max="11542" width="2" style="213" customWidth="1"/>
    <col min="11543" max="11543" width="5.42578125" style="213" bestFit="1" customWidth="1"/>
    <col min="11544" max="11544" width="21.85546875" style="213" customWidth="1"/>
    <col min="11545" max="11545" width="18.7109375" style="213" bestFit="1" customWidth="1"/>
    <col min="11546" max="11546" width="23.28515625" style="213" customWidth="1"/>
    <col min="11547" max="11547" width="18" style="213" customWidth="1"/>
    <col min="11548" max="11548" width="19.7109375" style="213" customWidth="1"/>
    <col min="11549" max="11748" width="14.7109375" style="213"/>
    <col min="11749" max="11749" width="7.28515625" style="213" bestFit="1" customWidth="1"/>
    <col min="11750" max="11750" width="7.85546875" style="213" customWidth="1"/>
    <col min="11751" max="11751" width="21.28515625" style="213" customWidth="1"/>
    <col min="11752" max="11752" width="15.28515625" style="213" customWidth="1"/>
    <col min="11753" max="11753" width="18.28515625" style="213" bestFit="1" customWidth="1"/>
    <col min="11754" max="11754" width="16.7109375" style="213" customWidth="1"/>
    <col min="11755" max="11755" width="16.140625" style="213" customWidth="1"/>
    <col min="11756" max="11756" width="16.28515625" style="213" customWidth="1"/>
    <col min="11757" max="11757" width="15.140625" style="213" customWidth="1"/>
    <col min="11758" max="11758" width="14.85546875" style="213" customWidth="1"/>
    <col min="11759" max="11759" width="0" style="213" hidden="1" customWidth="1"/>
    <col min="11760" max="11760" width="14" style="213" customWidth="1"/>
    <col min="11761" max="11761" width="1.7109375" style="213" customWidth="1"/>
    <col min="11762" max="11762" width="6.140625" style="213" customWidth="1"/>
    <col min="11763" max="11763" width="22.28515625" style="213" customWidth="1"/>
    <col min="11764" max="11764" width="14.28515625" style="213" customWidth="1"/>
    <col min="11765" max="11765" width="16.140625" style="213" customWidth="1"/>
    <col min="11766" max="11766" width="12.42578125" style="213" customWidth="1"/>
    <col min="11767" max="11767" width="14.85546875" style="213" customWidth="1"/>
    <col min="11768" max="11768" width="15.28515625" style="213" customWidth="1"/>
    <col min="11769" max="11769" width="15.85546875" style="213" customWidth="1"/>
    <col min="11770" max="11770" width="11.5703125" style="213" customWidth="1"/>
    <col min="11771" max="11772" width="15.28515625" style="213" customWidth="1"/>
    <col min="11773" max="11773" width="18.7109375" style="213" customWidth="1"/>
    <col min="11774" max="11774" width="14.42578125" style="213" customWidth="1"/>
    <col min="11775" max="11785" width="0" style="213" hidden="1" customWidth="1"/>
    <col min="11786" max="11786" width="1.7109375" style="213" customWidth="1"/>
    <col min="11787" max="11787" width="6.140625" style="213" customWidth="1"/>
    <col min="11788" max="11788" width="27.140625" style="213" customWidth="1"/>
    <col min="11789" max="11789" width="9" style="213" customWidth="1"/>
    <col min="11790" max="11790" width="10.85546875" style="213" bestFit="1" customWidth="1"/>
    <col min="11791" max="11791" width="16.28515625" style="213" customWidth="1"/>
    <col min="11792" max="11792" width="14.28515625" style="213" customWidth="1"/>
    <col min="11793" max="11793" width="18.28515625" style="213" customWidth="1"/>
    <col min="11794" max="11794" width="20.42578125" style="213" customWidth="1"/>
    <col min="11795" max="11796" width="19.140625" style="213" customWidth="1"/>
    <col min="11797" max="11797" width="17.42578125" style="213" customWidth="1"/>
    <col min="11798" max="11798" width="2" style="213" customWidth="1"/>
    <col min="11799" max="11799" width="5.42578125" style="213" bestFit="1" customWidth="1"/>
    <col min="11800" max="11800" width="21.85546875" style="213" customWidth="1"/>
    <col min="11801" max="11801" width="18.7109375" style="213" bestFit="1" customWidth="1"/>
    <col min="11802" max="11802" width="23.28515625" style="213" customWidth="1"/>
    <col min="11803" max="11803" width="18" style="213" customWidth="1"/>
    <col min="11804" max="11804" width="19.7109375" style="213" customWidth="1"/>
    <col min="11805" max="12004" width="14.7109375" style="213"/>
    <col min="12005" max="12005" width="7.28515625" style="213" bestFit="1" customWidth="1"/>
    <col min="12006" max="12006" width="7.85546875" style="213" customWidth="1"/>
    <col min="12007" max="12007" width="21.28515625" style="213" customWidth="1"/>
    <col min="12008" max="12008" width="15.28515625" style="213" customWidth="1"/>
    <col min="12009" max="12009" width="18.28515625" style="213" bestFit="1" customWidth="1"/>
    <col min="12010" max="12010" width="16.7109375" style="213" customWidth="1"/>
    <col min="12011" max="12011" width="16.140625" style="213" customWidth="1"/>
    <col min="12012" max="12012" width="16.28515625" style="213" customWidth="1"/>
    <col min="12013" max="12013" width="15.140625" style="213" customWidth="1"/>
    <col min="12014" max="12014" width="14.85546875" style="213" customWidth="1"/>
    <col min="12015" max="12015" width="0" style="213" hidden="1" customWidth="1"/>
    <col min="12016" max="12016" width="14" style="213" customWidth="1"/>
    <col min="12017" max="12017" width="1.7109375" style="213" customWidth="1"/>
    <col min="12018" max="12018" width="6.140625" style="213" customWidth="1"/>
    <col min="12019" max="12019" width="22.28515625" style="213" customWidth="1"/>
    <col min="12020" max="12020" width="14.28515625" style="213" customWidth="1"/>
    <col min="12021" max="12021" width="16.140625" style="213" customWidth="1"/>
    <col min="12022" max="12022" width="12.42578125" style="213" customWidth="1"/>
    <col min="12023" max="12023" width="14.85546875" style="213" customWidth="1"/>
    <col min="12024" max="12024" width="15.28515625" style="213" customWidth="1"/>
    <col min="12025" max="12025" width="15.85546875" style="213" customWidth="1"/>
    <col min="12026" max="12026" width="11.5703125" style="213" customWidth="1"/>
    <col min="12027" max="12028" width="15.28515625" style="213" customWidth="1"/>
    <col min="12029" max="12029" width="18.7109375" style="213" customWidth="1"/>
    <col min="12030" max="12030" width="14.42578125" style="213" customWidth="1"/>
    <col min="12031" max="12041" width="0" style="213" hidden="1" customWidth="1"/>
    <col min="12042" max="12042" width="1.7109375" style="213" customWidth="1"/>
    <col min="12043" max="12043" width="6.140625" style="213" customWidth="1"/>
    <col min="12044" max="12044" width="27.140625" style="213" customWidth="1"/>
    <col min="12045" max="12045" width="9" style="213" customWidth="1"/>
    <col min="12046" max="12046" width="10.85546875" style="213" bestFit="1" customWidth="1"/>
    <col min="12047" max="12047" width="16.28515625" style="213" customWidth="1"/>
    <col min="12048" max="12048" width="14.28515625" style="213" customWidth="1"/>
    <col min="12049" max="12049" width="18.28515625" style="213" customWidth="1"/>
    <col min="12050" max="12050" width="20.42578125" style="213" customWidth="1"/>
    <col min="12051" max="12052" width="19.140625" style="213" customWidth="1"/>
    <col min="12053" max="12053" width="17.42578125" style="213" customWidth="1"/>
    <col min="12054" max="12054" width="2" style="213" customWidth="1"/>
    <col min="12055" max="12055" width="5.42578125" style="213" bestFit="1" customWidth="1"/>
    <col min="12056" max="12056" width="21.85546875" style="213" customWidth="1"/>
    <col min="12057" max="12057" width="18.7109375" style="213" bestFit="1" customWidth="1"/>
    <col min="12058" max="12058" width="23.28515625" style="213" customWidth="1"/>
    <col min="12059" max="12059" width="18" style="213" customWidth="1"/>
    <col min="12060" max="12060" width="19.7109375" style="213" customWidth="1"/>
    <col min="12061" max="12260" width="14.7109375" style="213"/>
    <col min="12261" max="12261" width="7.28515625" style="213" bestFit="1" customWidth="1"/>
    <col min="12262" max="12262" width="7.85546875" style="213" customWidth="1"/>
    <col min="12263" max="12263" width="21.28515625" style="213" customWidth="1"/>
    <col min="12264" max="12264" width="15.28515625" style="213" customWidth="1"/>
    <col min="12265" max="12265" width="18.28515625" style="213" bestFit="1" customWidth="1"/>
    <col min="12266" max="12266" width="16.7109375" style="213" customWidth="1"/>
    <col min="12267" max="12267" width="16.140625" style="213" customWidth="1"/>
    <col min="12268" max="12268" width="16.28515625" style="213" customWidth="1"/>
    <col min="12269" max="12269" width="15.140625" style="213" customWidth="1"/>
    <col min="12270" max="12270" width="14.85546875" style="213" customWidth="1"/>
    <col min="12271" max="12271" width="0" style="213" hidden="1" customWidth="1"/>
    <col min="12272" max="12272" width="14" style="213" customWidth="1"/>
    <col min="12273" max="12273" width="1.7109375" style="213" customWidth="1"/>
    <col min="12274" max="12274" width="6.140625" style="213" customWidth="1"/>
    <col min="12275" max="12275" width="22.28515625" style="213" customWidth="1"/>
    <col min="12276" max="12276" width="14.28515625" style="213" customWidth="1"/>
    <col min="12277" max="12277" width="16.140625" style="213" customWidth="1"/>
    <col min="12278" max="12278" width="12.42578125" style="213" customWidth="1"/>
    <col min="12279" max="12279" width="14.85546875" style="213" customWidth="1"/>
    <col min="12280" max="12280" width="15.28515625" style="213" customWidth="1"/>
    <col min="12281" max="12281" width="15.85546875" style="213" customWidth="1"/>
    <col min="12282" max="12282" width="11.5703125" style="213" customWidth="1"/>
    <col min="12283" max="12284" width="15.28515625" style="213" customWidth="1"/>
    <col min="12285" max="12285" width="18.7109375" style="213" customWidth="1"/>
    <col min="12286" max="12286" width="14.42578125" style="213" customWidth="1"/>
    <col min="12287" max="12297" width="0" style="213" hidden="1" customWidth="1"/>
    <col min="12298" max="12298" width="1.7109375" style="213" customWidth="1"/>
    <col min="12299" max="12299" width="6.140625" style="213" customWidth="1"/>
    <col min="12300" max="12300" width="27.140625" style="213" customWidth="1"/>
    <col min="12301" max="12301" width="9" style="213" customWidth="1"/>
    <col min="12302" max="12302" width="10.85546875" style="213" bestFit="1" customWidth="1"/>
    <col min="12303" max="12303" width="16.28515625" style="213" customWidth="1"/>
    <col min="12304" max="12304" width="14.28515625" style="213" customWidth="1"/>
    <col min="12305" max="12305" width="18.28515625" style="213" customWidth="1"/>
    <col min="12306" max="12306" width="20.42578125" style="213" customWidth="1"/>
    <col min="12307" max="12308" width="19.140625" style="213" customWidth="1"/>
    <col min="12309" max="12309" width="17.42578125" style="213" customWidth="1"/>
    <col min="12310" max="12310" width="2" style="213" customWidth="1"/>
    <col min="12311" max="12311" width="5.42578125" style="213" bestFit="1" customWidth="1"/>
    <col min="12312" max="12312" width="21.85546875" style="213" customWidth="1"/>
    <col min="12313" max="12313" width="18.7109375" style="213" bestFit="1" customWidth="1"/>
    <col min="12314" max="12314" width="23.28515625" style="213" customWidth="1"/>
    <col min="12315" max="12315" width="18" style="213" customWidth="1"/>
    <col min="12316" max="12316" width="19.7109375" style="213" customWidth="1"/>
    <col min="12317" max="12516" width="14.7109375" style="213"/>
    <col min="12517" max="12517" width="7.28515625" style="213" bestFit="1" customWidth="1"/>
    <col min="12518" max="12518" width="7.85546875" style="213" customWidth="1"/>
    <col min="12519" max="12519" width="21.28515625" style="213" customWidth="1"/>
    <col min="12520" max="12520" width="15.28515625" style="213" customWidth="1"/>
    <col min="12521" max="12521" width="18.28515625" style="213" bestFit="1" customWidth="1"/>
    <col min="12522" max="12522" width="16.7109375" style="213" customWidth="1"/>
    <col min="12523" max="12523" width="16.140625" style="213" customWidth="1"/>
    <col min="12524" max="12524" width="16.28515625" style="213" customWidth="1"/>
    <col min="12525" max="12525" width="15.140625" style="213" customWidth="1"/>
    <col min="12526" max="12526" width="14.85546875" style="213" customWidth="1"/>
    <col min="12527" max="12527" width="0" style="213" hidden="1" customWidth="1"/>
    <col min="12528" max="12528" width="14" style="213" customWidth="1"/>
    <col min="12529" max="12529" width="1.7109375" style="213" customWidth="1"/>
    <col min="12530" max="12530" width="6.140625" style="213" customWidth="1"/>
    <col min="12531" max="12531" width="22.28515625" style="213" customWidth="1"/>
    <col min="12532" max="12532" width="14.28515625" style="213" customWidth="1"/>
    <col min="12533" max="12533" width="16.140625" style="213" customWidth="1"/>
    <col min="12534" max="12534" width="12.42578125" style="213" customWidth="1"/>
    <col min="12535" max="12535" width="14.85546875" style="213" customWidth="1"/>
    <col min="12536" max="12536" width="15.28515625" style="213" customWidth="1"/>
    <col min="12537" max="12537" width="15.85546875" style="213" customWidth="1"/>
    <col min="12538" max="12538" width="11.5703125" style="213" customWidth="1"/>
    <col min="12539" max="12540" width="15.28515625" style="213" customWidth="1"/>
    <col min="12541" max="12541" width="18.7109375" style="213" customWidth="1"/>
    <col min="12542" max="12542" width="14.42578125" style="213" customWidth="1"/>
    <col min="12543" max="12553" width="0" style="213" hidden="1" customWidth="1"/>
    <col min="12554" max="12554" width="1.7109375" style="213" customWidth="1"/>
    <col min="12555" max="12555" width="6.140625" style="213" customWidth="1"/>
    <col min="12556" max="12556" width="27.140625" style="213" customWidth="1"/>
    <col min="12557" max="12557" width="9" style="213" customWidth="1"/>
    <col min="12558" max="12558" width="10.85546875" style="213" bestFit="1" customWidth="1"/>
    <col min="12559" max="12559" width="16.28515625" style="213" customWidth="1"/>
    <col min="12560" max="12560" width="14.28515625" style="213" customWidth="1"/>
    <col min="12561" max="12561" width="18.28515625" style="213" customWidth="1"/>
    <col min="12562" max="12562" width="20.42578125" style="213" customWidth="1"/>
    <col min="12563" max="12564" width="19.140625" style="213" customWidth="1"/>
    <col min="12565" max="12565" width="17.42578125" style="213" customWidth="1"/>
    <col min="12566" max="12566" width="2" style="213" customWidth="1"/>
    <col min="12567" max="12567" width="5.42578125" style="213" bestFit="1" customWidth="1"/>
    <col min="12568" max="12568" width="21.85546875" style="213" customWidth="1"/>
    <col min="12569" max="12569" width="18.7109375" style="213" bestFit="1" customWidth="1"/>
    <col min="12570" max="12570" width="23.28515625" style="213" customWidth="1"/>
    <col min="12571" max="12571" width="18" style="213" customWidth="1"/>
    <col min="12572" max="12572" width="19.7109375" style="213" customWidth="1"/>
    <col min="12573" max="12772" width="14.7109375" style="213"/>
    <col min="12773" max="12773" width="7.28515625" style="213" bestFit="1" customWidth="1"/>
    <col min="12774" max="12774" width="7.85546875" style="213" customWidth="1"/>
    <col min="12775" max="12775" width="21.28515625" style="213" customWidth="1"/>
    <col min="12776" max="12776" width="15.28515625" style="213" customWidth="1"/>
    <col min="12777" max="12777" width="18.28515625" style="213" bestFit="1" customWidth="1"/>
    <col min="12778" max="12778" width="16.7109375" style="213" customWidth="1"/>
    <col min="12779" max="12779" width="16.140625" style="213" customWidth="1"/>
    <col min="12780" max="12780" width="16.28515625" style="213" customWidth="1"/>
    <col min="12781" max="12781" width="15.140625" style="213" customWidth="1"/>
    <col min="12782" max="12782" width="14.85546875" style="213" customWidth="1"/>
    <col min="12783" max="12783" width="0" style="213" hidden="1" customWidth="1"/>
    <col min="12784" max="12784" width="14" style="213" customWidth="1"/>
    <col min="12785" max="12785" width="1.7109375" style="213" customWidth="1"/>
    <col min="12786" max="12786" width="6.140625" style="213" customWidth="1"/>
    <col min="12787" max="12787" width="22.28515625" style="213" customWidth="1"/>
    <col min="12788" max="12788" width="14.28515625" style="213" customWidth="1"/>
    <col min="12789" max="12789" width="16.140625" style="213" customWidth="1"/>
    <col min="12790" max="12790" width="12.42578125" style="213" customWidth="1"/>
    <col min="12791" max="12791" width="14.85546875" style="213" customWidth="1"/>
    <col min="12792" max="12792" width="15.28515625" style="213" customWidth="1"/>
    <col min="12793" max="12793" width="15.85546875" style="213" customWidth="1"/>
    <col min="12794" max="12794" width="11.5703125" style="213" customWidth="1"/>
    <col min="12795" max="12796" width="15.28515625" style="213" customWidth="1"/>
    <col min="12797" max="12797" width="18.7109375" style="213" customWidth="1"/>
    <col min="12798" max="12798" width="14.42578125" style="213" customWidth="1"/>
    <col min="12799" max="12809" width="0" style="213" hidden="1" customWidth="1"/>
    <col min="12810" max="12810" width="1.7109375" style="213" customWidth="1"/>
    <col min="12811" max="12811" width="6.140625" style="213" customWidth="1"/>
    <col min="12812" max="12812" width="27.140625" style="213" customWidth="1"/>
    <col min="12813" max="12813" width="9" style="213" customWidth="1"/>
    <col min="12814" max="12814" width="10.85546875" style="213" bestFit="1" customWidth="1"/>
    <col min="12815" max="12815" width="16.28515625" style="213" customWidth="1"/>
    <col min="12816" max="12816" width="14.28515625" style="213" customWidth="1"/>
    <col min="12817" max="12817" width="18.28515625" style="213" customWidth="1"/>
    <col min="12818" max="12818" width="20.42578125" style="213" customWidth="1"/>
    <col min="12819" max="12820" width="19.140625" style="213" customWidth="1"/>
    <col min="12821" max="12821" width="17.42578125" style="213" customWidth="1"/>
    <col min="12822" max="12822" width="2" style="213" customWidth="1"/>
    <col min="12823" max="12823" width="5.42578125" style="213" bestFit="1" customWidth="1"/>
    <col min="12824" max="12824" width="21.85546875" style="213" customWidth="1"/>
    <col min="12825" max="12825" width="18.7109375" style="213" bestFit="1" customWidth="1"/>
    <col min="12826" max="12826" width="23.28515625" style="213" customWidth="1"/>
    <col min="12827" max="12827" width="18" style="213" customWidth="1"/>
    <col min="12828" max="12828" width="19.7109375" style="213" customWidth="1"/>
    <col min="12829" max="13028" width="14.7109375" style="213"/>
    <col min="13029" max="13029" width="7.28515625" style="213" bestFit="1" customWidth="1"/>
    <col min="13030" max="13030" width="7.85546875" style="213" customWidth="1"/>
    <col min="13031" max="13031" width="21.28515625" style="213" customWidth="1"/>
    <col min="13032" max="13032" width="15.28515625" style="213" customWidth="1"/>
    <col min="13033" max="13033" width="18.28515625" style="213" bestFit="1" customWidth="1"/>
    <col min="13034" max="13034" width="16.7109375" style="213" customWidth="1"/>
    <col min="13035" max="13035" width="16.140625" style="213" customWidth="1"/>
    <col min="13036" max="13036" width="16.28515625" style="213" customWidth="1"/>
    <col min="13037" max="13037" width="15.140625" style="213" customWidth="1"/>
    <col min="13038" max="13038" width="14.85546875" style="213" customWidth="1"/>
    <col min="13039" max="13039" width="0" style="213" hidden="1" customWidth="1"/>
    <col min="13040" max="13040" width="14" style="213" customWidth="1"/>
    <col min="13041" max="13041" width="1.7109375" style="213" customWidth="1"/>
    <col min="13042" max="13042" width="6.140625" style="213" customWidth="1"/>
    <col min="13043" max="13043" width="22.28515625" style="213" customWidth="1"/>
    <col min="13044" max="13044" width="14.28515625" style="213" customWidth="1"/>
    <col min="13045" max="13045" width="16.140625" style="213" customWidth="1"/>
    <col min="13046" max="13046" width="12.42578125" style="213" customWidth="1"/>
    <col min="13047" max="13047" width="14.85546875" style="213" customWidth="1"/>
    <col min="13048" max="13048" width="15.28515625" style="213" customWidth="1"/>
    <col min="13049" max="13049" width="15.85546875" style="213" customWidth="1"/>
    <col min="13050" max="13050" width="11.5703125" style="213" customWidth="1"/>
    <col min="13051" max="13052" width="15.28515625" style="213" customWidth="1"/>
    <col min="13053" max="13053" width="18.7109375" style="213" customWidth="1"/>
    <col min="13054" max="13054" width="14.42578125" style="213" customWidth="1"/>
    <col min="13055" max="13065" width="0" style="213" hidden="1" customWidth="1"/>
    <col min="13066" max="13066" width="1.7109375" style="213" customWidth="1"/>
    <col min="13067" max="13067" width="6.140625" style="213" customWidth="1"/>
    <col min="13068" max="13068" width="27.140625" style="213" customWidth="1"/>
    <col min="13069" max="13069" width="9" style="213" customWidth="1"/>
    <col min="13070" max="13070" width="10.85546875" style="213" bestFit="1" customWidth="1"/>
    <col min="13071" max="13071" width="16.28515625" style="213" customWidth="1"/>
    <col min="13072" max="13072" width="14.28515625" style="213" customWidth="1"/>
    <col min="13073" max="13073" width="18.28515625" style="213" customWidth="1"/>
    <col min="13074" max="13074" width="20.42578125" style="213" customWidth="1"/>
    <col min="13075" max="13076" width="19.140625" style="213" customWidth="1"/>
    <col min="13077" max="13077" width="17.42578125" style="213" customWidth="1"/>
    <col min="13078" max="13078" width="2" style="213" customWidth="1"/>
    <col min="13079" max="13079" width="5.42578125" style="213" bestFit="1" customWidth="1"/>
    <col min="13080" max="13080" width="21.85546875" style="213" customWidth="1"/>
    <col min="13081" max="13081" width="18.7109375" style="213" bestFit="1" customWidth="1"/>
    <col min="13082" max="13082" width="23.28515625" style="213" customWidth="1"/>
    <col min="13083" max="13083" width="18" style="213" customWidth="1"/>
    <col min="13084" max="13084" width="19.7109375" style="213" customWidth="1"/>
    <col min="13085" max="13284" width="14.7109375" style="213"/>
    <col min="13285" max="13285" width="7.28515625" style="213" bestFit="1" customWidth="1"/>
    <col min="13286" max="13286" width="7.85546875" style="213" customWidth="1"/>
    <col min="13287" max="13287" width="21.28515625" style="213" customWidth="1"/>
    <col min="13288" max="13288" width="15.28515625" style="213" customWidth="1"/>
    <col min="13289" max="13289" width="18.28515625" style="213" bestFit="1" customWidth="1"/>
    <col min="13290" max="13290" width="16.7109375" style="213" customWidth="1"/>
    <col min="13291" max="13291" width="16.140625" style="213" customWidth="1"/>
    <col min="13292" max="13292" width="16.28515625" style="213" customWidth="1"/>
    <col min="13293" max="13293" width="15.140625" style="213" customWidth="1"/>
    <col min="13294" max="13294" width="14.85546875" style="213" customWidth="1"/>
    <col min="13295" max="13295" width="0" style="213" hidden="1" customWidth="1"/>
    <col min="13296" max="13296" width="14" style="213" customWidth="1"/>
    <col min="13297" max="13297" width="1.7109375" style="213" customWidth="1"/>
    <col min="13298" max="13298" width="6.140625" style="213" customWidth="1"/>
    <col min="13299" max="13299" width="22.28515625" style="213" customWidth="1"/>
    <col min="13300" max="13300" width="14.28515625" style="213" customWidth="1"/>
    <col min="13301" max="13301" width="16.140625" style="213" customWidth="1"/>
    <col min="13302" max="13302" width="12.42578125" style="213" customWidth="1"/>
    <col min="13303" max="13303" width="14.85546875" style="213" customWidth="1"/>
    <col min="13304" max="13304" width="15.28515625" style="213" customWidth="1"/>
    <col min="13305" max="13305" width="15.85546875" style="213" customWidth="1"/>
    <col min="13306" max="13306" width="11.5703125" style="213" customWidth="1"/>
    <col min="13307" max="13308" width="15.28515625" style="213" customWidth="1"/>
    <col min="13309" max="13309" width="18.7109375" style="213" customWidth="1"/>
    <col min="13310" max="13310" width="14.42578125" style="213" customWidth="1"/>
    <col min="13311" max="13321" width="0" style="213" hidden="1" customWidth="1"/>
    <col min="13322" max="13322" width="1.7109375" style="213" customWidth="1"/>
    <col min="13323" max="13323" width="6.140625" style="213" customWidth="1"/>
    <col min="13324" max="13324" width="27.140625" style="213" customWidth="1"/>
    <col min="13325" max="13325" width="9" style="213" customWidth="1"/>
    <col min="13326" max="13326" width="10.85546875" style="213" bestFit="1" customWidth="1"/>
    <col min="13327" max="13327" width="16.28515625" style="213" customWidth="1"/>
    <col min="13328" max="13328" width="14.28515625" style="213" customWidth="1"/>
    <col min="13329" max="13329" width="18.28515625" style="213" customWidth="1"/>
    <col min="13330" max="13330" width="20.42578125" style="213" customWidth="1"/>
    <col min="13331" max="13332" width="19.140625" style="213" customWidth="1"/>
    <col min="13333" max="13333" width="17.42578125" style="213" customWidth="1"/>
    <col min="13334" max="13334" width="2" style="213" customWidth="1"/>
    <col min="13335" max="13335" width="5.42578125" style="213" bestFit="1" customWidth="1"/>
    <col min="13336" max="13336" width="21.85546875" style="213" customWidth="1"/>
    <col min="13337" max="13337" width="18.7109375" style="213" bestFit="1" customWidth="1"/>
    <col min="13338" max="13338" width="23.28515625" style="213" customWidth="1"/>
    <col min="13339" max="13339" width="18" style="213" customWidth="1"/>
    <col min="13340" max="13340" width="19.7109375" style="213" customWidth="1"/>
    <col min="13341" max="13540" width="14.7109375" style="213"/>
    <col min="13541" max="13541" width="7.28515625" style="213" bestFit="1" customWidth="1"/>
    <col min="13542" max="13542" width="7.85546875" style="213" customWidth="1"/>
    <col min="13543" max="13543" width="21.28515625" style="213" customWidth="1"/>
    <col min="13544" max="13544" width="15.28515625" style="213" customWidth="1"/>
    <col min="13545" max="13545" width="18.28515625" style="213" bestFit="1" customWidth="1"/>
    <col min="13546" max="13546" width="16.7109375" style="213" customWidth="1"/>
    <col min="13547" max="13547" width="16.140625" style="213" customWidth="1"/>
    <col min="13548" max="13548" width="16.28515625" style="213" customWidth="1"/>
    <col min="13549" max="13549" width="15.140625" style="213" customWidth="1"/>
    <col min="13550" max="13550" width="14.85546875" style="213" customWidth="1"/>
    <col min="13551" max="13551" width="0" style="213" hidden="1" customWidth="1"/>
    <col min="13552" max="13552" width="14" style="213" customWidth="1"/>
    <col min="13553" max="13553" width="1.7109375" style="213" customWidth="1"/>
    <col min="13554" max="13554" width="6.140625" style="213" customWidth="1"/>
    <col min="13555" max="13555" width="22.28515625" style="213" customWidth="1"/>
    <col min="13556" max="13556" width="14.28515625" style="213" customWidth="1"/>
    <col min="13557" max="13557" width="16.140625" style="213" customWidth="1"/>
    <col min="13558" max="13558" width="12.42578125" style="213" customWidth="1"/>
    <col min="13559" max="13559" width="14.85546875" style="213" customWidth="1"/>
    <col min="13560" max="13560" width="15.28515625" style="213" customWidth="1"/>
    <col min="13561" max="13561" width="15.85546875" style="213" customWidth="1"/>
    <col min="13562" max="13562" width="11.5703125" style="213" customWidth="1"/>
    <col min="13563" max="13564" width="15.28515625" style="213" customWidth="1"/>
    <col min="13565" max="13565" width="18.7109375" style="213" customWidth="1"/>
    <col min="13566" max="13566" width="14.42578125" style="213" customWidth="1"/>
    <col min="13567" max="13577" width="0" style="213" hidden="1" customWidth="1"/>
    <col min="13578" max="13578" width="1.7109375" style="213" customWidth="1"/>
    <col min="13579" max="13579" width="6.140625" style="213" customWidth="1"/>
    <col min="13580" max="13580" width="27.140625" style="213" customWidth="1"/>
    <col min="13581" max="13581" width="9" style="213" customWidth="1"/>
    <col min="13582" max="13582" width="10.85546875" style="213" bestFit="1" customWidth="1"/>
    <col min="13583" max="13583" width="16.28515625" style="213" customWidth="1"/>
    <col min="13584" max="13584" width="14.28515625" style="213" customWidth="1"/>
    <col min="13585" max="13585" width="18.28515625" style="213" customWidth="1"/>
    <col min="13586" max="13586" width="20.42578125" style="213" customWidth="1"/>
    <col min="13587" max="13588" width="19.140625" style="213" customWidth="1"/>
    <col min="13589" max="13589" width="17.42578125" style="213" customWidth="1"/>
    <col min="13590" max="13590" width="2" style="213" customWidth="1"/>
    <col min="13591" max="13591" width="5.42578125" style="213" bestFit="1" customWidth="1"/>
    <col min="13592" max="13592" width="21.85546875" style="213" customWidth="1"/>
    <col min="13593" max="13593" width="18.7109375" style="213" bestFit="1" customWidth="1"/>
    <col min="13594" max="13594" width="23.28515625" style="213" customWidth="1"/>
    <col min="13595" max="13595" width="18" style="213" customWidth="1"/>
    <col min="13596" max="13596" width="19.7109375" style="213" customWidth="1"/>
    <col min="13597" max="13796" width="14.7109375" style="213"/>
    <col min="13797" max="13797" width="7.28515625" style="213" bestFit="1" customWidth="1"/>
    <col min="13798" max="13798" width="7.85546875" style="213" customWidth="1"/>
    <col min="13799" max="13799" width="21.28515625" style="213" customWidth="1"/>
    <col min="13800" max="13800" width="15.28515625" style="213" customWidth="1"/>
    <col min="13801" max="13801" width="18.28515625" style="213" bestFit="1" customWidth="1"/>
    <col min="13802" max="13802" width="16.7109375" style="213" customWidth="1"/>
    <col min="13803" max="13803" width="16.140625" style="213" customWidth="1"/>
    <col min="13804" max="13804" width="16.28515625" style="213" customWidth="1"/>
    <col min="13805" max="13805" width="15.140625" style="213" customWidth="1"/>
    <col min="13806" max="13806" width="14.85546875" style="213" customWidth="1"/>
    <col min="13807" max="13807" width="0" style="213" hidden="1" customWidth="1"/>
    <col min="13808" max="13808" width="14" style="213" customWidth="1"/>
    <col min="13809" max="13809" width="1.7109375" style="213" customWidth="1"/>
    <col min="13810" max="13810" width="6.140625" style="213" customWidth="1"/>
    <col min="13811" max="13811" width="22.28515625" style="213" customWidth="1"/>
    <col min="13812" max="13812" width="14.28515625" style="213" customWidth="1"/>
    <col min="13813" max="13813" width="16.140625" style="213" customWidth="1"/>
    <col min="13814" max="13814" width="12.42578125" style="213" customWidth="1"/>
    <col min="13815" max="13815" width="14.85546875" style="213" customWidth="1"/>
    <col min="13816" max="13816" width="15.28515625" style="213" customWidth="1"/>
    <col min="13817" max="13817" width="15.85546875" style="213" customWidth="1"/>
    <col min="13818" max="13818" width="11.5703125" style="213" customWidth="1"/>
    <col min="13819" max="13820" width="15.28515625" style="213" customWidth="1"/>
    <col min="13821" max="13821" width="18.7109375" style="213" customWidth="1"/>
    <col min="13822" max="13822" width="14.42578125" style="213" customWidth="1"/>
    <col min="13823" max="13833" width="0" style="213" hidden="1" customWidth="1"/>
    <col min="13834" max="13834" width="1.7109375" style="213" customWidth="1"/>
    <col min="13835" max="13835" width="6.140625" style="213" customWidth="1"/>
    <col min="13836" max="13836" width="27.140625" style="213" customWidth="1"/>
    <col min="13837" max="13837" width="9" style="213" customWidth="1"/>
    <col min="13838" max="13838" width="10.85546875" style="213" bestFit="1" customWidth="1"/>
    <col min="13839" max="13839" width="16.28515625" style="213" customWidth="1"/>
    <col min="13840" max="13840" width="14.28515625" style="213" customWidth="1"/>
    <col min="13841" max="13841" width="18.28515625" style="213" customWidth="1"/>
    <col min="13842" max="13842" width="20.42578125" style="213" customWidth="1"/>
    <col min="13843" max="13844" width="19.140625" style="213" customWidth="1"/>
    <col min="13845" max="13845" width="17.42578125" style="213" customWidth="1"/>
    <col min="13846" max="13846" width="2" style="213" customWidth="1"/>
    <col min="13847" max="13847" width="5.42578125" style="213" bestFit="1" customWidth="1"/>
    <col min="13848" max="13848" width="21.85546875" style="213" customWidth="1"/>
    <col min="13849" max="13849" width="18.7109375" style="213" bestFit="1" customWidth="1"/>
    <col min="13850" max="13850" width="23.28515625" style="213" customWidth="1"/>
    <col min="13851" max="13851" width="18" style="213" customWidth="1"/>
    <col min="13852" max="13852" width="19.7109375" style="213" customWidth="1"/>
    <col min="13853" max="14052" width="14.7109375" style="213"/>
    <col min="14053" max="14053" width="7.28515625" style="213" bestFit="1" customWidth="1"/>
    <col min="14054" max="14054" width="7.85546875" style="213" customWidth="1"/>
    <col min="14055" max="14055" width="21.28515625" style="213" customWidth="1"/>
    <col min="14056" max="14056" width="15.28515625" style="213" customWidth="1"/>
    <col min="14057" max="14057" width="18.28515625" style="213" bestFit="1" customWidth="1"/>
    <col min="14058" max="14058" width="16.7109375" style="213" customWidth="1"/>
    <col min="14059" max="14059" width="16.140625" style="213" customWidth="1"/>
    <col min="14060" max="14060" width="16.28515625" style="213" customWidth="1"/>
    <col min="14061" max="14061" width="15.140625" style="213" customWidth="1"/>
    <col min="14062" max="14062" width="14.85546875" style="213" customWidth="1"/>
    <col min="14063" max="14063" width="0" style="213" hidden="1" customWidth="1"/>
    <col min="14064" max="14064" width="14" style="213" customWidth="1"/>
    <col min="14065" max="14065" width="1.7109375" style="213" customWidth="1"/>
    <col min="14066" max="14066" width="6.140625" style="213" customWidth="1"/>
    <col min="14067" max="14067" width="22.28515625" style="213" customWidth="1"/>
    <col min="14068" max="14068" width="14.28515625" style="213" customWidth="1"/>
    <col min="14069" max="14069" width="16.140625" style="213" customWidth="1"/>
    <col min="14070" max="14070" width="12.42578125" style="213" customWidth="1"/>
    <col min="14071" max="14071" width="14.85546875" style="213" customWidth="1"/>
    <col min="14072" max="14072" width="15.28515625" style="213" customWidth="1"/>
    <col min="14073" max="14073" width="15.85546875" style="213" customWidth="1"/>
    <col min="14074" max="14074" width="11.5703125" style="213" customWidth="1"/>
    <col min="14075" max="14076" width="15.28515625" style="213" customWidth="1"/>
    <col min="14077" max="14077" width="18.7109375" style="213" customWidth="1"/>
    <col min="14078" max="14078" width="14.42578125" style="213" customWidth="1"/>
    <col min="14079" max="14089" width="0" style="213" hidden="1" customWidth="1"/>
    <col min="14090" max="14090" width="1.7109375" style="213" customWidth="1"/>
    <col min="14091" max="14091" width="6.140625" style="213" customWidth="1"/>
    <col min="14092" max="14092" width="27.140625" style="213" customWidth="1"/>
    <col min="14093" max="14093" width="9" style="213" customWidth="1"/>
    <col min="14094" max="14094" width="10.85546875" style="213" bestFit="1" customWidth="1"/>
    <col min="14095" max="14095" width="16.28515625" style="213" customWidth="1"/>
    <col min="14096" max="14096" width="14.28515625" style="213" customWidth="1"/>
    <col min="14097" max="14097" width="18.28515625" style="213" customWidth="1"/>
    <col min="14098" max="14098" width="20.42578125" style="213" customWidth="1"/>
    <col min="14099" max="14100" width="19.140625" style="213" customWidth="1"/>
    <col min="14101" max="14101" width="17.42578125" style="213" customWidth="1"/>
    <col min="14102" max="14102" width="2" style="213" customWidth="1"/>
    <col min="14103" max="14103" width="5.42578125" style="213" bestFit="1" customWidth="1"/>
    <col min="14104" max="14104" width="21.85546875" style="213" customWidth="1"/>
    <col min="14105" max="14105" width="18.7109375" style="213" bestFit="1" customWidth="1"/>
    <col min="14106" max="14106" width="23.28515625" style="213" customWidth="1"/>
    <col min="14107" max="14107" width="18" style="213" customWidth="1"/>
    <col min="14108" max="14108" width="19.7109375" style="213" customWidth="1"/>
    <col min="14109" max="14308" width="14.7109375" style="213"/>
    <col min="14309" max="14309" width="7.28515625" style="213" bestFit="1" customWidth="1"/>
    <col min="14310" max="14310" width="7.85546875" style="213" customWidth="1"/>
    <col min="14311" max="14311" width="21.28515625" style="213" customWidth="1"/>
    <col min="14312" max="14312" width="15.28515625" style="213" customWidth="1"/>
    <col min="14313" max="14313" width="18.28515625" style="213" bestFit="1" customWidth="1"/>
    <col min="14314" max="14314" width="16.7109375" style="213" customWidth="1"/>
    <col min="14315" max="14315" width="16.140625" style="213" customWidth="1"/>
    <col min="14316" max="14316" width="16.28515625" style="213" customWidth="1"/>
    <col min="14317" max="14317" width="15.140625" style="213" customWidth="1"/>
    <col min="14318" max="14318" width="14.85546875" style="213" customWidth="1"/>
    <col min="14319" max="14319" width="0" style="213" hidden="1" customWidth="1"/>
    <col min="14320" max="14320" width="14" style="213" customWidth="1"/>
    <col min="14321" max="14321" width="1.7109375" style="213" customWidth="1"/>
    <col min="14322" max="14322" width="6.140625" style="213" customWidth="1"/>
    <col min="14323" max="14323" width="22.28515625" style="213" customWidth="1"/>
    <col min="14324" max="14324" width="14.28515625" style="213" customWidth="1"/>
    <col min="14325" max="14325" width="16.140625" style="213" customWidth="1"/>
    <col min="14326" max="14326" width="12.42578125" style="213" customWidth="1"/>
    <col min="14327" max="14327" width="14.85546875" style="213" customWidth="1"/>
    <col min="14328" max="14328" width="15.28515625" style="213" customWidth="1"/>
    <col min="14329" max="14329" width="15.85546875" style="213" customWidth="1"/>
    <col min="14330" max="14330" width="11.5703125" style="213" customWidth="1"/>
    <col min="14331" max="14332" width="15.28515625" style="213" customWidth="1"/>
    <col min="14333" max="14333" width="18.7109375" style="213" customWidth="1"/>
    <col min="14334" max="14334" width="14.42578125" style="213" customWidth="1"/>
    <col min="14335" max="14345" width="0" style="213" hidden="1" customWidth="1"/>
    <col min="14346" max="14346" width="1.7109375" style="213" customWidth="1"/>
    <col min="14347" max="14347" width="6.140625" style="213" customWidth="1"/>
    <col min="14348" max="14348" width="27.140625" style="213" customWidth="1"/>
    <col min="14349" max="14349" width="9" style="213" customWidth="1"/>
    <col min="14350" max="14350" width="10.85546875" style="213" bestFit="1" customWidth="1"/>
    <col min="14351" max="14351" width="16.28515625" style="213" customWidth="1"/>
    <col min="14352" max="14352" width="14.28515625" style="213" customWidth="1"/>
    <col min="14353" max="14353" width="18.28515625" style="213" customWidth="1"/>
    <col min="14354" max="14354" width="20.42578125" style="213" customWidth="1"/>
    <col min="14355" max="14356" width="19.140625" style="213" customWidth="1"/>
    <col min="14357" max="14357" width="17.42578125" style="213" customWidth="1"/>
    <col min="14358" max="14358" width="2" style="213" customWidth="1"/>
    <col min="14359" max="14359" width="5.42578125" style="213" bestFit="1" customWidth="1"/>
    <col min="14360" max="14360" width="21.85546875" style="213" customWidth="1"/>
    <col min="14361" max="14361" width="18.7109375" style="213" bestFit="1" customWidth="1"/>
    <col min="14362" max="14362" width="23.28515625" style="213" customWidth="1"/>
    <col min="14363" max="14363" width="18" style="213" customWidth="1"/>
    <col min="14364" max="14364" width="19.7109375" style="213" customWidth="1"/>
    <col min="14365" max="14564" width="14.7109375" style="213"/>
    <col min="14565" max="14565" width="7.28515625" style="213" bestFit="1" customWidth="1"/>
    <col min="14566" max="14566" width="7.85546875" style="213" customWidth="1"/>
    <col min="14567" max="14567" width="21.28515625" style="213" customWidth="1"/>
    <col min="14568" max="14568" width="15.28515625" style="213" customWidth="1"/>
    <col min="14569" max="14569" width="18.28515625" style="213" bestFit="1" customWidth="1"/>
    <col min="14570" max="14570" width="16.7109375" style="213" customWidth="1"/>
    <col min="14571" max="14571" width="16.140625" style="213" customWidth="1"/>
    <col min="14572" max="14572" width="16.28515625" style="213" customWidth="1"/>
    <col min="14573" max="14573" width="15.140625" style="213" customWidth="1"/>
    <col min="14574" max="14574" width="14.85546875" style="213" customWidth="1"/>
    <col min="14575" max="14575" width="0" style="213" hidden="1" customWidth="1"/>
    <col min="14576" max="14576" width="14" style="213" customWidth="1"/>
    <col min="14577" max="14577" width="1.7109375" style="213" customWidth="1"/>
    <col min="14578" max="14578" width="6.140625" style="213" customWidth="1"/>
    <col min="14579" max="14579" width="22.28515625" style="213" customWidth="1"/>
    <col min="14580" max="14580" width="14.28515625" style="213" customWidth="1"/>
    <col min="14581" max="14581" width="16.140625" style="213" customWidth="1"/>
    <col min="14582" max="14582" width="12.42578125" style="213" customWidth="1"/>
    <col min="14583" max="14583" width="14.85546875" style="213" customWidth="1"/>
    <col min="14584" max="14584" width="15.28515625" style="213" customWidth="1"/>
    <col min="14585" max="14585" width="15.85546875" style="213" customWidth="1"/>
    <col min="14586" max="14586" width="11.5703125" style="213" customWidth="1"/>
    <col min="14587" max="14588" width="15.28515625" style="213" customWidth="1"/>
    <col min="14589" max="14589" width="18.7109375" style="213" customWidth="1"/>
    <col min="14590" max="14590" width="14.42578125" style="213" customWidth="1"/>
    <col min="14591" max="14601" width="0" style="213" hidden="1" customWidth="1"/>
    <col min="14602" max="14602" width="1.7109375" style="213" customWidth="1"/>
    <col min="14603" max="14603" width="6.140625" style="213" customWidth="1"/>
    <col min="14604" max="14604" width="27.140625" style="213" customWidth="1"/>
    <col min="14605" max="14605" width="9" style="213" customWidth="1"/>
    <col min="14606" max="14606" width="10.85546875" style="213" bestFit="1" customWidth="1"/>
    <col min="14607" max="14607" width="16.28515625" style="213" customWidth="1"/>
    <col min="14608" max="14608" width="14.28515625" style="213" customWidth="1"/>
    <col min="14609" max="14609" width="18.28515625" style="213" customWidth="1"/>
    <col min="14610" max="14610" width="20.42578125" style="213" customWidth="1"/>
    <col min="14611" max="14612" width="19.140625" style="213" customWidth="1"/>
    <col min="14613" max="14613" width="17.42578125" style="213" customWidth="1"/>
    <col min="14614" max="14614" width="2" style="213" customWidth="1"/>
    <col min="14615" max="14615" width="5.42578125" style="213" bestFit="1" customWidth="1"/>
    <col min="14616" max="14616" width="21.85546875" style="213" customWidth="1"/>
    <col min="14617" max="14617" width="18.7109375" style="213" bestFit="1" customWidth="1"/>
    <col min="14618" max="14618" width="23.28515625" style="213" customWidth="1"/>
    <col min="14619" max="14619" width="18" style="213" customWidth="1"/>
    <col min="14620" max="14620" width="19.7109375" style="213" customWidth="1"/>
    <col min="14621" max="14820" width="14.7109375" style="213"/>
    <col min="14821" max="14821" width="7.28515625" style="213" bestFit="1" customWidth="1"/>
    <col min="14822" max="14822" width="7.85546875" style="213" customWidth="1"/>
    <col min="14823" max="14823" width="21.28515625" style="213" customWidth="1"/>
    <col min="14824" max="14824" width="15.28515625" style="213" customWidth="1"/>
    <col min="14825" max="14825" width="18.28515625" style="213" bestFit="1" customWidth="1"/>
    <col min="14826" max="14826" width="16.7109375" style="213" customWidth="1"/>
    <col min="14827" max="14827" width="16.140625" style="213" customWidth="1"/>
    <col min="14828" max="14828" width="16.28515625" style="213" customWidth="1"/>
    <col min="14829" max="14829" width="15.140625" style="213" customWidth="1"/>
    <col min="14830" max="14830" width="14.85546875" style="213" customWidth="1"/>
    <col min="14831" max="14831" width="0" style="213" hidden="1" customWidth="1"/>
    <col min="14832" max="14832" width="14" style="213" customWidth="1"/>
    <col min="14833" max="14833" width="1.7109375" style="213" customWidth="1"/>
    <col min="14834" max="14834" width="6.140625" style="213" customWidth="1"/>
    <col min="14835" max="14835" width="22.28515625" style="213" customWidth="1"/>
    <col min="14836" max="14836" width="14.28515625" style="213" customWidth="1"/>
    <col min="14837" max="14837" width="16.140625" style="213" customWidth="1"/>
    <col min="14838" max="14838" width="12.42578125" style="213" customWidth="1"/>
    <col min="14839" max="14839" width="14.85546875" style="213" customWidth="1"/>
    <col min="14840" max="14840" width="15.28515625" style="213" customWidth="1"/>
    <col min="14841" max="14841" width="15.85546875" style="213" customWidth="1"/>
    <col min="14842" max="14842" width="11.5703125" style="213" customWidth="1"/>
    <col min="14843" max="14844" width="15.28515625" style="213" customWidth="1"/>
    <col min="14845" max="14845" width="18.7109375" style="213" customWidth="1"/>
    <col min="14846" max="14846" width="14.42578125" style="213" customWidth="1"/>
    <col min="14847" max="14857" width="0" style="213" hidden="1" customWidth="1"/>
    <col min="14858" max="14858" width="1.7109375" style="213" customWidth="1"/>
    <col min="14859" max="14859" width="6.140625" style="213" customWidth="1"/>
    <col min="14860" max="14860" width="27.140625" style="213" customWidth="1"/>
    <col min="14861" max="14861" width="9" style="213" customWidth="1"/>
    <col min="14862" max="14862" width="10.85546875" style="213" bestFit="1" customWidth="1"/>
    <col min="14863" max="14863" width="16.28515625" style="213" customWidth="1"/>
    <col min="14864" max="14864" width="14.28515625" style="213" customWidth="1"/>
    <col min="14865" max="14865" width="18.28515625" style="213" customWidth="1"/>
    <col min="14866" max="14866" width="20.42578125" style="213" customWidth="1"/>
    <col min="14867" max="14868" width="19.140625" style="213" customWidth="1"/>
    <col min="14869" max="14869" width="17.42578125" style="213" customWidth="1"/>
    <col min="14870" max="14870" width="2" style="213" customWidth="1"/>
    <col min="14871" max="14871" width="5.42578125" style="213" bestFit="1" customWidth="1"/>
    <col min="14872" max="14872" width="21.85546875" style="213" customWidth="1"/>
    <col min="14873" max="14873" width="18.7109375" style="213" bestFit="1" customWidth="1"/>
    <col min="14874" max="14874" width="23.28515625" style="213" customWidth="1"/>
    <col min="14875" max="14875" width="18" style="213" customWidth="1"/>
    <col min="14876" max="14876" width="19.7109375" style="213" customWidth="1"/>
    <col min="14877" max="15076" width="14.7109375" style="213"/>
    <col min="15077" max="15077" width="7.28515625" style="213" bestFit="1" customWidth="1"/>
    <col min="15078" max="15078" width="7.85546875" style="213" customWidth="1"/>
    <col min="15079" max="15079" width="21.28515625" style="213" customWidth="1"/>
    <col min="15080" max="15080" width="15.28515625" style="213" customWidth="1"/>
    <col min="15081" max="15081" width="18.28515625" style="213" bestFit="1" customWidth="1"/>
    <col min="15082" max="15082" width="16.7109375" style="213" customWidth="1"/>
    <col min="15083" max="15083" width="16.140625" style="213" customWidth="1"/>
    <col min="15084" max="15084" width="16.28515625" style="213" customWidth="1"/>
    <col min="15085" max="15085" width="15.140625" style="213" customWidth="1"/>
    <col min="15086" max="15086" width="14.85546875" style="213" customWidth="1"/>
    <col min="15087" max="15087" width="0" style="213" hidden="1" customWidth="1"/>
    <col min="15088" max="15088" width="14" style="213" customWidth="1"/>
    <col min="15089" max="15089" width="1.7109375" style="213" customWidth="1"/>
    <col min="15090" max="15090" width="6.140625" style="213" customWidth="1"/>
    <col min="15091" max="15091" width="22.28515625" style="213" customWidth="1"/>
    <col min="15092" max="15092" width="14.28515625" style="213" customWidth="1"/>
    <col min="15093" max="15093" width="16.140625" style="213" customWidth="1"/>
    <col min="15094" max="15094" width="12.42578125" style="213" customWidth="1"/>
    <col min="15095" max="15095" width="14.85546875" style="213" customWidth="1"/>
    <col min="15096" max="15096" width="15.28515625" style="213" customWidth="1"/>
    <col min="15097" max="15097" width="15.85546875" style="213" customWidth="1"/>
    <col min="15098" max="15098" width="11.5703125" style="213" customWidth="1"/>
    <col min="15099" max="15100" width="15.28515625" style="213" customWidth="1"/>
    <col min="15101" max="15101" width="18.7109375" style="213" customWidth="1"/>
    <col min="15102" max="15102" width="14.42578125" style="213" customWidth="1"/>
    <col min="15103" max="15113" width="0" style="213" hidden="1" customWidth="1"/>
    <col min="15114" max="15114" width="1.7109375" style="213" customWidth="1"/>
    <col min="15115" max="15115" width="6.140625" style="213" customWidth="1"/>
    <col min="15116" max="15116" width="27.140625" style="213" customWidth="1"/>
    <col min="15117" max="15117" width="9" style="213" customWidth="1"/>
    <col min="15118" max="15118" width="10.85546875" style="213" bestFit="1" customWidth="1"/>
    <col min="15119" max="15119" width="16.28515625" style="213" customWidth="1"/>
    <col min="15120" max="15120" width="14.28515625" style="213" customWidth="1"/>
    <col min="15121" max="15121" width="18.28515625" style="213" customWidth="1"/>
    <col min="15122" max="15122" width="20.42578125" style="213" customWidth="1"/>
    <col min="15123" max="15124" width="19.140625" style="213" customWidth="1"/>
    <col min="15125" max="15125" width="17.42578125" style="213" customWidth="1"/>
    <col min="15126" max="15126" width="2" style="213" customWidth="1"/>
    <col min="15127" max="15127" width="5.42578125" style="213" bestFit="1" customWidth="1"/>
    <col min="15128" max="15128" width="21.85546875" style="213" customWidth="1"/>
    <col min="15129" max="15129" width="18.7109375" style="213" bestFit="1" customWidth="1"/>
    <col min="15130" max="15130" width="23.28515625" style="213" customWidth="1"/>
    <col min="15131" max="15131" width="18" style="213" customWidth="1"/>
    <col min="15132" max="15132" width="19.7109375" style="213" customWidth="1"/>
    <col min="15133" max="15332" width="14.7109375" style="213"/>
    <col min="15333" max="15333" width="7.28515625" style="213" bestFit="1" customWidth="1"/>
    <col min="15334" max="15334" width="7.85546875" style="213" customWidth="1"/>
    <col min="15335" max="15335" width="21.28515625" style="213" customWidth="1"/>
    <col min="15336" max="15336" width="15.28515625" style="213" customWidth="1"/>
    <col min="15337" max="15337" width="18.28515625" style="213" bestFit="1" customWidth="1"/>
    <col min="15338" max="15338" width="16.7109375" style="213" customWidth="1"/>
    <col min="15339" max="15339" width="16.140625" style="213" customWidth="1"/>
    <col min="15340" max="15340" width="16.28515625" style="213" customWidth="1"/>
    <col min="15341" max="15341" width="15.140625" style="213" customWidth="1"/>
    <col min="15342" max="15342" width="14.85546875" style="213" customWidth="1"/>
    <col min="15343" max="15343" width="0" style="213" hidden="1" customWidth="1"/>
    <col min="15344" max="15344" width="14" style="213" customWidth="1"/>
    <col min="15345" max="15345" width="1.7109375" style="213" customWidth="1"/>
    <col min="15346" max="15346" width="6.140625" style="213" customWidth="1"/>
    <col min="15347" max="15347" width="22.28515625" style="213" customWidth="1"/>
    <col min="15348" max="15348" width="14.28515625" style="213" customWidth="1"/>
    <col min="15349" max="15349" width="16.140625" style="213" customWidth="1"/>
    <col min="15350" max="15350" width="12.42578125" style="213" customWidth="1"/>
    <col min="15351" max="15351" width="14.85546875" style="213" customWidth="1"/>
    <col min="15352" max="15352" width="15.28515625" style="213" customWidth="1"/>
    <col min="15353" max="15353" width="15.85546875" style="213" customWidth="1"/>
    <col min="15354" max="15354" width="11.5703125" style="213" customWidth="1"/>
    <col min="15355" max="15356" width="15.28515625" style="213" customWidth="1"/>
    <col min="15357" max="15357" width="18.7109375" style="213" customWidth="1"/>
    <col min="15358" max="15358" width="14.42578125" style="213" customWidth="1"/>
    <col min="15359" max="15369" width="0" style="213" hidden="1" customWidth="1"/>
    <col min="15370" max="15370" width="1.7109375" style="213" customWidth="1"/>
    <col min="15371" max="15371" width="6.140625" style="213" customWidth="1"/>
    <col min="15372" max="15372" width="27.140625" style="213" customWidth="1"/>
    <col min="15373" max="15373" width="9" style="213" customWidth="1"/>
    <col min="15374" max="15374" width="10.85546875" style="213" bestFit="1" customWidth="1"/>
    <col min="15375" max="15375" width="16.28515625" style="213" customWidth="1"/>
    <col min="15376" max="15376" width="14.28515625" style="213" customWidth="1"/>
    <col min="15377" max="15377" width="18.28515625" style="213" customWidth="1"/>
    <col min="15378" max="15378" width="20.42578125" style="213" customWidth="1"/>
    <col min="15379" max="15380" width="19.140625" style="213" customWidth="1"/>
    <col min="15381" max="15381" width="17.42578125" style="213" customWidth="1"/>
    <col min="15382" max="15382" width="2" style="213" customWidth="1"/>
    <col min="15383" max="15383" width="5.42578125" style="213" bestFit="1" customWidth="1"/>
    <col min="15384" max="15384" width="21.85546875" style="213" customWidth="1"/>
    <col min="15385" max="15385" width="18.7109375" style="213" bestFit="1" customWidth="1"/>
    <col min="15386" max="15386" width="23.28515625" style="213" customWidth="1"/>
    <col min="15387" max="15387" width="18" style="213" customWidth="1"/>
    <col min="15388" max="15388" width="19.7109375" style="213" customWidth="1"/>
    <col min="15389" max="15588" width="14.7109375" style="213"/>
    <col min="15589" max="15589" width="7.28515625" style="213" bestFit="1" customWidth="1"/>
    <col min="15590" max="15590" width="7.85546875" style="213" customWidth="1"/>
    <col min="15591" max="15591" width="21.28515625" style="213" customWidth="1"/>
    <col min="15592" max="15592" width="15.28515625" style="213" customWidth="1"/>
    <col min="15593" max="15593" width="18.28515625" style="213" bestFit="1" customWidth="1"/>
    <col min="15594" max="15594" width="16.7109375" style="213" customWidth="1"/>
    <col min="15595" max="15595" width="16.140625" style="213" customWidth="1"/>
    <col min="15596" max="15596" width="16.28515625" style="213" customWidth="1"/>
    <col min="15597" max="15597" width="15.140625" style="213" customWidth="1"/>
    <col min="15598" max="15598" width="14.85546875" style="213" customWidth="1"/>
    <col min="15599" max="15599" width="0" style="213" hidden="1" customWidth="1"/>
    <col min="15600" max="15600" width="14" style="213" customWidth="1"/>
    <col min="15601" max="15601" width="1.7109375" style="213" customWidth="1"/>
    <col min="15602" max="15602" width="6.140625" style="213" customWidth="1"/>
    <col min="15603" max="15603" width="22.28515625" style="213" customWidth="1"/>
    <col min="15604" max="15604" width="14.28515625" style="213" customWidth="1"/>
    <col min="15605" max="15605" width="16.140625" style="213" customWidth="1"/>
    <col min="15606" max="15606" width="12.42578125" style="213" customWidth="1"/>
    <col min="15607" max="15607" width="14.85546875" style="213" customWidth="1"/>
    <col min="15608" max="15608" width="15.28515625" style="213" customWidth="1"/>
    <col min="15609" max="15609" width="15.85546875" style="213" customWidth="1"/>
    <col min="15610" max="15610" width="11.5703125" style="213" customWidth="1"/>
    <col min="15611" max="15612" width="15.28515625" style="213" customWidth="1"/>
    <col min="15613" max="15613" width="18.7109375" style="213" customWidth="1"/>
    <col min="15614" max="15614" width="14.42578125" style="213" customWidth="1"/>
    <col min="15615" max="15625" width="0" style="213" hidden="1" customWidth="1"/>
    <col min="15626" max="15626" width="1.7109375" style="213" customWidth="1"/>
    <col min="15627" max="15627" width="6.140625" style="213" customWidth="1"/>
    <col min="15628" max="15628" width="27.140625" style="213" customWidth="1"/>
    <col min="15629" max="15629" width="9" style="213" customWidth="1"/>
    <col min="15630" max="15630" width="10.85546875" style="213" bestFit="1" customWidth="1"/>
    <col min="15631" max="15631" width="16.28515625" style="213" customWidth="1"/>
    <col min="15632" max="15632" width="14.28515625" style="213" customWidth="1"/>
    <col min="15633" max="15633" width="18.28515625" style="213" customWidth="1"/>
    <col min="15634" max="15634" width="20.42578125" style="213" customWidth="1"/>
    <col min="15635" max="15636" width="19.140625" style="213" customWidth="1"/>
    <col min="15637" max="15637" width="17.42578125" style="213" customWidth="1"/>
    <col min="15638" max="15638" width="2" style="213" customWidth="1"/>
    <col min="15639" max="15639" width="5.42578125" style="213" bestFit="1" customWidth="1"/>
    <col min="15640" max="15640" width="21.85546875" style="213" customWidth="1"/>
    <col min="15641" max="15641" width="18.7109375" style="213" bestFit="1" customWidth="1"/>
    <col min="15642" max="15642" width="23.28515625" style="213" customWidth="1"/>
    <col min="15643" max="15643" width="18" style="213" customWidth="1"/>
    <col min="15644" max="15644" width="19.7109375" style="213" customWidth="1"/>
    <col min="15645" max="15844" width="14.7109375" style="213"/>
    <col min="15845" max="15845" width="7.28515625" style="213" bestFit="1" customWidth="1"/>
    <col min="15846" max="15846" width="7.85546875" style="213" customWidth="1"/>
    <col min="15847" max="15847" width="21.28515625" style="213" customWidth="1"/>
    <col min="15848" max="15848" width="15.28515625" style="213" customWidth="1"/>
    <col min="15849" max="15849" width="18.28515625" style="213" bestFit="1" customWidth="1"/>
    <col min="15850" max="15850" width="16.7109375" style="213" customWidth="1"/>
    <col min="15851" max="15851" width="16.140625" style="213" customWidth="1"/>
    <col min="15852" max="15852" width="16.28515625" style="213" customWidth="1"/>
    <col min="15853" max="15853" width="15.140625" style="213" customWidth="1"/>
    <col min="15854" max="15854" width="14.85546875" style="213" customWidth="1"/>
    <col min="15855" max="15855" width="0" style="213" hidden="1" customWidth="1"/>
    <col min="15856" max="15856" width="14" style="213" customWidth="1"/>
    <col min="15857" max="15857" width="1.7109375" style="213" customWidth="1"/>
    <col min="15858" max="15858" width="6.140625" style="213" customWidth="1"/>
    <col min="15859" max="15859" width="22.28515625" style="213" customWidth="1"/>
    <col min="15860" max="15860" width="14.28515625" style="213" customWidth="1"/>
    <col min="15861" max="15861" width="16.140625" style="213" customWidth="1"/>
    <col min="15862" max="15862" width="12.42578125" style="213" customWidth="1"/>
    <col min="15863" max="15863" width="14.85546875" style="213" customWidth="1"/>
    <col min="15864" max="15864" width="15.28515625" style="213" customWidth="1"/>
    <col min="15865" max="15865" width="15.85546875" style="213" customWidth="1"/>
    <col min="15866" max="15866" width="11.5703125" style="213" customWidth="1"/>
    <col min="15867" max="15868" width="15.28515625" style="213" customWidth="1"/>
    <col min="15869" max="15869" width="18.7109375" style="213" customWidth="1"/>
    <col min="15870" max="15870" width="14.42578125" style="213" customWidth="1"/>
    <col min="15871" max="15881" width="0" style="213" hidden="1" customWidth="1"/>
    <col min="15882" max="15882" width="1.7109375" style="213" customWidth="1"/>
    <col min="15883" max="15883" width="6.140625" style="213" customWidth="1"/>
    <col min="15884" max="15884" width="27.140625" style="213" customWidth="1"/>
    <col min="15885" max="15885" width="9" style="213" customWidth="1"/>
    <col min="15886" max="15886" width="10.85546875" style="213" bestFit="1" customWidth="1"/>
    <col min="15887" max="15887" width="16.28515625" style="213" customWidth="1"/>
    <col min="15888" max="15888" width="14.28515625" style="213" customWidth="1"/>
    <col min="15889" max="15889" width="18.28515625" style="213" customWidth="1"/>
    <col min="15890" max="15890" width="20.42578125" style="213" customWidth="1"/>
    <col min="15891" max="15892" width="19.140625" style="213" customWidth="1"/>
    <col min="15893" max="15893" width="17.42578125" style="213" customWidth="1"/>
    <col min="15894" max="15894" width="2" style="213" customWidth="1"/>
    <col min="15895" max="15895" width="5.42578125" style="213" bestFit="1" customWidth="1"/>
    <col min="15896" max="15896" width="21.85546875" style="213" customWidth="1"/>
    <col min="15897" max="15897" width="18.7109375" style="213" bestFit="1" customWidth="1"/>
    <col min="15898" max="15898" width="23.28515625" style="213" customWidth="1"/>
    <col min="15899" max="15899" width="18" style="213" customWidth="1"/>
    <col min="15900" max="15900" width="19.7109375" style="213" customWidth="1"/>
    <col min="15901" max="16100" width="14.7109375" style="213"/>
    <col min="16101" max="16101" width="7.28515625" style="213" bestFit="1" customWidth="1"/>
    <col min="16102" max="16102" width="7.85546875" style="213" customWidth="1"/>
    <col min="16103" max="16103" width="21.28515625" style="213" customWidth="1"/>
    <col min="16104" max="16104" width="15.28515625" style="213" customWidth="1"/>
    <col min="16105" max="16105" width="18.28515625" style="213" bestFit="1" customWidth="1"/>
    <col min="16106" max="16106" width="16.7109375" style="213" customWidth="1"/>
    <col min="16107" max="16107" width="16.140625" style="213" customWidth="1"/>
    <col min="16108" max="16108" width="16.28515625" style="213" customWidth="1"/>
    <col min="16109" max="16109" width="15.140625" style="213" customWidth="1"/>
    <col min="16110" max="16110" width="14.85546875" style="213" customWidth="1"/>
    <col min="16111" max="16111" width="0" style="213" hidden="1" customWidth="1"/>
    <col min="16112" max="16112" width="14" style="213" customWidth="1"/>
    <col min="16113" max="16113" width="1.7109375" style="213" customWidth="1"/>
    <col min="16114" max="16114" width="6.140625" style="213" customWidth="1"/>
    <col min="16115" max="16115" width="22.28515625" style="213" customWidth="1"/>
    <col min="16116" max="16116" width="14.28515625" style="213" customWidth="1"/>
    <col min="16117" max="16117" width="16.140625" style="213" customWidth="1"/>
    <col min="16118" max="16118" width="12.42578125" style="213" customWidth="1"/>
    <col min="16119" max="16119" width="14.85546875" style="213" customWidth="1"/>
    <col min="16120" max="16120" width="15.28515625" style="213" customWidth="1"/>
    <col min="16121" max="16121" width="15.85546875" style="213" customWidth="1"/>
    <col min="16122" max="16122" width="11.5703125" style="213" customWidth="1"/>
    <col min="16123" max="16124" width="15.28515625" style="213" customWidth="1"/>
    <col min="16125" max="16125" width="18.7109375" style="213" customWidth="1"/>
    <col min="16126" max="16126" width="14.42578125" style="213" customWidth="1"/>
    <col min="16127" max="16137" width="0" style="213" hidden="1" customWidth="1"/>
    <col min="16138" max="16138" width="1.7109375" style="213" customWidth="1"/>
    <col min="16139" max="16139" width="6.140625" style="213" customWidth="1"/>
    <col min="16140" max="16140" width="27.140625" style="213" customWidth="1"/>
    <col min="16141" max="16141" width="9" style="213" customWidth="1"/>
    <col min="16142" max="16142" width="10.85546875" style="213" bestFit="1" customWidth="1"/>
    <col min="16143" max="16143" width="16.28515625" style="213" customWidth="1"/>
    <col min="16144" max="16144" width="14.28515625" style="213" customWidth="1"/>
    <col min="16145" max="16145" width="18.28515625" style="213" customWidth="1"/>
    <col min="16146" max="16146" width="20.42578125" style="213" customWidth="1"/>
    <col min="16147" max="16148" width="19.140625" style="213" customWidth="1"/>
    <col min="16149" max="16149" width="17.42578125" style="213" customWidth="1"/>
    <col min="16150" max="16150" width="2" style="213" customWidth="1"/>
    <col min="16151" max="16151" width="5.42578125" style="213" bestFit="1" customWidth="1"/>
    <col min="16152" max="16152" width="21.85546875" style="213" customWidth="1"/>
    <col min="16153" max="16153" width="18.7109375" style="213" bestFit="1" customWidth="1"/>
    <col min="16154" max="16154" width="23.28515625" style="213" customWidth="1"/>
    <col min="16155" max="16155" width="18" style="213" customWidth="1"/>
    <col min="16156" max="16156" width="19.7109375" style="213" customWidth="1"/>
    <col min="16157" max="16384" width="14.7109375" style="213"/>
  </cols>
  <sheetData>
    <row r="1" spans="1:59">
      <c r="A1" s="304"/>
      <c r="B1" s="304"/>
      <c r="C1" s="304"/>
      <c r="D1" s="304"/>
      <c r="M1" s="305" t="str">
        <f>'Rate Summary'!O1</f>
        <v>Exhibit No. PAC-17</v>
      </c>
      <c r="N1" s="318"/>
      <c r="O1" s="304"/>
      <c r="P1" s="304"/>
      <c r="Q1" s="304"/>
      <c r="R1" s="304"/>
      <c r="AA1" s="305" t="str">
        <f>M1</f>
        <v>Exhibit No. PAC-17</v>
      </c>
      <c r="AB1" s="214"/>
      <c r="AO1" s="305" t="str">
        <f>AA1</f>
        <v>Exhibit No. PAC-17</v>
      </c>
      <c r="AP1" s="215"/>
    </row>
    <row r="2" spans="1:59">
      <c r="A2" s="306"/>
      <c r="B2" s="307"/>
      <c r="C2" s="307"/>
      <c r="D2" s="304"/>
      <c r="E2" s="308"/>
      <c r="M2" s="309" t="s">
        <v>145</v>
      </c>
      <c r="N2" s="319"/>
      <c r="O2" s="304"/>
      <c r="P2" s="304"/>
      <c r="Q2" s="304"/>
      <c r="R2" s="304"/>
      <c r="AA2" s="309" t="s">
        <v>145</v>
      </c>
      <c r="AB2" s="217"/>
      <c r="AO2" s="309" t="s">
        <v>145</v>
      </c>
      <c r="AP2" s="212"/>
    </row>
    <row r="3" spans="1:59">
      <c r="A3" s="306"/>
      <c r="B3" s="307"/>
      <c r="C3" s="307"/>
      <c r="D3" s="304"/>
      <c r="E3" s="308"/>
      <c r="M3" s="310" t="s">
        <v>44</v>
      </c>
      <c r="N3" s="319"/>
      <c r="O3" s="304"/>
      <c r="P3" s="304"/>
      <c r="Q3" s="304"/>
      <c r="R3" s="304"/>
      <c r="AA3" s="310" t="s">
        <v>45</v>
      </c>
      <c r="AB3" s="217"/>
      <c r="AO3" s="310" t="s">
        <v>46</v>
      </c>
      <c r="AP3" s="212"/>
    </row>
    <row r="4" spans="1:59">
      <c r="A4" s="306"/>
      <c r="B4" s="307"/>
      <c r="C4" s="307"/>
      <c r="D4" s="304"/>
      <c r="E4" s="308"/>
      <c r="M4" s="310"/>
      <c r="N4" s="319"/>
      <c r="O4" s="304"/>
      <c r="P4" s="304"/>
      <c r="Q4" s="304"/>
      <c r="R4" s="304"/>
      <c r="AA4" s="310"/>
      <c r="AB4" s="217"/>
      <c r="AO4" s="310"/>
      <c r="AP4" s="212"/>
    </row>
    <row r="5" spans="1:59" s="266" customFormat="1">
      <c r="A5" s="727" t="s">
        <v>5</v>
      </c>
      <c r="B5" s="727"/>
      <c r="C5" s="727"/>
      <c r="D5" s="727"/>
      <c r="E5" s="727"/>
      <c r="F5" s="727"/>
      <c r="G5" s="727"/>
      <c r="H5" s="727"/>
      <c r="I5" s="727"/>
      <c r="J5" s="727"/>
      <c r="K5" s="727"/>
      <c r="L5" s="727"/>
      <c r="M5" s="727"/>
      <c r="N5" s="319"/>
      <c r="O5" s="727" t="s">
        <v>5</v>
      </c>
      <c r="P5" s="727"/>
      <c r="Q5" s="727"/>
      <c r="R5" s="727"/>
      <c r="S5" s="727"/>
      <c r="T5" s="727"/>
      <c r="U5" s="727"/>
      <c r="V5" s="727"/>
      <c r="W5" s="727"/>
      <c r="X5" s="727"/>
      <c r="Y5" s="727"/>
      <c r="Z5" s="727"/>
      <c r="AA5" s="727"/>
      <c r="AB5" s="319"/>
      <c r="AC5" s="727" t="s">
        <v>5</v>
      </c>
      <c r="AD5" s="727"/>
      <c r="AE5" s="727"/>
      <c r="AF5" s="727"/>
      <c r="AG5" s="727"/>
      <c r="AH5" s="727"/>
      <c r="AI5" s="727"/>
      <c r="AJ5" s="727"/>
      <c r="AK5" s="727"/>
      <c r="AL5" s="727"/>
      <c r="AM5" s="727"/>
      <c r="AN5" s="727"/>
      <c r="AO5" s="727"/>
      <c r="AP5" s="304"/>
      <c r="AV5" s="343"/>
    </row>
    <row r="6" spans="1:59" s="266" customFormat="1" ht="18.75">
      <c r="A6" s="730" t="s">
        <v>517</v>
      </c>
      <c r="B6" s="730"/>
      <c r="C6" s="730"/>
      <c r="D6" s="730"/>
      <c r="E6" s="730"/>
      <c r="F6" s="730"/>
      <c r="G6" s="730"/>
      <c r="H6" s="730"/>
      <c r="I6" s="730"/>
      <c r="J6" s="730"/>
      <c r="K6" s="730"/>
      <c r="L6" s="730"/>
      <c r="M6" s="730"/>
      <c r="N6" s="319"/>
      <c r="O6" s="728" t="s">
        <v>518</v>
      </c>
      <c r="P6" s="728"/>
      <c r="Q6" s="728"/>
      <c r="R6" s="728"/>
      <c r="S6" s="728"/>
      <c r="T6" s="728"/>
      <c r="U6" s="728"/>
      <c r="V6" s="728"/>
      <c r="W6" s="728"/>
      <c r="X6" s="728"/>
      <c r="Y6" s="728"/>
      <c r="Z6" s="728"/>
      <c r="AA6" s="728"/>
      <c r="AB6" s="319"/>
      <c r="AC6" s="729" t="s">
        <v>519</v>
      </c>
      <c r="AD6" s="729"/>
      <c r="AE6" s="729"/>
      <c r="AF6" s="729"/>
      <c r="AG6" s="729"/>
      <c r="AH6" s="729"/>
      <c r="AI6" s="729"/>
      <c r="AJ6" s="729"/>
      <c r="AK6" s="729"/>
      <c r="AL6" s="729"/>
      <c r="AM6" s="729"/>
      <c r="AN6" s="729"/>
      <c r="AO6" s="729"/>
      <c r="AP6" s="304"/>
      <c r="AV6" s="343"/>
    </row>
    <row r="7" spans="1:59" ht="16.5" thickBot="1">
      <c r="E7" s="221"/>
      <c r="F7" s="221"/>
      <c r="G7" s="221"/>
      <c r="H7" s="221"/>
      <c r="I7" s="221"/>
      <c r="J7" s="221"/>
      <c r="K7" s="221"/>
      <c r="L7" s="221"/>
      <c r="M7" s="310"/>
      <c r="N7" s="320"/>
      <c r="P7" s="307"/>
      <c r="Q7" s="307"/>
      <c r="S7" s="221"/>
      <c r="T7" s="221"/>
      <c r="U7" s="221"/>
      <c r="V7" s="221"/>
      <c r="W7" s="221"/>
      <c r="X7" s="221"/>
      <c r="Y7" s="221"/>
      <c r="Z7" s="221"/>
      <c r="AA7" s="213"/>
      <c r="AB7" s="219"/>
      <c r="AC7" s="221"/>
      <c r="AD7" s="307"/>
      <c r="AE7" s="307"/>
      <c r="AF7" s="221"/>
      <c r="AG7" s="221"/>
      <c r="AH7" s="221"/>
      <c r="AI7" s="221"/>
      <c r="AJ7" s="221"/>
      <c r="AK7" s="221"/>
      <c r="AL7" s="221"/>
      <c r="AM7" s="221"/>
      <c r="AN7" s="221"/>
      <c r="AP7" s="220"/>
    </row>
    <row r="8" spans="1:59" ht="66" customHeight="1">
      <c r="A8" s="344" t="s">
        <v>47</v>
      </c>
      <c r="B8" s="345" t="s">
        <v>1</v>
      </c>
      <c r="C8" s="345" t="s">
        <v>260</v>
      </c>
      <c r="D8" s="346" t="s">
        <v>506</v>
      </c>
      <c r="E8" s="345" t="s">
        <v>535</v>
      </c>
      <c r="F8" s="345" t="s">
        <v>536</v>
      </c>
      <c r="G8" s="345" t="s">
        <v>542</v>
      </c>
      <c r="H8" s="345" t="s">
        <v>580</v>
      </c>
      <c r="I8" s="347" t="s">
        <v>577</v>
      </c>
      <c r="J8" s="347" t="s">
        <v>581</v>
      </c>
      <c r="K8" s="347" t="s">
        <v>578</v>
      </c>
      <c r="L8" s="347" t="s">
        <v>582</v>
      </c>
      <c r="M8" s="348" t="s">
        <v>579</v>
      </c>
      <c r="N8" s="321"/>
      <c r="O8" s="344" t="s">
        <v>47</v>
      </c>
      <c r="P8" s="345" t="s">
        <v>1</v>
      </c>
      <c r="Q8" s="345" t="s">
        <v>260</v>
      </c>
      <c r="R8" s="346" t="s">
        <v>506</v>
      </c>
      <c r="S8" s="345" t="s">
        <v>535</v>
      </c>
      <c r="T8" s="345" t="s">
        <v>536</v>
      </c>
      <c r="U8" s="345" t="s">
        <v>542</v>
      </c>
      <c r="V8" s="345" t="s">
        <v>580</v>
      </c>
      <c r="W8" s="347" t="s">
        <v>577</v>
      </c>
      <c r="X8" s="347" t="s">
        <v>581</v>
      </c>
      <c r="Y8" s="347" t="s">
        <v>578</v>
      </c>
      <c r="Z8" s="347" t="s">
        <v>582</v>
      </c>
      <c r="AA8" s="348" t="s">
        <v>579</v>
      </c>
      <c r="AB8" s="222"/>
      <c r="AC8" s="349" t="s">
        <v>47</v>
      </c>
      <c r="AD8" s="350" t="s">
        <v>1</v>
      </c>
      <c r="AE8" s="345" t="s">
        <v>260</v>
      </c>
      <c r="AF8" s="346" t="s">
        <v>506</v>
      </c>
      <c r="AG8" s="345" t="s">
        <v>535</v>
      </c>
      <c r="AH8" s="345" t="s">
        <v>536</v>
      </c>
      <c r="AI8" s="345" t="s">
        <v>542</v>
      </c>
      <c r="AJ8" s="345" t="s">
        <v>580</v>
      </c>
      <c r="AK8" s="347" t="s">
        <v>577</v>
      </c>
      <c r="AL8" s="347" t="s">
        <v>581</v>
      </c>
      <c r="AM8" s="347" t="s">
        <v>578</v>
      </c>
      <c r="AN8" s="347" t="s">
        <v>582</v>
      </c>
      <c r="AO8" s="348" t="s">
        <v>579</v>
      </c>
      <c r="AP8" s="223"/>
    </row>
    <row r="9" spans="1:59">
      <c r="A9" s="224"/>
      <c r="B9" s="225" t="s">
        <v>48</v>
      </c>
      <c r="C9" s="225"/>
      <c r="D9" s="226" t="s">
        <v>49</v>
      </c>
      <c r="E9" s="226" t="s">
        <v>50</v>
      </c>
      <c r="F9" s="226" t="s">
        <v>51</v>
      </c>
      <c r="G9" s="225" t="s">
        <v>52</v>
      </c>
      <c r="H9" s="225" t="s">
        <v>53</v>
      </c>
      <c r="I9" s="225" t="s">
        <v>54</v>
      </c>
      <c r="J9" s="225" t="s">
        <v>55</v>
      </c>
      <c r="K9" s="225" t="s">
        <v>56</v>
      </c>
      <c r="L9" s="225" t="s">
        <v>57</v>
      </c>
      <c r="M9" s="227" t="s">
        <v>127</v>
      </c>
      <c r="N9" s="322"/>
      <c r="O9" s="224"/>
      <c r="P9" s="225" t="s">
        <v>48</v>
      </c>
      <c r="Q9" s="225"/>
      <c r="R9" s="225" t="s">
        <v>49</v>
      </c>
      <c r="S9" s="225" t="s">
        <v>50</v>
      </c>
      <c r="T9" s="225" t="s">
        <v>51</v>
      </c>
      <c r="U9" s="225" t="s">
        <v>52</v>
      </c>
      <c r="V9" s="225" t="s">
        <v>53</v>
      </c>
      <c r="W9" s="225" t="s">
        <v>54</v>
      </c>
      <c r="X9" s="225" t="s">
        <v>55</v>
      </c>
      <c r="Y9" s="225" t="s">
        <v>56</v>
      </c>
      <c r="Z9" s="225" t="s">
        <v>57</v>
      </c>
      <c r="AA9" s="227" t="s">
        <v>127</v>
      </c>
      <c r="AB9" s="228"/>
      <c r="AC9" s="224"/>
      <c r="AD9" s="225" t="s">
        <v>48</v>
      </c>
      <c r="AE9" s="225"/>
      <c r="AF9" s="225" t="s">
        <v>49</v>
      </c>
      <c r="AG9" s="225" t="s">
        <v>50</v>
      </c>
      <c r="AH9" s="225" t="s">
        <v>51</v>
      </c>
      <c r="AI9" s="225" t="s">
        <v>52</v>
      </c>
      <c r="AJ9" s="225" t="s">
        <v>53</v>
      </c>
      <c r="AK9" s="225" t="s">
        <v>54</v>
      </c>
      <c r="AL9" s="225" t="s">
        <v>55</v>
      </c>
      <c r="AM9" s="225" t="s">
        <v>56</v>
      </c>
      <c r="AN9" s="225" t="s">
        <v>57</v>
      </c>
      <c r="AO9" s="227" t="s">
        <v>127</v>
      </c>
      <c r="AP9" s="229"/>
    </row>
    <row r="10" spans="1:59" ht="6" customHeight="1">
      <c r="A10" s="224"/>
      <c r="B10" s="225"/>
      <c r="C10" s="225"/>
      <c r="D10" s="226"/>
      <c r="E10" s="226"/>
      <c r="F10" s="226"/>
      <c r="G10" s="225"/>
      <c r="H10" s="225"/>
      <c r="I10" s="225"/>
      <c r="J10" s="225"/>
      <c r="K10" s="225"/>
      <c r="L10" s="225"/>
      <c r="M10" s="227"/>
      <c r="N10" s="322"/>
      <c r="O10" s="224"/>
      <c r="P10" s="225"/>
      <c r="Q10" s="225"/>
      <c r="R10" s="225"/>
      <c r="S10" s="225"/>
      <c r="T10" s="225"/>
      <c r="U10" s="225"/>
      <c r="V10" s="225"/>
      <c r="W10" s="225"/>
      <c r="X10" s="225"/>
      <c r="Y10" s="225"/>
      <c r="Z10" s="225"/>
      <c r="AA10" s="227"/>
      <c r="AB10" s="228"/>
      <c r="AC10" s="224"/>
      <c r="AD10" s="225"/>
      <c r="AE10" s="225"/>
      <c r="AF10" s="225"/>
      <c r="AG10" s="225"/>
      <c r="AH10" s="225"/>
      <c r="AI10" s="225"/>
      <c r="AJ10" s="225"/>
      <c r="AK10" s="225"/>
      <c r="AL10" s="225"/>
      <c r="AM10" s="225"/>
      <c r="AN10" s="225"/>
      <c r="AO10" s="227"/>
      <c r="AP10" s="229"/>
    </row>
    <row r="11" spans="1:59">
      <c r="A11" s="230">
        <v>1</v>
      </c>
      <c r="B11" s="231" t="s">
        <v>33</v>
      </c>
      <c r="C11" s="231" t="s">
        <v>96</v>
      </c>
      <c r="D11" s="311">
        <f>VLOOKUP(B11,'Attachment B_O&amp;M (p.2)'!$B$11:$N$34,12,FALSE)/1000</f>
        <v>414</v>
      </c>
      <c r="E11" s="311">
        <f>VLOOKUP(B11,'Attachment D_Reserve Study'!$C$20:$F$64,3,FALSE)</f>
        <v>3.97838260038397</v>
      </c>
      <c r="F11" s="313">
        <f>IF(F9=0,E11,F9+E11)</f>
        <v>3.97838260038397</v>
      </c>
      <c r="G11" s="234">
        <f>IF(E11&gt;0,(E11)/MAXA($F$34),"")</f>
        <v>7.0773017685768751E-3</v>
      </c>
      <c r="H11" s="235">
        <f>VLOOKUP(B11,'Attachment B_NP (p.1)'!$B$11:$L$34,11,FALSE)</f>
        <v>789.11503142512072</v>
      </c>
      <c r="I11" s="235">
        <f>H11*'Attachment A (FCR)'!$F$69</f>
        <v>125.78495134414503</v>
      </c>
      <c r="J11" s="235">
        <f>VLOOKUP(B11,'Attachment B_O&amp;M (p.2)'!$B$11:$N$34,13,FALSE)</f>
        <v>38.097161835748793</v>
      </c>
      <c r="K11" s="235">
        <v>35.921666666666667</v>
      </c>
      <c r="L11" s="236">
        <f>VLOOKUP(B11,'Attachment C_Sch2 (p.1)'!B:J,9,FALSE)</f>
        <v>0.82724342937152395</v>
      </c>
      <c r="M11" s="664">
        <f t="shared" ref="M11:M34" si="0">((I11)+(J11)+(K11)-(L11))*(G11)</f>
        <v>1.4082169930906723</v>
      </c>
      <c r="N11" s="243"/>
      <c r="O11" s="230">
        <v>1</v>
      </c>
      <c r="P11" s="231" t="s">
        <v>33</v>
      </c>
      <c r="Q11" s="231" t="s">
        <v>96</v>
      </c>
      <c r="R11" s="311">
        <f>VLOOKUP(P11,'Attachment B_O&amp;M (p.2)'!$B$11:$N$34,12,FALSE)/1000</f>
        <v>414</v>
      </c>
      <c r="S11" s="311">
        <f>VLOOKUP(P11,'Attachment D_Reserve Study'!$I$20:$R$64,6,FALSE)</f>
        <v>2.5849178743612984</v>
      </c>
      <c r="T11" s="315">
        <f>IF(T9=0,S11,T9+S11)</f>
        <v>2.5849178743612984</v>
      </c>
      <c r="U11" s="234">
        <f t="shared" ref="U11:U34" si="1">IF(S11&gt;0,(S11)/MAXA($T$34),"")</f>
        <v>1.1135523186923308E-2</v>
      </c>
      <c r="V11" s="235">
        <f>VLOOKUP(P11,'Attachment B_NP (p.1)'!$B$11:$L$34,11,FALSE)</f>
        <v>789.11503142512072</v>
      </c>
      <c r="W11" s="235">
        <f>V11*'Attachment A (FCR)'!$F$69</f>
        <v>125.78495134414503</v>
      </c>
      <c r="X11" s="235">
        <f>VLOOKUP(P11,'Attachment B_O&amp;M (p.2)'!$B$11:$N$34,13,FALSE)</f>
        <v>38.097161835748793</v>
      </c>
      <c r="Y11" s="235">
        <v>35.921666666666667</v>
      </c>
      <c r="Z11" s="236">
        <f t="shared" ref="Z11:Z20" si="2">L11</f>
        <v>0.82724342937152395</v>
      </c>
      <c r="AA11" s="664">
        <f t="shared" ref="AA11:AA34" si="3">((W11)+(X11)+(Y11)-(Z11))*(U11)</f>
        <v>2.2157078349272976</v>
      </c>
      <c r="AB11" s="237"/>
      <c r="AC11" s="230">
        <v>1</v>
      </c>
      <c r="AD11" s="238" t="s">
        <v>33</v>
      </c>
      <c r="AE11" s="231" t="s">
        <v>96</v>
      </c>
      <c r="AF11" s="311">
        <f>VLOOKUP(AD11,'Attachment B_O&amp;M (p.2)'!$B$11:$N$34,12,FALSE)/1000</f>
        <v>414</v>
      </c>
      <c r="AG11" s="311">
        <f>VLOOKUP(AD11,'Attachment D_Reserve Study'!$I$20:$R$64,9,FALSE)</f>
        <v>1.014580486447074</v>
      </c>
      <c r="AH11" s="315">
        <f>IF(AH9=0,AG11,AH9+AG11)</f>
        <v>1.014580486447074</v>
      </c>
      <c r="AI11" s="234">
        <f>IF(AG11&gt;0,(AG11)/MAXA($AH$34),"")</f>
        <v>4.560610563396612E-3</v>
      </c>
      <c r="AJ11" s="235">
        <f>VLOOKUP(AD11,'Attachment B_NP (p.1)'!$B$11:$L$34,11,FALSE)</f>
        <v>789.11503142512072</v>
      </c>
      <c r="AK11" s="235">
        <f>AJ11*'Attachment A (FCR)'!$F$69</f>
        <v>125.78495134414503</v>
      </c>
      <c r="AL11" s="235">
        <f>VLOOKUP(AD11,'Attachment B_O&amp;M (p.2)'!$B$11:$N$34,13,FALSE)</f>
        <v>38.097161835748793</v>
      </c>
      <c r="AM11" s="235">
        <v>35.921666666666667</v>
      </c>
      <c r="AN11" s="236">
        <f t="shared" ref="AN11:AN20" si="4">Z11</f>
        <v>0.82724342937152395</v>
      </c>
      <c r="AO11" s="664">
        <f t="shared" ref="AO11:AO34" si="5">((AK11)+(AL11)+(AM11)-(AN11))*(AI11)</f>
        <v>0.90745449385230259</v>
      </c>
      <c r="AP11" s="218"/>
      <c r="BA11" s="239"/>
      <c r="BB11" s="240"/>
      <c r="BC11" s="241"/>
      <c r="BE11" s="239"/>
      <c r="BF11" s="240"/>
      <c r="BG11" s="241"/>
    </row>
    <row r="12" spans="1:59">
      <c r="A12" s="230">
        <f>A11+1</f>
        <v>2</v>
      </c>
      <c r="B12" s="231" t="s">
        <v>77</v>
      </c>
      <c r="C12" s="231" t="s">
        <v>95</v>
      </c>
      <c r="D12" s="311">
        <f>VLOOKUP(B12,'Attachment B_O&amp;M (p.2)'!$B$11:$N$34,12,FALSE)/1000</f>
        <v>566.9</v>
      </c>
      <c r="E12" s="311">
        <f>VLOOKUP(B12,'Attachment D_Reserve Study'!$C$20:$F$64,3,FALSE)</f>
        <v>28.62615731192415</v>
      </c>
      <c r="F12" s="313">
        <f t="shared" ref="F12:F34" si="6">IF(F11=0,E12,F11+E12)</f>
        <v>32.60453991230812</v>
      </c>
      <c r="G12" s="234">
        <f t="shared" ref="G12:G34" si="7">IF(E12&gt;0,(E12)/MAXA($F$34),"")</f>
        <v>5.0924200641659569E-2</v>
      </c>
      <c r="H12" s="235">
        <f>VLOOKUP(B12,'Attachment B_NP (p.1)'!$B$11:$L$34,11,FALSE)</f>
        <v>509.11941913917792</v>
      </c>
      <c r="I12" s="235">
        <f>H12*'Attachment A (FCR)'!$F$69</f>
        <v>81.153645304572549</v>
      </c>
      <c r="J12" s="235">
        <f>VLOOKUP(B12,'Attachment B_O&amp;M (p.2)'!$B$11:$N$34,13,FALSE)</f>
        <v>5.5549973540306929</v>
      </c>
      <c r="K12" s="242" t="s">
        <v>10</v>
      </c>
      <c r="L12" s="236">
        <f>VLOOKUP(B12,'Attachment C_Sch2 (p.1)'!B:J,9,FALSE)</f>
        <v>1.3428310392541727</v>
      </c>
      <c r="M12" s="664">
        <f t="shared" si="0"/>
        <v>4.3471857188418452</v>
      </c>
      <c r="N12" s="243"/>
      <c r="O12" s="230">
        <f>O11+1</f>
        <v>2</v>
      </c>
      <c r="P12" s="231" t="s">
        <v>77</v>
      </c>
      <c r="Q12" s="231" t="s">
        <v>95</v>
      </c>
      <c r="R12" s="311">
        <f>VLOOKUP(P12,'Attachment B_O&amp;M (p.2)'!$B$11:$N$34,12,FALSE)/1000</f>
        <v>566.9</v>
      </c>
      <c r="S12" s="311">
        <f>VLOOKUP(P12,'Attachment D_Reserve Study'!$I$20:$R$64,6,FALSE)</f>
        <v>33.815382742783413</v>
      </c>
      <c r="T12" s="315">
        <f t="shared" ref="T12:T34" si="8">IF(T11=0,S12,T11+S12)</f>
        <v>36.400300617144708</v>
      </c>
      <c r="U12" s="234">
        <f t="shared" si="1"/>
        <v>0.14567270486300937</v>
      </c>
      <c r="V12" s="235">
        <f>VLOOKUP(P12,'Attachment B_NP (p.1)'!$B$11:$L$34,11,FALSE)</f>
        <v>509.11941913917792</v>
      </c>
      <c r="W12" s="235">
        <f>V12*'Attachment A (FCR)'!$F$69</f>
        <v>81.153645304572549</v>
      </c>
      <c r="X12" s="235">
        <f>VLOOKUP(P12,'Attachment B_O&amp;M (p.2)'!$B$11:$N$34,13,FALSE)</f>
        <v>5.5549973540306929</v>
      </c>
      <c r="Y12" s="242" t="s">
        <v>10</v>
      </c>
      <c r="Z12" s="236">
        <f t="shared" si="2"/>
        <v>1.3428310392541727</v>
      </c>
      <c r="AA12" s="664">
        <f t="shared" si="3"/>
        <v>12.435468681416692</v>
      </c>
      <c r="AB12" s="237"/>
      <c r="AC12" s="230">
        <f>AC11+1</f>
        <v>2</v>
      </c>
      <c r="AD12" s="238" t="s">
        <v>77</v>
      </c>
      <c r="AE12" s="231" t="s">
        <v>95</v>
      </c>
      <c r="AF12" s="311">
        <f>VLOOKUP(AD12,'Attachment B_O&amp;M (p.2)'!$B$11:$N$34,12,FALSE)/1000</f>
        <v>566.9</v>
      </c>
      <c r="AG12" s="311">
        <f>VLOOKUP(AD12,'Attachment D_Reserve Study'!$I$20:$R$64,9,FALSE)</f>
        <v>10.394908731330789</v>
      </c>
      <c r="AH12" s="315">
        <f t="shared" ref="AH12:AH34" si="9">IF(AH11=0,AG12,AH11+AG12)</f>
        <v>11.409489217777862</v>
      </c>
      <c r="AI12" s="234">
        <f t="shared" ref="AI12:AI34" si="10">IF(AG12&gt;0,(AG12)/MAXA($AH$34),"")</f>
        <v>4.6725845015671785E-2</v>
      </c>
      <c r="AJ12" s="235">
        <f>VLOOKUP(AD12,'Attachment B_NP (p.1)'!$B$11:$L$34,11,FALSE)</f>
        <v>509.11941913917792</v>
      </c>
      <c r="AK12" s="235">
        <f>AJ12*'Attachment A (FCR)'!$F$69</f>
        <v>81.153645304572549</v>
      </c>
      <c r="AL12" s="235">
        <f>VLOOKUP(AD12,'Attachment B_O&amp;M (p.2)'!$B$11:$N$34,13,FALSE)</f>
        <v>5.5549973540306929</v>
      </c>
      <c r="AM12" s="242" t="s">
        <v>10</v>
      </c>
      <c r="AN12" s="236">
        <f t="shared" si="4"/>
        <v>1.3428310392541727</v>
      </c>
      <c r="AO12" s="664">
        <f t="shared" si="5"/>
        <v>3.9887896833627376</v>
      </c>
      <c r="AP12" s="218"/>
      <c r="BA12" s="239"/>
      <c r="BB12" s="240"/>
      <c r="BC12" s="241"/>
      <c r="BE12" s="239"/>
      <c r="BF12" s="240"/>
      <c r="BG12" s="241"/>
    </row>
    <row r="13" spans="1:59">
      <c r="A13" s="230">
        <f t="shared" ref="A13:A34" si="11">A12+1</f>
        <v>3</v>
      </c>
      <c r="B13" s="231" t="s">
        <v>72</v>
      </c>
      <c r="C13" s="231" t="s">
        <v>96</v>
      </c>
      <c r="D13" s="311">
        <f>VLOOKUP(B13,'Attachment B_O&amp;M (p.2)'!$B$11:$N$34,12,FALSE)/1000</f>
        <v>816.77</v>
      </c>
      <c r="E13" s="311">
        <f>VLOOKUP(B13,'Attachment D_Reserve Study'!$C$20:$F$64,3,FALSE)</f>
        <v>20.468248768338267</v>
      </c>
      <c r="F13" s="313">
        <f t="shared" si="6"/>
        <v>53.072788680646383</v>
      </c>
      <c r="G13" s="234">
        <f t="shared" si="7"/>
        <v>3.6411775276176513E-2</v>
      </c>
      <c r="H13" s="235">
        <f>VLOOKUP(B13,'Attachment B_NP (p.1)'!$B$11:$L$34,11,FALSE)</f>
        <v>795.90786477221252</v>
      </c>
      <c r="I13" s="235">
        <f>H13*'Attachment A (FCR)'!$F$69</f>
        <v>126.86772911167752</v>
      </c>
      <c r="J13" s="235">
        <f>VLOOKUP(B13,'Attachment B_O&amp;M (p.2)'!$B$11:$N$34,13,FALSE)</f>
        <v>30.908309560831078</v>
      </c>
      <c r="K13" s="242" t="s">
        <v>10</v>
      </c>
      <c r="L13" s="236">
        <f>VLOOKUP(B13,'Attachment C_Sch2 (p.1)'!B:J,9,FALSE)</f>
        <v>0.5354371512863626</v>
      </c>
      <c r="M13" s="664">
        <f t="shared" si="0"/>
        <v>5.7254094468815628</v>
      </c>
      <c r="N13" s="243"/>
      <c r="O13" s="230">
        <f t="shared" ref="O13:O34" si="12">O12+1</f>
        <v>3</v>
      </c>
      <c r="P13" s="231" t="s">
        <v>72</v>
      </c>
      <c r="Q13" s="231" t="s">
        <v>96</v>
      </c>
      <c r="R13" s="311">
        <f>VLOOKUP(P13,'Attachment B_O&amp;M (p.2)'!$B$11:$N$34,12,FALSE)/1000</f>
        <v>816.77</v>
      </c>
      <c r="S13" s="311">
        <f>VLOOKUP(P13,'Attachment D_Reserve Study'!$I$20:$R$64,6,FALSE)</f>
        <v>0</v>
      </c>
      <c r="T13" s="315">
        <f t="shared" si="8"/>
        <v>36.400300617144708</v>
      </c>
      <c r="U13" s="234" t="s">
        <v>10</v>
      </c>
      <c r="V13" s="235">
        <f>VLOOKUP(P13,'Attachment B_NP (p.1)'!$B$11:$L$34,11,FALSE)</f>
        <v>795.90786477221252</v>
      </c>
      <c r="W13" s="235">
        <f>V13*'Attachment A (FCR)'!$F$69</f>
        <v>126.86772911167752</v>
      </c>
      <c r="X13" s="235">
        <f>VLOOKUP(P13,'Attachment B_O&amp;M (p.2)'!$B$11:$N$34,13,FALSE)</f>
        <v>30.908309560831078</v>
      </c>
      <c r="Y13" s="242" t="s">
        <v>10</v>
      </c>
      <c r="Z13" s="236">
        <f t="shared" si="2"/>
        <v>0.5354371512863626</v>
      </c>
      <c r="AA13" s="664">
        <f t="shared" si="3"/>
        <v>0</v>
      </c>
      <c r="AB13" s="237"/>
      <c r="AC13" s="230">
        <f t="shared" ref="AC13:AC34" si="13">AC12+1</f>
        <v>3</v>
      </c>
      <c r="AD13" s="238" t="s">
        <v>72</v>
      </c>
      <c r="AE13" s="231" t="s">
        <v>96</v>
      </c>
      <c r="AF13" s="311">
        <f>VLOOKUP(AD13,'Attachment B_O&amp;M (p.2)'!$B$11:$N$34,12,FALSE)/1000</f>
        <v>816.77</v>
      </c>
      <c r="AG13" s="311">
        <f>VLOOKUP(AD13,'Attachment D_Reserve Study'!$I$20:$R$64,9,FALSE)</f>
        <v>0</v>
      </c>
      <c r="AH13" s="315">
        <f t="shared" si="9"/>
        <v>11.409489217777862</v>
      </c>
      <c r="AI13" s="234" t="s">
        <v>10</v>
      </c>
      <c r="AJ13" s="235">
        <f>VLOOKUP(AD13,'Attachment B_NP (p.1)'!$B$11:$L$34,11,FALSE)</f>
        <v>795.90786477221252</v>
      </c>
      <c r="AK13" s="235">
        <f>AJ13*'Attachment A (FCR)'!$F$69</f>
        <v>126.86772911167752</v>
      </c>
      <c r="AL13" s="235">
        <f>VLOOKUP(AD13,'Attachment B_O&amp;M (p.2)'!$B$11:$N$34,13,FALSE)</f>
        <v>30.908309560831078</v>
      </c>
      <c r="AM13" s="242" t="s">
        <v>10</v>
      </c>
      <c r="AN13" s="236">
        <f t="shared" si="4"/>
        <v>0.5354371512863626</v>
      </c>
      <c r="AO13" s="664">
        <f t="shared" si="5"/>
        <v>0</v>
      </c>
      <c r="AP13" s="218"/>
      <c r="BA13" s="239"/>
      <c r="BB13" s="240"/>
      <c r="BC13" s="241"/>
      <c r="BE13" s="239"/>
      <c r="BF13" s="240"/>
      <c r="BG13" s="241"/>
    </row>
    <row r="14" spans="1:59">
      <c r="A14" s="230">
        <f t="shared" si="11"/>
        <v>4</v>
      </c>
      <c r="B14" s="231" t="s">
        <v>93</v>
      </c>
      <c r="C14" s="231" t="s">
        <v>96</v>
      </c>
      <c r="D14" s="311">
        <f>VLOOKUP(B14,'Attachment B_O&amp;M (p.2)'!$B$11:$N$34,12,FALSE)/1000</f>
        <v>251.64</v>
      </c>
      <c r="E14" s="311">
        <f>VLOOKUP(B14,'Attachment D_Reserve Study'!$C$20:$F$64,3,FALSE)</f>
        <v>19.461942240384598</v>
      </c>
      <c r="F14" s="313">
        <f t="shared" si="6"/>
        <v>72.534730921030985</v>
      </c>
      <c r="G14" s="234">
        <f t="shared" si="7"/>
        <v>3.4621616891377223E-2</v>
      </c>
      <c r="H14" s="235">
        <f>VLOOKUP(B14,'Attachment B_NP (p.1)'!$B$11:$L$34,11,FALSE)</f>
        <v>19.89002459863292</v>
      </c>
      <c r="I14" s="235">
        <f>H14*'Attachment A (FCR)'!$F$69</f>
        <v>3.1704703075476672</v>
      </c>
      <c r="J14" s="235">
        <f>VLOOKUP(B14,'Attachment B_O&amp;M (p.2)'!$B$11:$N$34,13,FALSE)</f>
        <v>17.776231918613892</v>
      </c>
      <c r="K14" s="242" t="s">
        <v>10</v>
      </c>
      <c r="L14" s="236">
        <f>VLOOKUP(B14,'Attachment C_Sch2 (p.1)'!B:J,9,FALSE)</f>
        <v>0.47126535230633654</v>
      </c>
      <c r="M14" s="664">
        <f t="shared" si="0"/>
        <v>0.70889273113019402</v>
      </c>
      <c r="N14" s="243"/>
      <c r="O14" s="230">
        <f t="shared" si="12"/>
        <v>4</v>
      </c>
      <c r="P14" s="231" t="s">
        <v>93</v>
      </c>
      <c r="Q14" s="231" t="s">
        <v>96</v>
      </c>
      <c r="R14" s="311">
        <f>VLOOKUP(P14,'Attachment B_O&amp;M (p.2)'!$B$11:$N$34,12,FALSE)/1000</f>
        <v>251.64</v>
      </c>
      <c r="S14" s="311">
        <f>VLOOKUP(P14,'Attachment D_Reserve Study'!$I$20:$R$64,6,FALSE)</f>
        <v>8.105550707935306</v>
      </c>
      <c r="T14" s="315">
        <f t="shared" si="8"/>
        <v>44.505851325080016</v>
      </c>
      <c r="U14" s="234">
        <f t="shared" si="1"/>
        <v>3.4917762280280665E-2</v>
      </c>
      <c r="V14" s="235">
        <f>VLOOKUP(P14,'Attachment B_NP (p.1)'!$B$11:$L$34,11,FALSE)</f>
        <v>19.89002459863292</v>
      </c>
      <c r="W14" s="235">
        <f>V14*'Attachment A (FCR)'!$F$69</f>
        <v>3.1704703075476672</v>
      </c>
      <c r="X14" s="235">
        <f>VLOOKUP(P14,'Attachment B_O&amp;M (p.2)'!$B$11:$N$34,13,FALSE)</f>
        <v>17.776231918613892</v>
      </c>
      <c r="Y14" s="242" t="s">
        <v>10</v>
      </c>
      <c r="Z14" s="236">
        <f t="shared" si="2"/>
        <v>0.47126535230633654</v>
      </c>
      <c r="AA14" s="664">
        <f t="shared" si="3"/>
        <v>0.71495643734616976</v>
      </c>
      <c r="AB14" s="237"/>
      <c r="AC14" s="230">
        <f t="shared" si="13"/>
        <v>4</v>
      </c>
      <c r="AD14" s="238" t="s">
        <v>93</v>
      </c>
      <c r="AE14" s="231" t="s">
        <v>96</v>
      </c>
      <c r="AF14" s="311">
        <f>VLOOKUP(AD14,'Attachment B_O&amp;M (p.2)'!$B$11:$N$34,12,FALSE)/1000</f>
        <v>251.64</v>
      </c>
      <c r="AG14" s="311">
        <f>VLOOKUP(AD14,'Attachment D_Reserve Study'!$I$20:$R$64,9,FALSE)</f>
        <v>3.2144754307175694</v>
      </c>
      <c r="AH14" s="315">
        <f t="shared" si="9"/>
        <v>14.623964648495431</v>
      </c>
      <c r="AI14" s="234">
        <f t="shared" si="10"/>
        <v>1.4449292886015075E-2</v>
      </c>
      <c r="AJ14" s="235">
        <f>VLOOKUP(AD14,'Attachment B_NP (p.1)'!$B$11:$L$34,11,FALSE)</f>
        <v>19.89002459863292</v>
      </c>
      <c r="AK14" s="235">
        <f>AJ14*'Attachment A (FCR)'!$F$69</f>
        <v>3.1704703075476672</v>
      </c>
      <c r="AL14" s="235">
        <f>VLOOKUP(AD14,'Attachment B_O&amp;M (p.2)'!$B$11:$N$34,13,FALSE)</f>
        <v>17.776231918613892</v>
      </c>
      <c r="AM14" s="242" t="s">
        <v>10</v>
      </c>
      <c r="AN14" s="236">
        <f t="shared" si="4"/>
        <v>0.47126535230633654</v>
      </c>
      <c r="AO14" s="664">
        <f t="shared" si="5"/>
        <v>0.29585558435944703</v>
      </c>
      <c r="AP14" s="218"/>
      <c r="BA14" s="239"/>
      <c r="BB14" s="240"/>
      <c r="BC14" s="241"/>
      <c r="BE14" s="239"/>
      <c r="BF14" s="240"/>
      <c r="BG14" s="241"/>
    </row>
    <row r="15" spans="1:59">
      <c r="A15" s="230">
        <f t="shared" si="11"/>
        <v>5</v>
      </c>
      <c r="B15" s="231" t="s">
        <v>83</v>
      </c>
      <c r="C15" s="231" t="s">
        <v>95</v>
      </c>
      <c r="D15" s="311">
        <f>VLOOKUP(B15,'Attachment B_O&amp;M (p.2)'!$B$11:$N$34,12,FALSE)/1000</f>
        <v>181.05</v>
      </c>
      <c r="E15" s="311">
        <f>VLOOKUP(B15,'Attachment D_Reserve Study'!$C$20:$F$64,3,FALSE)</f>
        <v>5.2638292772086643</v>
      </c>
      <c r="F15" s="313">
        <f t="shared" si="6"/>
        <v>77.798560198239642</v>
      </c>
      <c r="G15" s="234">
        <f t="shared" si="7"/>
        <v>9.3640335772331457E-3</v>
      </c>
      <c r="H15" s="235">
        <f>VLOOKUP(B15,'Attachment B_NP (p.1)'!$B$11:$L$34,11,FALSE)</f>
        <v>291.36429732118199</v>
      </c>
      <c r="I15" s="235">
        <f>H15*'Attachment A (FCR)'!$F$69</f>
        <v>46.443474655118813</v>
      </c>
      <c r="J15" s="235">
        <f>VLOOKUP(B15,'Attachment B_O&amp;M (p.2)'!$B$11:$N$34,13,FALSE)</f>
        <v>5.4174482187241093</v>
      </c>
      <c r="K15" s="242" t="s">
        <v>10</v>
      </c>
      <c r="L15" s="236">
        <f>VLOOKUP(B15,'Attachment C_Sch2 (p.1)'!B:J,9,FALSE)</f>
        <v>2.1491237609977816</v>
      </c>
      <c r="M15" s="664">
        <f t="shared" si="0"/>
        <v>0.46550295607735082</v>
      </c>
      <c r="N15" s="243"/>
      <c r="O15" s="230">
        <f t="shared" si="12"/>
        <v>5</v>
      </c>
      <c r="P15" s="231" t="s">
        <v>83</v>
      </c>
      <c r="Q15" s="231" t="s">
        <v>95</v>
      </c>
      <c r="R15" s="311">
        <f>VLOOKUP(P15,'Attachment B_O&amp;M (p.2)'!$B$11:$N$34,12,FALSE)/1000</f>
        <v>181.05</v>
      </c>
      <c r="S15" s="311">
        <f>VLOOKUP(P15,'Attachment D_Reserve Study'!$I$20:$R$64,6,FALSE)</f>
        <v>5.2961615652306744</v>
      </c>
      <c r="T15" s="315">
        <f t="shared" si="8"/>
        <v>49.802012890310692</v>
      </c>
      <c r="U15" s="234">
        <f t="shared" si="1"/>
        <v>2.2815243182876879E-2</v>
      </c>
      <c r="V15" s="235">
        <f>VLOOKUP(P15,'Attachment B_NP (p.1)'!$B$11:$L$34,11,FALSE)</f>
        <v>291.36429732118199</v>
      </c>
      <c r="W15" s="235">
        <f>V15*'Attachment A (FCR)'!$F$69</f>
        <v>46.443474655118813</v>
      </c>
      <c r="X15" s="235">
        <f>VLOOKUP(P15,'Attachment B_O&amp;M (p.2)'!$B$11:$N$34,13,FALSE)</f>
        <v>5.4174482187241093</v>
      </c>
      <c r="Y15" s="242" t="s">
        <v>10</v>
      </c>
      <c r="Z15" s="236">
        <f t="shared" si="2"/>
        <v>2.1491237609977816</v>
      </c>
      <c r="AA15" s="664">
        <f t="shared" si="3"/>
        <v>1.1341867858178851</v>
      </c>
      <c r="AB15" s="237"/>
      <c r="AC15" s="230">
        <f t="shared" si="13"/>
        <v>5</v>
      </c>
      <c r="AD15" s="238" t="s">
        <v>83</v>
      </c>
      <c r="AE15" s="231" t="s">
        <v>95</v>
      </c>
      <c r="AF15" s="311">
        <f>VLOOKUP(AD15,'Attachment B_O&amp;M (p.2)'!$B$11:$N$34,12,FALSE)/1000</f>
        <v>181.05</v>
      </c>
      <c r="AG15" s="311">
        <f>VLOOKUP(AD15,'Attachment D_Reserve Study'!$I$20:$R$64,9,FALSE)</f>
        <v>1.7776025110285203</v>
      </c>
      <c r="AH15" s="315">
        <f t="shared" si="9"/>
        <v>16.40156715952395</v>
      </c>
      <c r="AI15" s="234">
        <f t="shared" si="10"/>
        <v>7.9904481680960395E-3</v>
      </c>
      <c r="AJ15" s="235">
        <f>VLOOKUP(AD15,'Attachment B_NP (p.1)'!$B$11:$L$34,11,FALSE)</f>
        <v>291.36429732118199</v>
      </c>
      <c r="AK15" s="235">
        <f>AJ15*'Attachment A (FCR)'!$F$69</f>
        <v>46.443474655118813</v>
      </c>
      <c r="AL15" s="235">
        <f>VLOOKUP(AD15,'Attachment B_O&amp;M (p.2)'!$B$11:$N$34,13,FALSE)</f>
        <v>5.4174482187241093</v>
      </c>
      <c r="AM15" s="242" t="s">
        <v>10</v>
      </c>
      <c r="AN15" s="236">
        <f t="shared" si="4"/>
        <v>2.1491237609977816</v>
      </c>
      <c r="AO15" s="664">
        <f t="shared" si="5"/>
        <v>0.39721955415399179</v>
      </c>
      <c r="AP15" s="218"/>
      <c r="BA15" s="239"/>
      <c r="BB15" s="240"/>
      <c r="BC15" s="241"/>
      <c r="BE15" s="239"/>
      <c r="BF15" s="240"/>
      <c r="BG15" s="241"/>
    </row>
    <row r="16" spans="1:59">
      <c r="A16" s="230">
        <f t="shared" si="11"/>
        <v>6</v>
      </c>
      <c r="B16" s="231" t="s">
        <v>108</v>
      </c>
      <c r="C16" s="231" t="s">
        <v>96</v>
      </c>
      <c r="D16" s="311">
        <f>VLOOKUP(B16,'Attachment B_O&amp;M (p.2)'!$B$11:$N$34,12,FALSE)/1000</f>
        <v>457.73</v>
      </c>
      <c r="E16" s="311">
        <f>VLOOKUP(B16,'Attachment D_Reserve Study'!$C$20:$F$64,3,FALSE)</f>
        <v>19.613079189264774</v>
      </c>
      <c r="F16" s="313">
        <f t="shared" si="6"/>
        <v>97.411639387504408</v>
      </c>
      <c r="G16" s="234">
        <f t="shared" si="7"/>
        <v>3.4890480372607953E-2</v>
      </c>
      <c r="H16" s="235">
        <f>VLOOKUP(B16,'Attachment B_NP (p.1)'!$B$11:$L$34,11,FALSE)</f>
        <v>598.14584160470395</v>
      </c>
      <c r="I16" s="235">
        <f>H16*'Attachment A (FCR)'!$F$69</f>
        <v>95.344458775640092</v>
      </c>
      <c r="J16" s="235">
        <f>VLOOKUP(B16,'Attachment B_O&amp;M (p.2)'!$B$11:$N$34,13,FALSE)</f>
        <v>25.671734319358571</v>
      </c>
      <c r="K16" s="242" t="s">
        <v>10</v>
      </c>
      <c r="L16" s="236">
        <f>'Attachment C_Sch2 (p.1)'!$J$54</f>
        <v>0.5531187798362508</v>
      </c>
      <c r="M16" s="664">
        <f t="shared" si="0"/>
        <v>4.2030145300171871</v>
      </c>
      <c r="N16" s="243"/>
      <c r="O16" s="230">
        <f t="shared" si="12"/>
        <v>6</v>
      </c>
      <c r="P16" s="231" t="s">
        <v>108</v>
      </c>
      <c r="Q16" s="231" t="s">
        <v>96</v>
      </c>
      <c r="R16" s="311">
        <f>VLOOKUP(P16,'Attachment B_O&amp;M (p.2)'!$B$11:$N$34,12,FALSE)/1000</f>
        <v>457.73</v>
      </c>
      <c r="S16" s="311">
        <f>VLOOKUP(P16,'Attachment D_Reserve Study'!$I$20:$R$64,6,FALSE)</f>
        <v>8.0176352141600624</v>
      </c>
      <c r="T16" s="315">
        <f t="shared" si="8"/>
        <v>57.819648104470758</v>
      </c>
      <c r="U16" s="234">
        <f t="shared" si="1"/>
        <v>3.4539032638950792E-2</v>
      </c>
      <c r="V16" s="235">
        <f>VLOOKUP(P16,'Attachment B_NP (p.1)'!$B$11:$L$34,11,FALSE)</f>
        <v>598.14584160470395</v>
      </c>
      <c r="W16" s="235">
        <f>V16*'Attachment A (FCR)'!$F$69</f>
        <v>95.344458775640092</v>
      </c>
      <c r="X16" s="235">
        <f>VLOOKUP(P16,'Attachment B_O&amp;M (p.2)'!$B$11:$N$34,13,FALSE)</f>
        <v>25.671734319358571</v>
      </c>
      <c r="Y16" s="242" t="s">
        <v>10</v>
      </c>
      <c r="Z16" s="236">
        <f t="shared" si="2"/>
        <v>0.5531187798362508</v>
      </c>
      <c r="AA16" s="664">
        <f t="shared" si="3"/>
        <v>4.1606780555597496</v>
      </c>
      <c r="AB16" s="237"/>
      <c r="AC16" s="230">
        <f t="shared" si="13"/>
        <v>6</v>
      </c>
      <c r="AD16" s="238" t="s">
        <v>108</v>
      </c>
      <c r="AE16" s="231" t="s">
        <v>96</v>
      </c>
      <c r="AF16" s="311">
        <f>VLOOKUP(AD16,'Attachment B_O&amp;M (p.2)'!$B$11:$N$34,12,FALSE)/1000</f>
        <v>457.73</v>
      </c>
      <c r="AG16" s="311">
        <f>VLOOKUP(AD16,'Attachment D_Reserve Study'!$I$20:$R$64,9,FALSE)</f>
        <v>2.5417312135821728</v>
      </c>
      <c r="AH16" s="315">
        <f t="shared" si="9"/>
        <v>18.943298373106124</v>
      </c>
      <c r="AI16" s="234">
        <f t="shared" si="10"/>
        <v>1.1425260368027431E-2</v>
      </c>
      <c r="AJ16" s="235">
        <f>VLOOKUP(AD16,'Attachment B_NP (p.1)'!$B$11:$L$34,11,FALSE)</f>
        <v>598.14584160470395</v>
      </c>
      <c r="AK16" s="235">
        <f>AJ16*'Attachment A (FCR)'!$F$69</f>
        <v>95.344458775640092</v>
      </c>
      <c r="AL16" s="235">
        <f>VLOOKUP(AD16,'Attachment B_O&amp;M (p.2)'!$B$11:$N$34,13,FALSE)</f>
        <v>25.671734319358571</v>
      </c>
      <c r="AM16" s="242" t="s">
        <v>10</v>
      </c>
      <c r="AN16" s="236">
        <f t="shared" si="4"/>
        <v>0.5531187798362508</v>
      </c>
      <c r="AO16" s="664">
        <f t="shared" si="5"/>
        <v>1.3763219887837683</v>
      </c>
      <c r="AP16" s="218"/>
      <c r="BA16" s="239"/>
      <c r="BB16" s="240"/>
      <c r="BC16" s="241"/>
      <c r="BE16" s="239"/>
      <c r="BF16" s="240"/>
      <c r="BG16" s="241"/>
    </row>
    <row r="17" spans="1:59">
      <c r="A17" s="230">
        <f t="shared" si="11"/>
        <v>7</v>
      </c>
      <c r="B17" s="231" t="s">
        <v>73</v>
      </c>
      <c r="C17" s="231" t="s">
        <v>96</v>
      </c>
      <c r="D17" s="311">
        <f>VLOOKUP(B17,'Attachment B_O&amp;M (p.2)'!$B$11:$N$34,12,FALSE)/1000</f>
        <v>294.45999999999998</v>
      </c>
      <c r="E17" s="311">
        <f>VLOOKUP(B17,'Attachment D_Reserve Study'!$C$20:$F$64,3,FALSE)</f>
        <v>18.029238844008365</v>
      </c>
      <c r="F17" s="313">
        <f t="shared" si="6"/>
        <v>115.44087823151277</v>
      </c>
      <c r="G17" s="234">
        <f t="shared" si="7"/>
        <v>3.2072924294531215E-2</v>
      </c>
      <c r="H17" s="235">
        <f>VLOOKUP(B17,'Attachment B_NP (p.1)'!$B$11:$L$34,11,FALSE)</f>
        <v>632.70517654660102</v>
      </c>
      <c r="I17" s="235">
        <f>H17*'Attachment A (FCR)'!$F$69</f>
        <v>100.85321743697479</v>
      </c>
      <c r="J17" s="235">
        <f>VLOOKUP(B17,'Attachment B_O&amp;M (p.2)'!$B$11:$N$34,13,FALSE)</f>
        <v>12.284331963594378</v>
      </c>
      <c r="K17" s="242" t="s">
        <v>10</v>
      </c>
      <c r="L17" s="236">
        <f>'Attachment C_Sch2 (p.1)'!$J$54</f>
        <v>0.5531187798362508</v>
      </c>
      <c r="M17" s="664">
        <f t="shared" si="0"/>
        <v>3.6109119200416688</v>
      </c>
      <c r="N17" s="243"/>
      <c r="O17" s="230">
        <f t="shared" si="12"/>
        <v>7</v>
      </c>
      <c r="P17" s="231" t="s">
        <v>73</v>
      </c>
      <c r="Q17" s="231" t="s">
        <v>96</v>
      </c>
      <c r="R17" s="311">
        <f>VLOOKUP(P17,'Attachment B_O&amp;M (p.2)'!$B$11:$N$34,12,FALSE)/1000</f>
        <v>294.45999999999998</v>
      </c>
      <c r="S17" s="311">
        <f>VLOOKUP(P17,'Attachment D_Reserve Study'!$I$20:$R$64,6,FALSE)</f>
        <v>7.8766615009077077</v>
      </c>
      <c r="T17" s="315">
        <f t="shared" si="8"/>
        <v>65.69630960537846</v>
      </c>
      <c r="U17" s="234">
        <f t="shared" si="1"/>
        <v>3.3931734407839233E-2</v>
      </c>
      <c r="V17" s="235">
        <f>VLOOKUP(P17,'Attachment B_NP (p.1)'!$B$11:$L$34,11,FALSE)</f>
        <v>632.70517654660102</v>
      </c>
      <c r="W17" s="235">
        <f>V17*'Attachment A (FCR)'!$F$69</f>
        <v>100.85321743697479</v>
      </c>
      <c r="X17" s="235">
        <f>VLOOKUP(P17,'Attachment B_O&amp;M (p.2)'!$B$11:$N$34,13,FALSE)</f>
        <v>12.284331963594378</v>
      </c>
      <c r="Y17" s="242" t="s">
        <v>10</v>
      </c>
      <c r="Z17" s="236">
        <f t="shared" si="2"/>
        <v>0.5531187798362508</v>
      </c>
      <c r="AA17" s="664">
        <f t="shared" si="3"/>
        <v>3.8201849982805118</v>
      </c>
      <c r="AB17" s="237"/>
      <c r="AC17" s="230">
        <f t="shared" si="13"/>
        <v>7</v>
      </c>
      <c r="AD17" s="238" t="s">
        <v>73</v>
      </c>
      <c r="AE17" s="231" t="s">
        <v>96</v>
      </c>
      <c r="AF17" s="311">
        <f>VLOOKUP(AD17,'Attachment B_O&amp;M (p.2)'!$B$11:$N$34,12,FALSE)/1000</f>
        <v>294.45999999999998</v>
      </c>
      <c r="AG17" s="311">
        <f>VLOOKUP(AD17,'Attachment D_Reserve Study'!$I$20:$R$64,9,FALSE)</f>
        <v>2.6574905941611466</v>
      </c>
      <c r="AH17" s="315">
        <f t="shared" si="9"/>
        <v>21.60078896726727</v>
      </c>
      <c r="AI17" s="234">
        <f t="shared" si="10"/>
        <v>1.194560691611596E-2</v>
      </c>
      <c r="AJ17" s="235">
        <f>VLOOKUP(AD17,'Attachment B_NP (p.1)'!$B$11:$L$34,11,FALSE)</f>
        <v>632.70517654660102</v>
      </c>
      <c r="AK17" s="235">
        <f>AJ17*'Attachment A (FCR)'!$F$69</f>
        <v>100.85321743697479</v>
      </c>
      <c r="AL17" s="235">
        <f>VLOOKUP(AD17,'Attachment B_O&amp;M (p.2)'!$B$11:$N$34,13,FALSE)</f>
        <v>12.284331963594378</v>
      </c>
      <c r="AM17" s="242" t="s">
        <v>10</v>
      </c>
      <c r="AN17" s="236">
        <f t="shared" si="4"/>
        <v>0.5531187798362508</v>
      </c>
      <c r="AO17" s="664">
        <f t="shared" si="5"/>
        <v>1.3448893530700046</v>
      </c>
      <c r="AP17" s="218"/>
      <c r="BA17" s="239"/>
      <c r="BB17" s="240"/>
      <c r="BC17" s="241"/>
      <c r="BE17" s="239"/>
      <c r="BF17" s="240"/>
      <c r="BG17" s="241"/>
    </row>
    <row r="18" spans="1:59">
      <c r="A18" s="230">
        <f t="shared" si="11"/>
        <v>8</v>
      </c>
      <c r="B18" s="231" t="s">
        <v>74</v>
      </c>
      <c r="C18" s="231" t="s">
        <v>96</v>
      </c>
      <c r="D18" s="311">
        <f>VLOOKUP(B18,'Attachment B_O&amp;M (p.2)'!$B$11:$N$34,12,FALSE)/1000</f>
        <v>495.59</v>
      </c>
      <c r="E18" s="311">
        <f>VLOOKUP(B18,'Attachment D_Reserve Study'!$C$20:$F$64,3,FALSE)</f>
        <v>16.801443477630961</v>
      </c>
      <c r="F18" s="313">
        <f t="shared" si="6"/>
        <v>132.24232170914374</v>
      </c>
      <c r="G18" s="234">
        <f t="shared" si="7"/>
        <v>2.9888750676570326E-2</v>
      </c>
      <c r="H18" s="235">
        <f>VLOOKUP(B18,'Attachment B_NP (p.1)'!$B$11:$L$34,11,FALSE)</f>
        <v>652.06145613585181</v>
      </c>
      <c r="I18" s="235">
        <f>H18*'Attachment A (FCR)'!$F$69</f>
        <v>103.9386087796546</v>
      </c>
      <c r="J18" s="235">
        <f>VLOOKUP(B18,'Attachment B_O&amp;M (p.2)'!$B$11:$N$34,13,FALSE)</f>
        <v>26.749455800157389</v>
      </c>
      <c r="K18" s="242" t="s">
        <v>10</v>
      </c>
      <c r="L18" s="236">
        <f>'Attachment C_Sch2 (p.1)'!$J$54</f>
        <v>0.5531187798362508</v>
      </c>
      <c r="M18" s="664">
        <f t="shared" si="0"/>
        <v>3.8895709493244679</v>
      </c>
      <c r="N18" s="243"/>
      <c r="O18" s="230">
        <f t="shared" si="12"/>
        <v>8</v>
      </c>
      <c r="P18" s="231" t="s">
        <v>74</v>
      </c>
      <c r="Q18" s="231" t="s">
        <v>96</v>
      </c>
      <c r="R18" s="311">
        <f>VLOOKUP(P18,'Attachment B_O&amp;M (p.2)'!$B$11:$N$34,12,FALSE)/1000</f>
        <v>495.59</v>
      </c>
      <c r="S18" s="311">
        <f>VLOOKUP(P18,'Attachment D_Reserve Study'!$I$20:$R$64,6,FALSE)</f>
        <v>5.745272610992223</v>
      </c>
      <c r="T18" s="315">
        <f t="shared" si="8"/>
        <v>71.441582216370676</v>
      </c>
      <c r="U18" s="234">
        <f t="shared" si="1"/>
        <v>2.4749960921179034E-2</v>
      </c>
      <c r="V18" s="235">
        <f>VLOOKUP(P18,'Attachment B_NP (p.1)'!$B$11:$L$34,11,FALSE)</f>
        <v>652.06145613585181</v>
      </c>
      <c r="W18" s="235">
        <f>V18*'Attachment A (FCR)'!$F$69</f>
        <v>103.9386087796546</v>
      </c>
      <c r="X18" s="235">
        <f>VLOOKUP(P18,'Attachment B_O&amp;M (p.2)'!$B$11:$N$34,13,FALSE)</f>
        <v>26.749455800157389</v>
      </c>
      <c r="Y18" s="242" t="s">
        <v>10</v>
      </c>
      <c r="Z18" s="236">
        <f t="shared" si="2"/>
        <v>0.5531187798362508</v>
      </c>
      <c r="AA18" s="664">
        <f t="shared" si="3"/>
        <v>3.2208348230291515</v>
      </c>
      <c r="AB18" s="243"/>
      <c r="AC18" s="230">
        <f t="shared" si="13"/>
        <v>8</v>
      </c>
      <c r="AD18" s="238" t="s">
        <v>74</v>
      </c>
      <c r="AE18" s="231" t="s">
        <v>96</v>
      </c>
      <c r="AF18" s="311">
        <f>VLOOKUP(AD18,'Attachment B_O&amp;M (p.2)'!$B$11:$N$34,12,FALSE)/1000</f>
        <v>495.59</v>
      </c>
      <c r="AG18" s="311">
        <f>VLOOKUP(AD18,'Attachment D_Reserve Study'!$I$20:$R$64,9,FALSE)</f>
        <v>1.860414918462127</v>
      </c>
      <c r="AH18" s="315">
        <f t="shared" si="9"/>
        <v>23.461203885729397</v>
      </c>
      <c r="AI18" s="234">
        <f t="shared" si="10"/>
        <v>8.3626957572888686E-3</v>
      </c>
      <c r="AJ18" s="235">
        <f>VLOOKUP(AD18,'Attachment B_NP (p.1)'!$B$11:$L$34,11,FALSE)</f>
        <v>652.06145613585181</v>
      </c>
      <c r="AK18" s="235">
        <f>AJ18*'Attachment A (FCR)'!$F$69</f>
        <v>103.9386087796546</v>
      </c>
      <c r="AL18" s="235">
        <f>VLOOKUP(AD18,'Attachment B_O&amp;M (p.2)'!$B$11:$N$34,13,FALSE)</f>
        <v>26.749455800157389</v>
      </c>
      <c r="AM18" s="242" t="s">
        <v>10</v>
      </c>
      <c r="AN18" s="236">
        <f t="shared" si="4"/>
        <v>0.5531187798362508</v>
      </c>
      <c r="AO18" s="664">
        <f t="shared" si="5"/>
        <v>1.0882789591164741</v>
      </c>
      <c r="AP18" s="221"/>
      <c r="BA18" s="239"/>
      <c r="BB18" s="240"/>
      <c r="BC18" s="241"/>
      <c r="BE18" s="239"/>
      <c r="BF18" s="240"/>
      <c r="BG18" s="241"/>
    </row>
    <row r="19" spans="1:59">
      <c r="A19" s="230">
        <f t="shared" si="11"/>
        <v>9</v>
      </c>
      <c r="B19" s="231" t="s">
        <v>34</v>
      </c>
      <c r="C19" s="231" t="s">
        <v>96</v>
      </c>
      <c r="D19" s="311">
        <f>VLOOKUP(B19,'Attachment B_O&amp;M (p.2)'!$B$11:$N$34,12,FALSE)/1000</f>
        <v>996</v>
      </c>
      <c r="E19" s="311">
        <f>VLOOKUP(B19,'Attachment D_Reserve Study'!$C$20:$F$64,3,FALSE)</f>
        <v>19.991416976886331</v>
      </c>
      <c r="F19" s="313">
        <f t="shared" si="6"/>
        <v>152.23373868603008</v>
      </c>
      <c r="G19" s="234">
        <f t="shared" si="7"/>
        <v>3.556352038972322E-2</v>
      </c>
      <c r="H19" s="235">
        <f>VLOOKUP(B19,'Attachment B_NP (p.1)'!$B$11:$L$34,11,FALSE)</f>
        <v>551.06441749999988</v>
      </c>
      <c r="I19" s="235">
        <f>H19*'Attachment A (FCR)'!$F$69</f>
        <v>87.83967885841048</v>
      </c>
      <c r="J19" s="235">
        <f>VLOOKUP(B19,'Attachment B_O&amp;M (p.2)'!$B$11:$N$34,13,FALSE)</f>
        <v>25.654650070281122</v>
      </c>
      <c r="K19" s="242" t="s">
        <v>10</v>
      </c>
      <c r="L19" s="236">
        <f>VLOOKUP(B19,'Attachment C_Sch2 (p.1)'!B:J,9,FALSE)</f>
        <v>0.25777356273272012</v>
      </c>
      <c r="M19" s="664">
        <f t="shared" si="0"/>
        <v>4.0270905456193011</v>
      </c>
      <c r="N19" s="243"/>
      <c r="O19" s="230">
        <f t="shared" si="12"/>
        <v>9</v>
      </c>
      <c r="P19" s="231" t="s">
        <v>34</v>
      </c>
      <c r="Q19" s="231" t="s">
        <v>96</v>
      </c>
      <c r="R19" s="311">
        <f>VLOOKUP(P19,'Attachment B_O&amp;M (p.2)'!$B$11:$N$34,12,FALSE)/1000</f>
        <v>996</v>
      </c>
      <c r="S19" s="311">
        <f>VLOOKUP(P19,'Attachment D_Reserve Study'!$I$20:$R$64,6,FALSE)</f>
        <v>11.091921663847618</v>
      </c>
      <c r="T19" s="315">
        <f t="shared" si="8"/>
        <v>82.533503880218291</v>
      </c>
      <c r="U19" s="234">
        <f t="shared" si="1"/>
        <v>4.7782698282370376E-2</v>
      </c>
      <c r="V19" s="235">
        <f>VLOOKUP(P19,'Attachment B_NP (p.1)'!$B$11:$L$34,11,FALSE)</f>
        <v>551.06441749999988</v>
      </c>
      <c r="W19" s="235">
        <f>V19*'Attachment A (FCR)'!$F$69</f>
        <v>87.83967885841048</v>
      </c>
      <c r="X19" s="235">
        <f>VLOOKUP(P19,'Attachment B_O&amp;M (p.2)'!$B$11:$N$34,13,FALSE)</f>
        <v>25.654650070281122</v>
      </c>
      <c r="Y19" s="242" t="s">
        <v>10</v>
      </c>
      <c r="Z19" s="236">
        <f t="shared" si="2"/>
        <v>0.25777356273272012</v>
      </c>
      <c r="AA19" s="664">
        <f t="shared" si="3"/>
        <v>5.4107481595865412</v>
      </c>
      <c r="AB19" s="237"/>
      <c r="AC19" s="230">
        <f t="shared" si="13"/>
        <v>9</v>
      </c>
      <c r="AD19" s="238" t="s">
        <v>34</v>
      </c>
      <c r="AE19" s="231" t="s">
        <v>96</v>
      </c>
      <c r="AF19" s="311">
        <f>VLOOKUP(AD19,'Attachment B_O&amp;M (p.2)'!$B$11:$N$34,12,FALSE)/1000</f>
        <v>996</v>
      </c>
      <c r="AG19" s="311">
        <f>VLOOKUP(AD19,'Attachment D_Reserve Study'!$I$20:$R$64,9,FALSE)</f>
        <v>3.9140927554262479</v>
      </c>
      <c r="AH19" s="315">
        <f t="shared" si="9"/>
        <v>27.375296641155643</v>
      </c>
      <c r="AI19" s="234">
        <f t="shared" si="10"/>
        <v>1.7594121910447649E-2</v>
      </c>
      <c r="AJ19" s="235">
        <f>VLOOKUP(AD19,'Attachment B_NP (p.1)'!$B$11:$L$34,11,FALSE)</f>
        <v>551.06441749999988</v>
      </c>
      <c r="AK19" s="235">
        <f>AJ19*'Attachment A (FCR)'!$F$69</f>
        <v>87.83967885841048</v>
      </c>
      <c r="AL19" s="235">
        <f>VLOOKUP(AD19,'Attachment B_O&amp;M (p.2)'!$B$11:$N$34,13,FALSE)</f>
        <v>25.654650070281122</v>
      </c>
      <c r="AM19" s="242" t="s">
        <v>10</v>
      </c>
      <c r="AN19" s="236">
        <f t="shared" si="4"/>
        <v>0.25777356273272012</v>
      </c>
      <c r="AO19" s="664">
        <f t="shared" si="5"/>
        <v>1.9922977598278353</v>
      </c>
      <c r="AP19" s="218"/>
      <c r="BA19" s="239"/>
      <c r="BB19" s="240"/>
      <c r="BC19" s="241"/>
      <c r="BE19" s="239"/>
      <c r="BF19" s="240"/>
      <c r="BG19" s="241"/>
    </row>
    <row r="20" spans="1:59">
      <c r="A20" s="230">
        <f t="shared" si="11"/>
        <v>10</v>
      </c>
      <c r="B20" s="231" t="s">
        <v>101</v>
      </c>
      <c r="C20" s="231" t="s">
        <v>95</v>
      </c>
      <c r="D20" s="311">
        <f>VLOOKUP(B20,'Attachment B_O&amp;M (p.2)'!$B$11:$N$34,12,FALSE)/1000</f>
        <v>591.29999999999995</v>
      </c>
      <c r="E20" s="311">
        <f>VLOOKUP(B20,'Attachment D_Reserve Study'!$C$20:$F$64,3,FALSE)</f>
        <v>22.312199595095645</v>
      </c>
      <c r="F20" s="313">
        <f t="shared" si="6"/>
        <v>174.54593828112573</v>
      </c>
      <c r="G20" s="234">
        <f t="shared" si="7"/>
        <v>3.96920521520404E-2</v>
      </c>
      <c r="H20" s="235">
        <f>VLOOKUP(B20,'Attachment B_NP (p.1)'!$B$11:$L$34,11,FALSE)</f>
        <v>618.99486786741079</v>
      </c>
      <c r="I20" s="235">
        <f>H20*'Attachment A (FCR)'!$F$69</f>
        <v>98.667793967077557</v>
      </c>
      <c r="J20" s="235">
        <f>VLOOKUP(B20,'Attachment B_O&amp;M (p.2)'!$B$11:$N$34,13,FALSE)</f>
        <v>10.667414172163031</v>
      </c>
      <c r="K20" s="242" t="s">
        <v>10</v>
      </c>
      <c r="L20" s="236">
        <f>VLOOKUP(B20,'Attachment C_Sch2 (p.1)'!B:J,9,FALSE)</f>
        <v>1.0847546914547992</v>
      </c>
      <c r="M20" s="664">
        <f t="shared" si="0"/>
        <v>4.2966826437315353</v>
      </c>
      <c r="N20" s="243"/>
      <c r="O20" s="230">
        <f t="shared" si="12"/>
        <v>10</v>
      </c>
      <c r="P20" s="231" t="s">
        <v>101</v>
      </c>
      <c r="Q20" s="231" t="s">
        <v>95</v>
      </c>
      <c r="R20" s="311">
        <f>VLOOKUP(P20,'Attachment B_O&amp;M (p.2)'!$B$11:$N$34,12,FALSE)/1000</f>
        <v>591.29999999999995</v>
      </c>
      <c r="S20" s="311">
        <f>VLOOKUP(P20,'Attachment D_Reserve Study'!$I$20:$R$64,6,FALSE)</f>
        <v>26.442520141440234</v>
      </c>
      <c r="T20" s="315">
        <f t="shared" si="8"/>
        <v>108.97602402165853</v>
      </c>
      <c r="U20" s="234">
        <f t="shared" si="1"/>
        <v>0.11391127705689667</v>
      </c>
      <c r="V20" s="235">
        <f>VLOOKUP(P20,'Attachment B_NP (p.1)'!$B$11:$L$34,11,FALSE)</f>
        <v>618.99486786741079</v>
      </c>
      <c r="W20" s="235">
        <f>V20*'Attachment A (FCR)'!$F$69</f>
        <v>98.667793967077557</v>
      </c>
      <c r="X20" s="235">
        <f>VLOOKUP(P20,'Attachment B_O&amp;M (p.2)'!$B$11:$N$34,13,FALSE)</f>
        <v>10.667414172163031</v>
      </c>
      <c r="Y20" s="242" t="s">
        <v>10</v>
      </c>
      <c r="Z20" s="236">
        <f t="shared" si="2"/>
        <v>1.0847546914547992</v>
      </c>
      <c r="AA20" s="664">
        <f t="shared" si="3"/>
        <v>12.330947394225422</v>
      </c>
      <c r="AB20" s="237"/>
      <c r="AC20" s="230">
        <f t="shared" si="13"/>
        <v>10</v>
      </c>
      <c r="AD20" s="238" t="s">
        <v>101</v>
      </c>
      <c r="AE20" s="231" t="s">
        <v>95</v>
      </c>
      <c r="AF20" s="311">
        <f>VLOOKUP(AD20,'Attachment B_O&amp;M (p.2)'!$B$11:$N$34,12,FALSE)/1000</f>
        <v>591.29999999999995</v>
      </c>
      <c r="AG20" s="311">
        <f>VLOOKUP(AD20,'Attachment D_Reserve Study'!$I$20:$R$64,9,FALSE)</f>
        <v>9.8310379918432691</v>
      </c>
      <c r="AH20" s="315">
        <f t="shared" si="9"/>
        <v>37.20633463299891</v>
      </c>
      <c r="AI20" s="234">
        <f t="shared" si="10"/>
        <v>4.4191206428345481E-2</v>
      </c>
      <c r="AJ20" s="235">
        <f>VLOOKUP(AD20,'Attachment B_NP (p.1)'!$B$11:$L$34,11,FALSE)</f>
        <v>618.99486786741079</v>
      </c>
      <c r="AK20" s="235">
        <f>AJ20*'Attachment A (FCR)'!$F$69</f>
        <v>98.667793967077557</v>
      </c>
      <c r="AL20" s="235">
        <f>VLOOKUP(AD20,'Attachment B_O&amp;M (p.2)'!$B$11:$N$34,13,FALSE)</f>
        <v>10.667414172163031</v>
      </c>
      <c r="AM20" s="242" t="s">
        <v>10</v>
      </c>
      <c r="AN20" s="236">
        <f t="shared" si="4"/>
        <v>1.0847546914547992</v>
      </c>
      <c r="AO20" s="664">
        <f t="shared" si="5"/>
        <v>4.7837181342731041</v>
      </c>
      <c r="AP20" s="218"/>
      <c r="BA20" s="239"/>
      <c r="BB20" s="240"/>
      <c r="BC20" s="241"/>
      <c r="BE20" s="239"/>
      <c r="BF20" s="240"/>
      <c r="BG20" s="241"/>
    </row>
    <row r="21" spans="1:59">
      <c r="A21" s="230">
        <f t="shared" si="11"/>
        <v>11</v>
      </c>
      <c r="B21" s="231" t="s">
        <v>102</v>
      </c>
      <c r="C21" s="231" t="s">
        <v>95</v>
      </c>
      <c r="D21" s="311">
        <f>VLOOKUP(B21,'Attachment B_O&amp;M (p.2)'!$B$11:$N$34,12,FALSE)/1000</f>
        <v>655.20000000000005</v>
      </c>
      <c r="E21" s="311">
        <f>VLOOKUP(B21,'Attachment D_Reserve Study'!$C$20:$F$64,3,FALSE)</f>
        <v>30.053160849386085</v>
      </c>
      <c r="F21" s="313">
        <f t="shared" si="6"/>
        <v>204.5990991305118</v>
      </c>
      <c r="G21" s="234">
        <f t="shared" si="7"/>
        <v>5.3462753534604071E-2</v>
      </c>
      <c r="H21" s="235">
        <f>VLOOKUP(B21,'Attachment B_NP (p.1)'!$B$11:$L$34,11,FALSE)</f>
        <v>925.07923092185592</v>
      </c>
      <c r="I21" s="235">
        <f>H21*'Attachment A (FCR)'!$F$69</f>
        <v>147.45764738613556</v>
      </c>
      <c r="J21" s="235">
        <f>VLOOKUP(B21,'Attachment B_O&amp;M (p.2)'!$B$11:$N$34,13,FALSE)</f>
        <v>5.901069902319902</v>
      </c>
      <c r="K21" s="242" t="s">
        <v>10</v>
      </c>
      <c r="L21" s="236">
        <f>L20*1.65</f>
        <v>1.7898452409004186</v>
      </c>
      <c r="M21" s="664">
        <f t="shared" si="0"/>
        <v>8.1032892497963758</v>
      </c>
      <c r="N21" s="243"/>
      <c r="O21" s="230">
        <f t="shared" si="12"/>
        <v>11</v>
      </c>
      <c r="P21" s="231" t="s">
        <v>102</v>
      </c>
      <c r="Q21" s="231" t="s">
        <v>95</v>
      </c>
      <c r="R21" s="311">
        <f>VLOOKUP(P21,'Attachment B_O&amp;M (p.2)'!$B$11:$N$34,12,FALSE)/1000</f>
        <v>655.20000000000005</v>
      </c>
      <c r="S21" s="311">
        <f>VLOOKUP(P21,'Attachment D_Reserve Study'!$I$20:$R$64,6,FALSE)</f>
        <v>36.74093371</v>
      </c>
      <c r="T21" s="315">
        <f t="shared" si="8"/>
        <v>145.71695773165854</v>
      </c>
      <c r="U21" s="234">
        <f t="shared" si="1"/>
        <v>0.15827563548339349</v>
      </c>
      <c r="V21" s="235">
        <f>VLOOKUP(P21,'Attachment B_NP (p.1)'!$B$11:$L$34,11,FALSE)</f>
        <v>925.07923092185592</v>
      </c>
      <c r="W21" s="235">
        <f>V21*'Attachment A (FCR)'!$F$69</f>
        <v>147.45764738613556</v>
      </c>
      <c r="X21" s="235">
        <f>VLOOKUP(P21,'Attachment B_O&amp;M (p.2)'!$B$11:$N$34,13,FALSE)</f>
        <v>5.901069902319902</v>
      </c>
      <c r="Y21" s="242" t="s">
        <v>10</v>
      </c>
      <c r="Z21" s="236">
        <f>Z20*1.65</f>
        <v>1.7898452409004186</v>
      </c>
      <c r="AA21" s="664">
        <f t="shared" si="3"/>
        <v>23.989659542827933</v>
      </c>
      <c r="AB21" s="237"/>
      <c r="AC21" s="230">
        <f t="shared" si="13"/>
        <v>11</v>
      </c>
      <c r="AD21" s="238" t="s">
        <v>102</v>
      </c>
      <c r="AE21" s="231" t="s">
        <v>95</v>
      </c>
      <c r="AF21" s="311">
        <f>VLOOKUP(AD21,'Attachment B_O&amp;M (p.2)'!$B$11:$N$34,12,FALSE)/1000</f>
        <v>655.20000000000005</v>
      </c>
      <c r="AG21" s="311">
        <f>VLOOKUP(AD21,'Attachment D_Reserve Study'!$I$20:$R$64,9,FALSE)</f>
        <v>11.224567135382705</v>
      </c>
      <c r="AH21" s="315">
        <f t="shared" si="9"/>
        <v>48.430901768381617</v>
      </c>
      <c r="AI21" s="234">
        <f t="shared" si="10"/>
        <v>5.045521782746331E-2</v>
      </c>
      <c r="AJ21" s="235">
        <f>VLOOKUP(AD21,'Attachment B_NP (p.1)'!$B$11:$L$34,11,FALSE)</f>
        <v>925.07923092185592</v>
      </c>
      <c r="AK21" s="235">
        <f>AJ21*'Attachment A (FCR)'!$F$69</f>
        <v>147.45764738613556</v>
      </c>
      <c r="AL21" s="235">
        <f>VLOOKUP(AD21,'Attachment B_O&amp;M (p.2)'!$B$11:$N$34,13,FALSE)</f>
        <v>5.901069902319902</v>
      </c>
      <c r="AM21" s="242" t="s">
        <v>10</v>
      </c>
      <c r="AN21" s="236">
        <f>AN20*1.65</f>
        <v>1.7898452409004186</v>
      </c>
      <c r="AO21" s="664">
        <f t="shared" si="5"/>
        <v>7.6474404550223056</v>
      </c>
      <c r="AP21" s="218"/>
      <c r="BA21" s="239"/>
      <c r="BB21" s="240"/>
      <c r="BC21" s="241"/>
      <c r="BE21" s="239"/>
      <c r="BF21" s="240"/>
      <c r="BG21" s="241"/>
    </row>
    <row r="22" spans="1:59">
      <c r="A22" s="230">
        <f t="shared" si="11"/>
        <v>12</v>
      </c>
      <c r="B22" s="231" t="s">
        <v>37</v>
      </c>
      <c r="C22" s="231" t="s">
        <v>96</v>
      </c>
      <c r="D22" s="311">
        <f>VLOOKUP(B22,'Attachment B_O&amp;M (p.2)'!$B$11:$N$34,12,FALSE)/1000</f>
        <v>707.2</v>
      </c>
      <c r="E22" s="311">
        <f>VLOOKUP(B22,'Attachment D_Reserve Study'!$C$20:$F$64,3,FALSE)</f>
        <v>3.9168172622572968</v>
      </c>
      <c r="F22" s="313">
        <f t="shared" si="6"/>
        <v>208.5159163927691</v>
      </c>
      <c r="G22" s="234">
        <f t="shared" si="7"/>
        <v>6.9677807596209024E-3</v>
      </c>
      <c r="H22" s="235">
        <f>VLOOKUP(B22,'Attachment B_NP (p.1)'!$B$11:$L$34,11,FALSE)</f>
        <v>1002.3678518240951</v>
      </c>
      <c r="I22" s="235">
        <f>H22*'Attachment A (FCR)'!$F$69</f>
        <v>159.77745505991288</v>
      </c>
      <c r="J22" s="235">
        <f>VLOOKUP(B22,'Attachment B_O&amp;M (p.2)'!$B$11:$N$34,13,FALSE)</f>
        <v>28.007159219457012</v>
      </c>
      <c r="K22" s="242" t="s">
        <v>10</v>
      </c>
      <c r="L22" s="236">
        <f>VLOOKUP(B22,'Attachment C_Sch2 (p.1)'!B:J,9,FALSE)</f>
        <v>0.47004376517655916</v>
      </c>
      <c r="M22" s="664">
        <f t="shared" si="0"/>
        <v>1.3051668604254489</v>
      </c>
      <c r="N22" s="243"/>
      <c r="O22" s="230">
        <f t="shared" si="12"/>
        <v>12</v>
      </c>
      <c r="P22" s="231" t="s">
        <v>37</v>
      </c>
      <c r="Q22" s="231" t="s">
        <v>96</v>
      </c>
      <c r="R22" s="311">
        <f>VLOOKUP(P22,'Attachment B_O&amp;M (p.2)'!$B$11:$N$34,12,FALSE)/1000</f>
        <v>707.2</v>
      </c>
      <c r="S22" s="311">
        <f>VLOOKUP(P22,'Attachment D_Reserve Study'!$I$20:$R$64,6,FALSE)</f>
        <v>3.7121973843021716</v>
      </c>
      <c r="T22" s="315">
        <f t="shared" si="8"/>
        <v>149.4291551159607</v>
      </c>
      <c r="U22" s="234">
        <f t="shared" si="1"/>
        <v>1.599171117091943E-2</v>
      </c>
      <c r="V22" s="235">
        <f>VLOOKUP(P22,'Attachment B_NP (p.1)'!$B$11:$L$34,11,FALSE)</f>
        <v>1002.3678518240951</v>
      </c>
      <c r="W22" s="235">
        <f>V22*'Attachment A (FCR)'!$F$69</f>
        <v>159.77745505991288</v>
      </c>
      <c r="X22" s="235">
        <f>VLOOKUP(P22,'Attachment B_O&amp;M (p.2)'!$B$11:$N$34,13,FALSE)</f>
        <v>28.007159219457012</v>
      </c>
      <c r="Y22" s="242" t="s">
        <v>10</v>
      </c>
      <c r="Z22" s="236">
        <f>L22</f>
        <v>0.47004376517655916</v>
      </c>
      <c r="AA22" s="664">
        <f t="shared" si="3"/>
        <v>2.9954805097678006</v>
      </c>
      <c r="AB22" s="237"/>
      <c r="AC22" s="230">
        <f t="shared" si="13"/>
        <v>12</v>
      </c>
      <c r="AD22" s="238" t="s">
        <v>37</v>
      </c>
      <c r="AE22" s="231" t="s">
        <v>96</v>
      </c>
      <c r="AF22" s="311">
        <f>VLOOKUP(AD22,'Attachment B_O&amp;M (p.2)'!$B$11:$N$34,12,FALSE)/1000</f>
        <v>707.2</v>
      </c>
      <c r="AG22" s="311">
        <f>VLOOKUP(AD22,'Attachment D_Reserve Study'!$I$20:$R$64,9,FALSE)</f>
        <v>1.317530206025014</v>
      </c>
      <c r="AH22" s="315">
        <f t="shared" si="9"/>
        <v>49.748431974406628</v>
      </c>
      <c r="AI22" s="234">
        <f t="shared" si="10"/>
        <v>5.9223908358750415E-3</v>
      </c>
      <c r="AJ22" s="235">
        <f>VLOOKUP(AD22,'Attachment B_NP (p.1)'!$B$11:$L$34,11,FALSE)</f>
        <v>1002.3678518240951</v>
      </c>
      <c r="AK22" s="235">
        <f>AJ22*'Attachment A (FCR)'!$F$69</f>
        <v>159.77745505991288</v>
      </c>
      <c r="AL22" s="235">
        <f>VLOOKUP(AD22,'Attachment B_O&amp;M (p.2)'!$B$11:$N$34,13,FALSE)</f>
        <v>28.007159219457012</v>
      </c>
      <c r="AM22" s="242" t="s">
        <v>10</v>
      </c>
      <c r="AN22" s="236">
        <f t="shared" ref="AN22:AN34" si="14">Z22</f>
        <v>0.47004376517655916</v>
      </c>
      <c r="AO22" s="664">
        <f t="shared" si="5"/>
        <v>1.1093500958391278</v>
      </c>
      <c r="AP22" s="218"/>
      <c r="BA22" s="239"/>
      <c r="BB22" s="240"/>
      <c r="BC22" s="241"/>
      <c r="BE22" s="239"/>
      <c r="BF22" s="240"/>
      <c r="BG22" s="241"/>
    </row>
    <row r="23" spans="1:59">
      <c r="A23" s="230">
        <f t="shared" si="11"/>
        <v>13</v>
      </c>
      <c r="B23" s="231" t="s">
        <v>38</v>
      </c>
      <c r="C23" s="231" t="s">
        <v>96</v>
      </c>
      <c r="D23" s="311">
        <f>VLOOKUP(B23,'Attachment B_O&amp;M (p.2)'!$B$11:$N$34,12,FALSE)/1000</f>
        <v>289.66000000000003</v>
      </c>
      <c r="E23" s="311">
        <f>VLOOKUP(B23,'Attachment D_Reserve Study'!$C$20:$F$64,3,FALSE)</f>
        <v>22.825135552497716</v>
      </c>
      <c r="F23" s="313">
        <f t="shared" si="6"/>
        <v>231.34105194526683</v>
      </c>
      <c r="G23" s="234">
        <f t="shared" si="7"/>
        <v>4.0604534163734801E-2</v>
      </c>
      <c r="H23" s="235">
        <f>VLOOKUP(B23,'Attachment B_NP (p.1)'!$B$11:$L$34,11,FALSE)</f>
        <v>895.60119871573579</v>
      </c>
      <c r="I23" s="235">
        <f>H23*'Attachment A (FCR)'!$F$69</f>
        <v>142.75884847962936</v>
      </c>
      <c r="J23" s="235">
        <f>VLOOKUP(B23,'Attachment B_O&amp;M (p.2)'!$B$11:$N$34,13,FALSE)</f>
        <v>28.280860318994684</v>
      </c>
      <c r="K23" s="242" t="s">
        <v>10</v>
      </c>
      <c r="L23" s="236">
        <f>VLOOKUP(B23,'Attachment C_Sch2 (p.1)'!B:J,9,FALSE)</f>
        <v>0.53282663323073853</v>
      </c>
      <c r="M23" s="664">
        <f t="shared" si="0"/>
        <v>6.923352522036617</v>
      </c>
      <c r="N23" s="243"/>
      <c r="O23" s="230">
        <f t="shared" si="12"/>
        <v>13</v>
      </c>
      <c r="P23" s="231" t="s">
        <v>38</v>
      </c>
      <c r="Q23" s="231" t="s">
        <v>96</v>
      </c>
      <c r="R23" s="311">
        <f>VLOOKUP(P23,'Attachment B_O&amp;M (p.2)'!$B$11:$N$34,12,FALSE)/1000</f>
        <v>289.66000000000003</v>
      </c>
      <c r="S23" s="311">
        <f>VLOOKUP(P23,'Attachment D_Reserve Study'!$I$20:$R$64,6,FALSE)</f>
        <v>0</v>
      </c>
      <c r="T23" s="315">
        <f t="shared" si="8"/>
        <v>149.4291551159607</v>
      </c>
      <c r="U23" s="234" t="s">
        <v>10</v>
      </c>
      <c r="V23" s="235">
        <f>VLOOKUP(P23,'Attachment B_NP (p.1)'!$B$11:$L$34,11,FALSE)</f>
        <v>895.60119871573579</v>
      </c>
      <c r="W23" s="235">
        <f>V23*'Attachment A (FCR)'!$F$69</f>
        <v>142.75884847962936</v>
      </c>
      <c r="X23" s="235">
        <f>VLOOKUP(P23,'Attachment B_O&amp;M (p.2)'!$B$11:$N$34,13,FALSE)</f>
        <v>28.280860318994684</v>
      </c>
      <c r="Y23" s="242" t="s">
        <v>10</v>
      </c>
      <c r="Z23" s="236">
        <f>L23</f>
        <v>0.53282663323073853</v>
      </c>
      <c r="AA23" s="664">
        <f t="shared" si="3"/>
        <v>0</v>
      </c>
      <c r="AB23" s="237"/>
      <c r="AC23" s="230">
        <f t="shared" si="13"/>
        <v>13</v>
      </c>
      <c r="AD23" s="238" t="s">
        <v>38</v>
      </c>
      <c r="AE23" s="231" t="s">
        <v>96</v>
      </c>
      <c r="AF23" s="311">
        <f>VLOOKUP(AD23,'Attachment B_O&amp;M (p.2)'!$B$11:$N$34,12,FALSE)/1000</f>
        <v>289.66000000000003</v>
      </c>
      <c r="AG23" s="311">
        <f>VLOOKUP(AD23,'Attachment D_Reserve Study'!$I$20:$R$64,9,FALSE)</f>
        <v>0</v>
      </c>
      <c r="AH23" s="315">
        <f t="shared" si="9"/>
        <v>49.748431974406628</v>
      </c>
      <c r="AI23" s="234" t="s">
        <v>10</v>
      </c>
      <c r="AJ23" s="235">
        <f>VLOOKUP(AD23,'Attachment B_NP (p.1)'!$B$11:$L$34,11,FALSE)</f>
        <v>895.60119871573579</v>
      </c>
      <c r="AK23" s="235">
        <f>AJ23*'Attachment A (FCR)'!$F$69</f>
        <v>142.75884847962936</v>
      </c>
      <c r="AL23" s="235">
        <f>VLOOKUP(AD23,'Attachment B_O&amp;M (p.2)'!$B$11:$N$34,13,FALSE)</f>
        <v>28.280860318994684</v>
      </c>
      <c r="AM23" s="242" t="s">
        <v>10</v>
      </c>
      <c r="AN23" s="236">
        <f t="shared" si="14"/>
        <v>0.53282663323073853</v>
      </c>
      <c r="AO23" s="664">
        <f t="shared" si="5"/>
        <v>0</v>
      </c>
      <c r="AP23" s="218"/>
      <c r="BA23" s="239"/>
      <c r="BB23" s="240"/>
      <c r="BC23" s="241"/>
      <c r="BE23" s="239"/>
      <c r="BF23" s="240"/>
      <c r="BG23" s="241"/>
    </row>
    <row r="24" spans="1:59">
      <c r="A24" s="230">
        <f t="shared" si="11"/>
        <v>14</v>
      </c>
      <c r="B24" s="231" t="s">
        <v>65</v>
      </c>
      <c r="C24" s="231" t="s">
        <v>97</v>
      </c>
      <c r="D24" s="311">
        <f>VLOOKUP(B24,'Attachment B_O&amp;M (p.2)'!$B$11:$N$34,12,FALSE)/1000</f>
        <v>30</v>
      </c>
      <c r="E24" s="311">
        <f>VLOOKUP(B24,'Attachment D_Reserve Study'!$C$20:$F$64,3,FALSE)</f>
        <v>4.8230834980083968</v>
      </c>
      <c r="F24" s="313">
        <f t="shared" si="6"/>
        <v>236.16413544327523</v>
      </c>
      <c r="G24" s="234">
        <f t="shared" si="7"/>
        <v>8.579973521690527E-3</v>
      </c>
      <c r="H24" s="235">
        <f>VLOOKUP(B24,'Attachment B_NP (p.1)'!$B$11:$L$34,11,FALSE)</f>
        <v>289.39500200000003</v>
      </c>
      <c r="I24" s="235">
        <f>H24*'Attachment A (FCR)'!$F$69</f>
        <v>46.129568942652824</v>
      </c>
      <c r="J24" s="235">
        <f>VLOOKUP(B24,'Attachment B_O&amp;M (p.2)'!$B$11:$N$34,13,FALSE)</f>
        <v>32.969333333333331</v>
      </c>
      <c r="K24" s="242" t="s">
        <v>10</v>
      </c>
      <c r="L24" s="236">
        <f>VLOOKUP(B24,'Attachment C_Sch2 (p.1)'!B:J,9,FALSE)</f>
        <v>0.79842831601900988</v>
      </c>
      <c r="M24" s="664">
        <f t="shared" si="0"/>
        <v>0.67181599331233666</v>
      </c>
      <c r="N24" s="243"/>
      <c r="O24" s="230">
        <f t="shared" si="12"/>
        <v>14</v>
      </c>
      <c r="P24" s="231" t="s">
        <v>65</v>
      </c>
      <c r="Q24" s="231" t="s">
        <v>97</v>
      </c>
      <c r="R24" s="311">
        <f>VLOOKUP(P24,'Attachment B_O&amp;M (p.2)'!$B$11:$N$34,12,FALSE)/1000</f>
        <v>30</v>
      </c>
      <c r="S24" s="311">
        <f>VLOOKUP(P24,'Attachment D_Reserve Study'!$I$20:$R$64,6,FALSE)</f>
        <v>8.5865297995467156</v>
      </c>
      <c r="T24" s="315">
        <f t="shared" si="8"/>
        <v>158.01568491550742</v>
      </c>
      <c r="U24" s="234">
        <f t="shared" si="1"/>
        <v>3.6989763824386804E-2</v>
      </c>
      <c r="V24" s="235">
        <f>VLOOKUP(P24,'Attachment B_NP (p.1)'!$B$11:$L$34,11,FALSE)</f>
        <v>289.39500200000003</v>
      </c>
      <c r="W24" s="235">
        <f>V24*'Attachment A (FCR)'!$F$69</f>
        <v>46.129568942652824</v>
      </c>
      <c r="X24" s="235">
        <f>VLOOKUP(P24,'Attachment B_O&amp;M (p.2)'!$B$11:$N$34,13,FALSE)</f>
        <v>32.969333333333331</v>
      </c>
      <c r="Y24" s="242" t="s">
        <v>10</v>
      </c>
      <c r="Z24" s="236">
        <f>L24</f>
        <v>0.79842831601900988</v>
      </c>
      <c r="AA24" s="664">
        <f t="shared" si="3"/>
        <v>2.8963160391167331</v>
      </c>
      <c r="AB24" s="237"/>
      <c r="AC24" s="230">
        <f t="shared" si="13"/>
        <v>14</v>
      </c>
      <c r="AD24" s="238" t="s">
        <v>65</v>
      </c>
      <c r="AE24" s="231" t="s">
        <v>97</v>
      </c>
      <c r="AF24" s="311">
        <f>VLOOKUP(AD24,'Attachment B_O&amp;M (p.2)'!$B$11:$N$34,12,FALSE)/1000</f>
        <v>30</v>
      </c>
      <c r="AG24" s="311">
        <f>VLOOKUP(AD24,'Attachment D_Reserve Study'!$I$20:$R$64,9,FALSE)</f>
        <v>2.7295303393566752</v>
      </c>
      <c r="AH24" s="315">
        <f t="shared" si="9"/>
        <v>52.477962313763307</v>
      </c>
      <c r="AI24" s="234">
        <f t="shared" si="10"/>
        <v>1.226943063174216E-2</v>
      </c>
      <c r="AJ24" s="235">
        <f>VLOOKUP(AD24,'Attachment B_NP (p.1)'!$B$11:$L$34,11,FALSE)</f>
        <v>289.39500200000003</v>
      </c>
      <c r="AK24" s="235">
        <f>AJ24*'Attachment A (FCR)'!$F$69</f>
        <v>46.129568942652824</v>
      </c>
      <c r="AL24" s="235">
        <f>VLOOKUP(AD24,'Attachment B_O&amp;M (p.2)'!$B$11:$N$34,13,FALSE)</f>
        <v>32.969333333333331</v>
      </c>
      <c r="AM24" s="242" t="s">
        <v>10</v>
      </c>
      <c r="AN24" s="236">
        <f t="shared" si="14"/>
        <v>0.79842831601900988</v>
      </c>
      <c r="AO24" s="664">
        <f t="shared" si="5"/>
        <v>0.96070223368435015</v>
      </c>
      <c r="AP24" s="218"/>
      <c r="BA24" s="239"/>
      <c r="BB24" s="240"/>
      <c r="BC24" s="241"/>
      <c r="BE24" s="239"/>
      <c r="BF24" s="240"/>
      <c r="BG24" s="241"/>
    </row>
    <row r="25" spans="1:59">
      <c r="A25" s="230">
        <f t="shared" si="11"/>
        <v>15</v>
      </c>
      <c r="B25" s="231" t="s">
        <v>61</v>
      </c>
      <c r="C25" s="231" t="s">
        <v>97</v>
      </c>
      <c r="D25" s="311">
        <f>VLOOKUP(B25,'Attachment B_O&amp;M (p.2)'!$B$11:$N$34,12,FALSE)/1000</f>
        <v>30</v>
      </c>
      <c r="E25" s="311">
        <f>VLOOKUP(B25,'Attachment D_Reserve Study'!$C$20:$F$64,3,FALSE)</f>
        <v>5.9930841122603207</v>
      </c>
      <c r="F25" s="313">
        <f t="shared" si="6"/>
        <v>242.15721955553556</v>
      </c>
      <c r="G25" s="234">
        <f t="shared" si="7"/>
        <v>1.0661333774895433E-2</v>
      </c>
      <c r="H25" s="235">
        <f>VLOOKUP(B25,'Attachment B_NP (p.1)'!$B$11:$L$34,11,FALSE)</f>
        <v>677.12538133333328</v>
      </c>
      <c r="I25" s="235">
        <f>H25*'Attachment A (FCR)'!$F$69</f>
        <v>107.93379894320385</v>
      </c>
      <c r="J25" s="235">
        <f>VLOOKUP(B25,'Attachment B_O&amp;M (p.2)'!$B$11:$N$34,13,FALSE)</f>
        <v>52.654533333333333</v>
      </c>
      <c r="K25" s="242" t="s">
        <v>10</v>
      </c>
      <c r="L25" s="236">
        <f>VLOOKUP(B25,'Attachment C_Sch2 (p.1)'!B:J,9,FALSE)</f>
        <v>3.0171708653574414</v>
      </c>
      <c r="M25" s="664">
        <f t="shared" si="0"/>
        <v>1.6799187451025106</v>
      </c>
      <c r="N25" s="243"/>
      <c r="O25" s="230">
        <f t="shared" si="12"/>
        <v>15</v>
      </c>
      <c r="P25" s="231" t="s">
        <v>61</v>
      </c>
      <c r="Q25" s="231" t="s">
        <v>97</v>
      </c>
      <c r="R25" s="311">
        <f>VLOOKUP(P25,'Attachment B_O&amp;M (p.2)'!$B$11:$N$34,12,FALSE)/1000</f>
        <v>30</v>
      </c>
      <c r="S25" s="311">
        <f>VLOOKUP(P25,'Attachment D_Reserve Study'!$I$20:$R$64,6,FALSE)</f>
        <v>10.672479737525489</v>
      </c>
      <c r="T25" s="315">
        <f t="shared" si="8"/>
        <v>168.68816465303291</v>
      </c>
      <c r="U25" s="234">
        <f t="shared" si="1"/>
        <v>4.597579163266418E-2</v>
      </c>
      <c r="V25" s="235">
        <f>VLOOKUP(P25,'Attachment B_NP (p.1)'!$B$11:$L$34,11,FALSE)</f>
        <v>677.12538133333328</v>
      </c>
      <c r="W25" s="235">
        <f>V25*'Attachment A (FCR)'!$F$69</f>
        <v>107.93379894320385</v>
      </c>
      <c r="X25" s="235">
        <f>VLOOKUP(P25,'Attachment B_O&amp;M (p.2)'!$B$11:$N$34,13,FALSE)</f>
        <v>52.654533333333333</v>
      </c>
      <c r="Y25" s="242" t="s">
        <v>10</v>
      </c>
      <c r="Z25" s="236">
        <f>L25</f>
        <v>3.0171708653574414</v>
      </c>
      <c r="AA25" s="664">
        <f t="shared" si="3"/>
        <v>7.2444588843572957</v>
      </c>
      <c r="AB25" s="237"/>
      <c r="AC25" s="230">
        <f t="shared" si="13"/>
        <v>15</v>
      </c>
      <c r="AD25" s="238" t="s">
        <v>61</v>
      </c>
      <c r="AE25" s="231" t="s">
        <v>97</v>
      </c>
      <c r="AF25" s="311">
        <f>VLOOKUP(AD25,'Attachment B_O&amp;M (p.2)'!$B$11:$N$34,12,FALSE)/1000</f>
        <v>30</v>
      </c>
      <c r="AG25" s="311">
        <f>VLOOKUP(AD25,'Attachment D_Reserve Study'!$I$20:$R$64,9,FALSE)</f>
        <v>3.3238611051018463</v>
      </c>
      <c r="AH25" s="315">
        <f t="shared" si="9"/>
        <v>55.801823418865155</v>
      </c>
      <c r="AI25" s="234">
        <f t="shared" si="10"/>
        <v>1.4940989176989638E-2</v>
      </c>
      <c r="AJ25" s="235">
        <f>VLOOKUP(AD25,'Attachment B_NP (p.1)'!$B$11:$L$34,11,FALSE)</f>
        <v>677.12538133333328</v>
      </c>
      <c r="AK25" s="235">
        <f>AJ25*'Attachment A (FCR)'!$F$69</f>
        <v>107.93379894320385</v>
      </c>
      <c r="AL25" s="235">
        <f>VLOOKUP(AD25,'Attachment B_O&amp;M (p.2)'!$B$11:$N$34,13,FALSE)</f>
        <v>52.654533333333333</v>
      </c>
      <c r="AM25" s="242" t="s">
        <v>10</v>
      </c>
      <c r="AN25" s="236">
        <f t="shared" si="14"/>
        <v>3.0171708653574414</v>
      </c>
      <c r="AO25" s="664">
        <f t="shared" si="5"/>
        <v>2.3542690172501239</v>
      </c>
      <c r="AP25" s="218"/>
      <c r="BA25" s="239"/>
      <c r="BB25" s="240"/>
      <c r="BC25" s="241"/>
      <c r="BE25" s="239"/>
      <c r="BF25" s="240"/>
      <c r="BG25" s="241"/>
    </row>
    <row r="26" spans="1:59">
      <c r="A26" s="244">
        <f t="shared" si="11"/>
        <v>16</v>
      </c>
      <c r="B26" s="245" t="s">
        <v>100</v>
      </c>
      <c r="C26" s="245" t="s">
        <v>98</v>
      </c>
      <c r="D26" s="312">
        <f>'Attachment B_O&amp;M (p.2)'!M26/1000</f>
        <v>80.072999999999993</v>
      </c>
      <c r="E26" s="312">
        <f>VLOOKUP(B26,'Attachment D_Reserve Study'!$C$20:$F$64,3,FALSE)</f>
        <v>0</v>
      </c>
      <c r="F26" s="314">
        <f t="shared" si="6"/>
        <v>242.15721955553556</v>
      </c>
      <c r="G26" s="246" t="s">
        <v>10</v>
      </c>
      <c r="H26" s="247"/>
      <c r="I26" s="249" t="s">
        <v>10</v>
      </c>
      <c r="J26" s="248">
        <f>'Attachment B_O&amp;M (p.2)'!N26</f>
        <v>187.1606967392255</v>
      </c>
      <c r="K26" s="249" t="s">
        <v>10</v>
      </c>
      <c r="L26" s="250" t="s">
        <v>10</v>
      </c>
      <c r="M26" s="665">
        <f t="shared" si="0"/>
        <v>0</v>
      </c>
      <c r="N26" s="243"/>
      <c r="O26" s="244">
        <f t="shared" si="12"/>
        <v>16</v>
      </c>
      <c r="P26" s="245" t="s">
        <v>100</v>
      </c>
      <c r="Q26" s="245" t="s">
        <v>98</v>
      </c>
      <c r="R26" s="312">
        <f>'Attachment B_O&amp;M (p.2)'!M26/1000</f>
        <v>80.072999999999993</v>
      </c>
      <c r="S26" s="312">
        <f>VLOOKUP(P26,'Attachment D_Reserve Study'!$I$20:$R$64,6,FALSE)</f>
        <v>0</v>
      </c>
      <c r="T26" s="316">
        <f t="shared" si="8"/>
        <v>168.68816465303291</v>
      </c>
      <c r="U26" s="246" t="s">
        <v>10</v>
      </c>
      <c r="V26" s="248"/>
      <c r="W26" s="249" t="s">
        <v>10</v>
      </c>
      <c r="X26" s="248">
        <f>'Attachment B_O&amp;M (p.2)'!N26</f>
        <v>187.1606967392255</v>
      </c>
      <c r="Y26" s="249" t="s">
        <v>10</v>
      </c>
      <c r="Z26" s="250" t="s">
        <v>10</v>
      </c>
      <c r="AA26" s="665">
        <f t="shared" si="3"/>
        <v>0</v>
      </c>
      <c r="AB26" s="237"/>
      <c r="AC26" s="244">
        <f t="shared" si="13"/>
        <v>16</v>
      </c>
      <c r="AD26" s="251" t="s">
        <v>100</v>
      </c>
      <c r="AE26" s="245" t="s">
        <v>98</v>
      </c>
      <c r="AF26" s="312">
        <f>'Attachment B_O&amp;M (p.2)'!M26/1000</f>
        <v>80.072999999999993</v>
      </c>
      <c r="AG26" s="312">
        <f>VLOOKUP(AD26,'Attachment D_Reserve Study'!$I$20:$R$64,9,FALSE)</f>
        <v>80.073228639893259</v>
      </c>
      <c r="AH26" s="316">
        <f t="shared" si="9"/>
        <v>135.8750520587584</v>
      </c>
      <c r="AI26" s="246">
        <f t="shared" si="10"/>
        <v>0.35993478808092494</v>
      </c>
      <c r="AJ26" s="248"/>
      <c r="AK26" s="249" t="s">
        <v>10</v>
      </c>
      <c r="AL26" s="248">
        <f>'Attachment B_O&amp;M (p.2)'!N26</f>
        <v>187.1606967392255</v>
      </c>
      <c r="AM26" s="249" t="s">
        <v>10</v>
      </c>
      <c r="AN26" s="250" t="s">
        <v>10</v>
      </c>
      <c r="AO26" s="665">
        <f t="shared" si="5"/>
        <v>67.365645717911391</v>
      </c>
      <c r="AP26" s="218"/>
      <c r="BA26" s="239"/>
      <c r="BB26" s="240"/>
      <c r="BC26" s="241"/>
      <c r="BE26" s="239"/>
      <c r="BF26" s="240"/>
      <c r="BG26" s="241"/>
    </row>
    <row r="27" spans="1:59">
      <c r="A27" s="244">
        <f t="shared" si="11"/>
        <v>17</v>
      </c>
      <c r="B27" s="245" t="s">
        <v>99</v>
      </c>
      <c r="C27" s="245" t="s">
        <v>98</v>
      </c>
      <c r="D27" s="312">
        <f>'Attachment B_O&amp;M (p.2)'!M27/1000</f>
        <v>46.43</v>
      </c>
      <c r="E27" s="312">
        <f>VLOOKUP(B27,'Attachment D_Reserve Study'!$C$20:$F$64,3,FALSE)</f>
        <v>22.726594652062523</v>
      </c>
      <c r="F27" s="314">
        <f>IF(F26=0,E27,F26+E27)</f>
        <v>264.88381420759811</v>
      </c>
      <c r="G27" s="246">
        <f t="shared" si="7"/>
        <v>4.0429235868176233E-2</v>
      </c>
      <c r="H27" s="247"/>
      <c r="I27" s="249" t="s">
        <v>10</v>
      </c>
      <c r="J27" s="248">
        <f>'Attachment B_O&amp;M (p.2)'!N27</f>
        <v>135.10661210424294</v>
      </c>
      <c r="K27" s="249" t="s">
        <v>10</v>
      </c>
      <c r="L27" s="250" t="s">
        <v>10</v>
      </c>
      <c r="M27" s="665">
        <f t="shared" si="0"/>
        <v>5.462257088112632</v>
      </c>
      <c r="N27" s="323"/>
      <c r="O27" s="244">
        <f t="shared" si="12"/>
        <v>17</v>
      </c>
      <c r="P27" s="245" t="s">
        <v>99</v>
      </c>
      <c r="Q27" s="245" t="s">
        <v>98</v>
      </c>
      <c r="R27" s="312">
        <f>'Attachment B_O&amp;M (p.2)'!M27/1000</f>
        <v>46.43</v>
      </c>
      <c r="S27" s="312">
        <f>VLOOKUP(P27,'Attachment D_Reserve Study'!$I$20:$R$64,6,FALSE)</f>
        <v>0</v>
      </c>
      <c r="T27" s="316">
        <f t="shared" si="8"/>
        <v>168.68816465303291</v>
      </c>
      <c r="U27" s="246" t="s">
        <v>10</v>
      </c>
      <c r="V27" s="248"/>
      <c r="W27" s="249" t="s">
        <v>10</v>
      </c>
      <c r="X27" s="248">
        <f>'Attachment B_O&amp;M (p.2)'!N27</f>
        <v>135.10661210424294</v>
      </c>
      <c r="Y27" s="249" t="s">
        <v>10</v>
      </c>
      <c r="Z27" s="250" t="s">
        <v>10</v>
      </c>
      <c r="AA27" s="665">
        <f t="shared" si="3"/>
        <v>0</v>
      </c>
      <c r="AB27" s="252"/>
      <c r="AC27" s="244">
        <f t="shared" si="13"/>
        <v>17</v>
      </c>
      <c r="AD27" s="251" t="s">
        <v>99</v>
      </c>
      <c r="AE27" s="245" t="s">
        <v>98</v>
      </c>
      <c r="AF27" s="312">
        <f>'Attachment B_O&amp;M (p.2)'!M27/1000</f>
        <v>46.43</v>
      </c>
      <c r="AG27" s="312">
        <f>VLOOKUP(AD27,'Attachment D_Reserve Study'!$I$20:$R$64,9,FALSE)</f>
        <v>12.540829231405919</v>
      </c>
      <c r="AH27" s="316">
        <f>IF(AH26=0,AG27,AH26+AG27)</f>
        <v>148.41588129016432</v>
      </c>
      <c r="AI27" s="246">
        <f t="shared" si="10"/>
        <v>5.6371908419792366E-2</v>
      </c>
      <c r="AJ27" s="248"/>
      <c r="AK27" s="249" t="s">
        <v>10</v>
      </c>
      <c r="AL27" s="248">
        <f>'Attachment B_O&amp;M (p.2)'!N27</f>
        <v>135.10661210424294</v>
      </c>
      <c r="AM27" s="249" t="s">
        <v>10</v>
      </c>
      <c r="AN27" s="250" t="s">
        <v>10</v>
      </c>
      <c r="AO27" s="665">
        <f t="shared" si="5"/>
        <v>7.6162175644487942</v>
      </c>
      <c r="AP27" s="253"/>
      <c r="BA27" s="239"/>
      <c r="BB27" s="240"/>
      <c r="BC27" s="241"/>
      <c r="BE27" s="239"/>
      <c r="BF27" s="240"/>
      <c r="BG27" s="241"/>
    </row>
    <row r="28" spans="1:59">
      <c r="A28" s="244">
        <f t="shared" si="11"/>
        <v>18</v>
      </c>
      <c r="B28" s="245" t="s">
        <v>104</v>
      </c>
      <c r="C28" s="245" t="s">
        <v>98</v>
      </c>
      <c r="D28" s="312">
        <f>'Attachment B_O&amp;M (p.2)'!M28/1000</f>
        <v>74.903999999999996</v>
      </c>
      <c r="E28" s="312">
        <f>VLOOKUP(B28,'Attachment D_Reserve Study'!$C$20:$F$64,3,FALSE)</f>
        <v>36.868130923539397</v>
      </c>
      <c r="F28" s="314">
        <f t="shared" si="6"/>
        <v>301.75194513113752</v>
      </c>
      <c r="G28" s="246">
        <f t="shared" si="7"/>
        <v>6.5586172673313528E-2</v>
      </c>
      <c r="H28" s="247"/>
      <c r="I28" s="249" t="s">
        <v>10</v>
      </c>
      <c r="J28" s="248">
        <f>'Attachment B_O&amp;M (p.2)'!N28</f>
        <v>87.634116869593072</v>
      </c>
      <c r="K28" s="249" t="s">
        <v>10</v>
      </c>
      <c r="L28" s="250" t="s">
        <v>10</v>
      </c>
      <c r="M28" s="665">
        <f t="shared" si="0"/>
        <v>5.7475863210824691</v>
      </c>
      <c r="N28" s="324"/>
      <c r="O28" s="244">
        <f t="shared" si="12"/>
        <v>18</v>
      </c>
      <c r="P28" s="245" t="s">
        <v>104</v>
      </c>
      <c r="Q28" s="245" t="s">
        <v>98</v>
      </c>
      <c r="R28" s="312">
        <f>'Attachment B_O&amp;M (p.2)'!M28/1000</f>
        <v>74.903999999999996</v>
      </c>
      <c r="S28" s="312">
        <f>VLOOKUP(P28,'Attachment D_Reserve Study'!$I$20:$R$64,6,FALSE)</f>
        <v>0</v>
      </c>
      <c r="T28" s="316">
        <f t="shared" si="8"/>
        <v>168.68816465303291</v>
      </c>
      <c r="U28" s="246" t="s">
        <v>10</v>
      </c>
      <c r="V28" s="248"/>
      <c r="W28" s="249" t="s">
        <v>10</v>
      </c>
      <c r="X28" s="248">
        <f>'Attachment B_O&amp;M (p.2)'!N28</f>
        <v>87.634116869593072</v>
      </c>
      <c r="Y28" s="249" t="s">
        <v>10</v>
      </c>
      <c r="Z28" s="250" t="s">
        <v>10</v>
      </c>
      <c r="AA28" s="665">
        <f t="shared" si="3"/>
        <v>0</v>
      </c>
      <c r="AB28" s="254"/>
      <c r="AC28" s="244">
        <f t="shared" si="13"/>
        <v>18</v>
      </c>
      <c r="AD28" s="251" t="s">
        <v>104</v>
      </c>
      <c r="AE28" s="245" t="s">
        <v>98</v>
      </c>
      <c r="AF28" s="312">
        <f>'Attachment B_O&amp;M (p.2)'!M28/1000</f>
        <v>74.903999999999996</v>
      </c>
      <c r="AG28" s="312">
        <f>VLOOKUP(AD28,'Attachment D_Reserve Study'!$I$20:$R$64,9,FALSE)</f>
        <v>19.928870378054715</v>
      </c>
      <c r="AH28" s="316">
        <f t="shared" si="9"/>
        <v>168.34475166821903</v>
      </c>
      <c r="AI28" s="246">
        <f t="shared" si="10"/>
        <v>8.9581672402349474E-2</v>
      </c>
      <c r="AJ28" s="248"/>
      <c r="AK28" s="249" t="s">
        <v>10</v>
      </c>
      <c r="AL28" s="248">
        <f>'Attachment B_O&amp;M (p.2)'!N28</f>
        <v>87.634116869593072</v>
      </c>
      <c r="AM28" s="249" t="s">
        <v>10</v>
      </c>
      <c r="AN28" s="250" t="s">
        <v>10</v>
      </c>
      <c r="AO28" s="665">
        <f t="shared" si="5"/>
        <v>7.8504107486810941</v>
      </c>
      <c r="AP28" s="255"/>
      <c r="BA28" s="239"/>
      <c r="BB28" s="240"/>
      <c r="BC28" s="241"/>
      <c r="BE28" s="239"/>
      <c r="BF28" s="240"/>
      <c r="BG28" s="241"/>
    </row>
    <row r="29" spans="1:59">
      <c r="A29" s="230">
        <f t="shared" si="11"/>
        <v>19</v>
      </c>
      <c r="B29" s="231" t="s">
        <v>40</v>
      </c>
      <c r="C29" s="231" t="s">
        <v>95</v>
      </c>
      <c r="D29" s="311">
        <f>VLOOKUP(B29,'Attachment B_O&amp;M (p.2)'!$B$11:$N$34,12,FALSE)/1000</f>
        <v>593.29999999999995</v>
      </c>
      <c r="E29" s="311">
        <f>VLOOKUP(B29,'Attachment D_Reserve Study'!$C$20:$F$64,3,FALSE)</f>
        <v>37.092677739298409</v>
      </c>
      <c r="F29" s="313">
        <f t="shared" si="6"/>
        <v>338.84462287043596</v>
      </c>
      <c r="G29" s="234">
        <f t="shared" si="7"/>
        <v>6.5985627863004478E-2</v>
      </c>
      <c r="H29" s="235">
        <f>VLOOKUP(B29,'Attachment B_NP (p.1)'!$B$11:$L$34,11,FALSE)</f>
        <v>451.88340691050058</v>
      </c>
      <c r="I29" s="235">
        <f>H29*'Attachment A (FCR)'!$F$69</f>
        <v>72.030223843046102</v>
      </c>
      <c r="J29" s="235">
        <f>VLOOKUP(B29,'Attachment B_O&amp;M (p.2)'!$B$11:$N$34,13,FALSE)</f>
        <v>5.2782824877802126</v>
      </c>
      <c r="K29" s="235">
        <v>20.9925</v>
      </c>
      <c r="L29" s="236">
        <f>VLOOKUP(B29,'Attachment C_Sch2 (p.1)'!B:J,9,FALSE)</f>
        <v>1.6860972996215056</v>
      </c>
      <c r="M29" s="664">
        <f t="shared" si="0"/>
        <v>6.3751954333511103</v>
      </c>
      <c r="N29" s="324"/>
      <c r="O29" s="230">
        <f t="shared" si="12"/>
        <v>19</v>
      </c>
      <c r="P29" s="231" t="s">
        <v>40</v>
      </c>
      <c r="Q29" s="231" t="s">
        <v>95</v>
      </c>
      <c r="R29" s="311">
        <f>VLOOKUP(P29,'Attachment B_O&amp;M (p.2)'!$B$11:$N$34,12,FALSE)/1000</f>
        <v>593.29999999999995</v>
      </c>
      <c r="S29" s="311">
        <f>VLOOKUP(P29,'Attachment D_Reserve Study'!$I$20:$R$64,6,FALSE)</f>
        <v>10.356970008065566</v>
      </c>
      <c r="T29" s="315">
        <f t="shared" si="8"/>
        <v>179.04513466109847</v>
      </c>
      <c r="U29" s="234">
        <f t="shared" si="1"/>
        <v>4.4616612703635733E-2</v>
      </c>
      <c r="V29" s="235">
        <f>VLOOKUP(P29,'Attachment B_NP (p.1)'!$B$11:$L$34,11,FALSE)</f>
        <v>451.88340691050058</v>
      </c>
      <c r="W29" s="235">
        <f>V29*'Attachment A (FCR)'!$F$69</f>
        <v>72.030223843046102</v>
      </c>
      <c r="X29" s="235">
        <f>VLOOKUP(P29,'Attachment B_O&amp;M (p.2)'!$B$11:$N$34,13,FALSE)</f>
        <v>5.2782824877802126</v>
      </c>
      <c r="Y29" s="235">
        <v>20.9925</v>
      </c>
      <c r="Z29" s="236">
        <f>L29</f>
        <v>1.6860972996215056</v>
      </c>
      <c r="AA29" s="664">
        <f t="shared" si="3"/>
        <v>4.3106299776422627</v>
      </c>
      <c r="AB29" s="254"/>
      <c r="AC29" s="230">
        <f t="shared" si="13"/>
        <v>19</v>
      </c>
      <c r="AD29" s="238" t="s">
        <v>40</v>
      </c>
      <c r="AE29" s="231" t="s">
        <v>95</v>
      </c>
      <c r="AF29" s="311">
        <f>VLOOKUP(AD29,'Attachment B_O&amp;M (p.2)'!$B$11:$N$34,12,FALSE)/1000</f>
        <v>593.29999999999995</v>
      </c>
      <c r="AG29" s="311">
        <f>VLOOKUP(AD29,'Attachment D_Reserve Study'!$I$20:$R$64,9,FALSE)</f>
        <v>8.8543230666654846</v>
      </c>
      <c r="AH29" s="315">
        <f t="shared" si="9"/>
        <v>177.1990747348845</v>
      </c>
      <c r="AI29" s="234">
        <f t="shared" si="10"/>
        <v>3.9800804223004721E-2</v>
      </c>
      <c r="AJ29" s="235">
        <f>VLOOKUP(AD29,'Attachment B_NP (p.1)'!$B$11:$L$34,11,FALSE)</f>
        <v>451.88340691050058</v>
      </c>
      <c r="AK29" s="235">
        <f>AJ29*'Attachment A (FCR)'!$F$69</f>
        <v>72.030223843046102</v>
      </c>
      <c r="AL29" s="235">
        <f>VLOOKUP(AD29,'Attachment B_O&amp;M (p.2)'!$B$11:$N$34,13,FALSE)</f>
        <v>5.2782824877802126</v>
      </c>
      <c r="AM29" s="235">
        <v>20.9925</v>
      </c>
      <c r="AN29" s="236">
        <f t="shared" si="14"/>
        <v>1.6860972996215056</v>
      </c>
      <c r="AO29" s="664">
        <f t="shared" si="5"/>
        <v>3.8453510793743932</v>
      </c>
      <c r="AP29" s="255"/>
      <c r="BA29" s="239"/>
      <c r="BB29" s="240"/>
      <c r="BC29" s="241"/>
      <c r="BE29" s="239"/>
      <c r="BF29" s="240"/>
      <c r="BG29" s="241"/>
    </row>
    <row r="30" spans="1:59">
      <c r="A30" s="230">
        <f t="shared" si="11"/>
        <v>20</v>
      </c>
      <c r="B30" s="231" t="s">
        <v>35</v>
      </c>
      <c r="C30" s="231" t="s">
        <v>95</v>
      </c>
      <c r="D30" s="311">
        <f>VLOOKUP(B30,'Attachment B_O&amp;M (p.2)'!$B$11:$N$34,12,FALSE)/1000</f>
        <v>279.56</v>
      </c>
      <c r="E30" s="311">
        <f>VLOOKUP(B30,'Attachment D_Reserve Study'!$C$20:$F$64,3,FALSE)</f>
        <v>26.88403214074977</v>
      </c>
      <c r="F30" s="313">
        <f t="shared" si="6"/>
        <v>365.72865501118571</v>
      </c>
      <c r="G30" s="234">
        <f t="shared" si="7"/>
        <v>4.7825065441881462E-2</v>
      </c>
      <c r="H30" s="235">
        <f>VLOOKUP(B30,'Attachment B_NP (p.1)'!$B$11:$L$34,11,FALSE)</f>
        <v>378.72496369294606</v>
      </c>
      <c r="I30" s="235">
        <f>H30*'Attachment A (FCR)'!$F$69</f>
        <v>60.368766572469831</v>
      </c>
      <c r="J30" s="235">
        <f>VLOOKUP(B30,'Attachment B_O&amp;M (p.2)'!$B$11:$N$34,13,FALSE)</f>
        <v>27.617659894119331</v>
      </c>
      <c r="K30" s="235">
        <v>20.9925</v>
      </c>
      <c r="L30" s="236">
        <f>VLOOKUP(B30,'Attachment C_Sch2 (p.1)'!B:J,9,FALSE)</f>
        <v>1.298500992858167</v>
      </c>
      <c r="M30" s="664">
        <f t="shared" si="0"/>
        <v>5.1498233950908245</v>
      </c>
      <c r="N30" s="243"/>
      <c r="O30" s="230">
        <f t="shared" si="12"/>
        <v>20</v>
      </c>
      <c r="P30" s="231" t="s">
        <v>35</v>
      </c>
      <c r="Q30" s="231" t="s">
        <v>95</v>
      </c>
      <c r="R30" s="311">
        <f>VLOOKUP(P30,'Attachment B_O&amp;M (p.2)'!$B$11:$N$34,12,FALSE)/1000</f>
        <v>279.56</v>
      </c>
      <c r="S30" s="311">
        <f>VLOOKUP(P30,'Attachment D_Reserve Study'!$I$20:$R$64,6,FALSE)</f>
        <v>4.8361275451199459</v>
      </c>
      <c r="T30" s="315">
        <f t="shared" si="8"/>
        <v>183.88126220621842</v>
      </c>
      <c r="U30" s="234">
        <f t="shared" si="1"/>
        <v>2.0833470551519174E-2</v>
      </c>
      <c r="V30" s="235">
        <f>VLOOKUP(P30,'Attachment B_NP (p.1)'!$B$11:$L$34,11,FALSE)</f>
        <v>378.72496369294606</v>
      </c>
      <c r="W30" s="235">
        <f>V30*'Attachment A (FCR)'!$F$69</f>
        <v>60.368766572469831</v>
      </c>
      <c r="X30" s="235">
        <f>VLOOKUP(P30,'Attachment B_O&amp;M (p.2)'!$B$11:$N$34,13,FALSE)</f>
        <v>27.617659894119331</v>
      </c>
      <c r="Y30" s="235">
        <v>20.9925</v>
      </c>
      <c r="Z30" s="236">
        <f>L30</f>
        <v>1.298500992858167</v>
      </c>
      <c r="AA30" s="664">
        <f t="shared" si="3"/>
        <v>2.24335697308203</v>
      </c>
      <c r="AB30" s="237"/>
      <c r="AC30" s="230">
        <f t="shared" si="13"/>
        <v>20</v>
      </c>
      <c r="AD30" s="238" t="s">
        <v>35</v>
      </c>
      <c r="AE30" s="231" t="s">
        <v>95</v>
      </c>
      <c r="AF30" s="311">
        <f>VLOOKUP(AD30,'Attachment B_O&amp;M (p.2)'!$B$11:$N$34,12,FALSE)/1000</f>
        <v>279.56</v>
      </c>
      <c r="AG30" s="311">
        <f>VLOOKUP(AD30,'Attachment D_Reserve Study'!$I$20:$R$64,9,FALSE)</f>
        <v>4.1498393833299696</v>
      </c>
      <c r="AH30" s="315">
        <f t="shared" si="9"/>
        <v>181.34891411821448</v>
      </c>
      <c r="AI30" s="234">
        <f t="shared" si="10"/>
        <v>1.8653819564665174E-2</v>
      </c>
      <c r="AJ30" s="235">
        <f>VLOOKUP(AD30,'Attachment B_NP (p.1)'!$B$11:$L$34,11,FALSE)</f>
        <v>378.72496369294606</v>
      </c>
      <c r="AK30" s="235">
        <f>AJ30*'Attachment A (FCR)'!$F$69</f>
        <v>60.368766572469831</v>
      </c>
      <c r="AL30" s="235">
        <f>VLOOKUP(AD30,'Attachment B_O&amp;M (p.2)'!$B$11:$N$34,13,FALSE)</f>
        <v>27.617659894119331</v>
      </c>
      <c r="AM30" s="235">
        <v>20.9925</v>
      </c>
      <c r="AN30" s="236">
        <f t="shared" si="14"/>
        <v>1.298500992858167</v>
      </c>
      <c r="AO30" s="664">
        <f t="shared" si="5"/>
        <v>2.0086512274333534</v>
      </c>
      <c r="AP30" s="218"/>
      <c r="BA30" s="239"/>
      <c r="BB30" s="240"/>
      <c r="BC30" s="241"/>
      <c r="BE30" s="239"/>
      <c r="BF30" s="240"/>
      <c r="BG30" s="241"/>
    </row>
    <row r="31" spans="1:59">
      <c r="A31" s="244">
        <f t="shared" si="11"/>
        <v>21</v>
      </c>
      <c r="B31" s="245" t="s">
        <v>106</v>
      </c>
      <c r="C31" s="245" t="s">
        <v>98</v>
      </c>
      <c r="D31" s="312">
        <f>VLOOKUP(B31,'Attachment B_O&amp;M (p.2)'!$B$11:$N$34,12,FALSE)/1000</f>
        <v>50.544266605729852</v>
      </c>
      <c r="E31" s="312">
        <f>VLOOKUP(B31,'Attachment D_Reserve Study'!$C$20:$F$64,3,FALSE)</f>
        <v>6.6991712022300947</v>
      </c>
      <c r="F31" s="314">
        <f t="shared" si="6"/>
        <v>372.42782621341581</v>
      </c>
      <c r="G31" s="246">
        <f t="shared" si="7"/>
        <v>1.1917419956785047E-2</v>
      </c>
      <c r="H31" s="247"/>
      <c r="I31" s="249" t="s">
        <v>10</v>
      </c>
      <c r="J31" s="248">
        <f>'Attachment B_O&amp;M (p.2)'!N31</f>
        <v>109.94745365184534</v>
      </c>
      <c r="K31" s="249" t="s">
        <v>10</v>
      </c>
      <c r="L31" s="250" t="s">
        <v>10</v>
      </c>
      <c r="M31" s="665">
        <f t="shared" si="0"/>
        <v>1.3102899783482007</v>
      </c>
      <c r="N31" s="325"/>
      <c r="O31" s="244">
        <f t="shared" si="12"/>
        <v>21</v>
      </c>
      <c r="P31" s="245" t="s">
        <v>106</v>
      </c>
      <c r="Q31" s="245" t="s">
        <v>98</v>
      </c>
      <c r="R31" s="312">
        <f>VLOOKUP(P31,'Attachment B_O&amp;M (p.2)'!$B$11:$N$34,12,FALSE)/1000</f>
        <v>50.544266605729852</v>
      </c>
      <c r="S31" s="312">
        <f>VLOOKUP(P31,'Attachment D_Reserve Study'!$I$20:$R$64,6,FALSE)</f>
        <v>2.3807083982579322</v>
      </c>
      <c r="T31" s="316">
        <f t="shared" si="8"/>
        <v>186.26197060447635</v>
      </c>
      <c r="U31" s="246">
        <f t="shared" si="1"/>
        <v>1.0255812702233202E-2</v>
      </c>
      <c r="V31" s="248"/>
      <c r="W31" s="249" t="s">
        <v>10</v>
      </c>
      <c r="X31" s="248">
        <f>'Attachment B_O&amp;M (p.2)'!N31</f>
        <v>109.94745365184534</v>
      </c>
      <c r="Y31" s="249" t="s">
        <v>10</v>
      </c>
      <c r="Z31" s="250" t="s">
        <v>10</v>
      </c>
      <c r="AA31" s="665">
        <f t="shared" si="3"/>
        <v>1.1276004917407916</v>
      </c>
      <c r="AB31" s="256"/>
      <c r="AC31" s="244">
        <f t="shared" si="13"/>
        <v>21</v>
      </c>
      <c r="AD31" s="251" t="s">
        <v>106</v>
      </c>
      <c r="AE31" s="245" t="s">
        <v>98</v>
      </c>
      <c r="AF31" s="312">
        <f>VLOOKUP(AD31,'Attachment B_O&amp;M (p.2)'!$B$11:$N$34,12,FALSE)/1000</f>
        <v>50.544266605729852</v>
      </c>
      <c r="AG31" s="312">
        <f>VLOOKUP(AD31,'Attachment D_Reserve Study'!$I$20:$R$64,9,FALSE)</f>
        <v>2.0271029879438349</v>
      </c>
      <c r="AH31" s="316">
        <f t="shared" si="9"/>
        <v>183.37601710615832</v>
      </c>
      <c r="AI31" s="246">
        <f t="shared" si="10"/>
        <v>9.1119703398629751E-3</v>
      </c>
      <c r="AJ31" s="248"/>
      <c r="AK31" s="249" t="s">
        <v>10</v>
      </c>
      <c r="AL31" s="248">
        <f>'Attachment B_O&amp;M (p.2)'!N31</f>
        <v>109.94745365184534</v>
      </c>
      <c r="AM31" s="249" t="s">
        <v>10</v>
      </c>
      <c r="AN31" s="250" t="s">
        <v>10</v>
      </c>
      <c r="AO31" s="665">
        <f t="shared" si="5"/>
        <v>1.0018379366190739</v>
      </c>
      <c r="AP31" s="257"/>
      <c r="BA31" s="239"/>
      <c r="BB31" s="240"/>
      <c r="BC31" s="241"/>
      <c r="BE31" s="239"/>
      <c r="BF31" s="240"/>
      <c r="BG31" s="241"/>
    </row>
    <row r="32" spans="1:59">
      <c r="A32" s="230">
        <f t="shared" si="11"/>
        <v>22</v>
      </c>
      <c r="B32" s="231" t="s">
        <v>71</v>
      </c>
      <c r="C32" s="231" t="s">
        <v>97</v>
      </c>
      <c r="D32" s="311">
        <f>VLOOKUP(B32,'Attachment B_O&amp;M (p.2)'!$B$11:$N$34,12,FALSE)/1000</f>
        <v>240</v>
      </c>
      <c r="E32" s="311">
        <f>VLOOKUP(B32,'Attachment D_Reserve Study'!$C$20:$F$64,3,FALSE)</f>
        <v>69.684719271531478</v>
      </c>
      <c r="F32" s="313">
        <f t="shared" si="6"/>
        <v>442.1125454849473</v>
      </c>
      <c r="G32" s="234">
        <f t="shared" si="7"/>
        <v>0.12396489641182172</v>
      </c>
      <c r="H32" s="235">
        <f>VLOOKUP(B32,'Attachment B_NP (p.1)'!$B$11:$L$34,11,FALSE)</f>
        <v>484.12910775</v>
      </c>
      <c r="I32" s="235">
        <f>H32*'Attachment A (FCR)'!$F$69</f>
        <v>77.170189183497442</v>
      </c>
      <c r="J32" s="235">
        <f>VLOOKUP(B32,'Attachment B_O&amp;M (p.2)'!$B$11:$N$34,13,FALSE)</f>
        <v>22.894533333333332</v>
      </c>
      <c r="K32" s="235">
        <v>20.9925</v>
      </c>
      <c r="L32" s="236">
        <f>VLOOKUP(B32,'Attachment C_Sch2 (p.1)'!B:J,9,FALSE)</f>
        <v>0.61941922436748442</v>
      </c>
      <c r="M32" s="664">
        <f t="shared" si="0"/>
        <v>14.930059809217571</v>
      </c>
      <c r="N32" s="243"/>
      <c r="O32" s="230">
        <f t="shared" si="12"/>
        <v>22</v>
      </c>
      <c r="P32" s="231" t="s">
        <v>71</v>
      </c>
      <c r="Q32" s="231" t="s">
        <v>97</v>
      </c>
      <c r="R32" s="311">
        <f>VLOOKUP(P32,'Attachment B_O&amp;M (p.2)'!$B$11:$N$34,12,FALSE)/1000</f>
        <v>240</v>
      </c>
      <c r="S32" s="311">
        <f>VLOOKUP(P32,'Attachment D_Reserve Study'!$I$20:$R$64,6,FALSE)</f>
        <v>25.655904805050184</v>
      </c>
      <c r="T32" s="315">
        <f t="shared" si="8"/>
        <v>211.91787540952652</v>
      </c>
      <c r="U32" s="234">
        <f t="shared" si="1"/>
        <v>0.1105226303983543</v>
      </c>
      <c r="V32" s="235">
        <f>VLOOKUP(P32,'Attachment B_NP (p.1)'!$B$11:$L$34,11,FALSE)</f>
        <v>484.12910775</v>
      </c>
      <c r="W32" s="235">
        <f>V32*'Attachment A (FCR)'!$F$69</f>
        <v>77.170189183497442</v>
      </c>
      <c r="X32" s="235">
        <f>VLOOKUP(P32,'Attachment B_O&amp;M (p.2)'!$B$11:$N$34,13,FALSE)</f>
        <v>22.894533333333332</v>
      </c>
      <c r="Y32" s="235">
        <v>20.9925</v>
      </c>
      <c r="Z32" s="236">
        <f>L32</f>
        <v>0.61941922436748442</v>
      </c>
      <c r="AA32" s="664">
        <f t="shared" si="3"/>
        <v>13.311102819282617</v>
      </c>
      <c r="AB32" s="237"/>
      <c r="AC32" s="230">
        <f t="shared" si="13"/>
        <v>22</v>
      </c>
      <c r="AD32" s="238" t="s">
        <v>71</v>
      </c>
      <c r="AE32" s="231" t="s">
        <v>97</v>
      </c>
      <c r="AF32" s="311">
        <f>VLOOKUP(AD32,'Attachment B_O&amp;M (p.2)'!$B$11:$N$34,12,FALSE)/1000</f>
        <v>240</v>
      </c>
      <c r="AG32" s="311">
        <f>VLOOKUP(AD32,'Attachment D_Reserve Study'!$I$20:$R$64,9,FALSE)</f>
        <v>21.895478237700313</v>
      </c>
      <c r="AH32" s="315">
        <f t="shared" si="9"/>
        <v>205.27149534385862</v>
      </c>
      <c r="AI32" s="234">
        <f t="shared" si="10"/>
        <v>9.84217128905778E-2</v>
      </c>
      <c r="AJ32" s="235">
        <f>VLOOKUP(AD32,'Attachment B_NP (p.1)'!$B$11:$L$34,11,FALSE)</f>
        <v>484.12910775</v>
      </c>
      <c r="AK32" s="235">
        <f>AJ32*'Attachment A (FCR)'!$F$69</f>
        <v>77.170189183497442</v>
      </c>
      <c r="AL32" s="235">
        <f>VLOOKUP(AD32,'Attachment B_O&amp;M (p.2)'!$B$11:$N$34,13,FALSE)</f>
        <v>22.894533333333332</v>
      </c>
      <c r="AM32" s="235">
        <v>20.9925</v>
      </c>
      <c r="AN32" s="236">
        <f t="shared" si="14"/>
        <v>0.61941922436748442</v>
      </c>
      <c r="AO32" s="664">
        <f t="shared" si="5"/>
        <v>11.853694896822706</v>
      </c>
      <c r="AP32" s="218"/>
      <c r="BA32" s="239"/>
      <c r="BB32" s="240"/>
      <c r="BC32" s="241"/>
      <c r="BE32" s="239"/>
      <c r="BF32" s="240"/>
      <c r="BG32" s="241"/>
    </row>
    <row r="33" spans="1:59">
      <c r="A33" s="230">
        <f t="shared" si="11"/>
        <v>23</v>
      </c>
      <c r="B33" s="231" t="s">
        <v>67</v>
      </c>
      <c r="C33" s="231" t="s">
        <v>97</v>
      </c>
      <c r="D33" s="311">
        <f>VLOOKUP(B33,'Attachment B_O&amp;M (p.2)'!$B$11:$N$34,12,FALSE)/1000</f>
        <v>134</v>
      </c>
      <c r="E33" s="311">
        <f>VLOOKUP(B33,'Attachment D_Reserve Study'!$C$20:$F$64,3,FALSE)</f>
        <v>32.22870741281379</v>
      </c>
      <c r="F33" s="313">
        <f t="shared" si="6"/>
        <v>474.34125289776108</v>
      </c>
      <c r="G33" s="234">
        <f t="shared" si="7"/>
        <v>5.7332919149012854E-2</v>
      </c>
      <c r="H33" s="235">
        <f>VLOOKUP(B33,'Attachment B_NP (p.1)'!$B$11:$L$34,11,FALSE)</f>
        <v>322.82284970149254</v>
      </c>
      <c r="I33" s="235">
        <f>H33*'Attachment A (FCR)'!$F$69</f>
        <v>51.457968515878683</v>
      </c>
      <c r="J33" s="235">
        <f>VLOOKUP(B33,'Attachment B_O&amp;M (p.2)'!$B$11:$N$34,13,FALSE)</f>
        <v>24.021097014925374</v>
      </c>
      <c r="K33" s="242" t="s">
        <v>10</v>
      </c>
      <c r="L33" s="236">
        <f>VLOOKUP(B33,'Attachment C_Sch2 (p.1)'!B:J,9,FALSE)</f>
        <v>0.66120378386951262</v>
      </c>
      <c r="M33" s="664">
        <f t="shared" si="0"/>
        <v>4.2895264184390207</v>
      </c>
      <c r="N33" s="326"/>
      <c r="O33" s="230">
        <f t="shared" si="12"/>
        <v>23</v>
      </c>
      <c r="P33" s="231" t="s">
        <v>67</v>
      </c>
      <c r="Q33" s="231" t="s">
        <v>97</v>
      </c>
      <c r="R33" s="311">
        <f>VLOOKUP(P33,'Attachment B_O&amp;M (p.2)'!$B$11:$N$34,12,FALSE)/1000</f>
        <v>134</v>
      </c>
      <c r="S33" s="311">
        <f>VLOOKUP(P33,'Attachment D_Reserve Study'!$I$20:$R$64,6,FALSE)</f>
        <v>10.934624360766614</v>
      </c>
      <c r="T33" s="315">
        <f t="shared" si="8"/>
        <v>222.85249977029312</v>
      </c>
      <c r="U33" s="234">
        <f t="shared" si="1"/>
        <v>4.7105079939802411E-2</v>
      </c>
      <c r="V33" s="235">
        <f>VLOOKUP(P33,'Attachment B_NP (p.1)'!$B$11:$L$34,11,FALSE)</f>
        <v>322.82284970149254</v>
      </c>
      <c r="W33" s="235">
        <f>V33*'Attachment A (FCR)'!$F$69</f>
        <v>51.457968515878683</v>
      </c>
      <c r="X33" s="235">
        <f>VLOOKUP(P33,'Attachment B_O&amp;M (p.2)'!$B$11:$N$34,13,FALSE)</f>
        <v>24.021097014925374</v>
      </c>
      <c r="Y33" s="242" t="s">
        <v>10</v>
      </c>
      <c r="Z33" s="236">
        <f>L33</f>
        <v>0.66120378386951262</v>
      </c>
      <c r="AA33" s="664">
        <f t="shared" si="3"/>
        <v>3.5243013585144372</v>
      </c>
      <c r="AB33" s="258"/>
      <c r="AC33" s="230">
        <f t="shared" si="13"/>
        <v>23</v>
      </c>
      <c r="AD33" s="238" t="s">
        <v>67</v>
      </c>
      <c r="AE33" s="231" t="s">
        <v>97</v>
      </c>
      <c r="AF33" s="311">
        <f>VLOOKUP(AD33,'Attachment B_O&amp;M (p.2)'!$B$11:$N$34,12,FALSE)/1000</f>
        <v>134</v>
      </c>
      <c r="AG33" s="311">
        <f>VLOOKUP(AD33,'Attachment D_Reserve Study'!$I$20:$R$64,9,FALSE)</f>
        <v>9.288027349119405</v>
      </c>
      <c r="AH33" s="315">
        <f t="shared" si="9"/>
        <v>214.55952269297802</v>
      </c>
      <c r="AI33" s="234">
        <f t="shared" si="10"/>
        <v>4.1750335441445796E-2</v>
      </c>
      <c r="AJ33" s="235">
        <f>VLOOKUP(AD33,'Attachment B_NP (p.1)'!$B$11:$L$34,11,FALSE)</f>
        <v>322.82284970149254</v>
      </c>
      <c r="AK33" s="235">
        <f>AJ33*'Attachment A (FCR)'!$F$69</f>
        <v>51.457968515878683</v>
      </c>
      <c r="AL33" s="235">
        <f>VLOOKUP(AD33,'Attachment B_O&amp;M (p.2)'!$B$11:$N$34,13,FALSE)</f>
        <v>24.021097014925374</v>
      </c>
      <c r="AM33" s="242" t="s">
        <v>10</v>
      </c>
      <c r="AN33" s="236">
        <f t="shared" si="14"/>
        <v>0.66120378386951262</v>
      </c>
      <c r="AO33" s="664">
        <f t="shared" si="5"/>
        <v>3.1236708249462333</v>
      </c>
      <c r="AP33" s="259"/>
      <c r="BA33" s="239"/>
      <c r="BB33" s="240"/>
      <c r="BC33" s="241"/>
      <c r="BE33" s="239"/>
      <c r="BF33" s="240"/>
      <c r="BG33" s="241"/>
    </row>
    <row r="34" spans="1:59">
      <c r="A34" s="230">
        <f t="shared" si="11"/>
        <v>24</v>
      </c>
      <c r="B34" s="231" t="s">
        <v>75</v>
      </c>
      <c r="C34" s="231" t="s">
        <v>96</v>
      </c>
      <c r="D34" s="311">
        <f>VLOOKUP(B34,'Attachment B_O&amp;M (p.2)'!$B$11:$N$34,12,FALSE)/1000</f>
        <v>1550.65</v>
      </c>
      <c r="E34" s="311">
        <f>VLOOKUP(B34,'Attachment D_Reserve Study'!$C$20:$F$64,3,FALSE)</f>
        <v>87.791425695645174</v>
      </c>
      <c r="F34" s="334">
        <f t="shared" si="6"/>
        <v>562.13267859340624</v>
      </c>
      <c r="G34" s="234">
        <f t="shared" si="7"/>
        <v>0.15617563084096239</v>
      </c>
      <c r="H34" s="235">
        <f>VLOOKUP(B34,'Attachment B_NP (p.1)'!$B$11:$L$34,11,FALSE)</f>
        <v>445.37348647986323</v>
      </c>
      <c r="I34" s="235">
        <f>H34*'Attachment A (FCR)'!$F$69</f>
        <v>70.992542399894333</v>
      </c>
      <c r="J34" s="235">
        <f>VLOOKUP(B34,'Attachment B_O&amp;M (p.2)'!$B$11:$N$34,13,FALSE)</f>
        <v>16.753579466675266</v>
      </c>
      <c r="K34" s="235">
        <v>5.4592427357142856</v>
      </c>
      <c r="L34" s="236">
        <f>VLOOKUP(B34,'Attachment C_Sch2 (p.1)'!B:J,9,FALSE)</f>
        <v>0.30022245668862346</v>
      </c>
      <c r="M34" s="664">
        <f t="shared" si="0"/>
        <v>14.50951918295762</v>
      </c>
      <c r="N34" s="243"/>
      <c r="O34" s="230">
        <f t="shared" si="12"/>
        <v>24</v>
      </c>
      <c r="P34" s="231" t="s">
        <v>75</v>
      </c>
      <c r="Q34" s="231" t="s">
        <v>96</v>
      </c>
      <c r="R34" s="311">
        <f>VLOOKUP(P34,'Attachment B_O&amp;M (p.2)'!$B$11:$N$34,12,FALSE)/1000</f>
        <v>1550.65</v>
      </c>
      <c r="S34" s="311">
        <f>VLOOKUP(P34,'Attachment D_Reserve Study'!$I$20:$R$64,6,FALSE)</f>
        <v>9.2800934604250447</v>
      </c>
      <c r="T34" s="333">
        <f t="shared" si="8"/>
        <v>232.13259323071816</v>
      </c>
      <c r="U34" s="234">
        <f t="shared" si="1"/>
        <v>3.9977554772765135E-2</v>
      </c>
      <c r="V34" s="235">
        <f>VLOOKUP(P34,'Attachment B_NP (p.1)'!$B$11:$L$34,11,FALSE)</f>
        <v>445.37348647986323</v>
      </c>
      <c r="W34" s="235">
        <f>V34*'Attachment A (FCR)'!$F$69</f>
        <v>70.992542399894333</v>
      </c>
      <c r="X34" s="235">
        <f>VLOOKUP(P34,'Attachment B_O&amp;M (p.2)'!$B$11:$N$34,13,FALSE)</f>
        <v>16.753579466675266</v>
      </c>
      <c r="Y34" s="235">
        <v>5.4592427357142856</v>
      </c>
      <c r="Z34" s="236">
        <f>L34</f>
        <v>0.30022245668862346</v>
      </c>
      <c r="AA34" s="664">
        <f t="shared" si="3"/>
        <v>3.7141204087970645</v>
      </c>
      <c r="AB34" s="237"/>
      <c r="AC34" s="230">
        <f t="shared" si="13"/>
        <v>24</v>
      </c>
      <c r="AD34" s="238" t="s">
        <v>75</v>
      </c>
      <c r="AE34" s="231" t="s">
        <v>96</v>
      </c>
      <c r="AF34" s="311">
        <f>VLOOKUP(AD34,'Attachment B_O&amp;M (p.2)'!$B$11:$N$34,12,FALSE)/1000</f>
        <v>1550.65</v>
      </c>
      <c r="AG34" s="311">
        <f>VLOOKUP(AD34,'Attachment D_Reserve Study'!$I$20:$R$64,9,FALSE)</f>
        <v>7.9064108357650289</v>
      </c>
      <c r="AH34" s="333">
        <f t="shared" si="9"/>
        <v>222.46593352874305</v>
      </c>
      <c r="AI34" s="234">
        <f t="shared" si="10"/>
        <v>3.5539872151901873E-2</v>
      </c>
      <c r="AJ34" s="235">
        <f>VLOOKUP(AD34,'Attachment B_NP (p.1)'!$B$11:$L$34,11,FALSE)</f>
        <v>445.37348647986323</v>
      </c>
      <c r="AK34" s="235">
        <f>AJ34*'Attachment A (FCR)'!$F$69</f>
        <v>70.992542399894333</v>
      </c>
      <c r="AL34" s="235">
        <f>VLOOKUP(AD34,'Attachment B_O&amp;M (p.2)'!$B$11:$N$34,13,FALSE)</f>
        <v>16.753579466675266</v>
      </c>
      <c r="AM34" s="235">
        <v>5.4592427357142856</v>
      </c>
      <c r="AN34" s="236">
        <f t="shared" si="14"/>
        <v>0.30022245668862346</v>
      </c>
      <c r="AO34" s="664">
        <f t="shared" si="5"/>
        <v>3.3018368741087256</v>
      </c>
      <c r="AP34" s="218"/>
      <c r="BA34" s="239"/>
      <c r="BB34" s="240"/>
      <c r="BC34" s="241"/>
      <c r="BE34" s="239"/>
      <c r="BF34" s="240"/>
      <c r="BG34" s="241"/>
    </row>
    <row r="35" spans="1:59">
      <c r="A35" s="230"/>
      <c r="B35" s="231"/>
      <c r="C35" s="231"/>
      <c r="D35" s="221"/>
      <c r="E35" s="232"/>
      <c r="F35" s="233"/>
      <c r="G35" s="260">
        <f>SUM(G11:G34)</f>
        <v>0.99999999999999989</v>
      </c>
      <c r="H35" s="261"/>
      <c r="I35" s="261"/>
      <c r="J35" s="261"/>
      <c r="K35" s="261"/>
      <c r="L35" s="262"/>
      <c r="M35" s="263"/>
      <c r="N35" s="243"/>
      <c r="O35" s="230"/>
      <c r="P35" s="231"/>
      <c r="Q35" s="231"/>
      <c r="R35" s="264"/>
      <c r="S35" s="232"/>
      <c r="T35" s="233"/>
      <c r="U35" s="260">
        <f>SUM(U11:U34)</f>
        <v>1.0000000000000002</v>
      </c>
      <c r="V35" s="261"/>
      <c r="W35" s="261"/>
      <c r="X35" s="261"/>
      <c r="Y35" s="261"/>
      <c r="Z35" s="265"/>
      <c r="AA35" s="263"/>
      <c r="AB35" s="237"/>
      <c r="AC35" s="230"/>
      <c r="AD35" s="238"/>
      <c r="AE35" s="238"/>
      <c r="AF35" s="221"/>
      <c r="AG35" s="232"/>
      <c r="AH35" s="233"/>
      <c r="AI35" s="260">
        <f>SUM(AI11:AI34)</f>
        <v>1.0000000000000002</v>
      </c>
      <c r="AJ35" s="265"/>
      <c r="AK35" s="265"/>
      <c r="AL35" s="265"/>
      <c r="AM35" s="265"/>
      <c r="AN35" s="265"/>
      <c r="AO35" s="267"/>
      <c r="AP35" s="218"/>
      <c r="BB35" s="240"/>
      <c r="BC35" s="241"/>
      <c r="BE35" s="239"/>
      <c r="BF35" s="240"/>
    </row>
    <row r="36" spans="1:59" ht="16.5" thickBot="1">
      <c r="A36" s="268"/>
      <c r="B36" s="221"/>
      <c r="C36" s="221"/>
      <c r="D36" s="221"/>
      <c r="E36" s="269"/>
      <c r="K36" s="726" t="s">
        <v>520</v>
      </c>
      <c r="L36" s="726"/>
      <c r="M36" s="351">
        <f>SUM(M11:M35)</f>
        <v>109.14027943202851</v>
      </c>
      <c r="O36" s="268"/>
      <c r="P36" s="221"/>
      <c r="Q36" s="221"/>
      <c r="R36" s="221"/>
      <c r="S36" s="269"/>
      <c r="Y36" s="726" t="s">
        <v>520</v>
      </c>
      <c r="Z36" s="726"/>
      <c r="AA36" s="351">
        <f>SUM(AA11:AA35)</f>
        <v>110.80074017531838</v>
      </c>
      <c r="AC36" s="268"/>
      <c r="AD36" s="221"/>
      <c r="AE36" s="221"/>
      <c r="AF36" s="221"/>
      <c r="AM36" s="726" t="s">
        <v>520</v>
      </c>
      <c r="AN36" s="726"/>
      <c r="AO36" s="351">
        <f>SUM(AO11:AO35)</f>
        <v>136.21390418294132</v>
      </c>
    </row>
    <row r="37" spans="1:59" ht="16.5" thickTop="1">
      <c r="A37" s="268"/>
      <c r="B37" s="221"/>
      <c r="C37" s="221"/>
      <c r="D37" s="221"/>
      <c r="M37" s="270"/>
      <c r="O37" s="268"/>
      <c r="P37" s="221"/>
      <c r="Q37" s="221"/>
      <c r="R37" s="221"/>
      <c r="AA37" s="270"/>
      <c r="AC37" s="268"/>
      <c r="AD37" s="221"/>
      <c r="AE37" s="221"/>
      <c r="AF37" s="221"/>
      <c r="AO37" s="270"/>
    </row>
    <row r="38" spans="1:59">
      <c r="A38" s="268"/>
      <c r="B38" s="221"/>
      <c r="C38" s="221"/>
      <c r="D38" s="221"/>
      <c r="G38" s="725" t="s">
        <v>12</v>
      </c>
      <c r="H38" s="725"/>
      <c r="I38" s="725"/>
      <c r="J38" s="725"/>
      <c r="K38" s="725" t="s">
        <v>13</v>
      </c>
      <c r="L38" s="725"/>
      <c r="M38" s="731"/>
      <c r="O38" s="268"/>
      <c r="P38" s="221"/>
      <c r="Q38" s="221"/>
      <c r="R38" s="221"/>
      <c r="AA38" s="270"/>
      <c r="AC38" s="268"/>
      <c r="AD38" s="221"/>
      <c r="AE38" s="221"/>
      <c r="AF38" s="221"/>
      <c r="AO38" s="270"/>
    </row>
    <row r="39" spans="1:59">
      <c r="A39" s="268"/>
      <c r="B39" s="221"/>
      <c r="C39" s="221"/>
      <c r="D39" s="221"/>
      <c r="G39" s="272" t="s">
        <v>521</v>
      </c>
      <c r="H39" s="273"/>
      <c r="I39" s="235">
        <f>+M36</f>
        <v>109.14027943202851</v>
      </c>
      <c r="K39" s="277" t="s">
        <v>521</v>
      </c>
      <c r="L39" s="278"/>
      <c r="M39" s="317">
        <f>+M36</f>
        <v>109.14027943202851</v>
      </c>
      <c r="N39" s="243"/>
      <c r="O39" s="268"/>
      <c r="P39" s="221"/>
      <c r="Q39" s="221"/>
      <c r="R39" s="221"/>
      <c r="U39" s="725" t="s">
        <v>12</v>
      </c>
      <c r="V39" s="725"/>
      <c r="W39" s="725"/>
      <c r="X39" s="725"/>
      <c r="Y39" s="725" t="s">
        <v>13</v>
      </c>
      <c r="Z39" s="725"/>
      <c r="AA39" s="731"/>
      <c r="AB39" s="237"/>
      <c r="AC39" s="268"/>
      <c r="AD39" s="221"/>
      <c r="AE39" s="221"/>
      <c r="AF39" s="221"/>
      <c r="AG39" s="221"/>
      <c r="AI39" s="725" t="s">
        <v>12</v>
      </c>
      <c r="AJ39" s="725"/>
      <c r="AK39" s="725"/>
      <c r="AL39" s="725"/>
      <c r="AM39" s="341"/>
      <c r="AN39" s="341" t="s">
        <v>13</v>
      </c>
      <c r="AO39" s="342"/>
      <c r="AP39" s="218"/>
    </row>
    <row r="40" spans="1:59">
      <c r="A40" s="268"/>
      <c r="B40" s="221"/>
      <c r="C40" s="221"/>
      <c r="D40" s="221"/>
      <c r="G40" s="272" t="s">
        <v>14</v>
      </c>
      <c r="H40" s="273" t="s">
        <v>4</v>
      </c>
      <c r="I40" s="286">
        <v>0</v>
      </c>
      <c r="K40" s="284" t="s">
        <v>14</v>
      </c>
      <c r="L40" s="273"/>
      <c r="M40" s="274">
        <f>+I40</f>
        <v>0</v>
      </c>
      <c r="N40" s="328"/>
      <c r="O40" s="268"/>
      <c r="P40" s="221"/>
      <c r="Q40" s="221"/>
      <c r="R40" s="221"/>
      <c r="U40" s="272" t="s">
        <v>521</v>
      </c>
      <c r="V40" s="273"/>
      <c r="W40" s="235">
        <f>+AA36</f>
        <v>110.80074017531838</v>
      </c>
      <c r="Y40" s="277" t="s">
        <v>521</v>
      </c>
      <c r="Z40" s="278"/>
      <c r="AA40" s="317">
        <f>+AA36</f>
        <v>110.80074017531838</v>
      </c>
      <c r="AB40" s="281"/>
      <c r="AC40" s="268"/>
      <c r="AD40" s="221"/>
      <c r="AE40" s="221"/>
      <c r="AF40" s="221"/>
      <c r="AI40" s="272" t="s">
        <v>521</v>
      </c>
      <c r="AJ40" s="273"/>
      <c r="AK40" s="340">
        <f>+AO36</f>
        <v>136.21390418294132</v>
      </c>
      <c r="AM40" s="277" t="s">
        <v>521</v>
      </c>
      <c r="AN40" s="278"/>
      <c r="AO40" s="317">
        <f>+AO36</f>
        <v>136.21390418294132</v>
      </c>
      <c r="AP40" s="282"/>
    </row>
    <row r="41" spans="1:59" s="288" customFormat="1">
      <c r="A41" s="283"/>
      <c r="B41" s="273"/>
      <c r="C41" s="273"/>
      <c r="D41" s="273"/>
      <c r="E41" s="329"/>
      <c r="F41" s="329"/>
      <c r="G41" s="290"/>
      <c r="H41" s="221"/>
      <c r="I41" s="221"/>
      <c r="K41" s="233"/>
      <c r="L41" s="221"/>
      <c r="M41" s="276"/>
      <c r="N41" s="330"/>
      <c r="O41" s="283"/>
      <c r="P41" s="273"/>
      <c r="Q41" s="273"/>
      <c r="R41" s="273"/>
      <c r="S41" s="329"/>
      <c r="T41" s="329"/>
      <c r="U41" s="272" t="s">
        <v>14</v>
      </c>
      <c r="V41" s="273" t="s">
        <v>4</v>
      </c>
      <c r="W41" s="286">
        <v>0</v>
      </c>
      <c r="X41" s="329"/>
      <c r="Y41" s="284" t="s">
        <v>14</v>
      </c>
      <c r="Z41" s="273"/>
      <c r="AA41" s="274">
        <f>+W41</f>
        <v>0</v>
      </c>
      <c r="AB41" s="285"/>
      <c r="AC41" s="283"/>
      <c r="AD41" s="273"/>
      <c r="AE41" s="273"/>
      <c r="AF41" s="273"/>
      <c r="AG41" s="329"/>
      <c r="AH41" s="329"/>
      <c r="AI41" s="272" t="s">
        <v>14</v>
      </c>
      <c r="AJ41" s="273" t="s">
        <v>4</v>
      </c>
      <c r="AK41" s="286">
        <v>0</v>
      </c>
      <c r="AL41" s="329"/>
      <c r="AM41" s="284" t="s">
        <v>14</v>
      </c>
      <c r="AN41" s="273"/>
      <c r="AO41" s="274">
        <f>+AK41</f>
        <v>0</v>
      </c>
      <c r="AP41" s="287"/>
      <c r="AV41" s="289"/>
    </row>
    <row r="42" spans="1:59">
      <c r="A42" s="268"/>
      <c r="B42" s="221"/>
      <c r="C42" s="221"/>
      <c r="D42" s="221"/>
      <c r="G42" s="292" t="s">
        <v>15</v>
      </c>
      <c r="H42" s="221" t="s">
        <v>58</v>
      </c>
      <c r="I42" s="293">
        <f>(I39*(1+I40))*1000</f>
        <v>109140.2794320285</v>
      </c>
      <c r="K42" s="277" t="s">
        <v>15</v>
      </c>
      <c r="L42" s="279" t="str">
        <f>+H42</f>
        <v>$/MW</v>
      </c>
      <c r="M42" s="280">
        <f>(M39*(1+M40))*1000</f>
        <v>109140.2794320285</v>
      </c>
      <c r="N42" s="243"/>
      <c r="O42" s="268"/>
      <c r="P42" s="221"/>
      <c r="Q42" s="221"/>
      <c r="R42" s="221"/>
      <c r="U42" s="290"/>
      <c r="V42" s="221"/>
      <c r="W42" s="221"/>
      <c r="Y42" s="233"/>
      <c r="Z42" s="221"/>
      <c r="AA42" s="276"/>
      <c r="AB42" s="237"/>
      <c r="AC42" s="268"/>
      <c r="AD42" s="221"/>
      <c r="AE42" s="221"/>
      <c r="AF42" s="221"/>
      <c r="AI42" s="290"/>
      <c r="AJ42" s="221"/>
      <c r="AK42" s="221"/>
      <c r="AM42" s="233"/>
      <c r="AN42" s="221"/>
      <c r="AO42" s="276"/>
      <c r="AP42" s="218"/>
    </row>
    <row r="43" spans="1:59">
      <c r="A43" s="268"/>
      <c r="B43" s="221"/>
      <c r="C43" s="221"/>
      <c r="D43" s="221"/>
      <c r="G43" s="292" t="s">
        <v>6</v>
      </c>
      <c r="H43" s="221"/>
      <c r="I43" s="293">
        <f>I42/12</f>
        <v>9095.0232860023752</v>
      </c>
      <c r="K43" s="277" t="s">
        <v>6</v>
      </c>
      <c r="L43" s="278"/>
      <c r="M43" s="280">
        <f>(M42/12)</f>
        <v>9095.0232860023752</v>
      </c>
      <c r="N43" s="331"/>
      <c r="O43" s="268"/>
      <c r="P43" s="221"/>
      <c r="Q43" s="221"/>
      <c r="R43" s="221"/>
      <c r="U43" s="292" t="s">
        <v>15</v>
      </c>
      <c r="V43" s="221" t="s">
        <v>58</v>
      </c>
      <c r="W43" s="293">
        <f>(W40*(1+W41))*1000</f>
        <v>110800.74017531838</v>
      </c>
      <c r="Y43" s="277" t="s">
        <v>15</v>
      </c>
      <c r="Z43" s="279" t="str">
        <f>+V43</f>
        <v>$/MW</v>
      </c>
      <c r="AA43" s="280">
        <f>(AA40*(1+AA41))*1000</f>
        <v>110800.74017531838</v>
      </c>
      <c r="AB43" s="291"/>
      <c r="AC43" s="268"/>
      <c r="AD43" s="221"/>
      <c r="AE43" s="221"/>
      <c r="AF43" s="221"/>
      <c r="AI43" s="292" t="s">
        <v>15</v>
      </c>
      <c r="AJ43" s="221" t="s">
        <v>58</v>
      </c>
      <c r="AK43" s="293">
        <f>(AK40*(1+AK41))*1000</f>
        <v>136213.90418294133</v>
      </c>
      <c r="AM43" s="277" t="s">
        <v>15</v>
      </c>
      <c r="AN43" s="279" t="str">
        <f>+AJ43</f>
        <v>$/MW</v>
      </c>
      <c r="AO43" s="280">
        <f>(AO40*(1+AO41))*1000</f>
        <v>136213.90418294133</v>
      </c>
      <c r="AP43" s="294"/>
    </row>
    <row r="44" spans="1:59">
      <c r="A44" s="268"/>
      <c r="B44" s="221"/>
      <c r="C44" s="221"/>
      <c r="D44" s="221"/>
      <c r="G44" s="292" t="s">
        <v>7</v>
      </c>
      <c r="H44" s="221"/>
      <c r="I44" s="293">
        <f>I42/52</f>
        <v>2098.8515275390096</v>
      </c>
      <c r="K44" s="277" t="s">
        <v>7</v>
      </c>
      <c r="L44" s="278"/>
      <c r="M44" s="280">
        <f>(M42/52)</f>
        <v>2098.8515275390096</v>
      </c>
      <c r="N44" s="331"/>
      <c r="O44" s="268"/>
      <c r="P44" s="221"/>
      <c r="Q44" s="221"/>
      <c r="R44" s="221"/>
      <c r="U44" s="292" t="s">
        <v>6</v>
      </c>
      <c r="V44" s="221"/>
      <c r="W44" s="293">
        <f>W43/12</f>
        <v>9233.395014609865</v>
      </c>
      <c r="Y44" s="277" t="s">
        <v>6</v>
      </c>
      <c r="Z44" s="278"/>
      <c r="AA44" s="280">
        <f>(AA43/12)</f>
        <v>9233.395014609865</v>
      </c>
      <c r="AB44" s="291"/>
      <c r="AC44" s="268"/>
      <c r="AD44" s="221"/>
      <c r="AE44" s="221"/>
      <c r="AF44" s="221"/>
      <c r="AI44" s="292" t="s">
        <v>6</v>
      </c>
      <c r="AJ44" s="221"/>
      <c r="AK44" s="293">
        <f>AK43/12</f>
        <v>11351.158681911778</v>
      </c>
      <c r="AM44" s="277" t="s">
        <v>6</v>
      </c>
      <c r="AN44" s="278"/>
      <c r="AO44" s="280">
        <f>(AO43/12)</f>
        <v>11351.158681911778</v>
      </c>
      <c r="AP44" s="294"/>
    </row>
    <row r="45" spans="1:59">
      <c r="A45" s="268"/>
      <c r="B45" s="221"/>
      <c r="C45" s="221"/>
      <c r="D45" s="221"/>
      <c r="G45" s="292" t="s">
        <v>8</v>
      </c>
      <c r="H45" s="221"/>
      <c r="I45" s="293">
        <f>I42/365</f>
        <v>299.01446419733838</v>
      </c>
      <c r="K45" s="277" t="s">
        <v>8</v>
      </c>
      <c r="L45" s="278"/>
      <c r="M45" s="280">
        <f>(M44/6)</f>
        <v>349.80858792316826</v>
      </c>
      <c r="N45" s="331"/>
      <c r="O45" s="268"/>
      <c r="P45" s="221"/>
      <c r="Q45" s="221"/>
      <c r="R45" s="221"/>
      <c r="U45" s="292" t="s">
        <v>7</v>
      </c>
      <c r="V45" s="221"/>
      <c r="W45" s="293">
        <f>W43/52</f>
        <v>2130.7834649099686</v>
      </c>
      <c r="Y45" s="277" t="s">
        <v>7</v>
      </c>
      <c r="Z45" s="278"/>
      <c r="AA45" s="280">
        <f>(AA43/52)</f>
        <v>2130.7834649099686</v>
      </c>
      <c r="AB45" s="291"/>
      <c r="AC45" s="268"/>
      <c r="AD45" s="221"/>
      <c r="AE45" s="221"/>
      <c r="AF45" s="221"/>
      <c r="AI45" s="292" t="s">
        <v>7</v>
      </c>
      <c r="AJ45" s="221"/>
      <c r="AK45" s="293">
        <f>AK43/52</f>
        <v>2619.4981573642563</v>
      </c>
      <c r="AM45" s="277" t="s">
        <v>7</v>
      </c>
      <c r="AN45" s="278"/>
      <c r="AO45" s="280">
        <f>(AO43/52)</f>
        <v>2619.4981573642563</v>
      </c>
      <c r="AP45" s="294"/>
    </row>
    <row r="46" spans="1:59">
      <c r="A46" s="268"/>
      <c r="B46" s="221"/>
      <c r="C46" s="221"/>
      <c r="D46" s="221"/>
      <c r="G46" s="275" t="s">
        <v>16</v>
      </c>
      <c r="H46" s="221"/>
      <c r="I46" s="293"/>
      <c r="K46" s="277" t="s">
        <v>17</v>
      </c>
      <c r="L46" s="221"/>
      <c r="M46" s="280"/>
      <c r="N46" s="331"/>
      <c r="O46" s="268"/>
      <c r="P46" s="221"/>
      <c r="Q46" s="221"/>
      <c r="R46" s="221"/>
      <c r="U46" s="292" t="s">
        <v>8</v>
      </c>
      <c r="V46" s="221"/>
      <c r="W46" s="293">
        <f>W43/365</f>
        <v>303.56367171320102</v>
      </c>
      <c r="Y46" s="277" t="s">
        <v>8</v>
      </c>
      <c r="Z46" s="278"/>
      <c r="AA46" s="280">
        <f>(AA45/6)</f>
        <v>355.13057748499477</v>
      </c>
      <c r="AB46" s="291"/>
      <c r="AC46" s="268"/>
      <c r="AD46" s="221"/>
      <c r="AE46" s="221"/>
      <c r="AF46" s="221"/>
      <c r="AI46" s="292" t="s">
        <v>8</v>
      </c>
      <c r="AJ46" s="221"/>
      <c r="AK46" s="293">
        <f>AK43/365</f>
        <v>373.1887785834009</v>
      </c>
      <c r="AM46" s="277" t="s">
        <v>8</v>
      </c>
      <c r="AN46" s="278"/>
      <c r="AO46" s="280">
        <f>(AO45/6)</f>
        <v>436.58302622737602</v>
      </c>
      <c r="AP46" s="294"/>
    </row>
    <row r="47" spans="1:59">
      <c r="A47" s="268"/>
      <c r="B47" s="221"/>
      <c r="C47" s="221"/>
      <c r="D47" s="221"/>
      <c r="G47" s="221"/>
      <c r="H47" s="221"/>
      <c r="I47" s="293"/>
      <c r="K47" s="233"/>
      <c r="L47" s="221"/>
      <c r="M47" s="280"/>
      <c r="N47" s="331"/>
      <c r="O47" s="268"/>
      <c r="P47" s="221"/>
      <c r="Q47" s="221"/>
      <c r="R47" s="221"/>
      <c r="U47" s="275" t="s">
        <v>16</v>
      </c>
      <c r="V47" s="221"/>
      <c r="W47" s="293"/>
      <c r="Y47" s="277" t="s">
        <v>17</v>
      </c>
      <c r="Z47" s="221"/>
      <c r="AA47" s="280"/>
      <c r="AB47" s="291"/>
      <c r="AC47" s="268"/>
      <c r="AD47" s="221"/>
      <c r="AE47" s="221"/>
      <c r="AF47" s="221"/>
      <c r="AI47" s="275" t="s">
        <v>16</v>
      </c>
      <c r="AJ47" s="221"/>
      <c r="AK47" s="293"/>
      <c r="AM47" s="277" t="s">
        <v>17</v>
      </c>
      <c r="AN47" s="221"/>
      <c r="AO47" s="280"/>
      <c r="AP47" s="294"/>
    </row>
    <row r="48" spans="1:59">
      <c r="A48" s="268"/>
      <c r="B48" s="221"/>
      <c r="C48" s="221"/>
      <c r="D48" s="221"/>
      <c r="G48" s="275" t="s">
        <v>9</v>
      </c>
      <c r="H48" s="221"/>
      <c r="I48" s="293">
        <f>(M42/8760)</f>
        <v>12.458936008222432</v>
      </c>
      <c r="K48" s="277" t="s">
        <v>9</v>
      </c>
      <c r="L48" s="221"/>
      <c r="M48" s="280">
        <f>((M44/6)/16)</f>
        <v>21.863036745198016</v>
      </c>
      <c r="N48" s="331"/>
      <c r="O48" s="268"/>
      <c r="P48" s="221"/>
      <c r="Q48" s="221"/>
      <c r="R48" s="221"/>
      <c r="U48" s="221"/>
      <c r="V48" s="221"/>
      <c r="W48" s="293"/>
      <c r="Y48" s="233"/>
      <c r="Z48" s="221"/>
      <c r="AA48" s="280"/>
      <c r="AB48" s="291"/>
      <c r="AC48" s="268"/>
      <c r="AD48" s="221"/>
      <c r="AE48" s="221"/>
      <c r="AF48" s="221"/>
      <c r="AI48" s="221"/>
      <c r="AJ48" s="221"/>
      <c r="AK48" s="293"/>
      <c r="AM48" s="233"/>
      <c r="AN48" s="221"/>
      <c r="AO48" s="280"/>
      <c r="AP48" s="294"/>
    </row>
    <row r="49" spans="1:42">
      <c r="A49" s="268"/>
      <c r="B49" s="221"/>
      <c r="C49" s="221"/>
      <c r="D49" s="221"/>
      <c r="G49" s="221"/>
      <c r="H49" s="221"/>
      <c r="I49" s="304" t="s">
        <v>18</v>
      </c>
      <c r="K49" s="221"/>
      <c r="L49" s="221"/>
      <c r="M49" s="295" t="s">
        <v>19</v>
      </c>
      <c r="N49" s="331"/>
      <c r="O49" s="268"/>
      <c r="P49" s="221"/>
      <c r="Q49" s="221"/>
      <c r="R49" s="221"/>
      <c r="U49" s="275" t="s">
        <v>9</v>
      </c>
      <c r="V49" s="221"/>
      <c r="W49" s="293">
        <f>(AA43/8760)</f>
        <v>12.648486321383377</v>
      </c>
      <c r="Y49" s="277" t="s">
        <v>9</v>
      </c>
      <c r="Z49" s="221"/>
      <c r="AA49" s="280">
        <f>((AA45/6)/16)</f>
        <v>22.195661092812173</v>
      </c>
      <c r="AB49" s="291"/>
      <c r="AC49" s="268"/>
      <c r="AD49" s="221"/>
      <c r="AE49" s="221"/>
      <c r="AF49" s="221"/>
      <c r="AI49" s="275" t="s">
        <v>9</v>
      </c>
      <c r="AJ49" s="221"/>
      <c r="AK49" s="293">
        <f>(AO43/8760)</f>
        <v>15.549532440975039</v>
      </c>
      <c r="AM49" s="277" t="s">
        <v>9</v>
      </c>
      <c r="AN49" s="221"/>
      <c r="AO49" s="280">
        <f>((AO45/6)/16)</f>
        <v>27.286439139211002</v>
      </c>
      <c r="AP49" s="294"/>
    </row>
    <row r="50" spans="1:42" ht="16.5" thickBot="1">
      <c r="A50" s="296"/>
      <c r="B50" s="297"/>
      <c r="C50" s="297"/>
      <c r="D50" s="297"/>
      <c r="E50" s="297"/>
      <c r="F50" s="297"/>
      <c r="G50" s="298"/>
      <c r="H50" s="297"/>
      <c r="I50" s="297"/>
      <c r="J50" s="297"/>
      <c r="K50" s="299"/>
      <c r="L50" s="299"/>
      <c r="M50" s="300"/>
      <c r="N50" s="332"/>
      <c r="O50" s="296"/>
      <c r="P50" s="297"/>
      <c r="Q50" s="297"/>
      <c r="R50" s="297"/>
      <c r="S50" s="299"/>
      <c r="T50" s="299"/>
      <c r="U50" s="297"/>
      <c r="V50" s="297"/>
      <c r="W50" s="298" t="s">
        <v>18</v>
      </c>
      <c r="X50" s="299"/>
      <c r="Y50" s="297"/>
      <c r="Z50" s="297"/>
      <c r="AA50" s="302" t="s">
        <v>19</v>
      </c>
      <c r="AB50" s="301"/>
      <c r="AC50" s="296"/>
      <c r="AD50" s="297"/>
      <c r="AE50" s="297"/>
      <c r="AF50" s="297"/>
      <c r="AG50" s="299"/>
      <c r="AH50" s="299"/>
      <c r="AI50" s="297"/>
      <c r="AJ50" s="297"/>
      <c r="AK50" s="298" t="s">
        <v>18</v>
      </c>
      <c r="AL50" s="299"/>
      <c r="AM50" s="297"/>
      <c r="AN50" s="297"/>
      <c r="AO50" s="302" t="s">
        <v>19</v>
      </c>
      <c r="AP50" s="303"/>
    </row>
    <row r="51" spans="1:42">
      <c r="A51" s="221"/>
      <c r="B51" s="221"/>
      <c r="C51" s="221"/>
      <c r="D51" s="221"/>
      <c r="E51" s="221"/>
      <c r="F51" s="221"/>
      <c r="G51" s="221"/>
      <c r="H51" s="221"/>
      <c r="I51" s="221"/>
      <c r="J51" s="221"/>
      <c r="K51" s="221"/>
      <c r="L51" s="221"/>
      <c r="M51" s="221"/>
      <c r="N51" s="243"/>
      <c r="O51" s="221"/>
      <c r="P51" s="221"/>
      <c r="Q51" s="221"/>
      <c r="R51" s="221"/>
      <c r="S51" s="221"/>
      <c r="T51" s="221"/>
      <c r="U51" s="221"/>
      <c r="V51" s="221"/>
      <c r="W51" s="221"/>
      <c r="X51" s="221"/>
      <c r="Y51" s="221"/>
      <c r="Z51" s="221"/>
      <c r="AA51" s="221"/>
      <c r="AB51" s="237"/>
      <c r="AC51" s="221"/>
      <c r="AD51" s="221"/>
      <c r="AE51" s="221"/>
      <c r="AF51" s="221"/>
      <c r="AG51" s="221"/>
      <c r="AH51" s="221"/>
      <c r="AI51" s="221"/>
      <c r="AN51" s="221"/>
      <c r="AP51" s="218"/>
    </row>
    <row r="52" spans="1:42">
      <c r="A52" s="221"/>
      <c r="B52" s="221"/>
      <c r="C52" s="221"/>
      <c r="D52" s="221"/>
      <c r="E52" s="221"/>
      <c r="F52" s="221"/>
      <c r="G52" s="221"/>
      <c r="H52" s="221"/>
      <c r="I52" s="221"/>
      <c r="J52" s="221"/>
      <c r="K52" s="221"/>
      <c r="L52" s="221"/>
      <c r="M52" s="221"/>
      <c r="N52" s="243"/>
      <c r="O52" s="221"/>
      <c r="P52" s="221"/>
      <c r="Q52" s="221"/>
      <c r="R52" s="221"/>
      <c r="S52" s="221"/>
      <c r="T52" s="221"/>
      <c r="U52" s="221"/>
      <c r="V52" s="221"/>
      <c r="W52" s="221"/>
      <c r="X52" s="221"/>
      <c r="Y52" s="221"/>
      <c r="Z52" s="221"/>
      <c r="AA52" s="221"/>
      <c r="AB52" s="237"/>
      <c r="AC52" s="221"/>
      <c r="AD52" s="221"/>
      <c r="AE52" s="221"/>
      <c r="AF52" s="221"/>
      <c r="AG52" s="221"/>
      <c r="AH52" s="221"/>
      <c r="AI52" s="221"/>
      <c r="AN52" s="221"/>
      <c r="AP52" s="218"/>
    </row>
    <row r="53" spans="1:42">
      <c r="A53" s="221"/>
      <c r="B53" s="221"/>
      <c r="C53" s="221"/>
      <c r="D53" s="221"/>
      <c r="E53" s="221"/>
      <c r="F53" s="221"/>
      <c r="G53" s="221"/>
      <c r="H53" s="221"/>
      <c r="I53" s="221"/>
      <c r="J53" s="221"/>
      <c r="K53" s="221"/>
      <c r="L53" s="221"/>
      <c r="M53" s="221"/>
      <c r="N53" s="243"/>
      <c r="O53" s="221"/>
      <c r="P53" s="221"/>
      <c r="Q53" s="221"/>
      <c r="R53" s="221"/>
      <c r="S53" s="221"/>
      <c r="T53" s="221"/>
      <c r="U53" s="221"/>
      <c r="V53" s="221"/>
      <c r="W53" s="221"/>
      <c r="X53" s="221"/>
      <c r="Y53" s="221"/>
      <c r="Z53" s="221"/>
      <c r="AA53" s="221"/>
      <c r="AB53" s="237"/>
      <c r="AC53" s="221"/>
      <c r="AD53" s="221"/>
      <c r="AE53" s="221"/>
      <c r="AF53" s="221"/>
      <c r="AG53" s="221"/>
      <c r="AH53" s="221"/>
      <c r="AI53" s="221"/>
      <c r="AN53" s="221"/>
      <c r="AP53" s="218"/>
    </row>
    <row r="54" spans="1:42">
      <c r="A54" s="221"/>
      <c r="B54" s="221"/>
      <c r="C54" s="221"/>
      <c r="D54" s="221"/>
      <c r="E54" s="221"/>
      <c r="F54" s="221"/>
      <c r="G54" s="221"/>
      <c r="H54" s="221"/>
      <c r="I54" s="221"/>
      <c r="J54" s="221"/>
      <c r="K54" s="221"/>
      <c r="L54" s="221"/>
      <c r="M54" s="221"/>
      <c r="N54" s="243"/>
      <c r="O54" s="221"/>
      <c r="P54" s="221"/>
      <c r="Q54" s="221"/>
      <c r="R54" s="221"/>
      <c r="S54" s="221"/>
      <c r="T54" s="221"/>
      <c r="U54" s="221"/>
      <c r="V54" s="221"/>
      <c r="W54" s="221"/>
      <c r="X54" s="221"/>
      <c r="Y54" s="221"/>
      <c r="Z54" s="221"/>
      <c r="AA54" s="221"/>
      <c r="AB54" s="237"/>
      <c r="AC54" s="221"/>
      <c r="AD54" s="221"/>
      <c r="AE54" s="221"/>
      <c r="AF54" s="221"/>
      <c r="AG54" s="221"/>
      <c r="AH54" s="221"/>
      <c r="AI54" s="221"/>
      <c r="AN54" s="221"/>
      <c r="AP54" s="218"/>
    </row>
    <row r="55" spans="1:42">
      <c r="A55" s="221"/>
      <c r="B55" s="221"/>
      <c r="C55" s="221"/>
      <c r="D55" s="221"/>
      <c r="E55" s="221"/>
      <c r="F55" s="221"/>
      <c r="G55" s="221"/>
      <c r="H55" s="221"/>
      <c r="I55" s="221"/>
      <c r="J55" s="221"/>
      <c r="K55" s="221"/>
      <c r="L55" s="221"/>
      <c r="M55" s="221"/>
      <c r="N55" s="243"/>
      <c r="O55" s="221"/>
      <c r="P55" s="221"/>
      <c r="Q55" s="221"/>
      <c r="R55" s="221"/>
      <c r="S55" s="221"/>
      <c r="T55" s="221"/>
      <c r="U55" s="221"/>
      <c r="V55" s="221"/>
      <c r="W55" s="221"/>
      <c r="X55" s="221"/>
      <c r="Y55" s="221"/>
      <c r="Z55" s="221"/>
      <c r="AA55" s="221"/>
      <c r="AB55" s="237"/>
      <c r="AC55" s="221"/>
      <c r="AD55" s="221"/>
      <c r="AE55" s="221"/>
      <c r="AF55" s="221"/>
      <c r="AG55" s="221"/>
      <c r="AH55" s="221"/>
      <c r="AI55" s="221"/>
      <c r="AN55" s="221"/>
      <c r="AP55" s="218"/>
    </row>
    <row r="56" spans="1:42">
      <c r="A56" s="221"/>
      <c r="B56" s="221"/>
      <c r="C56" s="221"/>
      <c r="D56" s="221"/>
      <c r="E56" s="221"/>
      <c r="F56" s="221"/>
      <c r="G56" s="221"/>
      <c r="H56" s="221"/>
      <c r="I56" s="221"/>
      <c r="J56" s="221"/>
      <c r="K56" s="221"/>
      <c r="L56" s="221"/>
      <c r="M56" s="221"/>
      <c r="N56" s="243"/>
      <c r="O56" s="221"/>
      <c r="P56" s="221"/>
      <c r="Q56" s="221"/>
      <c r="R56" s="221"/>
      <c r="S56" s="221"/>
      <c r="T56" s="221"/>
      <c r="U56" s="221"/>
      <c r="V56" s="221"/>
      <c r="W56" s="221"/>
      <c r="X56" s="221"/>
      <c r="Y56" s="221"/>
      <c r="Z56" s="221"/>
      <c r="AA56" s="221"/>
      <c r="AB56" s="237"/>
      <c r="AC56" s="221"/>
      <c r="AD56" s="221"/>
      <c r="AE56" s="221"/>
      <c r="AF56" s="221"/>
      <c r="AG56" s="221"/>
      <c r="AH56" s="221"/>
      <c r="AI56" s="221"/>
      <c r="AN56" s="221"/>
      <c r="AP56" s="218"/>
    </row>
    <row r="57" spans="1:42">
      <c r="A57" s="221"/>
      <c r="B57" s="221"/>
      <c r="C57" s="221"/>
      <c r="D57" s="221"/>
      <c r="E57" s="221"/>
      <c r="F57" s="221"/>
      <c r="G57" s="221"/>
      <c r="H57" s="221"/>
      <c r="I57" s="221"/>
      <c r="J57" s="221"/>
      <c r="K57" s="221"/>
      <c r="L57" s="221"/>
      <c r="M57" s="221"/>
      <c r="N57" s="243"/>
      <c r="O57" s="221"/>
      <c r="P57" s="221"/>
      <c r="Q57" s="221"/>
      <c r="R57" s="221"/>
      <c r="S57" s="221"/>
      <c r="T57" s="221"/>
      <c r="U57" s="221"/>
      <c r="V57" s="221"/>
      <c r="W57" s="221"/>
      <c r="X57" s="221"/>
      <c r="Y57" s="221"/>
      <c r="Z57" s="221"/>
      <c r="AA57" s="221"/>
      <c r="AB57" s="237"/>
      <c r="AC57" s="221"/>
      <c r="AD57" s="221"/>
      <c r="AE57" s="221"/>
      <c r="AF57" s="221"/>
      <c r="AG57" s="221"/>
      <c r="AH57" s="221"/>
      <c r="AI57" s="221"/>
      <c r="AN57" s="221"/>
      <c r="AP57" s="218"/>
    </row>
    <row r="58" spans="1:42">
      <c r="A58" s="221"/>
      <c r="B58" s="221"/>
      <c r="C58" s="221"/>
      <c r="D58" s="221"/>
      <c r="E58" s="221"/>
      <c r="F58" s="221"/>
      <c r="G58" s="221"/>
      <c r="H58" s="221"/>
      <c r="I58" s="221"/>
      <c r="J58" s="221"/>
      <c r="K58" s="221"/>
      <c r="L58" s="221"/>
      <c r="M58" s="221"/>
      <c r="N58" s="243"/>
      <c r="O58" s="221"/>
      <c r="P58" s="221"/>
      <c r="Q58" s="221"/>
      <c r="R58" s="221"/>
      <c r="S58" s="221"/>
      <c r="T58" s="221"/>
      <c r="U58" s="221"/>
      <c r="V58" s="221"/>
      <c r="W58" s="221"/>
      <c r="X58" s="221"/>
      <c r="Y58" s="221"/>
      <c r="Z58" s="221"/>
      <c r="AA58" s="221"/>
      <c r="AB58" s="237"/>
      <c r="AC58" s="221"/>
      <c r="AD58" s="221"/>
      <c r="AE58" s="221"/>
      <c r="AF58" s="221"/>
      <c r="AG58" s="221"/>
      <c r="AH58" s="221"/>
      <c r="AI58" s="221"/>
      <c r="AN58" s="221"/>
      <c r="AP58" s="218"/>
    </row>
    <row r="59" spans="1:42">
      <c r="A59" s="221"/>
      <c r="B59" s="221"/>
      <c r="C59" s="221"/>
      <c r="D59" s="221"/>
      <c r="E59" s="221"/>
      <c r="F59" s="221"/>
      <c r="G59" s="221"/>
      <c r="H59" s="221"/>
      <c r="I59" s="221"/>
      <c r="J59" s="221"/>
      <c r="K59" s="221"/>
      <c r="L59" s="221"/>
      <c r="M59" s="221"/>
      <c r="N59" s="243"/>
      <c r="O59" s="221"/>
      <c r="P59" s="221"/>
      <c r="Q59" s="221"/>
      <c r="R59" s="221"/>
      <c r="S59" s="221"/>
      <c r="T59" s="221"/>
      <c r="U59" s="221"/>
      <c r="V59" s="221"/>
      <c r="W59" s="221"/>
      <c r="X59" s="221"/>
      <c r="Y59" s="221"/>
      <c r="Z59" s="221"/>
      <c r="AA59" s="221"/>
      <c r="AB59" s="237"/>
      <c r="AC59" s="221"/>
      <c r="AD59" s="221"/>
      <c r="AE59" s="221"/>
      <c r="AF59" s="221"/>
      <c r="AG59" s="221"/>
      <c r="AH59" s="221"/>
      <c r="AI59" s="221"/>
      <c r="AN59" s="221"/>
      <c r="AP59" s="218"/>
    </row>
    <row r="60" spans="1:42">
      <c r="A60" s="221"/>
      <c r="B60" s="221"/>
      <c r="C60" s="221"/>
      <c r="D60" s="221"/>
      <c r="E60" s="221"/>
      <c r="F60" s="221"/>
      <c r="G60" s="221"/>
      <c r="H60" s="221"/>
      <c r="I60" s="221"/>
      <c r="J60" s="221"/>
      <c r="K60" s="221"/>
      <c r="L60" s="221"/>
      <c r="M60" s="221"/>
      <c r="N60" s="243"/>
      <c r="O60" s="221"/>
      <c r="P60" s="221"/>
      <c r="Q60" s="221"/>
      <c r="R60" s="221"/>
      <c r="S60" s="221"/>
      <c r="T60" s="221"/>
      <c r="U60" s="221"/>
      <c r="V60" s="221"/>
      <c r="W60" s="221"/>
      <c r="X60" s="221"/>
      <c r="Y60" s="221"/>
      <c r="Z60" s="221"/>
      <c r="AA60" s="221"/>
      <c r="AB60" s="237"/>
      <c r="AC60" s="221"/>
      <c r="AD60" s="221"/>
      <c r="AE60" s="221"/>
      <c r="AF60" s="221"/>
      <c r="AG60" s="221"/>
      <c r="AH60" s="221"/>
      <c r="AI60" s="221"/>
      <c r="AN60" s="221"/>
      <c r="AP60" s="218"/>
    </row>
    <row r="61" spans="1:42">
      <c r="A61" s="221"/>
      <c r="B61" s="221"/>
      <c r="C61" s="221"/>
      <c r="D61" s="221"/>
      <c r="E61" s="221"/>
      <c r="F61" s="221"/>
      <c r="G61" s="221"/>
      <c r="H61" s="221"/>
      <c r="I61" s="221"/>
      <c r="J61" s="221"/>
      <c r="K61" s="221"/>
      <c r="L61" s="221"/>
      <c r="M61" s="221"/>
      <c r="N61" s="243"/>
      <c r="O61" s="221"/>
      <c r="P61" s="221"/>
      <c r="Q61" s="221"/>
      <c r="R61" s="221"/>
      <c r="S61" s="221"/>
      <c r="T61" s="221"/>
      <c r="U61" s="221"/>
      <c r="V61" s="221"/>
      <c r="W61" s="221"/>
      <c r="X61" s="221"/>
      <c r="Y61" s="221"/>
      <c r="Z61" s="221"/>
      <c r="AA61" s="221"/>
      <c r="AB61" s="237"/>
      <c r="AC61" s="221"/>
      <c r="AD61" s="221"/>
      <c r="AE61" s="221"/>
      <c r="AF61" s="221"/>
      <c r="AG61" s="221"/>
      <c r="AH61" s="221"/>
      <c r="AI61" s="221"/>
      <c r="AN61" s="221"/>
      <c r="AP61" s="218"/>
    </row>
    <row r="62" spans="1:42">
      <c r="A62" s="221"/>
      <c r="B62" s="221"/>
      <c r="C62" s="221"/>
      <c r="D62" s="221"/>
      <c r="E62" s="221"/>
      <c r="F62" s="221"/>
      <c r="G62" s="221"/>
      <c r="H62" s="221"/>
      <c r="I62" s="221"/>
      <c r="J62" s="221"/>
      <c r="K62" s="221"/>
      <c r="L62" s="221"/>
      <c r="M62" s="221"/>
      <c r="N62" s="243"/>
      <c r="O62" s="221"/>
      <c r="P62" s="221"/>
      <c r="Q62" s="221"/>
      <c r="R62" s="221"/>
      <c r="S62" s="221"/>
      <c r="T62" s="221"/>
      <c r="U62" s="221"/>
      <c r="V62" s="221"/>
      <c r="W62" s="221"/>
      <c r="X62" s="221"/>
      <c r="Y62" s="221"/>
      <c r="Z62" s="221"/>
      <c r="AA62" s="221"/>
      <c r="AB62" s="237"/>
      <c r="AC62" s="221"/>
      <c r="AD62" s="221"/>
      <c r="AE62" s="221"/>
      <c r="AF62" s="221"/>
      <c r="AG62" s="221"/>
      <c r="AH62" s="221"/>
      <c r="AI62" s="221"/>
      <c r="AN62" s="221"/>
      <c r="AP62" s="218"/>
    </row>
    <row r="63" spans="1:42">
      <c r="A63" s="221"/>
      <c r="B63" s="221"/>
      <c r="C63" s="221"/>
      <c r="D63" s="221"/>
      <c r="E63" s="221"/>
      <c r="F63" s="221"/>
      <c r="G63" s="221"/>
      <c r="H63" s="221"/>
      <c r="I63" s="221"/>
      <c r="J63" s="221"/>
      <c r="K63" s="221"/>
      <c r="L63" s="221"/>
      <c r="M63" s="221"/>
      <c r="N63" s="243"/>
      <c r="O63" s="221"/>
      <c r="P63" s="221"/>
      <c r="Q63" s="221"/>
      <c r="R63" s="221"/>
      <c r="S63" s="221"/>
      <c r="T63" s="221"/>
      <c r="U63" s="221"/>
      <c r="V63" s="221"/>
      <c r="W63" s="221"/>
      <c r="X63" s="221"/>
      <c r="Y63" s="221"/>
      <c r="Z63" s="221"/>
      <c r="AA63" s="221"/>
      <c r="AB63" s="237"/>
      <c r="AC63" s="221"/>
      <c r="AD63" s="221"/>
      <c r="AE63" s="221"/>
      <c r="AF63" s="221"/>
      <c r="AG63" s="221"/>
      <c r="AH63" s="221"/>
      <c r="AI63" s="221"/>
      <c r="AN63" s="221"/>
      <c r="AP63" s="218"/>
    </row>
    <row r="64" spans="1:42">
      <c r="A64" s="221"/>
      <c r="B64" s="221"/>
      <c r="C64" s="221"/>
      <c r="D64" s="221"/>
      <c r="E64" s="221"/>
      <c r="F64" s="221"/>
      <c r="G64" s="221"/>
      <c r="H64" s="221"/>
      <c r="I64" s="221"/>
      <c r="J64" s="221"/>
      <c r="K64" s="221"/>
      <c r="L64" s="221"/>
      <c r="M64" s="221"/>
      <c r="N64" s="243"/>
      <c r="O64" s="221"/>
      <c r="P64" s="221"/>
      <c r="Q64" s="221"/>
      <c r="R64" s="221"/>
      <c r="S64" s="221"/>
      <c r="T64" s="221"/>
      <c r="U64" s="221"/>
      <c r="V64" s="221"/>
      <c r="W64" s="221"/>
      <c r="X64" s="221"/>
      <c r="Y64" s="221"/>
      <c r="Z64" s="221"/>
      <c r="AA64" s="221"/>
      <c r="AB64" s="237"/>
      <c r="AC64" s="221"/>
      <c r="AD64" s="221"/>
      <c r="AE64" s="221"/>
      <c r="AF64" s="221"/>
      <c r="AG64" s="221"/>
      <c r="AH64" s="221"/>
      <c r="AI64" s="221"/>
      <c r="AN64" s="221"/>
      <c r="AP64" s="218"/>
    </row>
    <row r="65" spans="1:42">
      <c r="A65" s="221"/>
      <c r="B65" s="221"/>
      <c r="C65" s="221"/>
      <c r="D65" s="221"/>
      <c r="E65" s="221"/>
      <c r="F65" s="221"/>
      <c r="G65" s="221"/>
      <c r="H65" s="221"/>
      <c r="I65" s="221"/>
      <c r="J65" s="221"/>
      <c r="K65" s="221"/>
      <c r="L65" s="221"/>
      <c r="M65" s="221"/>
      <c r="N65" s="243"/>
      <c r="O65" s="221"/>
      <c r="P65" s="221"/>
      <c r="Q65" s="221"/>
      <c r="R65" s="221"/>
      <c r="S65" s="221"/>
      <c r="T65" s="221"/>
      <c r="U65" s="221"/>
      <c r="V65" s="221"/>
      <c r="W65" s="221"/>
      <c r="X65" s="221"/>
      <c r="Y65" s="221"/>
      <c r="Z65" s="221"/>
      <c r="AA65" s="221"/>
      <c r="AB65" s="237"/>
      <c r="AC65" s="221"/>
      <c r="AD65" s="221"/>
      <c r="AE65" s="221"/>
      <c r="AF65" s="221"/>
      <c r="AG65" s="221"/>
      <c r="AH65" s="221"/>
      <c r="AI65" s="221"/>
      <c r="AN65" s="221"/>
      <c r="AP65" s="218"/>
    </row>
    <row r="66" spans="1:42">
      <c r="A66" s="221"/>
      <c r="B66" s="221"/>
      <c r="C66" s="221"/>
      <c r="D66" s="221"/>
      <c r="E66" s="221"/>
      <c r="F66" s="221"/>
      <c r="G66" s="221"/>
      <c r="H66" s="221"/>
      <c r="I66" s="221"/>
      <c r="J66" s="221"/>
      <c r="K66" s="221"/>
      <c r="L66" s="221"/>
      <c r="M66" s="221"/>
      <c r="N66" s="243"/>
      <c r="O66" s="221"/>
      <c r="P66" s="221"/>
      <c r="Q66" s="221"/>
      <c r="R66" s="221"/>
      <c r="S66" s="221"/>
      <c r="T66" s="221"/>
      <c r="U66" s="221"/>
      <c r="V66" s="221"/>
      <c r="W66" s="221"/>
      <c r="X66" s="221"/>
      <c r="Y66" s="221"/>
      <c r="Z66" s="221"/>
      <c r="AA66" s="221"/>
      <c r="AB66" s="237"/>
      <c r="AC66" s="221"/>
      <c r="AD66" s="221"/>
      <c r="AE66" s="221"/>
      <c r="AF66" s="221"/>
      <c r="AG66" s="221"/>
      <c r="AH66" s="221"/>
      <c r="AI66" s="221"/>
      <c r="AN66" s="221"/>
      <c r="AP66" s="218"/>
    </row>
    <row r="67" spans="1:42">
      <c r="A67" s="221"/>
      <c r="B67" s="221"/>
      <c r="C67" s="221"/>
      <c r="D67" s="221"/>
      <c r="E67" s="221"/>
      <c r="F67" s="221"/>
      <c r="G67" s="221"/>
      <c r="H67" s="221"/>
      <c r="I67" s="221"/>
      <c r="J67" s="221"/>
      <c r="K67" s="221"/>
      <c r="L67" s="221"/>
      <c r="M67" s="221"/>
      <c r="N67" s="243"/>
      <c r="O67" s="221"/>
      <c r="P67" s="221"/>
      <c r="Q67" s="221"/>
      <c r="R67" s="221"/>
      <c r="S67" s="221"/>
      <c r="T67" s="221"/>
      <c r="U67" s="221"/>
      <c r="V67" s="221"/>
      <c r="W67" s="221"/>
      <c r="X67" s="221"/>
      <c r="Y67" s="221"/>
      <c r="Z67" s="221"/>
      <c r="AA67" s="221"/>
      <c r="AB67" s="237"/>
      <c r="AC67" s="221"/>
      <c r="AD67" s="221"/>
      <c r="AE67" s="221"/>
      <c r="AF67" s="221"/>
      <c r="AG67" s="221"/>
      <c r="AH67" s="221"/>
      <c r="AI67" s="221"/>
      <c r="AN67" s="221"/>
      <c r="AP67" s="218"/>
    </row>
    <row r="68" spans="1:42">
      <c r="A68" s="221"/>
      <c r="B68" s="221"/>
      <c r="C68" s="221"/>
      <c r="D68" s="221"/>
      <c r="E68" s="221"/>
      <c r="F68" s="221"/>
      <c r="G68" s="221"/>
      <c r="H68" s="221"/>
      <c r="I68" s="221"/>
      <c r="J68" s="221"/>
      <c r="K68" s="221"/>
      <c r="L68" s="221"/>
      <c r="M68" s="221"/>
      <c r="N68" s="243"/>
      <c r="O68" s="221"/>
      <c r="P68" s="221"/>
      <c r="Q68" s="221"/>
      <c r="R68" s="221"/>
      <c r="S68" s="221"/>
      <c r="T68" s="221"/>
      <c r="U68" s="221"/>
      <c r="V68" s="221"/>
      <c r="W68" s="221"/>
      <c r="X68" s="221"/>
      <c r="Y68" s="221"/>
      <c r="Z68" s="221"/>
      <c r="AA68" s="221"/>
      <c r="AB68" s="237"/>
      <c r="AC68" s="221"/>
      <c r="AD68" s="221"/>
      <c r="AE68" s="221"/>
      <c r="AF68" s="221"/>
      <c r="AG68" s="221"/>
      <c r="AH68" s="221"/>
      <c r="AI68" s="221"/>
      <c r="AN68" s="221"/>
      <c r="AP68" s="218"/>
    </row>
    <row r="69" spans="1:42">
      <c r="A69" s="221"/>
      <c r="B69" s="221"/>
      <c r="C69" s="221"/>
      <c r="D69" s="221"/>
      <c r="E69" s="221"/>
      <c r="F69" s="221"/>
      <c r="G69" s="221"/>
      <c r="H69" s="221"/>
      <c r="I69" s="221"/>
      <c r="J69" s="221"/>
      <c r="K69" s="221"/>
      <c r="L69" s="221"/>
      <c r="M69" s="221"/>
      <c r="N69" s="243"/>
      <c r="O69" s="221"/>
      <c r="P69" s="221"/>
      <c r="Q69" s="221"/>
      <c r="R69" s="221"/>
      <c r="S69" s="221"/>
      <c r="T69" s="221"/>
      <c r="U69" s="221"/>
      <c r="V69" s="221"/>
      <c r="W69" s="221"/>
      <c r="X69" s="221"/>
      <c r="Y69" s="221"/>
      <c r="Z69" s="221"/>
      <c r="AA69" s="221"/>
      <c r="AB69" s="237"/>
      <c r="AC69" s="221"/>
      <c r="AD69" s="221"/>
      <c r="AE69" s="221"/>
      <c r="AF69" s="221"/>
      <c r="AG69" s="221"/>
      <c r="AH69" s="221"/>
      <c r="AI69" s="221"/>
      <c r="AN69" s="221"/>
      <c r="AP69" s="218"/>
    </row>
    <row r="70" spans="1:42">
      <c r="A70" s="221"/>
      <c r="B70" s="221"/>
      <c r="C70" s="221"/>
      <c r="D70" s="221"/>
      <c r="E70" s="221"/>
      <c r="F70" s="221"/>
      <c r="G70" s="221"/>
      <c r="H70" s="221"/>
      <c r="I70" s="221"/>
      <c r="J70" s="221"/>
      <c r="K70" s="221"/>
      <c r="L70" s="221"/>
      <c r="M70" s="221"/>
      <c r="N70" s="243"/>
      <c r="O70" s="221"/>
      <c r="P70" s="221"/>
      <c r="Q70" s="221"/>
      <c r="R70" s="221"/>
      <c r="S70" s="221"/>
      <c r="T70" s="221"/>
      <c r="U70" s="221"/>
      <c r="V70" s="221"/>
      <c r="W70" s="221"/>
      <c r="X70" s="221"/>
      <c r="Y70" s="221"/>
      <c r="Z70" s="221"/>
      <c r="AA70" s="221"/>
      <c r="AB70" s="237"/>
      <c r="AC70" s="221"/>
      <c r="AD70" s="221"/>
      <c r="AE70" s="221"/>
      <c r="AF70" s="221"/>
      <c r="AG70" s="221"/>
      <c r="AH70" s="221"/>
      <c r="AI70" s="221"/>
      <c r="AN70" s="221"/>
      <c r="AP70" s="218"/>
    </row>
    <row r="71" spans="1:42">
      <c r="A71" s="221"/>
      <c r="B71" s="221"/>
      <c r="C71" s="221"/>
      <c r="D71" s="221"/>
      <c r="E71" s="221"/>
      <c r="F71" s="221"/>
      <c r="G71" s="221"/>
      <c r="H71" s="221"/>
      <c r="I71" s="221"/>
      <c r="J71" s="221"/>
      <c r="K71" s="221"/>
      <c r="L71" s="221"/>
      <c r="M71" s="221"/>
      <c r="N71" s="243"/>
      <c r="O71" s="221"/>
      <c r="P71" s="221"/>
      <c r="Q71" s="221"/>
      <c r="R71" s="221"/>
      <c r="S71" s="221"/>
      <c r="T71" s="221"/>
      <c r="U71" s="221"/>
      <c r="V71" s="221"/>
      <c r="W71" s="221"/>
      <c r="X71" s="221"/>
      <c r="Y71" s="221"/>
      <c r="Z71" s="221"/>
      <c r="AA71" s="221"/>
      <c r="AB71" s="237"/>
      <c r="AC71" s="221"/>
      <c r="AD71" s="221"/>
      <c r="AE71" s="221"/>
      <c r="AF71" s="221"/>
      <c r="AG71" s="221"/>
      <c r="AH71" s="221"/>
      <c r="AI71" s="221"/>
      <c r="AN71" s="221"/>
      <c r="AP71" s="218"/>
    </row>
    <row r="72" spans="1:42">
      <c r="A72" s="221"/>
      <c r="B72" s="221"/>
      <c r="C72" s="221"/>
      <c r="D72" s="221"/>
      <c r="E72" s="221"/>
      <c r="F72" s="221"/>
      <c r="G72" s="221"/>
      <c r="H72" s="221"/>
      <c r="I72" s="221"/>
      <c r="J72" s="221"/>
      <c r="K72" s="221"/>
      <c r="L72" s="221"/>
      <c r="M72" s="221"/>
      <c r="N72" s="243"/>
      <c r="O72" s="221"/>
      <c r="P72" s="221"/>
      <c r="Q72" s="221"/>
      <c r="R72" s="221"/>
      <c r="S72" s="221"/>
      <c r="T72" s="221"/>
      <c r="U72" s="221"/>
      <c r="V72" s="221"/>
      <c r="W72" s="221"/>
      <c r="X72" s="221"/>
      <c r="Y72" s="221"/>
      <c r="Z72" s="221"/>
      <c r="AA72" s="221"/>
      <c r="AB72" s="237"/>
      <c r="AC72" s="221"/>
      <c r="AD72" s="221"/>
      <c r="AE72" s="221"/>
      <c r="AF72" s="221"/>
      <c r="AG72" s="221"/>
      <c r="AH72" s="221"/>
      <c r="AI72" s="221"/>
      <c r="AN72" s="221"/>
      <c r="AP72" s="218"/>
    </row>
    <row r="73" spans="1:42">
      <c r="A73" s="221"/>
      <c r="B73" s="221"/>
      <c r="C73" s="221"/>
      <c r="D73" s="221"/>
      <c r="E73" s="221"/>
      <c r="F73" s="221"/>
      <c r="G73" s="221"/>
      <c r="H73" s="221"/>
      <c r="I73" s="221"/>
      <c r="J73" s="221"/>
      <c r="K73" s="221"/>
      <c r="L73" s="221"/>
      <c r="M73" s="221"/>
      <c r="N73" s="243"/>
      <c r="O73" s="221"/>
      <c r="P73" s="221"/>
      <c r="Q73" s="221"/>
      <c r="R73" s="221"/>
      <c r="S73" s="221"/>
      <c r="T73" s="221"/>
      <c r="U73" s="221"/>
      <c r="V73" s="221"/>
      <c r="W73" s="221"/>
      <c r="X73" s="221"/>
      <c r="Y73" s="221"/>
      <c r="Z73" s="221"/>
      <c r="AA73" s="221"/>
      <c r="AB73" s="237"/>
      <c r="AC73" s="221"/>
      <c r="AD73" s="221"/>
      <c r="AE73" s="221"/>
      <c r="AF73" s="221"/>
      <c r="AG73" s="221"/>
      <c r="AH73" s="221"/>
      <c r="AI73" s="221"/>
      <c r="AN73" s="221"/>
      <c r="AP73" s="218"/>
    </row>
    <row r="74" spans="1:42">
      <c r="A74" s="221"/>
      <c r="B74" s="221"/>
      <c r="C74" s="221"/>
      <c r="D74" s="221"/>
      <c r="E74" s="221"/>
      <c r="F74" s="221"/>
      <c r="G74" s="221"/>
      <c r="H74" s="221"/>
      <c r="I74" s="221"/>
      <c r="J74" s="221"/>
      <c r="K74" s="221"/>
      <c r="L74" s="221"/>
      <c r="M74" s="221"/>
      <c r="N74" s="243"/>
      <c r="O74" s="221"/>
      <c r="P74" s="221"/>
      <c r="Q74" s="221"/>
      <c r="R74" s="221"/>
      <c r="S74" s="221"/>
      <c r="T74" s="221"/>
      <c r="U74" s="221"/>
      <c r="V74" s="221"/>
      <c r="W74" s="221"/>
      <c r="X74" s="221"/>
      <c r="Y74" s="221"/>
      <c r="Z74" s="221"/>
      <c r="AA74" s="221"/>
      <c r="AB74" s="237"/>
      <c r="AC74" s="221"/>
      <c r="AD74" s="221"/>
      <c r="AE74" s="221"/>
      <c r="AF74" s="221"/>
      <c r="AG74" s="221"/>
      <c r="AH74" s="221"/>
      <c r="AI74" s="221"/>
      <c r="AN74" s="221"/>
      <c r="AP74" s="218"/>
    </row>
    <row r="75" spans="1:42">
      <c r="A75" s="221"/>
      <c r="B75" s="221"/>
      <c r="C75" s="221"/>
      <c r="D75" s="221"/>
      <c r="E75" s="221"/>
      <c r="F75" s="221"/>
      <c r="G75" s="221"/>
      <c r="H75" s="221"/>
      <c r="I75" s="221"/>
      <c r="J75" s="221"/>
      <c r="K75" s="221"/>
      <c r="L75" s="221"/>
      <c r="M75" s="221"/>
      <c r="N75" s="243"/>
      <c r="O75" s="221"/>
      <c r="P75" s="221"/>
      <c r="Q75" s="221"/>
      <c r="R75" s="221"/>
      <c r="S75" s="221"/>
      <c r="T75" s="221"/>
      <c r="U75" s="221"/>
      <c r="V75" s="221"/>
      <c r="W75" s="221"/>
      <c r="X75" s="221"/>
      <c r="Y75" s="221"/>
      <c r="Z75" s="221"/>
      <c r="AA75" s="221"/>
      <c r="AB75" s="237"/>
      <c r="AC75" s="221"/>
      <c r="AD75" s="221"/>
      <c r="AE75" s="221"/>
      <c r="AF75" s="221"/>
      <c r="AG75" s="221"/>
      <c r="AH75" s="221"/>
      <c r="AI75" s="221"/>
      <c r="AN75" s="221"/>
      <c r="AP75" s="218"/>
    </row>
    <row r="76" spans="1:42">
      <c r="A76" s="221"/>
      <c r="B76" s="221"/>
      <c r="C76" s="221"/>
      <c r="D76" s="221"/>
      <c r="E76" s="221"/>
      <c r="F76" s="221"/>
      <c r="G76" s="221"/>
      <c r="H76" s="221"/>
      <c r="I76" s="221"/>
      <c r="J76" s="221"/>
      <c r="K76" s="221"/>
      <c r="L76" s="221"/>
      <c r="M76" s="221"/>
      <c r="N76" s="243"/>
      <c r="O76" s="221"/>
      <c r="P76" s="221"/>
      <c r="Q76" s="221"/>
      <c r="R76" s="221"/>
      <c r="S76" s="221"/>
      <c r="T76" s="221"/>
      <c r="U76" s="221"/>
      <c r="V76" s="221"/>
      <c r="W76" s="221"/>
      <c r="X76" s="221"/>
      <c r="Y76" s="221"/>
      <c r="Z76" s="221"/>
      <c r="AA76" s="221"/>
      <c r="AB76" s="237"/>
      <c r="AC76" s="221"/>
      <c r="AD76" s="221"/>
      <c r="AE76" s="221"/>
      <c r="AF76" s="221"/>
      <c r="AG76" s="221"/>
      <c r="AH76" s="221"/>
      <c r="AI76" s="221"/>
      <c r="AN76" s="221"/>
      <c r="AP76" s="218"/>
    </row>
    <row r="77" spans="1:42">
      <c r="A77" s="221"/>
      <c r="B77" s="221"/>
      <c r="C77" s="221"/>
      <c r="D77" s="221"/>
      <c r="E77" s="221"/>
      <c r="F77" s="221"/>
      <c r="G77" s="221"/>
      <c r="H77" s="221"/>
      <c r="I77" s="221"/>
      <c r="J77" s="221"/>
      <c r="K77" s="221"/>
      <c r="L77" s="221"/>
      <c r="M77" s="221"/>
      <c r="N77" s="243"/>
      <c r="O77" s="221"/>
      <c r="P77" s="221"/>
      <c r="Q77" s="221"/>
      <c r="R77" s="221"/>
      <c r="S77" s="221"/>
      <c r="T77" s="221"/>
      <c r="U77" s="221"/>
      <c r="V77" s="221"/>
      <c r="W77" s="221"/>
      <c r="X77" s="221"/>
      <c r="Y77" s="221"/>
      <c r="Z77" s="221"/>
      <c r="AA77" s="221"/>
      <c r="AB77" s="237"/>
      <c r="AC77" s="221"/>
      <c r="AD77" s="221"/>
      <c r="AE77" s="221"/>
      <c r="AF77" s="221"/>
      <c r="AG77" s="221"/>
      <c r="AH77" s="221"/>
      <c r="AI77" s="221"/>
      <c r="AN77" s="221"/>
      <c r="AP77" s="218"/>
    </row>
    <row r="78" spans="1:42">
      <c r="A78" s="221"/>
      <c r="B78" s="221"/>
      <c r="C78" s="221"/>
      <c r="D78" s="221"/>
      <c r="E78" s="221"/>
      <c r="F78" s="221"/>
      <c r="G78" s="221"/>
      <c r="H78" s="221"/>
      <c r="I78" s="221"/>
      <c r="J78" s="221"/>
      <c r="K78" s="221"/>
      <c r="L78" s="221"/>
      <c r="M78" s="221"/>
      <c r="N78" s="243"/>
      <c r="O78" s="221"/>
      <c r="P78" s="221"/>
      <c r="Q78" s="221"/>
      <c r="R78" s="221"/>
      <c r="S78" s="221"/>
      <c r="T78" s="221"/>
      <c r="U78" s="221"/>
      <c r="V78" s="221"/>
      <c r="W78" s="221"/>
      <c r="X78" s="221"/>
      <c r="Y78" s="221"/>
      <c r="Z78" s="221"/>
      <c r="AA78" s="221"/>
      <c r="AB78" s="237"/>
      <c r="AC78" s="221"/>
      <c r="AD78" s="221"/>
      <c r="AE78" s="221"/>
      <c r="AF78" s="221"/>
      <c r="AG78" s="221"/>
      <c r="AH78" s="221"/>
      <c r="AI78" s="221"/>
      <c r="AN78" s="221"/>
      <c r="AP78" s="218"/>
    </row>
    <row r="79" spans="1:42">
      <c r="A79" s="221"/>
      <c r="B79" s="221"/>
      <c r="C79" s="221"/>
      <c r="D79" s="221"/>
      <c r="E79" s="221"/>
      <c r="F79" s="221"/>
      <c r="G79" s="221"/>
      <c r="H79" s="221"/>
      <c r="I79" s="221"/>
      <c r="J79" s="221"/>
      <c r="K79" s="221"/>
      <c r="L79" s="221"/>
      <c r="M79" s="221"/>
      <c r="N79" s="243"/>
      <c r="O79" s="221"/>
      <c r="P79" s="221"/>
      <c r="Q79" s="221"/>
      <c r="R79" s="221"/>
      <c r="S79" s="221"/>
      <c r="T79" s="221"/>
      <c r="U79" s="221"/>
      <c r="V79" s="221"/>
      <c r="W79" s="221"/>
      <c r="X79" s="221"/>
      <c r="Y79" s="221"/>
      <c r="Z79" s="221"/>
      <c r="AA79" s="221"/>
      <c r="AB79" s="237"/>
      <c r="AC79" s="221"/>
      <c r="AD79" s="221"/>
      <c r="AE79" s="221"/>
      <c r="AF79" s="221"/>
      <c r="AG79" s="221"/>
      <c r="AH79" s="221"/>
      <c r="AI79" s="221"/>
      <c r="AN79" s="221"/>
      <c r="AP79" s="218"/>
    </row>
    <row r="80" spans="1:42">
      <c r="A80" s="221"/>
      <c r="B80" s="221"/>
      <c r="C80" s="221"/>
      <c r="D80" s="221"/>
      <c r="E80" s="221"/>
      <c r="F80" s="221"/>
      <c r="G80" s="221"/>
      <c r="H80" s="221"/>
      <c r="I80" s="221"/>
      <c r="J80" s="221"/>
      <c r="K80" s="221"/>
      <c r="L80" s="221"/>
      <c r="M80" s="221"/>
      <c r="N80" s="243"/>
      <c r="O80" s="221"/>
      <c r="P80" s="221"/>
      <c r="Q80" s="221"/>
      <c r="R80" s="221"/>
      <c r="S80" s="221"/>
      <c r="T80" s="221"/>
      <c r="U80" s="221"/>
      <c r="V80" s="221"/>
      <c r="W80" s="221"/>
      <c r="X80" s="221"/>
      <c r="Y80" s="221"/>
      <c r="Z80" s="221"/>
      <c r="AA80" s="221"/>
      <c r="AB80" s="237"/>
      <c r="AC80" s="221"/>
      <c r="AD80" s="221"/>
      <c r="AE80" s="221"/>
      <c r="AF80" s="221"/>
      <c r="AG80" s="221"/>
      <c r="AH80" s="221"/>
      <c r="AI80" s="221"/>
      <c r="AN80" s="221"/>
      <c r="AP80" s="218"/>
    </row>
    <row r="81" spans="1:42">
      <c r="A81" s="221"/>
      <c r="B81" s="221"/>
      <c r="C81" s="221"/>
      <c r="D81" s="221"/>
      <c r="E81" s="221"/>
      <c r="F81" s="221"/>
      <c r="G81" s="221"/>
      <c r="H81" s="221"/>
      <c r="I81" s="221"/>
      <c r="J81" s="221"/>
      <c r="K81" s="221"/>
      <c r="L81" s="221"/>
      <c r="M81" s="221"/>
      <c r="N81" s="243"/>
      <c r="O81" s="221"/>
      <c r="P81" s="221"/>
      <c r="Q81" s="221"/>
      <c r="R81" s="221"/>
      <c r="S81" s="221"/>
      <c r="T81" s="221"/>
      <c r="U81" s="221"/>
      <c r="V81" s="221"/>
      <c r="W81" s="221"/>
      <c r="X81" s="221"/>
      <c r="Y81" s="221"/>
      <c r="Z81" s="221"/>
      <c r="AA81" s="221"/>
      <c r="AB81" s="237"/>
      <c r="AC81" s="221"/>
      <c r="AD81" s="221"/>
      <c r="AE81" s="221"/>
      <c r="AF81" s="221"/>
      <c r="AG81" s="221"/>
      <c r="AH81" s="221"/>
      <c r="AI81" s="221"/>
      <c r="AN81" s="221"/>
      <c r="AP81" s="218"/>
    </row>
    <row r="82" spans="1:42">
      <c r="A82" s="221"/>
      <c r="B82" s="221"/>
      <c r="C82" s="221"/>
      <c r="D82" s="221"/>
      <c r="E82" s="221"/>
      <c r="F82" s="221"/>
      <c r="G82" s="221"/>
      <c r="H82" s="221"/>
      <c r="I82" s="221"/>
      <c r="J82" s="221"/>
      <c r="K82" s="221"/>
      <c r="L82" s="221"/>
      <c r="M82" s="221"/>
      <c r="N82" s="243"/>
      <c r="O82" s="221"/>
      <c r="P82" s="221"/>
      <c r="Q82" s="221"/>
      <c r="R82" s="221"/>
      <c r="S82" s="221"/>
      <c r="T82" s="221"/>
      <c r="U82" s="221"/>
      <c r="V82" s="221"/>
      <c r="W82" s="221"/>
      <c r="X82" s="221"/>
      <c r="Y82" s="221"/>
      <c r="Z82" s="221"/>
      <c r="AA82" s="221"/>
      <c r="AB82" s="237"/>
      <c r="AC82" s="221"/>
      <c r="AD82" s="221"/>
      <c r="AE82" s="221"/>
      <c r="AF82" s="221"/>
      <c r="AG82" s="221"/>
      <c r="AH82" s="221"/>
      <c r="AI82" s="221"/>
      <c r="AN82" s="221"/>
      <c r="AP82" s="218"/>
    </row>
    <row r="83" spans="1:42">
      <c r="A83" s="221"/>
      <c r="B83" s="221"/>
      <c r="C83" s="221"/>
      <c r="D83" s="221"/>
      <c r="E83" s="221"/>
      <c r="F83" s="221"/>
      <c r="G83" s="221"/>
      <c r="H83" s="221"/>
      <c r="I83" s="221"/>
      <c r="J83" s="221"/>
      <c r="K83" s="221"/>
      <c r="L83" s="221"/>
      <c r="M83" s="221"/>
      <c r="N83" s="243"/>
      <c r="O83" s="221"/>
      <c r="P83" s="221"/>
      <c r="Q83" s="221"/>
      <c r="R83" s="221"/>
      <c r="S83" s="221"/>
      <c r="T83" s="221"/>
      <c r="U83" s="221"/>
      <c r="V83" s="221"/>
      <c r="W83" s="221"/>
      <c r="X83" s="221"/>
      <c r="Y83" s="221"/>
      <c r="Z83" s="221"/>
      <c r="AA83" s="221"/>
      <c r="AB83" s="237"/>
      <c r="AC83" s="221"/>
      <c r="AD83" s="221"/>
      <c r="AE83" s="221"/>
      <c r="AF83" s="221"/>
      <c r="AG83" s="221"/>
      <c r="AH83" s="221"/>
      <c r="AI83" s="221"/>
      <c r="AN83" s="221"/>
      <c r="AP83" s="218"/>
    </row>
    <row r="84" spans="1:42">
      <c r="A84" s="221"/>
      <c r="B84" s="221"/>
      <c r="C84" s="221"/>
      <c r="D84" s="221"/>
      <c r="E84" s="221"/>
      <c r="F84" s="221"/>
      <c r="G84" s="221"/>
      <c r="H84" s="221"/>
      <c r="I84" s="221"/>
      <c r="J84" s="221"/>
      <c r="K84" s="221"/>
      <c r="L84" s="221"/>
      <c r="M84" s="221"/>
      <c r="N84" s="243"/>
      <c r="O84" s="221"/>
      <c r="P84" s="221"/>
      <c r="Q84" s="221"/>
      <c r="R84" s="221"/>
      <c r="S84" s="221"/>
      <c r="T84" s="221"/>
      <c r="U84" s="221"/>
      <c r="V84" s="221"/>
      <c r="W84" s="221"/>
      <c r="X84" s="221"/>
      <c r="Y84" s="221"/>
      <c r="Z84" s="221"/>
      <c r="AA84" s="221"/>
      <c r="AB84" s="237"/>
      <c r="AC84" s="221"/>
      <c r="AD84" s="221"/>
      <c r="AE84" s="221"/>
      <c r="AF84" s="221"/>
      <c r="AG84" s="221"/>
      <c r="AH84" s="221"/>
      <c r="AI84" s="221"/>
      <c r="AN84" s="221"/>
      <c r="AP84" s="218"/>
    </row>
    <row r="85" spans="1:42">
      <c r="A85" s="221"/>
      <c r="B85" s="221"/>
      <c r="C85" s="221"/>
      <c r="D85" s="221"/>
      <c r="E85" s="221"/>
      <c r="F85" s="221"/>
      <c r="G85" s="221"/>
      <c r="H85" s="221"/>
      <c r="I85" s="221"/>
      <c r="J85" s="221"/>
      <c r="K85" s="221"/>
      <c r="L85" s="221"/>
      <c r="M85" s="221"/>
      <c r="N85" s="243"/>
      <c r="O85" s="221"/>
      <c r="P85" s="221"/>
      <c r="Q85" s="221"/>
      <c r="R85" s="221"/>
      <c r="S85" s="221"/>
      <c r="T85" s="221"/>
      <c r="U85" s="221"/>
      <c r="V85" s="221"/>
      <c r="W85" s="221"/>
      <c r="X85" s="221"/>
      <c r="Y85" s="221"/>
      <c r="Z85" s="221"/>
      <c r="AA85" s="221"/>
      <c r="AB85" s="237"/>
      <c r="AC85" s="221"/>
      <c r="AD85" s="221"/>
      <c r="AE85" s="221"/>
      <c r="AF85" s="221"/>
      <c r="AG85" s="221"/>
      <c r="AH85" s="221"/>
      <c r="AI85" s="221"/>
      <c r="AN85" s="221"/>
      <c r="AP85" s="218"/>
    </row>
    <row r="86" spans="1:42">
      <c r="A86" s="221"/>
      <c r="B86" s="221"/>
      <c r="C86" s="221"/>
      <c r="D86" s="221"/>
      <c r="E86" s="221"/>
      <c r="F86" s="221"/>
      <c r="G86" s="221"/>
      <c r="H86" s="221"/>
      <c r="I86" s="221"/>
      <c r="J86" s="221"/>
      <c r="K86" s="221"/>
      <c r="L86" s="221"/>
      <c r="M86" s="221"/>
      <c r="N86" s="243"/>
      <c r="O86" s="221"/>
      <c r="P86" s="221"/>
      <c r="Q86" s="221"/>
      <c r="R86" s="221"/>
      <c r="S86" s="221"/>
      <c r="T86" s="221"/>
      <c r="U86" s="221"/>
      <c r="V86" s="221"/>
      <c r="W86" s="221"/>
      <c r="X86" s="221"/>
      <c r="Y86" s="221"/>
      <c r="Z86" s="221"/>
      <c r="AA86" s="221"/>
      <c r="AB86" s="237"/>
      <c r="AC86" s="221"/>
      <c r="AD86" s="221"/>
      <c r="AE86" s="221"/>
      <c r="AF86" s="221"/>
      <c r="AG86" s="221"/>
      <c r="AH86" s="221"/>
      <c r="AI86" s="221"/>
      <c r="AN86" s="221"/>
      <c r="AP86" s="218"/>
    </row>
    <row r="87" spans="1:42">
      <c r="A87" s="221"/>
      <c r="B87" s="221"/>
      <c r="C87" s="221"/>
      <c r="D87" s="221"/>
      <c r="E87" s="221"/>
      <c r="F87" s="221"/>
      <c r="G87" s="221"/>
      <c r="H87" s="221"/>
      <c r="I87" s="221"/>
      <c r="J87" s="221"/>
      <c r="K87" s="221"/>
      <c r="L87" s="221"/>
      <c r="M87" s="221"/>
      <c r="N87" s="243"/>
      <c r="O87" s="221"/>
      <c r="P87" s="221"/>
      <c r="Q87" s="221"/>
      <c r="R87" s="221"/>
      <c r="S87" s="221"/>
      <c r="T87" s="221"/>
      <c r="U87" s="221"/>
      <c r="V87" s="221"/>
      <c r="W87" s="221"/>
      <c r="X87" s="221"/>
      <c r="Y87" s="221"/>
      <c r="Z87" s="221"/>
      <c r="AA87" s="221"/>
      <c r="AB87" s="237"/>
      <c r="AC87" s="221"/>
      <c r="AD87" s="221"/>
      <c r="AE87" s="221"/>
      <c r="AF87" s="221"/>
      <c r="AG87" s="221"/>
      <c r="AH87" s="221"/>
      <c r="AI87" s="221"/>
      <c r="AN87" s="221"/>
      <c r="AP87" s="218"/>
    </row>
    <row r="88" spans="1:42">
      <c r="A88" s="221"/>
      <c r="B88" s="221"/>
      <c r="C88" s="221"/>
      <c r="D88" s="221"/>
      <c r="E88" s="221"/>
      <c r="F88" s="221"/>
      <c r="G88" s="221"/>
      <c r="H88" s="221"/>
      <c r="I88" s="221"/>
      <c r="J88" s="221"/>
      <c r="K88" s="221"/>
      <c r="L88" s="221"/>
      <c r="M88" s="221"/>
      <c r="N88" s="243"/>
      <c r="O88" s="221"/>
      <c r="P88" s="221"/>
      <c r="Q88" s="221"/>
      <c r="R88" s="221"/>
      <c r="S88" s="221"/>
      <c r="T88" s="221"/>
      <c r="U88" s="221"/>
      <c r="V88" s="221"/>
      <c r="W88" s="221"/>
      <c r="X88" s="221"/>
      <c r="Y88" s="221"/>
      <c r="Z88" s="221"/>
      <c r="AA88" s="221"/>
      <c r="AB88" s="237"/>
      <c r="AC88" s="221"/>
      <c r="AD88" s="221"/>
      <c r="AE88" s="221"/>
      <c r="AF88" s="221"/>
      <c r="AG88" s="221"/>
      <c r="AH88" s="221"/>
      <c r="AI88" s="221"/>
      <c r="AN88" s="221"/>
      <c r="AP88" s="218"/>
    </row>
    <row r="89" spans="1:42">
      <c r="A89" s="221"/>
      <c r="B89" s="221"/>
      <c r="C89" s="221"/>
      <c r="D89" s="221"/>
      <c r="E89" s="221"/>
      <c r="F89" s="221"/>
      <c r="G89" s="221"/>
      <c r="H89" s="221"/>
      <c r="I89" s="221"/>
      <c r="J89" s="221"/>
      <c r="K89" s="221"/>
      <c r="L89" s="221"/>
      <c r="M89" s="221"/>
      <c r="N89" s="243"/>
      <c r="O89" s="221"/>
      <c r="P89" s="221"/>
      <c r="Q89" s="221"/>
      <c r="R89" s="221"/>
      <c r="S89" s="221"/>
      <c r="T89" s="221"/>
      <c r="U89" s="221"/>
      <c r="V89" s="221"/>
      <c r="W89" s="221"/>
      <c r="X89" s="221"/>
      <c r="Y89" s="221"/>
      <c r="Z89" s="221"/>
      <c r="AA89" s="221"/>
      <c r="AB89" s="237"/>
      <c r="AC89" s="221"/>
      <c r="AD89" s="221"/>
      <c r="AE89" s="221"/>
      <c r="AF89" s="221"/>
      <c r="AG89" s="221"/>
      <c r="AH89" s="221"/>
      <c r="AI89" s="221"/>
      <c r="AN89" s="221"/>
      <c r="AP89" s="218"/>
    </row>
    <row r="90" spans="1:42">
      <c r="A90" s="221"/>
      <c r="B90" s="221"/>
      <c r="C90" s="221"/>
      <c r="D90" s="221"/>
      <c r="E90" s="221"/>
      <c r="F90" s="221"/>
      <c r="G90" s="221"/>
      <c r="H90" s="221"/>
      <c r="I90" s="221"/>
      <c r="J90" s="221"/>
      <c r="K90" s="221"/>
      <c r="L90" s="221"/>
      <c r="M90" s="221"/>
      <c r="N90" s="243"/>
      <c r="O90" s="221"/>
      <c r="P90" s="221"/>
      <c r="Q90" s="221"/>
      <c r="R90" s="221"/>
      <c r="S90" s="221"/>
      <c r="T90" s="221"/>
      <c r="U90" s="221"/>
      <c r="V90" s="221"/>
      <c r="W90" s="221"/>
      <c r="X90" s="221"/>
      <c r="Y90" s="221"/>
      <c r="Z90" s="221"/>
      <c r="AA90" s="221"/>
      <c r="AB90" s="237"/>
      <c r="AC90" s="221"/>
      <c r="AD90" s="221"/>
      <c r="AE90" s="221"/>
      <c r="AF90" s="221"/>
      <c r="AG90" s="221"/>
      <c r="AH90" s="221"/>
      <c r="AI90" s="221"/>
      <c r="AN90" s="221"/>
      <c r="AP90" s="218"/>
    </row>
    <row r="91" spans="1:42">
      <c r="A91" s="221"/>
      <c r="B91" s="221"/>
      <c r="C91" s="221"/>
      <c r="D91" s="221"/>
      <c r="E91" s="221"/>
      <c r="F91" s="221"/>
      <c r="G91" s="221"/>
      <c r="H91" s="221"/>
      <c r="I91" s="221"/>
      <c r="J91" s="221"/>
      <c r="K91" s="221"/>
      <c r="L91" s="221"/>
      <c r="M91" s="221"/>
      <c r="N91" s="243"/>
      <c r="O91" s="221"/>
      <c r="P91" s="221"/>
      <c r="Q91" s="221"/>
      <c r="R91" s="221"/>
      <c r="S91" s="221"/>
      <c r="T91" s="221"/>
      <c r="U91" s="221"/>
      <c r="V91" s="221"/>
      <c r="W91" s="221"/>
      <c r="X91" s="221"/>
      <c r="Y91" s="221"/>
      <c r="Z91" s="221"/>
      <c r="AA91" s="221"/>
      <c r="AB91" s="237"/>
      <c r="AC91" s="221"/>
      <c r="AD91" s="221"/>
      <c r="AE91" s="221"/>
      <c r="AF91" s="221"/>
      <c r="AG91" s="221"/>
      <c r="AH91" s="221"/>
      <c r="AI91" s="221"/>
      <c r="AN91" s="221"/>
      <c r="AP91" s="218"/>
    </row>
    <row r="92" spans="1:42">
      <c r="A92" s="221"/>
      <c r="B92" s="221"/>
      <c r="C92" s="221"/>
      <c r="D92" s="221"/>
      <c r="E92" s="221"/>
      <c r="F92" s="221"/>
      <c r="G92" s="221"/>
      <c r="H92" s="221"/>
      <c r="I92" s="221"/>
      <c r="J92" s="221"/>
      <c r="K92" s="221"/>
      <c r="L92" s="221"/>
      <c r="M92" s="221"/>
      <c r="N92" s="243"/>
      <c r="O92" s="221"/>
      <c r="P92" s="221"/>
      <c r="Q92" s="221"/>
      <c r="R92" s="221"/>
      <c r="S92" s="221"/>
      <c r="T92" s="221"/>
      <c r="U92" s="221"/>
      <c r="V92" s="221"/>
      <c r="W92" s="221"/>
      <c r="X92" s="221"/>
      <c r="Y92" s="221"/>
      <c r="Z92" s="221"/>
      <c r="AA92" s="221"/>
      <c r="AB92" s="237"/>
      <c r="AC92" s="221"/>
      <c r="AD92" s="221"/>
      <c r="AE92" s="221"/>
      <c r="AF92" s="221"/>
      <c r="AG92" s="221"/>
      <c r="AH92" s="221"/>
      <c r="AI92" s="221"/>
      <c r="AN92" s="221"/>
      <c r="AP92" s="218"/>
    </row>
    <row r="93" spans="1:42">
      <c r="A93" s="221"/>
      <c r="B93" s="221"/>
      <c r="C93" s="221"/>
      <c r="D93" s="221"/>
      <c r="E93" s="221"/>
      <c r="F93" s="221"/>
      <c r="G93" s="221"/>
      <c r="H93" s="221"/>
      <c r="I93" s="221"/>
      <c r="J93" s="221"/>
      <c r="K93" s="221"/>
      <c r="L93" s="221"/>
      <c r="M93" s="221"/>
      <c r="N93" s="243"/>
      <c r="O93" s="221"/>
      <c r="P93" s="221"/>
      <c r="Q93" s="221"/>
      <c r="R93" s="221"/>
      <c r="S93" s="221"/>
      <c r="T93" s="221"/>
      <c r="U93" s="221"/>
      <c r="V93" s="221"/>
      <c r="W93" s="221"/>
      <c r="X93" s="221"/>
      <c r="Y93" s="221"/>
      <c r="Z93" s="221"/>
      <c r="AA93" s="221"/>
      <c r="AB93" s="237"/>
      <c r="AC93" s="221"/>
      <c r="AD93" s="221"/>
      <c r="AE93" s="221"/>
      <c r="AF93" s="221"/>
      <c r="AG93" s="221"/>
      <c r="AH93" s="221"/>
      <c r="AI93" s="221"/>
      <c r="AN93" s="221"/>
      <c r="AP93" s="218"/>
    </row>
    <row r="94" spans="1:42">
      <c r="A94" s="221"/>
      <c r="B94" s="221"/>
      <c r="C94" s="221"/>
      <c r="D94" s="221"/>
      <c r="E94" s="221"/>
      <c r="F94" s="221"/>
      <c r="G94" s="221"/>
      <c r="H94" s="221"/>
      <c r="I94" s="221"/>
      <c r="J94" s="221"/>
      <c r="K94" s="221"/>
      <c r="L94" s="221"/>
      <c r="M94" s="221"/>
      <c r="N94" s="243"/>
      <c r="O94" s="221"/>
      <c r="P94" s="221"/>
      <c r="Q94" s="221"/>
      <c r="R94" s="221"/>
      <c r="S94" s="221"/>
      <c r="T94" s="221"/>
      <c r="U94" s="221"/>
      <c r="V94" s="221"/>
      <c r="W94" s="221"/>
      <c r="X94" s="221"/>
      <c r="Y94" s="221"/>
      <c r="Z94" s="221"/>
      <c r="AA94" s="221"/>
      <c r="AB94" s="237"/>
      <c r="AC94" s="221"/>
      <c r="AD94" s="221"/>
      <c r="AE94" s="221"/>
      <c r="AF94" s="221"/>
      <c r="AG94" s="221"/>
      <c r="AH94" s="221"/>
      <c r="AI94" s="221"/>
      <c r="AN94" s="221"/>
      <c r="AP94" s="218"/>
    </row>
    <row r="95" spans="1:42">
      <c r="A95" s="221"/>
      <c r="B95" s="221"/>
      <c r="C95" s="221"/>
      <c r="D95" s="221"/>
      <c r="E95" s="221"/>
      <c r="F95" s="221"/>
      <c r="G95" s="221"/>
      <c r="H95" s="221"/>
      <c r="I95" s="221"/>
      <c r="J95" s="221"/>
      <c r="K95" s="221"/>
      <c r="L95" s="221"/>
      <c r="M95" s="221"/>
      <c r="N95" s="243"/>
      <c r="O95" s="221"/>
      <c r="P95" s="221"/>
      <c r="Q95" s="221"/>
      <c r="R95" s="221"/>
      <c r="S95" s="221"/>
      <c r="T95" s="221"/>
      <c r="U95" s="221"/>
      <c r="V95" s="221"/>
      <c r="W95" s="221"/>
      <c r="X95" s="221"/>
      <c r="Y95" s="221"/>
      <c r="Z95" s="221"/>
      <c r="AA95" s="221"/>
      <c r="AB95" s="237"/>
      <c r="AC95" s="221"/>
      <c r="AD95" s="221"/>
      <c r="AE95" s="221"/>
      <c r="AF95" s="221"/>
      <c r="AG95" s="221"/>
      <c r="AH95" s="221"/>
      <c r="AI95" s="221"/>
      <c r="AN95" s="221"/>
      <c r="AP95" s="218"/>
    </row>
    <row r="96" spans="1:42">
      <c r="A96" s="221"/>
      <c r="B96" s="221"/>
      <c r="C96" s="221"/>
      <c r="D96" s="221"/>
      <c r="E96" s="221"/>
      <c r="F96" s="221"/>
      <c r="G96" s="221"/>
      <c r="H96" s="221"/>
      <c r="I96" s="221"/>
      <c r="J96" s="221"/>
      <c r="K96" s="221"/>
      <c r="L96" s="221"/>
      <c r="M96" s="221"/>
      <c r="N96" s="243"/>
      <c r="O96" s="221"/>
      <c r="P96" s="221"/>
      <c r="Q96" s="221"/>
      <c r="R96" s="221"/>
      <c r="S96" s="221"/>
      <c r="T96" s="221"/>
      <c r="U96" s="221"/>
      <c r="V96" s="221"/>
      <c r="W96" s="221"/>
      <c r="X96" s="221"/>
      <c r="Y96" s="221"/>
      <c r="Z96" s="221"/>
      <c r="AA96" s="221"/>
      <c r="AB96" s="237"/>
      <c r="AC96" s="221"/>
      <c r="AD96" s="221"/>
      <c r="AE96" s="221"/>
      <c r="AF96" s="221"/>
      <c r="AG96" s="221"/>
      <c r="AH96" s="221"/>
      <c r="AI96" s="221"/>
      <c r="AN96" s="221"/>
      <c r="AP96" s="218"/>
    </row>
    <row r="97" spans="1:42">
      <c r="A97" s="221"/>
      <c r="B97" s="221"/>
      <c r="C97" s="221"/>
      <c r="D97" s="221"/>
      <c r="E97" s="221"/>
      <c r="F97" s="221"/>
      <c r="G97" s="221"/>
      <c r="H97" s="221"/>
      <c r="I97" s="221"/>
      <c r="J97" s="221"/>
      <c r="K97" s="221"/>
      <c r="L97" s="221"/>
      <c r="M97" s="221"/>
      <c r="N97" s="243"/>
      <c r="O97" s="221"/>
      <c r="P97" s="221"/>
      <c r="Q97" s="221"/>
      <c r="R97" s="221"/>
      <c r="S97" s="221"/>
      <c r="T97" s="221"/>
      <c r="U97" s="221"/>
      <c r="V97" s="221"/>
      <c r="W97" s="221"/>
      <c r="X97" s="221"/>
      <c r="Y97" s="221"/>
      <c r="Z97" s="221"/>
      <c r="AA97" s="221"/>
      <c r="AB97" s="237"/>
      <c r="AC97" s="221"/>
      <c r="AD97" s="221"/>
      <c r="AE97" s="221"/>
      <c r="AF97" s="221"/>
      <c r="AG97" s="221"/>
      <c r="AH97" s="221"/>
      <c r="AI97" s="221"/>
      <c r="AN97" s="221"/>
      <c r="AP97" s="218"/>
    </row>
    <row r="98" spans="1:42">
      <c r="A98" s="221"/>
      <c r="B98" s="221"/>
      <c r="C98" s="221"/>
      <c r="D98" s="221"/>
      <c r="E98" s="221"/>
      <c r="F98" s="221"/>
      <c r="G98" s="221"/>
      <c r="H98" s="221"/>
      <c r="I98" s="221"/>
      <c r="J98" s="221"/>
      <c r="K98" s="221"/>
      <c r="L98" s="221"/>
      <c r="M98" s="221"/>
      <c r="N98" s="243"/>
      <c r="O98" s="221"/>
      <c r="P98" s="221"/>
      <c r="Q98" s="221"/>
      <c r="R98" s="221"/>
      <c r="S98" s="221"/>
      <c r="T98" s="221"/>
      <c r="U98" s="221"/>
      <c r="V98" s="221"/>
      <c r="W98" s="221"/>
      <c r="X98" s="221"/>
      <c r="Y98" s="221"/>
      <c r="Z98" s="221"/>
      <c r="AA98" s="221"/>
      <c r="AB98" s="237"/>
      <c r="AC98" s="221"/>
      <c r="AD98" s="221"/>
      <c r="AE98" s="221"/>
      <c r="AF98" s="221"/>
      <c r="AG98" s="221"/>
      <c r="AH98" s="221"/>
      <c r="AI98" s="221"/>
      <c r="AN98" s="221"/>
      <c r="AP98" s="218"/>
    </row>
    <row r="99" spans="1:42">
      <c r="A99" s="221"/>
      <c r="B99" s="221"/>
      <c r="C99" s="221"/>
      <c r="D99" s="221"/>
      <c r="E99" s="221"/>
      <c r="F99" s="221"/>
      <c r="G99" s="221"/>
      <c r="H99" s="221"/>
      <c r="I99" s="221"/>
      <c r="J99" s="221"/>
      <c r="K99" s="221"/>
      <c r="L99" s="221"/>
      <c r="M99" s="221"/>
      <c r="N99" s="243"/>
      <c r="O99" s="221"/>
      <c r="P99" s="221"/>
      <c r="Q99" s="221"/>
      <c r="R99" s="221"/>
      <c r="S99" s="221"/>
      <c r="T99" s="221"/>
      <c r="U99" s="221"/>
      <c r="V99" s="221"/>
      <c r="W99" s="221"/>
      <c r="X99" s="221"/>
      <c r="Y99" s="221"/>
      <c r="Z99" s="221"/>
      <c r="AA99" s="221"/>
      <c r="AB99" s="237"/>
      <c r="AC99" s="221"/>
      <c r="AD99" s="221"/>
      <c r="AE99" s="221"/>
      <c r="AF99" s="221"/>
      <c r="AG99" s="221"/>
      <c r="AH99" s="221"/>
      <c r="AI99" s="221"/>
      <c r="AN99" s="221"/>
      <c r="AP99" s="218"/>
    </row>
    <row r="100" spans="1:42">
      <c r="A100" s="221"/>
      <c r="B100" s="221"/>
      <c r="C100" s="221"/>
      <c r="D100" s="221"/>
      <c r="E100" s="221"/>
      <c r="F100" s="221"/>
      <c r="G100" s="221"/>
      <c r="H100" s="221"/>
      <c r="I100" s="221"/>
      <c r="J100" s="221"/>
      <c r="K100" s="221"/>
      <c r="L100" s="221"/>
      <c r="M100" s="221"/>
      <c r="N100" s="243"/>
      <c r="O100" s="221"/>
      <c r="P100" s="221"/>
      <c r="Q100" s="221"/>
      <c r="R100" s="221"/>
      <c r="S100" s="221"/>
      <c r="T100" s="221"/>
      <c r="U100" s="221"/>
      <c r="V100" s="221"/>
      <c r="W100" s="221"/>
      <c r="X100" s="221"/>
      <c r="Y100" s="221"/>
      <c r="Z100" s="221"/>
      <c r="AA100" s="221"/>
      <c r="AB100" s="237"/>
      <c r="AC100" s="221"/>
      <c r="AD100" s="221"/>
      <c r="AE100" s="221"/>
      <c r="AF100" s="221"/>
      <c r="AG100" s="221"/>
      <c r="AH100" s="221"/>
      <c r="AI100" s="221"/>
      <c r="AN100" s="221"/>
      <c r="AP100" s="218"/>
    </row>
    <row r="101" spans="1:42">
      <c r="A101" s="221"/>
      <c r="B101" s="221"/>
      <c r="C101" s="221"/>
      <c r="D101" s="221"/>
      <c r="E101" s="221"/>
      <c r="F101" s="221"/>
      <c r="G101" s="221"/>
      <c r="H101" s="221"/>
      <c r="I101" s="221"/>
      <c r="J101" s="221"/>
      <c r="K101" s="221"/>
      <c r="L101" s="221"/>
      <c r="M101" s="221"/>
      <c r="N101" s="243"/>
      <c r="O101" s="221"/>
      <c r="P101" s="221"/>
      <c r="Q101" s="221"/>
      <c r="R101" s="221"/>
      <c r="S101" s="221"/>
      <c r="T101" s="221"/>
      <c r="U101" s="221"/>
      <c r="V101" s="221"/>
      <c r="W101" s="221"/>
      <c r="X101" s="221"/>
      <c r="Y101" s="221"/>
      <c r="Z101" s="221"/>
      <c r="AA101" s="221"/>
      <c r="AB101" s="237"/>
      <c r="AC101" s="221"/>
      <c r="AD101" s="221"/>
      <c r="AE101" s="221"/>
      <c r="AF101" s="221"/>
      <c r="AG101" s="221"/>
      <c r="AH101" s="221"/>
      <c r="AI101" s="221"/>
      <c r="AN101" s="221"/>
      <c r="AP101" s="218"/>
    </row>
    <row r="102" spans="1:42">
      <c r="A102" s="221"/>
      <c r="B102" s="221"/>
      <c r="C102" s="221"/>
      <c r="D102" s="221"/>
      <c r="E102" s="221"/>
      <c r="F102" s="221"/>
      <c r="G102" s="221"/>
      <c r="H102" s="221"/>
      <c r="I102" s="221"/>
      <c r="J102" s="221"/>
      <c r="K102" s="221"/>
      <c r="L102" s="221"/>
      <c r="M102" s="221"/>
      <c r="N102" s="243"/>
      <c r="O102" s="221"/>
      <c r="P102" s="221"/>
      <c r="Q102" s="221"/>
      <c r="R102" s="221"/>
      <c r="S102" s="221"/>
      <c r="T102" s="221"/>
      <c r="U102" s="221"/>
      <c r="V102" s="221"/>
      <c r="W102" s="221"/>
      <c r="X102" s="221"/>
      <c r="Y102" s="221"/>
      <c r="Z102" s="221"/>
      <c r="AA102" s="221"/>
      <c r="AB102" s="237"/>
      <c r="AC102" s="221"/>
      <c r="AD102" s="221"/>
      <c r="AE102" s="221"/>
      <c r="AF102" s="221"/>
      <c r="AG102" s="221"/>
      <c r="AH102" s="221"/>
      <c r="AI102" s="221"/>
      <c r="AN102" s="221"/>
      <c r="AP102" s="218"/>
    </row>
    <row r="103" spans="1:42">
      <c r="A103" s="221"/>
      <c r="B103" s="221"/>
      <c r="C103" s="221"/>
      <c r="D103" s="221"/>
      <c r="E103" s="221"/>
      <c r="F103" s="221"/>
      <c r="G103" s="221"/>
      <c r="H103" s="221"/>
      <c r="I103" s="221"/>
      <c r="J103" s="221"/>
      <c r="K103" s="221"/>
      <c r="L103" s="221"/>
      <c r="M103" s="221"/>
      <c r="N103" s="243"/>
      <c r="O103" s="221"/>
      <c r="P103" s="221"/>
      <c r="Q103" s="221"/>
      <c r="R103" s="221"/>
      <c r="S103" s="221"/>
      <c r="T103" s="221"/>
      <c r="U103" s="221"/>
      <c r="V103" s="221"/>
      <c r="W103" s="221"/>
      <c r="X103" s="221"/>
      <c r="Y103" s="221"/>
      <c r="Z103" s="221"/>
      <c r="AA103" s="221"/>
      <c r="AB103" s="237"/>
      <c r="AC103" s="221"/>
      <c r="AD103" s="221"/>
      <c r="AE103" s="221"/>
      <c r="AF103" s="221"/>
      <c r="AG103" s="221"/>
      <c r="AH103" s="221"/>
      <c r="AI103" s="221"/>
      <c r="AN103" s="221"/>
      <c r="AP103" s="218"/>
    </row>
    <row r="104" spans="1:42">
      <c r="A104" s="221"/>
      <c r="B104" s="221"/>
      <c r="C104" s="221"/>
      <c r="D104" s="221"/>
      <c r="E104" s="221"/>
      <c r="F104" s="221"/>
      <c r="G104" s="221"/>
      <c r="H104" s="221"/>
      <c r="I104" s="221"/>
      <c r="J104" s="221"/>
      <c r="K104" s="221"/>
      <c r="L104" s="221"/>
      <c r="M104" s="221"/>
      <c r="N104" s="243"/>
      <c r="O104" s="221"/>
      <c r="P104" s="221"/>
      <c r="Q104" s="221"/>
      <c r="R104" s="221"/>
      <c r="S104" s="221"/>
      <c r="T104" s="221"/>
      <c r="U104" s="221"/>
      <c r="V104" s="221"/>
      <c r="W104" s="221"/>
      <c r="X104" s="221"/>
      <c r="Y104" s="221"/>
      <c r="Z104" s="221"/>
      <c r="AA104" s="221"/>
      <c r="AB104" s="237"/>
      <c r="AC104" s="221"/>
      <c r="AD104" s="221"/>
      <c r="AE104" s="221"/>
      <c r="AF104" s="221"/>
      <c r="AG104" s="221"/>
      <c r="AH104" s="221"/>
      <c r="AI104" s="221"/>
      <c r="AN104" s="221"/>
      <c r="AP104" s="218"/>
    </row>
    <row r="105" spans="1:42">
      <c r="A105" s="221"/>
      <c r="B105" s="221"/>
      <c r="C105" s="221"/>
      <c r="D105" s="221"/>
      <c r="E105" s="221"/>
      <c r="F105" s="221"/>
      <c r="G105" s="221"/>
      <c r="H105" s="221"/>
      <c r="I105" s="221"/>
      <c r="J105" s="221"/>
      <c r="K105" s="221"/>
      <c r="L105" s="221"/>
      <c r="M105" s="221"/>
      <c r="N105" s="243"/>
      <c r="O105" s="221"/>
      <c r="P105" s="221"/>
      <c r="Q105" s="221"/>
      <c r="R105" s="221"/>
      <c r="S105" s="221"/>
      <c r="T105" s="221"/>
      <c r="U105" s="221"/>
      <c r="V105" s="221"/>
      <c r="W105" s="221"/>
      <c r="X105" s="221"/>
      <c r="Y105" s="221"/>
      <c r="Z105" s="221"/>
      <c r="AA105" s="221"/>
      <c r="AB105" s="237"/>
      <c r="AC105" s="221"/>
      <c r="AD105" s="221"/>
      <c r="AE105" s="221"/>
      <c r="AF105" s="221"/>
      <c r="AG105" s="221"/>
      <c r="AH105" s="221"/>
      <c r="AI105" s="221"/>
      <c r="AN105" s="221"/>
      <c r="AP105" s="218"/>
    </row>
    <row r="106" spans="1:42">
      <c r="A106" s="221"/>
      <c r="B106" s="221"/>
      <c r="C106" s="221"/>
      <c r="D106" s="221"/>
      <c r="E106" s="221"/>
      <c r="F106" s="221"/>
      <c r="G106" s="221"/>
      <c r="H106" s="221"/>
      <c r="I106" s="221"/>
      <c r="J106" s="221"/>
      <c r="K106" s="221"/>
      <c r="L106" s="221"/>
      <c r="M106" s="221"/>
      <c r="N106" s="243"/>
      <c r="O106" s="221"/>
      <c r="P106" s="221"/>
      <c r="Q106" s="221"/>
      <c r="R106" s="221"/>
      <c r="S106" s="221"/>
      <c r="T106" s="221"/>
      <c r="U106" s="221"/>
      <c r="V106" s="221"/>
      <c r="W106" s="221"/>
      <c r="X106" s="221"/>
      <c r="Y106" s="221"/>
      <c r="Z106" s="221"/>
      <c r="AA106" s="221"/>
      <c r="AB106" s="237"/>
      <c r="AC106" s="221"/>
      <c r="AD106" s="221"/>
      <c r="AE106" s="221"/>
      <c r="AF106" s="221"/>
      <c r="AG106" s="221"/>
      <c r="AH106" s="221"/>
      <c r="AI106" s="221"/>
      <c r="AN106" s="221"/>
      <c r="AP106" s="218"/>
    </row>
    <row r="107" spans="1:42">
      <c r="A107" s="221"/>
      <c r="B107" s="221"/>
      <c r="C107" s="221"/>
      <c r="D107" s="221"/>
      <c r="E107" s="221"/>
      <c r="F107" s="221"/>
      <c r="G107" s="221"/>
      <c r="H107" s="221"/>
      <c r="I107" s="221"/>
      <c r="J107" s="221"/>
      <c r="K107" s="221"/>
      <c r="L107" s="221"/>
      <c r="M107" s="221"/>
      <c r="N107" s="243"/>
      <c r="O107" s="221"/>
      <c r="P107" s="221"/>
      <c r="Q107" s="221"/>
      <c r="R107" s="221"/>
      <c r="S107" s="221"/>
      <c r="T107" s="221"/>
      <c r="U107" s="221"/>
      <c r="V107" s="221"/>
      <c r="W107" s="221"/>
      <c r="X107" s="221"/>
      <c r="Y107" s="221"/>
      <c r="Z107" s="221"/>
      <c r="AA107" s="221"/>
      <c r="AB107" s="237"/>
      <c r="AC107" s="221"/>
      <c r="AD107" s="221"/>
      <c r="AE107" s="221"/>
      <c r="AF107" s="221"/>
      <c r="AG107" s="221"/>
      <c r="AH107" s="221"/>
      <c r="AI107" s="221"/>
      <c r="AN107" s="221"/>
      <c r="AP107" s="218"/>
    </row>
    <row r="108" spans="1:42">
      <c r="A108" s="221"/>
      <c r="B108" s="221"/>
      <c r="C108" s="221"/>
      <c r="D108" s="221"/>
      <c r="E108" s="221"/>
      <c r="F108" s="221"/>
      <c r="G108" s="221"/>
      <c r="H108" s="221"/>
      <c r="I108" s="221"/>
      <c r="J108" s="221"/>
      <c r="K108" s="221"/>
      <c r="L108" s="221"/>
      <c r="M108" s="221"/>
      <c r="N108" s="243"/>
      <c r="O108" s="221"/>
      <c r="P108" s="221"/>
      <c r="Q108" s="221"/>
      <c r="R108" s="221"/>
      <c r="S108" s="221"/>
      <c r="T108" s="221"/>
      <c r="U108" s="221"/>
      <c r="V108" s="221"/>
      <c r="W108" s="221"/>
      <c r="X108" s="221"/>
      <c r="Y108" s="221"/>
      <c r="Z108" s="221"/>
      <c r="AA108" s="221"/>
      <c r="AB108" s="237"/>
      <c r="AC108" s="221"/>
      <c r="AD108" s="221"/>
      <c r="AE108" s="221"/>
      <c r="AF108" s="221"/>
      <c r="AG108" s="221"/>
      <c r="AH108" s="221"/>
      <c r="AI108" s="221"/>
      <c r="AN108" s="221"/>
      <c r="AP108" s="218"/>
    </row>
    <row r="109" spans="1:42">
      <c r="A109" s="221"/>
      <c r="B109" s="221"/>
      <c r="C109" s="221"/>
      <c r="D109" s="221"/>
      <c r="E109" s="221"/>
      <c r="F109" s="221"/>
      <c r="G109" s="221"/>
      <c r="H109" s="221"/>
      <c r="I109" s="221"/>
      <c r="J109" s="221"/>
      <c r="K109" s="221"/>
      <c r="L109" s="221"/>
      <c r="M109" s="221"/>
      <c r="N109" s="243"/>
      <c r="O109" s="221"/>
      <c r="P109" s="221"/>
      <c r="Q109" s="221"/>
      <c r="R109" s="221"/>
      <c r="S109" s="221"/>
      <c r="T109" s="221"/>
      <c r="U109" s="221"/>
      <c r="V109" s="221"/>
      <c r="W109" s="221"/>
      <c r="X109" s="221"/>
      <c r="Y109" s="221"/>
      <c r="Z109" s="221"/>
      <c r="AA109" s="221"/>
      <c r="AB109" s="237"/>
      <c r="AC109" s="221"/>
      <c r="AD109" s="221"/>
      <c r="AE109" s="221"/>
      <c r="AF109" s="221"/>
      <c r="AG109" s="221"/>
      <c r="AH109" s="221"/>
      <c r="AI109" s="221"/>
      <c r="AN109" s="221"/>
      <c r="AP109" s="218"/>
    </row>
    <row r="110" spans="1:42">
      <c r="A110" s="221"/>
      <c r="B110" s="221"/>
      <c r="C110" s="221"/>
      <c r="D110" s="221"/>
      <c r="E110" s="221"/>
      <c r="F110" s="221"/>
      <c r="G110" s="221"/>
      <c r="H110" s="221"/>
      <c r="I110" s="221"/>
      <c r="J110" s="221"/>
      <c r="K110" s="221"/>
      <c r="L110" s="221"/>
      <c r="M110" s="221"/>
      <c r="N110" s="243"/>
      <c r="O110" s="221"/>
      <c r="P110" s="221"/>
      <c r="Q110" s="221"/>
      <c r="R110" s="221"/>
      <c r="S110" s="221"/>
      <c r="T110" s="221"/>
      <c r="U110" s="221"/>
      <c r="V110" s="221"/>
      <c r="W110" s="221"/>
      <c r="X110" s="221"/>
      <c r="Y110" s="221"/>
      <c r="Z110" s="221"/>
      <c r="AA110" s="221"/>
      <c r="AB110" s="237"/>
      <c r="AC110" s="221"/>
      <c r="AD110" s="221"/>
      <c r="AE110" s="221"/>
      <c r="AF110" s="221"/>
      <c r="AG110" s="221"/>
      <c r="AH110" s="221"/>
      <c r="AI110" s="221"/>
      <c r="AN110" s="221"/>
      <c r="AP110" s="218"/>
    </row>
    <row r="111" spans="1:42">
      <c r="A111" s="221"/>
      <c r="B111" s="221"/>
      <c r="C111" s="221"/>
      <c r="D111" s="221"/>
      <c r="E111" s="221"/>
      <c r="F111" s="221"/>
      <c r="G111" s="221"/>
      <c r="H111" s="221"/>
      <c r="I111" s="221"/>
      <c r="J111" s="221"/>
      <c r="K111" s="221"/>
      <c r="L111" s="221"/>
      <c r="M111" s="221"/>
      <c r="N111" s="243"/>
      <c r="O111" s="221"/>
      <c r="P111" s="221"/>
      <c r="Q111" s="221"/>
      <c r="R111" s="221"/>
      <c r="S111" s="221"/>
      <c r="T111" s="221"/>
      <c r="U111" s="221"/>
      <c r="V111" s="221"/>
      <c r="W111" s="221"/>
      <c r="X111" s="221"/>
      <c r="Y111" s="221"/>
      <c r="Z111" s="221"/>
      <c r="AA111" s="221"/>
      <c r="AB111" s="237"/>
      <c r="AC111" s="221"/>
      <c r="AD111" s="221"/>
      <c r="AE111" s="221"/>
      <c r="AF111" s="221"/>
      <c r="AG111" s="221"/>
      <c r="AH111" s="221"/>
      <c r="AI111" s="221"/>
      <c r="AN111" s="221"/>
      <c r="AP111" s="218"/>
    </row>
    <row r="112" spans="1:42">
      <c r="A112" s="221"/>
      <c r="B112" s="221"/>
      <c r="C112" s="221"/>
      <c r="D112" s="221"/>
      <c r="E112" s="221"/>
      <c r="F112" s="221"/>
      <c r="G112" s="221"/>
      <c r="H112" s="221"/>
      <c r="I112" s="221"/>
      <c r="J112" s="221"/>
      <c r="K112" s="221"/>
      <c r="L112" s="221"/>
      <c r="M112" s="221"/>
      <c r="N112" s="243"/>
      <c r="O112" s="221"/>
      <c r="P112" s="221"/>
      <c r="Q112" s="221"/>
      <c r="R112" s="221"/>
      <c r="S112" s="221"/>
      <c r="T112" s="221"/>
      <c r="U112" s="221"/>
      <c r="V112" s="221"/>
      <c r="W112" s="221"/>
      <c r="X112" s="221"/>
      <c r="Y112" s="221"/>
      <c r="Z112" s="221"/>
      <c r="AA112" s="221"/>
      <c r="AB112" s="237"/>
      <c r="AC112" s="221"/>
      <c r="AD112" s="221"/>
      <c r="AE112" s="221"/>
      <c r="AF112" s="221"/>
      <c r="AG112" s="221"/>
      <c r="AH112" s="221"/>
      <c r="AI112" s="221"/>
      <c r="AN112" s="221"/>
      <c r="AP112" s="218"/>
    </row>
    <row r="113" spans="1:42">
      <c r="A113" s="221"/>
      <c r="B113" s="221"/>
      <c r="C113" s="221"/>
      <c r="D113" s="221"/>
      <c r="E113" s="221"/>
      <c r="F113" s="221"/>
      <c r="G113" s="221"/>
      <c r="H113" s="221"/>
      <c r="I113" s="221"/>
      <c r="J113" s="221"/>
      <c r="K113" s="221"/>
      <c r="L113" s="221"/>
      <c r="M113" s="221"/>
      <c r="N113" s="243"/>
      <c r="O113" s="221"/>
      <c r="P113" s="221"/>
      <c r="Q113" s="221"/>
      <c r="R113" s="221"/>
      <c r="S113" s="221"/>
      <c r="T113" s="221"/>
      <c r="U113" s="221"/>
      <c r="V113" s="221"/>
      <c r="W113" s="221"/>
      <c r="X113" s="221"/>
      <c r="Y113" s="221"/>
      <c r="Z113" s="221"/>
      <c r="AA113" s="221"/>
      <c r="AB113" s="237"/>
      <c r="AC113" s="221"/>
      <c r="AD113" s="221"/>
      <c r="AE113" s="221"/>
      <c r="AF113" s="221"/>
      <c r="AG113" s="221"/>
      <c r="AH113" s="221"/>
      <c r="AI113" s="221"/>
      <c r="AN113" s="221"/>
      <c r="AP113" s="218"/>
    </row>
    <row r="114" spans="1:42">
      <c r="A114" s="221"/>
      <c r="B114" s="221"/>
      <c r="C114" s="221"/>
      <c r="D114" s="221"/>
      <c r="E114" s="221"/>
      <c r="F114" s="221"/>
      <c r="G114" s="221"/>
      <c r="H114" s="221"/>
      <c r="I114" s="221"/>
      <c r="J114" s="221"/>
      <c r="K114" s="221"/>
      <c r="L114" s="221"/>
      <c r="M114" s="221"/>
      <c r="N114" s="243"/>
      <c r="O114" s="221"/>
      <c r="P114" s="221"/>
      <c r="Q114" s="221"/>
      <c r="R114" s="221"/>
      <c r="S114" s="221"/>
      <c r="T114" s="221"/>
      <c r="U114" s="221"/>
      <c r="V114" s="221"/>
      <c r="W114" s="221"/>
      <c r="X114" s="221"/>
      <c r="Y114" s="221"/>
      <c r="Z114" s="221"/>
      <c r="AA114" s="221"/>
      <c r="AB114" s="237"/>
      <c r="AC114" s="221"/>
      <c r="AD114" s="221"/>
      <c r="AE114" s="221"/>
      <c r="AF114" s="221"/>
      <c r="AG114" s="221"/>
      <c r="AH114" s="221"/>
      <c r="AI114" s="221"/>
      <c r="AN114" s="221"/>
      <c r="AP114" s="218"/>
    </row>
    <row r="115" spans="1:42">
      <c r="A115" s="221"/>
      <c r="B115" s="221"/>
      <c r="C115" s="221"/>
      <c r="D115" s="221"/>
      <c r="E115" s="221"/>
      <c r="F115" s="221"/>
      <c r="G115" s="221"/>
      <c r="H115" s="221"/>
      <c r="I115" s="221"/>
      <c r="J115" s="221"/>
      <c r="K115" s="221"/>
      <c r="L115" s="221"/>
      <c r="M115" s="221"/>
      <c r="N115" s="243"/>
      <c r="O115" s="221"/>
      <c r="P115" s="221"/>
      <c r="Q115" s="221"/>
      <c r="R115" s="221"/>
      <c r="S115" s="221"/>
      <c r="T115" s="221"/>
      <c r="U115" s="221"/>
      <c r="V115" s="221"/>
      <c r="W115" s="221"/>
      <c r="X115" s="221"/>
      <c r="Y115" s="221"/>
      <c r="Z115" s="221"/>
      <c r="AA115" s="221"/>
      <c r="AB115" s="237"/>
      <c r="AC115" s="221"/>
      <c r="AD115" s="221"/>
      <c r="AE115" s="221"/>
      <c r="AF115" s="221"/>
      <c r="AG115" s="221"/>
      <c r="AH115" s="221"/>
      <c r="AI115" s="221"/>
      <c r="AN115" s="221"/>
      <c r="AP115" s="218"/>
    </row>
    <row r="116" spans="1:42">
      <c r="A116" s="221"/>
      <c r="B116" s="221"/>
      <c r="C116" s="221"/>
      <c r="D116" s="221"/>
      <c r="E116" s="221"/>
      <c r="F116" s="221"/>
      <c r="G116" s="221"/>
      <c r="H116" s="221"/>
      <c r="I116" s="221"/>
      <c r="J116" s="221"/>
      <c r="K116" s="221"/>
      <c r="L116" s="221"/>
      <c r="M116" s="221"/>
      <c r="N116" s="243"/>
      <c r="O116" s="221"/>
      <c r="P116" s="221"/>
      <c r="Q116" s="221"/>
      <c r="R116" s="221"/>
      <c r="S116" s="221"/>
      <c r="T116" s="221"/>
      <c r="U116" s="221"/>
      <c r="V116" s="221"/>
      <c r="W116" s="221"/>
      <c r="X116" s="221"/>
      <c r="Y116" s="221"/>
      <c r="Z116" s="221"/>
      <c r="AA116" s="221"/>
      <c r="AB116" s="237"/>
      <c r="AC116" s="221"/>
      <c r="AD116" s="221"/>
      <c r="AE116" s="221"/>
      <c r="AF116" s="221"/>
      <c r="AG116" s="221"/>
      <c r="AH116" s="221"/>
      <c r="AI116" s="221"/>
      <c r="AN116" s="221"/>
      <c r="AP116" s="218"/>
    </row>
    <row r="117" spans="1:42">
      <c r="A117" s="221"/>
      <c r="B117" s="221"/>
      <c r="C117" s="221"/>
      <c r="D117" s="221"/>
      <c r="E117" s="221"/>
      <c r="F117" s="221"/>
      <c r="G117" s="221"/>
      <c r="H117" s="221"/>
      <c r="I117" s="221"/>
      <c r="J117" s="221"/>
      <c r="K117" s="221"/>
      <c r="L117" s="221"/>
      <c r="M117" s="221"/>
      <c r="N117" s="243"/>
      <c r="O117" s="221"/>
      <c r="P117" s="221"/>
      <c r="Q117" s="221"/>
      <c r="R117" s="221"/>
      <c r="S117" s="221"/>
      <c r="T117" s="221"/>
      <c r="U117" s="221"/>
      <c r="V117" s="221"/>
      <c r="W117" s="221"/>
      <c r="X117" s="221"/>
      <c r="Y117" s="221"/>
      <c r="Z117" s="221"/>
      <c r="AA117" s="221"/>
      <c r="AB117" s="237"/>
      <c r="AC117" s="221"/>
      <c r="AD117" s="221"/>
      <c r="AE117" s="221"/>
      <c r="AF117" s="221"/>
      <c r="AG117" s="221"/>
      <c r="AH117" s="221"/>
      <c r="AI117" s="221"/>
      <c r="AN117" s="221"/>
      <c r="AP117" s="218"/>
    </row>
    <row r="118" spans="1:42">
      <c r="A118" s="221"/>
      <c r="B118" s="221"/>
      <c r="C118" s="221"/>
      <c r="D118" s="221"/>
      <c r="E118" s="221"/>
      <c r="F118" s="221"/>
      <c r="G118" s="221"/>
      <c r="H118" s="221"/>
      <c r="I118" s="221"/>
      <c r="J118" s="221"/>
      <c r="K118" s="221"/>
      <c r="L118" s="221"/>
      <c r="M118" s="221"/>
      <c r="N118" s="243"/>
      <c r="O118" s="221"/>
      <c r="P118" s="221"/>
      <c r="Q118" s="221"/>
      <c r="R118" s="221"/>
      <c r="S118" s="221"/>
      <c r="T118" s="221"/>
      <c r="U118" s="221"/>
      <c r="V118" s="221"/>
      <c r="W118" s="221"/>
      <c r="X118" s="221"/>
      <c r="Y118" s="221"/>
      <c r="Z118" s="221"/>
      <c r="AA118" s="221"/>
      <c r="AB118" s="237"/>
      <c r="AC118" s="221"/>
      <c r="AD118" s="221"/>
      <c r="AE118" s="221"/>
      <c r="AF118" s="221"/>
      <c r="AG118" s="221"/>
      <c r="AH118" s="221"/>
      <c r="AI118" s="221"/>
      <c r="AN118" s="221"/>
      <c r="AP118" s="218"/>
    </row>
    <row r="119" spans="1:42">
      <c r="A119" s="221"/>
      <c r="B119" s="221"/>
      <c r="C119" s="221"/>
      <c r="D119" s="221"/>
      <c r="E119" s="221"/>
      <c r="F119" s="221"/>
      <c r="G119" s="221"/>
      <c r="H119" s="221"/>
      <c r="I119" s="221"/>
      <c r="J119" s="221"/>
      <c r="K119" s="221"/>
      <c r="L119" s="221"/>
      <c r="M119" s="221"/>
      <c r="N119" s="243"/>
      <c r="O119" s="221"/>
      <c r="P119" s="221"/>
      <c r="Q119" s="221"/>
      <c r="R119" s="221"/>
      <c r="S119" s="221"/>
      <c r="T119" s="221"/>
      <c r="U119" s="221"/>
      <c r="V119" s="221"/>
      <c r="W119" s="221"/>
      <c r="X119" s="221"/>
      <c r="Y119" s="221"/>
      <c r="Z119" s="221"/>
      <c r="AA119" s="221"/>
      <c r="AB119" s="237"/>
      <c r="AC119" s="221"/>
      <c r="AD119" s="221"/>
      <c r="AE119" s="221"/>
      <c r="AF119" s="221"/>
      <c r="AG119" s="221"/>
      <c r="AH119" s="221"/>
      <c r="AI119" s="221"/>
      <c r="AN119" s="221"/>
      <c r="AP119" s="218"/>
    </row>
    <row r="120" spans="1:42">
      <c r="A120" s="221"/>
      <c r="B120" s="221"/>
      <c r="C120" s="221"/>
      <c r="D120" s="221"/>
      <c r="E120" s="221"/>
      <c r="F120" s="221"/>
      <c r="G120" s="221"/>
      <c r="H120" s="221"/>
      <c r="I120" s="221"/>
      <c r="J120" s="221"/>
      <c r="K120" s="221"/>
      <c r="L120" s="221"/>
      <c r="M120" s="221"/>
      <c r="N120" s="243"/>
      <c r="O120" s="221"/>
      <c r="P120" s="221"/>
      <c r="Q120" s="221"/>
      <c r="R120" s="221"/>
      <c r="S120" s="221"/>
      <c r="T120" s="221"/>
      <c r="U120" s="221"/>
      <c r="V120" s="221"/>
      <c r="W120" s="221"/>
      <c r="X120" s="221"/>
      <c r="Y120" s="221"/>
      <c r="Z120" s="221"/>
      <c r="AA120" s="221"/>
      <c r="AB120" s="237"/>
      <c r="AC120" s="221"/>
      <c r="AD120" s="221"/>
      <c r="AE120" s="221"/>
      <c r="AF120" s="221"/>
      <c r="AG120" s="221"/>
      <c r="AH120" s="221"/>
      <c r="AI120" s="221"/>
      <c r="AN120" s="221"/>
      <c r="AP120" s="218"/>
    </row>
    <row r="121" spans="1:42">
      <c r="A121" s="221"/>
      <c r="B121" s="221"/>
      <c r="C121" s="221"/>
      <c r="D121" s="221"/>
      <c r="E121" s="221"/>
      <c r="F121" s="221"/>
      <c r="G121" s="221"/>
      <c r="H121" s="221"/>
      <c r="I121" s="221"/>
      <c r="J121" s="221"/>
      <c r="K121" s="221"/>
      <c r="L121" s="221"/>
      <c r="M121" s="221"/>
      <c r="N121" s="243"/>
      <c r="O121" s="221"/>
      <c r="P121" s="221"/>
      <c r="Q121" s="221"/>
      <c r="R121" s="221"/>
      <c r="S121" s="221"/>
      <c r="T121" s="221"/>
      <c r="U121" s="221"/>
      <c r="V121" s="221"/>
      <c r="W121" s="221"/>
      <c r="X121" s="221"/>
      <c r="Y121" s="221"/>
      <c r="Z121" s="221"/>
      <c r="AA121" s="221"/>
      <c r="AB121" s="237"/>
      <c r="AC121" s="221"/>
      <c r="AD121" s="221"/>
      <c r="AE121" s="221"/>
      <c r="AF121" s="221"/>
      <c r="AG121" s="221"/>
      <c r="AH121" s="221"/>
      <c r="AI121" s="221"/>
      <c r="AN121" s="221"/>
      <c r="AP121" s="218"/>
    </row>
    <row r="122" spans="1:42">
      <c r="A122" s="221"/>
      <c r="B122" s="221"/>
      <c r="C122" s="221"/>
      <c r="D122" s="221"/>
      <c r="E122" s="221"/>
      <c r="F122" s="221"/>
      <c r="G122" s="221"/>
      <c r="H122" s="221"/>
      <c r="I122" s="221"/>
      <c r="J122" s="221"/>
      <c r="K122" s="221"/>
      <c r="L122" s="221"/>
      <c r="M122" s="221"/>
      <c r="N122" s="243"/>
      <c r="O122" s="221"/>
      <c r="P122" s="221"/>
      <c r="Q122" s="221"/>
      <c r="R122" s="221"/>
      <c r="S122" s="221"/>
      <c r="T122" s="221"/>
      <c r="U122" s="221"/>
      <c r="V122" s="221"/>
      <c r="W122" s="221"/>
      <c r="X122" s="221"/>
      <c r="Y122" s="221"/>
      <c r="Z122" s="221"/>
      <c r="AA122" s="221"/>
      <c r="AB122" s="237"/>
      <c r="AC122" s="221"/>
      <c r="AD122" s="221"/>
      <c r="AE122" s="221"/>
      <c r="AF122" s="221"/>
      <c r="AG122" s="221"/>
      <c r="AH122" s="221"/>
      <c r="AI122" s="221"/>
      <c r="AN122" s="221"/>
      <c r="AP122" s="218"/>
    </row>
    <row r="123" spans="1:42">
      <c r="A123" s="221"/>
      <c r="B123" s="221"/>
      <c r="C123" s="221"/>
      <c r="D123" s="221"/>
      <c r="E123" s="221"/>
      <c r="F123" s="221"/>
      <c r="G123" s="221"/>
      <c r="H123" s="221"/>
      <c r="I123" s="221"/>
      <c r="J123" s="221"/>
      <c r="K123" s="221"/>
      <c r="L123" s="221"/>
      <c r="M123" s="221"/>
      <c r="N123" s="243"/>
      <c r="O123" s="221"/>
      <c r="P123" s="221"/>
      <c r="Q123" s="221"/>
      <c r="R123" s="221"/>
      <c r="S123" s="221"/>
      <c r="T123" s="221"/>
      <c r="U123" s="221"/>
      <c r="V123" s="221"/>
      <c r="W123" s="221"/>
      <c r="X123" s="221"/>
      <c r="Y123" s="221"/>
      <c r="Z123" s="221"/>
      <c r="AA123" s="221"/>
      <c r="AB123" s="237"/>
      <c r="AC123" s="221"/>
      <c r="AD123" s="221"/>
      <c r="AE123" s="221"/>
      <c r="AF123" s="221"/>
      <c r="AG123" s="221"/>
      <c r="AH123" s="221"/>
      <c r="AI123" s="221"/>
      <c r="AN123" s="221"/>
      <c r="AP123" s="218"/>
    </row>
    <row r="124" spans="1:42">
      <c r="A124" s="221"/>
      <c r="B124" s="221"/>
      <c r="C124" s="221"/>
      <c r="D124" s="221"/>
      <c r="E124" s="221"/>
      <c r="F124" s="221"/>
      <c r="G124" s="221"/>
      <c r="H124" s="221"/>
      <c r="I124" s="221"/>
      <c r="J124" s="221"/>
      <c r="K124" s="221"/>
      <c r="L124" s="221"/>
      <c r="M124" s="221"/>
      <c r="N124" s="243"/>
      <c r="O124" s="221"/>
      <c r="P124" s="221"/>
      <c r="Q124" s="221"/>
      <c r="R124" s="221"/>
      <c r="S124" s="221"/>
      <c r="T124" s="221"/>
      <c r="U124" s="221"/>
      <c r="V124" s="221"/>
      <c r="W124" s="221"/>
      <c r="X124" s="221"/>
      <c r="Y124" s="221"/>
      <c r="Z124" s="221"/>
      <c r="AA124" s="221"/>
      <c r="AB124" s="237"/>
      <c r="AC124" s="221"/>
      <c r="AD124" s="221"/>
      <c r="AE124" s="221"/>
      <c r="AF124" s="221"/>
      <c r="AG124" s="221"/>
      <c r="AH124" s="221"/>
      <c r="AI124" s="221"/>
      <c r="AN124" s="221"/>
      <c r="AP124" s="218"/>
    </row>
    <row r="125" spans="1:42">
      <c r="A125" s="221"/>
      <c r="B125" s="221"/>
      <c r="C125" s="221"/>
      <c r="D125" s="221"/>
      <c r="E125" s="221"/>
      <c r="F125" s="221"/>
      <c r="G125" s="221"/>
      <c r="H125" s="221"/>
      <c r="I125" s="221"/>
      <c r="J125" s="221"/>
      <c r="K125" s="221"/>
      <c r="L125" s="221"/>
      <c r="M125" s="221"/>
      <c r="N125" s="243"/>
      <c r="O125" s="221"/>
      <c r="P125" s="221"/>
      <c r="Q125" s="221"/>
      <c r="R125" s="221"/>
      <c r="S125" s="221"/>
      <c r="T125" s="221"/>
      <c r="U125" s="221"/>
      <c r="V125" s="221"/>
      <c r="W125" s="221"/>
      <c r="X125" s="221"/>
      <c r="Y125" s="221"/>
      <c r="Z125" s="221"/>
      <c r="AA125" s="221"/>
      <c r="AB125" s="237"/>
      <c r="AC125" s="221"/>
      <c r="AD125" s="221"/>
      <c r="AE125" s="221"/>
      <c r="AF125" s="221"/>
      <c r="AG125" s="221"/>
      <c r="AH125" s="221"/>
      <c r="AI125" s="221"/>
      <c r="AN125" s="221"/>
      <c r="AP125" s="218"/>
    </row>
    <row r="126" spans="1:42">
      <c r="A126" s="221"/>
      <c r="B126" s="221"/>
      <c r="C126" s="221"/>
      <c r="D126" s="221"/>
      <c r="E126" s="221"/>
      <c r="F126" s="221"/>
      <c r="G126" s="221"/>
      <c r="H126" s="221"/>
      <c r="I126" s="221"/>
      <c r="J126" s="221"/>
      <c r="K126" s="221"/>
      <c r="L126" s="221"/>
      <c r="M126" s="221"/>
      <c r="N126" s="243"/>
      <c r="O126" s="221"/>
      <c r="P126" s="221"/>
      <c r="Q126" s="221"/>
      <c r="R126" s="221"/>
      <c r="S126" s="221"/>
      <c r="T126" s="221"/>
      <c r="U126" s="221"/>
      <c r="V126" s="221"/>
      <c r="W126" s="221"/>
      <c r="X126" s="221"/>
      <c r="Y126" s="221"/>
      <c r="Z126" s="221"/>
      <c r="AA126" s="221"/>
      <c r="AB126" s="237"/>
      <c r="AC126" s="221"/>
      <c r="AD126" s="221"/>
      <c r="AE126" s="221"/>
      <c r="AF126" s="221"/>
      <c r="AG126" s="221"/>
      <c r="AH126" s="221"/>
      <c r="AI126" s="221"/>
      <c r="AN126" s="221"/>
      <c r="AP126" s="218"/>
    </row>
    <row r="127" spans="1:42">
      <c r="A127" s="221"/>
      <c r="B127" s="221"/>
      <c r="C127" s="221"/>
      <c r="D127" s="221"/>
      <c r="E127" s="221"/>
      <c r="F127" s="221"/>
      <c r="G127" s="221"/>
      <c r="H127" s="221"/>
      <c r="I127" s="221"/>
      <c r="J127" s="221"/>
      <c r="K127" s="221"/>
      <c r="L127" s="221"/>
      <c r="M127" s="221"/>
      <c r="N127" s="243"/>
      <c r="O127" s="221"/>
      <c r="P127" s="221"/>
      <c r="Q127" s="221"/>
      <c r="R127" s="221"/>
      <c r="S127" s="221"/>
      <c r="T127" s="221"/>
      <c r="U127" s="221"/>
      <c r="V127" s="221"/>
      <c r="W127" s="221"/>
      <c r="X127" s="221"/>
      <c r="Y127" s="221"/>
      <c r="Z127" s="221"/>
      <c r="AA127" s="221"/>
      <c r="AB127" s="237"/>
      <c r="AC127" s="221"/>
      <c r="AD127" s="221"/>
      <c r="AE127" s="221"/>
      <c r="AF127" s="221"/>
      <c r="AG127" s="221"/>
      <c r="AH127" s="221"/>
      <c r="AI127" s="221"/>
      <c r="AN127" s="221"/>
      <c r="AP127" s="218"/>
    </row>
    <row r="128" spans="1:42">
      <c r="A128" s="221"/>
      <c r="B128" s="221"/>
      <c r="C128" s="221"/>
      <c r="D128" s="221"/>
      <c r="E128" s="221"/>
      <c r="F128" s="221"/>
      <c r="G128" s="221"/>
      <c r="H128" s="221"/>
      <c r="I128" s="221"/>
      <c r="J128" s="221"/>
      <c r="K128" s="221"/>
      <c r="L128" s="221"/>
      <c r="M128" s="221"/>
      <c r="N128" s="243"/>
      <c r="O128" s="221"/>
      <c r="P128" s="221"/>
      <c r="Q128" s="221"/>
      <c r="R128" s="221"/>
      <c r="S128" s="221"/>
      <c r="T128" s="221"/>
      <c r="U128" s="221"/>
      <c r="V128" s="221"/>
      <c r="W128" s="221"/>
      <c r="X128" s="221"/>
      <c r="Y128" s="221"/>
      <c r="Z128" s="221"/>
      <c r="AA128" s="221"/>
      <c r="AB128" s="237"/>
      <c r="AC128" s="221"/>
      <c r="AD128" s="221"/>
      <c r="AE128" s="221"/>
      <c r="AF128" s="221"/>
      <c r="AG128" s="221"/>
      <c r="AH128" s="221"/>
      <c r="AI128" s="221"/>
      <c r="AN128" s="221"/>
      <c r="AP128" s="218"/>
    </row>
    <row r="129" spans="1:42">
      <c r="A129" s="221"/>
      <c r="B129" s="221"/>
      <c r="C129" s="221"/>
      <c r="D129" s="221"/>
      <c r="E129" s="221"/>
      <c r="F129" s="221"/>
      <c r="G129" s="221"/>
      <c r="H129" s="221"/>
      <c r="I129" s="221"/>
      <c r="J129" s="221"/>
      <c r="K129" s="221"/>
      <c r="L129" s="221"/>
      <c r="M129" s="221"/>
      <c r="N129" s="243"/>
      <c r="O129" s="221"/>
      <c r="P129" s="221"/>
      <c r="Q129" s="221"/>
      <c r="R129" s="221"/>
      <c r="S129" s="221"/>
      <c r="T129" s="221"/>
      <c r="U129" s="221"/>
      <c r="V129" s="221"/>
      <c r="W129" s="221"/>
      <c r="X129" s="221"/>
      <c r="Y129" s="221"/>
      <c r="Z129" s="221"/>
      <c r="AA129" s="221"/>
      <c r="AB129" s="237"/>
      <c r="AC129" s="221"/>
      <c r="AD129" s="221"/>
      <c r="AE129" s="221"/>
      <c r="AF129" s="221"/>
      <c r="AG129" s="221"/>
      <c r="AH129" s="221"/>
      <c r="AI129" s="221"/>
      <c r="AN129" s="221"/>
      <c r="AP129" s="218"/>
    </row>
    <row r="130" spans="1:42">
      <c r="A130" s="221"/>
      <c r="B130" s="221"/>
      <c r="C130" s="221"/>
      <c r="D130" s="221"/>
      <c r="E130" s="221"/>
      <c r="F130" s="221"/>
      <c r="G130" s="221"/>
      <c r="H130" s="221"/>
      <c r="I130" s="221"/>
      <c r="J130" s="221"/>
      <c r="K130" s="221"/>
      <c r="L130" s="221"/>
      <c r="M130" s="221"/>
      <c r="N130" s="243"/>
      <c r="O130" s="221"/>
      <c r="P130" s="221"/>
      <c r="Q130" s="221"/>
      <c r="R130" s="221"/>
      <c r="S130" s="221"/>
      <c r="T130" s="221"/>
      <c r="U130" s="221"/>
      <c r="V130" s="221"/>
      <c r="W130" s="221"/>
      <c r="X130" s="221"/>
      <c r="Y130" s="221"/>
      <c r="Z130" s="221"/>
      <c r="AA130" s="221"/>
      <c r="AB130" s="237"/>
      <c r="AC130" s="221"/>
      <c r="AD130" s="221"/>
      <c r="AE130" s="221"/>
      <c r="AF130" s="221"/>
      <c r="AG130" s="221"/>
      <c r="AH130" s="221"/>
      <c r="AI130" s="221"/>
      <c r="AN130" s="221"/>
      <c r="AP130" s="218"/>
    </row>
    <row r="131" spans="1:42">
      <c r="A131" s="221"/>
      <c r="B131" s="221"/>
      <c r="C131" s="221"/>
      <c r="D131" s="221"/>
      <c r="E131" s="221"/>
      <c r="F131" s="221"/>
      <c r="G131" s="221"/>
      <c r="H131" s="221"/>
      <c r="I131" s="221"/>
      <c r="J131" s="221"/>
      <c r="K131" s="221"/>
      <c r="L131" s="221"/>
      <c r="M131" s="221"/>
      <c r="N131" s="243"/>
      <c r="O131" s="221"/>
      <c r="P131" s="221"/>
      <c r="Q131" s="221"/>
      <c r="R131" s="221"/>
      <c r="S131" s="221"/>
      <c r="T131" s="221"/>
      <c r="U131" s="221"/>
      <c r="V131" s="221"/>
      <c r="W131" s="221"/>
      <c r="X131" s="221"/>
      <c r="Y131" s="221"/>
      <c r="Z131" s="221"/>
      <c r="AA131" s="221"/>
      <c r="AB131" s="237"/>
      <c r="AC131" s="221"/>
      <c r="AD131" s="221"/>
      <c r="AE131" s="221"/>
      <c r="AF131" s="221"/>
      <c r="AG131" s="221"/>
      <c r="AH131" s="221"/>
      <c r="AI131" s="221"/>
      <c r="AN131" s="221"/>
      <c r="AP131" s="218"/>
    </row>
    <row r="132" spans="1:42">
      <c r="A132" s="221"/>
      <c r="B132" s="221"/>
      <c r="C132" s="221"/>
      <c r="D132" s="221"/>
      <c r="E132" s="221"/>
      <c r="F132" s="221"/>
      <c r="G132" s="221"/>
      <c r="H132" s="221"/>
      <c r="I132" s="221"/>
      <c r="J132" s="221"/>
      <c r="K132" s="221"/>
      <c r="L132" s="221"/>
      <c r="M132" s="221"/>
      <c r="N132" s="243"/>
      <c r="O132" s="221"/>
      <c r="P132" s="221"/>
      <c r="Q132" s="221"/>
      <c r="R132" s="221"/>
      <c r="S132" s="221"/>
      <c r="T132" s="221"/>
      <c r="U132" s="221"/>
      <c r="V132" s="221"/>
      <c r="W132" s="221"/>
      <c r="X132" s="221"/>
      <c r="Y132" s="221"/>
      <c r="Z132" s="221"/>
      <c r="AA132" s="221"/>
      <c r="AB132" s="237"/>
      <c r="AC132" s="221"/>
      <c r="AD132" s="221"/>
      <c r="AE132" s="221"/>
      <c r="AF132" s="221"/>
      <c r="AG132" s="221"/>
      <c r="AH132" s="221"/>
      <c r="AI132" s="221"/>
      <c r="AN132" s="221"/>
      <c r="AP132" s="218"/>
    </row>
    <row r="133" spans="1:42">
      <c r="A133" s="221"/>
      <c r="B133" s="221"/>
      <c r="C133" s="221"/>
      <c r="D133" s="221"/>
      <c r="E133" s="221"/>
      <c r="F133" s="221"/>
      <c r="G133" s="221"/>
      <c r="H133" s="221"/>
      <c r="I133" s="221"/>
      <c r="J133" s="221"/>
      <c r="K133" s="221"/>
      <c r="L133" s="221"/>
      <c r="M133" s="221"/>
      <c r="N133" s="243"/>
      <c r="O133" s="221"/>
      <c r="P133" s="221"/>
      <c r="Q133" s="221"/>
      <c r="R133" s="221"/>
      <c r="S133" s="221"/>
      <c r="T133" s="221"/>
      <c r="U133" s="221"/>
      <c r="V133" s="221"/>
      <c r="W133" s="221"/>
      <c r="X133" s="221"/>
      <c r="Y133" s="221"/>
      <c r="Z133" s="221"/>
      <c r="AA133" s="221"/>
      <c r="AB133" s="237"/>
      <c r="AC133" s="221"/>
      <c r="AD133" s="221"/>
      <c r="AE133" s="221"/>
      <c r="AF133" s="221"/>
      <c r="AG133" s="221"/>
      <c r="AH133" s="221"/>
      <c r="AI133" s="221"/>
      <c r="AN133" s="221"/>
      <c r="AP133" s="218"/>
    </row>
    <row r="134" spans="1:42">
      <c r="A134" s="221"/>
      <c r="B134" s="221"/>
      <c r="C134" s="221"/>
      <c r="D134" s="221"/>
      <c r="E134" s="221"/>
      <c r="F134" s="221"/>
      <c r="G134" s="221"/>
      <c r="H134" s="221"/>
      <c r="I134" s="221"/>
      <c r="J134" s="221"/>
      <c r="K134" s="221"/>
      <c r="L134" s="221"/>
      <c r="M134" s="221"/>
      <c r="N134" s="243"/>
      <c r="O134" s="221"/>
      <c r="P134" s="221"/>
      <c r="Q134" s="221"/>
      <c r="R134" s="221"/>
      <c r="S134" s="221"/>
      <c r="T134" s="221"/>
      <c r="U134" s="221"/>
      <c r="V134" s="221"/>
      <c r="W134" s="221"/>
      <c r="X134" s="221"/>
      <c r="Y134" s="221"/>
      <c r="Z134" s="221"/>
      <c r="AA134" s="221"/>
      <c r="AB134" s="237"/>
      <c r="AC134" s="221"/>
      <c r="AD134" s="221"/>
      <c r="AE134" s="221"/>
      <c r="AF134" s="221"/>
      <c r="AG134" s="221"/>
      <c r="AH134" s="221"/>
      <c r="AI134" s="221"/>
      <c r="AN134" s="221"/>
      <c r="AP134" s="218"/>
    </row>
    <row r="135" spans="1:42">
      <c r="A135" s="221"/>
      <c r="B135" s="221"/>
      <c r="C135" s="221"/>
      <c r="D135" s="221"/>
      <c r="E135" s="221"/>
      <c r="F135" s="221"/>
      <c r="G135" s="221"/>
      <c r="H135" s="221"/>
      <c r="I135" s="221"/>
      <c r="J135" s="221"/>
      <c r="K135" s="221"/>
      <c r="L135" s="221"/>
      <c r="M135" s="221"/>
      <c r="N135" s="243"/>
      <c r="O135" s="221"/>
      <c r="P135" s="221"/>
      <c r="Q135" s="221"/>
      <c r="R135" s="221"/>
      <c r="S135" s="221"/>
      <c r="T135" s="221"/>
      <c r="U135" s="221"/>
      <c r="V135" s="221"/>
      <c r="W135" s="221"/>
      <c r="X135" s="221"/>
      <c r="Y135" s="221"/>
      <c r="Z135" s="221"/>
      <c r="AA135" s="221"/>
      <c r="AB135" s="237"/>
      <c r="AC135" s="221"/>
      <c r="AD135" s="221"/>
      <c r="AE135" s="221"/>
      <c r="AF135" s="221"/>
      <c r="AG135" s="221"/>
      <c r="AH135" s="221"/>
      <c r="AI135" s="221"/>
      <c r="AN135" s="221"/>
      <c r="AP135" s="218"/>
    </row>
    <row r="136" spans="1:42">
      <c r="A136" s="221"/>
      <c r="B136" s="221"/>
      <c r="C136" s="221"/>
      <c r="D136" s="221"/>
      <c r="E136" s="221"/>
      <c r="F136" s="221"/>
      <c r="G136" s="221"/>
      <c r="H136" s="221"/>
      <c r="I136" s="221"/>
      <c r="J136" s="221"/>
      <c r="K136" s="221"/>
      <c r="L136" s="221"/>
      <c r="M136" s="221"/>
      <c r="N136" s="243"/>
      <c r="O136" s="221"/>
      <c r="P136" s="221"/>
      <c r="Q136" s="221"/>
      <c r="R136" s="221"/>
      <c r="S136" s="221"/>
      <c r="T136" s="221"/>
      <c r="U136" s="221"/>
      <c r="V136" s="221"/>
      <c r="W136" s="221"/>
      <c r="X136" s="221"/>
      <c r="Y136" s="221"/>
      <c r="Z136" s="221"/>
      <c r="AA136" s="221"/>
      <c r="AB136" s="237"/>
      <c r="AC136" s="221"/>
      <c r="AD136" s="221"/>
      <c r="AE136" s="221"/>
      <c r="AF136" s="221"/>
      <c r="AG136" s="221"/>
      <c r="AH136" s="221"/>
      <c r="AI136" s="221"/>
      <c r="AN136" s="221"/>
      <c r="AP136" s="218"/>
    </row>
    <row r="137" spans="1:42">
      <c r="A137" s="221"/>
      <c r="B137" s="221"/>
      <c r="C137" s="221"/>
      <c r="D137" s="221"/>
      <c r="E137" s="221"/>
      <c r="F137" s="221"/>
      <c r="G137" s="221"/>
      <c r="H137" s="221"/>
      <c r="I137" s="221"/>
      <c r="J137" s="221"/>
      <c r="K137" s="221"/>
      <c r="L137" s="221"/>
      <c r="M137" s="221"/>
      <c r="N137" s="243"/>
      <c r="O137" s="221"/>
      <c r="P137" s="221"/>
      <c r="Q137" s="221"/>
      <c r="R137" s="221"/>
      <c r="S137" s="221"/>
      <c r="T137" s="221"/>
      <c r="U137" s="221"/>
      <c r="V137" s="221"/>
      <c r="W137" s="221"/>
      <c r="X137" s="221"/>
      <c r="Y137" s="221"/>
      <c r="Z137" s="221"/>
      <c r="AA137" s="221"/>
      <c r="AB137" s="237"/>
      <c r="AC137" s="221"/>
      <c r="AD137" s="221"/>
      <c r="AE137" s="221"/>
      <c r="AF137" s="221"/>
      <c r="AG137" s="221"/>
      <c r="AH137" s="221"/>
      <c r="AI137" s="221"/>
      <c r="AN137" s="221"/>
      <c r="AP137" s="218"/>
    </row>
    <row r="138" spans="1:42">
      <c r="A138" s="221"/>
      <c r="B138" s="221"/>
      <c r="C138" s="221"/>
      <c r="D138" s="221"/>
      <c r="E138" s="221"/>
      <c r="F138" s="221"/>
      <c r="G138" s="221"/>
      <c r="H138" s="221"/>
      <c r="I138" s="221"/>
      <c r="J138" s="221"/>
      <c r="K138" s="221"/>
      <c r="L138" s="221"/>
      <c r="M138" s="221"/>
      <c r="N138" s="243"/>
      <c r="O138" s="221"/>
      <c r="P138" s="221"/>
      <c r="Q138" s="221"/>
      <c r="R138" s="221"/>
      <c r="S138" s="221"/>
      <c r="T138" s="221"/>
      <c r="U138" s="221"/>
      <c r="V138" s="221"/>
      <c r="W138" s="221"/>
      <c r="X138" s="221"/>
      <c r="Y138" s="221"/>
      <c r="Z138" s="221"/>
      <c r="AA138" s="221"/>
      <c r="AB138" s="237"/>
      <c r="AC138" s="221"/>
      <c r="AD138" s="221"/>
      <c r="AE138" s="221"/>
      <c r="AF138" s="221"/>
      <c r="AG138" s="221"/>
      <c r="AH138" s="221"/>
      <c r="AI138" s="221"/>
      <c r="AN138" s="221"/>
      <c r="AP138" s="218"/>
    </row>
    <row r="139" spans="1:42">
      <c r="A139" s="221"/>
      <c r="B139" s="221"/>
      <c r="C139" s="221"/>
      <c r="D139" s="221"/>
      <c r="E139" s="221"/>
      <c r="F139" s="221"/>
      <c r="G139" s="221"/>
      <c r="H139" s="221"/>
      <c r="I139" s="221"/>
      <c r="J139" s="221"/>
      <c r="K139" s="221"/>
      <c r="L139" s="221"/>
      <c r="M139" s="221"/>
      <c r="N139" s="243"/>
      <c r="O139" s="221"/>
      <c r="P139" s="221"/>
      <c r="Q139" s="221"/>
      <c r="R139" s="221"/>
      <c r="S139" s="221"/>
      <c r="T139" s="221"/>
      <c r="U139" s="221"/>
      <c r="V139" s="221"/>
      <c r="W139" s="221"/>
      <c r="X139" s="221"/>
      <c r="Y139" s="221"/>
      <c r="Z139" s="221"/>
      <c r="AA139" s="221"/>
      <c r="AB139" s="237"/>
      <c r="AC139" s="221"/>
      <c r="AD139" s="221"/>
      <c r="AE139" s="221"/>
      <c r="AF139" s="221"/>
      <c r="AG139" s="221"/>
      <c r="AH139" s="221"/>
      <c r="AI139" s="221"/>
      <c r="AN139" s="221"/>
      <c r="AP139" s="218"/>
    </row>
    <row r="140" spans="1:42">
      <c r="A140" s="221"/>
      <c r="B140" s="221"/>
      <c r="C140" s="221"/>
      <c r="D140" s="221"/>
      <c r="E140" s="221"/>
      <c r="F140" s="221"/>
      <c r="G140" s="221"/>
      <c r="H140" s="221"/>
      <c r="I140" s="221"/>
      <c r="J140" s="221"/>
      <c r="K140" s="221"/>
      <c r="L140" s="221"/>
      <c r="M140" s="221"/>
      <c r="N140" s="243"/>
      <c r="O140" s="221"/>
      <c r="P140" s="221"/>
      <c r="Q140" s="221"/>
      <c r="R140" s="221"/>
      <c r="S140" s="221"/>
      <c r="T140" s="221"/>
      <c r="U140" s="221"/>
      <c r="V140" s="221"/>
      <c r="W140" s="221"/>
      <c r="X140" s="221"/>
      <c r="Y140" s="221"/>
      <c r="Z140" s="221"/>
      <c r="AA140" s="221"/>
      <c r="AB140" s="237"/>
      <c r="AC140" s="221"/>
      <c r="AD140" s="221"/>
      <c r="AE140" s="221"/>
      <c r="AF140" s="221"/>
      <c r="AG140" s="221"/>
      <c r="AH140" s="221"/>
      <c r="AI140" s="221"/>
      <c r="AN140" s="221"/>
      <c r="AP140" s="218"/>
    </row>
    <row r="141" spans="1:42">
      <c r="A141" s="221"/>
      <c r="B141" s="221"/>
      <c r="C141" s="221"/>
      <c r="D141" s="221"/>
      <c r="E141" s="221"/>
      <c r="F141" s="221"/>
      <c r="G141" s="221"/>
      <c r="H141" s="221"/>
      <c r="I141" s="221"/>
      <c r="J141" s="221"/>
      <c r="K141" s="221"/>
      <c r="L141" s="221"/>
      <c r="M141" s="221"/>
      <c r="N141" s="243"/>
      <c r="O141" s="221"/>
      <c r="P141" s="221"/>
      <c r="Q141" s="221"/>
      <c r="R141" s="221"/>
      <c r="S141" s="221"/>
      <c r="T141" s="221"/>
      <c r="U141" s="221"/>
      <c r="V141" s="221"/>
      <c r="W141" s="221"/>
      <c r="X141" s="221"/>
      <c r="Y141" s="221"/>
      <c r="Z141" s="221"/>
      <c r="AA141" s="221"/>
      <c r="AB141" s="237"/>
      <c r="AC141" s="221"/>
      <c r="AD141" s="221"/>
      <c r="AE141" s="221"/>
      <c r="AF141" s="221"/>
      <c r="AG141" s="221"/>
      <c r="AH141" s="221"/>
      <c r="AI141" s="221"/>
      <c r="AN141" s="221"/>
      <c r="AP141" s="218"/>
    </row>
    <row r="142" spans="1:42">
      <c r="A142" s="221"/>
      <c r="B142" s="221"/>
      <c r="C142" s="221"/>
      <c r="D142" s="221"/>
      <c r="E142" s="221"/>
      <c r="F142" s="221"/>
      <c r="G142" s="221"/>
      <c r="H142" s="221"/>
      <c r="I142" s="221"/>
      <c r="J142" s="221"/>
      <c r="K142" s="221"/>
      <c r="L142" s="221"/>
      <c r="M142" s="221"/>
      <c r="N142" s="243"/>
      <c r="O142" s="221"/>
      <c r="P142" s="221"/>
      <c r="Q142" s="221"/>
      <c r="R142" s="221"/>
      <c r="S142" s="221"/>
      <c r="T142" s="221"/>
      <c r="U142" s="221"/>
      <c r="V142" s="221"/>
      <c r="W142" s="221"/>
      <c r="X142" s="221"/>
      <c r="Y142" s="221"/>
      <c r="Z142" s="221"/>
      <c r="AA142" s="221"/>
      <c r="AB142" s="237"/>
      <c r="AC142" s="221"/>
      <c r="AD142" s="221"/>
      <c r="AE142" s="221"/>
      <c r="AF142" s="221"/>
      <c r="AG142" s="221"/>
      <c r="AH142" s="221"/>
      <c r="AI142" s="221"/>
      <c r="AN142" s="221"/>
      <c r="AP142" s="218"/>
    </row>
    <row r="143" spans="1:42">
      <c r="A143" s="221"/>
      <c r="B143" s="221"/>
      <c r="C143" s="221"/>
      <c r="D143" s="221"/>
      <c r="E143" s="221"/>
      <c r="F143" s="221"/>
      <c r="G143" s="221"/>
      <c r="H143" s="221"/>
      <c r="I143" s="221"/>
      <c r="J143" s="221"/>
      <c r="K143" s="221"/>
      <c r="L143" s="221"/>
      <c r="M143" s="221"/>
      <c r="N143" s="243"/>
      <c r="O143" s="221"/>
      <c r="P143" s="221"/>
      <c r="Q143" s="221"/>
      <c r="R143" s="221"/>
      <c r="S143" s="221"/>
      <c r="T143" s="221"/>
      <c r="U143" s="221"/>
      <c r="V143" s="221"/>
      <c r="W143" s="221"/>
      <c r="X143" s="221"/>
      <c r="Y143" s="221"/>
      <c r="Z143" s="221"/>
      <c r="AA143" s="221"/>
      <c r="AB143" s="237"/>
      <c r="AC143" s="221"/>
      <c r="AD143" s="221"/>
      <c r="AE143" s="221"/>
      <c r="AF143" s="221"/>
      <c r="AG143" s="221"/>
      <c r="AH143" s="221"/>
      <c r="AI143" s="221"/>
      <c r="AN143" s="221"/>
      <c r="AP143" s="218"/>
    </row>
    <row r="144" spans="1:42">
      <c r="A144" s="221"/>
      <c r="B144" s="221"/>
      <c r="C144" s="221"/>
      <c r="D144" s="221"/>
      <c r="E144" s="221"/>
      <c r="F144" s="221"/>
      <c r="G144" s="221"/>
      <c r="H144" s="221"/>
      <c r="I144" s="221"/>
      <c r="J144" s="221"/>
      <c r="K144" s="221"/>
      <c r="L144" s="221"/>
      <c r="M144" s="221"/>
      <c r="N144" s="243"/>
      <c r="O144" s="221"/>
      <c r="P144" s="221"/>
      <c r="Q144" s="221"/>
      <c r="R144" s="221"/>
      <c r="S144" s="221"/>
      <c r="T144" s="221"/>
      <c r="U144" s="221"/>
      <c r="V144" s="221"/>
      <c r="W144" s="221"/>
      <c r="X144" s="221"/>
      <c r="Y144" s="221"/>
      <c r="Z144" s="221"/>
      <c r="AA144" s="221"/>
      <c r="AB144" s="237"/>
      <c r="AC144" s="221"/>
      <c r="AD144" s="221"/>
      <c r="AE144" s="221"/>
      <c r="AF144" s="221"/>
      <c r="AG144" s="221"/>
      <c r="AH144" s="221"/>
      <c r="AI144" s="221"/>
      <c r="AN144" s="221"/>
      <c r="AP144" s="218"/>
    </row>
    <row r="145" spans="1:42">
      <c r="A145" s="221"/>
      <c r="B145" s="221"/>
      <c r="C145" s="221"/>
      <c r="D145" s="221"/>
      <c r="E145" s="221"/>
      <c r="F145" s="221"/>
      <c r="G145" s="221"/>
      <c r="H145" s="221"/>
      <c r="I145" s="221"/>
      <c r="J145" s="221"/>
      <c r="K145" s="221"/>
      <c r="L145" s="221"/>
      <c r="M145" s="221"/>
      <c r="N145" s="243"/>
      <c r="O145" s="221"/>
      <c r="P145" s="221"/>
      <c r="Q145" s="221"/>
      <c r="R145" s="221"/>
      <c r="S145" s="221"/>
      <c r="T145" s="221"/>
      <c r="U145" s="221"/>
      <c r="V145" s="221"/>
      <c r="W145" s="221"/>
      <c r="X145" s="221"/>
      <c r="Y145" s="221"/>
      <c r="Z145" s="221"/>
      <c r="AA145" s="221"/>
      <c r="AB145" s="237"/>
      <c r="AC145" s="221"/>
      <c r="AD145" s="221"/>
      <c r="AE145" s="221"/>
      <c r="AF145" s="221"/>
      <c r="AG145" s="221"/>
      <c r="AH145" s="221"/>
      <c r="AI145" s="221"/>
      <c r="AN145" s="221"/>
      <c r="AP145" s="218"/>
    </row>
    <row r="146" spans="1:42">
      <c r="A146" s="221"/>
      <c r="B146" s="221"/>
      <c r="C146" s="221"/>
      <c r="D146" s="221"/>
      <c r="E146" s="221"/>
      <c r="F146" s="221"/>
      <c r="G146" s="221"/>
      <c r="H146" s="221"/>
      <c r="I146" s="221"/>
      <c r="J146" s="221"/>
      <c r="K146" s="221"/>
      <c r="L146" s="221"/>
      <c r="M146" s="221"/>
      <c r="N146" s="243"/>
      <c r="O146" s="221"/>
      <c r="P146" s="221"/>
      <c r="Q146" s="221"/>
      <c r="R146" s="221"/>
      <c r="S146" s="221"/>
      <c r="T146" s="221"/>
      <c r="U146" s="221"/>
      <c r="V146" s="221"/>
      <c r="W146" s="221"/>
      <c r="X146" s="221"/>
      <c r="Y146" s="221"/>
      <c r="Z146" s="221"/>
      <c r="AA146" s="221"/>
      <c r="AB146" s="237"/>
      <c r="AC146" s="221"/>
      <c r="AD146" s="221"/>
      <c r="AE146" s="221"/>
      <c r="AF146" s="221"/>
      <c r="AG146" s="221"/>
      <c r="AH146" s="221"/>
      <c r="AI146" s="221"/>
      <c r="AN146" s="221"/>
      <c r="AP146" s="218"/>
    </row>
    <row r="147" spans="1:42">
      <c r="A147" s="221"/>
      <c r="B147" s="221"/>
      <c r="C147" s="221"/>
      <c r="D147" s="221"/>
      <c r="E147" s="221"/>
      <c r="F147" s="221"/>
      <c r="G147" s="221"/>
      <c r="H147" s="221"/>
      <c r="I147" s="221"/>
      <c r="J147" s="221"/>
      <c r="K147" s="221"/>
      <c r="L147" s="221"/>
      <c r="M147" s="221"/>
      <c r="N147" s="243"/>
      <c r="O147" s="221"/>
      <c r="P147" s="221"/>
      <c r="Q147" s="221"/>
      <c r="R147" s="221"/>
      <c r="S147" s="221"/>
      <c r="T147" s="221"/>
      <c r="U147" s="221"/>
      <c r="V147" s="221"/>
      <c r="W147" s="221"/>
      <c r="X147" s="221"/>
      <c r="Y147" s="221"/>
      <c r="Z147" s="221"/>
      <c r="AA147" s="221"/>
      <c r="AB147" s="237"/>
      <c r="AC147" s="221"/>
      <c r="AD147" s="221"/>
      <c r="AE147" s="221"/>
      <c r="AF147" s="221"/>
      <c r="AG147" s="221"/>
      <c r="AH147" s="221"/>
      <c r="AI147" s="221"/>
      <c r="AN147" s="221"/>
      <c r="AP147" s="218"/>
    </row>
    <row r="148" spans="1:42">
      <c r="A148" s="221"/>
      <c r="B148" s="221"/>
      <c r="C148" s="221"/>
      <c r="D148" s="221"/>
      <c r="E148" s="221"/>
      <c r="F148" s="221"/>
      <c r="G148" s="221"/>
      <c r="H148" s="221"/>
      <c r="I148" s="221"/>
      <c r="J148" s="221"/>
      <c r="K148" s="221"/>
      <c r="L148" s="221"/>
      <c r="M148" s="221"/>
      <c r="N148" s="243"/>
      <c r="O148" s="221"/>
      <c r="P148" s="221"/>
      <c r="Q148" s="221"/>
      <c r="R148" s="221"/>
      <c r="S148" s="221"/>
      <c r="T148" s="221"/>
      <c r="U148" s="221"/>
      <c r="V148" s="221"/>
      <c r="W148" s="221"/>
      <c r="X148" s="221"/>
      <c r="Y148" s="221"/>
      <c r="Z148" s="221"/>
      <c r="AA148" s="221"/>
      <c r="AB148" s="237"/>
      <c r="AC148" s="221"/>
      <c r="AD148" s="221"/>
      <c r="AE148" s="221"/>
      <c r="AF148" s="221"/>
      <c r="AG148" s="221"/>
      <c r="AH148" s="221"/>
      <c r="AI148" s="221"/>
      <c r="AN148" s="221"/>
      <c r="AP148" s="218"/>
    </row>
    <row r="149" spans="1:42">
      <c r="A149" s="221"/>
      <c r="B149" s="221"/>
      <c r="C149" s="221"/>
      <c r="D149" s="221"/>
      <c r="E149" s="221"/>
      <c r="F149" s="221"/>
      <c r="G149" s="221"/>
      <c r="H149" s="221"/>
      <c r="I149" s="221"/>
      <c r="J149" s="221"/>
      <c r="K149" s="221"/>
      <c r="L149" s="221"/>
      <c r="M149" s="221"/>
      <c r="N149" s="243"/>
      <c r="O149" s="221"/>
      <c r="P149" s="221"/>
      <c r="Q149" s="221"/>
      <c r="R149" s="221"/>
      <c r="S149" s="221"/>
      <c r="T149" s="221"/>
      <c r="U149" s="221"/>
      <c r="V149" s="221"/>
      <c r="W149" s="221"/>
      <c r="X149" s="221"/>
      <c r="Y149" s="221"/>
      <c r="Z149" s="221"/>
      <c r="AA149" s="221"/>
      <c r="AB149" s="237"/>
      <c r="AC149" s="221"/>
      <c r="AD149" s="221"/>
      <c r="AE149" s="221"/>
      <c r="AF149" s="221"/>
      <c r="AG149" s="221"/>
      <c r="AH149" s="221"/>
      <c r="AI149" s="221"/>
      <c r="AN149" s="221"/>
      <c r="AP149" s="218"/>
    </row>
    <row r="150" spans="1:42">
      <c r="A150" s="221"/>
      <c r="B150" s="221"/>
      <c r="C150" s="221"/>
      <c r="D150" s="221"/>
      <c r="E150" s="221"/>
      <c r="F150" s="221"/>
      <c r="G150" s="221"/>
      <c r="H150" s="221"/>
      <c r="I150" s="221"/>
      <c r="J150" s="221"/>
      <c r="K150" s="221"/>
      <c r="L150" s="221"/>
      <c r="M150" s="221"/>
      <c r="N150" s="243"/>
      <c r="O150" s="221"/>
      <c r="P150" s="221"/>
      <c r="Q150" s="221"/>
      <c r="R150" s="221"/>
      <c r="S150" s="221"/>
      <c r="T150" s="221"/>
      <c r="U150" s="221"/>
      <c r="V150" s="221"/>
      <c r="W150" s="221"/>
      <c r="X150" s="221"/>
      <c r="Y150" s="221"/>
      <c r="Z150" s="221"/>
      <c r="AA150" s="221"/>
      <c r="AB150" s="237"/>
      <c r="AC150" s="221"/>
      <c r="AD150" s="221"/>
      <c r="AE150" s="221"/>
      <c r="AF150" s="221"/>
      <c r="AG150" s="221"/>
      <c r="AH150" s="221"/>
      <c r="AI150" s="221"/>
      <c r="AN150" s="221"/>
      <c r="AP150" s="218"/>
    </row>
    <row r="151" spans="1:42">
      <c r="A151" s="221"/>
      <c r="B151" s="221"/>
      <c r="C151" s="221"/>
      <c r="D151" s="221"/>
      <c r="E151" s="221"/>
      <c r="F151" s="221"/>
      <c r="G151" s="221"/>
      <c r="H151" s="221"/>
      <c r="I151" s="221"/>
      <c r="J151" s="221"/>
      <c r="K151" s="221"/>
      <c r="L151" s="221"/>
      <c r="M151" s="221"/>
      <c r="N151" s="243"/>
      <c r="O151" s="221"/>
      <c r="P151" s="221"/>
      <c r="Q151" s="221"/>
      <c r="R151" s="221"/>
      <c r="S151" s="221"/>
      <c r="T151" s="221"/>
      <c r="U151" s="221"/>
      <c r="V151" s="221"/>
      <c r="W151" s="221"/>
      <c r="X151" s="221"/>
      <c r="Y151" s="221"/>
      <c r="Z151" s="221"/>
      <c r="AA151" s="221"/>
      <c r="AB151" s="237"/>
      <c r="AC151" s="221"/>
      <c r="AD151" s="221"/>
      <c r="AE151" s="221"/>
      <c r="AF151" s="221"/>
      <c r="AG151" s="221"/>
      <c r="AH151" s="221"/>
      <c r="AI151" s="221"/>
      <c r="AN151" s="221"/>
      <c r="AP151" s="218"/>
    </row>
    <row r="152" spans="1:42">
      <c r="A152" s="221"/>
      <c r="B152" s="221"/>
      <c r="C152" s="221"/>
      <c r="D152" s="221"/>
      <c r="E152" s="221"/>
      <c r="F152" s="221"/>
      <c r="G152" s="221"/>
      <c r="H152" s="221"/>
      <c r="I152" s="221"/>
      <c r="J152" s="221"/>
      <c r="K152" s="221"/>
      <c r="L152" s="221"/>
      <c r="M152" s="221"/>
      <c r="N152" s="243"/>
      <c r="O152" s="221"/>
      <c r="P152" s="221"/>
      <c r="Q152" s="221"/>
      <c r="R152" s="221"/>
      <c r="S152" s="221"/>
      <c r="T152" s="221"/>
      <c r="U152" s="221"/>
      <c r="V152" s="221"/>
      <c r="W152" s="221"/>
      <c r="X152" s="221"/>
      <c r="Y152" s="221"/>
      <c r="Z152" s="221"/>
      <c r="AA152" s="221"/>
      <c r="AB152" s="237"/>
      <c r="AC152" s="221"/>
      <c r="AD152" s="221"/>
      <c r="AE152" s="221"/>
      <c r="AF152" s="221"/>
      <c r="AG152" s="221"/>
      <c r="AH152" s="221"/>
      <c r="AI152" s="221"/>
      <c r="AN152" s="221"/>
      <c r="AP152" s="218"/>
    </row>
    <row r="153" spans="1:42">
      <c r="A153" s="221"/>
      <c r="B153" s="221"/>
      <c r="C153" s="221"/>
      <c r="D153" s="221"/>
      <c r="E153" s="221"/>
      <c r="F153" s="221"/>
      <c r="G153" s="221"/>
      <c r="H153" s="221"/>
      <c r="I153" s="221"/>
      <c r="J153" s="221"/>
      <c r="K153" s="221"/>
      <c r="L153" s="221"/>
      <c r="M153" s="221"/>
      <c r="N153" s="243"/>
      <c r="O153" s="221"/>
      <c r="P153" s="221"/>
      <c r="Q153" s="221"/>
      <c r="R153" s="221"/>
      <c r="S153" s="221"/>
      <c r="T153" s="221"/>
      <c r="U153" s="221"/>
      <c r="V153" s="221"/>
      <c r="W153" s="221"/>
      <c r="X153" s="221"/>
      <c r="Y153" s="221"/>
      <c r="Z153" s="221"/>
      <c r="AA153" s="221"/>
      <c r="AB153" s="237"/>
      <c r="AC153" s="221"/>
      <c r="AD153" s="221"/>
      <c r="AE153" s="221"/>
      <c r="AF153" s="221"/>
      <c r="AG153" s="221"/>
      <c r="AH153" s="221"/>
      <c r="AI153" s="221"/>
      <c r="AN153" s="221"/>
      <c r="AP153" s="218"/>
    </row>
    <row r="154" spans="1:42">
      <c r="A154" s="221"/>
      <c r="B154" s="221"/>
      <c r="C154" s="221"/>
      <c r="D154" s="221"/>
      <c r="E154" s="221"/>
      <c r="F154" s="221"/>
      <c r="G154" s="221"/>
      <c r="H154" s="221"/>
      <c r="I154" s="221"/>
      <c r="J154" s="221"/>
      <c r="K154" s="221"/>
      <c r="L154" s="221"/>
      <c r="M154" s="221"/>
      <c r="N154" s="243"/>
      <c r="O154" s="221"/>
      <c r="P154" s="221"/>
      <c r="Q154" s="221"/>
      <c r="R154" s="221"/>
      <c r="S154" s="221"/>
      <c r="T154" s="221"/>
      <c r="U154" s="221"/>
      <c r="V154" s="221"/>
      <c r="W154" s="221"/>
      <c r="X154" s="221"/>
      <c r="Y154" s="221"/>
      <c r="Z154" s="221"/>
      <c r="AA154" s="221"/>
      <c r="AB154" s="237"/>
      <c r="AC154" s="221"/>
      <c r="AD154" s="221"/>
      <c r="AE154" s="221"/>
      <c r="AF154" s="221"/>
      <c r="AG154" s="221"/>
      <c r="AH154" s="221"/>
      <c r="AI154" s="221"/>
      <c r="AN154" s="221"/>
      <c r="AP154" s="218"/>
    </row>
    <row r="155" spans="1:42">
      <c r="A155" s="221"/>
      <c r="B155" s="221"/>
      <c r="C155" s="221"/>
      <c r="D155" s="221"/>
      <c r="E155" s="221"/>
      <c r="F155" s="221"/>
      <c r="G155" s="221"/>
      <c r="H155" s="221"/>
      <c r="I155" s="221"/>
      <c r="J155" s="221"/>
      <c r="K155" s="221"/>
      <c r="L155" s="221"/>
      <c r="M155" s="221"/>
      <c r="N155" s="243"/>
      <c r="O155" s="221"/>
      <c r="P155" s="221"/>
      <c r="Q155" s="221"/>
      <c r="R155" s="221"/>
      <c r="S155" s="221"/>
      <c r="T155" s="221"/>
      <c r="U155" s="221"/>
      <c r="V155" s="221"/>
      <c r="W155" s="221"/>
      <c r="X155" s="221"/>
      <c r="Y155" s="221"/>
      <c r="Z155" s="221"/>
      <c r="AA155" s="221"/>
      <c r="AB155" s="237"/>
      <c r="AC155" s="221"/>
      <c r="AD155" s="221"/>
      <c r="AE155" s="221"/>
      <c r="AF155" s="221"/>
      <c r="AG155" s="221"/>
      <c r="AH155" s="221"/>
      <c r="AI155" s="221"/>
      <c r="AN155" s="221"/>
      <c r="AP155" s="218"/>
    </row>
    <row r="156" spans="1:42">
      <c r="A156" s="221"/>
      <c r="B156" s="221"/>
      <c r="C156" s="221"/>
      <c r="D156" s="221"/>
      <c r="E156" s="221"/>
      <c r="F156" s="221"/>
      <c r="G156" s="221"/>
      <c r="H156" s="221"/>
      <c r="I156" s="221"/>
      <c r="J156" s="221"/>
      <c r="K156" s="221"/>
      <c r="L156" s="221"/>
      <c r="M156" s="221"/>
      <c r="N156" s="243"/>
      <c r="O156" s="221"/>
      <c r="P156" s="221"/>
      <c r="Q156" s="221"/>
      <c r="R156" s="221"/>
      <c r="S156" s="221"/>
      <c r="T156" s="221"/>
      <c r="U156" s="221"/>
      <c r="V156" s="221"/>
      <c r="W156" s="221"/>
      <c r="X156" s="221"/>
      <c r="Y156" s="221"/>
      <c r="Z156" s="221"/>
      <c r="AA156" s="221"/>
      <c r="AB156" s="237"/>
      <c r="AC156" s="221"/>
      <c r="AD156" s="221"/>
      <c r="AE156" s="221"/>
      <c r="AF156" s="221"/>
      <c r="AG156" s="221"/>
      <c r="AH156" s="221"/>
      <c r="AI156" s="221"/>
      <c r="AN156" s="221"/>
      <c r="AP156" s="218"/>
    </row>
    <row r="157" spans="1:42">
      <c r="A157" s="221"/>
      <c r="B157" s="221"/>
      <c r="C157" s="221"/>
      <c r="D157" s="221"/>
      <c r="E157" s="221"/>
      <c r="F157" s="221"/>
      <c r="G157" s="221"/>
      <c r="H157" s="221"/>
      <c r="I157" s="221"/>
      <c r="J157" s="221"/>
      <c r="K157" s="221"/>
      <c r="L157" s="221"/>
      <c r="M157" s="221"/>
      <c r="N157" s="243"/>
      <c r="O157" s="221"/>
      <c r="P157" s="221"/>
      <c r="Q157" s="221"/>
      <c r="R157" s="221"/>
      <c r="S157" s="221"/>
      <c r="T157" s="221"/>
      <c r="U157" s="221"/>
      <c r="V157" s="221"/>
      <c r="W157" s="221"/>
      <c r="X157" s="221"/>
      <c r="Y157" s="221"/>
      <c r="Z157" s="221"/>
      <c r="AA157" s="221"/>
      <c r="AB157" s="237"/>
      <c r="AC157" s="221"/>
      <c r="AD157" s="221"/>
      <c r="AE157" s="221"/>
      <c r="AF157" s="221"/>
      <c r="AG157" s="221"/>
      <c r="AH157" s="221"/>
      <c r="AI157" s="221"/>
      <c r="AN157" s="221"/>
      <c r="AP157" s="218"/>
    </row>
    <row r="158" spans="1:42">
      <c r="A158" s="221"/>
      <c r="B158" s="221"/>
      <c r="C158" s="221"/>
      <c r="D158" s="221"/>
      <c r="E158" s="221"/>
      <c r="F158" s="221"/>
      <c r="G158" s="221"/>
      <c r="H158" s="221"/>
      <c r="I158" s="221"/>
      <c r="J158" s="221"/>
      <c r="K158" s="221"/>
      <c r="L158" s="221"/>
      <c r="M158" s="221"/>
      <c r="N158" s="243"/>
      <c r="O158" s="221"/>
      <c r="P158" s="221"/>
      <c r="Q158" s="221"/>
      <c r="R158" s="221"/>
      <c r="S158" s="221"/>
      <c r="T158" s="221"/>
      <c r="U158" s="221"/>
      <c r="V158" s="221"/>
      <c r="W158" s="221"/>
      <c r="X158" s="221"/>
      <c r="Y158" s="221"/>
      <c r="Z158" s="221"/>
      <c r="AA158" s="221"/>
      <c r="AB158" s="237"/>
      <c r="AC158" s="221"/>
      <c r="AD158" s="221"/>
      <c r="AE158" s="221"/>
      <c r="AF158" s="221"/>
      <c r="AG158" s="221"/>
      <c r="AH158" s="221"/>
      <c r="AI158" s="221"/>
      <c r="AN158" s="221"/>
      <c r="AP158" s="218"/>
    </row>
    <row r="159" spans="1:42">
      <c r="A159" s="221"/>
      <c r="B159" s="221"/>
      <c r="C159" s="221"/>
      <c r="D159" s="221"/>
      <c r="E159" s="221"/>
      <c r="F159" s="221"/>
      <c r="G159" s="221"/>
      <c r="H159" s="221"/>
      <c r="I159" s="221"/>
      <c r="J159" s="221"/>
      <c r="K159" s="221"/>
      <c r="L159" s="221"/>
      <c r="M159" s="221"/>
      <c r="N159" s="243"/>
      <c r="O159" s="221"/>
      <c r="P159" s="221"/>
      <c r="Q159" s="221"/>
      <c r="R159" s="221"/>
      <c r="S159" s="221"/>
      <c r="T159" s="221"/>
      <c r="U159" s="221"/>
      <c r="V159" s="221"/>
      <c r="W159" s="221"/>
      <c r="X159" s="221"/>
      <c r="Y159" s="221"/>
      <c r="Z159" s="221"/>
      <c r="AA159" s="221"/>
      <c r="AB159" s="237"/>
      <c r="AC159" s="221"/>
      <c r="AD159" s="221"/>
      <c r="AE159" s="221"/>
      <c r="AF159" s="221"/>
      <c r="AG159" s="221"/>
      <c r="AH159" s="221"/>
      <c r="AI159" s="221"/>
      <c r="AN159" s="221"/>
      <c r="AP159" s="218"/>
    </row>
    <row r="160" spans="1:42">
      <c r="A160" s="221"/>
      <c r="B160" s="221"/>
      <c r="C160" s="221"/>
      <c r="D160" s="221"/>
      <c r="E160" s="221"/>
      <c r="F160" s="221"/>
      <c r="G160" s="221"/>
      <c r="H160" s="221"/>
      <c r="I160" s="221"/>
      <c r="J160" s="221"/>
      <c r="K160" s="221"/>
      <c r="L160" s="221"/>
      <c r="M160" s="221"/>
      <c r="N160" s="243"/>
      <c r="O160" s="221"/>
      <c r="P160" s="221"/>
      <c r="Q160" s="221"/>
      <c r="R160" s="221"/>
      <c r="S160" s="221"/>
      <c r="T160" s="221"/>
      <c r="U160" s="221"/>
      <c r="V160" s="221"/>
      <c r="W160" s="221"/>
      <c r="X160" s="221"/>
      <c r="Y160" s="221"/>
      <c r="Z160" s="221"/>
      <c r="AA160" s="221"/>
      <c r="AB160" s="237"/>
      <c r="AC160" s="221"/>
      <c r="AD160" s="221"/>
      <c r="AE160" s="221"/>
      <c r="AF160" s="221"/>
      <c r="AG160" s="221"/>
      <c r="AH160" s="221"/>
      <c r="AI160" s="221"/>
      <c r="AN160" s="221"/>
      <c r="AP160" s="218"/>
    </row>
    <row r="161" spans="1:42">
      <c r="A161" s="221"/>
      <c r="B161" s="221"/>
      <c r="C161" s="221"/>
      <c r="D161" s="221"/>
      <c r="E161" s="221"/>
      <c r="F161" s="221"/>
      <c r="G161" s="221"/>
      <c r="H161" s="221"/>
      <c r="I161" s="221"/>
      <c r="J161" s="221"/>
      <c r="K161" s="221"/>
      <c r="L161" s="221"/>
      <c r="M161" s="221"/>
      <c r="N161" s="243"/>
      <c r="O161" s="221"/>
      <c r="P161" s="221"/>
      <c r="Q161" s="221"/>
      <c r="R161" s="221"/>
      <c r="S161" s="221"/>
      <c r="T161" s="221"/>
      <c r="U161" s="221"/>
      <c r="V161" s="221"/>
      <c r="W161" s="221"/>
      <c r="X161" s="221"/>
      <c r="Y161" s="221"/>
      <c r="Z161" s="221"/>
      <c r="AA161" s="221"/>
      <c r="AB161" s="237"/>
      <c r="AC161" s="221"/>
      <c r="AD161" s="221"/>
      <c r="AE161" s="221"/>
      <c r="AF161" s="221"/>
      <c r="AG161" s="221"/>
      <c r="AH161" s="221"/>
      <c r="AI161" s="221"/>
      <c r="AN161" s="221"/>
      <c r="AP161" s="218"/>
    </row>
    <row r="162" spans="1:42">
      <c r="A162" s="221"/>
      <c r="B162" s="221"/>
      <c r="C162" s="221"/>
      <c r="D162" s="221"/>
      <c r="E162" s="221"/>
      <c r="F162" s="221"/>
      <c r="G162" s="221"/>
      <c r="H162" s="221"/>
      <c r="I162" s="221"/>
      <c r="J162" s="221"/>
      <c r="K162" s="221"/>
      <c r="L162" s="221"/>
      <c r="M162" s="221"/>
      <c r="N162" s="243"/>
      <c r="O162" s="221"/>
      <c r="P162" s="221"/>
      <c r="Q162" s="221"/>
      <c r="R162" s="221"/>
      <c r="S162" s="221"/>
      <c r="T162" s="221"/>
      <c r="U162" s="221"/>
      <c r="V162" s="221"/>
      <c r="W162" s="221"/>
      <c r="X162" s="221"/>
      <c r="Y162" s="221"/>
      <c r="Z162" s="221"/>
      <c r="AA162" s="221"/>
      <c r="AB162" s="237"/>
      <c r="AC162" s="221"/>
      <c r="AD162" s="221"/>
      <c r="AE162" s="221"/>
      <c r="AF162" s="221"/>
      <c r="AG162" s="221"/>
      <c r="AH162" s="221"/>
      <c r="AI162" s="221"/>
      <c r="AN162" s="221"/>
      <c r="AP162" s="218"/>
    </row>
    <row r="163" spans="1:42">
      <c r="A163" s="221"/>
      <c r="B163" s="221"/>
      <c r="C163" s="221"/>
      <c r="D163" s="221"/>
      <c r="E163" s="221"/>
      <c r="F163" s="221"/>
      <c r="G163" s="221"/>
      <c r="H163" s="221"/>
      <c r="I163" s="221"/>
      <c r="J163" s="221"/>
      <c r="K163" s="221"/>
      <c r="L163" s="221"/>
      <c r="M163" s="221"/>
      <c r="N163" s="243"/>
      <c r="O163" s="221"/>
      <c r="P163" s="221"/>
      <c r="Q163" s="221"/>
      <c r="R163" s="221"/>
      <c r="S163" s="221"/>
      <c r="T163" s="221"/>
      <c r="U163" s="221"/>
      <c r="V163" s="221"/>
      <c r="W163" s="221"/>
      <c r="X163" s="221"/>
      <c r="Y163" s="221"/>
      <c r="Z163" s="221"/>
      <c r="AA163" s="221"/>
      <c r="AB163" s="237"/>
      <c r="AC163" s="221"/>
      <c r="AD163" s="221"/>
      <c r="AE163" s="221"/>
      <c r="AF163" s="221"/>
      <c r="AG163" s="221"/>
      <c r="AH163" s="221"/>
      <c r="AI163" s="221"/>
      <c r="AN163" s="221"/>
      <c r="AP163" s="218"/>
    </row>
    <row r="164" spans="1:42">
      <c r="A164" s="221"/>
      <c r="B164" s="221"/>
      <c r="C164" s="221"/>
      <c r="D164" s="221"/>
      <c r="E164" s="221"/>
      <c r="F164" s="221"/>
      <c r="G164" s="221"/>
      <c r="H164" s="221"/>
      <c r="I164" s="221"/>
      <c r="J164" s="221"/>
      <c r="K164" s="221"/>
      <c r="L164" s="221"/>
      <c r="M164" s="221"/>
      <c r="N164" s="243"/>
      <c r="O164" s="221"/>
      <c r="P164" s="221"/>
      <c r="Q164" s="221"/>
      <c r="R164" s="221"/>
      <c r="S164" s="221"/>
      <c r="T164" s="221"/>
      <c r="U164" s="221"/>
      <c r="V164" s="221"/>
      <c r="W164" s="221"/>
      <c r="X164" s="221"/>
      <c r="Y164" s="221"/>
      <c r="Z164" s="221"/>
      <c r="AA164" s="221"/>
      <c r="AB164" s="237"/>
      <c r="AC164" s="221"/>
      <c r="AD164" s="221"/>
      <c r="AE164" s="221"/>
      <c r="AF164" s="221"/>
      <c r="AG164" s="221"/>
      <c r="AH164" s="221"/>
      <c r="AI164" s="221"/>
      <c r="AN164" s="221"/>
      <c r="AP164" s="218"/>
    </row>
    <row r="165" spans="1:42">
      <c r="A165" s="221"/>
      <c r="B165" s="221"/>
      <c r="C165" s="221"/>
      <c r="D165" s="221"/>
      <c r="E165" s="221"/>
      <c r="F165" s="221"/>
      <c r="G165" s="221"/>
      <c r="H165" s="221"/>
      <c r="I165" s="221"/>
      <c r="J165" s="221"/>
      <c r="K165" s="221"/>
      <c r="L165" s="221"/>
      <c r="M165" s="221"/>
      <c r="N165" s="243"/>
      <c r="O165" s="221"/>
      <c r="P165" s="221"/>
      <c r="Q165" s="221"/>
      <c r="R165" s="221"/>
      <c r="S165" s="221"/>
      <c r="T165" s="221"/>
      <c r="U165" s="221"/>
      <c r="V165" s="221"/>
      <c r="W165" s="221"/>
      <c r="X165" s="221"/>
      <c r="Y165" s="221"/>
      <c r="Z165" s="221"/>
      <c r="AA165" s="221"/>
      <c r="AB165" s="237"/>
      <c r="AC165" s="221"/>
      <c r="AD165" s="221"/>
      <c r="AE165" s="221"/>
      <c r="AF165" s="221"/>
      <c r="AG165" s="221"/>
      <c r="AH165" s="221"/>
      <c r="AI165" s="221"/>
      <c r="AN165" s="221"/>
      <c r="AP165" s="218"/>
    </row>
    <row r="166" spans="1:42">
      <c r="A166" s="221"/>
      <c r="B166" s="221"/>
      <c r="C166" s="221"/>
      <c r="D166" s="221"/>
      <c r="E166" s="221"/>
      <c r="F166" s="221"/>
      <c r="G166" s="221"/>
      <c r="H166" s="221"/>
      <c r="I166" s="221"/>
      <c r="J166" s="221"/>
      <c r="K166" s="221"/>
      <c r="L166" s="221"/>
      <c r="M166" s="221"/>
      <c r="N166" s="243"/>
      <c r="O166" s="221"/>
      <c r="P166" s="221"/>
      <c r="Q166" s="221"/>
      <c r="R166" s="221"/>
      <c r="S166" s="221"/>
      <c r="T166" s="221"/>
      <c r="U166" s="221"/>
      <c r="V166" s="221"/>
      <c r="W166" s="221"/>
      <c r="X166" s="221"/>
      <c r="Y166" s="221"/>
      <c r="Z166" s="221"/>
      <c r="AA166" s="221"/>
      <c r="AB166" s="237"/>
      <c r="AC166" s="221"/>
      <c r="AD166" s="221"/>
      <c r="AE166" s="221"/>
      <c r="AF166" s="221"/>
      <c r="AG166" s="221"/>
      <c r="AH166" s="221"/>
      <c r="AI166" s="221"/>
      <c r="AN166" s="221"/>
      <c r="AP166" s="218"/>
    </row>
    <row r="167" spans="1:42">
      <c r="A167" s="221"/>
      <c r="B167" s="221"/>
      <c r="C167" s="221"/>
      <c r="D167" s="221"/>
      <c r="E167" s="221"/>
      <c r="F167" s="221"/>
      <c r="G167" s="221"/>
      <c r="H167" s="221"/>
      <c r="I167" s="221"/>
      <c r="J167" s="221"/>
      <c r="K167" s="221"/>
      <c r="L167" s="221"/>
      <c r="M167" s="221"/>
      <c r="N167" s="243"/>
      <c r="O167" s="221"/>
      <c r="P167" s="221"/>
      <c r="Q167" s="221"/>
      <c r="R167" s="221"/>
      <c r="S167" s="221"/>
      <c r="T167" s="221"/>
      <c r="U167" s="221"/>
      <c r="V167" s="221"/>
      <c r="W167" s="221"/>
      <c r="X167" s="221"/>
      <c r="Y167" s="221"/>
      <c r="Z167" s="221"/>
      <c r="AA167" s="221"/>
      <c r="AB167" s="237"/>
      <c r="AC167" s="221"/>
      <c r="AD167" s="221"/>
      <c r="AE167" s="221"/>
      <c r="AF167" s="221"/>
      <c r="AG167" s="221"/>
      <c r="AH167" s="221"/>
      <c r="AI167" s="221"/>
      <c r="AN167" s="221"/>
      <c r="AP167" s="218"/>
    </row>
    <row r="168" spans="1:42">
      <c r="A168" s="221"/>
      <c r="B168" s="221"/>
      <c r="C168" s="221"/>
      <c r="D168" s="221"/>
      <c r="E168" s="221"/>
      <c r="F168" s="221"/>
      <c r="G168" s="221"/>
      <c r="H168" s="221"/>
      <c r="I168" s="221"/>
      <c r="J168" s="221"/>
      <c r="K168" s="221"/>
      <c r="L168" s="221"/>
      <c r="M168" s="221"/>
      <c r="N168" s="243"/>
      <c r="O168" s="221"/>
      <c r="P168" s="221"/>
      <c r="Q168" s="221"/>
      <c r="R168" s="221"/>
      <c r="S168" s="221"/>
      <c r="T168" s="221"/>
      <c r="U168" s="221"/>
      <c r="V168" s="221"/>
      <c r="W168" s="221"/>
      <c r="X168" s="221"/>
      <c r="Y168" s="221"/>
      <c r="Z168" s="221"/>
      <c r="AA168" s="221"/>
      <c r="AB168" s="237"/>
      <c r="AC168" s="221"/>
      <c r="AD168" s="221"/>
      <c r="AE168" s="221"/>
      <c r="AF168" s="221"/>
      <c r="AG168" s="221"/>
      <c r="AH168" s="221"/>
      <c r="AI168" s="221"/>
      <c r="AN168" s="221"/>
      <c r="AP168" s="218"/>
    </row>
    <row r="169" spans="1:42">
      <c r="A169" s="221"/>
      <c r="B169" s="221"/>
      <c r="C169" s="221"/>
      <c r="D169" s="221"/>
      <c r="E169" s="221"/>
      <c r="F169" s="221"/>
      <c r="G169" s="221"/>
      <c r="H169" s="221"/>
      <c r="I169" s="221"/>
      <c r="J169" s="221"/>
      <c r="K169" s="221"/>
      <c r="L169" s="221"/>
      <c r="M169" s="221"/>
      <c r="N169" s="243"/>
      <c r="O169" s="221"/>
      <c r="P169" s="221"/>
      <c r="Q169" s="221"/>
      <c r="R169" s="221"/>
      <c r="S169" s="221"/>
      <c r="T169" s="221"/>
      <c r="U169" s="221"/>
      <c r="V169" s="221"/>
      <c r="W169" s="221"/>
      <c r="X169" s="221"/>
      <c r="Y169" s="221"/>
      <c r="Z169" s="221"/>
      <c r="AA169" s="221"/>
      <c r="AB169" s="237"/>
      <c r="AC169" s="221"/>
      <c r="AD169" s="221"/>
      <c r="AE169" s="221"/>
      <c r="AF169" s="221"/>
      <c r="AG169" s="221"/>
      <c r="AH169" s="221"/>
      <c r="AI169" s="221"/>
      <c r="AN169" s="221"/>
      <c r="AP169" s="218"/>
    </row>
    <row r="170" spans="1:42">
      <c r="A170" s="221"/>
      <c r="B170" s="221"/>
      <c r="C170" s="221"/>
      <c r="D170" s="221"/>
      <c r="E170" s="221"/>
      <c r="F170" s="221"/>
      <c r="G170" s="221"/>
      <c r="H170" s="221"/>
      <c r="I170" s="221"/>
      <c r="J170" s="221"/>
      <c r="K170" s="221"/>
      <c r="L170" s="221"/>
      <c r="M170" s="221"/>
      <c r="N170" s="243"/>
      <c r="O170" s="221"/>
      <c r="P170" s="221"/>
      <c r="Q170" s="221"/>
      <c r="R170" s="221"/>
      <c r="S170" s="221"/>
      <c r="T170" s="221"/>
      <c r="U170" s="221"/>
      <c r="V170" s="221"/>
      <c r="W170" s="221"/>
      <c r="X170" s="221"/>
      <c r="Y170" s="221"/>
      <c r="Z170" s="221"/>
      <c r="AA170" s="221"/>
      <c r="AB170" s="237"/>
      <c r="AC170" s="221"/>
      <c r="AD170" s="221"/>
      <c r="AE170" s="221"/>
      <c r="AF170" s="221"/>
      <c r="AG170" s="221"/>
      <c r="AH170" s="221"/>
      <c r="AI170" s="221"/>
      <c r="AN170" s="221"/>
      <c r="AP170" s="218"/>
    </row>
    <row r="171" spans="1:42">
      <c r="A171" s="221"/>
      <c r="B171" s="221"/>
      <c r="C171" s="221"/>
      <c r="D171" s="221"/>
      <c r="E171" s="221"/>
      <c r="F171" s="221"/>
      <c r="G171" s="221"/>
      <c r="H171" s="221"/>
      <c r="I171" s="221"/>
      <c r="J171" s="221"/>
      <c r="K171" s="221"/>
      <c r="L171" s="221"/>
      <c r="M171" s="221"/>
      <c r="N171" s="243"/>
      <c r="O171" s="221"/>
      <c r="P171" s="221"/>
      <c r="Q171" s="221"/>
      <c r="R171" s="221"/>
      <c r="S171" s="221"/>
      <c r="T171" s="221"/>
      <c r="U171" s="221"/>
      <c r="V171" s="221"/>
      <c r="W171" s="221"/>
      <c r="X171" s="221"/>
      <c r="Y171" s="221"/>
      <c r="Z171" s="221"/>
      <c r="AA171" s="221"/>
      <c r="AB171" s="237"/>
      <c r="AC171" s="221"/>
      <c r="AD171" s="221"/>
      <c r="AE171" s="221"/>
      <c r="AF171" s="221"/>
      <c r="AG171" s="221"/>
      <c r="AH171" s="221"/>
      <c r="AI171" s="221"/>
      <c r="AN171" s="221"/>
      <c r="AP171" s="218"/>
    </row>
    <row r="172" spans="1:42">
      <c r="A172" s="221"/>
      <c r="B172" s="221"/>
      <c r="C172" s="221"/>
      <c r="D172" s="221"/>
      <c r="E172" s="221"/>
      <c r="F172" s="221"/>
      <c r="G172" s="221"/>
      <c r="H172" s="221"/>
      <c r="I172" s="221"/>
      <c r="J172" s="221"/>
      <c r="K172" s="221"/>
      <c r="L172" s="221"/>
      <c r="M172" s="221"/>
      <c r="N172" s="243"/>
      <c r="O172" s="221"/>
      <c r="P172" s="221"/>
      <c r="Q172" s="221"/>
      <c r="R172" s="221"/>
      <c r="S172" s="221"/>
      <c r="T172" s="221"/>
      <c r="U172" s="221"/>
      <c r="V172" s="221"/>
      <c r="W172" s="221"/>
      <c r="X172" s="221"/>
      <c r="Y172" s="221"/>
      <c r="Z172" s="221"/>
      <c r="AA172" s="221"/>
      <c r="AB172" s="237"/>
      <c r="AC172" s="221"/>
      <c r="AD172" s="221"/>
      <c r="AE172" s="221"/>
      <c r="AF172" s="221"/>
      <c r="AG172" s="221"/>
      <c r="AH172" s="221"/>
      <c r="AI172" s="221"/>
      <c r="AN172" s="221"/>
      <c r="AP172" s="218"/>
    </row>
    <row r="173" spans="1:42">
      <c r="A173" s="221"/>
      <c r="B173" s="221"/>
      <c r="C173" s="221"/>
      <c r="D173" s="221"/>
      <c r="E173" s="221"/>
      <c r="F173" s="221"/>
      <c r="G173" s="221"/>
      <c r="H173" s="221"/>
      <c r="I173" s="221"/>
      <c r="J173" s="221"/>
      <c r="K173" s="221"/>
      <c r="L173" s="221"/>
      <c r="M173" s="221"/>
      <c r="N173" s="243"/>
      <c r="O173" s="221"/>
      <c r="P173" s="221"/>
      <c r="Q173" s="221"/>
      <c r="R173" s="221"/>
      <c r="S173" s="221"/>
      <c r="T173" s="221"/>
      <c r="U173" s="221"/>
      <c r="V173" s="221"/>
      <c r="W173" s="221"/>
      <c r="X173" s="221"/>
      <c r="Y173" s="221"/>
      <c r="Z173" s="221"/>
      <c r="AA173" s="221"/>
      <c r="AB173" s="237"/>
      <c r="AC173" s="221"/>
      <c r="AD173" s="221"/>
      <c r="AE173" s="221"/>
      <c r="AF173" s="221"/>
      <c r="AG173" s="221"/>
      <c r="AH173" s="221"/>
      <c r="AI173" s="221"/>
      <c r="AN173" s="221"/>
      <c r="AP173" s="218"/>
    </row>
    <row r="174" spans="1:42">
      <c r="A174" s="221"/>
      <c r="B174" s="221"/>
      <c r="C174" s="221"/>
      <c r="D174" s="221"/>
      <c r="E174" s="221"/>
      <c r="F174" s="221"/>
      <c r="G174" s="221"/>
      <c r="H174" s="221"/>
      <c r="I174" s="221"/>
      <c r="J174" s="221"/>
      <c r="K174" s="221"/>
      <c r="L174" s="221"/>
      <c r="M174" s="221"/>
      <c r="N174" s="243"/>
      <c r="O174" s="221"/>
      <c r="P174" s="221"/>
      <c r="Q174" s="221"/>
      <c r="R174" s="221"/>
      <c r="S174" s="221"/>
      <c r="T174" s="221"/>
      <c r="U174" s="221"/>
      <c r="V174" s="221"/>
      <c r="W174" s="221"/>
      <c r="X174" s="221"/>
      <c r="Y174" s="221"/>
      <c r="Z174" s="221"/>
      <c r="AA174" s="221"/>
      <c r="AB174" s="237"/>
      <c r="AC174" s="221"/>
      <c r="AD174" s="221"/>
      <c r="AE174" s="221"/>
      <c r="AF174" s="221"/>
      <c r="AG174" s="221"/>
      <c r="AH174" s="221"/>
      <c r="AI174" s="221"/>
      <c r="AN174" s="221"/>
      <c r="AP174" s="218"/>
    </row>
    <row r="175" spans="1:42">
      <c r="A175" s="221"/>
      <c r="B175" s="221"/>
      <c r="C175" s="221"/>
      <c r="D175" s="221"/>
      <c r="E175" s="221"/>
      <c r="F175" s="221"/>
      <c r="G175" s="221"/>
      <c r="H175" s="221"/>
      <c r="I175" s="221"/>
      <c r="J175" s="221"/>
      <c r="K175" s="221"/>
      <c r="L175" s="221"/>
      <c r="M175" s="221"/>
      <c r="N175" s="243"/>
      <c r="O175" s="221"/>
      <c r="P175" s="221"/>
      <c r="Q175" s="221"/>
      <c r="R175" s="221"/>
      <c r="S175" s="221"/>
      <c r="T175" s="221"/>
      <c r="U175" s="221"/>
      <c r="V175" s="221"/>
      <c r="W175" s="221"/>
      <c r="X175" s="221"/>
      <c r="Y175" s="221"/>
      <c r="Z175" s="221"/>
      <c r="AA175" s="221"/>
      <c r="AB175" s="237"/>
      <c r="AC175" s="221"/>
      <c r="AD175" s="221"/>
      <c r="AE175" s="221"/>
      <c r="AF175" s="221"/>
      <c r="AG175" s="221"/>
      <c r="AH175" s="221"/>
      <c r="AI175" s="221"/>
      <c r="AN175" s="221"/>
      <c r="AP175" s="218"/>
    </row>
    <row r="176" spans="1:42">
      <c r="A176" s="221"/>
      <c r="B176" s="221"/>
      <c r="C176" s="221"/>
      <c r="D176" s="221"/>
      <c r="E176" s="221"/>
      <c r="F176" s="221"/>
      <c r="G176" s="221"/>
      <c r="H176" s="221"/>
      <c r="I176" s="221"/>
      <c r="J176" s="221"/>
      <c r="K176" s="221"/>
      <c r="L176" s="221"/>
      <c r="M176" s="221"/>
      <c r="N176" s="243"/>
      <c r="O176" s="221"/>
      <c r="P176" s="221"/>
      <c r="Q176" s="221"/>
      <c r="R176" s="221"/>
      <c r="S176" s="221"/>
      <c r="T176" s="221"/>
      <c r="U176" s="221"/>
      <c r="V176" s="221"/>
      <c r="W176" s="221"/>
      <c r="X176" s="221"/>
      <c r="Y176" s="221"/>
      <c r="Z176" s="221"/>
      <c r="AA176" s="221"/>
      <c r="AB176" s="237"/>
      <c r="AC176" s="221"/>
      <c r="AD176" s="221"/>
      <c r="AE176" s="221"/>
      <c r="AF176" s="221"/>
      <c r="AG176" s="221"/>
      <c r="AH176" s="221"/>
      <c r="AI176" s="221"/>
      <c r="AN176" s="221"/>
      <c r="AP176" s="218"/>
    </row>
    <row r="177" spans="1:42">
      <c r="A177" s="221"/>
      <c r="B177" s="221"/>
      <c r="C177" s="221"/>
      <c r="D177" s="221"/>
      <c r="E177" s="221"/>
      <c r="F177" s="221"/>
      <c r="G177" s="221"/>
      <c r="H177" s="221"/>
      <c r="I177" s="221"/>
      <c r="J177" s="221"/>
      <c r="K177" s="221"/>
      <c r="L177" s="221"/>
      <c r="M177" s="221"/>
      <c r="N177" s="243"/>
      <c r="O177" s="221"/>
      <c r="P177" s="221"/>
      <c r="Q177" s="221"/>
      <c r="R177" s="221"/>
      <c r="S177" s="221"/>
      <c r="T177" s="221"/>
      <c r="U177" s="221"/>
      <c r="V177" s="221"/>
      <c r="W177" s="221"/>
      <c r="X177" s="221"/>
      <c r="Y177" s="221"/>
      <c r="Z177" s="221"/>
      <c r="AA177" s="221"/>
      <c r="AB177" s="237"/>
      <c r="AC177" s="221"/>
      <c r="AD177" s="221"/>
      <c r="AE177" s="221"/>
      <c r="AF177" s="221"/>
      <c r="AG177" s="221"/>
      <c r="AH177" s="221"/>
      <c r="AI177" s="221"/>
      <c r="AN177" s="221"/>
      <c r="AP177" s="218"/>
    </row>
    <row r="178" spans="1:42">
      <c r="A178" s="221"/>
      <c r="B178" s="221"/>
      <c r="C178" s="221"/>
      <c r="D178" s="221"/>
      <c r="E178" s="221"/>
      <c r="F178" s="221"/>
      <c r="G178" s="221"/>
      <c r="H178" s="221"/>
      <c r="I178" s="221"/>
      <c r="J178" s="221"/>
      <c r="K178" s="221"/>
      <c r="L178" s="221"/>
      <c r="M178" s="221"/>
      <c r="N178" s="243"/>
      <c r="O178" s="221"/>
      <c r="P178" s="221"/>
      <c r="Q178" s="221"/>
      <c r="R178" s="221"/>
      <c r="S178" s="221"/>
      <c r="T178" s="221"/>
      <c r="U178" s="221"/>
      <c r="V178" s="221"/>
      <c r="W178" s="221"/>
      <c r="X178" s="221"/>
      <c r="Y178" s="221"/>
      <c r="Z178" s="221"/>
      <c r="AA178" s="221"/>
      <c r="AB178" s="237"/>
      <c r="AC178" s="221"/>
      <c r="AD178" s="221"/>
      <c r="AE178" s="221"/>
      <c r="AF178" s="221"/>
      <c r="AG178" s="221"/>
      <c r="AH178" s="221"/>
      <c r="AI178" s="221"/>
      <c r="AN178" s="221"/>
      <c r="AP178" s="218"/>
    </row>
    <row r="179" spans="1:42">
      <c r="A179" s="221"/>
      <c r="B179" s="221"/>
      <c r="C179" s="221"/>
      <c r="D179" s="221"/>
      <c r="E179" s="221"/>
      <c r="F179" s="221"/>
      <c r="G179" s="221"/>
      <c r="H179" s="221"/>
      <c r="I179" s="221"/>
      <c r="J179" s="221"/>
      <c r="K179" s="221"/>
      <c r="L179" s="221"/>
      <c r="M179" s="221"/>
      <c r="N179" s="243"/>
      <c r="O179" s="221"/>
      <c r="P179" s="221"/>
      <c r="Q179" s="221"/>
      <c r="R179" s="221"/>
      <c r="S179" s="221"/>
      <c r="T179" s="221"/>
      <c r="U179" s="221"/>
      <c r="V179" s="221"/>
      <c r="W179" s="221"/>
      <c r="X179" s="221"/>
      <c r="Y179" s="221"/>
      <c r="Z179" s="221"/>
      <c r="AA179" s="221"/>
      <c r="AB179" s="237"/>
      <c r="AC179" s="221"/>
      <c r="AD179" s="221"/>
      <c r="AE179" s="221"/>
      <c r="AF179" s="221"/>
      <c r="AG179" s="221"/>
      <c r="AH179" s="221"/>
      <c r="AI179" s="221"/>
      <c r="AN179" s="221"/>
      <c r="AP179" s="218"/>
    </row>
    <row r="180" spans="1:42">
      <c r="A180" s="221"/>
      <c r="B180" s="221"/>
      <c r="C180" s="221"/>
      <c r="D180" s="221"/>
      <c r="E180" s="221"/>
      <c r="F180" s="221"/>
      <c r="G180" s="221"/>
      <c r="H180" s="221"/>
      <c r="I180" s="221"/>
      <c r="J180" s="221"/>
      <c r="K180" s="221"/>
      <c r="L180" s="221"/>
      <c r="M180" s="221"/>
      <c r="N180" s="243"/>
      <c r="O180" s="221"/>
      <c r="P180" s="221"/>
      <c r="Q180" s="221"/>
      <c r="R180" s="221"/>
      <c r="S180" s="221"/>
      <c r="T180" s="221"/>
      <c r="U180" s="221"/>
      <c r="V180" s="221"/>
      <c r="W180" s="221"/>
      <c r="X180" s="221"/>
      <c r="Y180" s="221"/>
      <c r="Z180" s="221"/>
      <c r="AA180" s="221"/>
      <c r="AB180" s="237"/>
      <c r="AC180" s="221"/>
      <c r="AD180" s="221"/>
      <c r="AE180" s="221"/>
      <c r="AF180" s="221"/>
      <c r="AG180" s="221"/>
      <c r="AH180" s="221"/>
      <c r="AI180" s="221"/>
      <c r="AN180" s="221"/>
      <c r="AP180" s="218"/>
    </row>
    <row r="181" spans="1:42">
      <c r="A181" s="221"/>
      <c r="B181" s="221"/>
      <c r="C181" s="221"/>
      <c r="D181" s="221"/>
      <c r="E181" s="221"/>
      <c r="F181" s="221"/>
      <c r="G181" s="221"/>
      <c r="H181" s="221"/>
      <c r="I181" s="221"/>
      <c r="J181" s="221"/>
      <c r="K181" s="221"/>
      <c r="L181" s="221"/>
      <c r="M181" s="221"/>
      <c r="N181" s="243"/>
      <c r="O181" s="221"/>
      <c r="P181" s="221"/>
      <c r="Q181" s="221"/>
      <c r="R181" s="221"/>
      <c r="S181" s="221"/>
      <c r="T181" s="221"/>
      <c r="U181" s="221"/>
      <c r="V181" s="221"/>
      <c r="W181" s="221"/>
      <c r="X181" s="221"/>
      <c r="Y181" s="221"/>
      <c r="Z181" s="221"/>
      <c r="AA181" s="221"/>
      <c r="AB181" s="237"/>
      <c r="AC181" s="221"/>
      <c r="AD181" s="221"/>
      <c r="AE181" s="221"/>
      <c r="AF181" s="221"/>
      <c r="AG181" s="221"/>
      <c r="AH181" s="221"/>
      <c r="AI181" s="221"/>
      <c r="AN181" s="221"/>
      <c r="AP181" s="218"/>
    </row>
    <row r="182" spans="1:42">
      <c r="A182" s="221"/>
      <c r="B182" s="221"/>
      <c r="C182" s="221"/>
      <c r="D182" s="221"/>
      <c r="E182" s="221"/>
      <c r="F182" s="221"/>
      <c r="G182" s="221"/>
      <c r="H182" s="221"/>
      <c r="I182" s="221"/>
      <c r="J182" s="221"/>
      <c r="K182" s="221"/>
      <c r="L182" s="221"/>
      <c r="M182" s="221"/>
      <c r="N182" s="243"/>
      <c r="O182" s="221"/>
      <c r="P182" s="221"/>
      <c r="Q182" s="221"/>
      <c r="R182" s="221"/>
      <c r="S182" s="221"/>
      <c r="T182" s="221"/>
      <c r="U182" s="221"/>
      <c r="V182" s="221"/>
      <c r="W182" s="221"/>
      <c r="X182" s="221"/>
      <c r="Y182" s="221"/>
      <c r="Z182" s="221"/>
      <c r="AA182" s="221"/>
      <c r="AB182" s="237"/>
      <c r="AC182" s="221"/>
      <c r="AD182" s="221"/>
      <c r="AE182" s="221"/>
      <c r="AF182" s="221"/>
      <c r="AG182" s="221"/>
      <c r="AH182" s="221"/>
      <c r="AI182" s="221"/>
      <c r="AN182" s="221"/>
      <c r="AP182" s="218"/>
    </row>
    <row r="183" spans="1:42">
      <c r="A183" s="221"/>
      <c r="B183" s="221"/>
      <c r="C183" s="221"/>
      <c r="D183" s="221"/>
      <c r="E183" s="221"/>
      <c r="F183" s="221"/>
      <c r="G183" s="221"/>
      <c r="H183" s="221"/>
      <c r="I183" s="221"/>
      <c r="J183" s="221"/>
      <c r="K183" s="221"/>
      <c r="L183" s="221"/>
      <c r="M183" s="221"/>
      <c r="N183" s="243"/>
      <c r="O183" s="221"/>
      <c r="P183" s="221"/>
      <c r="Q183" s="221"/>
      <c r="R183" s="221"/>
      <c r="S183" s="221"/>
      <c r="T183" s="221"/>
      <c r="U183" s="221"/>
      <c r="V183" s="221"/>
      <c r="W183" s="221"/>
      <c r="X183" s="221"/>
      <c r="Y183" s="221"/>
      <c r="Z183" s="221"/>
      <c r="AA183" s="221"/>
      <c r="AB183" s="237"/>
      <c r="AC183" s="221"/>
      <c r="AD183" s="221"/>
      <c r="AE183" s="221"/>
      <c r="AF183" s="221"/>
      <c r="AG183" s="221"/>
      <c r="AH183" s="221"/>
      <c r="AI183" s="221"/>
      <c r="AN183" s="221"/>
      <c r="AP183" s="218"/>
    </row>
    <row r="184" spans="1:42">
      <c r="A184" s="221"/>
      <c r="B184" s="221"/>
      <c r="C184" s="221"/>
      <c r="D184" s="221"/>
      <c r="E184" s="221"/>
      <c r="F184" s="221"/>
      <c r="G184" s="221"/>
      <c r="H184" s="221"/>
      <c r="I184" s="221"/>
      <c r="J184" s="221"/>
      <c r="K184" s="221"/>
      <c r="L184" s="221"/>
      <c r="M184" s="221"/>
      <c r="N184" s="243"/>
      <c r="O184" s="221"/>
      <c r="P184" s="221"/>
      <c r="Q184" s="221"/>
      <c r="R184" s="221"/>
      <c r="S184" s="221"/>
      <c r="T184" s="221"/>
      <c r="U184" s="221"/>
      <c r="V184" s="221"/>
      <c r="W184" s="221"/>
      <c r="X184" s="221"/>
      <c r="Y184" s="221"/>
      <c r="Z184" s="221"/>
      <c r="AA184" s="221"/>
      <c r="AB184" s="237"/>
      <c r="AC184" s="221"/>
      <c r="AD184" s="221"/>
      <c r="AE184" s="221"/>
      <c r="AF184" s="221"/>
      <c r="AG184" s="221"/>
      <c r="AH184" s="221"/>
      <c r="AI184" s="221"/>
      <c r="AN184" s="221"/>
      <c r="AP184" s="218"/>
    </row>
    <row r="185" spans="1:42">
      <c r="A185" s="221"/>
      <c r="B185" s="221"/>
      <c r="C185" s="221"/>
      <c r="D185" s="221"/>
      <c r="E185" s="221"/>
      <c r="F185" s="221"/>
      <c r="G185" s="221"/>
      <c r="H185" s="221"/>
      <c r="I185" s="221"/>
      <c r="J185" s="221"/>
      <c r="K185" s="221"/>
      <c r="L185" s="221"/>
      <c r="M185" s="221"/>
      <c r="N185" s="243"/>
      <c r="O185" s="221"/>
      <c r="P185" s="221"/>
      <c r="Q185" s="221"/>
      <c r="R185" s="221"/>
      <c r="S185" s="221"/>
      <c r="T185" s="221"/>
      <c r="U185" s="221"/>
      <c r="V185" s="221"/>
      <c r="W185" s="221"/>
      <c r="X185" s="221"/>
      <c r="Y185" s="221"/>
      <c r="Z185" s="221"/>
      <c r="AA185" s="221"/>
      <c r="AB185" s="237"/>
      <c r="AC185" s="221"/>
      <c r="AD185" s="221"/>
      <c r="AE185" s="221"/>
      <c r="AF185" s="221"/>
      <c r="AG185" s="221"/>
      <c r="AH185" s="221"/>
      <c r="AI185" s="221"/>
      <c r="AN185" s="221"/>
      <c r="AP185" s="218"/>
    </row>
    <row r="186" spans="1:42">
      <c r="A186" s="221"/>
      <c r="B186" s="221"/>
      <c r="C186" s="221"/>
      <c r="D186" s="221"/>
      <c r="E186" s="221"/>
      <c r="F186" s="221"/>
      <c r="G186" s="221"/>
      <c r="H186" s="221"/>
      <c r="I186" s="221"/>
      <c r="J186" s="221"/>
      <c r="K186" s="221"/>
      <c r="L186" s="221"/>
      <c r="M186" s="221"/>
      <c r="N186" s="243"/>
      <c r="O186" s="221"/>
      <c r="P186" s="221"/>
      <c r="Q186" s="221"/>
      <c r="R186" s="221"/>
      <c r="S186" s="221"/>
      <c r="T186" s="221"/>
      <c r="U186" s="221"/>
      <c r="V186" s="221"/>
      <c r="W186" s="221"/>
      <c r="X186" s="221"/>
      <c r="Y186" s="221"/>
      <c r="Z186" s="221"/>
      <c r="AA186" s="221"/>
      <c r="AB186" s="237"/>
      <c r="AC186" s="221"/>
      <c r="AD186" s="221"/>
      <c r="AE186" s="221"/>
      <c r="AF186" s="221"/>
      <c r="AG186" s="221"/>
      <c r="AH186" s="221"/>
      <c r="AI186" s="221"/>
      <c r="AN186" s="221"/>
      <c r="AP186" s="218"/>
    </row>
    <row r="187" spans="1:42">
      <c r="A187" s="221"/>
      <c r="B187" s="221"/>
      <c r="C187" s="221"/>
      <c r="D187" s="221"/>
      <c r="E187" s="221"/>
      <c r="F187" s="221"/>
      <c r="G187" s="221"/>
      <c r="H187" s="221"/>
      <c r="I187" s="221"/>
      <c r="J187" s="221"/>
      <c r="K187" s="221"/>
      <c r="L187" s="221"/>
      <c r="M187" s="221"/>
      <c r="N187" s="243"/>
      <c r="O187" s="221"/>
      <c r="P187" s="221"/>
      <c r="Q187" s="221"/>
      <c r="R187" s="221"/>
      <c r="S187" s="221"/>
      <c r="T187" s="221"/>
      <c r="U187" s="221"/>
      <c r="V187" s="221"/>
      <c r="W187" s="221"/>
      <c r="X187" s="221"/>
      <c r="Y187" s="221"/>
      <c r="Z187" s="221"/>
      <c r="AA187" s="221"/>
      <c r="AB187" s="237"/>
      <c r="AC187" s="221"/>
      <c r="AD187" s="221"/>
      <c r="AE187" s="221"/>
      <c r="AF187" s="221"/>
      <c r="AG187" s="221"/>
      <c r="AH187" s="221"/>
      <c r="AI187" s="221"/>
      <c r="AN187" s="221"/>
      <c r="AP187" s="218"/>
    </row>
    <row r="188" spans="1:42">
      <c r="A188" s="221"/>
      <c r="B188" s="221"/>
      <c r="C188" s="221"/>
      <c r="D188" s="221"/>
      <c r="E188" s="221"/>
      <c r="F188" s="221"/>
      <c r="G188" s="221"/>
      <c r="H188" s="221"/>
      <c r="I188" s="221"/>
      <c r="J188" s="221"/>
      <c r="K188" s="221"/>
      <c r="L188" s="221"/>
      <c r="M188" s="221"/>
      <c r="N188" s="243"/>
      <c r="O188" s="221"/>
      <c r="P188" s="221"/>
      <c r="Q188" s="221"/>
      <c r="R188" s="221"/>
      <c r="S188" s="221"/>
      <c r="T188" s="221"/>
      <c r="U188" s="221"/>
      <c r="V188" s="221"/>
      <c r="W188" s="221"/>
      <c r="X188" s="221"/>
      <c r="Y188" s="221"/>
      <c r="Z188" s="221"/>
      <c r="AA188" s="221"/>
      <c r="AB188" s="237"/>
      <c r="AC188" s="221"/>
      <c r="AD188" s="221"/>
      <c r="AE188" s="221"/>
      <c r="AF188" s="221"/>
      <c r="AG188" s="221"/>
      <c r="AH188" s="221"/>
      <c r="AI188" s="221"/>
      <c r="AN188" s="221"/>
      <c r="AP188" s="218"/>
    </row>
    <row r="189" spans="1:42">
      <c r="A189" s="221"/>
      <c r="B189" s="221"/>
      <c r="C189" s="221"/>
      <c r="D189" s="221"/>
      <c r="E189" s="221"/>
      <c r="F189" s="221"/>
      <c r="G189" s="221"/>
      <c r="H189" s="221"/>
      <c r="I189" s="221"/>
      <c r="J189" s="221"/>
      <c r="K189" s="221"/>
      <c r="L189" s="221"/>
      <c r="M189" s="221"/>
      <c r="N189" s="243"/>
      <c r="O189" s="221"/>
      <c r="P189" s="221"/>
      <c r="Q189" s="221"/>
      <c r="R189" s="221"/>
      <c r="S189" s="221"/>
      <c r="T189" s="221"/>
      <c r="U189" s="221"/>
      <c r="V189" s="221"/>
      <c r="W189" s="221"/>
      <c r="X189" s="221"/>
      <c r="Y189" s="221"/>
      <c r="Z189" s="221"/>
      <c r="AA189" s="221"/>
      <c r="AB189" s="237"/>
      <c r="AC189" s="221"/>
      <c r="AD189" s="221"/>
      <c r="AE189" s="221"/>
      <c r="AF189" s="221"/>
      <c r="AG189" s="221"/>
      <c r="AH189" s="221"/>
      <c r="AI189" s="221"/>
      <c r="AN189" s="221"/>
      <c r="AP189" s="218"/>
    </row>
    <row r="190" spans="1:42">
      <c r="A190" s="221"/>
      <c r="B190" s="221"/>
      <c r="C190" s="221"/>
      <c r="D190" s="221"/>
      <c r="E190" s="221"/>
      <c r="F190" s="221"/>
      <c r="G190" s="221"/>
      <c r="H190" s="221"/>
      <c r="I190" s="221"/>
      <c r="J190" s="221"/>
      <c r="K190" s="221"/>
      <c r="L190" s="221"/>
      <c r="M190" s="221"/>
      <c r="N190" s="243"/>
      <c r="O190" s="221"/>
      <c r="P190" s="221"/>
      <c r="Q190" s="221"/>
      <c r="R190" s="221"/>
      <c r="S190" s="221"/>
      <c r="T190" s="221"/>
      <c r="U190" s="221"/>
      <c r="V190" s="221"/>
      <c r="W190" s="221"/>
      <c r="X190" s="221"/>
      <c r="Y190" s="221"/>
      <c r="Z190" s="221"/>
      <c r="AA190" s="221"/>
      <c r="AB190" s="237"/>
      <c r="AC190" s="221"/>
      <c r="AD190" s="221"/>
      <c r="AE190" s="221"/>
      <c r="AF190" s="221"/>
      <c r="AG190" s="221"/>
      <c r="AH190" s="221"/>
      <c r="AI190" s="221"/>
      <c r="AN190" s="221"/>
      <c r="AP190" s="218"/>
    </row>
    <row r="191" spans="1:42">
      <c r="A191" s="221"/>
      <c r="B191" s="221"/>
      <c r="C191" s="221"/>
      <c r="D191" s="221"/>
      <c r="E191" s="221"/>
      <c r="F191" s="221"/>
      <c r="G191" s="221"/>
      <c r="H191" s="221"/>
      <c r="I191" s="221"/>
      <c r="J191" s="221"/>
      <c r="K191" s="221"/>
      <c r="L191" s="221"/>
      <c r="M191" s="221"/>
      <c r="N191" s="243"/>
      <c r="O191" s="221"/>
      <c r="P191" s="221"/>
      <c r="Q191" s="221"/>
      <c r="R191" s="221"/>
      <c r="S191" s="221"/>
      <c r="T191" s="221"/>
      <c r="U191" s="221"/>
      <c r="V191" s="221"/>
      <c r="W191" s="221"/>
      <c r="X191" s="221"/>
      <c r="Y191" s="221"/>
      <c r="Z191" s="221"/>
      <c r="AA191" s="221"/>
      <c r="AB191" s="237"/>
      <c r="AC191" s="221"/>
      <c r="AD191" s="221"/>
      <c r="AE191" s="221"/>
      <c r="AF191" s="221"/>
      <c r="AG191" s="221"/>
      <c r="AH191" s="221"/>
      <c r="AI191" s="221"/>
      <c r="AN191" s="221"/>
      <c r="AP191" s="218"/>
    </row>
    <row r="192" spans="1:42">
      <c r="A192" s="221"/>
      <c r="B192" s="221"/>
      <c r="C192" s="221"/>
      <c r="D192" s="221"/>
      <c r="E192" s="221"/>
      <c r="F192" s="221"/>
      <c r="G192" s="221"/>
      <c r="H192" s="221"/>
      <c r="I192" s="221"/>
      <c r="J192" s="221"/>
      <c r="K192" s="221"/>
      <c r="L192" s="221"/>
      <c r="M192" s="221"/>
      <c r="N192" s="243"/>
      <c r="O192" s="221"/>
      <c r="P192" s="221"/>
      <c r="Q192" s="221"/>
      <c r="R192" s="221"/>
      <c r="S192" s="221"/>
      <c r="T192" s="221"/>
      <c r="U192" s="221"/>
      <c r="V192" s="221"/>
      <c r="W192" s="221"/>
      <c r="X192" s="221"/>
      <c r="Y192" s="221"/>
      <c r="Z192" s="221"/>
      <c r="AA192" s="221"/>
      <c r="AB192" s="237"/>
      <c r="AC192" s="221"/>
      <c r="AD192" s="221"/>
      <c r="AE192" s="221"/>
      <c r="AF192" s="221"/>
      <c r="AG192" s="221"/>
      <c r="AH192" s="221"/>
      <c r="AI192" s="221"/>
      <c r="AN192" s="221"/>
      <c r="AP192" s="218"/>
    </row>
    <row r="193" spans="1:42">
      <c r="A193" s="221"/>
      <c r="B193" s="221"/>
      <c r="C193" s="221"/>
      <c r="D193" s="221"/>
      <c r="E193" s="221"/>
      <c r="F193" s="221"/>
      <c r="G193" s="221"/>
      <c r="H193" s="221"/>
      <c r="I193" s="221"/>
      <c r="J193" s="221"/>
      <c r="K193" s="221"/>
      <c r="L193" s="221"/>
      <c r="M193" s="221"/>
      <c r="N193" s="243"/>
      <c r="O193" s="221"/>
      <c r="P193" s="221"/>
      <c r="Q193" s="221"/>
      <c r="R193" s="221"/>
      <c r="S193" s="221"/>
      <c r="T193" s="221"/>
      <c r="U193" s="221"/>
      <c r="V193" s="221"/>
      <c r="W193" s="221"/>
      <c r="X193" s="221"/>
      <c r="Y193" s="221"/>
      <c r="Z193" s="221"/>
      <c r="AA193" s="221"/>
      <c r="AB193" s="237"/>
      <c r="AC193" s="221"/>
      <c r="AD193" s="221"/>
      <c r="AE193" s="221"/>
      <c r="AF193" s="221"/>
      <c r="AG193" s="221"/>
      <c r="AH193" s="221"/>
      <c r="AI193" s="221"/>
      <c r="AN193" s="221"/>
      <c r="AP193" s="218"/>
    </row>
    <row r="194" spans="1:42">
      <c r="A194" s="221"/>
      <c r="B194" s="221"/>
      <c r="C194" s="221"/>
      <c r="D194" s="221"/>
      <c r="E194" s="221"/>
      <c r="F194" s="221"/>
      <c r="G194" s="221"/>
      <c r="H194" s="221"/>
      <c r="I194" s="221"/>
      <c r="J194" s="221"/>
      <c r="K194" s="221"/>
      <c r="L194" s="221"/>
      <c r="M194" s="221"/>
      <c r="N194" s="243"/>
      <c r="O194" s="221"/>
      <c r="P194" s="221"/>
      <c r="Q194" s="221"/>
      <c r="R194" s="221"/>
      <c r="S194" s="221"/>
      <c r="T194" s="221"/>
      <c r="U194" s="221"/>
      <c r="V194" s="221"/>
      <c r="W194" s="221"/>
      <c r="X194" s="221"/>
      <c r="Y194" s="221"/>
      <c r="Z194" s="221"/>
      <c r="AA194" s="221"/>
      <c r="AB194" s="237"/>
      <c r="AC194" s="221"/>
      <c r="AD194" s="221"/>
      <c r="AE194" s="221"/>
      <c r="AF194" s="221"/>
      <c r="AG194" s="221"/>
      <c r="AH194" s="221"/>
      <c r="AI194" s="221"/>
      <c r="AN194" s="221"/>
      <c r="AP194" s="218"/>
    </row>
    <row r="195" spans="1:42">
      <c r="A195" s="221"/>
      <c r="B195" s="221"/>
      <c r="C195" s="221"/>
      <c r="D195" s="221"/>
      <c r="E195" s="221"/>
      <c r="F195" s="221"/>
      <c r="G195" s="221"/>
      <c r="H195" s="221"/>
      <c r="I195" s="221"/>
      <c r="J195" s="221"/>
      <c r="K195" s="221"/>
      <c r="L195" s="221"/>
      <c r="M195" s="221"/>
      <c r="N195" s="243"/>
      <c r="O195" s="221"/>
      <c r="P195" s="221"/>
      <c r="Q195" s="221"/>
      <c r="R195" s="221"/>
      <c r="S195" s="221"/>
      <c r="T195" s="221"/>
      <c r="U195" s="221"/>
      <c r="V195" s="221"/>
      <c r="W195" s="221"/>
      <c r="X195" s="221"/>
      <c r="Y195" s="221"/>
      <c r="Z195" s="221"/>
      <c r="AA195" s="221"/>
      <c r="AB195" s="237"/>
      <c r="AC195" s="221"/>
      <c r="AD195" s="221"/>
      <c r="AE195" s="221"/>
      <c r="AF195" s="221"/>
      <c r="AG195" s="221"/>
      <c r="AH195" s="221"/>
      <c r="AI195" s="221"/>
      <c r="AN195" s="221"/>
      <c r="AP195" s="218"/>
    </row>
    <row r="196" spans="1:42">
      <c r="A196" s="221"/>
      <c r="B196" s="221"/>
      <c r="C196" s="221"/>
      <c r="D196" s="221"/>
      <c r="E196" s="221"/>
      <c r="F196" s="221"/>
      <c r="G196" s="221"/>
      <c r="H196" s="221"/>
      <c r="I196" s="221"/>
      <c r="J196" s="221"/>
      <c r="K196" s="221"/>
      <c r="L196" s="221"/>
      <c r="M196" s="221"/>
      <c r="N196" s="243"/>
      <c r="O196" s="221"/>
      <c r="P196" s="221"/>
      <c r="Q196" s="221"/>
      <c r="R196" s="221"/>
      <c r="S196" s="221"/>
      <c r="T196" s="221"/>
      <c r="U196" s="221"/>
      <c r="V196" s="221"/>
      <c r="W196" s="221"/>
      <c r="X196" s="221"/>
      <c r="Y196" s="221"/>
      <c r="Z196" s="221"/>
      <c r="AA196" s="221"/>
      <c r="AB196" s="237"/>
      <c r="AC196" s="221"/>
      <c r="AD196" s="221"/>
      <c r="AE196" s="221"/>
      <c r="AF196" s="221"/>
      <c r="AG196" s="221"/>
      <c r="AH196" s="221"/>
      <c r="AI196" s="221"/>
      <c r="AN196" s="221"/>
      <c r="AP196" s="218"/>
    </row>
    <row r="197" spans="1:42">
      <c r="A197" s="221"/>
      <c r="B197" s="221"/>
      <c r="C197" s="221"/>
      <c r="D197" s="221"/>
      <c r="E197" s="221"/>
      <c r="F197" s="221"/>
      <c r="G197" s="221"/>
      <c r="H197" s="221"/>
      <c r="I197" s="221"/>
      <c r="J197" s="221"/>
      <c r="K197" s="221"/>
      <c r="L197" s="221"/>
      <c r="M197" s="221"/>
      <c r="N197" s="243"/>
      <c r="O197" s="221"/>
      <c r="P197" s="221"/>
      <c r="Q197" s="221"/>
      <c r="R197" s="221"/>
      <c r="S197" s="221"/>
      <c r="T197" s="221"/>
      <c r="U197" s="221"/>
      <c r="V197" s="221"/>
      <c r="W197" s="221"/>
      <c r="X197" s="221"/>
      <c r="Y197" s="221"/>
      <c r="Z197" s="221"/>
      <c r="AA197" s="221"/>
      <c r="AB197" s="237"/>
      <c r="AC197" s="221"/>
      <c r="AD197" s="221"/>
      <c r="AE197" s="221"/>
      <c r="AF197" s="221"/>
      <c r="AG197" s="221"/>
      <c r="AH197" s="221"/>
      <c r="AI197" s="221"/>
      <c r="AN197" s="221"/>
      <c r="AP197" s="218"/>
    </row>
    <row r="198" spans="1:42">
      <c r="A198" s="221"/>
      <c r="B198" s="221"/>
      <c r="C198" s="221"/>
      <c r="D198" s="221"/>
      <c r="E198" s="221"/>
      <c r="F198" s="221"/>
      <c r="G198" s="221"/>
      <c r="H198" s="221"/>
      <c r="I198" s="221"/>
      <c r="J198" s="221"/>
      <c r="K198" s="221"/>
      <c r="L198" s="221"/>
      <c r="M198" s="221"/>
      <c r="N198" s="243"/>
      <c r="O198" s="221"/>
      <c r="P198" s="221"/>
      <c r="Q198" s="221"/>
      <c r="R198" s="221"/>
      <c r="S198" s="221"/>
      <c r="T198" s="221"/>
      <c r="U198" s="221"/>
      <c r="V198" s="221"/>
      <c r="W198" s="221"/>
      <c r="X198" s="221"/>
      <c r="Y198" s="221"/>
      <c r="Z198" s="221"/>
      <c r="AA198" s="221"/>
      <c r="AB198" s="237"/>
      <c r="AC198" s="221"/>
      <c r="AD198" s="221"/>
      <c r="AE198" s="221"/>
      <c r="AF198" s="221"/>
      <c r="AG198" s="221"/>
      <c r="AH198" s="221"/>
      <c r="AI198" s="221"/>
      <c r="AN198" s="221"/>
      <c r="AP198" s="218"/>
    </row>
    <row r="199" spans="1:42">
      <c r="A199" s="221"/>
      <c r="B199" s="221"/>
      <c r="C199" s="221"/>
      <c r="D199" s="221"/>
      <c r="E199" s="221"/>
      <c r="F199" s="221"/>
      <c r="G199" s="221"/>
      <c r="H199" s="221"/>
      <c r="I199" s="221"/>
      <c r="J199" s="221"/>
      <c r="K199" s="221"/>
      <c r="L199" s="221"/>
      <c r="M199" s="221"/>
      <c r="N199" s="243"/>
      <c r="O199" s="221"/>
      <c r="P199" s="221"/>
      <c r="Q199" s="221"/>
      <c r="R199" s="221"/>
      <c r="S199" s="221"/>
      <c r="T199" s="221"/>
      <c r="U199" s="221"/>
      <c r="V199" s="221"/>
      <c r="W199" s="221"/>
      <c r="X199" s="221"/>
      <c r="Y199" s="221"/>
      <c r="Z199" s="221"/>
      <c r="AA199" s="221"/>
      <c r="AB199" s="237"/>
      <c r="AC199" s="221"/>
      <c r="AD199" s="221"/>
      <c r="AE199" s="221"/>
      <c r="AF199" s="221"/>
      <c r="AG199" s="221"/>
      <c r="AH199" s="221"/>
      <c r="AI199" s="221"/>
      <c r="AN199" s="221"/>
      <c r="AP199" s="218"/>
    </row>
    <row r="200" spans="1:42">
      <c r="A200" s="221"/>
      <c r="B200" s="221"/>
      <c r="C200" s="221"/>
      <c r="D200" s="221"/>
      <c r="E200" s="221"/>
      <c r="F200" s="221"/>
      <c r="G200" s="221"/>
      <c r="H200" s="221"/>
      <c r="I200" s="221"/>
      <c r="J200" s="221"/>
      <c r="K200" s="221"/>
      <c r="L200" s="221"/>
      <c r="M200" s="221"/>
      <c r="N200" s="243"/>
      <c r="O200" s="221"/>
      <c r="P200" s="221"/>
      <c r="Q200" s="221"/>
      <c r="R200" s="221"/>
      <c r="S200" s="221"/>
      <c r="T200" s="221"/>
      <c r="U200" s="221"/>
      <c r="V200" s="221"/>
      <c r="W200" s="221"/>
      <c r="X200" s="221"/>
      <c r="Y200" s="221"/>
      <c r="Z200" s="221"/>
      <c r="AA200" s="221"/>
      <c r="AB200" s="237"/>
      <c r="AC200" s="221"/>
      <c r="AD200" s="221"/>
      <c r="AE200" s="221"/>
      <c r="AF200" s="221"/>
      <c r="AG200" s="221"/>
      <c r="AH200" s="221"/>
      <c r="AI200" s="221"/>
      <c r="AN200" s="221"/>
      <c r="AP200" s="218"/>
    </row>
    <row r="201" spans="1:42">
      <c r="A201" s="221"/>
      <c r="B201" s="221"/>
      <c r="C201" s="221"/>
      <c r="D201" s="221"/>
      <c r="E201" s="221"/>
      <c r="F201" s="221"/>
      <c r="G201" s="221"/>
      <c r="H201" s="221"/>
      <c r="I201" s="221"/>
      <c r="J201" s="221"/>
      <c r="K201" s="221"/>
      <c r="L201" s="221"/>
      <c r="M201" s="221"/>
      <c r="N201" s="243"/>
      <c r="O201" s="221"/>
      <c r="P201" s="221"/>
      <c r="Q201" s="221"/>
      <c r="R201" s="221"/>
      <c r="S201" s="221"/>
      <c r="T201" s="221"/>
      <c r="U201" s="221"/>
      <c r="V201" s="221"/>
      <c r="W201" s="221"/>
      <c r="X201" s="221"/>
      <c r="Y201" s="221"/>
      <c r="Z201" s="221"/>
      <c r="AA201" s="221"/>
      <c r="AB201" s="237"/>
      <c r="AC201" s="221"/>
      <c r="AD201" s="221"/>
      <c r="AE201" s="221"/>
      <c r="AF201" s="221"/>
      <c r="AG201" s="221"/>
      <c r="AH201" s="221"/>
      <c r="AI201" s="221"/>
      <c r="AN201" s="221"/>
      <c r="AP201" s="218"/>
    </row>
    <row r="202" spans="1:42">
      <c r="A202" s="221"/>
      <c r="B202" s="221"/>
      <c r="C202" s="221"/>
      <c r="D202" s="221"/>
      <c r="E202" s="221"/>
      <c r="F202" s="221"/>
      <c r="G202" s="221"/>
      <c r="H202" s="221"/>
      <c r="I202" s="221"/>
      <c r="J202" s="221"/>
      <c r="K202" s="221"/>
      <c r="L202" s="221"/>
      <c r="M202" s="221"/>
      <c r="N202" s="243"/>
      <c r="O202" s="221"/>
      <c r="P202" s="221"/>
      <c r="Q202" s="221"/>
      <c r="R202" s="221"/>
      <c r="S202" s="221"/>
      <c r="T202" s="221"/>
      <c r="U202" s="221"/>
      <c r="V202" s="221"/>
      <c r="W202" s="221"/>
      <c r="X202" s="221"/>
      <c r="Y202" s="221"/>
      <c r="Z202" s="221"/>
      <c r="AA202" s="221"/>
      <c r="AB202" s="237"/>
      <c r="AC202" s="221"/>
      <c r="AD202" s="221"/>
      <c r="AE202" s="221"/>
      <c r="AF202" s="221"/>
      <c r="AG202" s="221"/>
      <c r="AH202" s="221"/>
      <c r="AI202" s="221"/>
      <c r="AN202" s="221"/>
      <c r="AP202" s="218"/>
    </row>
    <row r="203" spans="1:42">
      <c r="A203" s="221"/>
      <c r="B203" s="221"/>
      <c r="C203" s="221"/>
      <c r="D203" s="221"/>
      <c r="E203" s="221"/>
      <c r="F203" s="221"/>
      <c r="G203" s="221"/>
      <c r="H203" s="221"/>
      <c r="I203" s="221"/>
      <c r="J203" s="221"/>
      <c r="K203" s="221"/>
      <c r="L203" s="221"/>
      <c r="M203" s="221"/>
      <c r="N203" s="243"/>
      <c r="O203" s="221"/>
      <c r="P203" s="221"/>
      <c r="Q203" s="221"/>
      <c r="R203" s="221"/>
      <c r="S203" s="221"/>
      <c r="T203" s="221"/>
      <c r="U203" s="221"/>
      <c r="V203" s="221"/>
      <c r="W203" s="221"/>
      <c r="X203" s="221"/>
      <c r="Y203" s="221"/>
      <c r="Z203" s="221"/>
      <c r="AA203" s="221"/>
      <c r="AB203" s="237"/>
      <c r="AC203" s="221"/>
      <c r="AD203" s="221"/>
      <c r="AE203" s="221"/>
      <c r="AF203" s="221"/>
      <c r="AG203" s="221"/>
      <c r="AH203" s="221"/>
      <c r="AI203" s="221"/>
      <c r="AN203" s="221"/>
      <c r="AP203" s="218"/>
    </row>
    <row r="204" spans="1:42">
      <c r="A204" s="221"/>
      <c r="B204" s="221"/>
      <c r="C204" s="221"/>
      <c r="D204" s="221"/>
      <c r="E204" s="221"/>
      <c r="F204" s="221"/>
      <c r="G204" s="221"/>
      <c r="H204" s="221"/>
      <c r="I204" s="221"/>
      <c r="J204" s="221"/>
      <c r="K204" s="221"/>
      <c r="L204" s="221"/>
      <c r="M204" s="221"/>
      <c r="N204" s="243"/>
      <c r="O204" s="221"/>
      <c r="P204" s="221"/>
      <c r="Q204" s="221"/>
      <c r="R204" s="221"/>
      <c r="S204" s="221"/>
      <c r="T204" s="221"/>
      <c r="U204" s="221"/>
      <c r="V204" s="221"/>
      <c r="W204" s="221"/>
      <c r="X204" s="221"/>
      <c r="Y204" s="221"/>
      <c r="Z204" s="221"/>
      <c r="AA204" s="221"/>
      <c r="AB204" s="237"/>
      <c r="AC204" s="221"/>
      <c r="AD204" s="221"/>
      <c r="AE204" s="221"/>
      <c r="AF204" s="221"/>
      <c r="AG204" s="221"/>
      <c r="AH204" s="221"/>
      <c r="AI204" s="221"/>
      <c r="AN204" s="221"/>
      <c r="AP204" s="218"/>
    </row>
    <row r="205" spans="1:42">
      <c r="A205" s="221"/>
      <c r="B205" s="221"/>
      <c r="C205" s="221"/>
      <c r="D205" s="221"/>
      <c r="E205" s="221"/>
      <c r="F205" s="221"/>
      <c r="G205" s="221"/>
      <c r="H205" s="221"/>
      <c r="I205" s="221"/>
      <c r="J205" s="221"/>
      <c r="K205" s="221"/>
      <c r="L205" s="221"/>
      <c r="M205" s="221"/>
      <c r="N205" s="243"/>
      <c r="O205" s="221"/>
      <c r="P205" s="221"/>
      <c r="Q205" s="221"/>
      <c r="R205" s="221"/>
      <c r="S205" s="221"/>
      <c r="T205" s="221"/>
      <c r="U205" s="221"/>
      <c r="V205" s="221"/>
      <c r="W205" s="221"/>
      <c r="X205" s="221"/>
      <c r="Y205" s="221"/>
      <c r="Z205" s="221"/>
      <c r="AA205" s="221"/>
      <c r="AB205" s="237"/>
      <c r="AC205" s="221"/>
      <c r="AD205" s="221"/>
      <c r="AE205" s="221"/>
      <c r="AF205" s="221"/>
      <c r="AG205" s="221"/>
      <c r="AH205" s="221"/>
      <c r="AI205" s="221"/>
      <c r="AN205" s="221"/>
      <c r="AP205" s="218"/>
    </row>
    <row r="206" spans="1:42">
      <c r="A206" s="221"/>
      <c r="B206" s="221"/>
      <c r="C206" s="221"/>
      <c r="D206" s="221"/>
      <c r="E206" s="221"/>
      <c r="F206" s="221"/>
      <c r="G206" s="221"/>
      <c r="H206" s="221"/>
      <c r="I206" s="221"/>
      <c r="J206" s="221"/>
      <c r="K206" s="221"/>
      <c r="L206" s="221"/>
      <c r="M206" s="221"/>
      <c r="N206" s="243"/>
      <c r="O206" s="221"/>
      <c r="P206" s="221"/>
      <c r="Q206" s="221"/>
      <c r="R206" s="221"/>
      <c r="S206" s="221"/>
      <c r="T206" s="221"/>
      <c r="U206" s="221"/>
      <c r="V206" s="221"/>
      <c r="W206" s="221"/>
      <c r="X206" s="221"/>
      <c r="Y206" s="221"/>
      <c r="Z206" s="221"/>
      <c r="AA206" s="221"/>
      <c r="AB206" s="237"/>
      <c r="AC206" s="221"/>
      <c r="AD206" s="221"/>
      <c r="AE206" s="221"/>
      <c r="AF206" s="221"/>
      <c r="AG206" s="221"/>
      <c r="AH206" s="221"/>
      <c r="AI206" s="221"/>
      <c r="AN206" s="221"/>
      <c r="AP206" s="218"/>
    </row>
    <row r="207" spans="1:42">
      <c r="A207" s="221"/>
      <c r="B207" s="221"/>
      <c r="C207" s="221"/>
      <c r="D207" s="221"/>
      <c r="E207" s="221"/>
      <c r="F207" s="221"/>
      <c r="G207" s="221"/>
      <c r="H207" s="221"/>
      <c r="I207" s="221"/>
      <c r="J207" s="221"/>
      <c r="K207" s="221"/>
      <c r="L207" s="221"/>
      <c r="M207" s="221"/>
      <c r="N207" s="243"/>
      <c r="O207" s="221"/>
      <c r="P207" s="221"/>
      <c r="Q207" s="221"/>
      <c r="R207" s="221"/>
      <c r="S207" s="221"/>
      <c r="T207" s="221"/>
      <c r="U207" s="221"/>
      <c r="V207" s="221"/>
      <c r="W207" s="221"/>
      <c r="X207" s="221"/>
      <c r="Y207" s="221"/>
      <c r="Z207" s="221"/>
      <c r="AA207" s="221"/>
      <c r="AB207" s="237"/>
      <c r="AC207" s="221"/>
      <c r="AD207" s="221"/>
      <c r="AE207" s="221"/>
      <c r="AF207" s="221"/>
      <c r="AG207" s="221"/>
      <c r="AH207" s="221"/>
      <c r="AI207" s="221"/>
      <c r="AN207" s="221"/>
      <c r="AP207" s="218"/>
    </row>
    <row r="208" spans="1:42">
      <c r="A208" s="221"/>
      <c r="B208" s="221"/>
      <c r="C208" s="221"/>
      <c r="D208" s="221"/>
      <c r="E208" s="221"/>
      <c r="F208" s="221"/>
      <c r="G208" s="221"/>
      <c r="H208" s="221"/>
      <c r="I208" s="221"/>
      <c r="J208" s="221"/>
      <c r="K208" s="221"/>
      <c r="L208" s="221"/>
      <c r="M208" s="221"/>
      <c r="N208" s="243"/>
      <c r="O208" s="221"/>
      <c r="P208" s="221"/>
      <c r="Q208" s="221"/>
      <c r="R208" s="221"/>
      <c r="S208" s="221"/>
      <c r="T208" s="221"/>
      <c r="U208" s="221"/>
      <c r="V208" s="221"/>
      <c r="W208" s="221"/>
      <c r="X208" s="221"/>
      <c r="Y208" s="221"/>
      <c r="Z208" s="221"/>
      <c r="AA208" s="221"/>
      <c r="AB208" s="237"/>
      <c r="AC208" s="221"/>
      <c r="AD208" s="221"/>
      <c r="AE208" s="221"/>
      <c r="AF208" s="221"/>
      <c r="AG208" s="221"/>
      <c r="AH208" s="221"/>
      <c r="AI208" s="221"/>
      <c r="AN208" s="221"/>
      <c r="AP208" s="218"/>
    </row>
    <row r="209" spans="1:42">
      <c r="A209" s="221"/>
      <c r="B209" s="221"/>
      <c r="C209" s="221"/>
      <c r="D209" s="221"/>
      <c r="E209" s="221"/>
      <c r="F209" s="221"/>
      <c r="G209" s="221"/>
      <c r="H209" s="221"/>
      <c r="I209" s="221"/>
      <c r="J209" s="221"/>
      <c r="K209" s="221"/>
      <c r="L209" s="221"/>
      <c r="M209" s="221"/>
      <c r="N209" s="243"/>
      <c r="O209" s="221"/>
      <c r="P209" s="221"/>
      <c r="Q209" s="221"/>
      <c r="R209" s="221"/>
      <c r="S209" s="221"/>
      <c r="T209" s="221"/>
      <c r="U209" s="221"/>
      <c r="V209" s="221"/>
      <c r="W209" s="221"/>
      <c r="X209" s="221"/>
      <c r="Y209" s="221"/>
      <c r="Z209" s="221"/>
      <c r="AA209" s="221"/>
      <c r="AB209" s="237"/>
      <c r="AC209" s="221"/>
      <c r="AD209" s="221"/>
      <c r="AE209" s="221"/>
      <c r="AF209" s="221"/>
      <c r="AG209" s="221"/>
      <c r="AH209" s="221"/>
      <c r="AI209" s="221"/>
      <c r="AN209" s="221"/>
      <c r="AP209" s="218"/>
    </row>
    <row r="210" spans="1:42">
      <c r="A210" s="221"/>
      <c r="B210" s="221"/>
      <c r="C210" s="221"/>
      <c r="D210" s="221"/>
      <c r="E210" s="221"/>
      <c r="F210" s="221"/>
      <c r="G210" s="221"/>
      <c r="H210" s="221"/>
      <c r="I210" s="221"/>
      <c r="J210" s="221"/>
      <c r="K210" s="221"/>
      <c r="L210" s="221"/>
      <c r="M210" s="221"/>
      <c r="N210" s="243"/>
      <c r="O210" s="221"/>
      <c r="P210" s="221"/>
      <c r="Q210" s="221"/>
      <c r="R210" s="221"/>
      <c r="S210" s="221"/>
      <c r="T210" s="221"/>
      <c r="U210" s="221"/>
      <c r="V210" s="221"/>
      <c r="W210" s="221"/>
      <c r="X210" s="221"/>
      <c r="Y210" s="221"/>
      <c r="Z210" s="221"/>
      <c r="AA210" s="221"/>
      <c r="AB210" s="237"/>
      <c r="AC210" s="221"/>
      <c r="AD210" s="221"/>
      <c r="AE210" s="221"/>
      <c r="AF210" s="221"/>
      <c r="AG210" s="221"/>
      <c r="AH210" s="221"/>
      <c r="AI210" s="221"/>
      <c r="AN210" s="221"/>
      <c r="AP210" s="218"/>
    </row>
    <row r="211" spans="1:42">
      <c r="A211" s="221"/>
      <c r="B211" s="221"/>
      <c r="C211" s="221"/>
      <c r="D211" s="221"/>
      <c r="E211" s="221"/>
      <c r="F211" s="221"/>
      <c r="G211" s="221"/>
      <c r="H211" s="221"/>
      <c r="I211" s="221"/>
      <c r="J211" s="221"/>
      <c r="K211" s="221"/>
      <c r="L211" s="221"/>
      <c r="M211" s="221"/>
      <c r="N211" s="243"/>
      <c r="O211" s="221"/>
      <c r="P211" s="221"/>
      <c r="Q211" s="221"/>
      <c r="R211" s="221"/>
      <c r="S211" s="221"/>
      <c r="T211" s="221"/>
      <c r="U211" s="221"/>
      <c r="V211" s="221"/>
      <c r="W211" s="221"/>
      <c r="X211" s="221"/>
      <c r="Y211" s="221"/>
      <c r="Z211" s="221"/>
      <c r="AA211" s="221"/>
      <c r="AB211" s="237"/>
      <c r="AC211" s="221"/>
      <c r="AD211" s="221"/>
      <c r="AE211" s="221"/>
      <c r="AF211" s="221"/>
      <c r="AG211" s="221"/>
      <c r="AH211" s="221"/>
      <c r="AI211" s="221"/>
      <c r="AN211" s="221"/>
      <c r="AP211" s="218"/>
    </row>
    <row r="212" spans="1:42">
      <c r="A212" s="221"/>
      <c r="B212" s="221"/>
      <c r="C212" s="221"/>
      <c r="D212" s="221"/>
      <c r="E212" s="221"/>
      <c r="F212" s="221"/>
      <c r="G212" s="221"/>
      <c r="H212" s="221"/>
      <c r="I212" s="221"/>
      <c r="J212" s="221"/>
      <c r="K212" s="221"/>
      <c r="L212" s="221"/>
      <c r="M212" s="221"/>
      <c r="N212" s="243"/>
      <c r="O212" s="221"/>
      <c r="P212" s="221"/>
      <c r="Q212" s="221"/>
      <c r="R212" s="221"/>
      <c r="S212" s="221"/>
      <c r="T212" s="221"/>
      <c r="U212" s="221"/>
      <c r="V212" s="221"/>
      <c r="W212" s="221"/>
      <c r="X212" s="221"/>
      <c r="Y212" s="221"/>
      <c r="Z212" s="221"/>
      <c r="AA212" s="221"/>
      <c r="AB212" s="237"/>
      <c r="AC212" s="221"/>
      <c r="AD212" s="221"/>
      <c r="AE212" s="221"/>
      <c r="AF212" s="221"/>
      <c r="AG212" s="221"/>
      <c r="AH212" s="221"/>
      <c r="AI212" s="221"/>
      <c r="AN212" s="221"/>
      <c r="AP212" s="218"/>
    </row>
    <row r="213" spans="1:42">
      <c r="A213" s="221"/>
      <c r="B213" s="221"/>
      <c r="C213" s="221"/>
      <c r="D213" s="221"/>
      <c r="E213" s="221"/>
      <c r="F213" s="221"/>
      <c r="G213" s="221"/>
      <c r="H213" s="221"/>
      <c r="I213" s="221"/>
      <c r="J213" s="221"/>
      <c r="K213" s="221"/>
      <c r="L213" s="221"/>
      <c r="M213" s="221"/>
      <c r="N213" s="243"/>
      <c r="O213" s="221"/>
      <c r="P213" s="221"/>
      <c r="Q213" s="221"/>
      <c r="R213" s="221"/>
      <c r="S213" s="221"/>
      <c r="T213" s="221"/>
      <c r="U213" s="221"/>
      <c r="V213" s="221"/>
      <c r="W213" s="221"/>
      <c r="X213" s="221"/>
      <c r="Y213" s="221"/>
      <c r="Z213" s="221"/>
      <c r="AA213" s="221"/>
      <c r="AB213" s="237"/>
      <c r="AC213" s="221"/>
      <c r="AD213" s="221"/>
      <c r="AE213" s="221"/>
      <c r="AF213" s="221"/>
      <c r="AG213" s="221"/>
      <c r="AH213" s="221"/>
      <c r="AI213" s="221"/>
      <c r="AN213" s="221"/>
      <c r="AP213" s="218"/>
    </row>
    <row r="214" spans="1:42">
      <c r="A214" s="221"/>
      <c r="B214" s="221"/>
      <c r="C214" s="221"/>
      <c r="D214" s="221"/>
      <c r="E214" s="221"/>
      <c r="F214" s="221"/>
      <c r="G214" s="221"/>
      <c r="H214" s="221"/>
      <c r="I214" s="221"/>
      <c r="J214" s="221"/>
      <c r="K214" s="221"/>
      <c r="L214" s="221"/>
      <c r="M214" s="221"/>
      <c r="N214" s="243"/>
      <c r="O214" s="221"/>
      <c r="P214" s="221"/>
      <c r="Q214" s="221"/>
      <c r="R214" s="221"/>
      <c r="S214" s="221"/>
      <c r="T214" s="221"/>
      <c r="U214" s="221"/>
      <c r="V214" s="221"/>
      <c r="W214" s="221"/>
      <c r="X214" s="221"/>
      <c r="Y214" s="221"/>
      <c r="Z214" s="221"/>
      <c r="AA214" s="221"/>
      <c r="AB214" s="237"/>
      <c r="AC214" s="221"/>
      <c r="AD214" s="221"/>
      <c r="AE214" s="221"/>
      <c r="AF214" s="221"/>
      <c r="AG214" s="221"/>
      <c r="AH214" s="221"/>
      <c r="AI214" s="221"/>
      <c r="AN214" s="221"/>
      <c r="AP214" s="218"/>
    </row>
    <row r="215" spans="1:42">
      <c r="A215" s="221"/>
      <c r="B215" s="221"/>
      <c r="C215" s="221"/>
      <c r="D215" s="221"/>
      <c r="E215" s="221"/>
      <c r="F215" s="221"/>
      <c r="G215" s="221"/>
      <c r="H215" s="221"/>
      <c r="I215" s="221"/>
      <c r="J215" s="221"/>
      <c r="K215" s="221"/>
      <c r="L215" s="221"/>
      <c r="M215" s="221"/>
      <c r="N215" s="243"/>
      <c r="O215" s="221"/>
      <c r="P215" s="221"/>
      <c r="Q215" s="221"/>
      <c r="R215" s="221"/>
      <c r="S215" s="221"/>
      <c r="T215" s="221"/>
      <c r="U215" s="221"/>
      <c r="V215" s="221"/>
      <c r="W215" s="221"/>
      <c r="X215" s="221"/>
      <c r="Y215" s="221"/>
      <c r="Z215" s="221"/>
      <c r="AA215" s="221"/>
      <c r="AB215" s="237"/>
      <c r="AC215" s="221"/>
      <c r="AD215" s="221"/>
      <c r="AE215" s="221"/>
      <c r="AF215" s="221"/>
      <c r="AG215" s="221"/>
      <c r="AH215" s="221"/>
      <c r="AI215" s="221"/>
      <c r="AN215" s="221"/>
      <c r="AP215" s="218"/>
    </row>
    <row r="216" spans="1:42">
      <c r="A216" s="221"/>
      <c r="B216" s="221"/>
      <c r="C216" s="221"/>
      <c r="D216" s="221"/>
      <c r="E216" s="221"/>
      <c r="F216" s="221"/>
      <c r="G216" s="221"/>
      <c r="H216" s="221"/>
      <c r="I216" s="221"/>
      <c r="J216" s="221"/>
      <c r="K216" s="221"/>
      <c r="L216" s="221"/>
      <c r="M216" s="221"/>
      <c r="N216" s="243"/>
      <c r="O216" s="221"/>
      <c r="P216" s="221"/>
      <c r="Q216" s="221"/>
      <c r="R216" s="221"/>
      <c r="S216" s="221"/>
      <c r="T216" s="221"/>
      <c r="U216" s="221"/>
      <c r="V216" s="221"/>
      <c r="W216" s="221"/>
      <c r="X216" s="221"/>
      <c r="Y216" s="221"/>
      <c r="Z216" s="221"/>
      <c r="AA216" s="221"/>
      <c r="AB216" s="237"/>
      <c r="AC216" s="221"/>
      <c r="AD216" s="221"/>
      <c r="AE216" s="221"/>
      <c r="AF216" s="221"/>
      <c r="AG216" s="221"/>
      <c r="AH216" s="221"/>
      <c r="AI216" s="221"/>
      <c r="AN216" s="221"/>
      <c r="AP216" s="218"/>
    </row>
    <row r="217" spans="1:42">
      <c r="A217" s="221"/>
      <c r="B217" s="221"/>
      <c r="C217" s="221"/>
      <c r="D217" s="221"/>
      <c r="E217" s="221"/>
      <c r="F217" s="221"/>
      <c r="G217" s="221"/>
      <c r="H217" s="221"/>
      <c r="I217" s="221"/>
      <c r="J217" s="221"/>
      <c r="K217" s="221"/>
      <c r="L217" s="221"/>
      <c r="M217" s="221"/>
      <c r="N217" s="243"/>
      <c r="O217" s="221"/>
      <c r="P217" s="221"/>
      <c r="Q217" s="221"/>
      <c r="R217" s="221"/>
      <c r="S217" s="221"/>
      <c r="T217" s="221"/>
      <c r="U217" s="221"/>
      <c r="V217" s="221"/>
      <c r="W217" s="221"/>
      <c r="X217" s="221"/>
      <c r="Y217" s="221"/>
      <c r="Z217" s="221"/>
      <c r="AA217" s="221"/>
      <c r="AB217" s="237"/>
      <c r="AC217" s="221"/>
      <c r="AD217" s="221"/>
      <c r="AE217" s="221"/>
      <c r="AF217" s="221"/>
      <c r="AG217" s="221"/>
      <c r="AH217" s="221"/>
      <c r="AI217" s="221"/>
      <c r="AN217" s="221"/>
      <c r="AP217" s="218"/>
    </row>
    <row r="218" spans="1:42">
      <c r="A218" s="221"/>
      <c r="B218" s="221"/>
      <c r="C218" s="221"/>
      <c r="D218" s="221"/>
      <c r="E218" s="221"/>
      <c r="F218" s="221"/>
      <c r="G218" s="221"/>
      <c r="H218" s="221"/>
      <c r="I218" s="221"/>
      <c r="J218" s="221"/>
      <c r="K218" s="221"/>
      <c r="L218" s="221"/>
      <c r="M218" s="221"/>
      <c r="N218" s="243"/>
      <c r="O218" s="221"/>
      <c r="P218" s="221"/>
      <c r="Q218" s="221"/>
      <c r="R218" s="221"/>
      <c r="S218" s="221"/>
      <c r="T218" s="221"/>
      <c r="U218" s="221"/>
      <c r="V218" s="221"/>
      <c r="W218" s="221"/>
      <c r="X218" s="221"/>
      <c r="Y218" s="221"/>
      <c r="Z218" s="221"/>
      <c r="AA218" s="221"/>
      <c r="AB218" s="237"/>
      <c r="AC218" s="221"/>
      <c r="AD218" s="221"/>
      <c r="AE218" s="221"/>
      <c r="AF218" s="221"/>
      <c r="AG218" s="221"/>
      <c r="AH218" s="221"/>
      <c r="AI218" s="221"/>
      <c r="AN218" s="221"/>
      <c r="AP218" s="218"/>
    </row>
    <row r="219" spans="1:42">
      <c r="A219" s="221"/>
      <c r="B219" s="221"/>
      <c r="C219" s="221"/>
      <c r="D219" s="221"/>
      <c r="E219" s="221"/>
      <c r="F219" s="221"/>
      <c r="G219" s="221"/>
      <c r="H219" s="221"/>
      <c r="I219" s="221"/>
      <c r="J219" s="221"/>
      <c r="K219" s="221"/>
      <c r="L219" s="221"/>
      <c r="M219" s="221"/>
      <c r="N219" s="243"/>
      <c r="O219" s="221"/>
      <c r="P219" s="221"/>
      <c r="Q219" s="221"/>
      <c r="R219" s="221"/>
      <c r="S219" s="221"/>
      <c r="T219" s="221"/>
      <c r="U219" s="221"/>
      <c r="V219" s="221"/>
      <c r="W219" s="221"/>
      <c r="X219" s="221"/>
      <c r="Y219" s="221"/>
      <c r="Z219" s="221"/>
      <c r="AA219" s="221"/>
      <c r="AB219" s="237"/>
      <c r="AC219" s="221"/>
      <c r="AD219" s="221"/>
      <c r="AE219" s="221"/>
      <c r="AF219" s="221"/>
      <c r="AG219" s="221"/>
      <c r="AH219" s="221"/>
      <c r="AI219" s="221"/>
      <c r="AN219" s="221"/>
      <c r="AP219" s="218"/>
    </row>
    <row r="220" spans="1:42">
      <c r="A220" s="221"/>
      <c r="B220" s="221"/>
      <c r="C220" s="221"/>
      <c r="D220" s="221"/>
      <c r="E220" s="221"/>
      <c r="F220" s="221"/>
      <c r="G220" s="221"/>
      <c r="H220" s="221"/>
      <c r="I220" s="221"/>
      <c r="J220" s="221"/>
      <c r="K220" s="221"/>
      <c r="L220" s="221"/>
      <c r="M220" s="221"/>
      <c r="N220" s="243"/>
      <c r="O220" s="221"/>
      <c r="P220" s="221"/>
      <c r="Q220" s="221"/>
      <c r="R220" s="221"/>
      <c r="S220" s="221"/>
      <c r="T220" s="221"/>
      <c r="U220" s="221"/>
      <c r="V220" s="221"/>
      <c r="W220" s="221"/>
      <c r="X220" s="221"/>
      <c r="Y220" s="221"/>
      <c r="Z220" s="221"/>
      <c r="AA220" s="221"/>
      <c r="AB220" s="237"/>
      <c r="AC220" s="221"/>
      <c r="AD220" s="221"/>
      <c r="AE220" s="221"/>
      <c r="AF220" s="221"/>
      <c r="AG220" s="221"/>
      <c r="AH220" s="221"/>
      <c r="AI220" s="221"/>
      <c r="AN220" s="221"/>
      <c r="AP220" s="218"/>
    </row>
    <row r="221" spans="1:42">
      <c r="A221" s="221"/>
      <c r="B221" s="221"/>
      <c r="C221" s="221"/>
      <c r="D221" s="221"/>
      <c r="E221" s="221"/>
      <c r="F221" s="221"/>
      <c r="G221" s="221"/>
      <c r="H221" s="221"/>
      <c r="I221" s="221"/>
      <c r="J221" s="221"/>
      <c r="K221" s="221"/>
      <c r="L221" s="221"/>
      <c r="M221" s="221"/>
      <c r="N221" s="243"/>
      <c r="O221" s="221"/>
      <c r="P221" s="221"/>
      <c r="Q221" s="221"/>
      <c r="R221" s="221"/>
      <c r="S221" s="221"/>
      <c r="T221" s="221"/>
      <c r="U221" s="221"/>
      <c r="V221" s="221"/>
      <c r="W221" s="221"/>
      <c r="X221" s="221"/>
      <c r="Y221" s="221"/>
      <c r="Z221" s="221"/>
      <c r="AA221" s="221"/>
      <c r="AB221" s="237"/>
      <c r="AC221" s="221"/>
      <c r="AD221" s="221"/>
      <c r="AE221" s="221"/>
      <c r="AF221" s="221"/>
      <c r="AG221" s="221"/>
      <c r="AH221" s="221"/>
      <c r="AI221" s="221"/>
      <c r="AN221" s="221"/>
      <c r="AP221" s="218"/>
    </row>
    <row r="222" spans="1:42">
      <c r="A222" s="221"/>
      <c r="B222" s="221"/>
      <c r="C222" s="221"/>
      <c r="D222" s="221"/>
      <c r="E222" s="221"/>
      <c r="F222" s="221"/>
      <c r="G222" s="221"/>
      <c r="H222" s="221"/>
      <c r="I222" s="221"/>
      <c r="J222" s="221"/>
      <c r="K222" s="221"/>
      <c r="L222" s="221"/>
      <c r="M222" s="221"/>
      <c r="N222" s="243"/>
      <c r="O222" s="221"/>
      <c r="P222" s="221"/>
      <c r="Q222" s="221"/>
      <c r="R222" s="221"/>
      <c r="S222" s="221"/>
      <c r="T222" s="221"/>
      <c r="U222" s="221"/>
      <c r="V222" s="221"/>
      <c r="W222" s="221"/>
      <c r="X222" s="221"/>
      <c r="Y222" s="221"/>
      <c r="Z222" s="221"/>
      <c r="AA222" s="221"/>
      <c r="AB222" s="237"/>
      <c r="AC222" s="221"/>
      <c r="AD222" s="221"/>
      <c r="AE222" s="221"/>
      <c r="AF222" s="221"/>
      <c r="AG222" s="221"/>
      <c r="AH222" s="221"/>
      <c r="AI222" s="221"/>
      <c r="AN222" s="221"/>
      <c r="AP222" s="218"/>
    </row>
    <row r="223" spans="1:42">
      <c r="A223" s="221"/>
      <c r="B223" s="221"/>
      <c r="C223" s="221"/>
      <c r="D223" s="221"/>
      <c r="E223" s="221"/>
      <c r="F223" s="221"/>
      <c r="G223" s="221"/>
      <c r="H223" s="221"/>
      <c r="I223" s="221"/>
      <c r="J223" s="221"/>
      <c r="K223" s="221"/>
      <c r="L223" s="221"/>
      <c r="M223" s="221"/>
      <c r="N223" s="243"/>
      <c r="O223" s="221"/>
      <c r="P223" s="221"/>
      <c r="Q223" s="221"/>
      <c r="R223" s="221"/>
      <c r="S223" s="221"/>
      <c r="T223" s="221"/>
      <c r="U223" s="221"/>
      <c r="V223" s="221"/>
      <c r="W223" s="221"/>
      <c r="X223" s="221"/>
      <c r="Y223" s="221"/>
      <c r="Z223" s="221"/>
      <c r="AA223" s="221"/>
      <c r="AB223" s="237"/>
      <c r="AC223" s="221"/>
      <c r="AD223" s="221"/>
      <c r="AE223" s="221"/>
      <c r="AF223" s="221"/>
      <c r="AG223" s="221"/>
      <c r="AH223" s="221"/>
      <c r="AI223" s="221"/>
      <c r="AN223" s="221"/>
      <c r="AP223" s="218"/>
    </row>
    <row r="224" spans="1:42">
      <c r="A224" s="221"/>
      <c r="B224" s="221"/>
      <c r="C224" s="221"/>
      <c r="D224" s="221"/>
      <c r="E224" s="221"/>
      <c r="F224" s="221"/>
      <c r="G224" s="221"/>
      <c r="H224" s="221"/>
      <c r="I224" s="221"/>
      <c r="J224" s="221"/>
      <c r="K224" s="221"/>
      <c r="L224" s="221"/>
      <c r="M224" s="221"/>
      <c r="N224" s="243"/>
      <c r="O224" s="221"/>
      <c r="P224" s="221"/>
      <c r="Q224" s="221"/>
      <c r="R224" s="221"/>
      <c r="S224" s="221"/>
      <c r="T224" s="221"/>
      <c r="U224" s="221"/>
      <c r="V224" s="221"/>
      <c r="W224" s="221"/>
      <c r="X224" s="221"/>
      <c r="Y224" s="221"/>
      <c r="Z224" s="221"/>
      <c r="AA224" s="221"/>
      <c r="AB224" s="237"/>
      <c r="AC224" s="221"/>
      <c r="AD224" s="221"/>
      <c r="AE224" s="221"/>
      <c r="AF224" s="221"/>
      <c r="AG224" s="221"/>
      <c r="AH224" s="221"/>
      <c r="AI224" s="221"/>
      <c r="AN224" s="221"/>
      <c r="AP224" s="218"/>
    </row>
    <row r="225" spans="1:42">
      <c r="A225" s="221"/>
      <c r="B225" s="221"/>
      <c r="C225" s="221"/>
      <c r="D225" s="221"/>
      <c r="E225" s="221"/>
      <c r="F225" s="221"/>
      <c r="G225" s="221"/>
      <c r="H225" s="221"/>
      <c r="I225" s="221"/>
      <c r="J225" s="221"/>
      <c r="K225" s="221"/>
      <c r="L225" s="221"/>
      <c r="M225" s="221"/>
      <c r="N225" s="243"/>
      <c r="O225" s="221"/>
      <c r="P225" s="221"/>
      <c r="Q225" s="221"/>
      <c r="R225" s="221"/>
      <c r="S225" s="221"/>
      <c r="T225" s="221"/>
      <c r="U225" s="221"/>
      <c r="V225" s="221"/>
      <c r="W225" s="221"/>
      <c r="X225" s="221"/>
      <c r="Y225" s="221"/>
      <c r="Z225" s="221"/>
      <c r="AA225" s="221"/>
      <c r="AB225" s="237"/>
      <c r="AC225" s="221"/>
      <c r="AD225" s="221"/>
      <c r="AE225" s="221"/>
      <c r="AF225" s="221"/>
      <c r="AG225" s="221"/>
      <c r="AH225" s="221"/>
      <c r="AI225" s="221"/>
      <c r="AN225" s="221"/>
      <c r="AP225" s="218"/>
    </row>
    <row r="226" spans="1:42">
      <c r="A226" s="221"/>
      <c r="B226" s="221"/>
      <c r="C226" s="221"/>
      <c r="D226" s="221"/>
      <c r="E226" s="221"/>
      <c r="F226" s="221"/>
      <c r="G226" s="221"/>
      <c r="H226" s="221"/>
      <c r="I226" s="221"/>
      <c r="J226" s="221"/>
      <c r="K226" s="221"/>
      <c r="L226" s="221"/>
      <c r="M226" s="221"/>
      <c r="N226" s="243"/>
      <c r="O226" s="221"/>
      <c r="P226" s="221"/>
      <c r="Q226" s="221"/>
      <c r="R226" s="221"/>
      <c r="S226" s="221"/>
      <c r="T226" s="221"/>
      <c r="U226" s="221"/>
      <c r="V226" s="221"/>
      <c r="W226" s="221"/>
      <c r="X226" s="221"/>
      <c r="Y226" s="221"/>
      <c r="Z226" s="221"/>
      <c r="AA226" s="221"/>
      <c r="AB226" s="237"/>
      <c r="AC226" s="221"/>
      <c r="AD226" s="221"/>
      <c r="AE226" s="221"/>
      <c r="AF226" s="221"/>
      <c r="AG226" s="221"/>
      <c r="AH226" s="221"/>
      <c r="AI226" s="221"/>
      <c r="AN226" s="221"/>
      <c r="AP226" s="218"/>
    </row>
    <row r="227" spans="1:42">
      <c r="A227" s="221"/>
      <c r="B227" s="221"/>
      <c r="C227" s="221"/>
      <c r="D227" s="221"/>
      <c r="E227" s="221"/>
      <c r="F227" s="221"/>
      <c r="G227" s="221"/>
      <c r="H227" s="221"/>
      <c r="I227" s="221"/>
      <c r="J227" s="221"/>
      <c r="K227" s="221"/>
      <c r="L227" s="221"/>
      <c r="M227" s="221"/>
      <c r="N227" s="243"/>
      <c r="O227" s="221"/>
      <c r="P227" s="221"/>
      <c r="Q227" s="221"/>
      <c r="R227" s="221"/>
      <c r="S227" s="221"/>
      <c r="T227" s="221"/>
      <c r="U227" s="221"/>
      <c r="V227" s="221"/>
      <c r="W227" s="221"/>
      <c r="X227" s="221"/>
      <c r="Y227" s="221"/>
      <c r="Z227" s="221"/>
      <c r="AA227" s="221"/>
      <c r="AB227" s="237"/>
      <c r="AC227" s="221"/>
      <c r="AD227" s="221"/>
      <c r="AE227" s="221"/>
      <c r="AF227" s="221"/>
      <c r="AG227" s="221"/>
      <c r="AH227" s="221"/>
      <c r="AI227" s="221"/>
      <c r="AN227" s="221"/>
      <c r="AP227" s="218"/>
    </row>
    <row r="228" spans="1:42">
      <c r="A228" s="221"/>
      <c r="B228" s="221"/>
      <c r="C228" s="221"/>
      <c r="D228" s="221"/>
      <c r="E228" s="221"/>
      <c r="F228" s="221"/>
      <c r="G228" s="221"/>
      <c r="H228" s="221"/>
      <c r="I228" s="221"/>
      <c r="J228" s="221"/>
      <c r="K228" s="221"/>
      <c r="L228" s="221"/>
      <c r="M228" s="221"/>
      <c r="N228" s="243"/>
      <c r="O228" s="221"/>
      <c r="P228" s="221"/>
      <c r="Q228" s="221"/>
      <c r="R228" s="221"/>
      <c r="S228" s="221"/>
      <c r="T228" s="221"/>
      <c r="U228" s="221"/>
      <c r="V228" s="221"/>
      <c r="W228" s="221"/>
      <c r="X228" s="221"/>
      <c r="Y228" s="221"/>
      <c r="Z228" s="221"/>
      <c r="AA228" s="221"/>
      <c r="AB228" s="237"/>
      <c r="AC228" s="221"/>
      <c r="AD228" s="221"/>
      <c r="AE228" s="221"/>
      <c r="AF228" s="221"/>
      <c r="AG228" s="221"/>
      <c r="AH228" s="221"/>
      <c r="AI228" s="221"/>
      <c r="AN228" s="221"/>
      <c r="AP228" s="218"/>
    </row>
    <row r="229" spans="1:42">
      <c r="A229" s="221"/>
      <c r="B229" s="221"/>
      <c r="C229" s="221"/>
      <c r="D229" s="221"/>
      <c r="E229" s="221"/>
      <c r="F229" s="221"/>
      <c r="G229" s="221"/>
      <c r="H229" s="221"/>
      <c r="I229" s="221"/>
      <c r="J229" s="221"/>
      <c r="K229" s="221"/>
      <c r="L229" s="221"/>
      <c r="M229" s="221"/>
      <c r="N229" s="243"/>
      <c r="O229" s="221"/>
      <c r="P229" s="221"/>
      <c r="Q229" s="221"/>
      <c r="R229" s="221"/>
      <c r="S229" s="221"/>
      <c r="T229" s="221"/>
      <c r="U229" s="221"/>
      <c r="V229" s="221"/>
      <c r="W229" s="221"/>
      <c r="X229" s="221"/>
      <c r="Y229" s="221"/>
      <c r="Z229" s="221"/>
      <c r="AA229" s="221"/>
      <c r="AB229" s="237"/>
      <c r="AC229" s="221"/>
      <c r="AD229" s="221"/>
      <c r="AE229" s="221"/>
      <c r="AF229" s="221"/>
      <c r="AG229" s="221"/>
      <c r="AH229" s="221"/>
      <c r="AI229" s="221"/>
      <c r="AN229" s="221"/>
      <c r="AP229" s="218"/>
    </row>
    <row r="230" spans="1:42">
      <c r="A230" s="221"/>
      <c r="B230" s="221"/>
      <c r="C230" s="221"/>
      <c r="D230" s="221"/>
      <c r="E230" s="221"/>
      <c r="F230" s="221"/>
      <c r="G230" s="221"/>
      <c r="H230" s="221"/>
      <c r="I230" s="221"/>
      <c r="J230" s="221"/>
      <c r="K230" s="221"/>
      <c r="L230" s="221"/>
      <c r="M230" s="221"/>
      <c r="N230" s="243"/>
      <c r="O230" s="221"/>
      <c r="P230" s="221"/>
      <c r="Q230" s="221"/>
      <c r="R230" s="221"/>
      <c r="S230" s="221"/>
      <c r="T230" s="221"/>
      <c r="U230" s="221"/>
      <c r="V230" s="221"/>
      <c r="W230" s="221"/>
      <c r="X230" s="221"/>
      <c r="Y230" s="221"/>
      <c r="Z230" s="221"/>
      <c r="AA230" s="221"/>
      <c r="AB230" s="237"/>
      <c r="AC230" s="221"/>
      <c r="AD230" s="221"/>
      <c r="AE230" s="221"/>
      <c r="AF230" s="221"/>
      <c r="AG230" s="221"/>
      <c r="AH230" s="221"/>
      <c r="AI230" s="221"/>
      <c r="AN230" s="221"/>
      <c r="AP230" s="218"/>
    </row>
    <row r="231" spans="1:42">
      <c r="A231" s="221"/>
      <c r="B231" s="221"/>
      <c r="C231" s="221"/>
      <c r="D231" s="221"/>
      <c r="E231" s="221"/>
      <c r="F231" s="221"/>
      <c r="G231" s="221"/>
      <c r="H231" s="221"/>
      <c r="I231" s="221"/>
      <c r="J231" s="221"/>
      <c r="K231" s="221"/>
      <c r="L231" s="221"/>
      <c r="M231" s="221"/>
      <c r="N231" s="243"/>
      <c r="O231" s="221"/>
      <c r="P231" s="221"/>
      <c r="Q231" s="221"/>
      <c r="R231" s="221"/>
      <c r="S231" s="221"/>
      <c r="T231" s="221"/>
      <c r="U231" s="221"/>
      <c r="V231" s="221"/>
      <c r="W231" s="221"/>
      <c r="X231" s="221"/>
      <c r="Y231" s="221"/>
      <c r="Z231" s="221"/>
      <c r="AA231" s="221"/>
      <c r="AB231" s="237"/>
      <c r="AC231" s="221"/>
      <c r="AD231" s="221"/>
      <c r="AE231" s="221"/>
      <c r="AF231" s="221"/>
      <c r="AG231" s="221"/>
      <c r="AH231" s="221"/>
      <c r="AI231" s="221"/>
      <c r="AN231" s="221"/>
      <c r="AP231" s="218"/>
    </row>
    <row r="232" spans="1:42">
      <c r="A232" s="221"/>
      <c r="B232" s="221"/>
      <c r="C232" s="221"/>
      <c r="D232" s="221"/>
      <c r="E232" s="221"/>
      <c r="F232" s="221"/>
      <c r="G232" s="221"/>
      <c r="H232" s="221"/>
      <c r="I232" s="221"/>
      <c r="J232" s="221"/>
      <c r="K232" s="221"/>
      <c r="L232" s="221"/>
      <c r="M232" s="221"/>
      <c r="N232" s="243"/>
      <c r="O232" s="221"/>
      <c r="P232" s="221"/>
      <c r="Q232" s="221"/>
      <c r="R232" s="221"/>
      <c r="S232" s="221"/>
      <c r="T232" s="221"/>
      <c r="U232" s="221"/>
      <c r="V232" s="221"/>
      <c r="W232" s="221"/>
      <c r="X232" s="221"/>
      <c r="Y232" s="221"/>
      <c r="Z232" s="221"/>
      <c r="AA232" s="221"/>
      <c r="AB232" s="237"/>
      <c r="AC232" s="221"/>
      <c r="AD232" s="221"/>
      <c r="AE232" s="221"/>
      <c r="AF232" s="221"/>
      <c r="AG232" s="221"/>
      <c r="AH232" s="221"/>
      <c r="AI232" s="221"/>
      <c r="AN232" s="221"/>
      <c r="AP232" s="218"/>
    </row>
    <row r="233" spans="1:42">
      <c r="A233" s="221"/>
      <c r="B233" s="221"/>
      <c r="C233" s="221"/>
      <c r="D233" s="221"/>
      <c r="E233" s="221"/>
      <c r="F233" s="221"/>
      <c r="G233" s="221"/>
      <c r="H233" s="221"/>
      <c r="I233" s="221"/>
      <c r="J233" s="221"/>
      <c r="K233" s="221"/>
      <c r="L233" s="221"/>
      <c r="M233" s="221"/>
      <c r="N233" s="243"/>
      <c r="O233" s="221"/>
      <c r="P233" s="221"/>
      <c r="Q233" s="221"/>
      <c r="R233" s="221"/>
      <c r="S233" s="221"/>
      <c r="T233" s="221"/>
      <c r="U233" s="221"/>
      <c r="V233" s="221"/>
      <c r="W233" s="221"/>
      <c r="X233" s="221"/>
      <c r="Y233" s="221"/>
      <c r="Z233" s="221"/>
      <c r="AA233" s="221"/>
      <c r="AB233" s="237"/>
      <c r="AC233" s="221"/>
      <c r="AD233" s="221"/>
      <c r="AE233" s="221"/>
      <c r="AF233" s="221"/>
      <c r="AG233" s="221"/>
      <c r="AH233" s="221"/>
      <c r="AI233" s="221"/>
      <c r="AN233" s="221"/>
      <c r="AP233" s="218"/>
    </row>
    <row r="234" spans="1:42">
      <c r="A234" s="221"/>
      <c r="B234" s="221"/>
      <c r="C234" s="221"/>
      <c r="D234" s="221"/>
      <c r="E234" s="221"/>
      <c r="F234" s="221"/>
      <c r="G234" s="221"/>
      <c r="H234" s="221"/>
      <c r="I234" s="221"/>
      <c r="J234" s="221"/>
      <c r="K234" s="221"/>
      <c r="L234" s="221"/>
      <c r="M234" s="221"/>
      <c r="N234" s="243"/>
      <c r="O234" s="221"/>
      <c r="P234" s="221"/>
      <c r="Q234" s="221"/>
      <c r="R234" s="221"/>
      <c r="S234" s="221"/>
      <c r="T234" s="221"/>
      <c r="U234" s="221"/>
      <c r="V234" s="221"/>
      <c r="W234" s="221"/>
      <c r="X234" s="221"/>
      <c r="Y234" s="221"/>
      <c r="Z234" s="221"/>
      <c r="AA234" s="221"/>
      <c r="AB234" s="237"/>
      <c r="AC234" s="221"/>
      <c r="AD234" s="221"/>
      <c r="AE234" s="221"/>
      <c r="AF234" s="221"/>
      <c r="AG234" s="221"/>
      <c r="AH234" s="221"/>
      <c r="AI234" s="221"/>
      <c r="AN234" s="221"/>
      <c r="AP234" s="218"/>
    </row>
    <row r="235" spans="1:42">
      <c r="A235" s="221"/>
      <c r="B235" s="221"/>
      <c r="C235" s="221"/>
      <c r="D235" s="221"/>
      <c r="E235" s="221"/>
      <c r="F235" s="221"/>
      <c r="G235" s="221"/>
      <c r="H235" s="221"/>
      <c r="I235" s="221"/>
      <c r="J235" s="221"/>
      <c r="K235" s="221"/>
      <c r="L235" s="221"/>
      <c r="M235" s="221"/>
      <c r="N235" s="243"/>
      <c r="O235" s="221"/>
      <c r="P235" s="221"/>
      <c r="Q235" s="221"/>
      <c r="R235" s="221"/>
      <c r="S235" s="221"/>
      <c r="T235" s="221"/>
      <c r="U235" s="221"/>
      <c r="V235" s="221"/>
      <c r="W235" s="221"/>
      <c r="X235" s="221"/>
      <c r="Y235" s="221"/>
      <c r="Z235" s="221"/>
      <c r="AA235" s="221"/>
      <c r="AB235" s="237"/>
      <c r="AC235" s="221"/>
      <c r="AD235" s="221"/>
      <c r="AE235" s="221"/>
      <c r="AF235" s="221"/>
      <c r="AG235" s="221"/>
      <c r="AH235" s="221"/>
      <c r="AI235" s="221"/>
      <c r="AN235" s="221"/>
      <c r="AP235" s="218"/>
    </row>
    <row r="236" spans="1:42">
      <c r="A236" s="221"/>
      <c r="B236" s="221"/>
      <c r="C236" s="221"/>
      <c r="D236" s="221"/>
      <c r="E236" s="221"/>
      <c r="F236" s="221"/>
      <c r="G236" s="221"/>
      <c r="H236" s="221"/>
      <c r="I236" s="221"/>
      <c r="J236" s="221"/>
      <c r="K236" s="221"/>
      <c r="L236" s="221"/>
      <c r="M236" s="221"/>
      <c r="N236" s="243"/>
      <c r="O236" s="221"/>
      <c r="P236" s="221"/>
      <c r="Q236" s="221"/>
      <c r="R236" s="221"/>
      <c r="S236" s="221"/>
      <c r="T236" s="221"/>
      <c r="U236" s="221"/>
      <c r="V236" s="221"/>
      <c r="W236" s="221"/>
      <c r="X236" s="221"/>
      <c r="Y236" s="221"/>
      <c r="Z236" s="221"/>
      <c r="AA236" s="221"/>
      <c r="AB236" s="237"/>
      <c r="AC236" s="221"/>
      <c r="AD236" s="221"/>
      <c r="AE236" s="221"/>
      <c r="AF236" s="221"/>
      <c r="AG236" s="221"/>
      <c r="AH236" s="221"/>
      <c r="AI236" s="221"/>
      <c r="AN236" s="221"/>
      <c r="AP236" s="218"/>
    </row>
    <row r="237" spans="1:42">
      <c r="A237" s="221"/>
      <c r="B237" s="221"/>
      <c r="C237" s="221"/>
      <c r="D237" s="221"/>
      <c r="E237" s="221"/>
      <c r="F237" s="221"/>
      <c r="G237" s="221"/>
      <c r="H237" s="221"/>
      <c r="I237" s="221"/>
      <c r="J237" s="221"/>
      <c r="K237" s="221"/>
      <c r="L237" s="221"/>
      <c r="M237" s="221"/>
      <c r="N237" s="243"/>
      <c r="O237" s="221"/>
      <c r="P237" s="221"/>
      <c r="Q237" s="221"/>
      <c r="R237" s="221"/>
      <c r="S237" s="221"/>
      <c r="T237" s="221"/>
      <c r="U237" s="221"/>
      <c r="V237" s="221"/>
      <c r="W237" s="221"/>
      <c r="X237" s="221"/>
      <c r="Y237" s="221"/>
      <c r="Z237" s="221"/>
      <c r="AA237" s="221"/>
      <c r="AB237" s="237"/>
      <c r="AC237" s="221"/>
      <c r="AD237" s="221"/>
      <c r="AE237" s="221"/>
      <c r="AF237" s="221"/>
      <c r="AG237" s="221"/>
      <c r="AH237" s="221"/>
      <c r="AI237" s="221"/>
      <c r="AN237" s="221"/>
      <c r="AP237" s="218"/>
    </row>
    <row r="238" spans="1:42">
      <c r="A238" s="221"/>
      <c r="B238" s="221"/>
      <c r="C238" s="221"/>
      <c r="D238" s="221"/>
      <c r="E238" s="221"/>
      <c r="F238" s="221"/>
      <c r="G238" s="221"/>
      <c r="H238" s="221"/>
      <c r="I238" s="221"/>
      <c r="J238" s="221"/>
      <c r="K238" s="221"/>
      <c r="L238" s="221"/>
      <c r="M238" s="221"/>
      <c r="N238" s="243"/>
      <c r="O238" s="221"/>
      <c r="P238" s="221"/>
      <c r="Q238" s="221"/>
      <c r="R238" s="221"/>
      <c r="S238" s="221"/>
      <c r="T238" s="221"/>
      <c r="U238" s="221"/>
      <c r="V238" s="221"/>
      <c r="W238" s="221"/>
      <c r="X238" s="221"/>
      <c r="Y238" s="221"/>
      <c r="Z238" s="221"/>
      <c r="AA238" s="221"/>
      <c r="AB238" s="237"/>
      <c r="AC238" s="221"/>
      <c r="AD238" s="221"/>
      <c r="AE238" s="221"/>
      <c r="AF238" s="221"/>
      <c r="AG238" s="221"/>
      <c r="AH238" s="221"/>
      <c r="AI238" s="221"/>
      <c r="AN238" s="221"/>
      <c r="AP238" s="218"/>
    </row>
    <row r="239" spans="1:42">
      <c r="A239" s="221"/>
      <c r="B239" s="221"/>
      <c r="C239" s="221"/>
      <c r="D239" s="221"/>
      <c r="E239" s="221"/>
      <c r="F239" s="221"/>
      <c r="G239" s="221"/>
      <c r="H239" s="221"/>
      <c r="I239" s="221"/>
      <c r="J239" s="221"/>
      <c r="K239" s="221"/>
      <c r="L239" s="221"/>
      <c r="M239" s="221"/>
      <c r="N239" s="243"/>
      <c r="O239" s="221"/>
      <c r="P239" s="221"/>
      <c r="Q239" s="221"/>
      <c r="R239" s="221"/>
      <c r="S239" s="221"/>
      <c r="T239" s="221"/>
      <c r="U239" s="221"/>
      <c r="V239" s="221"/>
      <c r="W239" s="221"/>
      <c r="X239" s="221"/>
      <c r="Y239" s="221"/>
      <c r="Z239" s="221"/>
      <c r="AA239" s="221"/>
      <c r="AB239" s="237"/>
      <c r="AC239" s="221"/>
      <c r="AD239" s="221"/>
      <c r="AE239" s="221"/>
      <c r="AF239" s="221"/>
      <c r="AG239" s="221"/>
      <c r="AH239" s="221"/>
      <c r="AI239" s="221"/>
      <c r="AN239" s="221"/>
      <c r="AP239" s="218"/>
    </row>
    <row r="240" spans="1:42">
      <c r="A240" s="221"/>
      <c r="B240" s="221"/>
      <c r="C240" s="221"/>
      <c r="D240" s="221"/>
      <c r="E240" s="221"/>
      <c r="F240" s="221"/>
      <c r="G240" s="221"/>
      <c r="H240" s="221"/>
      <c r="I240" s="221"/>
      <c r="J240" s="221"/>
      <c r="K240" s="221"/>
      <c r="L240" s="221"/>
      <c r="M240" s="221"/>
      <c r="N240" s="243"/>
      <c r="O240" s="221"/>
      <c r="P240" s="221"/>
      <c r="Q240" s="221"/>
      <c r="R240" s="221"/>
      <c r="S240" s="221"/>
      <c r="T240" s="221"/>
      <c r="U240" s="221"/>
      <c r="V240" s="221"/>
      <c r="W240" s="221"/>
      <c r="X240" s="221"/>
      <c r="Y240" s="221"/>
      <c r="Z240" s="221"/>
      <c r="AA240" s="221"/>
      <c r="AB240" s="237"/>
      <c r="AC240" s="221"/>
      <c r="AD240" s="221"/>
      <c r="AE240" s="221"/>
      <c r="AF240" s="221"/>
      <c r="AG240" s="221"/>
      <c r="AH240" s="221"/>
      <c r="AI240" s="221"/>
      <c r="AN240" s="221"/>
      <c r="AP240" s="218"/>
    </row>
    <row r="241" spans="1:42">
      <c r="A241" s="221"/>
      <c r="B241" s="221"/>
      <c r="C241" s="221"/>
      <c r="D241" s="221"/>
      <c r="E241" s="221"/>
      <c r="F241" s="221"/>
      <c r="G241" s="221"/>
      <c r="H241" s="221"/>
      <c r="I241" s="221"/>
      <c r="J241" s="221"/>
      <c r="K241" s="221"/>
      <c r="L241" s="221"/>
      <c r="M241" s="221"/>
      <c r="N241" s="243"/>
      <c r="O241" s="221"/>
      <c r="P241" s="221"/>
      <c r="Q241" s="221"/>
      <c r="R241" s="221"/>
      <c r="S241" s="221"/>
      <c r="T241" s="221"/>
      <c r="U241" s="221"/>
      <c r="V241" s="221"/>
      <c r="W241" s="221"/>
      <c r="X241" s="221"/>
      <c r="Y241" s="221"/>
      <c r="Z241" s="221"/>
      <c r="AA241" s="221"/>
      <c r="AB241" s="237"/>
      <c r="AC241" s="221"/>
      <c r="AD241" s="221"/>
      <c r="AE241" s="221"/>
      <c r="AF241" s="221"/>
      <c r="AG241" s="221"/>
      <c r="AH241" s="221"/>
      <c r="AI241" s="221"/>
      <c r="AN241" s="221"/>
      <c r="AP241" s="218"/>
    </row>
    <row r="242" spans="1:42">
      <c r="A242" s="221"/>
      <c r="B242" s="221"/>
      <c r="C242" s="221"/>
      <c r="D242" s="221"/>
      <c r="E242" s="221"/>
      <c r="F242" s="221"/>
      <c r="G242" s="221"/>
      <c r="H242" s="221"/>
      <c r="I242" s="221"/>
      <c r="J242" s="221"/>
      <c r="K242" s="221"/>
      <c r="L242" s="221"/>
      <c r="M242" s="221"/>
      <c r="N242" s="243"/>
      <c r="O242" s="221"/>
      <c r="P242" s="221"/>
      <c r="Q242" s="221"/>
      <c r="R242" s="221"/>
      <c r="S242" s="221"/>
      <c r="T242" s="221"/>
      <c r="U242" s="221"/>
      <c r="V242" s="221"/>
      <c r="W242" s="221"/>
      <c r="X242" s="221"/>
      <c r="Y242" s="221"/>
      <c r="Z242" s="221"/>
      <c r="AA242" s="221"/>
      <c r="AB242" s="237"/>
      <c r="AC242" s="221"/>
      <c r="AD242" s="221"/>
      <c r="AE242" s="221"/>
      <c r="AF242" s="221"/>
      <c r="AG242" s="221"/>
      <c r="AH242" s="221"/>
      <c r="AI242" s="221"/>
      <c r="AN242" s="221"/>
      <c r="AP242" s="218"/>
    </row>
    <row r="243" spans="1:42">
      <c r="A243" s="221"/>
      <c r="B243" s="221"/>
      <c r="C243" s="221"/>
      <c r="D243" s="221"/>
      <c r="E243" s="221"/>
      <c r="F243" s="221"/>
      <c r="G243" s="221"/>
      <c r="H243" s="221"/>
      <c r="I243" s="221"/>
      <c r="J243" s="221"/>
      <c r="K243" s="221"/>
      <c r="L243" s="221"/>
      <c r="M243" s="221"/>
      <c r="N243" s="243"/>
      <c r="O243" s="221"/>
      <c r="P243" s="221"/>
      <c r="Q243" s="221"/>
      <c r="R243" s="221"/>
      <c r="S243" s="221"/>
      <c r="T243" s="221"/>
      <c r="U243" s="221"/>
      <c r="V243" s="221"/>
      <c r="W243" s="221"/>
      <c r="X243" s="221"/>
      <c r="Y243" s="221"/>
      <c r="Z243" s="221"/>
      <c r="AA243" s="221"/>
      <c r="AB243" s="237"/>
      <c r="AC243" s="221"/>
      <c r="AD243" s="221"/>
      <c r="AE243" s="221"/>
      <c r="AF243" s="221"/>
      <c r="AG243" s="221"/>
      <c r="AH243" s="221"/>
      <c r="AI243" s="221"/>
      <c r="AN243" s="221"/>
      <c r="AP243" s="218"/>
    </row>
    <row r="244" spans="1:42">
      <c r="A244" s="221"/>
      <c r="B244" s="221"/>
      <c r="C244" s="221"/>
      <c r="D244" s="221"/>
      <c r="E244" s="221"/>
      <c r="F244" s="221"/>
      <c r="G244" s="221"/>
      <c r="H244" s="221"/>
      <c r="I244" s="221"/>
      <c r="J244" s="221"/>
      <c r="K244" s="221"/>
      <c r="L244" s="221"/>
      <c r="M244" s="221"/>
      <c r="N244" s="243"/>
      <c r="O244" s="221"/>
      <c r="P244" s="221"/>
      <c r="Q244" s="221"/>
      <c r="R244" s="221"/>
      <c r="S244" s="221"/>
      <c r="T244" s="221"/>
      <c r="U244" s="221"/>
      <c r="V244" s="221"/>
      <c r="W244" s="221"/>
      <c r="X244" s="221"/>
      <c r="Y244" s="221"/>
      <c r="Z244" s="221"/>
      <c r="AA244" s="221"/>
      <c r="AB244" s="237"/>
      <c r="AC244" s="221"/>
      <c r="AD244" s="221"/>
      <c r="AE244" s="221"/>
      <c r="AF244" s="221"/>
      <c r="AG244" s="221"/>
      <c r="AH244" s="221"/>
      <c r="AI244" s="221"/>
      <c r="AN244" s="221"/>
      <c r="AP244" s="218"/>
    </row>
    <row r="245" spans="1:42">
      <c r="A245" s="221"/>
      <c r="B245" s="221"/>
      <c r="C245" s="221"/>
      <c r="D245" s="221"/>
      <c r="E245" s="221"/>
      <c r="F245" s="221"/>
      <c r="G245" s="221"/>
      <c r="H245" s="221"/>
      <c r="I245" s="221"/>
      <c r="J245" s="221"/>
      <c r="K245" s="221"/>
      <c r="L245" s="221"/>
      <c r="M245" s="221"/>
      <c r="N245" s="243"/>
      <c r="O245" s="221"/>
      <c r="P245" s="221"/>
      <c r="Q245" s="221"/>
      <c r="R245" s="221"/>
      <c r="S245" s="221"/>
      <c r="T245" s="221"/>
      <c r="U245" s="221"/>
      <c r="V245" s="221"/>
      <c r="W245" s="221"/>
      <c r="X245" s="221"/>
      <c r="Y245" s="221"/>
      <c r="Z245" s="221"/>
      <c r="AA245" s="221"/>
      <c r="AB245" s="237"/>
      <c r="AC245" s="221"/>
      <c r="AD245" s="221"/>
      <c r="AE245" s="221"/>
      <c r="AF245" s="221"/>
      <c r="AG245" s="221"/>
      <c r="AH245" s="221"/>
      <c r="AI245" s="221"/>
      <c r="AN245" s="221"/>
      <c r="AP245" s="218"/>
    </row>
    <row r="246" spans="1:42">
      <c r="A246" s="221"/>
      <c r="B246" s="221"/>
      <c r="C246" s="221"/>
      <c r="D246" s="221"/>
      <c r="E246" s="221"/>
      <c r="F246" s="221"/>
      <c r="G246" s="221"/>
      <c r="H246" s="221"/>
      <c r="I246" s="221"/>
      <c r="J246" s="221"/>
      <c r="K246" s="221"/>
      <c r="L246" s="221"/>
      <c r="M246" s="221"/>
      <c r="N246" s="243"/>
      <c r="O246" s="221"/>
      <c r="P246" s="221"/>
      <c r="Q246" s="221"/>
      <c r="R246" s="221"/>
      <c r="S246" s="221"/>
      <c r="T246" s="221"/>
      <c r="U246" s="221"/>
      <c r="V246" s="221"/>
      <c r="W246" s="221"/>
      <c r="X246" s="221"/>
      <c r="Y246" s="221"/>
      <c r="Z246" s="221"/>
      <c r="AA246" s="221"/>
      <c r="AB246" s="237"/>
      <c r="AC246" s="221"/>
      <c r="AD246" s="221"/>
      <c r="AE246" s="221"/>
      <c r="AF246" s="221"/>
      <c r="AG246" s="221"/>
      <c r="AH246" s="221"/>
      <c r="AI246" s="221"/>
      <c r="AN246" s="221"/>
      <c r="AP246" s="218"/>
    </row>
    <row r="247" spans="1:42">
      <c r="A247" s="221"/>
      <c r="B247" s="221"/>
      <c r="C247" s="221"/>
      <c r="D247" s="221"/>
      <c r="E247" s="221"/>
      <c r="F247" s="221"/>
      <c r="G247" s="221"/>
      <c r="H247" s="221"/>
      <c r="I247" s="221"/>
      <c r="J247" s="221"/>
      <c r="K247" s="221"/>
      <c r="L247" s="221"/>
      <c r="M247" s="221"/>
      <c r="N247" s="243"/>
      <c r="O247" s="221"/>
      <c r="P247" s="221"/>
      <c r="Q247" s="221"/>
      <c r="R247" s="221"/>
      <c r="S247" s="221"/>
      <c r="T247" s="221"/>
      <c r="U247" s="221"/>
      <c r="V247" s="221"/>
      <c r="W247" s="221"/>
      <c r="X247" s="221"/>
      <c r="Y247" s="221"/>
      <c r="Z247" s="221"/>
      <c r="AA247" s="221"/>
      <c r="AB247" s="237"/>
      <c r="AC247" s="221"/>
      <c r="AD247" s="221"/>
      <c r="AE247" s="221"/>
      <c r="AF247" s="221"/>
      <c r="AG247" s="221"/>
      <c r="AH247" s="221"/>
      <c r="AI247" s="221"/>
      <c r="AN247" s="221"/>
      <c r="AP247" s="218"/>
    </row>
    <row r="248" spans="1:42">
      <c r="A248" s="221"/>
      <c r="B248" s="221"/>
      <c r="C248" s="221"/>
      <c r="D248" s="221"/>
      <c r="E248" s="221"/>
      <c r="F248" s="221"/>
      <c r="G248" s="221"/>
      <c r="H248" s="221"/>
      <c r="I248" s="221"/>
      <c r="J248" s="221"/>
      <c r="K248" s="221"/>
      <c r="L248" s="221"/>
      <c r="M248" s="221"/>
      <c r="N248" s="243"/>
      <c r="O248" s="221"/>
      <c r="P248" s="221"/>
      <c r="Q248" s="221"/>
      <c r="R248" s="221"/>
      <c r="S248" s="221"/>
      <c r="T248" s="221"/>
      <c r="U248" s="221"/>
      <c r="V248" s="221"/>
      <c r="W248" s="221"/>
      <c r="X248" s="221"/>
      <c r="Y248" s="221"/>
      <c r="Z248" s="221"/>
      <c r="AA248" s="221"/>
      <c r="AB248" s="237"/>
      <c r="AC248" s="221"/>
      <c r="AD248" s="221"/>
      <c r="AE248" s="221"/>
      <c r="AF248" s="221"/>
      <c r="AG248" s="221"/>
      <c r="AH248" s="221"/>
      <c r="AI248" s="221"/>
      <c r="AN248" s="221"/>
      <c r="AP248" s="218"/>
    </row>
    <row r="249" spans="1:42">
      <c r="A249" s="221"/>
      <c r="B249" s="221"/>
      <c r="C249" s="221"/>
      <c r="D249" s="221"/>
      <c r="E249" s="221"/>
      <c r="F249" s="221"/>
      <c r="G249" s="221"/>
      <c r="H249" s="221"/>
      <c r="I249" s="221"/>
      <c r="J249" s="221"/>
      <c r="K249" s="221"/>
      <c r="L249" s="221"/>
      <c r="M249" s="221"/>
      <c r="N249" s="243"/>
      <c r="O249" s="221"/>
      <c r="P249" s="221"/>
      <c r="Q249" s="221"/>
      <c r="R249" s="221"/>
      <c r="S249" s="221"/>
      <c r="T249" s="221"/>
      <c r="U249" s="221"/>
      <c r="V249" s="221"/>
      <c r="W249" s="221"/>
      <c r="X249" s="221"/>
      <c r="Y249" s="221"/>
      <c r="Z249" s="221"/>
      <c r="AA249" s="221"/>
      <c r="AB249" s="237"/>
      <c r="AC249" s="221"/>
      <c r="AD249" s="221"/>
      <c r="AE249" s="221"/>
      <c r="AF249" s="221"/>
      <c r="AG249" s="221"/>
      <c r="AH249" s="221"/>
      <c r="AI249" s="221"/>
      <c r="AN249" s="221"/>
      <c r="AP249" s="218"/>
    </row>
    <row r="250" spans="1:42">
      <c r="A250" s="221"/>
      <c r="B250" s="221"/>
      <c r="C250" s="221"/>
      <c r="D250" s="221"/>
      <c r="E250" s="221"/>
      <c r="F250" s="221"/>
      <c r="G250" s="221"/>
      <c r="H250" s="221"/>
      <c r="I250" s="221"/>
      <c r="J250" s="221"/>
      <c r="K250" s="221"/>
      <c r="L250" s="221"/>
      <c r="M250" s="221"/>
      <c r="N250" s="243"/>
      <c r="O250" s="221"/>
      <c r="P250" s="221"/>
      <c r="Q250" s="221"/>
      <c r="R250" s="221"/>
      <c r="S250" s="221"/>
      <c r="T250" s="221"/>
      <c r="U250" s="221"/>
      <c r="V250" s="221"/>
      <c r="W250" s="221"/>
      <c r="X250" s="221"/>
      <c r="Y250" s="221"/>
      <c r="Z250" s="221"/>
      <c r="AA250" s="221"/>
      <c r="AB250" s="237"/>
      <c r="AC250" s="221"/>
      <c r="AD250" s="221"/>
      <c r="AE250" s="221"/>
      <c r="AF250" s="221"/>
      <c r="AG250" s="221"/>
      <c r="AH250" s="221"/>
      <c r="AI250" s="221"/>
      <c r="AN250" s="221"/>
      <c r="AP250" s="218"/>
    </row>
    <row r="251" spans="1:42">
      <c r="A251" s="221"/>
      <c r="B251" s="221"/>
      <c r="C251" s="221"/>
      <c r="D251" s="221"/>
      <c r="E251" s="221"/>
      <c r="F251" s="221"/>
      <c r="G251" s="221"/>
      <c r="H251" s="221"/>
      <c r="I251" s="221"/>
      <c r="J251" s="221"/>
      <c r="K251" s="221"/>
      <c r="L251" s="221"/>
      <c r="M251" s="221"/>
      <c r="N251" s="243"/>
      <c r="O251" s="221"/>
      <c r="P251" s="221"/>
      <c r="Q251" s="221"/>
      <c r="R251" s="221"/>
      <c r="S251" s="221"/>
      <c r="T251" s="221"/>
      <c r="U251" s="221"/>
      <c r="V251" s="221"/>
      <c r="W251" s="221"/>
      <c r="X251" s="221"/>
      <c r="Y251" s="221"/>
      <c r="Z251" s="221"/>
      <c r="AA251" s="221"/>
      <c r="AB251" s="237"/>
      <c r="AC251" s="221"/>
      <c r="AD251" s="221"/>
      <c r="AE251" s="221"/>
      <c r="AF251" s="221"/>
      <c r="AG251" s="221"/>
      <c r="AH251" s="221"/>
      <c r="AI251" s="221"/>
      <c r="AN251" s="221"/>
      <c r="AP251" s="218"/>
    </row>
    <row r="252" spans="1:42">
      <c r="A252" s="221"/>
      <c r="B252" s="221"/>
      <c r="C252" s="221"/>
      <c r="D252" s="221"/>
      <c r="E252" s="221"/>
      <c r="F252" s="221"/>
      <c r="G252" s="221"/>
      <c r="H252" s="221"/>
      <c r="I252" s="221"/>
      <c r="J252" s="221"/>
      <c r="K252" s="221"/>
      <c r="L252" s="221"/>
      <c r="M252" s="221"/>
      <c r="N252" s="243"/>
      <c r="O252" s="221"/>
      <c r="P252" s="221"/>
      <c r="Q252" s="221"/>
      <c r="R252" s="221"/>
      <c r="S252" s="221"/>
      <c r="T252" s="221"/>
      <c r="U252" s="221"/>
      <c r="V252" s="221"/>
      <c r="W252" s="221"/>
      <c r="X252" s="221"/>
      <c r="Y252" s="221"/>
      <c r="Z252" s="221"/>
      <c r="AA252" s="221"/>
      <c r="AB252" s="237"/>
      <c r="AC252" s="221"/>
      <c r="AD252" s="221"/>
      <c r="AE252" s="221"/>
      <c r="AF252" s="221"/>
      <c r="AG252" s="221"/>
      <c r="AH252" s="221"/>
      <c r="AI252" s="221"/>
      <c r="AN252" s="221"/>
      <c r="AP252" s="218"/>
    </row>
    <row r="253" spans="1:42">
      <c r="A253" s="221"/>
      <c r="B253" s="221"/>
      <c r="C253" s="221"/>
      <c r="D253" s="221"/>
      <c r="E253" s="221"/>
      <c r="F253" s="221"/>
      <c r="G253" s="221"/>
      <c r="H253" s="221"/>
      <c r="I253" s="221"/>
      <c r="J253" s="221"/>
      <c r="K253" s="221"/>
      <c r="L253" s="221"/>
      <c r="M253" s="221"/>
      <c r="N253" s="243"/>
      <c r="O253" s="221"/>
      <c r="P253" s="221"/>
      <c r="Q253" s="221"/>
      <c r="R253" s="221"/>
      <c r="S253" s="221"/>
      <c r="T253" s="221"/>
      <c r="U253" s="221"/>
      <c r="V253" s="221"/>
      <c r="W253" s="221"/>
      <c r="X253" s="221"/>
      <c r="Y253" s="221"/>
      <c r="Z253" s="221"/>
      <c r="AA253" s="221"/>
      <c r="AB253" s="237"/>
      <c r="AC253" s="221"/>
      <c r="AD253" s="221"/>
      <c r="AE253" s="221"/>
      <c r="AF253" s="221"/>
      <c r="AG253" s="221"/>
      <c r="AH253" s="221"/>
      <c r="AI253" s="221"/>
      <c r="AN253" s="221"/>
      <c r="AP253" s="218"/>
    </row>
    <row r="254" spans="1:42">
      <c r="A254" s="221"/>
      <c r="B254" s="221"/>
      <c r="C254" s="221"/>
      <c r="D254" s="221"/>
      <c r="E254" s="221"/>
      <c r="F254" s="221"/>
      <c r="G254" s="221"/>
      <c r="H254" s="221"/>
      <c r="I254" s="221"/>
      <c r="J254" s="221"/>
      <c r="K254" s="221"/>
      <c r="L254" s="221"/>
      <c r="M254" s="221"/>
      <c r="N254" s="243"/>
      <c r="O254" s="221"/>
      <c r="P254" s="221"/>
      <c r="Q254" s="221"/>
      <c r="R254" s="221"/>
      <c r="S254" s="221"/>
      <c r="T254" s="221"/>
      <c r="U254" s="221"/>
      <c r="V254" s="221"/>
      <c r="W254" s="221"/>
      <c r="X254" s="221"/>
      <c r="Y254" s="221"/>
      <c r="Z254" s="221"/>
      <c r="AA254" s="221"/>
      <c r="AB254" s="237"/>
      <c r="AC254" s="221"/>
      <c r="AD254" s="221"/>
      <c r="AE254" s="221"/>
      <c r="AF254" s="221"/>
      <c r="AG254" s="221"/>
      <c r="AH254" s="221"/>
      <c r="AI254" s="221"/>
      <c r="AN254" s="221"/>
      <c r="AP254" s="218"/>
    </row>
    <row r="255" spans="1:42">
      <c r="A255" s="221"/>
      <c r="B255" s="221"/>
      <c r="C255" s="221"/>
      <c r="D255" s="221"/>
      <c r="E255" s="221"/>
      <c r="F255" s="221"/>
      <c r="G255" s="221"/>
      <c r="H255" s="221"/>
      <c r="I255" s="221"/>
      <c r="J255" s="221"/>
      <c r="K255" s="221"/>
      <c r="L255" s="221"/>
      <c r="M255" s="221"/>
      <c r="N255" s="243"/>
      <c r="O255" s="221"/>
      <c r="P255" s="221"/>
      <c r="Q255" s="221"/>
      <c r="R255" s="221"/>
      <c r="S255" s="221"/>
      <c r="T255" s="221"/>
      <c r="U255" s="221"/>
      <c r="V255" s="221"/>
      <c r="W255" s="221"/>
      <c r="X255" s="221"/>
      <c r="Y255" s="221"/>
      <c r="Z255" s="221"/>
      <c r="AA255" s="221"/>
      <c r="AB255" s="237"/>
      <c r="AC255" s="221"/>
      <c r="AD255" s="221"/>
      <c r="AE255" s="221"/>
      <c r="AF255" s="221"/>
      <c r="AG255" s="221"/>
      <c r="AH255" s="221"/>
      <c r="AI255" s="221"/>
      <c r="AN255" s="221"/>
      <c r="AP255" s="218"/>
    </row>
    <row r="256" spans="1:42">
      <c r="A256" s="221"/>
      <c r="B256" s="221"/>
      <c r="C256" s="221"/>
      <c r="D256" s="221"/>
      <c r="E256" s="221"/>
      <c r="F256" s="221"/>
      <c r="G256" s="221"/>
      <c r="H256" s="221"/>
      <c r="I256" s="221"/>
      <c r="J256" s="221"/>
      <c r="K256" s="221"/>
      <c r="L256" s="221"/>
      <c r="M256" s="221"/>
      <c r="N256" s="243"/>
      <c r="O256" s="221"/>
      <c r="P256" s="221"/>
      <c r="Q256" s="221"/>
      <c r="R256" s="221"/>
      <c r="S256" s="221"/>
      <c r="T256" s="221"/>
      <c r="U256" s="221"/>
      <c r="V256" s="221"/>
      <c r="W256" s="221"/>
      <c r="X256" s="221"/>
      <c r="Y256" s="221"/>
      <c r="Z256" s="221"/>
      <c r="AA256" s="221"/>
      <c r="AB256" s="237"/>
      <c r="AC256" s="221"/>
      <c r="AD256" s="221"/>
      <c r="AE256" s="221"/>
      <c r="AF256" s="221"/>
      <c r="AG256" s="221"/>
      <c r="AH256" s="221"/>
      <c r="AI256" s="221"/>
      <c r="AN256" s="221"/>
      <c r="AP256" s="218"/>
    </row>
    <row r="257" spans="1:42">
      <c r="A257" s="221"/>
      <c r="B257" s="221"/>
      <c r="C257" s="221"/>
      <c r="D257" s="221"/>
      <c r="E257" s="221"/>
      <c r="F257" s="221"/>
      <c r="G257" s="221"/>
      <c r="H257" s="221"/>
      <c r="I257" s="221"/>
      <c r="J257" s="221"/>
      <c r="K257" s="221"/>
      <c r="L257" s="221"/>
      <c r="M257" s="221"/>
      <c r="N257" s="243"/>
      <c r="O257" s="221"/>
      <c r="P257" s="221"/>
      <c r="Q257" s="221"/>
      <c r="R257" s="221"/>
      <c r="S257" s="221"/>
      <c r="T257" s="221"/>
      <c r="U257" s="221"/>
      <c r="V257" s="221"/>
      <c r="W257" s="221"/>
      <c r="X257" s="221"/>
      <c r="Y257" s="221"/>
      <c r="Z257" s="221"/>
      <c r="AA257" s="221"/>
      <c r="AB257" s="237"/>
      <c r="AC257" s="221"/>
      <c r="AD257" s="221"/>
      <c r="AE257" s="221"/>
      <c r="AF257" s="221"/>
      <c r="AG257" s="221"/>
      <c r="AH257" s="221"/>
      <c r="AI257" s="221"/>
      <c r="AN257" s="221"/>
      <c r="AP257" s="218"/>
    </row>
    <row r="258" spans="1:42">
      <c r="A258" s="221"/>
      <c r="B258" s="221"/>
      <c r="C258" s="221"/>
      <c r="D258" s="221"/>
      <c r="E258" s="221"/>
      <c r="F258" s="221"/>
      <c r="G258" s="221"/>
      <c r="H258" s="221"/>
      <c r="I258" s="221"/>
      <c r="J258" s="221"/>
      <c r="K258" s="221"/>
      <c r="L258" s="221"/>
      <c r="M258" s="221"/>
      <c r="N258" s="243"/>
      <c r="O258" s="221"/>
      <c r="P258" s="221"/>
      <c r="Q258" s="221"/>
      <c r="R258" s="221"/>
      <c r="S258" s="221"/>
      <c r="T258" s="221"/>
      <c r="U258" s="221"/>
      <c r="V258" s="221"/>
      <c r="W258" s="221"/>
      <c r="X258" s="221"/>
      <c r="Y258" s="221"/>
      <c r="Z258" s="221"/>
      <c r="AA258" s="221"/>
      <c r="AB258" s="237"/>
      <c r="AC258" s="221"/>
      <c r="AD258" s="221"/>
      <c r="AE258" s="221"/>
      <c r="AF258" s="221"/>
      <c r="AG258" s="221"/>
      <c r="AH258" s="221"/>
      <c r="AI258" s="221"/>
      <c r="AN258" s="221"/>
      <c r="AP258" s="218"/>
    </row>
    <row r="259" spans="1:42">
      <c r="A259" s="221"/>
      <c r="B259" s="221"/>
      <c r="C259" s="221"/>
      <c r="D259" s="221"/>
      <c r="E259" s="221"/>
      <c r="F259" s="221"/>
      <c r="G259" s="221"/>
      <c r="H259" s="221"/>
      <c r="I259" s="221"/>
      <c r="J259" s="221"/>
      <c r="K259" s="221"/>
      <c r="L259" s="221"/>
      <c r="M259" s="221"/>
      <c r="N259" s="243"/>
      <c r="O259" s="221"/>
      <c r="P259" s="221"/>
      <c r="Q259" s="221"/>
      <c r="R259" s="221"/>
      <c r="S259" s="221"/>
      <c r="T259" s="221"/>
      <c r="U259" s="221"/>
      <c r="V259" s="221"/>
      <c r="W259" s="221"/>
      <c r="X259" s="221"/>
      <c r="Y259" s="221"/>
      <c r="Z259" s="221"/>
      <c r="AA259" s="221"/>
      <c r="AB259" s="237"/>
      <c r="AC259" s="221"/>
      <c r="AD259" s="221"/>
      <c r="AE259" s="221"/>
      <c r="AF259" s="221"/>
      <c r="AG259" s="221"/>
      <c r="AH259" s="221"/>
      <c r="AI259" s="221"/>
      <c r="AN259" s="221"/>
      <c r="AP259" s="218"/>
    </row>
    <row r="260" spans="1:42">
      <c r="A260" s="221"/>
      <c r="B260" s="221"/>
      <c r="C260" s="221"/>
      <c r="D260" s="221"/>
      <c r="E260" s="221"/>
      <c r="F260" s="221"/>
      <c r="G260" s="221"/>
      <c r="H260" s="221"/>
      <c r="I260" s="221"/>
      <c r="J260" s="221"/>
      <c r="K260" s="221"/>
      <c r="L260" s="221"/>
      <c r="M260" s="221"/>
      <c r="N260" s="243"/>
      <c r="O260" s="221"/>
      <c r="P260" s="221"/>
      <c r="Q260" s="221"/>
      <c r="R260" s="221"/>
      <c r="S260" s="221"/>
      <c r="T260" s="221"/>
      <c r="U260" s="221"/>
      <c r="V260" s="221"/>
      <c r="W260" s="221"/>
      <c r="X260" s="221"/>
      <c r="Y260" s="221"/>
      <c r="Z260" s="221"/>
      <c r="AA260" s="221"/>
      <c r="AB260" s="237"/>
      <c r="AC260" s="221"/>
      <c r="AD260" s="221"/>
      <c r="AE260" s="221"/>
      <c r="AF260" s="221"/>
      <c r="AG260" s="221"/>
      <c r="AH260" s="221"/>
      <c r="AI260" s="221"/>
      <c r="AN260" s="221"/>
      <c r="AP260" s="218"/>
    </row>
    <row r="261" spans="1:42">
      <c r="A261" s="221"/>
      <c r="B261" s="221"/>
      <c r="C261" s="221"/>
      <c r="D261" s="221"/>
      <c r="E261" s="221"/>
      <c r="F261" s="221"/>
      <c r="G261" s="221"/>
      <c r="H261" s="221"/>
      <c r="I261" s="221"/>
      <c r="J261" s="221"/>
      <c r="K261" s="221"/>
      <c r="L261" s="221"/>
      <c r="M261" s="221"/>
      <c r="N261" s="243"/>
      <c r="O261" s="221"/>
      <c r="P261" s="221"/>
      <c r="Q261" s="221"/>
      <c r="R261" s="221"/>
      <c r="S261" s="221"/>
      <c r="T261" s="221"/>
      <c r="U261" s="221"/>
      <c r="V261" s="221"/>
      <c r="W261" s="221"/>
      <c r="X261" s="221"/>
      <c r="Y261" s="221"/>
      <c r="Z261" s="221"/>
      <c r="AA261" s="221"/>
      <c r="AB261" s="237"/>
      <c r="AC261" s="221"/>
      <c r="AD261" s="221"/>
      <c r="AE261" s="221"/>
      <c r="AF261" s="221"/>
      <c r="AG261" s="221"/>
      <c r="AH261" s="221"/>
      <c r="AI261" s="221"/>
      <c r="AN261" s="221"/>
      <c r="AP261" s="218"/>
    </row>
    <row r="262" spans="1:42">
      <c r="A262" s="221"/>
      <c r="B262" s="221"/>
      <c r="C262" s="221"/>
      <c r="D262" s="221"/>
      <c r="E262" s="221"/>
      <c r="F262" s="221"/>
      <c r="G262" s="221"/>
      <c r="H262" s="221"/>
      <c r="I262" s="221"/>
      <c r="J262" s="221"/>
      <c r="K262" s="221"/>
      <c r="L262" s="221"/>
      <c r="M262" s="221"/>
      <c r="N262" s="243"/>
      <c r="O262" s="221"/>
      <c r="P262" s="221"/>
      <c r="Q262" s="221"/>
      <c r="R262" s="221"/>
      <c r="S262" s="221"/>
      <c r="T262" s="221"/>
      <c r="U262" s="221"/>
      <c r="V262" s="221"/>
      <c r="W262" s="221"/>
      <c r="X262" s="221"/>
      <c r="Y262" s="221"/>
      <c r="Z262" s="221"/>
      <c r="AA262" s="221"/>
      <c r="AB262" s="237"/>
      <c r="AC262" s="221"/>
      <c r="AD262" s="221"/>
      <c r="AE262" s="221"/>
      <c r="AF262" s="221"/>
      <c r="AG262" s="221"/>
      <c r="AH262" s="221"/>
      <c r="AI262" s="221"/>
      <c r="AN262" s="221"/>
      <c r="AP262" s="218"/>
    </row>
    <row r="263" spans="1:42">
      <c r="A263" s="221"/>
      <c r="B263" s="221"/>
      <c r="C263" s="221"/>
      <c r="D263" s="221"/>
      <c r="E263" s="221"/>
      <c r="F263" s="221"/>
      <c r="G263" s="221"/>
      <c r="H263" s="221"/>
      <c r="I263" s="221"/>
      <c r="J263" s="221"/>
      <c r="K263" s="221"/>
      <c r="L263" s="221"/>
      <c r="M263" s="221"/>
      <c r="N263" s="243"/>
      <c r="O263" s="221"/>
      <c r="P263" s="221"/>
      <c r="Q263" s="221"/>
      <c r="R263" s="221"/>
      <c r="S263" s="221"/>
      <c r="T263" s="221"/>
      <c r="U263" s="221"/>
      <c r="V263" s="221"/>
      <c r="W263" s="221"/>
      <c r="X263" s="221"/>
      <c r="Y263" s="221"/>
      <c r="Z263" s="221"/>
      <c r="AA263" s="221"/>
      <c r="AB263" s="237"/>
      <c r="AC263" s="221"/>
      <c r="AD263" s="221"/>
      <c r="AE263" s="221"/>
      <c r="AF263" s="221"/>
      <c r="AG263" s="221"/>
      <c r="AH263" s="221"/>
      <c r="AI263" s="221"/>
      <c r="AN263" s="221"/>
      <c r="AP263" s="218"/>
    </row>
    <row r="264" spans="1:42">
      <c r="A264" s="221"/>
      <c r="B264" s="221"/>
      <c r="C264" s="221"/>
      <c r="D264" s="221"/>
      <c r="E264" s="221"/>
      <c r="F264" s="221"/>
      <c r="G264" s="221"/>
      <c r="H264" s="221"/>
      <c r="I264" s="221"/>
      <c r="J264" s="221"/>
      <c r="K264" s="221"/>
      <c r="L264" s="221"/>
      <c r="M264" s="221"/>
      <c r="N264" s="243"/>
      <c r="O264" s="221"/>
      <c r="P264" s="221"/>
      <c r="Q264" s="221"/>
      <c r="R264" s="221"/>
      <c r="S264" s="221"/>
      <c r="T264" s="221"/>
      <c r="U264" s="221"/>
      <c r="V264" s="221"/>
      <c r="W264" s="221"/>
      <c r="X264" s="221"/>
      <c r="Y264" s="221"/>
      <c r="Z264" s="221"/>
      <c r="AA264" s="221"/>
      <c r="AB264" s="237"/>
      <c r="AC264" s="221"/>
      <c r="AD264" s="221"/>
      <c r="AE264" s="221"/>
      <c r="AF264" s="221"/>
      <c r="AG264" s="221"/>
      <c r="AH264" s="221"/>
      <c r="AI264" s="221"/>
      <c r="AN264" s="221"/>
      <c r="AP264" s="218"/>
    </row>
    <row r="265" spans="1:42">
      <c r="A265" s="221"/>
      <c r="B265" s="221"/>
      <c r="C265" s="221"/>
      <c r="D265" s="221"/>
      <c r="E265" s="221"/>
      <c r="F265" s="221"/>
      <c r="G265" s="221"/>
      <c r="H265" s="221"/>
      <c r="I265" s="221"/>
      <c r="J265" s="221"/>
      <c r="K265" s="221"/>
      <c r="L265" s="221"/>
      <c r="M265" s="221"/>
      <c r="N265" s="243"/>
      <c r="O265" s="221"/>
      <c r="P265" s="221"/>
      <c r="Q265" s="221"/>
      <c r="R265" s="221"/>
      <c r="S265" s="221"/>
      <c r="T265" s="221"/>
      <c r="U265" s="221"/>
      <c r="V265" s="221"/>
      <c r="W265" s="221"/>
      <c r="X265" s="221"/>
      <c r="Y265" s="221"/>
      <c r="Z265" s="221"/>
      <c r="AA265" s="221"/>
      <c r="AB265" s="237"/>
      <c r="AC265" s="221"/>
      <c r="AD265" s="221"/>
      <c r="AE265" s="221"/>
      <c r="AF265" s="221"/>
      <c r="AG265" s="221"/>
      <c r="AH265" s="221"/>
      <c r="AI265" s="221"/>
      <c r="AN265" s="221"/>
      <c r="AP265" s="218"/>
    </row>
    <row r="266" spans="1:42">
      <c r="A266" s="221"/>
      <c r="B266" s="221"/>
      <c r="C266" s="221"/>
      <c r="D266" s="221"/>
      <c r="E266" s="221"/>
      <c r="F266" s="221"/>
      <c r="G266" s="221"/>
      <c r="H266" s="221"/>
      <c r="I266" s="221"/>
      <c r="J266" s="221"/>
      <c r="K266" s="221"/>
      <c r="L266" s="221"/>
      <c r="M266" s="221"/>
      <c r="N266" s="243"/>
      <c r="O266" s="221"/>
      <c r="P266" s="221"/>
      <c r="Q266" s="221"/>
      <c r="R266" s="221"/>
      <c r="S266" s="221"/>
      <c r="T266" s="221"/>
      <c r="U266" s="221"/>
      <c r="V266" s="221"/>
      <c r="W266" s="221"/>
      <c r="X266" s="221"/>
      <c r="Y266" s="221"/>
      <c r="Z266" s="221"/>
      <c r="AA266" s="221"/>
      <c r="AB266" s="237"/>
      <c r="AC266" s="221"/>
      <c r="AD266" s="221"/>
      <c r="AE266" s="221"/>
      <c r="AF266" s="221"/>
      <c r="AG266" s="221"/>
      <c r="AH266" s="221"/>
      <c r="AI266" s="221"/>
      <c r="AN266" s="221"/>
      <c r="AP266" s="218"/>
    </row>
    <row r="267" spans="1:42">
      <c r="A267" s="221"/>
      <c r="B267" s="221"/>
      <c r="C267" s="221"/>
      <c r="D267" s="221"/>
      <c r="E267" s="221"/>
      <c r="F267" s="221"/>
      <c r="G267" s="221"/>
      <c r="H267" s="221"/>
      <c r="I267" s="221"/>
      <c r="J267" s="221"/>
      <c r="K267" s="221"/>
      <c r="L267" s="221"/>
      <c r="M267" s="221"/>
      <c r="N267" s="243"/>
      <c r="O267" s="221"/>
      <c r="P267" s="221"/>
      <c r="Q267" s="221"/>
      <c r="R267" s="221"/>
      <c r="S267" s="221"/>
      <c r="T267" s="221"/>
      <c r="U267" s="221"/>
      <c r="V267" s="221"/>
      <c r="W267" s="221"/>
      <c r="X267" s="221"/>
      <c r="Y267" s="221"/>
      <c r="Z267" s="221"/>
      <c r="AA267" s="221"/>
      <c r="AB267" s="237"/>
      <c r="AC267" s="221"/>
      <c r="AD267" s="221"/>
      <c r="AE267" s="221"/>
      <c r="AF267" s="221"/>
      <c r="AG267" s="221"/>
      <c r="AH267" s="221"/>
      <c r="AI267" s="221"/>
      <c r="AN267" s="221"/>
      <c r="AP267" s="218"/>
    </row>
    <row r="268" spans="1:42">
      <c r="A268" s="221"/>
      <c r="B268" s="221"/>
      <c r="C268" s="221"/>
      <c r="D268" s="221"/>
      <c r="E268" s="221"/>
      <c r="F268" s="221"/>
      <c r="G268" s="221"/>
      <c r="H268" s="221"/>
      <c r="I268" s="221"/>
      <c r="J268" s="221"/>
      <c r="K268" s="221"/>
      <c r="L268" s="221"/>
      <c r="M268" s="221"/>
      <c r="N268" s="243"/>
      <c r="O268" s="221"/>
      <c r="P268" s="221"/>
      <c r="Q268" s="221"/>
      <c r="R268" s="221"/>
      <c r="S268" s="221"/>
      <c r="T268" s="221"/>
      <c r="U268" s="221"/>
      <c r="V268" s="221"/>
      <c r="W268" s="221"/>
      <c r="X268" s="221"/>
      <c r="Y268" s="221"/>
      <c r="Z268" s="221"/>
      <c r="AA268" s="221"/>
      <c r="AB268" s="237"/>
      <c r="AC268" s="221"/>
      <c r="AD268" s="221"/>
      <c r="AE268" s="221"/>
      <c r="AF268" s="221"/>
      <c r="AG268" s="221"/>
      <c r="AH268" s="221"/>
      <c r="AI268" s="221"/>
      <c r="AN268" s="221"/>
      <c r="AP268" s="218"/>
    </row>
    <row r="269" spans="1:42">
      <c r="A269" s="221"/>
      <c r="B269" s="221"/>
      <c r="C269" s="221"/>
      <c r="D269" s="221"/>
      <c r="E269" s="221"/>
      <c r="F269" s="221"/>
      <c r="G269" s="221"/>
      <c r="H269" s="221"/>
      <c r="I269" s="221"/>
      <c r="J269" s="221"/>
      <c r="K269" s="221"/>
      <c r="L269" s="221"/>
      <c r="M269" s="221"/>
      <c r="N269" s="243"/>
      <c r="O269" s="221"/>
      <c r="P269" s="221"/>
      <c r="Q269" s="221"/>
      <c r="R269" s="221"/>
      <c r="S269" s="221"/>
      <c r="T269" s="221"/>
      <c r="U269" s="221"/>
      <c r="V269" s="221"/>
      <c r="W269" s="221"/>
      <c r="X269" s="221"/>
      <c r="Y269" s="221"/>
      <c r="Z269" s="221"/>
      <c r="AA269" s="221"/>
      <c r="AB269" s="237"/>
      <c r="AC269" s="221"/>
      <c r="AD269" s="221"/>
      <c r="AE269" s="221"/>
      <c r="AF269" s="221"/>
      <c r="AG269" s="221"/>
      <c r="AH269" s="221"/>
      <c r="AI269" s="221"/>
      <c r="AN269" s="221"/>
      <c r="AP269" s="218"/>
    </row>
    <row r="270" spans="1:42">
      <c r="A270" s="221"/>
      <c r="B270" s="221"/>
      <c r="C270" s="221"/>
      <c r="D270" s="221"/>
      <c r="E270" s="221"/>
      <c r="F270" s="221"/>
      <c r="G270" s="221"/>
      <c r="H270" s="221"/>
      <c r="I270" s="221"/>
      <c r="J270" s="221"/>
      <c r="K270" s="221"/>
      <c r="L270" s="221"/>
      <c r="M270" s="221"/>
      <c r="N270" s="243"/>
      <c r="O270" s="221"/>
      <c r="P270" s="221"/>
      <c r="Q270" s="221"/>
      <c r="R270" s="221"/>
      <c r="S270" s="221"/>
      <c r="T270" s="221"/>
      <c r="U270" s="221"/>
      <c r="V270" s="221"/>
      <c r="W270" s="221"/>
      <c r="X270" s="221"/>
      <c r="Y270" s="221"/>
      <c r="Z270" s="221"/>
      <c r="AA270" s="221"/>
      <c r="AB270" s="237"/>
      <c r="AC270" s="221"/>
      <c r="AD270" s="221"/>
      <c r="AE270" s="221"/>
      <c r="AF270" s="221"/>
      <c r="AG270" s="221"/>
      <c r="AH270" s="221"/>
      <c r="AI270" s="221"/>
      <c r="AN270" s="221"/>
      <c r="AP270" s="218"/>
    </row>
    <row r="271" spans="1:42">
      <c r="A271" s="221"/>
      <c r="B271" s="221"/>
      <c r="C271" s="221"/>
      <c r="D271" s="221"/>
      <c r="E271" s="221"/>
      <c r="F271" s="221"/>
      <c r="G271" s="221"/>
      <c r="H271" s="221"/>
      <c r="I271" s="221"/>
      <c r="J271" s="221"/>
      <c r="K271" s="221"/>
      <c r="L271" s="221"/>
      <c r="M271" s="221"/>
      <c r="N271" s="243"/>
      <c r="O271" s="221"/>
      <c r="P271" s="221"/>
      <c r="Q271" s="221"/>
      <c r="R271" s="221"/>
      <c r="S271" s="221"/>
      <c r="T271" s="221"/>
      <c r="U271" s="221"/>
      <c r="V271" s="221"/>
      <c r="W271" s="221"/>
      <c r="X271" s="221"/>
      <c r="Y271" s="221"/>
      <c r="Z271" s="221"/>
      <c r="AA271" s="221"/>
      <c r="AB271" s="237"/>
      <c r="AC271" s="221"/>
      <c r="AD271" s="221"/>
      <c r="AE271" s="221"/>
      <c r="AF271" s="221"/>
      <c r="AG271" s="221"/>
      <c r="AH271" s="221"/>
      <c r="AI271" s="221"/>
      <c r="AN271" s="221"/>
      <c r="AP271" s="218"/>
    </row>
    <row r="272" spans="1:42">
      <c r="A272" s="221"/>
      <c r="B272" s="221"/>
      <c r="C272" s="221"/>
      <c r="D272" s="221"/>
      <c r="E272" s="221"/>
      <c r="F272" s="221"/>
      <c r="G272" s="221"/>
      <c r="H272" s="221"/>
      <c r="I272" s="221"/>
      <c r="J272" s="221"/>
      <c r="K272" s="221"/>
      <c r="L272" s="221"/>
      <c r="M272" s="221"/>
      <c r="N272" s="243"/>
      <c r="O272" s="221"/>
      <c r="P272" s="221"/>
      <c r="Q272" s="221"/>
      <c r="R272" s="221"/>
      <c r="S272" s="221"/>
      <c r="T272" s="221"/>
      <c r="U272" s="221"/>
      <c r="V272" s="221"/>
      <c r="W272" s="221"/>
      <c r="X272" s="221"/>
      <c r="Y272" s="221"/>
      <c r="Z272" s="221"/>
      <c r="AA272" s="221"/>
      <c r="AB272" s="237"/>
      <c r="AC272" s="221"/>
      <c r="AD272" s="221"/>
      <c r="AE272" s="221"/>
      <c r="AF272" s="221"/>
      <c r="AG272" s="221"/>
      <c r="AH272" s="221"/>
      <c r="AI272" s="221"/>
      <c r="AN272" s="221"/>
      <c r="AP272" s="218"/>
    </row>
    <row r="273" spans="1:42">
      <c r="A273" s="221"/>
      <c r="B273" s="221"/>
      <c r="C273" s="221"/>
      <c r="D273" s="221"/>
      <c r="E273" s="221"/>
      <c r="F273" s="221"/>
      <c r="G273" s="221"/>
      <c r="H273" s="221"/>
      <c r="I273" s="221"/>
      <c r="J273" s="221"/>
      <c r="K273" s="221"/>
      <c r="L273" s="221"/>
      <c r="M273" s="221"/>
      <c r="N273" s="243"/>
      <c r="O273" s="221"/>
      <c r="P273" s="221"/>
      <c r="Q273" s="221"/>
      <c r="R273" s="221"/>
      <c r="S273" s="221"/>
      <c r="T273" s="221"/>
      <c r="U273" s="221"/>
      <c r="V273" s="221"/>
      <c r="W273" s="221"/>
      <c r="X273" s="221"/>
      <c r="Y273" s="221"/>
      <c r="Z273" s="221"/>
      <c r="AA273" s="221"/>
      <c r="AB273" s="237"/>
      <c r="AC273" s="221"/>
      <c r="AD273" s="221"/>
      <c r="AE273" s="221"/>
      <c r="AF273" s="221"/>
      <c r="AG273" s="221"/>
      <c r="AH273" s="221"/>
      <c r="AI273" s="221"/>
      <c r="AN273" s="221"/>
      <c r="AP273" s="218"/>
    </row>
    <row r="274" spans="1:42">
      <c r="A274" s="221"/>
      <c r="B274" s="221"/>
      <c r="C274" s="221"/>
      <c r="D274" s="221"/>
      <c r="E274" s="221"/>
      <c r="F274" s="221"/>
      <c r="G274" s="221"/>
      <c r="H274" s="221"/>
      <c r="I274" s="221"/>
      <c r="J274" s="221"/>
      <c r="K274" s="221"/>
      <c r="L274" s="221"/>
      <c r="M274" s="221"/>
      <c r="N274" s="243"/>
      <c r="O274" s="221"/>
      <c r="P274" s="221"/>
      <c r="Q274" s="221"/>
      <c r="R274" s="221"/>
      <c r="S274" s="221"/>
      <c r="T274" s="221"/>
      <c r="U274" s="221"/>
      <c r="V274" s="221"/>
      <c r="W274" s="221"/>
      <c r="X274" s="221"/>
      <c r="Y274" s="221"/>
      <c r="Z274" s="221"/>
      <c r="AA274" s="221"/>
      <c r="AB274" s="237"/>
      <c r="AC274" s="221"/>
      <c r="AD274" s="221"/>
      <c r="AE274" s="221"/>
      <c r="AF274" s="221"/>
      <c r="AG274" s="221"/>
      <c r="AH274" s="221"/>
      <c r="AI274" s="221"/>
      <c r="AN274" s="221"/>
      <c r="AP274" s="218"/>
    </row>
    <row r="275" spans="1:42">
      <c r="A275" s="221"/>
      <c r="B275" s="221"/>
      <c r="C275" s="221"/>
      <c r="D275" s="221"/>
      <c r="E275" s="221"/>
      <c r="F275" s="221"/>
      <c r="G275" s="221"/>
      <c r="H275" s="221"/>
      <c r="I275" s="221"/>
      <c r="J275" s="221"/>
      <c r="K275" s="221"/>
      <c r="L275" s="221"/>
      <c r="M275" s="221"/>
      <c r="N275" s="243"/>
      <c r="O275" s="221"/>
      <c r="P275" s="221"/>
      <c r="Q275" s="221"/>
      <c r="R275" s="221"/>
      <c r="S275" s="221"/>
      <c r="T275" s="221"/>
      <c r="U275" s="221"/>
      <c r="V275" s="221"/>
      <c r="W275" s="221"/>
      <c r="X275" s="221"/>
      <c r="Y275" s="221"/>
      <c r="Z275" s="221"/>
      <c r="AA275" s="221"/>
      <c r="AB275" s="237"/>
      <c r="AC275" s="221"/>
      <c r="AD275" s="221"/>
      <c r="AE275" s="221"/>
      <c r="AF275" s="221"/>
      <c r="AG275" s="221"/>
      <c r="AH275" s="221"/>
      <c r="AI275" s="221"/>
      <c r="AN275" s="221"/>
      <c r="AP275" s="218"/>
    </row>
    <row r="276" spans="1:42">
      <c r="A276" s="221"/>
      <c r="B276" s="221"/>
      <c r="C276" s="221"/>
      <c r="D276" s="221"/>
      <c r="E276" s="221"/>
      <c r="F276" s="221"/>
      <c r="G276" s="221"/>
      <c r="H276" s="221"/>
      <c r="I276" s="221"/>
      <c r="J276" s="221"/>
      <c r="K276" s="221"/>
      <c r="L276" s="221"/>
      <c r="M276" s="221"/>
      <c r="N276" s="243"/>
      <c r="O276" s="221"/>
      <c r="P276" s="221"/>
      <c r="Q276" s="221"/>
      <c r="R276" s="221"/>
      <c r="S276" s="221"/>
      <c r="T276" s="221"/>
      <c r="U276" s="221"/>
      <c r="V276" s="221"/>
      <c r="W276" s="221"/>
      <c r="X276" s="221"/>
      <c r="Y276" s="221"/>
      <c r="Z276" s="221"/>
      <c r="AA276" s="221"/>
      <c r="AB276" s="237"/>
      <c r="AC276" s="221"/>
      <c r="AD276" s="221"/>
      <c r="AE276" s="221"/>
      <c r="AF276" s="221"/>
      <c r="AG276" s="221"/>
      <c r="AH276" s="221"/>
      <c r="AI276" s="221"/>
      <c r="AN276" s="221"/>
      <c r="AP276" s="218"/>
    </row>
    <row r="277" spans="1:42">
      <c r="A277" s="221"/>
      <c r="B277" s="221"/>
      <c r="C277" s="221"/>
      <c r="D277" s="221"/>
      <c r="E277" s="221"/>
      <c r="F277" s="221"/>
      <c r="G277" s="221"/>
      <c r="H277" s="221"/>
      <c r="I277" s="221"/>
      <c r="J277" s="221"/>
      <c r="K277" s="221"/>
      <c r="L277" s="221"/>
      <c r="M277" s="221"/>
      <c r="N277" s="243"/>
      <c r="O277" s="221"/>
      <c r="P277" s="221"/>
      <c r="Q277" s="221"/>
      <c r="R277" s="221"/>
      <c r="S277" s="221"/>
      <c r="T277" s="221"/>
      <c r="U277" s="221"/>
      <c r="V277" s="221"/>
      <c r="W277" s="221"/>
      <c r="X277" s="221"/>
      <c r="Y277" s="221"/>
      <c r="Z277" s="221"/>
      <c r="AA277" s="221"/>
      <c r="AB277" s="237"/>
      <c r="AC277" s="221"/>
      <c r="AD277" s="221"/>
      <c r="AE277" s="221"/>
      <c r="AF277" s="221"/>
      <c r="AG277" s="221"/>
      <c r="AH277" s="221"/>
      <c r="AI277" s="221"/>
      <c r="AN277" s="221"/>
      <c r="AP277" s="218"/>
    </row>
    <row r="278" spans="1:42">
      <c r="A278" s="221"/>
      <c r="B278" s="221"/>
      <c r="C278" s="221"/>
      <c r="D278" s="221"/>
      <c r="E278" s="221"/>
      <c r="F278" s="221"/>
      <c r="G278" s="221"/>
      <c r="H278" s="221"/>
      <c r="I278" s="221"/>
      <c r="J278" s="221"/>
      <c r="K278" s="221"/>
      <c r="L278" s="221"/>
      <c r="M278" s="221"/>
      <c r="N278" s="243"/>
      <c r="O278" s="221"/>
      <c r="P278" s="221"/>
      <c r="Q278" s="221"/>
      <c r="R278" s="221"/>
      <c r="S278" s="221"/>
      <c r="T278" s="221"/>
      <c r="U278" s="221"/>
      <c r="V278" s="221"/>
      <c r="W278" s="221"/>
      <c r="X278" s="221"/>
      <c r="Y278" s="221"/>
      <c r="Z278" s="221"/>
      <c r="AA278" s="221"/>
      <c r="AB278" s="237"/>
      <c r="AC278" s="221"/>
      <c r="AD278" s="221"/>
      <c r="AE278" s="221"/>
      <c r="AF278" s="221"/>
      <c r="AG278" s="221"/>
      <c r="AH278" s="221"/>
      <c r="AI278" s="221"/>
      <c r="AN278" s="221"/>
      <c r="AP278" s="218"/>
    </row>
    <row r="279" spans="1:42">
      <c r="A279" s="221"/>
      <c r="B279" s="221"/>
      <c r="C279" s="221"/>
      <c r="D279" s="221"/>
      <c r="E279" s="221"/>
      <c r="F279" s="221"/>
      <c r="G279" s="221"/>
      <c r="H279" s="221"/>
      <c r="I279" s="221"/>
      <c r="J279" s="221"/>
      <c r="K279" s="221"/>
      <c r="L279" s="221"/>
      <c r="M279" s="221"/>
      <c r="N279" s="243"/>
      <c r="O279" s="221"/>
      <c r="P279" s="221"/>
      <c r="Q279" s="221"/>
      <c r="R279" s="221"/>
      <c r="S279" s="221"/>
      <c r="T279" s="221"/>
      <c r="U279" s="221"/>
      <c r="V279" s="221"/>
      <c r="W279" s="221"/>
      <c r="X279" s="221"/>
      <c r="Y279" s="221"/>
      <c r="Z279" s="221"/>
      <c r="AA279" s="221"/>
      <c r="AB279" s="237"/>
      <c r="AC279" s="221"/>
      <c r="AD279" s="221"/>
      <c r="AE279" s="221"/>
      <c r="AF279" s="221"/>
      <c r="AG279" s="221"/>
      <c r="AH279" s="221"/>
      <c r="AI279" s="221"/>
      <c r="AN279" s="221"/>
      <c r="AP279" s="218"/>
    </row>
    <row r="280" spans="1:42">
      <c r="A280" s="221"/>
      <c r="B280" s="221"/>
      <c r="C280" s="221"/>
      <c r="D280" s="221"/>
      <c r="E280" s="221"/>
      <c r="F280" s="221"/>
      <c r="G280" s="221"/>
      <c r="H280" s="221"/>
      <c r="I280" s="221"/>
      <c r="J280" s="221"/>
      <c r="K280" s="221"/>
      <c r="L280" s="221"/>
      <c r="M280" s="221"/>
      <c r="N280" s="243"/>
      <c r="O280" s="221"/>
      <c r="P280" s="221"/>
      <c r="Q280" s="221"/>
      <c r="R280" s="221"/>
      <c r="S280" s="221"/>
      <c r="T280" s="221"/>
      <c r="U280" s="221"/>
      <c r="V280" s="221"/>
      <c r="W280" s="221"/>
      <c r="X280" s="221"/>
      <c r="Y280" s="221"/>
      <c r="Z280" s="221"/>
      <c r="AA280" s="221"/>
      <c r="AB280" s="237"/>
      <c r="AC280" s="221"/>
      <c r="AD280" s="221"/>
      <c r="AE280" s="221"/>
      <c r="AF280" s="221"/>
      <c r="AG280" s="221"/>
      <c r="AH280" s="221"/>
      <c r="AI280" s="221"/>
      <c r="AN280" s="221"/>
      <c r="AP280" s="218"/>
    </row>
    <row r="281" spans="1:42">
      <c r="A281" s="221"/>
      <c r="B281" s="221"/>
      <c r="C281" s="221"/>
      <c r="D281" s="221"/>
      <c r="E281" s="221"/>
      <c r="F281" s="221"/>
      <c r="G281" s="221"/>
      <c r="H281" s="221"/>
      <c r="I281" s="221"/>
      <c r="J281" s="221"/>
      <c r="K281" s="221"/>
      <c r="L281" s="221"/>
      <c r="M281" s="221"/>
      <c r="N281" s="243"/>
      <c r="O281" s="221"/>
      <c r="P281" s="221"/>
      <c r="Q281" s="221"/>
      <c r="R281" s="221"/>
      <c r="S281" s="221"/>
      <c r="T281" s="221"/>
      <c r="U281" s="221"/>
      <c r="V281" s="221"/>
      <c r="W281" s="221"/>
      <c r="X281" s="221"/>
      <c r="Y281" s="221"/>
      <c r="Z281" s="221"/>
      <c r="AA281" s="221"/>
      <c r="AB281" s="237"/>
      <c r="AC281" s="221"/>
      <c r="AD281" s="221"/>
      <c r="AE281" s="221"/>
      <c r="AF281" s="221"/>
      <c r="AG281" s="221"/>
      <c r="AH281" s="221"/>
      <c r="AI281" s="221"/>
      <c r="AN281" s="221"/>
      <c r="AP281" s="218"/>
    </row>
    <row r="282" spans="1:42">
      <c r="A282" s="221"/>
      <c r="B282" s="221"/>
      <c r="C282" s="221"/>
      <c r="D282" s="221"/>
      <c r="E282" s="221"/>
      <c r="F282" s="221"/>
      <c r="G282" s="221"/>
      <c r="H282" s="221"/>
      <c r="I282" s="221"/>
      <c r="J282" s="221"/>
      <c r="K282" s="221"/>
      <c r="L282" s="221"/>
      <c r="M282" s="221"/>
      <c r="N282" s="243"/>
      <c r="O282" s="221"/>
      <c r="P282" s="221"/>
      <c r="Q282" s="221"/>
      <c r="R282" s="221"/>
      <c r="S282" s="221"/>
      <c r="T282" s="221"/>
      <c r="U282" s="221"/>
      <c r="V282" s="221"/>
      <c r="W282" s="221"/>
      <c r="X282" s="221"/>
      <c r="Y282" s="221"/>
      <c r="Z282" s="221"/>
      <c r="AA282" s="221"/>
      <c r="AB282" s="237"/>
      <c r="AC282" s="221"/>
      <c r="AD282" s="221"/>
      <c r="AE282" s="221"/>
      <c r="AF282" s="221"/>
      <c r="AG282" s="221"/>
      <c r="AH282" s="221"/>
      <c r="AI282" s="221"/>
      <c r="AN282" s="221"/>
      <c r="AP282" s="218"/>
    </row>
    <row r="283" spans="1:42">
      <c r="A283" s="221"/>
      <c r="B283" s="221"/>
      <c r="C283" s="221"/>
      <c r="D283" s="221"/>
      <c r="E283" s="221"/>
      <c r="F283" s="221"/>
      <c r="G283" s="221"/>
      <c r="H283" s="221"/>
      <c r="I283" s="221"/>
      <c r="J283" s="221"/>
      <c r="K283" s="221"/>
      <c r="L283" s="221"/>
      <c r="M283" s="221"/>
      <c r="N283" s="243"/>
      <c r="O283" s="221"/>
      <c r="P283" s="221"/>
      <c r="Q283" s="221"/>
      <c r="R283" s="221"/>
      <c r="S283" s="221"/>
      <c r="T283" s="221"/>
      <c r="U283" s="221"/>
      <c r="V283" s="221"/>
      <c r="W283" s="221"/>
      <c r="X283" s="221"/>
      <c r="Y283" s="221"/>
      <c r="Z283" s="221"/>
      <c r="AA283" s="221"/>
      <c r="AB283" s="237"/>
      <c r="AC283" s="221"/>
      <c r="AD283" s="221"/>
      <c r="AE283" s="221"/>
      <c r="AF283" s="221"/>
      <c r="AG283" s="221"/>
      <c r="AH283" s="221"/>
      <c r="AI283" s="221"/>
      <c r="AN283" s="221"/>
      <c r="AP283" s="218"/>
    </row>
    <row r="284" spans="1:42">
      <c r="A284" s="221"/>
      <c r="B284" s="221"/>
      <c r="C284" s="221"/>
      <c r="D284" s="221"/>
      <c r="E284" s="221"/>
      <c r="F284" s="221"/>
      <c r="G284" s="221"/>
      <c r="H284" s="221"/>
      <c r="I284" s="221"/>
      <c r="J284" s="221"/>
      <c r="K284" s="221"/>
      <c r="L284" s="221"/>
      <c r="M284" s="221"/>
      <c r="N284" s="243"/>
      <c r="O284" s="221"/>
      <c r="P284" s="221"/>
      <c r="Q284" s="221"/>
      <c r="R284" s="221"/>
      <c r="S284" s="221"/>
      <c r="T284" s="221"/>
      <c r="U284" s="221"/>
      <c r="V284" s="221"/>
      <c r="W284" s="221"/>
      <c r="X284" s="221"/>
      <c r="Y284" s="221"/>
      <c r="Z284" s="221"/>
      <c r="AA284" s="221"/>
      <c r="AB284" s="237"/>
      <c r="AC284" s="221"/>
      <c r="AD284" s="221"/>
      <c r="AE284" s="221"/>
      <c r="AF284" s="221"/>
      <c r="AG284" s="221"/>
      <c r="AH284" s="221"/>
      <c r="AI284" s="221"/>
      <c r="AN284" s="221"/>
      <c r="AP284" s="218"/>
    </row>
    <row r="285" spans="1:42">
      <c r="A285" s="221"/>
      <c r="B285" s="221"/>
      <c r="C285" s="221"/>
      <c r="D285" s="221"/>
      <c r="E285" s="221"/>
      <c r="F285" s="221"/>
      <c r="G285" s="221"/>
      <c r="H285" s="221"/>
      <c r="I285" s="221"/>
      <c r="J285" s="221"/>
      <c r="K285" s="221"/>
      <c r="L285" s="221"/>
      <c r="M285" s="221"/>
      <c r="N285" s="243"/>
      <c r="O285" s="221"/>
      <c r="P285" s="221"/>
      <c r="Q285" s="221"/>
      <c r="R285" s="221"/>
      <c r="S285" s="221"/>
      <c r="T285" s="221"/>
      <c r="U285" s="221"/>
      <c r="V285" s="221"/>
      <c r="W285" s="221"/>
      <c r="X285" s="221"/>
      <c r="Y285" s="221"/>
      <c r="Z285" s="221"/>
      <c r="AA285" s="221"/>
      <c r="AB285" s="237"/>
      <c r="AC285" s="221"/>
      <c r="AD285" s="221"/>
      <c r="AE285" s="221"/>
      <c r="AF285" s="221"/>
      <c r="AG285" s="221"/>
      <c r="AH285" s="221"/>
      <c r="AI285" s="221"/>
      <c r="AN285" s="221"/>
      <c r="AP285" s="218"/>
    </row>
    <row r="286" spans="1:42">
      <c r="A286" s="221"/>
      <c r="B286" s="221"/>
      <c r="C286" s="221"/>
      <c r="D286" s="221"/>
      <c r="E286" s="221"/>
      <c r="F286" s="221"/>
      <c r="G286" s="221"/>
      <c r="H286" s="221"/>
      <c r="I286" s="221"/>
      <c r="J286" s="221"/>
      <c r="K286" s="221"/>
      <c r="L286" s="221"/>
      <c r="M286" s="221"/>
      <c r="N286" s="243"/>
      <c r="O286" s="221"/>
      <c r="P286" s="221"/>
      <c r="Q286" s="221"/>
      <c r="R286" s="221"/>
      <c r="S286" s="221"/>
      <c r="T286" s="221"/>
      <c r="U286" s="221"/>
      <c r="V286" s="221"/>
      <c r="W286" s="221"/>
      <c r="X286" s="221"/>
      <c r="Y286" s="221"/>
      <c r="Z286" s="221"/>
      <c r="AA286" s="221"/>
      <c r="AB286" s="237"/>
      <c r="AC286" s="221"/>
      <c r="AD286" s="221"/>
      <c r="AE286" s="221"/>
      <c r="AF286" s="221"/>
      <c r="AG286" s="221"/>
      <c r="AH286" s="221"/>
      <c r="AI286" s="221"/>
      <c r="AN286" s="221"/>
      <c r="AP286" s="218"/>
    </row>
    <row r="287" spans="1:42">
      <c r="A287" s="221"/>
      <c r="B287" s="221"/>
      <c r="C287" s="221"/>
      <c r="D287" s="221"/>
      <c r="E287" s="221"/>
      <c r="F287" s="221"/>
      <c r="G287" s="221"/>
      <c r="H287" s="221"/>
      <c r="I287" s="221"/>
      <c r="J287" s="221"/>
      <c r="K287" s="221"/>
      <c r="L287" s="221"/>
      <c r="M287" s="221"/>
      <c r="N287" s="243"/>
      <c r="O287" s="221"/>
      <c r="P287" s="221"/>
      <c r="Q287" s="221"/>
      <c r="R287" s="221"/>
      <c r="S287" s="221"/>
      <c r="T287" s="221"/>
      <c r="U287" s="221"/>
      <c r="V287" s="221"/>
      <c r="W287" s="221"/>
      <c r="X287" s="221"/>
      <c r="Y287" s="221"/>
      <c r="Z287" s="221"/>
      <c r="AA287" s="221"/>
      <c r="AB287" s="237"/>
      <c r="AC287" s="221"/>
      <c r="AD287" s="221"/>
      <c r="AE287" s="221"/>
      <c r="AF287" s="221"/>
      <c r="AG287" s="221"/>
      <c r="AH287" s="221"/>
      <c r="AI287" s="221"/>
      <c r="AN287" s="221"/>
      <c r="AP287" s="218"/>
    </row>
    <row r="288" spans="1:42">
      <c r="A288" s="221"/>
      <c r="B288" s="221"/>
      <c r="C288" s="221"/>
      <c r="D288" s="221"/>
      <c r="E288" s="221"/>
      <c r="F288" s="221"/>
      <c r="G288" s="221"/>
      <c r="H288" s="221"/>
      <c r="I288" s="221"/>
      <c r="J288" s="221"/>
      <c r="K288" s="221"/>
      <c r="L288" s="221"/>
      <c r="M288" s="221"/>
      <c r="N288" s="243"/>
      <c r="O288" s="221"/>
      <c r="P288" s="221"/>
      <c r="Q288" s="221"/>
      <c r="R288" s="221"/>
      <c r="S288" s="221"/>
      <c r="T288" s="221"/>
      <c r="U288" s="221"/>
      <c r="V288" s="221"/>
      <c r="W288" s="221"/>
      <c r="X288" s="221"/>
      <c r="Y288" s="221"/>
      <c r="Z288" s="221"/>
      <c r="AA288" s="221"/>
      <c r="AB288" s="237"/>
      <c r="AC288" s="221"/>
      <c r="AD288" s="221"/>
      <c r="AE288" s="221"/>
      <c r="AF288" s="221"/>
      <c r="AG288" s="221"/>
      <c r="AH288" s="221"/>
      <c r="AI288" s="221"/>
      <c r="AN288" s="221"/>
      <c r="AP288" s="218"/>
    </row>
    <row r="289" spans="1:42">
      <c r="A289" s="221"/>
      <c r="B289" s="221"/>
      <c r="C289" s="221"/>
      <c r="D289" s="221"/>
      <c r="E289" s="221"/>
      <c r="F289" s="221"/>
      <c r="G289" s="221"/>
      <c r="H289" s="221"/>
      <c r="I289" s="221"/>
      <c r="J289" s="221"/>
      <c r="K289" s="221"/>
      <c r="L289" s="221"/>
      <c r="M289" s="221"/>
      <c r="N289" s="243"/>
      <c r="O289" s="221"/>
      <c r="P289" s="221"/>
      <c r="Q289" s="221"/>
      <c r="R289" s="221"/>
      <c r="S289" s="221"/>
      <c r="T289" s="221"/>
      <c r="U289" s="221"/>
      <c r="V289" s="221"/>
      <c r="W289" s="221"/>
      <c r="X289" s="221"/>
      <c r="Y289" s="221"/>
      <c r="Z289" s="221"/>
      <c r="AA289" s="221"/>
      <c r="AB289" s="237"/>
      <c r="AC289" s="221"/>
      <c r="AD289" s="221"/>
      <c r="AE289" s="221"/>
      <c r="AF289" s="221"/>
      <c r="AG289" s="221"/>
      <c r="AH289" s="221"/>
      <c r="AI289" s="221"/>
      <c r="AN289" s="221"/>
      <c r="AP289" s="218"/>
    </row>
    <row r="290" spans="1:42">
      <c r="A290" s="221"/>
      <c r="B290" s="221"/>
      <c r="C290" s="221"/>
      <c r="D290" s="221"/>
      <c r="E290" s="221"/>
      <c r="F290" s="221"/>
      <c r="G290" s="221"/>
      <c r="H290" s="221"/>
      <c r="I290" s="221"/>
      <c r="J290" s="221"/>
      <c r="K290" s="221"/>
      <c r="L290" s="221"/>
      <c r="M290" s="221"/>
      <c r="N290" s="243"/>
      <c r="O290" s="221"/>
      <c r="P290" s="221"/>
      <c r="Q290" s="221"/>
      <c r="R290" s="221"/>
      <c r="S290" s="221"/>
      <c r="T290" s="221"/>
      <c r="U290" s="221"/>
      <c r="V290" s="221"/>
      <c r="W290" s="221"/>
      <c r="X290" s="221"/>
      <c r="Y290" s="221"/>
      <c r="Z290" s="221"/>
      <c r="AA290" s="221"/>
      <c r="AB290" s="237"/>
      <c r="AC290" s="221"/>
      <c r="AD290" s="221"/>
      <c r="AE290" s="221"/>
      <c r="AF290" s="221"/>
      <c r="AG290" s="221"/>
      <c r="AH290" s="221"/>
      <c r="AI290" s="221"/>
      <c r="AN290" s="221"/>
      <c r="AP290" s="218"/>
    </row>
    <row r="291" spans="1:42">
      <c r="A291" s="221"/>
      <c r="B291" s="221"/>
      <c r="C291" s="221"/>
      <c r="D291" s="221"/>
      <c r="E291" s="221"/>
      <c r="F291" s="221"/>
      <c r="G291" s="221"/>
      <c r="H291" s="221"/>
      <c r="I291" s="221"/>
      <c r="J291" s="221"/>
      <c r="K291" s="221"/>
      <c r="L291" s="221"/>
      <c r="M291" s="221"/>
      <c r="N291" s="243"/>
      <c r="O291" s="221"/>
      <c r="P291" s="221"/>
      <c r="Q291" s="221"/>
      <c r="R291" s="221"/>
      <c r="S291" s="221"/>
      <c r="T291" s="221"/>
      <c r="U291" s="221"/>
      <c r="V291" s="221"/>
      <c r="W291" s="221"/>
      <c r="X291" s="221"/>
      <c r="Y291" s="221"/>
      <c r="Z291" s="221"/>
      <c r="AA291" s="221"/>
      <c r="AB291" s="237"/>
      <c r="AC291" s="221"/>
      <c r="AD291" s="221"/>
      <c r="AE291" s="221"/>
      <c r="AF291" s="221"/>
      <c r="AG291" s="221"/>
      <c r="AH291" s="221"/>
      <c r="AI291" s="221"/>
      <c r="AN291" s="221"/>
      <c r="AP291" s="218"/>
    </row>
    <row r="292" spans="1:42">
      <c r="A292" s="221"/>
      <c r="B292" s="221"/>
      <c r="C292" s="221"/>
      <c r="D292" s="221"/>
      <c r="E292" s="221"/>
      <c r="F292" s="221"/>
      <c r="G292" s="221"/>
      <c r="H292" s="221"/>
      <c r="I292" s="221"/>
      <c r="J292" s="221"/>
      <c r="K292" s="221"/>
      <c r="L292" s="221"/>
      <c r="M292" s="221"/>
      <c r="N292" s="243"/>
      <c r="O292" s="221"/>
      <c r="P292" s="221"/>
      <c r="Q292" s="221"/>
      <c r="R292" s="221"/>
      <c r="S292" s="221"/>
      <c r="T292" s="221"/>
      <c r="U292" s="221"/>
      <c r="V292" s="221"/>
      <c r="W292" s="221"/>
      <c r="X292" s="221"/>
      <c r="Y292" s="221"/>
      <c r="Z292" s="221"/>
      <c r="AA292" s="221"/>
      <c r="AB292" s="237"/>
      <c r="AC292" s="221"/>
      <c r="AD292" s="221"/>
      <c r="AE292" s="221"/>
      <c r="AF292" s="221"/>
      <c r="AG292" s="221"/>
      <c r="AH292" s="221"/>
      <c r="AI292" s="221"/>
      <c r="AN292" s="221"/>
      <c r="AP292" s="218"/>
    </row>
    <row r="293" spans="1:42">
      <c r="A293" s="221"/>
      <c r="B293" s="221"/>
      <c r="C293" s="221"/>
      <c r="D293" s="221"/>
      <c r="E293" s="221"/>
      <c r="F293" s="221"/>
      <c r="G293" s="221"/>
      <c r="H293" s="221"/>
      <c r="I293" s="221"/>
      <c r="J293" s="221"/>
      <c r="K293" s="221"/>
      <c r="L293" s="221"/>
      <c r="M293" s="221"/>
      <c r="N293" s="243"/>
      <c r="O293" s="221"/>
      <c r="P293" s="221"/>
      <c r="Q293" s="221"/>
      <c r="R293" s="221"/>
      <c r="S293" s="221"/>
      <c r="T293" s="221"/>
      <c r="U293" s="221"/>
      <c r="V293" s="221"/>
      <c r="W293" s="221"/>
      <c r="X293" s="221"/>
      <c r="Y293" s="221"/>
      <c r="Z293" s="221"/>
      <c r="AA293" s="221"/>
      <c r="AB293" s="237"/>
      <c r="AC293" s="221"/>
      <c r="AD293" s="221"/>
      <c r="AE293" s="221"/>
      <c r="AF293" s="221"/>
      <c r="AG293" s="221"/>
      <c r="AH293" s="221"/>
      <c r="AI293" s="221"/>
      <c r="AN293" s="221"/>
      <c r="AP293" s="218"/>
    </row>
    <row r="294" spans="1:42">
      <c r="A294" s="221"/>
      <c r="B294" s="221"/>
      <c r="C294" s="221"/>
      <c r="D294" s="221"/>
      <c r="E294" s="221"/>
      <c r="F294" s="221"/>
      <c r="G294" s="221"/>
      <c r="H294" s="221"/>
      <c r="I294" s="221"/>
      <c r="J294" s="221"/>
      <c r="K294" s="221"/>
      <c r="L294" s="221"/>
      <c r="M294" s="221"/>
      <c r="N294" s="243"/>
      <c r="O294" s="221"/>
      <c r="P294" s="221"/>
      <c r="Q294" s="221"/>
      <c r="R294" s="221"/>
      <c r="S294" s="221"/>
      <c r="T294" s="221"/>
      <c r="U294" s="221"/>
      <c r="V294" s="221"/>
      <c r="W294" s="221"/>
      <c r="X294" s="221"/>
      <c r="Y294" s="221"/>
      <c r="Z294" s="221"/>
      <c r="AA294" s="221"/>
      <c r="AB294" s="237"/>
      <c r="AC294" s="221"/>
      <c r="AD294" s="221"/>
      <c r="AE294" s="221"/>
      <c r="AF294" s="221"/>
      <c r="AG294" s="221"/>
      <c r="AH294" s="221"/>
      <c r="AI294" s="221"/>
      <c r="AN294" s="221"/>
      <c r="AP294" s="218"/>
    </row>
    <row r="295" spans="1:42">
      <c r="A295" s="221"/>
      <c r="B295" s="221"/>
      <c r="C295" s="221"/>
      <c r="D295" s="221"/>
      <c r="E295" s="221"/>
      <c r="F295" s="221"/>
      <c r="G295" s="221"/>
      <c r="H295" s="221"/>
      <c r="I295" s="221"/>
      <c r="J295" s="221"/>
      <c r="K295" s="221"/>
      <c r="L295" s="221"/>
      <c r="M295" s="221"/>
      <c r="N295" s="243"/>
      <c r="O295" s="221"/>
      <c r="P295" s="221"/>
      <c r="Q295" s="221"/>
      <c r="R295" s="221"/>
      <c r="S295" s="221"/>
      <c r="T295" s="221"/>
      <c r="U295" s="221"/>
      <c r="V295" s="221"/>
      <c r="W295" s="221"/>
      <c r="X295" s="221"/>
      <c r="Y295" s="221"/>
      <c r="Z295" s="221"/>
      <c r="AA295" s="221"/>
      <c r="AB295" s="237"/>
      <c r="AC295" s="221"/>
      <c r="AD295" s="221"/>
      <c r="AE295" s="221"/>
      <c r="AF295" s="221"/>
      <c r="AG295" s="221"/>
      <c r="AH295" s="221"/>
      <c r="AI295" s="221"/>
      <c r="AN295" s="221"/>
      <c r="AP295" s="218"/>
    </row>
    <row r="296" spans="1:42">
      <c r="A296" s="221"/>
      <c r="B296" s="221"/>
      <c r="C296" s="221"/>
      <c r="D296" s="221"/>
      <c r="E296" s="221"/>
      <c r="F296" s="221"/>
      <c r="G296" s="221"/>
      <c r="H296" s="221"/>
      <c r="I296" s="221"/>
      <c r="J296" s="221"/>
      <c r="K296" s="221"/>
      <c r="L296" s="221"/>
      <c r="M296" s="221"/>
      <c r="N296" s="243"/>
      <c r="O296" s="221"/>
      <c r="P296" s="221"/>
      <c r="Q296" s="221"/>
      <c r="R296" s="221"/>
      <c r="S296" s="221"/>
      <c r="T296" s="221"/>
      <c r="U296" s="221"/>
      <c r="V296" s="221"/>
      <c r="W296" s="221"/>
      <c r="X296" s="221"/>
      <c r="Y296" s="221"/>
      <c r="Z296" s="221"/>
      <c r="AA296" s="221"/>
      <c r="AB296" s="237"/>
      <c r="AC296" s="221"/>
      <c r="AD296" s="221"/>
      <c r="AE296" s="221"/>
      <c r="AF296" s="221"/>
      <c r="AG296" s="221"/>
      <c r="AH296" s="221"/>
      <c r="AI296" s="221"/>
      <c r="AN296" s="221"/>
      <c r="AP296" s="218"/>
    </row>
    <row r="297" spans="1:42">
      <c r="A297" s="221"/>
      <c r="B297" s="221"/>
      <c r="C297" s="221"/>
      <c r="D297" s="221"/>
      <c r="E297" s="221"/>
      <c r="F297" s="221"/>
      <c r="G297" s="221"/>
      <c r="H297" s="221"/>
      <c r="I297" s="221"/>
      <c r="J297" s="221"/>
      <c r="K297" s="221"/>
      <c r="L297" s="221"/>
      <c r="M297" s="221"/>
      <c r="N297" s="243"/>
      <c r="O297" s="221"/>
      <c r="P297" s="221"/>
      <c r="Q297" s="221"/>
      <c r="R297" s="221"/>
      <c r="S297" s="221"/>
      <c r="T297" s="221"/>
      <c r="U297" s="221"/>
      <c r="V297" s="221"/>
      <c r="W297" s="221"/>
      <c r="X297" s="221"/>
      <c r="Y297" s="221"/>
      <c r="Z297" s="221"/>
      <c r="AA297" s="221"/>
      <c r="AB297" s="237"/>
      <c r="AC297" s="221"/>
      <c r="AD297" s="221"/>
      <c r="AE297" s="221"/>
      <c r="AF297" s="221"/>
      <c r="AG297" s="221"/>
      <c r="AH297" s="221"/>
      <c r="AI297" s="221"/>
      <c r="AN297" s="221"/>
      <c r="AP297" s="218"/>
    </row>
    <row r="298" spans="1:42">
      <c r="A298" s="221"/>
      <c r="B298" s="221"/>
      <c r="C298" s="221"/>
      <c r="D298" s="221"/>
      <c r="E298" s="221"/>
      <c r="F298" s="221"/>
      <c r="G298" s="221"/>
      <c r="H298" s="221"/>
      <c r="I298" s="221"/>
      <c r="J298" s="221"/>
      <c r="K298" s="221"/>
      <c r="L298" s="221"/>
      <c r="M298" s="221"/>
      <c r="N298" s="243"/>
      <c r="O298" s="221"/>
      <c r="P298" s="221"/>
      <c r="Q298" s="221"/>
      <c r="R298" s="221"/>
      <c r="S298" s="221"/>
      <c r="T298" s="221"/>
      <c r="U298" s="221"/>
      <c r="V298" s="221"/>
      <c r="W298" s="221"/>
      <c r="X298" s="221"/>
      <c r="Y298" s="221"/>
      <c r="Z298" s="221"/>
      <c r="AA298" s="221"/>
      <c r="AB298" s="237"/>
      <c r="AC298" s="221"/>
      <c r="AD298" s="221"/>
      <c r="AE298" s="221"/>
      <c r="AF298" s="221"/>
      <c r="AG298" s="221"/>
      <c r="AH298" s="221"/>
      <c r="AI298" s="221"/>
      <c r="AN298" s="221"/>
      <c r="AP298" s="218"/>
    </row>
    <row r="299" spans="1:42">
      <c r="A299" s="221"/>
      <c r="B299" s="221"/>
      <c r="C299" s="221"/>
      <c r="D299" s="221"/>
      <c r="E299" s="221"/>
      <c r="F299" s="221"/>
      <c r="G299" s="221"/>
      <c r="H299" s="221"/>
      <c r="I299" s="221"/>
      <c r="J299" s="221"/>
      <c r="K299" s="221"/>
      <c r="L299" s="221"/>
      <c r="M299" s="221"/>
      <c r="N299" s="243"/>
      <c r="O299" s="221"/>
      <c r="P299" s="221"/>
      <c r="Q299" s="221"/>
      <c r="R299" s="221"/>
      <c r="S299" s="221"/>
      <c r="T299" s="221"/>
      <c r="U299" s="221"/>
      <c r="V299" s="221"/>
      <c r="W299" s="221"/>
      <c r="X299" s="221"/>
      <c r="Y299" s="221"/>
      <c r="Z299" s="221"/>
      <c r="AA299" s="221"/>
      <c r="AB299" s="237"/>
      <c r="AC299" s="221"/>
      <c r="AD299" s="221"/>
      <c r="AE299" s="221"/>
      <c r="AF299" s="221"/>
      <c r="AG299" s="221"/>
      <c r="AH299" s="221"/>
      <c r="AI299" s="221"/>
      <c r="AN299" s="221"/>
      <c r="AP299" s="218"/>
    </row>
    <row r="300" spans="1:42">
      <c r="A300" s="221"/>
      <c r="B300" s="221"/>
      <c r="C300" s="221"/>
      <c r="D300" s="221"/>
      <c r="E300" s="221"/>
      <c r="F300" s="221"/>
      <c r="G300" s="221"/>
      <c r="H300" s="221"/>
      <c r="I300" s="221"/>
      <c r="J300" s="221"/>
      <c r="K300" s="221"/>
      <c r="L300" s="221"/>
      <c r="M300" s="221"/>
      <c r="N300" s="243"/>
      <c r="O300" s="221"/>
      <c r="P300" s="221"/>
      <c r="Q300" s="221"/>
      <c r="R300" s="221"/>
      <c r="S300" s="221"/>
      <c r="T300" s="221"/>
      <c r="U300" s="221"/>
      <c r="V300" s="221"/>
      <c r="W300" s="221"/>
      <c r="X300" s="221"/>
      <c r="Y300" s="221"/>
      <c r="Z300" s="221"/>
      <c r="AA300" s="221"/>
      <c r="AB300" s="237"/>
      <c r="AC300" s="221"/>
      <c r="AD300" s="221"/>
      <c r="AE300" s="221"/>
      <c r="AF300" s="221"/>
      <c r="AG300" s="221"/>
      <c r="AH300" s="221"/>
      <c r="AI300" s="221"/>
      <c r="AN300" s="221"/>
      <c r="AP300" s="218"/>
    </row>
    <row r="301" spans="1:42">
      <c r="A301" s="221"/>
      <c r="B301" s="221"/>
      <c r="C301" s="221"/>
      <c r="D301" s="221"/>
      <c r="E301" s="221"/>
      <c r="F301" s="221"/>
      <c r="G301" s="221"/>
      <c r="H301" s="221"/>
      <c r="I301" s="221"/>
      <c r="J301" s="221"/>
      <c r="K301" s="221"/>
      <c r="L301" s="221"/>
      <c r="M301" s="221"/>
      <c r="N301" s="243"/>
      <c r="O301" s="221"/>
      <c r="P301" s="221"/>
      <c r="Q301" s="221"/>
      <c r="R301" s="221"/>
      <c r="S301" s="221"/>
      <c r="T301" s="221"/>
      <c r="U301" s="221"/>
      <c r="V301" s="221"/>
      <c r="W301" s="221"/>
      <c r="X301" s="221"/>
      <c r="Y301" s="221"/>
      <c r="Z301" s="221"/>
      <c r="AA301" s="221"/>
      <c r="AB301" s="237"/>
      <c r="AC301" s="221"/>
      <c r="AD301" s="221"/>
      <c r="AE301" s="221"/>
      <c r="AF301" s="221"/>
      <c r="AG301" s="221"/>
      <c r="AH301" s="221"/>
      <c r="AI301" s="221"/>
      <c r="AN301" s="221"/>
      <c r="AP301" s="218"/>
    </row>
    <row r="302" spans="1:42">
      <c r="A302" s="221"/>
      <c r="B302" s="221"/>
      <c r="C302" s="221"/>
      <c r="D302" s="221"/>
      <c r="E302" s="221"/>
      <c r="F302" s="221"/>
      <c r="G302" s="221"/>
      <c r="H302" s="221"/>
      <c r="I302" s="221"/>
      <c r="J302" s="221"/>
      <c r="K302" s="221"/>
      <c r="L302" s="221"/>
      <c r="M302" s="221"/>
      <c r="N302" s="243"/>
      <c r="O302" s="221"/>
      <c r="P302" s="221"/>
      <c r="Q302" s="221"/>
      <c r="R302" s="221"/>
      <c r="S302" s="221"/>
      <c r="T302" s="221"/>
      <c r="U302" s="221"/>
      <c r="V302" s="221"/>
      <c r="W302" s="221"/>
      <c r="X302" s="221"/>
      <c r="Y302" s="221"/>
      <c r="Z302" s="221"/>
      <c r="AA302" s="221"/>
      <c r="AB302" s="237"/>
      <c r="AC302" s="221"/>
      <c r="AD302" s="221"/>
      <c r="AE302" s="221"/>
      <c r="AF302" s="221"/>
      <c r="AG302" s="221"/>
      <c r="AH302" s="221"/>
      <c r="AI302" s="221"/>
      <c r="AN302" s="221"/>
      <c r="AP302" s="218"/>
    </row>
    <row r="303" spans="1:42">
      <c r="A303" s="221"/>
      <c r="B303" s="221"/>
      <c r="C303" s="221"/>
      <c r="D303" s="221"/>
      <c r="E303" s="221"/>
      <c r="F303" s="221"/>
      <c r="G303" s="221"/>
      <c r="H303" s="221"/>
      <c r="I303" s="221"/>
      <c r="J303" s="221"/>
      <c r="K303" s="221"/>
      <c r="L303" s="221"/>
      <c r="M303" s="221"/>
      <c r="N303" s="243"/>
      <c r="O303" s="221"/>
      <c r="P303" s="221"/>
      <c r="Q303" s="221"/>
      <c r="R303" s="221"/>
      <c r="S303" s="221"/>
      <c r="T303" s="221"/>
      <c r="U303" s="221"/>
      <c r="V303" s="221"/>
      <c r="W303" s="221"/>
      <c r="X303" s="221"/>
      <c r="Y303" s="221"/>
      <c r="Z303" s="221"/>
      <c r="AA303" s="221"/>
      <c r="AB303" s="237"/>
      <c r="AC303" s="221"/>
      <c r="AD303" s="221"/>
      <c r="AE303" s="221"/>
      <c r="AF303" s="221"/>
      <c r="AG303" s="221"/>
      <c r="AH303" s="221"/>
      <c r="AI303" s="221"/>
      <c r="AN303" s="221"/>
      <c r="AP303" s="218"/>
    </row>
    <row r="304" spans="1:42">
      <c r="A304" s="221"/>
      <c r="B304" s="221"/>
      <c r="C304" s="221"/>
      <c r="D304" s="221"/>
      <c r="E304" s="221"/>
      <c r="F304" s="221"/>
      <c r="G304" s="221"/>
      <c r="H304" s="221"/>
      <c r="I304" s="221"/>
      <c r="J304" s="221"/>
      <c r="K304" s="221"/>
      <c r="L304" s="221"/>
      <c r="M304" s="221"/>
      <c r="N304" s="243"/>
      <c r="O304" s="221"/>
      <c r="P304" s="221"/>
      <c r="Q304" s="221"/>
      <c r="R304" s="221"/>
      <c r="S304" s="221"/>
      <c r="T304" s="221"/>
      <c r="U304" s="221"/>
      <c r="V304" s="221"/>
      <c r="W304" s="221"/>
      <c r="X304" s="221"/>
      <c r="Y304" s="221"/>
      <c r="Z304" s="221"/>
      <c r="AA304" s="221"/>
      <c r="AB304" s="237"/>
      <c r="AC304" s="221"/>
      <c r="AD304" s="221"/>
      <c r="AE304" s="221"/>
      <c r="AF304" s="221"/>
      <c r="AG304" s="221"/>
      <c r="AH304" s="221"/>
      <c r="AI304" s="221"/>
      <c r="AN304" s="221"/>
      <c r="AP304" s="218"/>
    </row>
    <row r="305" spans="1:42">
      <c r="A305" s="221"/>
      <c r="B305" s="221"/>
      <c r="C305" s="221"/>
      <c r="D305" s="221"/>
      <c r="E305" s="221"/>
      <c r="F305" s="221"/>
      <c r="G305" s="221"/>
      <c r="H305" s="221"/>
      <c r="I305" s="221"/>
      <c r="J305" s="221"/>
      <c r="K305" s="221"/>
      <c r="L305" s="221"/>
      <c r="M305" s="221"/>
      <c r="N305" s="243"/>
      <c r="O305" s="221"/>
      <c r="P305" s="221"/>
      <c r="Q305" s="221"/>
      <c r="R305" s="221"/>
      <c r="S305" s="221"/>
      <c r="T305" s="221"/>
      <c r="U305" s="221"/>
      <c r="V305" s="221"/>
      <c r="W305" s="221"/>
      <c r="X305" s="221"/>
      <c r="Y305" s="221"/>
      <c r="Z305" s="221"/>
      <c r="AA305" s="221"/>
      <c r="AB305" s="237"/>
      <c r="AC305" s="221"/>
      <c r="AD305" s="221"/>
      <c r="AE305" s="221"/>
      <c r="AF305" s="221"/>
      <c r="AG305" s="221"/>
      <c r="AH305" s="221"/>
      <c r="AI305" s="221"/>
      <c r="AN305" s="221"/>
      <c r="AP305" s="218"/>
    </row>
    <row r="306" spans="1:42">
      <c r="A306" s="221"/>
      <c r="B306" s="221"/>
      <c r="C306" s="221"/>
      <c r="D306" s="221"/>
      <c r="E306" s="221"/>
      <c r="F306" s="221"/>
      <c r="G306" s="221"/>
      <c r="H306" s="221"/>
      <c r="I306" s="221"/>
      <c r="J306" s="221"/>
      <c r="K306" s="221"/>
      <c r="L306" s="221"/>
      <c r="M306" s="221"/>
      <c r="N306" s="243"/>
      <c r="O306" s="221"/>
      <c r="P306" s="221"/>
      <c r="Q306" s="221"/>
      <c r="R306" s="221"/>
      <c r="S306" s="221"/>
      <c r="T306" s="221"/>
      <c r="U306" s="221"/>
      <c r="V306" s="221"/>
      <c r="W306" s="221"/>
      <c r="X306" s="221"/>
      <c r="Y306" s="221"/>
      <c r="Z306" s="221"/>
      <c r="AA306" s="221"/>
      <c r="AB306" s="237"/>
      <c r="AC306" s="221"/>
      <c r="AD306" s="221"/>
      <c r="AE306" s="221"/>
      <c r="AF306" s="221"/>
      <c r="AG306" s="221"/>
      <c r="AH306" s="221"/>
      <c r="AI306" s="221"/>
      <c r="AN306" s="221"/>
      <c r="AP306" s="218"/>
    </row>
    <row r="307" spans="1:42">
      <c r="A307" s="221"/>
      <c r="B307" s="221"/>
      <c r="C307" s="221"/>
      <c r="D307" s="221"/>
      <c r="E307" s="221"/>
      <c r="F307" s="221"/>
      <c r="G307" s="221"/>
      <c r="H307" s="221"/>
      <c r="I307" s="221"/>
      <c r="J307" s="221"/>
      <c r="K307" s="221"/>
      <c r="L307" s="221"/>
      <c r="M307" s="221"/>
      <c r="N307" s="243"/>
      <c r="O307" s="221"/>
      <c r="P307" s="221"/>
      <c r="Q307" s="221"/>
      <c r="R307" s="221"/>
      <c r="S307" s="221"/>
      <c r="T307" s="221"/>
      <c r="U307" s="221"/>
      <c r="V307" s="221"/>
      <c r="W307" s="221"/>
      <c r="X307" s="221"/>
      <c r="Y307" s="221"/>
      <c r="Z307" s="221"/>
      <c r="AA307" s="221"/>
      <c r="AB307" s="237"/>
      <c r="AC307" s="221"/>
      <c r="AD307" s="221"/>
      <c r="AE307" s="221"/>
      <c r="AF307" s="221"/>
      <c r="AG307" s="221"/>
      <c r="AH307" s="221"/>
      <c r="AI307" s="221"/>
      <c r="AN307" s="221"/>
      <c r="AP307" s="218"/>
    </row>
    <row r="308" spans="1:42">
      <c r="A308" s="221"/>
      <c r="B308" s="221"/>
      <c r="C308" s="221"/>
      <c r="D308" s="221"/>
      <c r="E308" s="221"/>
      <c r="F308" s="221"/>
      <c r="G308" s="221"/>
      <c r="H308" s="221"/>
      <c r="I308" s="221"/>
      <c r="J308" s="221"/>
      <c r="K308" s="221"/>
      <c r="L308" s="221"/>
      <c r="M308" s="221"/>
      <c r="N308" s="243"/>
      <c r="O308" s="221"/>
      <c r="P308" s="221"/>
      <c r="Q308" s="221"/>
      <c r="R308" s="221"/>
      <c r="S308" s="221"/>
      <c r="T308" s="221"/>
      <c r="U308" s="221"/>
      <c r="V308" s="221"/>
      <c r="W308" s="221"/>
      <c r="X308" s="221"/>
      <c r="Y308" s="221"/>
      <c r="Z308" s="221"/>
      <c r="AA308" s="221"/>
      <c r="AB308" s="237"/>
      <c r="AC308" s="221"/>
      <c r="AD308" s="221"/>
      <c r="AE308" s="221"/>
      <c r="AF308" s="221"/>
      <c r="AG308" s="221"/>
      <c r="AH308" s="221"/>
      <c r="AI308" s="221"/>
      <c r="AN308" s="221"/>
      <c r="AP308" s="218"/>
    </row>
    <row r="309" spans="1:42">
      <c r="A309" s="221"/>
      <c r="B309" s="221"/>
      <c r="C309" s="221"/>
      <c r="D309" s="221"/>
      <c r="E309" s="221"/>
      <c r="F309" s="221"/>
      <c r="G309" s="221"/>
      <c r="H309" s="221"/>
      <c r="I309" s="221"/>
      <c r="J309" s="221"/>
      <c r="K309" s="221"/>
      <c r="L309" s="221"/>
      <c r="M309" s="221"/>
      <c r="N309" s="243"/>
      <c r="O309" s="221"/>
      <c r="P309" s="221"/>
      <c r="Q309" s="221"/>
      <c r="R309" s="221"/>
      <c r="S309" s="221"/>
      <c r="T309" s="221"/>
      <c r="U309" s="221"/>
      <c r="V309" s="221"/>
      <c r="W309" s="221"/>
      <c r="X309" s="221"/>
      <c r="Y309" s="221"/>
      <c r="Z309" s="221"/>
      <c r="AA309" s="221"/>
      <c r="AB309" s="237"/>
      <c r="AC309" s="221"/>
      <c r="AD309" s="221"/>
      <c r="AE309" s="221"/>
      <c r="AF309" s="221"/>
      <c r="AG309" s="221"/>
      <c r="AH309" s="221"/>
      <c r="AI309" s="221"/>
      <c r="AN309" s="221"/>
      <c r="AP309" s="218"/>
    </row>
    <row r="310" spans="1:42">
      <c r="A310" s="221"/>
      <c r="B310" s="221"/>
      <c r="C310" s="221"/>
      <c r="D310" s="221"/>
      <c r="E310" s="221"/>
      <c r="F310" s="221"/>
      <c r="G310" s="221"/>
      <c r="H310" s="221"/>
      <c r="I310" s="221"/>
      <c r="J310" s="221"/>
      <c r="K310" s="221"/>
      <c r="L310" s="221"/>
      <c r="M310" s="221"/>
      <c r="N310" s="243"/>
      <c r="O310" s="221"/>
      <c r="P310" s="221"/>
      <c r="Q310" s="221"/>
      <c r="R310" s="221"/>
      <c r="S310" s="221"/>
      <c r="T310" s="221"/>
      <c r="U310" s="221"/>
      <c r="V310" s="221"/>
      <c r="W310" s="221"/>
      <c r="X310" s="221"/>
      <c r="Y310" s="221"/>
      <c r="Z310" s="221"/>
      <c r="AA310" s="221"/>
      <c r="AB310" s="237"/>
      <c r="AC310" s="221"/>
      <c r="AD310" s="221"/>
      <c r="AE310" s="221"/>
      <c r="AF310" s="221"/>
      <c r="AG310" s="221"/>
      <c r="AH310" s="221"/>
      <c r="AI310" s="221"/>
      <c r="AN310" s="221"/>
      <c r="AP310" s="218"/>
    </row>
    <row r="311" spans="1:42">
      <c r="A311" s="221"/>
      <c r="B311" s="221"/>
      <c r="C311" s="221"/>
      <c r="D311" s="221"/>
      <c r="E311" s="221"/>
      <c r="F311" s="221"/>
      <c r="G311" s="221"/>
      <c r="H311" s="221"/>
      <c r="I311" s="221"/>
      <c r="J311" s="221"/>
      <c r="K311" s="221"/>
      <c r="L311" s="221"/>
      <c r="M311" s="221"/>
      <c r="N311" s="243"/>
      <c r="O311" s="221"/>
      <c r="P311" s="221"/>
      <c r="Q311" s="221"/>
      <c r="R311" s="221"/>
      <c r="S311" s="221"/>
      <c r="T311" s="221"/>
      <c r="U311" s="221"/>
      <c r="V311" s="221"/>
      <c r="W311" s="221"/>
      <c r="X311" s="221"/>
      <c r="Y311" s="221"/>
      <c r="Z311" s="221"/>
      <c r="AA311" s="221"/>
      <c r="AB311" s="237"/>
      <c r="AC311" s="221"/>
      <c r="AD311" s="221"/>
      <c r="AE311" s="221"/>
      <c r="AF311" s="221"/>
      <c r="AG311" s="221"/>
      <c r="AH311" s="221"/>
      <c r="AI311" s="221"/>
      <c r="AN311" s="221"/>
      <c r="AP311" s="218"/>
    </row>
    <row r="312" spans="1:42">
      <c r="A312" s="221"/>
      <c r="B312" s="221"/>
      <c r="C312" s="221"/>
      <c r="D312" s="221"/>
      <c r="E312" s="221"/>
      <c r="F312" s="221"/>
      <c r="G312" s="221"/>
      <c r="H312" s="221"/>
      <c r="I312" s="221"/>
      <c r="J312" s="221"/>
      <c r="K312" s="221"/>
      <c r="L312" s="221"/>
      <c r="M312" s="221"/>
      <c r="N312" s="243"/>
      <c r="O312" s="221"/>
      <c r="P312" s="221"/>
      <c r="Q312" s="221"/>
      <c r="R312" s="221"/>
      <c r="S312" s="221"/>
      <c r="T312" s="221"/>
      <c r="U312" s="221"/>
      <c r="V312" s="221"/>
      <c r="W312" s="221"/>
      <c r="X312" s="221"/>
      <c r="Y312" s="221"/>
      <c r="Z312" s="221"/>
      <c r="AA312" s="221"/>
      <c r="AB312" s="237"/>
      <c r="AC312" s="221"/>
      <c r="AD312" s="221"/>
      <c r="AE312" s="221"/>
      <c r="AF312" s="221"/>
      <c r="AG312" s="221"/>
      <c r="AH312" s="221"/>
      <c r="AI312" s="221"/>
      <c r="AN312" s="221"/>
      <c r="AP312" s="218"/>
    </row>
    <row r="313" spans="1:42">
      <c r="A313" s="221"/>
      <c r="B313" s="221"/>
      <c r="C313" s="221"/>
      <c r="D313" s="221"/>
      <c r="E313" s="221"/>
      <c r="F313" s="221"/>
      <c r="G313" s="221"/>
      <c r="H313" s="221"/>
      <c r="I313" s="221"/>
      <c r="J313" s="221"/>
      <c r="K313" s="221"/>
      <c r="L313" s="221"/>
      <c r="M313" s="221"/>
      <c r="N313" s="243"/>
      <c r="O313" s="221"/>
      <c r="P313" s="221"/>
      <c r="Q313" s="221"/>
      <c r="R313" s="221"/>
      <c r="S313" s="221"/>
      <c r="T313" s="221"/>
      <c r="U313" s="221"/>
      <c r="V313" s="221"/>
      <c r="W313" s="221"/>
      <c r="X313" s="221"/>
      <c r="Y313" s="221"/>
      <c r="Z313" s="221"/>
      <c r="AA313" s="221"/>
      <c r="AB313" s="237"/>
      <c r="AC313" s="221"/>
      <c r="AD313" s="221"/>
      <c r="AE313" s="221"/>
      <c r="AF313" s="221"/>
      <c r="AG313" s="221"/>
      <c r="AH313" s="221"/>
      <c r="AI313" s="221"/>
      <c r="AN313" s="221"/>
      <c r="AP313" s="218"/>
    </row>
    <row r="314" spans="1:42">
      <c r="A314" s="221"/>
      <c r="B314" s="221"/>
      <c r="C314" s="221"/>
      <c r="D314" s="221"/>
      <c r="E314" s="221"/>
      <c r="F314" s="221"/>
      <c r="G314" s="221"/>
      <c r="H314" s="221"/>
      <c r="I314" s="221"/>
      <c r="J314" s="221"/>
      <c r="K314" s="221"/>
      <c r="L314" s="221"/>
      <c r="M314" s="221"/>
      <c r="N314" s="243"/>
      <c r="O314" s="221"/>
      <c r="P314" s="221"/>
      <c r="Q314" s="221"/>
      <c r="R314" s="221"/>
      <c r="S314" s="221"/>
      <c r="T314" s="221"/>
      <c r="U314" s="221"/>
      <c r="V314" s="221"/>
      <c r="W314" s="221"/>
      <c r="X314" s="221"/>
      <c r="Y314" s="221"/>
      <c r="Z314" s="221"/>
      <c r="AA314" s="221"/>
      <c r="AB314" s="237"/>
      <c r="AC314" s="221"/>
      <c r="AD314" s="221"/>
      <c r="AE314" s="221"/>
      <c r="AF314" s="221"/>
      <c r="AG314" s="221"/>
      <c r="AH314" s="221"/>
      <c r="AI314" s="221"/>
      <c r="AN314" s="221"/>
      <c r="AP314" s="218"/>
    </row>
    <row r="315" spans="1:42">
      <c r="A315" s="221"/>
      <c r="B315" s="221"/>
      <c r="C315" s="221"/>
      <c r="D315" s="221"/>
      <c r="E315" s="221"/>
      <c r="F315" s="221"/>
      <c r="G315" s="221"/>
      <c r="H315" s="221"/>
      <c r="I315" s="221"/>
      <c r="J315" s="221"/>
      <c r="K315" s="221"/>
      <c r="L315" s="221"/>
      <c r="M315" s="221"/>
      <c r="N315" s="243"/>
      <c r="O315" s="221"/>
      <c r="P315" s="221"/>
      <c r="Q315" s="221"/>
      <c r="R315" s="221"/>
      <c r="S315" s="221"/>
      <c r="T315" s="221"/>
      <c r="U315" s="221"/>
      <c r="V315" s="221"/>
      <c r="W315" s="221"/>
      <c r="X315" s="221"/>
      <c r="Y315" s="221"/>
      <c r="Z315" s="221"/>
      <c r="AA315" s="221"/>
      <c r="AB315" s="237"/>
      <c r="AC315" s="221"/>
      <c r="AD315" s="221"/>
      <c r="AE315" s="221"/>
      <c r="AF315" s="221"/>
      <c r="AG315" s="221"/>
      <c r="AH315" s="221"/>
      <c r="AI315" s="221"/>
      <c r="AN315" s="221"/>
      <c r="AP315" s="218"/>
    </row>
    <row r="316" spans="1:42">
      <c r="A316" s="221"/>
      <c r="B316" s="221"/>
      <c r="C316" s="221"/>
      <c r="D316" s="221"/>
      <c r="E316" s="221"/>
      <c r="F316" s="221"/>
      <c r="G316" s="221"/>
      <c r="H316" s="221"/>
      <c r="I316" s="221"/>
      <c r="J316" s="221"/>
      <c r="K316" s="221"/>
      <c r="L316" s="221"/>
      <c r="M316" s="221"/>
      <c r="N316" s="243"/>
      <c r="O316" s="221"/>
      <c r="P316" s="221"/>
      <c r="Q316" s="221"/>
      <c r="R316" s="221"/>
      <c r="S316" s="221"/>
      <c r="T316" s="221"/>
      <c r="U316" s="221"/>
      <c r="V316" s="221"/>
      <c r="W316" s="221"/>
      <c r="X316" s="221"/>
      <c r="Y316" s="221"/>
      <c r="Z316" s="221"/>
      <c r="AA316" s="221"/>
      <c r="AB316" s="237"/>
      <c r="AC316" s="221"/>
      <c r="AD316" s="221"/>
      <c r="AE316" s="221"/>
      <c r="AF316" s="221"/>
      <c r="AG316" s="221"/>
      <c r="AH316" s="221"/>
      <c r="AI316" s="221"/>
      <c r="AN316" s="221"/>
      <c r="AP316" s="218"/>
    </row>
    <row r="317" spans="1:42">
      <c r="A317" s="221"/>
      <c r="B317" s="221"/>
      <c r="C317" s="221"/>
      <c r="D317" s="221"/>
      <c r="E317" s="221"/>
      <c r="F317" s="221"/>
      <c r="G317" s="221"/>
      <c r="H317" s="221"/>
      <c r="I317" s="221"/>
      <c r="J317" s="221"/>
      <c r="K317" s="221"/>
      <c r="L317" s="221"/>
      <c r="M317" s="221"/>
      <c r="N317" s="243"/>
      <c r="O317" s="221"/>
      <c r="P317" s="221"/>
      <c r="Q317" s="221"/>
      <c r="R317" s="221"/>
      <c r="S317" s="221"/>
      <c r="T317" s="221"/>
      <c r="U317" s="221"/>
      <c r="V317" s="221"/>
      <c r="W317" s="221"/>
      <c r="X317" s="221"/>
      <c r="Y317" s="221"/>
      <c r="Z317" s="221"/>
      <c r="AA317" s="221"/>
      <c r="AB317" s="237"/>
      <c r="AC317" s="221"/>
      <c r="AD317" s="221"/>
      <c r="AE317" s="221"/>
      <c r="AF317" s="221"/>
      <c r="AG317" s="221"/>
      <c r="AH317" s="221"/>
      <c r="AI317" s="221"/>
      <c r="AN317" s="221"/>
      <c r="AP317" s="218"/>
    </row>
    <row r="318" spans="1:42">
      <c r="A318" s="221"/>
      <c r="B318" s="221"/>
      <c r="C318" s="221"/>
      <c r="D318" s="221"/>
      <c r="E318" s="221"/>
      <c r="F318" s="221"/>
      <c r="G318" s="221"/>
      <c r="H318" s="221"/>
      <c r="I318" s="221"/>
      <c r="J318" s="221"/>
      <c r="K318" s="221"/>
      <c r="L318" s="221"/>
      <c r="M318" s="221"/>
      <c r="N318" s="243"/>
      <c r="O318" s="221"/>
      <c r="P318" s="221"/>
      <c r="Q318" s="221"/>
      <c r="R318" s="221"/>
      <c r="S318" s="221"/>
      <c r="T318" s="221"/>
      <c r="U318" s="221"/>
      <c r="V318" s="221"/>
      <c r="W318" s="221"/>
      <c r="X318" s="221"/>
      <c r="Y318" s="221"/>
      <c r="Z318" s="221"/>
      <c r="AA318" s="221"/>
      <c r="AB318" s="237"/>
      <c r="AC318" s="221"/>
      <c r="AD318" s="221"/>
      <c r="AE318" s="221"/>
      <c r="AF318" s="221"/>
      <c r="AG318" s="221"/>
      <c r="AH318" s="221"/>
      <c r="AI318" s="221"/>
      <c r="AN318" s="221"/>
      <c r="AP318" s="218"/>
    </row>
    <row r="319" spans="1:42">
      <c r="A319" s="221"/>
      <c r="B319" s="221"/>
      <c r="C319" s="221"/>
      <c r="D319" s="221"/>
      <c r="E319" s="221"/>
      <c r="F319" s="221"/>
      <c r="G319" s="221"/>
      <c r="H319" s="221"/>
      <c r="I319" s="221"/>
      <c r="J319" s="221"/>
      <c r="K319" s="221"/>
      <c r="L319" s="221"/>
      <c r="M319" s="221"/>
      <c r="N319" s="243"/>
      <c r="O319" s="221"/>
      <c r="P319" s="221"/>
      <c r="Q319" s="221"/>
      <c r="R319" s="221"/>
      <c r="S319" s="221"/>
      <c r="T319" s="221"/>
      <c r="U319" s="221"/>
      <c r="V319" s="221"/>
      <c r="W319" s="221"/>
      <c r="X319" s="221"/>
      <c r="Y319" s="221"/>
      <c r="Z319" s="221"/>
      <c r="AA319" s="221"/>
      <c r="AB319" s="237"/>
      <c r="AC319" s="221"/>
      <c r="AD319" s="221"/>
      <c r="AE319" s="221"/>
      <c r="AF319" s="221"/>
      <c r="AG319" s="221"/>
      <c r="AH319" s="221"/>
      <c r="AI319" s="221"/>
      <c r="AN319" s="221"/>
      <c r="AP319" s="218"/>
    </row>
    <row r="320" spans="1:42">
      <c r="A320" s="221"/>
      <c r="B320" s="221"/>
      <c r="C320" s="221"/>
      <c r="D320" s="221"/>
      <c r="E320" s="221"/>
      <c r="F320" s="221"/>
      <c r="G320" s="221"/>
      <c r="H320" s="221"/>
      <c r="I320" s="221"/>
      <c r="J320" s="221"/>
      <c r="K320" s="221"/>
      <c r="L320" s="221"/>
      <c r="M320" s="221"/>
      <c r="N320" s="243"/>
      <c r="O320" s="221"/>
      <c r="P320" s="221"/>
      <c r="Q320" s="221"/>
      <c r="R320" s="221"/>
      <c r="S320" s="221"/>
      <c r="T320" s="221"/>
      <c r="U320" s="221"/>
      <c r="V320" s="221"/>
      <c r="W320" s="221"/>
      <c r="X320" s="221"/>
      <c r="Y320" s="221"/>
      <c r="Z320" s="221"/>
      <c r="AA320" s="221"/>
      <c r="AB320" s="237"/>
      <c r="AC320" s="221"/>
      <c r="AD320" s="221"/>
      <c r="AE320" s="221"/>
      <c r="AF320" s="221"/>
      <c r="AG320" s="221"/>
      <c r="AH320" s="221"/>
      <c r="AI320" s="221"/>
      <c r="AN320" s="221"/>
      <c r="AP320" s="218"/>
    </row>
    <row r="321" spans="1:42">
      <c r="A321" s="221"/>
      <c r="B321" s="221"/>
      <c r="C321" s="221"/>
      <c r="D321" s="221"/>
      <c r="E321" s="221"/>
      <c r="F321" s="221"/>
      <c r="G321" s="221"/>
      <c r="H321" s="221"/>
      <c r="I321" s="221"/>
      <c r="J321" s="221"/>
      <c r="K321" s="221"/>
      <c r="L321" s="221"/>
      <c r="M321" s="221"/>
      <c r="N321" s="243"/>
      <c r="O321" s="221"/>
      <c r="P321" s="221"/>
      <c r="Q321" s="221"/>
      <c r="R321" s="221"/>
      <c r="S321" s="221"/>
      <c r="T321" s="221"/>
      <c r="U321" s="221"/>
      <c r="V321" s="221"/>
      <c r="W321" s="221"/>
      <c r="X321" s="221"/>
      <c r="Y321" s="221"/>
      <c r="Z321" s="221"/>
      <c r="AA321" s="221"/>
      <c r="AB321" s="237"/>
      <c r="AC321" s="221"/>
      <c r="AD321" s="221"/>
      <c r="AE321" s="221"/>
      <c r="AF321" s="221"/>
      <c r="AG321" s="221"/>
      <c r="AH321" s="221"/>
      <c r="AI321" s="221"/>
      <c r="AN321" s="221"/>
      <c r="AP321" s="218"/>
    </row>
    <row r="322" spans="1:42">
      <c r="A322" s="221"/>
      <c r="B322" s="221"/>
      <c r="C322" s="221"/>
      <c r="D322" s="221"/>
      <c r="E322" s="221"/>
      <c r="F322" s="221"/>
      <c r="G322" s="221"/>
      <c r="H322" s="221"/>
      <c r="I322" s="221"/>
      <c r="J322" s="221"/>
      <c r="K322" s="221"/>
      <c r="L322" s="221"/>
      <c r="M322" s="221"/>
      <c r="N322" s="243"/>
      <c r="O322" s="221"/>
      <c r="P322" s="221"/>
      <c r="Q322" s="221"/>
      <c r="R322" s="221"/>
      <c r="S322" s="221"/>
      <c r="T322" s="221"/>
      <c r="U322" s="221"/>
      <c r="V322" s="221"/>
      <c r="W322" s="221"/>
      <c r="X322" s="221"/>
      <c r="Y322" s="221"/>
      <c r="Z322" s="221"/>
      <c r="AA322" s="221"/>
      <c r="AB322" s="237"/>
      <c r="AC322" s="221"/>
      <c r="AD322" s="221"/>
      <c r="AE322" s="221"/>
      <c r="AF322" s="221"/>
      <c r="AG322" s="221"/>
      <c r="AH322" s="221"/>
      <c r="AI322" s="221"/>
      <c r="AN322" s="221"/>
      <c r="AP322" s="218"/>
    </row>
    <row r="323" spans="1:42">
      <c r="A323" s="221"/>
      <c r="B323" s="221"/>
      <c r="C323" s="221"/>
      <c r="D323" s="221"/>
      <c r="E323" s="221"/>
      <c r="F323" s="221"/>
      <c r="G323" s="221"/>
      <c r="H323" s="221"/>
      <c r="I323" s="221"/>
      <c r="J323" s="221"/>
      <c r="K323" s="221"/>
      <c r="L323" s="221"/>
      <c r="M323" s="221"/>
      <c r="N323" s="243"/>
      <c r="O323" s="221"/>
      <c r="P323" s="221"/>
      <c r="Q323" s="221"/>
      <c r="R323" s="221"/>
      <c r="S323" s="221"/>
      <c r="T323" s="221"/>
      <c r="U323" s="221"/>
      <c r="V323" s="221"/>
      <c r="W323" s="221"/>
      <c r="X323" s="221"/>
      <c r="Y323" s="221"/>
      <c r="Z323" s="221"/>
      <c r="AA323" s="221"/>
      <c r="AB323" s="237"/>
      <c r="AC323" s="221"/>
      <c r="AD323" s="221"/>
      <c r="AE323" s="221"/>
      <c r="AF323" s="221"/>
      <c r="AG323" s="221"/>
      <c r="AH323" s="221"/>
      <c r="AI323" s="221"/>
      <c r="AN323" s="221"/>
      <c r="AP323" s="218"/>
    </row>
    <row r="324" spans="1:42">
      <c r="A324" s="221"/>
      <c r="B324" s="221"/>
      <c r="C324" s="221"/>
      <c r="D324" s="221"/>
      <c r="E324" s="221"/>
      <c r="F324" s="221"/>
      <c r="G324" s="221"/>
      <c r="H324" s="221"/>
      <c r="I324" s="221"/>
      <c r="J324" s="221"/>
      <c r="K324" s="221"/>
      <c r="L324" s="221"/>
      <c r="M324" s="221"/>
      <c r="N324" s="243"/>
      <c r="O324" s="221"/>
      <c r="P324" s="221"/>
      <c r="Q324" s="221"/>
      <c r="R324" s="221"/>
      <c r="S324" s="221"/>
      <c r="T324" s="221"/>
      <c r="U324" s="221"/>
      <c r="V324" s="221"/>
      <c r="W324" s="221"/>
      <c r="X324" s="221"/>
      <c r="Y324" s="221"/>
      <c r="Z324" s="221"/>
      <c r="AA324" s="221"/>
      <c r="AB324" s="237"/>
      <c r="AC324" s="221"/>
      <c r="AD324" s="221"/>
      <c r="AE324" s="221"/>
      <c r="AF324" s="221"/>
      <c r="AG324" s="221"/>
      <c r="AH324" s="221"/>
      <c r="AI324" s="221"/>
      <c r="AN324" s="221"/>
      <c r="AP324" s="218"/>
    </row>
    <row r="325" spans="1:42">
      <c r="A325" s="221"/>
      <c r="B325" s="221"/>
      <c r="C325" s="221"/>
      <c r="D325" s="221"/>
      <c r="E325" s="221"/>
      <c r="F325" s="221"/>
      <c r="G325" s="221"/>
      <c r="H325" s="221"/>
      <c r="I325" s="221"/>
      <c r="J325" s="221"/>
      <c r="K325" s="221"/>
      <c r="L325" s="221"/>
      <c r="M325" s="221"/>
      <c r="N325" s="243"/>
      <c r="O325" s="221"/>
      <c r="P325" s="221"/>
      <c r="Q325" s="221"/>
      <c r="R325" s="221"/>
      <c r="S325" s="221"/>
      <c r="T325" s="221"/>
      <c r="U325" s="221"/>
      <c r="V325" s="221"/>
      <c r="W325" s="221"/>
      <c r="X325" s="221"/>
      <c r="Y325" s="221"/>
      <c r="Z325" s="221"/>
      <c r="AA325" s="221"/>
      <c r="AB325" s="237"/>
      <c r="AC325" s="221"/>
      <c r="AD325" s="221"/>
      <c r="AE325" s="221"/>
      <c r="AF325" s="221"/>
      <c r="AG325" s="221"/>
      <c r="AH325" s="221"/>
      <c r="AI325" s="221"/>
      <c r="AN325" s="221"/>
      <c r="AP325" s="218"/>
    </row>
    <row r="326" spans="1:42">
      <c r="A326" s="221"/>
      <c r="B326" s="221"/>
      <c r="C326" s="221"/>
      <c r="D326" s="221"/>
      <c r="E326" s="221"/>
      <c r="F326" s="221"/>
      <c r="G326" s="221"/>
      <c r="H326" s="221"/>
      <c r="I326" s="221"/>
      <c r="J326" s="221"/>
      <c r="K326" s="221"/>
      <c r="L326" s="221"/>
      <c r="M326" s="221"/>
      <c r="N326" s="243"/>
      <c r="O326" s="221"/>
      <c r="P326" s="221"/>
      <c r="Q326" s="221"/>
      <c r="R326" s="221"/>
      <c r="S326" s="221"/>
      <c r="T326" s="221"/>
      <c r="U326" s="221"/>
      <c r="V326" s="221"/>
      <c r="W326" s="221"/>
      <c r="X326" s="221"/>
      <c r="Y326" s="221"/>
      <c r="Z326" s="221"/>
      <c r="AA326" s="221"/>
      <c r="AB326" s="237"/>
      <c r="AC326" s="221"/>
      <c r="AD326" s="221"/>
      <c r="AE326" s="221"/>
      <c r="AF326" s="221"/>
      <c r="AG326" s="221"/>
      <c r="AH326" s="221"/>
      <c r="AI326" s="221"/>
      <c r="AN326" s="221"/>
      <c r="AP326" s="218"/>
    </row>
    <row r="327" spans="1:42">
      <c r="A327" s="221"/>
      <c r="B327" s="221"/>
      <c r="C327" s="221"/>
      <c r="D327" s="221"/>
      <c r="E327" s="221"/>
      <c r="F327" s="221"/>
      <c r="G327" s="221"/>
      <c r="H327" s="221"/>
      <c r="I327" s="221"/>
      <c r="J327" s="221"/>
      <c r="K327" s="221"/>
      <c r="L327" s="221"/>
      <c r="M327" s="221"/>
      <c r="N327" s="243"/>
      <c r="O327" s="221"/>
      <c r="P327" s="221"/>
      <c r="Q327" s="221"/>
      <c r="R327" s="221"/>
      <c r="S327" s="221"/>
      <c r="T327" s="221"/>
      <c r="U327" s="221"/>
      <c r="V327" s="221"/>
      <c r="W327" s="221"/>
      <c r="X327" s="221"/>
      <c r="Y327" s="221"/>
      <c r="Z327" s="221"/>
      <c r="AA327" s="221"/>
      <c r="AB327" s="237"/>
      <c r="AC327" s="221"/>
      <c r="AD327" s="221"/>
      <c r="AE327" s="221"/>
      <c r="AF327" s="221"/>
      <c r="AG327" s="221"/>
      <c r="AH327" s="221"/>
      <c r="AI327" s="221"/>
      <c r="AN327" s="221"/>
      <c r="AP327" s="218"/>
    </row>
    <row r="328" spans="1:42">
      <c r="A328" s="221"/>
      <c r="B328" s="221"/>
      <c r="C328" s="221"/>
      <c r="D328" s="221"/>
      <c r="E328" s="221"/>
      <c r="F328" s="221"/>
      <c r="G328" s="221"/>
      <c r="H328" s="221"/>
      <c r="I328" s="221"/>
      <c r="J328" s="221"/>
      <c r="K328" s="221"/>
      <c r="L328" s="221"/>
      <c r="M328" s="221"/>
      <c r="N328" s="243"/>
      <c r="O328" s="221"/>
      <c r="P328" s="221"/>
      <c r="Q328" s="221"/>
      <c r="R328" s="221"/>
      <c r="S328" s="221"/>
      <c r="T328" s="221"/>
      <c r="U328" s="221"/>
      <c r="V328" s="221"/>
      <c r="W328" s="221"/>
      <c r="X328" s="221"/>
      <c r="Y328" s="221"/>
      <c r="Z328" s="221"/>
      <c r="AA328" s="221"/>
      <c r="AB328" s="237"/>
      <c r="AC328" s="221"/>
      <c r="AD328" s="221"/>
      <c r="AE328" s="221"/>
      <c r="AF328" s="221"/>
      <c r="AG328" s="221"/>
      <c r="AH328" s="221"/>
      <c r="AI328" s="221"/>
      <c r="AN328" s="221"/>
      <c r="AP328" s="218"/>
    </row>
    <row r="329" spans="1:42">
      <c r="A329" s="221"/>
      <c r="B329" s="221"/>
      <c r="C329" s="221"/>
      <c r="D329" s="221"/>
      <c r="E329" s="221"/>
      <c r="F329" s="221"/>
      <c r="G329" s="221"/>
      <c r="H329" s="221"/>
      <c r="I329" s="221"/>
      <c r="J329" s="221"/>
      <c r="K329" s="221"/>
      <c r="L329" s="221"/>
      <c r="M329" s="221"/>
      <c r="N329" s="243"/>
      <c r="O329" s="221"/>
      <c r="P329" s="221"/>
      <c r="Q329" s="221"/>
      <c r="R329" s="221"/>
      <c r="S329" s="221"/>
      <c r="T329" s="221"/>
      <c r="U329" s="221"/>
      <c r="V329" s="221"/>
      <c r="W329" s="221"/>
      <c r="X329" s="221"/>
      <c r="Y329" s="221"/>
      <c r="Z329" s="221"/>
      <c r="AA329" s="221"/>
      <c r="AB329" s="237"/>
      <c r="AC329" s="221"/>
      <c r="AD329" s="221"/>
      <c r="AE329" s="221"/>
      <c r="AF329" s="221"/>
      <c r="AG329" s="221"/>
      <c r="AH329" s="221"/>
      <c r="AI329" s="221"/>
      <c r="AN329" s="221"/>
      <c r="AP329" s="218"/>
    </row>
    <row r="330" spans="1:42">
      <c r="A330" s="221"/>
      <c r="B330" s="221"/>
      <c r="C330" s="221"/>
      <c r="D330" s="221"/>
      <c r="E330" s="221"/>
      <c r="F330" s="221"/>
      <c r="G330" s="221"/>
      <c r="H330" s="221"/>
      <c r="I330" s="221"/>
      <c r="J330" s="221"/>
      <c r="K330" s="221"/>
      <c r="L330" s="221"/>
      <c r="M330" s="221"/>
      <c r="N330" s="243"/>
      <c r="O330" s="221"/>
      <c r="P330" s="221"/>
      <c r="Q330" s="221"/>
      <c r="R330" s="221"/>
      <c r="S330" s="221"/>
      <c r="T330" s="221"/>
      <c r="U330" s="221"/>
      <c r="V330" s="221"/>
      <c r="W330" s="221"/>
      <c r="X330" s="221"/>
      <c r="Y330" s="221"/>
      <c r="Z330" s="221"/>
      <c r="AA330" s="221"/>
      <c r="AB330" s="237"/>
      <c r="AC330" s="221"/>
      <c r="AD330" s="221"/>
      <c r="AE330" s="221"/>
      <c r="AF330" s="221"/>
      <c r="AG330" s="221"/>
      <c r="AH330" s="221"/>
      <c r="AI330" s="221"/>
      <c r="AN330" s="221"/>
      <c r="AP330" s="218"/>
    </row>
    <row r="331" spans="1:42">
      <c r="A331" s="221"/>
      <c r="B331" s="221"/>
      <c r="C331" s="221"/>
      <c r="D331" s="221"/>
      <c r="E331" s="221"/>
      <c r="F331" s="221"/>
      <c r="G331" s="221"/>
      <c r="H331" s="221"/>
      <c r="I331" s="221"/>
      <c r="J331" s="221"/>
      <c r="K331" s="221"/>
      <c r="L331" s="221"/>
      <c r="M331" s="221"/>
      <c r="N331" s="243"/>
      <c r="O331" s="221"/>
      <c r="P331" s="221"/>
      <c r="Q331" s="221"/>
      <c r="R331" s="221"/>
      <c r="S331" s="221"/>
      <c r="T331" s="221"/>
      <c r="U331" s="221"/>
      <c r="V331" s="221"/>
      <c r="W331" s="221"/>
      <c r="X331" s="221"/>
      <c r="Y331" s="221"/>
      <c r="Z331" s="221"/>
      <c r="AA331" s="221"/>
      <c r="AB331" s="237"/>
      <c r="AC331" s="221"/>
      <c r="AD331" s="221"/>
      <c r="AE331" s="221"/>
      <c r="AF331" s="221"/>
      <c r="AG331" s="221"/>
      <c r="AH331" s="221"/>
      <c r="AI331" s="221"/>
      <c r="AN331" s="221"/>
      <c r="AP331" s="218"/>
    </row>
    <row r="332" spans="1:42">
      <c r="A332" s="221"/>
      <c r="B332" s="221"/>
      <c r="C332" s="221"/>
      <c r="D332" s="221"/>
      <c r="E332" s="221"/>
      <c r="F332" s="221"/>
      <c r="G332" s="221"/>
      <c r="H332" s="221"/>
      <c r="I332" s="221"/>
      <c r="J332" s="221"/>
      <c r="K332" s="221"/>
      <c r="L332" s="221"/>
      <c r="M332" s="221"/>
      <c r="N332" s="243"/>
      <c r="O332" s="221"/>
      <c r="P332" s="221"/>
      <c r="Q332" s="221"/>
      <c r="R332" s="221"/>
      <c r="S332" s="221"/>
      <c r="T332" s="221"/>
      <c r="U332" s="221"/>
      <c r="V332" s="221"/>
      <c r="W332" s="221"/>
      <c r="X332" s="221"/>
      <c r="Y332" s="221"/>
      <c r="Z332" s="221"/>
      <c r="AA332" s="221"/>
      <c r="AB332" s="237"/>
      <c r="AC332" s="221"/>
      <c r="AD332" s="221"/>
      <c r="AE332" s="221"/>
      <c r="AF332" s="221"/>
      <c r="AG332" s="221"/>
      <c r="AH332" s="221"/>
      <c r="AI332" s="221"/>
      <c r="AN332" s="221"/>
      <c r="AP332" s="218"/>
    </row>
    <row r="333" spans="1:42">
      <c r="A333" s="221"/>
      <c r="B333" s="221"/>
      <c r="C333" s="221"/>
      <c r="D333" s="221"/>
      <c r="E333" s="221"/>
      <c r="F333" s="221"/>
      <c r="G333" s="221"/>
      <c r="H333" s="221"/>
      <c r="I333" s="221"/>
      <c r="J333" s="221"/>
      <c r="K333" s="221"/>
      <c r="L333" s="221"/>
      <c r="M333" s="221"/>
      <c r="N333" s="243"/>
      <c r="O333" s="221"/>
      <c r="P333" s="221"/>
      <c r="Q333" s="221"/>
      <c r="R333" s="221"/>
      <c r="S333" s="221"/>
      <c r="T333" s="221"/>
      <c r="U333" s="221"/>
      <c r="V333" s="221"/>
      <c r="W333" s="221"/>
      <c r="X333" s="221"/>
      <c r="Y333" s="221"/>
      <c r="Z333" s="221"/>
      <c r="AA333" s="221"/>
      <c r="AB333" s="237"/>
      <c r="AC333" s="221"/>
      <c r="AD333" s="221"/>
      <c r="AE333" s="221"/>
      <c r="AF333" s="221"/>
      <c r="AG333" s="221"/>
      <c r="AH333" s="221"/>
      <c r="AI333" s="221"/>
      <c r="AN333" s="221"/>
      <c r="AP333" s="218"/>
    </row>
    <row r="334" spans="1:42">
      <c r="A334" s="221"/>
      <c r="B334" s="221"/>
      <c r="C334" s="221"/>
      <c r="D334" s="221"/>
      <c r="E334" s="221"/>
      <c r="F334" s="221"/>
      <c r="G334" s="221"/>
      <c r="H334" s="221"/>
      <c r="I334" s="221"/>
      <c r="J334" s="221"/>
      <c r="K334" s="221"/>
      <c r="L334" s="221"/>
      <c r="M334" s="221"/>
      <c r="N334" s="243"/>
      <c r="O334" s="221"/>
      <c r="P334" s="221"/>
      <c r="Q334" s="221"/>
      <c r="R334" s="221"/>
      <c r="S334" s="221"/>
      <c r="T334" s="221"/>
      <c r="U334" s="221"/>
      <c r="V334" s="221"/>
      <c r="W334" s="221"/>
      <c r="X334" s="221"/>
      <c r="Y334" s="221"/>
      <c r="Z334" s="221"/>
      <c r="AA334" s="221"/>
      <c r="AB334" s="237"/>
      <c r="AC334" s="221"/>
      <c r="AD334" s="221"/>
      <c r="AE334" s="221"/>
      <c r="AF334" s="221"/>
      <c r="AG334" s="221"/>
      <c r="AH334" s="221"/>
      <c r="AI334" s="221"/>
      <c r="AN334" s="221"/>
      <c r="AP334" s="218"/>
    </row>
    <row r="335" spans="1:42">
      <c r="A335" s="221"/>
      <c r="B335" s="221"/>
      <c r="C335" s="221"/>
      <c r="D335" s="221"/>
      <c r="E335" s="221"/>
      <c r="F335" s="221"/>
      <c r="G335" s="221"/>
      <c r="H335" s="221"/>
      <c r="I335" s="221"/>
      <c r="J335" s="221"/>
      <c r="K335" s="221"/>
      <c r="L335" s="221"/>
      <c r="M335" s="221"/>
      <c r="N335" s="243"/>
      <c r="O335" s="221"/>
      <c r="P335" s="221"/>
      <c r="Q335" s="221"/>
      <c r="R335" s="221"/>
      <c r="S335" s="221"/>
      <c r="T335" s="221"/>
      <c r="U335" s="221"/>
      <c r="V335" s="221"/>
      <c r="W335" s="221"/>
      <c r="X335" s="221"/>
      <c r="Y335" s="221"/>
      <c r="Z335" s="221"/>
      <c r="AA335" s="221"/>
      <c r="AB335" s="237"/>
      <c r="AC335" s="221"/>
      <c r="AD335" s="221"/>
      <c r="AE335" s="221"/>
      <c r="AF335" s="221"/>
      <c r="AG335" s="221"/>
      <c r="AH335" s="221"/>
      <c r="AI335" s="221"/>
      <c r="AN335" s="221"/>
      <c r="AP335" s="218"/>
    </row>
    <row r="336" spans="1:42">
      <c r="A336" s="221"/>
      <c r="B336" s="221"/>
      <c r="C336" s="221"/>
      <c r="D336" s="221"/>
      <c r="E336" s="221"/>
      <c r="F336" s="221"/>
      <c r="G336" s="221"/>
      <c r="H336" s="221"/>
      <c r="I336" s="221"/>
      <c r="J336" s="221"/>
      <c r="K336" s="221"/>
      <c r="L336" s="221"/>
      <c r="M336" s="221"/>
      <c r="N336" s="243"/>
      <c r="O336" s="221"/>
      <c r="P336" s="221"/>
      <c r="Q336" s="221"/>
      <c r="R336" s="221"/>
      <c r="S336" s="221"/>
      <c r="T336" s="221"/>
      <c r="U336" s="221"/>
      <c r="V336" s="221"/>
      <c r="W336" s="221"/>
      <c r="X336" s="221"/>
      <c r="Y336" s="221"/>
      <c r="Z336" s="221"/>
      <c r="AA336" s="221"/>
      <c r="AB336" s="237"/>
      <c r="AC336" s="221"/>
      <c r="AD336" s="221"/>
      <c r="AE336" s="221"/>
      <c r="AF336" s="221"/>
      <c r="AG336" s="221"/>
      <c r="AH336" s="221"/>
      <c r="AI336" s="221"/>
      <c r="AN336" s="221"/>
      <c r="AP336" s="218"/>
    </row>
    <row r="337" spans="1:42">
      <c r="A337" s="221"/>
      <c r="B337" s="221"/>
      <c r="C337" s="221"/>
      <c r="D337" s="221"/>
      <c r="E337" s="221"/>
      <c r="F337" s="221"/>
      <c r="G337" s="221"/>
      <c r="H337" s="221"/>
      <c r="I337" s="221"/>
      <c r="J337" s="221"/>
      <c r="K337" s="221"/>
      <c r="L337" s="221"/>
      <c r="M337" s="221"/>
      <c r="N337" s="243"/>
      <c r="O337" s="221"/>
      <c r="P337" s="221"/>
      <c r="Q337" s="221"/>
      <c r="R337" s="221"/>
      <c r="S337" s="221"/>
      <c r="T337" s="221"/>
      <c r="U337" s="221"/>
      <c r="V337" s="221"/>
      <c r="W337" s="221"/>
      <c r="X337" s="221"/>
      <c r="Y337" s="221"/>
      <c r="Z337" s="221"/>
      <c r="AA337" s="221"/>
      <c r="AB337" s="237"/>
      <c r="AC337" s="221"/>
      <c r="AD337" s="221"/>
      <c r="AE337" s="221"/>
      <c r="AF337" s="221"/>
      <c r="AG337" s="221"/>
      <c r="AH337" s="221"/>
      <c r="AI337" s="221"/>
      <c r="AN337" s="221"/>
      <c r="AP337" s="218"/>
    </row>
    <row r="338" spans="1:42">
      <c r="A338" s="221"/>
      <c r="B338" s="221"/>
      <c r="C338" s="221"/>
      <c r="D338" s="221"/>
      <c r="E338" s="221"/>
      <c r="F338" s="221"/>
      <c r="G338" s="221"/>
      <c r="H338" s="221"/>
      <c r="I338" s="221"/>
      <c r="J338" s="221"/>
      <c r="K338" s="221"/>
      <c r="L338" s="221"/>
      <c r="M338" s="221"/>
      <c r="N338" s="243"/>
      <c r="O338" s="221"/>
      <c r="P338" s="221"/>
      <c r="Q338" s="221"/>
      <c r="R338" s="221"/>
      <c r="S338" s="221"/>
      <c r="T338" s="221"/>
      <c r="U338" s="221"/>
      <c r="V338" s="221"/>
      <c r="W338" s="221"/>
      <c r="X338" s="221"/>
      <c r="Y338" s="221"/>
      <c r="Z338" s="221"/>
      <c r="AA338" s="221"/>
      <c r="AB338" s="237"/>
      <c r="AC338" s="221"/>
      <c r="AD338" s="221"/>
      <c r="AE338" s="221"/>
      <c r="AF338" s="221"/>
      <c r="AG338" s="221"/>
      <c r="AH338" s="221"/>
      <c r="AI338" s="221"/>
      <c r="AN338" s="221"/>
      <c r="AP338" s="218"/>
    </row>
    <row r="339" spans="1:42">
      <c r="A339" s="221"/>
      <c r="B339" s="221"/>
      <c r="C339" s="221"/>
      <c r="D339" s="221"/>
      <c r="E339" s="221"/>
      <c r="F339" s="221"/>
      <c r="G339" s="221"/>
      <c r="H339" s="221"/>
      <c r="I339" s="221"/>
      <c r="J339" s="221"/>
      <c r="K339" s="221"/>
      <c r="L339" s="221"/>
      <c r="M339" s="221"/>
      <c r="N339" s="243"/>
      <c r="O339" s="221"/>
      <c r="P339" s="221"/>
      <c r="Q339" s="221"/>
      <c r="R339" s="221"/>
      <c r="S339" s="221"/>
      <c r="T339" s="221"/>
      <c r="U339" s="221"/>
      <c r="V339" s="221"/>
      <c r="W339" s="221"/>
      <c r="X339" s="221"/>
      <c r="Y339" s="221"/>
      <c r="Z339" s="221"/>
      <c r="AA339" s="221"/>
      <c r="AB339" s="237"/>
      <c r="AC339" s="221"/>
      <c r="AD339" s="221"/>
      <c r="AE339" s="221"/>
      <c r="AF339" s="221"/>
      <c r="AG339" s="221"/>
      <c r="AH339" s="221"/>
      <c r="AI339" s="221"/>
      <c r="AN339" s="221"/>
      <c r="AP339" s="218"/>
    </row>
    <row r="340" spans="1:42">
      <c r="A340" s="221"/>
      <c r="B340" s="221"/>
      <c r="C340" s="221"/>
      <c r="D340" s="221"/>
      <c r="E340" s="221"/>
      <c r="F340" s="221"/>
      <c r="G340" s="221"/>
      <c r="H340" s="221"/>
      <c r="I340" s="221"/>
      <c r="J340" s="221"/>
      <c r="K340" s="221"/>
      <c r="L340" s="221"/>
      <c r="M340" s="221"/>
      <c r="N340" s="243"/>
      <c r="O340" s="221"/>
      <c r="P340" s="221"/>
      <c r="Q340" s="221"/>
      <c r="R340" s="221"/>
      <c r="S340" s="221"/>
      <c r="T340" s="221"/>
      <c r="U340" s="221"/>
      <c r="V340" s="221"/>
      <c r="W340" s="221"/>
      <c r="X340" s="221"/>
      <c r="Y340" s="221"/>
      <c r="Z340" s="221"/>
      <c r="AA340" s="221"/>
      <c r="AB340" s="237"/>
      <c r="AC340" s="221"/>
      <c r="AD340" s="221"/>
      <c r="AE340" s="221"/>
      <c r="AF340" s="221"/>
      <c r="AG340" s="221"/>
      <c r="AH340" s="221"/>
      <c r="AI340" s="221"/>
      <c r="AN340" s="221"/>
      <c r="AP340" s="218"/>
    </row>
    <row r="341" spans="1:42">
      <c r="A341" s="221"/>
      <c r="B341" s="221"/>
      <c r="C341" s="221"/>
      <c r="D341" s="221"/>
      <c r="E341" s="221"/>
      <c r="F341" s="221"/>
      <c r="G341" s="221"/>
      <c r="H341" s="221"/>
      <c r="I341" s="221"/>
      <c r="J341" s="221"/>
      <c r="K341" s="221"/>
      <c r="L341" s="221"/>
      <c r="M341" s="221"/>
      <c r="N341" s="243"/>
      <c r="O341" s="221"/>
      <c r="P341" s="221"/>
      <c r="Q341" s="221"/>
      <c r="R341" s="221"/>
      <c r="S341" s="221"/>
      <c r="T341" s="221"/>
      <c r="U341" s="221"/>
      <c r="V341" s="221"/>
      <c r="W341" s="221"/>
      <c r="X341" s="221"/>
      <c r="Y341" s="221"/>
      <c r="Z341" s="221"/>
      <c r="AA341" s="221"/>
      <c r="AB341" s="237"/>
      <c r="AC341" s="221"/>
      <c r="AD341" s="221"/>
      <c r="AE341" s="221"/>
      <c r="AF341" s="221"/>
      <c r="AG341" s="221"/>
      <c r="AH341" s="221"/>
      <c r="AI341" s="221"/>
      <c r="AN341" s="221"/>
      <c r="AP341" s="218"/>
    </row>
    <row r="342" spans="1:42">
      <c r="A342" s="221"/>
      <c r="B342" s="221"/>
      <c r="C342" s="221"/>
      <c r="D342" s="221"/>
      <c r="E342" s="221"/>
      <c r="F342" s="221"/>
      <c r="G342" s="221"/>
      <c r="H342" s="221"/>
      <c r="I342" s="221"/>
      <c r="J342" s="221"/>
      <c r="K342" s="221"/>
      <c r="L342" s="221"/>
      <c r="M342" s="221"/>
      <c r="N342" s="243"/>
      <c r="O342" s="221"/>
      <c r="P342" s="221"/>
      <c r="Q342" s="221"/>
      <c r="R342" s="221"/>
      <c r="S342" s="221"/>
      <c r="T342" s="221"/>
      <c r="U342" s="221"/>
      <c r="V342" s="221"/>
      <c r="W342" s="221"/>
      <c r="X342" s="221"/>
      <c r="Y342" s="221"/>
      <c r="Z342" s="221"/>
      <c r="AA342" s="221"/>
      <c r="AB342" s="237"/>
      <c r="AC342" s="221"/>
      <c r="AD342" s="221"/>
      <c r="AE342" s="221"/>
      <c r="AF342" s="221"/>
      <c r="AG342" s="221"/>
      <c r="AH342" s="221"/>
      <c r="AI342" s="221"/>
      <c r="AN342" s="221"/>
      <c r="AP342" s="218"/>
    </row>
    <row r="343" spans="1:42">
      <c r="A343" s="221"/>
      <c r="B343" s="221"/>
      <c r="C343" s="221"/>
      <c r="D343" s="221"/>
      <c r="E343" s="221"/>
      <c r="F343" s="221"/>
      <c r="G343" s="221"/>
      <c r="H343" s="221"/>
      <c r="I343" s="221"/>
      <c r="J343" s="221"/>
      <c r="K343" s="221"/>
      <c r="L343" s="221"/>
      <c r="M343" s="221"/>
      <c r="N343" s="243"/>
      <c r="O343" s="221"/>
      <c r="P343" s="221"/>
      <c r="Q343" s="221"/>
      <c r="R343" s="221"/>
      <c r="S343" s="221"/>
      <c r="T343" s="221"/>
      <c r="U343" s="221"/>
      <c r="V343" s="221"/>
      <c r="W343" s="221"/>
      <c r="X343" s="221"/>
      <c r="Y343" s="221"/>
      <c r="Z343" s="221"/>
      <c r="AA343" s="221"/>
      <c r="AB343" s="237"/>
      <c r="AC343" s="221"/>
      <c r="AD343" s="221"/>
      <c r="AE343" s="221"/>
      <c r="AF343" s="221"/>
      <c r="AG343" s="221"/>
      <c r="AH343" s="221"/>
      <c r="AI343" s="221"/>
      <c r="AN343" s="221"/>
      <c r="AP343" s="218"/>
    </row>
    <row r="344" spans="1:42">
      <c r="A344" s="221"/>
      <c r="B344" s="221"/>
      <c r="C344" s="221"/>
      <c r="D344" s="221"/>
      <c r="E344" s="221"/>
      <c r="F344" s="221"/>
      <c r="G344" s="221"/>
      <c r="H344" s="221"/>
      <c r="I344" s="221"/>
      <c r="J344" s="221"/>
      <c r="K344" s="221"/>
      <c r="L344" s="221"/>
      <c r="M344" s="221"/>
      <c r="N344" s="243"/>
      <c r="O344" s="221"/>
      <c r="P344" s="221"/>
      <c r="Q344" s="221"/>
      <c r="R344" s="221"/>
      <c r="S344" s="221"/>
      <c r="T344" s="221"/>
      <c r="U344" s="221"/>
      <c r="V344" s="221"/>
      <c r="W344" s="221"/>
      <c r="X344" s="221"/>
      <c r="Y344" s="221"/>
      <c r="Z344" s="221"/>
      <c r="AA344" s="221"/>
      <c r="AB344" s="237"/>
      <c r="AC344" s="221"/>
      <c r="AD344" s="221"/>
      <c r="AE344" s="221"/>
      <c r="AF344" s="221"/>
      <c r="AG344" s="221"/>
      <c r="AH344" s="221"/>
      <c r="AI344" s="221"/>
      <c r="AN344" s="221"/>
      <c r="AP344" s="218"/>
    </row>
    <row r="345" spans="1:42">
      <c r="A345" s="221"/>
      <c r="B345" s="221"/>
      <c r="C345" s="221"/>
      <c r="D345" s="221"/>
      <c r="E345" s="221"/>
      <c r="F345" s="221"/>
      <c r="G345" s="221"/>
      <c r="H345" s="221"/>
      <c r="I345" s="221"/>
      <c r="J345" s="221"/>
      <c r="K345" s="221"/>
      <c r="L345" s="221"/>
      <c r="M345" s="221"/>
      <c r="N345" s="243"/>
      <c r="O345" s="221"/>
      <c r="P345" s="221"/>
      <c r="Q345" s="221"/>
      <c r="R345" s="221"/>
      <c r="S345" s="221"/>
      <c r="T345" s="221"/>
      <c r="U345" s="221"/>
      <c r="V345" s="221"/>
      <c r="W345" s="221"/>
      <c r="X345" s="221"/>
      <c r="Y345" s="221"/>
      <c r="Z345" s="221"/>
      <c r="AA345" s="221"/>
      <c r="AB345" s="237"/>
      <c r="AC345" s="221"/>
      <c r="AD345" s="221"/>
      <c r="AE345" s="221"/>
      <c r="AF345" s="221"/>
      <c r="AG345" s="221"/>
      <c r="AH345" s="221"/>
      <c r="AI345" s="221"/>
      <c r="AN345" s="221"/>
      <c r="AP345" s="218"/>
    </row>
    <row r="346" spans="1:42">
      <c r="A346" s="221"/>
      <c r="B346" s="221"/>
      <c r="C346" s="221"/>
      <c r="D346" s="221"/>
      <c r="E346" s="221"/>
      <c r="F346" s="221"/>
      <c r="G346" s="221"/>
      <c r="H346" s="221"/>
      <c r="I346" s="221"/>
      <c r="J346" s="221"/>
      <c r="K346" s="221"/>
      <c r="L346" s="221"/>
      <c r="M346" s="221"/>
      <c r="N346" s="243"/>
      <c r="O346" s="221"/>
      <c r="P346" s="221"/>
      <c r="Q346" s="221"/>
      <c r="R346" s="221"/>
      <c r="S346" s="221"/>
      <c r="T346" s="221"/>
      <c r="U346" s="221"/>
      <c r="V346" s="221"/>
      <c r="W346" s="221"/>
      <c r="X346" s="221"/>
      <c r="Y346" s="221"/>
      <c r="Z346" s="221"/>
      <c r="AA346" s="221"/>
      <c r="AB346" s="237"/>
      <c r="AC346" s="221"/>
      <c r="AD346" s="221"/>
      <c r="AE346" s="221"/>
      <c r="AF346" s="221"/>
      <c r="AG346" s="221"/>
      <c r="AH346" s="221"/>
      <c r="AI346" s="221"/>
      <c r="AN346" s="221"/>
      <c r="AP346" s="218"/>
    </row>
    <row r="347" spans="1:42">
      <c r="A347" s="221"/>
      <c r="B347" s="221"/>
      <c r="C347" s="221"/>
      <c r="D347" s="221"/>
      <c r="E347" s="221"/>
      <c r="F347" s="221"/>
      <c r="G347" s="221"/>
      <c r="H347" s="221"/>
      <c r="I347" s="221"/>
      <c r="J347" s="221"/>
      <c r="K347" s="221"/>
      <c r="L347" s="221"/>
      <c r="M347" s="221"/>
      <c r="N347" s="243"/>
      <c r="O347" s="221"/>
      <c r="P347" s="221"/>
      <c r="Q347" s="221"/>
      <c r="R347" s="221"/>
      <c r="S347" s="221"/>
      <c r="T347" s="221"/>
      <c r="U347" s="221"/>
      <c r="V347" s="221"/>
      <c r="W347" s="221"/>
      <c r="X347" s="221"/>
      <c r="Y347" s="221"/>
      <c r="Z347" s="221"/>
      <c r="AA347" s="221"/>
      <c r="AB347" s="237"/>
      <c r="AC347" s="221"/>
      <c r="AD347" s="221"/>
      <c r="AE347" s="221"/>
      <c r="AF347" s="221"/>
      <c r="AG347" s="221"/>
      <c r="AH347" s="221"/>
      <c r="AI347" s="221"/>
      <c r="AN347" s="221"/>
      <c r="AP347" s="218"/>
    </row>
    <row r="348" spans="1:42">
      <c r="A348" s="221"/>
      <c r="B348" s="221"/>
      <c r="C348" s="221"/>
      <c r="D348" s="221"/>
      <c r="E348" s="221"/>
      <c r="F348" s="221"/>
      <c r="G348" s="221"/>
      <c r="H348" s="221"/>
      <c r="I348" s="221"/>
      <c r="J348" s="221"/>
      <c r="K348" s="221"/>
      <c r="L348" s="221"/>
      <c r="M348" s="221"/>
      <c r="N348" s="243"/>
      <c r="O348" s="221"/>
      <c r="P348" s="221"/>
      <c r="Q348" s="221"/>
      <c r="R348" s="221"/>
      <c r="S348" s="221"/>
      <c r="T348" s="221"/>
      <c r="U348" s="221"/>
      <c r="V348" s="221"/>
      <c r="W348" s="221"/>
      <c r="X348" s="221"/>
      <c r="Y348" s="221"/>
      <c r="Z348" s="221"/>
      <c r="AA348" s="221"/>
      <c r="AB348" s="237"/>
      <c r="AC348" s="221"/>
      <c r="AD348" s="221"/>
      <c r="AE348" s="221"/>
      <c r="AF348" s="221"/>
      <c r="AG348" s="221"/>
      <c r="AH348" s="221"/>
      <c r="AI348" s="221"/>
      <c r="AN348" s="221"/>
      <c r="AP348" s="218"/>
    </row>
    <row r="349" spans="1:42">
      <c r="A349" s="221"/>
      <c r="B349" s="221"/>
      <c r="C349" s="221"/>
      <c r="D349" s="221"/>
      <c r="E349" s="221"/>
      <c r="F349" s="221"/>
      <c r="G349" s="221"/>
      <c r="H349" s="221"/>
      <c r="I349" s="221"/>
      <c r="J349" s="221"/>
      <c r="K349" s="221"/>
      <c r="L349" s="221"/>
      <c r="M349" s="221"/>
      <c r="N349" s="243"/>
      <c r="O349" s="221"/>
      <c r="P349" s="221"/>
      <c r="Q349" s="221"/>
      <c r="R349" s="221"/>
      <c r="S349" s="221"/>
      <c r="T349" s="221"/>
      <c r="U349" s="221"/>
      <c r="V349" s="221"/>
      <c r="W349" s="221"/>
      <c r="X349" s="221"/>
      <c r="Y349" s="221"/>
      <c r="Z349" s="221"/>
      <c r="AA349" s="221"/>
      <c r="AB349" s="237"/>
      <c r="AC349" s="221"/>
      <c r="AD349" s="221"/>
      <c r="AE349" s="221"/>
      <c r="AF349" s="221"/>
      <c r="AG349" s="221"/>
      <c r="AH349" s="221"/>
      <c r="AI349" s="221"/>
      <c r="AN349" s="221"/>
      <c r="AP349" s="218"/>
    </row>
    <row r="350" spans="1:42">
      <c r="A350" s="221"/>
      <c r="B350" s="221"/>
      <c r="C350" s="221"/>
      <c r="D350" s="221"/>
      <c r="E350" s="221"/>
      <c r="F350" s="221"/>
      <c r="G350" s="221"/>
      <c r="H350" s="221"/>
      <c r="I350" s="221"/>
      <c r="J350" s="221"/>
      <c r="K350" s="221"/>
      <c r="L350" s="221"/>
      <c r="M350" s="221"/>
      <c r="N350" s="243"/>
      <c r="O350" s="221"/>
      <c r="P350" s="221"/>
      <c r="Q350" s="221"/>
      <c r="R350" s="221"/>
      <c r="S350" s="221"/>
      <c r="T350" s="221"/>
      <c r="U350" s="221"/>
      <c r="V350" s="221"/>
      <c r="W350" s="221"/>
      <c r="X350" s="221"/>
      <c r="Y350" s="221"/>
      <c r="Z350" s="221"/>
      <c r="AA350" s="221"/>
      <c r="AB350" s="237"/>
      <c r="AC350" s="221"/>
      <c r="AD350" s="221"/>
      <c r="AE350" s="221"/>
      <c r="AF350" s="221"/>
      <c r="AG350" s="221"/>
      <c r="AH350" s="221"/>
      <c r="AI350" s="221"/>
      <c r="AN350" s="221"/>
      <c r="AP350" s="218"/>
    </row>
    <row r="351" spans="1:42">
      <c r="A351" s="221"/>
      <c r="B351" s="221"/>
      <c r="C351" s="221"/>
      <c r="D351" s="221"/>
      <c r="E351" s="221"/>
      <c r="F351" s="221"/>
      <c r="G351" s="221"/>
      <c r="H351" s="221"/>
      <c r="I351" s="221"/>
      <c r="J351" s="221"/>
      <c r="K351" s="221"/>
      <c r="L351" s="221"/>
      <c r="M351" s="221"/>
      <c r="N351" s="243"/>
      <c r="O351" s="221"/>
      <c r="P351" s="221"/>
      <c r="Q351" s="221"/>
      <c r="R351" s="221"/>
      <c r="S351" s="221"/>
      <c r="T351" s="221"/>
      <c r="U351" s="221"/>
      <c r="V351" s="221"/>
      <c r="W351" s="221"/>
      <c r="X351" s="221"/>
      <c r="Y351" s="221"/>
      <c r="Z351" s="221"/>
      <c r="AA351" s="221"/>
      <c r="AB351" s="237"/>
      <c r="AC351" s="221"/>
      <c r="AD351" s="221"/>
      <c r="AE351" s="221"/>
      <c r="AF351" s="221"/>
      <c r="AG351" s="221"/>
      <c r="AH351" s="221"/>
      <c r="AI351" s="221"/>
      <c r="AN351" s="221"/>
      <c r="AP351" s="218"/>
    </row>
    <row r="352" spans="1:42">
      <c r="A352" s="221"/>
      <c r="B352" s="221"/>
      <c r="C352" s="221"/>
      <c r="D352" s="221"/>
      <c r="E352" s="221"/>
      <c r="F352" s="221"/>
      <c r="G352" s="221"/>
      <c r="H352" s="221"/>
      <c r="I352" s="221"/>
      <c r="J352" s="221"/>
      <c r="K352" s="221"/>
      <c r="L352" s="221"/>
      <c r="M352" s="221"/>
      <c r="N352" s="243"/>
      <c r="O352" s="221"/>
      <c r="P352" s="221"/>
      <c r="Q352" s="221"/>
      <c r="R352" s="221"/>
      <c r="S352" s="221"/>
      <c r="T352" s="221"/>
      <c r="U352" s="221"/>
      <c r="V352" s="221"/>
      <c r="W352" s="221"/>
      <c r="X352" s="221"/>
      <c r="Y352" s="221"/>
      <c r="Z352" s="221"/>
      <c r="AA352" s="221"/>
      <c r="AB352" s="237"/>
      <c r="AC352" s="221"/>
      <c r="AD352" s="221"/>
      <c r="AE352" s="221"/>
      <c r="AF352" s="221"/>
      <c r="AG352" s="221"/>
      <c r="AH352" s="221"/>
      <c r="AI352" s="221"/>
      <c r="AN352" s="221"/>
      <c r="AP352" s="218"/>
    </row>
    <row r="353" spans="1:42">
      <c r="A353" s="221"/>
      <c r="B353" s="221"/>
      <c r="C353" s="221"/>
      <c r="D353" s="221"/>
      <c r="E353" s="221"/>
      <c r="F353" s="221"/>
      <c r="G353" s="221"/>
      <c r="H353" s="221"/>
      <c r="I353" s="221"/>
      <c r="J353" s="221"/>
      <c r="K353" s="221"/>
      <c r="L353" s="221"/>
      <c r="M353" s="221"/>
      <c r="N353" s="243"/>
      <c r="O353" s="221"/>
      <c r="P353" s="221"/>
      <c r="Q353" s="221"/>
      <c r="R353" s="221"/>
      <c r="S353" s="221"/>
      <c r="T353" s="221"/>
      <c r="U353" s="221"/>
      <c r="V353" s="221"/>
      <c r="W353" s="221"/>
      <c r="X353" s="221"/>
      <c r="Y353" s="221"/>
      <c r="Z353" s="221"/>
      <c r="AA353" s="221"/>
      <c r="AB353" s="237"/>
      <c r="AC353" s="221"/>
      <c r="AD353" s="221"/>
      <c r="AE353" s="221"/>
      <c r="AF353" s="221"/>
      <c r="AG353" s="221"/>
      <c r="AH353" s="221"/>
      <c r="AI353" s="221"/>
      <c r="AN353" s="221"/>
      <c r="AP353" s="218"/>
    </row>
    <row r="354" spans="1:42">
      <c r="A354" s="221"/>
      <c r="B354" s="221"/>
      <c r="C354" s="221"/>
      <c r="D354" s="221"/>
      <c r="E354" s="221"/>
      <c r="F354" s="221"/>
      <c r="G354" s="221"/>
      <c r="H354" s="221"/>
      <c r="I354" s="221"/>
      <c r="J354" s="221"/>
      <c r="K354" s="221"/>
      <c r="L354" s="221"/>
      <c r="M354" s="221"/>
      <c r="N354" s="243"/>
      <c r="O354" s="221"/>
      <c r="P354" s="221"/>
      <c r="Q354" s="221"/>
      <c r="R354" s="221"/>
      <c r="S354" s="221"/>
      <c r="T354" s="221"/>
      <c r="U354" s="221"/>
      <c r="V354" s="221"/>
      <c r="W354" s="221"/>
      <c r="X354" s="221"/>
      <c r="Y354" s="221"/>
      <c r="Z354" s="221"/>
      <c r="AA354" s="221"/>
      <c r="AB354" s="237"/>
      <c r="AC354" s="221"/>
      <c r="AD354" s="221"/>
      <c r="AE354" s="221"/>
      <c r="AF354" s="221"/>
      <c r="AG354" s="221"/>
      <c r="AH354" s="221"/>
      <c r="AI354" s="221"/>
      <c r="AN354" s="221"/>
      <c r="AP354" s="218"/>
    </row>
    <row r="355" spans="1:42">
      <c r="A355" s="221"/>
      <c r="B355" s="221"/>
      <c r="C355" s="221"/>
      <c r="D355" s="221"/>
      <c r="E355" s="221"/>
      <c r="F355" s="221"/>
      <c r="G355" s="221"/>
      <c r="H355" s="221"/>
      <c r="I355" s="221"/>
      <c r="J355" s="221"/>
      <c r="K355" s="221"/>
      <c r="L355" s="221"/>
      <c r="M355" s="221"/>
      <c r="N355" s="243"/>
      <c r="O355" s="221"/>
      <c r="P355" s="221"/>
      <c r="Q355" s="221"/>
      <c r="R355" s="221"/>
      <c r="S355" s="221"/>
      <c r="T355" s="221"/>
      <c r="U355" s="221"/>
      <c r="V355" s="221"/>
      <c r="W355" s="221"/>
      <c r="X355" s="221"/>
      <c r="Y355" s="221"/>
      <c r="Z355" s="221"/>
      <c r="AA355" s="221"/>
      <c r="AB355" s="237"/>
      <c r="AC355" s="221"/>
      <c r="AD355" s="221"/>
      <c r="AE355" s="221"/>
      <c r="AF355" s="221"/>
      <c r="AG355" s="221"/>
      <c r="AH355" s="221"/>
      <c r="AI355" s="221"/>
      <c r="AN355" s="221"/>
      <c r="AP355" s="218"/>
    </row>
    <row r="356" spans="1:42">
      <c r="A356" s="221"/>
      <c r="B356" s="221"/>
      <c r="C356" s="221"/>
      <c r="D356" s="221"/>
      <c r="E356" s="221"/>
      <c r="F356" s="221"/>
      <c r="G356" s="221"/>
      <c r="H356" s="221"/>
      <c r="I356" s="221"/>
      <c r="J356" s="221"/>
      <c r="K356" s="221"/>
      <c r="L356" s="221"/>
      <c r="M356" s="221"/>
      <c r="N356" s="243"/>
      <c r="O356" s="221"/>
      <c r="P356" s="221"/>
      <c r="Q356" s="221"/>
      <c r="R356" s="221"/>
      <c r="S356" s="221"/>
      <c r="T356" s="221"/>
      <c r="U356" s="221"/>
      <c r="V356" s="221"/>
      <c r="W356" s="221"/>
      <c r="X356" s="221"/>
      <c r="Y356" s="221"/>
      <c r="Z356" s="221"/>
      <c r="AA356" s="221"/>
      <c r="AB356" s="237"/>
      <c r="AC356" s="221"/>
      <c r="AD356" s="221"/>
      <c r="AE356" s="221"/>
      <c r="AF356" s="221"/>
      <c r="AG356" s="221"/>
      <c r="AH356" s="221"/>
      <c r="AI356" s="221"/>
      <c r="AN356" s="221"/>
      <c r="AP356" s="218"/>
    </row>
    <row r="357" spans="1:42">
      <c r="A357" s="221"/>
      <c r="B357" s="221"/>
      <c r="C357" s="221"/>
      <c r="D357" s="221"/>
      <c r="E357" s="221"/>
      <c r="F357" s="221"/>
      <c r="G357" s="221"/>
      <c r="H357" s="221"/>
      <c r="I357" s="221"/>
      <c r="J357" s="221"/>
      <c r="K357" s="221"/>
      <c r="L357" s="221"/>
      <c r="M357" s="221"/>
      <c r="N357" s="243"/>
      <c r="O357" s="221"/>
      <c r="P357" s="221"/>
      <c r="Q357" s="221"/>
      <c r="R357" s="221"/>
      <c r="S357" s="221"/>
      <c r="T357" s="221"/>
      <c r="U357" s="221"/>
      <c r="V357" s="221"/>
      <c r="W357" s="221"/>
      <c r="X357" s="221"/>
      <c r="Y357" s="221"/>
      <c r="Z357" s="221"/>
      <c r="AA357" s="221"/>
      <c r="AB357" s="237"/>
      <c r="AC357" s="221"/>
      <c r="AD357" s="221"/>
      <c r="AE357" s="221"/>
      <c r="AF357" s="221"/>
      <c r="AG357" s="221"/>
      <c r="AH357" s="221"/>
      <c r="AI357" s="221"/>
      <c r="AN357" s="221"/>
      <c r="AP357" s="218"/>
    </row>
    <row r="358" spans="1:42">
      <c r="A358" s="221"/>
      <c r="B358" s="221"/>
      <c r="C358" s="221"/>
      <c r="D358" s="221"/>
      <c r="E358" s="221"/>
      <c r="F358" s="221"/>
      <c r="G358" s="221"/>
      <c r="H358" s="221"/>
      <c r="I358" s="221"/>
      <c r="J358" s="221"/>
      <c r="K358" s="221"/>
      <c r="L358" s="221"/>
      <c r="M358" s="221"/>
      <c r="N358" s="243"/>
      <c r="O358" s="221"/>
      <c r="P358" s="221"/>
      <c r="Q358" s="221"/>
      <c r="R358" s="221"/>
      <c r="S358" s="221"/>
      <c r="T358" s="221"/>
      <c r="U358" s="221"/>
      <c r="V358" s="221"/>
      <c r="W358" s="221"/>
      <c r="X358" s="221"/>
      <c r="Y358" s="221"/>
      <c r="Z358" s="221"/>
      <c r="AA358" s="221"/>
      <c r="AB358" s="237"/>
      <c r="AC358" s="221"/>
      <c r="AD358" s="221"/>
      <c r="AE358" s="221"/>
      <c r="AF358" s="221"/>
      <c r="AG358" s="221"/>
      <c r="AH358" s="221"/>
      <c r="AI358" s="221"/>
      <c r="AN358" s="221"/>
      <c r="AP358" s="218"/>
    </row>
    <row r="359" spans="1:42">
      <c r="A359" s="221"/>
      <c r="B359" s="221"/>
      <c r="C359" s="221"/>
      <c r="D359" s="221"/>
      <c r="E359" s="221"/>
      <c r="F359" s="221"/>
      <c r="G359" s="221"/>
      <c r="H359" s="221"/>
      <c r="I359" s="221"/>
      <c r="J359" s="221"/>
      <c r="K359" s="221"/>
      <c r="L359" s="221"/>
      <c r="M359" s="221"/>
      <c r="N359" s="243"/>
      <c r="O359" s="221"/>
      <c r="P359" s="221"/>
      <c r="Q359" s="221"/>
      <c r="R359" s="221"/>
      <c r="S359" s="221"/>
      <c r="T359" s="221"/>
      <c r="U359" s="221"/>
      <c r="V359" s="221"/>
      <c r="W359" s="221"/>
      <c r="X359" s="221"/>
      <c r="Y359" s="221"/>
      <c r="Z359" s="221"/>
      <c r="AA359" s="221"/>
      <c r="AB359" s="237"/>
      <c r="AC359" s="221"/>
      <c r="AD359" s="221"/>
      <c r="AE359" s="221"/>
      <c r="AF359" s="221"/>
      <c r="AG359" s="221"/>
      <c r="AH359" s="221"/>
      <c r="AI359" s="221"/>
      <c r="AN359" s="221"/>
      <c r="AP359" s="218"/>
    </row>
    <row r="360" spans="1:42">
      <c r="A360" s="221"/>
      <c r="B360" s="221"/>
      <c r="C360" s="221"/>
      <c r="D360" s="221"/>
      <c r="E360" s="221"/>
      <c r="F360" s="221"/>
      <c r="G360" s="221"/>
      <c r="H360" s="221"/>
      <c r="I360" s="221"/>
      <c r="J360" s="221"/>
      <c r="K360" s="221"/>
      <c r="L360" s="221"/>
      <c r="M360" s="221"/>
      <c r="N360" s="243"/>
      <c r="O360" s="221"/>
      <c r="P360" s="221"/>
      <c r="Q360" s="221"/>
      <c r="R360" s="221"/>
      <c r="S360" s="221"/>
      <c r="T360" s="221"/>
      <c r="U360" s="221"/>
      <c r="V360" s="221"/>
      <c r="W360" s="221"/>
      <c r="X360" s="221"/>
      <c r="Y360" s="221"/>
      <c r="Z360" s="221"/>
      <c r="AA360" s="221"/>
      <c r="AB360" s="237"/>
      <c r="AC360" s="221"/>
      <c r="AD360" s="221"/>
      <c r="AE360" s="221"/>
      <c r="AF360" s="221"/>
      <c r="AG360" s="221"/>
      <c r="AH360" s="221"/>
      <c r="AI360" s="221"/>
      <c r="AN360" s="221"/>
      <c r="AP360" s="218"/>
    </row>
    <row r="361" spans="1:42">
      <c r="A361" s="221"/>
      <c r="B361" s="221"/>
      <c r="C361" s="221"/>
      <c r="D361" s="221"/>
      <c r="E361" s="221"/>
      <c r="F361" s="221"/>
      <c r="G361" s="221"/>
      <c r="H361" s="221"/>
      <c r="I361" s="221"/>
      <c r="J361" s="221"/>
      <c r="K361" s="221"/>
      <c r="L361" s="221"/>
      <c r="M361" s="221"/>
      <c r="N361" s="243"/>
      <c r="O361" s="221"/>
      <c r="P361" s="221"/>
      <c r="Q361" s="221"/>
      <c r="R361" s="221"/>
      <c r="S361" s="221"/>
      <c r="T361" s="221"/>
      <c r="U361" s="221"/>
      <c r="V361" s="221"/>
      <c r="W361" s="221"/>
      <c r="X361" s="221"/>
      <c r="Y361" s="221"/>
      <c r="Z361" s="221"/>
      <c r="AA361" s="221"/>
      <c r="AB361" s="237"/>
      <c r="AC361" s="221"/>
      <c r="AD361" s="221"/>
      <c r="AE361" s="221"/>
      <c r="AF361" s="221"/>
      <c r="AG361" s="221"/>
      <c r="AH361" s="221"/>
      <c r="AI361" s="221"/>
      <c r="AN361" s="221"/>
      <c r="AP361" s="218"/>
    </row>
    <row r="362" spans="1:42">
      <c r="A362" s="221"/>
      <c r="B362" s="221"/>
      <c r="C362" s="221"/>
      <c r="D362" s="221"/>
      <c r="E362" s="221"/>
      <c r="F362" s="221"/>
      <c r="G362" s="221"/>
      <c r="H362" s="221"/>
      <c r="I362" s="221"/>
      <c r="J362" s="221"/>
      <c r="K362" s="221"/>
      <c r="L362" s="221"/>
      <c r="M362" s="221"/>
      <c r="N362" s="243"/>
      <c r="O362" s="221"/>
      <c r="P362" s="221"/>
      <c r="Q362" s="221"/>
      <c r="R362" s="221"/>
      <c r="S362" s="221"/>
      <c r="T362" s="221"/>
      <c r="U362" s="221"/>
      <c r="V362" s="221"/>
      <c r="W362" s="221"/>
      <c r="X362" s="221"/>
      <c r="Y362" s="221"/>
      <c r="Z362" s="221"/>
      <c r="AA362" s="221"/>
      <c r="AB362" s="237"/>
      <c r="AC362" s="221"/>
      <c r="AD362" s="221"/>
      <c r="AE362" s="221"/>
      <c r="AF362" s="221"/>
      <c r="AG362" s="221"/>
      <c r="AH362" s="221"/>
      <c r="AI362" s="221"/>
      <c r="AN362" s="221"/>
      <c r="AP362" s="218"/>
    </row>
    <row r="363" spans="1:42">
      <c r="A363" s="221"/>
      <c r="B363" s="221"/>
      <c r="C363" s="221"/>
      <c r="D363" s="221"/>
      <c r="E363" s="221"/>
      <c r="F363" s="221"/>
      <c r="G363" s="221"/>
      <c r="H363" s="221"/>
      <c r="I363" s="221"/>
      <c r="J363" s="221"/>
      <c r="K363" s="221"/>
      <c r="L363" s="221"/>
      <c r="M363" s="221"/>
      <c r="N363" s="243"/>
      <c r="O363" s="221"/>
      <c r="P363" s="221"/>
      <c r="Q363" s="221"/>
      <c r="R363" s="221"/>
      <c r="S363" s="221"/>
      <c r="T363" s="221"/>
      <c r="U363" s="221"/>
      <c r="V363" s="221"/>
      <c r="W363" s="221"/>
      <c r="X363" s="221"/>
      <c r="Y363" s="221"/>
      <c r="Z363" s="221"/>
      <c r="AA363" s="221"/>
      <c r="AB363" s="237"/>
      <c r="AC363" s="221"/>
      <c r="AD363" s="221"/>
      <c r="AE363" s="221"/>
      <c r="AF363" s="221"/>
      <c r="AG363" s="221"/>
      <c r="AH363" s="221"/>
      <c r="AI363" s="221"/>
      <c r="AN363" s="221"/>
      <c r="AP363" s="218"/>
    </row>
    <row r="364" spans="1:42">
      <c r="A364" s="221"/>
      <c r="B364" s="221"/>
      <c r="C364" s="221"/>
      <c r="D364" s="221"/>
      <c r="E364" s="221"/>
      <c r="F364" s="221"/>
      <c r="G364" s="221"/>
      <c r="H364" s="221"/>
      <c r="I364" s="221"/>
      <c r="J364" s="221"/>
      <c r="K364" s="221"/>
      <c r="L364" s="221"/>
      <c r="M364" s="221"/>
      <c r="N364" s="243"/>
      <c r="O364" s="221"/>
      <c r="P364" s="221"/>
      <c r="Q364" s="221"/>
      <c r="R364" s="221"/>
      <c r="S364" s="221"/>
      <c r="T364" s="221"/>
      <c r="U364" s="221"/>
      <c r="V364" s="221"/>
      <c r="W364" s="221"/>
      <c r="X364" s="221"/>
      <c r="Y364" s="221"/>
      <c r="Z364" s="221"/>
      <c r="AA364" s="221"/>
      <c r="AB364" s="237"/>
      <c r="AC364" s="221"/>
      <c r="AD364" s="221"/>
      <c r="AE364" s="221"/>
      <c r="AF364" s="221"/>
      <c r="AG364" s="221"/>
      <c r="AH364" s="221"/>
      <c r="AI364" s="221"/>
      <c r="AN364" s="221"/>
      <c r="AP364" s="218"/>
    </row>
    <row r="365" spans="1:42">
      <c r="A365" s="221"/>
      <c r="B365" s="221"/>
      <c r="C365" s="221"/>
      <c r="D365" s="221"/>
      <c r="E365" s="221"/>
      <c r="F365" s="221"/>
      <c r="G365" s="221"/>
      <c r="H365" s="221"/>
      <c r="I365" s="221"/>
      <c r="J365" s="221"/>
      <c r="K365" s="221"/>
      <c r="L365" s="221"/>
      <c r="M365" s="221"/>
      <c r="N365" s="243"/>
      <c r="O365" s="221"/>
      <c r="P365" s="221"/>
      <c r="Q365" s="221"/>
      <c r="R365" s="221"/>
      <c r="S365" s="221"/>
      <c r="T365" s="221"/>
      <c r="U365" s="221"/>
      <c r="V365" s="221"/>
      <c r="W365" s="221"/>
      <c r="X365" s="221"/>
      <c r="Y365" s="221"/>
      <c r="Z365" s="221"/>
      <c r="AA365" s="221"/>
      <c r="AB365" s="237"/>
      <c r="AC365" s="221"/>
      <c r="AD365" s="221"/>
      <c r="AE365" s="221"/>
      <c r="AF365" s="221"/>
      <c r="AG365" s="221"/>
      <c r="AH365" s="221"/>
      <c r="AI365" s="221"/>
      <c r="AN365" s="221"/>
      <c r="AP365" s="218"/>
    </row>
    <row r="366" spans="1:42">
      <c r="A366" s="221"/>
      <c r="B366" s="221"/>
      <c r="C366" s="221"/>
      <c r="D366" s="221"/>
      <c r="E366" s="221"/>
      <c r="F366" s="221"/>
      <c r="G366" s="221"/>
      <c r="H366" s="221"/>
      <c r="I366" s="221"/>
      <c r="J366" s="221"/>
      <c r="K366" s="221"/>
      <c r="L366" s="221"/>
      <c r="M366" s="221"/>
      <c r="N366" s="243"/>
      <c r="O366" s="221"/>
      <c r="P366" s="221"/>
      <c r="Q366" s="221"/>
      <c r="R366" s="221"/>
      <c r="S366" s="221"/>
      <c r="T366" s="221"/>
      <c r="U366" s="221"/>
      <c r="V366" s="221"/>
      <c r="W366" s="221"/>
      <c r="X366" s="221"/>
      <c r="Y366" s="221"/>
      <c r="Z366" s="221"/>
      <c r="AA366" s="221"/>
      <c r="AB366" s="237"/>
      <c r="AC366" s="221"/>
      <c r="AD366" s="221"/>
      <c r="AE366" s="221"/>
      <c r="AF366" s="221"/>
      <c r="AG366" s="221"/>
      <c r="AH366" s="221"/>
      <c r="AI366" s="221"/>
      <c r="AN366" s="221"/>
      <c r="AP366" s="218"/>
    </row>
    <row r="367" spans="1:42">
      <c r="A367" s="221"/>
      <c r="B367" s="221"/>
      <c r="C367" s="221"/>
      <c r="D367" s="221"/>
      <c r="E367" s="221"/>
      <c r="F367" s="221"/>
      <c r="G367" s="221"/>
      <c r="H367" s="221"/>
      <c r="I367" s="221"/>
      <c r="J367" s="221"/>
      <c r="K367" s="221"/>
      <c r="L367" s="221"/>
      <c r="M367" s="221"/>
      <c r="N367" s="243"/>
      <c r="O367" s="221"/>
      <c r="P367" s="221"/>
      <c r="Q367" s="221"/>
      <c r="R367" s="221"/>
      <c r="S367" s="221"/>
      <c r="T367" s="221"/>
      <c r="U367" s="221"/>
      <c r="V367" s="221"/>
      <c r="W367" s="221"/>
      <c r="X367" s="221"/>
      <c r="Y367" s="221"/>
      <c r="Z367" s="221"/>
      <c r="AA367" s="221"/>
      <c r="AB367" s="237"/>
      <c r="AC367" s="221"/>
      <c r="AD367" s="221"/>
      <c r="AE367" s="221"/>
      <c r="AF367" s="221"/>
      <c r="AG367" s="221"/>
      <c r="AH367" s="221"/>
      <c r="AI367" s="221"/>
      <c r="AN367" s="221"/>
      <c r="AP367" s="218"/>
    </row>
    <row r="368" spans="1:42">
      <c r="A368" s="221"/>
      <c r="B368" s="221"/>
      <c r="C368" s="221"/>
      <c r="D368" s="221"/>
      <c r="E368" s="221"/>
      <c r="F368" s="221"/>
      <c r="G368" s="221"/>
      <c r="H368" s="221"/>
      <c r="I368" s="221"/>
      <c r="J368" s="221"/>
      <c r="K368" s="221"/>
      <c r="L368" s="221"/>
      <c r="M368" s="221"/>
      <c r="N368" s="243"/>
      <c r="O368" s="221"/>
      <c r="P368" s="221"/>
      <c r="Q368" s="221"/>
      <c r="R368" s="221"/>
      <c r="S368" s="221"/>
      <c r="T368" s="221"/>
      <c r="U368" s="221"/>
      <c r="V368" s="221"/>
      <c r="W368" s="221"/>
      <c r="X368" s="221"/>
      <c r="Y368" s="221"/>
      <c r="Z368" s="221"/>
      <c r="AA368" s="221"/>
      <c r="AB368" s="237"/>
      <c r="AC368" s="221"/>
      <c r="AD368" s="221"/>
      <c r="AE368" s="221"/>
      <c r="AF368" s="221"/>
      <c r="AG368" s="221"/>
      <c r="AH368" s="221"/>
      <c r="AI368" s="221"/>
      <c r="AN368" s="221"/>
      <c r="AP368" s="218"/>
    </row>
    <row r="369" spans="1:42">
      <c r="A369" s="221"/>
      <c r="B369" s="221"/>
      <c r="C369" s="221"/>
      <c r="D369" s="221"/>
      <c r="E369" s="221"/>
      <c r="F369" s="221"/>
      <c r="G369" s="221"/>
      <c r="H369" s="221"/>
      <c r="I369" s="221"/>
      <c r="J369" s="221"/>
      <c r="K369" s="221"/>
      <c r="L369" s="221"/>
      <c r="M369" s="221"/>
      <c r="N369" s="243"/>
      <c r="O369" s="221"/>
      <c r="P369" s="221"/>
      <c r="Q369" s="221"/>
      <c r="R369" s="221"/>
      <c r="S369" s="221"/>
      <c r="T369" s="221"/>
      <c r="U369" s="221"/>
      <c r="V369" s="221"/>
      <c r="W369" s="221"/>
      <c r="X369" s="221"/>
      <c r="Y369" s="221"/>
      <c r="Z369" s="221"/>
      <c r="AA369" s="221"/>
      <c r="AB369" s="237"/>
      <c r="AC369" s="221"/>
      <c r="AD369" s="221"/>
      <c r="AE369" s="221"/>
      <c r="AF369" s="221"/>
      <c r="AG369" s="221"/>
      <c r="AH369" s="221"/>
      <c r="AI369" s="221"/>
      <c r="AN369" s="221"/>
      <c r="AP369" s="218"/>
    </row>
    <row r="370" spans="1:42">
      <c r="A370" s="221"/>
      <c r="B370" s="221"/>
      <c r="C370" s="221"/>
      <c r="D370" s="221"/>
      <c r="E370" s="221"/>
      <c r="F370" s="221"/>
      <c r="G370" s="221"/>
      <c r="H370" s="221"/>
      <c r="I370" s="221"/>
      <c r="J370" s="221"/>
      <c r="K370" s="221"/>
      <c r="L370" s="221"/>
      <c r="M370" s="221"/>
      <c r="N370" s="243"/>
      <c r="O370" s="221"/>
      <c r="P370" s="221"/>
      <c r="Q370" s="221"/>
      <c r="R370" s="221"/>
      <c r="S370" s="221"/>
      <c r="T370" s="221"/>
      <c r="U370" s="221"/>
      <c r="V370" s="221"/>
      <c r="W370" s="221"/>
      <c r="X370" s="221"/>
      <c r="Y370" s="221"/>
      <c r="Z370" s="221"/>
      <c r="AA370" s="221"/>
      <c r="AB370" s="237"/>
      <c r="AC370" s="221"/>
      <c r="AD370" s="221"/>
      <c r="AE370" s="221"/>
      <c r="AF370" s="221"/>
      <c r="AG370" s="221"/>
      <c r="AH370" s="221"/>
      <c r="AI370" s="221"/>
      <c r="AN370" s="221"/>
      <c r="AP370" s="218"/>
    </row>
    <row r="371" spans="1:42">
      <c r="A371" s="221"/>
      <c r="B371" s="221"/>
      <c r="C371" s="221"/>
      <c r="D371" s="221"/>
      <c r="E371" s="221"/>
      <c r="F371" s="221"/>
      <c r="G371" s="221"/>
      <c r="H371" s="221"/>
      <c r="I371" s="221"/>
      <c r="J371" s="221"/>
      <c r="K371" s="221"/>
      <c r="L371" s="221"/>
      <c r="M371" s="221"/>
      <c r="N371" s="243"/>
      <c r="O371" s="221"/>
      <c r="P371" s="221"/>
      <c r="Q371" s="221"/>
      <c r="R371" s="221"/>
      <c r="S371" s="221"/>
      <c r="T371" s="221"/>
      <c r="U371" s="221"/>
      <c r="V371" s="221"/>
      <c r="W371" s="221"/>
      <c r="X371" s="221"/>
      <c r="Y371" s="221"/>
      <c r="Z371" s="221"/>
      <c r="AA371" s="221"/>
      <c r="AB371" s="237"/>
      <c r="AC371" s="221"/>
      <c r="AD371" s="221"/>
      <c r="AE371" s="221"/>
      <c r="AF371" s="221"/>
      <c r="AG371" s="221"/>
      <c r="AH371" s="221"/>
      <c r="AI371" s="221"/>
      <c r="AN371" s="221"/>
      <c r="AP371" s="218"/>
    </row>
    <row r="372" spans="1:42">
      <c r="A372" s="221"/>
      <c r="B372" s="221"/>
      <c r="C372" s="221"/>
      <c r="D372" s="221"/>
      <c r="E372" s="221"/>
      <c r="F372" s="221"/>
      <c r="G372" s="221"/>
      <c r="H372" s="221"/>
      <c r="I372" s="221"/>
      <c r="J372" s="221"/>
      <c r="K372" s="221"/>
      <c r="L372" s="221"/>
      <c r="M372" s="221"/>
      <c r="N372" s="243"/>
      <c r="O372" s="221"/>
      <c r="P372" s="221"/>
      <c r="Q372" s="221"/>
      <c r="R372" s="221"/>
      <c r="S372" s="221"/>
      <c r="T372" s="221"/>
      <c r="U372" s="221"/>
      <c r="V372" s="221"/>
      <c r="W372" s="221"/>
      <c r="X372" s="221"/>
      <c r="Y372" s="221"/>
      <c r="Z372" s="221"/>
      <c r="AA372" s="221"/>
      <c r="AB372" s="237"/>
      <c r="AC372" s="221"/>
      <c r="AD372" s="221"/>
      <c r="AE372" s="221"/>
      <c r="AF372" s="221"/>
      <c r="AG372" s="221"/>
      <c r="AH372" s="221"/>
      <c r="AI372" s="221"/>
      <c r="AN372" s="221"/>
      <c r="AP372" s="218"/>
    </row>
    <row r="373" spans="1:42">
      <c r="A373" s="221"/>
      <c r="B373" s="221"/>
      <c r="C373" s="221"/>
      <c r="D373" s="221"/>
      <c r="E373" s="221"/>
      <c r="F373" s="221"/>
      <c r="G373" s="221"/>
      <c r="H373" s="221"/>
      <c r="I373" s="221"/>
      <c r="J373" s="221"/>
      <c r="K373" s="221"/>
      <c r="L373" s="221"/>
      <c r="M373" s="221"/>
      <c r="N373" s="243"/>
      <c r="O373" s="221"/>
      <c r="P373" s="221"/>
      <c r="Q373" s="221"/>
      <c r="R373" s="221"/>
      <c r="S373" s="221"/>
      <c r="T373" s="221"/>
      <c r="U373" s="221"/>
      <c r="V373" s="221"/>
      <c r="W373" s="221"/>
      <c r="X373" s="221"/>
      <c r="Y373" s="221"/>
      <c r="Z373" s="221"/>
      <c r="AA373" s="221"/>
      <c r="AB373" s="237"/>
      <c r="AC373" s="221"/>
      <c r="AD373" s="221"/>
      <c r="AE373" s="221"/>
      <c r="AF373" s="221"/>
      <c r="AG373" s="221"/>
      <c r="AH373" s="221"/>
      <c r="AI373" s="221"/>
      <c r="AN373" s="221"/>
      <c r="AP373" s="218"/>
    </row>
    <row r="374" spans="1:42">
      <c r="A374" s="221"/>
      <c r="B374" s="221"/>
      <c r="C374" s="221"/>
      <c r="D374" s="221"/>
      <c r="E374" s="221"/>
      <c r="F374" s="221"/>
      <c r="G374" s="221"/>
      <c r="H374" s="221"/>
      <c r="I374" s="221"/>
      <c r="J374" s="221"/>
      <c r="K374" s="221"/>
      <c r="L374" s="221"/>
      <c r="M374" s="221"/>
      <c r="N374" s="243"/>
      <c r="O374" s="221"/>
      <c r="P374" s="221"/>
      <c r="Q374" s="221"/>
      <c r="R374" s="221"/>
      <c r="S374" s="221"/>
      <c r="T374" s="221"/>
      <c r="U374" s="221"/>
      <c r="V374" s="221"/>
      <c r="W374" s="221"/>
      <c r="X374" s="221"/>
      <c r="Y374" s="221"/>
      <c r="Z374" s="221"/>
      <c r="AA374" s="221"/>
      <c r="AB374" s="237"/>
      <c r="AC374" s="221"/>
      <c r="AD374" s="221"/>
      <c r="AE374" s="221"/>
      <c r="AF374" s="221"/>
      <c r="AG374" s="221"/>
      <c r="AH374" s="221"/>
      <c r="AI374" s="221"/>
      <c r="AN374" s="221"/>
      <c r="AP374" s="218"/>
    </row>
    <row r="375" spans="1:42">
      <c r="A375" s="221"/>
      <c r="B375" s="221"/>
      <c r="C375" s="221"/>
      <c r="D375" s="221"/>
      <c r="E375" s="221"/>
      <c r="F375" s="221"/>
      <c r="G375" s="221"/>
      <c r="H375" s="221"/>
      <c r="I375" s="221"/>
      <c r="J375" s="221"/>
      <c r="K375" s="221"/>
      <c r="L375" s="221"/>
      <c r="M375" s="221"/>
      <c r="N375" s="243"/>
      <c r="O375" s="221"/>
      <c r="P375" s="221"/>
      <c r="Q375" s="221"/>
      <c r="R375" s="221"/>
      <c r="S375" s="221"/>
      <c r="T375" s="221"/>
      <c r="U375" s="221"/>
      <c r="V375" s="221"/>
      <c r="W375" s="221"/>
      <c r="X375" s="221"/>
      <c r="Y375" s="221"/>
      <c r="Z375" s="221"/>
      <c r="AA375" s="221"/>
      <c r="AB375" s="237"/>
      <c r="AC375" s="221"/>
      <c r="AD375" s="221"/>
      <c r="AE375" s="221"/>
      <c r="AF375" s="221"/>
      <c r="AG375" s="221"/>
      <c r="AH375" s="221"/>
      <c r="AI375" s="221"/>
      <c r="AN375" s="221"/>
      <c r="AP375" s="218"/>
    </row>
    <row r="376" spans="1:42">
      <c r="A376" s="221"/>
      <c r="B376" s="221"/>
      <c r="C376" s="221"/>
      <c r="D376" s="221"/>
      <c r="E376" s="221"/>
      <c r="F376" s="221"/>
      <c r="G376" s="221"/>
      <c r="H376" s="221"/>
      <c r="I376" s="221"/>
      <c r="J376" s="221"/>
      <c r="K376" s="221"/>
      <c r="L376" s="221"/>
      <c r="M376" s="221"/>
      <c r="N376" s="243"/>
      <c r="O376" s="221"/>
      <c r="P376" s="221"/>
      <c r="Q376" s="221"/>
      <c r="R376" s="221"/>
      <c r="S376" s="221"/>
      <c r="T376" s="221"/>
      <c r="U376" s="221"/>
      <c r="V376" s="221"/>
      <c r="W376" s="221"/>
      <c r="X376" s="221"/>
      <c r="Y376" s="221"/>
      <c r="Z376" s="221"/>
      <c r="AA376" s="221"/>
      <c r="AB376" s="237"/>
      <c r="AC376" s="221"/>
      <c r="AD376" s="221"/>
      <c r="AE376" s="221"/>
      <c r="AF376" s="221"/>
      <c r="AG376" s="221"/>
      <c r="AH376" s="221"/>
      <c r="AI376" s="221"/>
      <c r="AN376" s="221"/>
      <c r="AP376" s="218"/>
    </row>
    <row r="377" spans="1:42">
      <c r="A377" s="221"/>
      <c r="B377" s="221"/>
      <c r="C377" s="221"/>
      <c r="D377" s="221"/>
      <c r="E377" s="221"/>
      <c r="F377" s="221"/>
      <c r="G377" s="221"/>
      <c r="H377" s="221"/>
      <c r="I377" s="221"/>
      <c r="J377" s="221"/>
      <c r="K377" s="221"/>
      <c r="L377" s="221"/>
      <c r="M377" s="221"/>
      <c r="N377" s="243"/>
      <c r="O377" s="221"/>
      <c r="P377" s="221"/>
      <c r="Q377" s="221"/>
      <c r="R377" s="221"/>
      <c r="S377" s="221"/>
      <c r="T377" s="221"/>
      <c r="U377" s="221"/>
      <c r="V377" s="221"/>
      <c r="W377" s="221"/>
      <c r="X377" s="221"/>
      <c r="Y377" s="221"/>
      <c r="Z377" s="221"/>
      <c r="AA377" s="221"/>
      <c r="AB377" s="237"/>
      <c r="AC377" s="221"/>
      <c r="AD377" s="221"/>
      <c r="AE377" s="221"/>
      <c r="AF377" s="221"/>
      <c r="AG377" s="221"/>
      <c r="AH377" s="221"/>
      <c r="AI377" s="221"/>
      <c r="AN377" s="221"/>
      <c r="AP377" s="218"/>
    </row>
    <row r="378" spans="1:42">
      <c r="A378" s="221"/>
      <c r="B378" s="221"/>
      <c r="C378" s="221"/>
      <c r="D378" s="221"/>
      <c r="E378" s="221"/>
      <c r="F378" s="221"/>
      <c r="G378" s="221"/>
      <c r="H378" s="221"/>
      <c r="I378" s="221"/>
      <c r="J378" s="221"/>
      <c r="K378" s="221"/>
      <c r="L378" s="221"/>
      <c r="M378" s="221"/>
      <c r="N378" s="243"/>
      <c r="O378" s="221"/>
      <c r="P378" s="221"/>
      <c r="Q378" s="221"/>
      <c r="R378" s="221"/>
      <c r="S378" s="221"/>
      <c r="T378" s="221"/>
      <c r="U378" s="221"/>
      <c r="V378" s="221"/>
      <c r="W378" s="221"/>
      <c r="X378" s="221"/>
      <c r="Y378" s="221"/>
      <c r="Z378" s="221"/>
      <c r="AA378" s="221"/>
      <c r="AB378" s="237"/>
      <c r="AC378" s="221"/>
      <c r="AD378" s="221"/>
      <c r="AE378" s="221"/>
      <c r="AF378" s="221"/>
      <c r="AG378" s="221"/>
      <c r="AH378" s="221"/>
      <c r="AI378" s="221"/>
      <c r="AN378" s="221"/>
      <c r="AP378" s="218"/>
    </row>
    <row r="379" spans="1:42">
      <c r="A379" s="221"/>
      <c r="B379" s="221"/>
      <c r="C379" s="221"/>
      <c r="D379" s="221"/>
      <c r="E379" s="221"/>
      <c r="F379" s="221"/>
      <c r="G379" s="221"/>
      <c r="H379" s="221"/>
      <c r="I379" s="221"/>
      <c r="J379" s="221"/>
      <c r="K379" s="221"/>
      <c r="L379" s="221"/>
      <c r="M379" s="221"/>
      <c r="N379" s="243"/>
      <c r="O379" s="221"/>
      <c r="P379" s="221"/>
      <c r="Q379" s="221"/>
      <c r="R379" s="221"/>
      <c r="S379" s="221"/>
      <c r="T379" s="221"/>
      <c r="U379" s="221"/>
      <c r="V379" s="221"/>
      <c r="W379" s="221"/>
      <c r="X379" s="221"/>
      <c r="Y379" s="221"/>
      <c r="Z379" s="221"/>
      <c r="AA379" s="221"/>
      <c r="AB379" s="237"/>
      <c r="AC379" s="221"/>
      <c r="AD379" s="221"/>
      <c r="AE379" s="221"/>
      <c r="AF379" s="221"/>
      <c r="AG379" s="221"/>
      <c r="AH379" s="221"/>
      <c r="AI379" s="221"/>
      <c r="AN379" s="221"/>
      <c r="AP379" s="218"/>
    </row>
    <row r="380" spans="1:42">
      <c r="A380" s="221"/>
      <c r="B380" s="221"/>
      <c r="C380" s="221"/>
      <c r="D380" s="221"/>
      <c r="E380" s="221"/>
      <c r="F380" s="221"/>
      <c r="G380" s="221"/>
      <c r="H380" s="221"/>
      <c r="I380" s="221"/>
      <c r="J380" s="221"/>
      <c r="K380" s="221"/>
      <c r="L380" s="221"/>
      <c r="M380" s="221"/>
      <c r="N380" s="243"/>
      <c r="O380" s="221"/>
      <c r="P380" s="221"/>
      <c r="Q380" s="221"/>
      <c r="R380" s="221"/>
      <c r="S380" s="221"/>
      <c r="T380" s="221"/>
      <c r="U380" s="221"/>
      <c r="V380" s="221"/>
      <c r="W380" s="221"/>
      <c r="X380" s="221"/>
      <c r="Y380" s="221"/>
      <c r="Z380" s="221"/>
      <c r="AA380" s="221"/>
      <c r="AB380" s="237"/>
      <c r="AC380" s="221"/>
      <c r="AD380" s="221"/>
      <c r="AE380" s="221"/>
      <c r="AF380" s="221"/>
      <c r="AG380" s="221"/>
      <c r="AH380" s="221"/>
      <c r="AI380" s="221"/>
      <c r="AN380" s="221"/>
      <c r="AP380" s="218"/>
    </row>
    <row r="381" spans="1:42">
      <c r="A381" s="221"/>
      <c r="B381" s="221"/>
      <c r="C381" s="221"/>
      <c r="D381" s="221"/>
      <c r="E381" s="221"/>
      <c r="F381" s="221"/>
      <c r="G381" s="221"/>
      <c r="H381" s="221"/>
      <c r="I381" s="221"/>
      <c r="J381" s="221"/>
      <c r="K381" s="221"/>
      <c r="L381" s="221"/>
      <c r="M381" s="221"/>
      <c r="N381" s="243"/>
      <c r="O381" s="221"/>
      <c r="P381" s="221"/>
      <c r="Q381" s="221"/>
      <c r="R381" s="221"/>
      <c r="S381" s="221"/>
      <c r="T381" s="221"/>
      <c r="U381" s="221"/>
      <c r="V381" s="221"/>
      <c r="W381" s="221"/>
      <c r="X381" s="221"/>
      <c r="Y381" s="221"/>
      <c r="Z381" s="221"/>
      <c r="AA381" s="221"/>
      <c r="AB381" s="237"/>
      <c r="AC381" s="221"/>
      <c r="AD381" s="221"/>
      <c r="AE381" s="221"/>
      <c r="AF381" s="221"/>
      <c r="AG381" s="221"/>
      <c r="AH381" s="221"/>
      <c r="AI381" s="221"/>
      <c r="AN381" s="221"/>
      <c r="AP381" s="218"/>
    </row>
    <row r="382" spans="1:42">
      <c r="A382" s="221"/>
      <c r="B382" s="221"/>
      <c r="C382" s="221"/>
      <c r="D382" s="221"/>
      <c r="E382" s="221"/>
      <c r="F382" s="221"/>
      <c r="G382" s="221"/>
      <c r="H382" s="221"/>
      <c r="I382" s="221"/>
      <c r="J382" s="221"/>
      <c r="K382" s="221"/>
      <c r="L382" s="221"/>
      <c r="M382" s="221"/>
      <c r="N382" s="243"/>
      <c r="O382" s="221"/>
      <c r="P382" s="221"/>
      <c r="Q382" s="221"/>
      <c r="R382" s="221"/>
      <c r="S382" s="221"/>
      <c r="T382" s="221"/>
      <c r="U382" s="221"/>
      <c r="V382" s="221"/>
      <c r="W382" s="221"/>
      <c r="X382" s="221"/>
      <c r="Y382" s="221"/>
      <c r="Z382" s="221"/>
      <c r="AA382" s="221"/>
      <c r="AB382" s="237"/>
      <c r="AC382" s="221"/>
      <c r="AD382" s="221"/>
      <c r="AE382" s="221"/>
      <c r="AF382" s="221"/>
      <c r="AG382" s="221"/>
      <c r="AH382" s="221"/>
      <c r="AI382" s="221"/>
      <c r="AN382" s="221"/>
      <c r="AP382" s="218"/>
    </row>
    <row r="383" spans="1:42">
      <c r="A383" s="221"/>
      <c r="B383" s="221"/>
      <c r="C383" s="221"/>
      <c r="D383" s="221"/>
      <c r="E383" s="221"/>
      <c r="F383" s="221"/>
      <c r="G383" s="221"/>
      <c r="H383" s="221"/>
      <c r="I383" s="221"/>
      <c r="J383" s="221"/>
      <c r="K383" s="221"/>
      <c r="L383" s="221"/>
      <c r="M383" s="221"/>
      <c r="N383" s="243"/>
      <c r="O383" s="221"/>
      <c r="P383" s="221"/>
      <c r="Q383" s="221"/>
      <c r="R383" s="221"/>
      <c r="S383" s="221"/>
      <c r="T383" s="221"/>
      <c r="U383" s="221"/>
      <c r="V383" s="221"/>
      <c r="W383" s="221"/>
      <c r="X383" s="221"/>
      <c r="Y383" s="221"/>
      <c r="Z383" s="221"/>
      <c r="AA383" s="221"/>
      <c r="AB383" s="237"/>
      <c r="AC383" s="221"/>
      <c r="AD383" s="221"/>
      <c r="AE383" s="221"/>
      <c r="AF383" s="221"/>
      <c r="AG383" s="221"/>
      <c r="AH383" s="221"/>
      <c r="AI383" s="221"/>
      <c r="AN383" s="221"/>
      <c r="AP383" s="218"/>
    </row>
    <row r="384" spans="1:42">
      <c r="A384" s="221"/>
      <c r="B384" s="221"/>
      <c r="C384" s="221"/>
      <c r="D384" s="221"/>
      <c r="E384" s="221"/>
      <c r="F384" s="221"/>
      <c r="G384" s="221"/>
      <c r="H384" s="221"/>
      <c r="I384" s="221"/>
      <c r="J384" s="221"/>
      <c r="K384" s="221"/>
      <c r="L384" s="221"/>
      <c r="M384" s="221"/>
      <c r="N384" s="243"/>
      <c r="O384" s="221"/>
      <c r="P384" s="221"/>
      <c r="Q384" s="221"/>
      <c r="R384" s="221"/>
      <c r="S384" s="221"/>
      <c r="T384" s="221"/>
      <c r="U384" s="221"/>
      <c r="V384" s="221"/>
      <c r="W384" s="221"/>
      <c r="X384" s="221"/>
      <c r="Y384" s="221"/>
      <c r="Z384" s="221"/>
      <c r="AA384" s="221"/>
      <c r="AB384" s="237"/>
      <c r="AC384" s="221"/>
      <c r="AD384" s="221"/>
      <c r="AE384" s="221"/>
      <c r="AF384" s="221"/>
      <c r="AG384" s="221"/>
      <c r="AH384" s="221"/>
      <c r="AI384" s="221"/>
      <c r="AN384" s="221"/>
      <c r="AP384" s="218"/>
    </row>
    <row r="385" spans="1:42">
      <c r="A385" s="221"/>
      <c r="B385" s="221"/>
      <c r="C385" s="221"/>
      <c r="D385" s="221"/>
      <c r="E385" s="221"/>
      <c r="F385" s="221"/>
      <c r="G385" s="221"/>
      <c r="H385" s="221"/>
      <c r="I385" s="221"/>
      <c r="J385" s="221"/>
      <c r="K385" s="221"/>
      <c r="L385" s="221"/>
      <c r="M385" s="221"/>
      <c r="N385" s="243"/>
      <c r="O385" s="221"/>
      <c r="P385" s="221"/>
      <c r="Q385" s="221"/>
      <c r="R385" s="221"/>
      <c r="S385" s="221"/>
      <c r="T385" s="221"/>
      <c r="U385" s="221"/>
      <c r="V385" s="221"/>
      <c r="W385" s="221"/>
      <c r="X385" s="221"/>
      <c r="Y385" s="221"/>
      <c r="Z385" s="221"/>
      <c r="AA385" s="221"/>
      <c r="AB385" s="237"/>
      <c r="AC385" s="221"/>
      <c r="AD385" s="221"/>
      <c r="AE385" s="221"/>
      <c r="AF385" s="221"/>
      <c r="AG385" s="221"/>
      <c r="AH385" s="221"/>
      <c r="AI385" s="221"/>
      <c r="AN385" s="221"/>
      <c r="AP385" s="218"/>
    </row>
    <row r="386" spans="1:42">
      <c r="A386" s="221"/>
      <c r="B386" s="221"/>
      <c r="C386" s="221"/>
      <c r="D386" s="221"/>
      <c r="E386" s="221"/>
      <c r="F386" s="221"/>
      <c r="G386" s="221"/>
      <c r="H386" s="221"/>
      <c r="I386" s="221"/>
      <c r="J386" s="221"/>
      <c r="K386" s="221"/>
      <c r="L386" s="221"/>
      <c r="M386" s="221"/>
      <c r="N386" s="243"/>
      <c r="O386" s="221"/>
      <c r="P386" s="221"/>
      <c r="Q386" s="221"/>
      <c r="R386" s="221"/>
      <c r="S386" s="221"/>
      <c r="T386" s="221"/>
      <c r="U386" s="221"/>
      <c r="V386" s="221"/>
      <c r="W386" s="221"/>
      <c r="X386" s="221"/>
      <c r="Y386" s="221"/>
      <c r="Z386" s="221"/>
      <c r="AA386" s="221"/>
      <c r="AB386" s="237"/>
      <c r="AC386" s="221"/>
      <c r="AD386" s="221"/>
      <c r="AE386" s="221"/>
      <c r="AF386" s="221"/>
      <c r="AG386" s="221"/>
      <c r="AH386" s="221"/>
      <c r="AI386" s="221"/>
      <c r="AN386" s="221"/>
      <c r="AP386" s="218"/>
    </row>
    <row r="387" spans="1:42">
      <c r="A387" s="221"/>
      <c r="B387" s="221"/>
      <c r="C387" s="221"/>
      <c r="D387" s="221"/>
      <c r="E387" s="221"/>
      <c r="F387" s="221"/>
      <c r="G387" s="221"/>
      <c r="H387" s="221"/>
      <c r="I387" s="221"/>
      <c r="J387" s="221"/>
      <c r="K387" s="221"/>
      <c r="L387" s="221"/>
      <c r="M387" s="221"/>
      <c r="N387" s="243"/>
      <c r="O387" s="221"/>
      <c r="P387" s="221"/>
      <c r="Q387" s="221"/>
      <c r="R387" s="221"/>
      <c r="S387" s="221"/>
      <c r="T387" s="221"/>
      <c r="U387" s="221"/>
      <c r="V387" s="221"/>
      <c r="W387" s="221"/>
      <c r="X387" s="221"/>
      <c r="Y387" s="221"/>
      <c r="Z387" s="221"/>
      <c r="AA387" s="221"/>
      <c r="AB387" s="237"/>
      <c r="AC387" s="221"/>
      <c r="AD387" s="221"/>
      <c r="AE387" s="221"/>
      <c r="AF387" s="221"/>
      <c r="AG387" s="221"/>
      <c r="AH387" s="221"/>
      <c r="AI387" s="221"/>
      <c r="AN387" s="221"/>
      <c r="AP387" s="218"/>
    </row>
    <row r="388" spans="1:42">
      <c r="A388" s="221"/>
      <c r="B388" s="221"/>
      <c r="C388" s="221"/>
      <c r="D388" s="221"/>
      <c r="E388" s="221"/>
      <c r="F388" s="221"/>
      <c r="G388" s="221"/>
      <c r="H388" s="221"/>
      <c r="I388" s="221"/>
      <c r="J388" s="221"/>
      <c r="K388" s="221"/>
      <c r="L388" s="221"/>
      <c r="M388" s="221"/>
      <c r="N388" s="243"/>
      <c r="O388" s="221"/>
      <c r="P388" s="221"/>
      <c r="Q388" s="221"/>
      <c r="R388" s="221"/>
      <c r="S388" s="221"/>
      <c r="T388" s="221"/>
      <c r="U388" s="221"/>
      <c r="V388" s="221"/>
      <c r="W388" s="221"/>
      <c r="X388" s="221"/>
      <c r="Y388" s="221"/>
      <c r="Z388" s="221"/>
      <c r="AA388" s="221"/>
      <c r="AB388" s="237"/>
      <c r="AC388" s="221"/>
      <c r="AD388" s="221"/>
      <c r="AE388" s="221"/>
      <c r="AF388" s="221"/>
      <c r="AG388" s="221"/>
      <c r="AH388" s="221"/>
      <c r="AI388" s="221"/>
      <c r="AN388" s="221"/>
      <c r="AP388" s="218"/>
    </row>
    <row r="389" spans="1:42">
      <c r="A389" s="221"/>
      <c r="B389" s="221"/>
      <c r="C389" s="221"/>
      <c r="D389" s="221"/>
      <c r="E389" s="221"/>
      <c r="F389" s="221"/>
      <c r="G389" s="221"/>
      <c r="H389" s="221"/>
      <c r="I389" s="221"/>
      <c r="J389" s="221"/>
      <c r="K389" s="221"/>
      <c r="L389" s="221"/>
      <c r="M389" s="221"/>
      <c r="N389" s="243"/>
      <c r="O389" s="221"/>
      <c r="P389" s="221"/>
      <c r="Q389" s="221"/>
      <c r="R389" s="221"/>
      <c r="S389" s="221"/>
      <c r="T389" s="221"/>
      <c r="U389" s="221"/>
      <c r="V389" s="221"/>
      <c r="W389" s="221"/>
      <c r="X389" s="221"/>
      <c r="Y389" s="221"/>
      <c r="Z389" s="221"/>
      <c r="AA389" s="221"/>
      <c r="AB389" s="237"/>
      <c r="AC389" s="221"/>
      <c r="AD389" s="221"/>
      <c r="AE389" s="221"/>
      <c r="AF389" s="221"/>
      <c r="AG389" s="221"/>
      <c r="AH389" s="221"/>
      <c r="AI389" s="221"/>
      <c r="AN389" s="221"/>
      <c r="AP389" s="218"/>
    </row>
    <row r="390" spans="1:42">
      <c r="A390" s="221"/>
      <c r="B390" s="221"/>
      <c r="C390" s="221"/>
      <c r="D390" s="221"/>
      <c r="E390" s="221"/>
      <c r="F390" s="221"/>
      <c r="G390" s="221"/>
      <c r="H390" s="221"/>
      <c r="I390" s="221"/>
      <c r="J390" s="221"/>
      <c r="K390" s="221"/>
      <c r="L390" s="221"/>
      <c r="M390" s="221"/>
      <c r="N390" s="243"/>
      <c r="O390" s="221"/>
      <c r="P390" s="221"/>
      <c r="Q390" s="221"/>
      <c r="R390" s="221"/>
      <c r="S390" s="221"/>
      <c r="T390" s="221"/>
      <c r="U390" s="221"/>
      <c r="V390" s="221"/>
      <c r="W390" s="221"/>
      <c r="X390" s="221"/>
      <c r="Y390" s="221"/>
      <c r="Z390" s="221"/>
      <c r="AA390" s="221"/>
      <c r="AB390" s="237"/>
      <c r="AC390" s="221"/>
      <c r="AD390" s="221"/>
      <c r="AE390" s="221"/>
      <c r="AF390" s="221"/>
      <c r="AG390" s="221"/>
      <c r="AH390" s="221"/>
      <c r="AI390" s="221"/>
      <c r="AN390" s="221"/>
      <c r="AP390" s="218"/>
    </row>
    <row r="391" spans="1:42">
      <c r="A391" s="221"/>
      <c r="B391" s="221"/>
      <c r="C391" s="221"/>
      <c r="D391" s="221"/>
      <c r="E391" s="221"/>
      <c r="F391" s="221"/>
      <c r="G391" s="221"/>
      <c r="H391" s="221"/>
      <c r="I391" s="221"/>
      <c r="J391" s="221"/>
      <c r="K391" s="221"/>
      <c r="L391" s="221"/>
      <c r="M391" s="221"/>
      <c r="N391" s="243"/>
      <c r="O391" s="221"/>
      <c r="P391" s="221"/>
      <c r="Q391" s="221"/>
      <c r="R391" s="221"/>
      <c r="S391" s="221"/>
      <c r="T391" s="221"/>
      <c r="U391" s="221"/>
      <c r="V391" s="221"/>
      <c r="W391" s="221"/>
      <c r="X391" s="221"/>
      <c r="Y391" s="221"/>
      <c r="Z391" s="221"/>
      <c r="AA391" s="221"/>
      <c r="AB391" s="237"/>
      <c r="AC391" s="221"/>
      <c r="AD391" s="221"/>
      <c r="AE391" s="221"/>
      <c r="AF391" s="221"/>
      <c r="AG391" s="221"/>
      <c r="AH391" s="221"/>
      <c r="AI391" s="221"/>
      <c r="AN391" s="221"/>
      <c r="AP391" s="218"/>
    </row>
    <row r="392" spans="1:42">
      <c r="A392" s="221"/>
      <c r="B392" s="221"/>
      <c r="C392" s="221"/>
      <c r="D392" s="221"/>
      <c r="E392" s="221"/>
      <c r="F392" s="221"/>
      <c r="G392" s="221"/>
      <c r="H392" s="221"/>
      <c r="I392" s="221"/>
      <c r="J392" s="221"/>
      <c r="K392" s="221"/>
      <c r="L392" s="221"/>
      <c r="M392" s="221"/>
      <c r="N392" s="243"/>
      <c r="O392" s="221"/>
      <c r="P392" s="221"/>
      <c r="Q392" s="221"/>
      <c r="R392" s="221"/>
      <c r="S392" s="221"/>
      <c r="T392" s="221"/>
      <c r="U392" s="221"/>
      <c r="V392" s="221"/>
      <c r="W392" s="221"/>
      <c r="X392" s="221"/>
      <c r="Y392" s="221"/>
      <c r="Z392" s="221"/>
      <c r="AA392" s="221"/>
      <c r="AB392" s="237"/>
      <c r="AC392" s="221"/>
      <c r="AD392" s="221"/>
      <c r="AE392" s="221"/>
      <c r="AF392" s="221"/>
      <c r="AG392" s="221"/>
      <c r="AH392" s="221"/>
      <c r="AI392" s="221"/>
      <c r="AN392" s="221"/>
      <c r="AP392" s="218"/>
    </row>
    <row r="393" spans="1:42">
      <c r="A393" s="221"/>
      <c r="B393" s="221"/>
      <c r="C393" s="221"/>
      <c r="D393" s="221"/>
      <c r="E393" s="221"/>
      <c r="F393" s="221"/>
      <c r="G393" s="221"/>
      <c r="H393" s="221"/>
      <c r="I393" s="221"/>
      <c r="J393" s="221"/>
      <c r="K393" s="221"/>
      <c r="L393" s="221"/>
      <c r="M393" s="221"/>
      <c r="N393" s="243"/>
      <c r="O393" s="221"/>
      <c r="P393" s="221"/>
      <c r="Q393" s="221"/>
      <c r="R393" s="221"/>
      <c r="S393" s="221"/>
      <c r="T393" s="221"/>
      <c r="U393" s="221"/>
      <c r="V393" s="221"/>
      <c r="W393" s="221"/>
      <c r="X393" s="221"/>
      <c r="Y393" s="221"/>
      <c r="Z393" s="221"/>
      <c r="AA393" s="221"/>
      <c r="AB393" s="237"/>
      <c r="AC393" s="221"/>
      <c r="AD393" s="221"/>
      <c r="AE393" s="221"/>
      <c r="AF393" s="221"/>
      <c r="AG393" s="221"/>
      <c r="AH393" s="221"/>
      <c r="AI393" s="221"/>
      <c r="AN393" s="221"/>
      <c r="AP393" s="218"/>
    </row>
    <row r="394" spans="1:42">
      <c r="A394" s="221"/>
      <c r="B394" s="221"/>
      <c r="C394" s="221"/>
      <c r="D394" s="221"/>
      <c r="E394" s="221"/>
      <c r="F394" s="221"/>
      <c r="G394" s="221"/>
      <c r="H394" s="221"/>
      <c r="I394" s="221"/>
      <c r="J394" s="221"/>
      <c r="K394" s="221"/>
      <c r="L394" s="221"/>
      <c r="M394" s="221"/>
      <c r="N394" s="243"/>
      <c r="O394" s="221"/>
      <c r="P394" s="221"/>
      <c r="Q394" s="221"/>
      <c r="R394" s="221"/>
      <c r="S394" s="221"/>
      <c r="T394" s="221"/>
      <c r="U394" s="221"/>
      <c r="V394" s="221"/>
      <c r="W394" s="221"/>
      <c r="X394" s="221"/>
      <c r="Y394" s="221"/>
      <c r="Z394" s="221"/>
      <c r="AA394" s="221"/>
      <c r="AB394" s="237"/>
      <c r="AC394" s="221"/>
      <c r="AD394" s="221"/>
      <c r="AE394" s="221"/>
      <c r="AF394" s="221"/>
      <c r="AG394" s="221"/>
      <c r="AH394" s="221"/>
      <c r="AI394" s="221"/>
      <c r="AN394" s="221"/>
      <c r="AP394" s="218"/>
    </row>
    <row r="395" spans="1:42">
      <c r="A395" s="221"/>
      <c r="B395" s="221"/>
      <c r="C395" s="221"/>
      <c r="D395" s="221"/>
      <c r="E395" s="221"/>
      <c r="F395" s="221"/>
      <c r="G395" s="221"/>
      <c r="H395" s="221"/>
      <c r="I395" s="221"/>
      <c r="J395" s="221"/>
      <c r="K395" s="221"/>
      <c r="L395" s="221"/>
      <c r="M395" s="221"/>
      <c r="N395" s="243"/>
      <c r="O395" s="221"/>
      <c r="P395" s="221"/>
      <c r="Q395" s="221"/>
      <c r="R395" s="221"/>
      <c r="S395" s="221"/>
      <c r="T395" s="221"/>
      <c r="U395" s="221"/>
      <c r="V395" s="221"/>
      <c r="W395" s="221"/>
      <c r="X395" s="221"/>
      <c r="Y395" s="221"/>
      <c r="Z395" s="221"/>
      <c r="AA395" s="221"/>
      <c r="AB395" s="237"/>
      <c r="AC395" s="221"/>
      <c r="AD395" s="221"/>
      <c r="AE395" s="221"/>
      <c r="AF395" s="221"/>
      <c r="AG395" s="221"/>
      <c r="AH395" s="221"/>
      <c r="AI395" s="221"/>
      <c r="AN395" s="221"/>
      <c r="AP395" s="218"/>
    </row>
    <row r="396" spans="1:42">
      <c r="A396" s="221"/>
      <c r="B396" s="221"/>
      <c r="C396" s="221"/>
      <c r="D396" s="221"/>
      <c r="E396" s="221"/>
      <c r="F396" s="221"/>
      <c r="G396" s="221"/>
      <c r="H396" s="221"/>
      <c r="I396" s="221"/>
      <c r="J396" s="221"/>
      <c r="K396" s="221"/>
      <c r="L396" s="221"/>
      <c r="M396" s="221"/>
      <c r="N396" s="243"/>
      <c r="O396" s="221"/>
      <c r="P396" s="221"/>
      <c r="Q396" s="221"/>
      <c r="R396" s="221"/>
      <c r="S396" s="221"/>
      <c r="T396" s="221"/>
      <c r="U396" s="221"/>
      <c r="V396" s="221"/>
      <c r="W396" s="221"/>
      <c r="X396" s="221"/>
      <c r="Y396" s="221"/>
      <c r="Z396" s="221"/>
      <c r="AA396" s="221"/>
      <c r="AB396" s="237"/>
      <c r="AC396" s="221"/>
      <c r="AD396" s="221"/>
      <c r="AE396" s="221"/>
      <c r="AF396" s="221"/>
      <c r="AG396" s="221"/>
      <c r="AH396" s="221"/>
      <c r="AI396" s="221"/>
      <c r="AN396" s="221"/>
      <c r="AP396" s="218"/>
    </row>
    <row r="397" spans="1:42">
      <c r="A397" s="221"/>
      <c r="B397" s="221"/>
      <c r="C397" s="221"/>
      <c r="D397" s="221"/>
      <c r="E397" s="221"/>
      <c r="F397" s="221"/>
      <c r="G397" s="221"/>
      <c r="H397" s="221"/>
      <c r="I397" s="221"/>
      <c r="J397" s="221"/>
      <c r="K397" s="221"/>
      <c r="L397" s="221"/>
      <c r="M397" s="221"/>
      <c r="N397" s="243"/>
      <c r="O397" s="221"/>
      <c r="P397" s="221"/>
      <c r="Q397" s="221"/>
      <c r="R397" s="221"/>
      <c r="S397" s="221"/>
      <c r="T397" s="221"/>
      <c r="U397" s="221"/>
      <c r="V397" s="221"/>
      <c r="W397" s="221"/>
      <c r="X397" s="221"/>
      <c r="Y397" s="221"/>
      <c r="Z397" s="221"/>
      <c r="AA397" s="221"/>
      <c r="AB397" s="237"/>
      <c r="AC397" s="221"/>
      <c r="AD397" s="221"/>
      <c r="AE397" s="221"/>
      <c r="AF397" s="221"/>
      <c r="AG397" s="221"/>
      <c r="AH397" s="221"/>
      <c r="AI397" s="221"/>
      <c r="AN397" s="221"/>
      <c r="AP397" s="218"/>
    </row>
    <row r="398" spans="1:42">
      <c r="A398" s="221"/>
      <c r="B398" s="221"/>
      <c r="C398" s="221"/>
      <c r="D398" s="221"/>
      <c r="E398" s="221"/>
      <c r="F398" s="221"/>
      <c r="G398" s="221"/>
      <c r="H398" s="221"/>
      <c r="I398" s="221"/>
      <c r="J398" s="221"/>
      <c r="K398" s="221"/>
      <c r="L398" s="221"/>
      <c r="M398" s="221"/>
      <c r="N398" s="243"/>
      <c r="O398" s="221"/>
      <c r="P398" s="221"/>
      <c r="Q398" s="221"/>
      <c r="R398" s="221"/>
      <c r="S398" s="221"/>
      <c r="T398" s="221"/>
      <c r="U398" s="221"/>
      <c r="V398" s="221"/>
      <c r="W398" s="221"/>
      <c r="X398" s="221"/>
      <c r="Y398" s="221"/>
      <c r="Z398" s="221"/>
      <c r="AA398" s="221"/>
      <c r="AB398" s="237"/>
      <c r="AC398" s="221"/>
      <c r="AD398" s="221"/>
      <c r="AE398" s="221"/>
      <c r="AF398" s="221"/>
      <c r="AG398" s="221"/>
      <c r="AH398" s="221"/>
      <c r="AI398" s="221"/>
      <c r="AN398" s="221"/>
      <c r="AP398" s="218"/>
    </row>
    <row r="399" spans="1:42">
      <c r="A399" s="221"/>
      <c r="B399" s="221"/>
      <c r="C399" s="221"/>
      <c r="D399" s="221"/>
      <c r="E399" s="221"/>
      <c r="F399" s="221"/>
      <c r="G399" s="221"/>
      <c r="H399" s="221"/>
      <c r="I399" s="221"/>
      <c r="J399" s="221"/>
      <c r="K399" s="221"/>
      <c r="L399" s="221"/>
      <c r="M399" s="221"/>
      <c r="N399" s="243"/>
      <c r="O399" s="221"/>
      <c r="P399" s="221"/>
      <c r="Q399" s="221"/>
      <c r="R399" s="221"/>
      <c r="S399" s="221"/>
      <c r="T399" s="221"/>
      <c r="U399" s="221"/>
      <c r="V399" s="221"/>
      <c r="W399" s="221"/>
      <c r="X399" s="221"/>
      <c r="Y399" s="221"/>
      <c r="Z399" s="221"/>
      <c r="AA399" s="221"/>
      <c r="AB399" s="237"/>
      <c r="AC399" s="221"/>
      <c r="AD399" s="221"/>
      <c r="AE399" s="221"/>
      <c r="AF399" s="221"/>
      <c r="AG399" s="221"/>
      <c r="AH399" s="221"/>
      <c r="AI399" s="221"/>
      <c r="AN399" s="221"/>
      <c r="AP399" s="218"/>
    </row>
    <row r="400" spans="1:42">
      <c r="A400" s="221"/>
      <c r="B400" s="221"/>
      <c r="C400" s="221"/>
      <c r="D400" s="221"/>
      <c r="E400" s="221"/>
      <c r="F400" s="221"/>
      <c r="G400" s="221"/>
      <c r="H400" s="221"/>
      <c r="I400" s="221"/>
      <c r="J400" s="221"/>
      <c r="K400" s="221"/>
      <c r="L400" s="221"/>
      <c r="M400" s="221"/>
      <c r="N400" s="243"/>
      <c r="O400" s="221"/>
      <c r="P400" s="221"/>
      <c r="Q400" s="221"/>
      <c r="R400" s="221"/>
      <c r="S400" s="221"/>
      <c r="T400" s="221"/>
      <c r="U400" s="221"/>
      <c r="V400" s="221"/>
      <c r="W400" s="221"/>
      <c r="X400" s="221"/>
      <c r="Y400" s="221"/>
      <c r="Z400" s="221"/>
      <c r="AA400" s="221"/>
      <c r="AB400" s="237"/>
      <c r="AC400" s="221"/>
      <c r="AD400" s="221"/>
      <c r="AE400" s="221"/>
      <c r="AF400" s="221"/>
      <c r="AG400" s="221"/>
      <c r="AH400" s="221"/>
      <c r="AI400" s="221"/>
      <c r="AN400" s="221"/>
      <c r="AP400" s="218"/>
    </row>
    <row r="401" spans="1:42">
      <c r="A401" s="221"/>
      <c r="B401" s="221"/>
      <c r="C401" s="221"/>
      <c r="D401" s="221"/>
      <c r="E401" s="221"/>
      <c r="F401" s="221"/>
      <c r="G401" s="221"/>
      <c r="H401" s="221"/>
      <c r="I401" s="221"/>
      <c r="J401" s="221"/>
      <c r="K401" s="221"/>
      <c r="L401" s="221"/>
      <c r="M401" s="221"/>
      <c r="N401" s="243"/>
      <c r="O401" s="221"/>
      <c r="P401" s="221"/>
      <c r="Q401" s="221"/>
      <c r="R401" s="221"/>
      <c r="S401" s="221"/>
      <c r="T401" s="221"/>
      <c r="U401" s="221"/>
      <c r="V401" s="221"/>
      <c r="W401" s="221"/>
      <c r="X401" s="221"/>
      <c r="Y401" s="221"/>
      <c r="Z401" s="221"/>
      <c r="AA401" s="221"/>
      <c r="AB401" s="237"/>
      <c r="AC401" s="221"/>
      <c r="AD401" s="221"/>
      <c r="AE401" s="221"/>
      <c r="AF401" s="221"/>
      <c r="AG401" s="221"/>
      <c r="AH401" s="221"/>
      <c r="AI401" s="221"/>
      <c r="AN401" s="221"/>
      <c r="AP401" s="218"/>
    </row>
    <row r="402" spans="1:42">
      <c r="A402" s="221"/>
      <c r="B402" s="221"/>
      <c r="C402" s="221"/>
      <c r="D402" s="221"/>
      <c r="E402" s="221"/>
      <c r="F402" s="221"/>
      <c r="G402" s="221"/>
      <c r="H402" s="221"/>
      <c r="I402" s="221"/>
      <c r="J402" s="221"/>
      <c r="K402" s="221"/>
      <c r="L402" s="221"/>
      <c r="M402" s="221"/>
      <c r="N402" s="243"/>
      <c r="O402" s="221"/>
      <c r="P402" s="221"/>
      <c r="Q402" s="221"/>
      <c r="R402" s="221"/>
      <c r="S402" s="221"/>
      <c r="T402" s="221"/>
      <c r="U402" s="221"/>
      <c r="V402" s="221"/>
      <c r="W402" s="221"/>
      <c r="X402" s="221"/>
      <c r="Y402" s="221"/>
      <c r="Z402" s="221"/>
      <c r="AA402" s="221"/>
      <c r="AB402" s="237"/>
      <c r="AC402" s="221"/>
      <c r="AD402" s="221"/>
      <c r="AE402" s="221"/>
      <c r="AF402" s="221"/>
      <c r="AG402" s="221"/>
      <c r="AH402" s="221"/>
      <c r="AI402" s="221"/>
      <c r="AN402" s="221"/>
      <c r="AP402" s="218"/>
    </row>
    <row r="403" spans="1:42">
      <c r="A403" s="221"/>
      <c r="B403" s="221"/>
      <c r="C403" s="221"/>
      <c r="D403" s="221"/>
      <c r="E403" s="221"/>
      <c r="F403" s="221"/>
      <c r="G403" s="221"/>
      <c r="H403" s="221"/>
      <c r="I403" s="221"/>
      <c r="J403" s="221"/>
      <c r="K403" s="221"/>
      <c r="L403" s="221"/>
      <c r="M403" s="221"/>
      <c r="N403" s="243"/>
      <c r="O403" s="221"/>
      <c r="P403" s="221"/>
      <c r="Q403" s="221"/>
      <c r="R403" s="221"/>
      <c r="S403" s="221"/>
      <c r="T403" s="221"/>
      <c r="U403" s="221"/>
      <c r="V403" s="221"/>
      <c r="W403" s="221"/>
      <c r="X403" s="221"/>
      <c r="Y403" s="221"/>
      <c r="Z403" s="221"/>
      <c r="AA403" s="221"/>
      <c r="AB403" s="237"/>
      <c r="AC403" s="221"/>
      <c r="AD403" s="221"/>
      <c r="AE403" s="221"/>
      <c r="AF403" s="221"/>
      <c r="AG403" s="221"/>
      <c r="AH403" s="221"/>
      <c r="AI403" s="221"/>
      <c r="AN403" s="221"/>
      <c r="AP403" s="218"/>
    </row>
    <row r="404" spans="1:42">
      <c r="A404" s="221"/>
      <c r="B404" s="221"/>
      <c r="C404" s="221"/>
      <c r="D404" s="221"/>
      <c r="E404" s="221"/>
      <c r="F404" s="221"/>
      <c r="G404" s="221"/>
      <c r="H404" s="221"/>
      <c r="I404" s="221"/>
      <c r="J404" s="221"/>
      <c r="K404" s="221"/>
      <c r="L404" s="221"/>
      <c r="M404" s="221"/>
      <c r="N404" s="243"/>
      <c r="O404" s="221"/>
      <c r="P404" s="221"/>
      <c r="Q404" s="221"/>
      <c r="R404" s="221"/>
      <c r="S404" s="221"/>
      <c r="T404" s="221"/>
      <c r="U404" s="221"/>
      <c r="V404" s="221"/>
      <c r="W404" s="221"/>
      <c r="X404" s="221"/>
      <c r="Y404" s="221"/>
      <c r="Z404" s="221"/>
      <c r="AA404" s="221"/>
      <c r="AB404" s="237"/>
      <c r="AC404" s="221"/>
      <c r="AD404" s="221"/>
      <c r="AE404" s="221"/>
      <c r="AF404" s="221"/>
      <c r="AG404" s="221"/>
      <c r="AH404" s="221"/>
      <c r="AI404" s="221"/>
      <c r="AN404" s="221"/>
      <c r="AP404" s="218"/>
    </row>
    <row r="405" spans="1:42">
      <c r="A405" s="221"/>
      <c r="B405" s="221"/>
      <c r="C405" s="221"/>
      <c r="D405" s="221"/>
      <c r="E405" s="221"/>
      <c r="F405" s="221"/>
      <c r="G405" s="221"/>
      <c r="H405" s="221"/>
      <c r="I405" s="221"/>
      <c r="J405" s="221"/>
      <c r="K405" s="221"/>
      <c r="L405" s="221"/>
      <c r="M405" s="221"/>
      <c r="N405" s="243"/>
      <c r="O405" s="221"/>
      <c r="P405" s="221"/>
      <c r="Q405" s="221"/>
      <c r="R405" s="221"/>
      <c r="S405" s="221"/>
      <c r="T405" s="221"/>
      <c r="U405" s="221"/>
      <c r="V405" s="221"/>
      <c r="W405" s="221"/>
      <c r="X405" s="221"/>
      <c r="Y405" s="221"/>
      <c r="Z405" s="221"/>
      <c r="AA405" s="221"/>
      <c r="AB405" s="237"/>
      <c r="AC405" s="221"/>
      <c r="AD405" s="221"/>
      <c r="AE405" s="221"/>
      <c r="AF405" s="221"/>
      <c r="AG405" s="221"/>
      <c r="AH405" s="221"/>
      <c r="AI405" s="221"/>
      <c r="AN405" s="221"/>
      <c r="AP405" s="218"/>
    </row>
    <row r="406" spans="1:42">
      <c r="A406" s="221"/>
      <c r="B406" s="221"/>
      <c r="C406" s="221"/>
      <c r="D406" s="221"/>
      <c r="E406" s="221"/>
      <c r="F406" s="221"/>
      <c r="G406" s="221"/>
      <c r="H406" s="221"/>
      <c r="I406" s="221"/>
      <c r="J406" s="221"/>
      <c r="K406" s="221"/>
      <c r="L406" s="221"/>
      <c r="M406" s="221"/>
      <c r="N406" s="243"/>
      <c r="O406" s="221"/>
      <c r="P406" s="221"/>
      <c r="Q406" s="221"/>
      <c r="R406" s="221"/>
      <c r="S406" s="221"/>
      <c r="T406" s="221"/>
      <c r="U406" s="221"/>
      <c r="V406" s="221"/>
      <c r="W406" s="221"/>
      <c r="X406" s="221"/>
      <c r="Y406" s="221"/>
      <c r="Z406" s="221"/>
      <c r="AA406" s="221"/>
      <c r="AB406" s="237"/>
      <c r="AC406" s="221"/>
      <c r="AD406" s="221"/>
      <c r="AE406" s="221"/>
      <c r="AF406" s="221"/>
      <c r="AG406" s="221"/>
      <c r="AH406" s="221"/>
      <c r="AI406" s="221"/>
      <c r="AN406" s="221"/>
      <c r="AP406" s="218"/>
    </row>
    <row r="407" spans="1:42">
      <c r="A407" s="221"/>
      <c r="B407" s="221"/>
      <c r="C407" s="221"/>
      <c r="D407" s="221"/>
      <c r="E407" s="221"/>
      <c r="F407" s="221"/>
      <c r="G407" s="221"/>
      <c r="H407" s="221"/>
      <c r="I407" s="221"/>
      <c r="J407" s="221"/>
      <c r="K407" s="221"/>
      <c r="L407" s="221"/>
      <c r="M407" s="221"/>
      <c r="N407" s="243"/>
      <c r="O407" s="221"/>
      <c r="P407" s="221"/>
      <c r="Q407" s="221"/>
      <c r="R407" s="221"/>
      <c r="S407" s="221"/>
      <c r="T407" s="221"/>
      <c r="U407" s="221"/>
      <c r="V407" s="221"/>
      <c r="W407" s="221"/>
      <c r="X407" s="221"/>
      <c r="Y407" s="221"/>
      <c r="Z407" s="221"/>
      <c r="AA407" s="221"/>
      <c r="AB407" s="237"/>
      <c r="AC407" s="221"/>
      <c r="AD407" s="221"/>
      <c r="AE407" s="221"/>
      <c r="AF407" s="221"/>
      <c r="AG407" s="221"/>
      <c r="AH407" s="221"/>
      <c r="AI407" s="221"/>
      <c r="AN407" s="221"/>
      <c r="AP407" s="218"/>
    </row>
    <row r="408" spans="1:42">
      <c r="A408" s="221"/>
      <c r="B408" s="221"/>
      <c r="C408" s="221"/>
      <c r="D408" s="221"/>
      <c r="E408" s="221"/>
      <c r="F408" s="221"/>
      <c r="G408" s="221"/>
      <c r="H408" s="221"/>
      <c r="I408" s="221"/>
      <c r="J408" s="221"/>
      <c r="K408" s="221"/>
      <c r="L408" s="221"/>
      <c r="M408" s="221"/>
      <c r="N408" s="243"/>
      <c r="O408" s="221"/>
      <c r="P408" s="221"/>
      <c r="Q408" s="221"/>
      <c r="R408" s="221"/>
      <c r="S408" s="221"/>
      <c r="T408" s="221"/>
      <c r="U408" s="221"/>
      <c r="V408" s="221"/>
      <c r="W408" s="221"/>
      <c r="X408" s="221"/>
      <c r="Y408" s="221"/>
      <c r="Z408" s="221"/>
      <c r="AA408" s="221"/>
      <c r="AB408" s="237"/>
      <c r="AC408" s="221"/>
      <c r="AD408" s="221"/>
      <c r="AE408" s="221"/>
      <c r="AF408" s="221"/>
      <c r="AG408" s="221"/>
      <c r="AH408" s="221"/>
      <c r="AI408" s="221"/>
      <c r="AN408" s="221"/>
      <c r="AP408" s="218"/>
    </row>
    <row r="409" spans="1:42">
      <c r="A409" s="221"/>
      <c r="B409" s="221"/>
      <c r="C409" s="221"/>
      <c r="D409" s="221"/>
      <c r="E409" s="221"/>
      <c r="F409" s="221"/>
      <c r="G409" s="221"/>
      <c r="H409" s="221"/>
      <c r="I409" s="221"/>
      <c r="J409" s="221"/>
      <c r="K409" s="221"/>
      <c r="L409" s="221"/>
      <c r="M409" s="221"/>
      <c r="N409" s="243"/>
      <c r="O409" s="221"/>
      <c r="P409" s="221"/>
      <c r="Q409" s="221"/>
      <c r="R409" s="221"/>
      <c r="S409" s="221"/>
      <c r="T409" s="221"/>
      <c r="U409" s="221"/>
      <c r="V409" s="221"/>
      <c r="W409" s="221"/>
      <c r="X409" s="221"/>
      <c r="Y409" s="221"/>
      <c r="Z409" s="221"/>
      <c r="AA409" s="221"/>
      <c r="AB409" s="237"/>
      <c r="AC409" s="221"/>
      <c r="AD409" s="221"/>
      <c r="AE409" s="221"/>
      <c r="AF409" s="221"/>
      <c r="AG409" s="221"/>
      <c r="AH409" s="221"/>
      <c r="AI409" s="221"/>
      <c r="AN409" s="221"/>
      <c r="AP409" s="218"/>
    </row>
    <row r="410" spans="1:42">
      <c r="A410" s="221"/>
      <c r="B410" s="221"/>
      <c r="C410" s="221"/>
      <c r="D410" s="221"/>
      <c r="E410" s="221"/>
      <c r="F410" s="221"/>
      <c r="G410" s="221"/>
      <c r="H410" s="221"/>
      <c r="I410" s="221"/>
      <c r="J410" s="221"/>
      <c r="K410" s="221"/>
      <c r="L410" s="221"/>
      <c r="M410" s="221"/>
      <c r="N410" s="243"/>
      <c r="O410" s="221"/>
      <c r="P410" s="221"/>
      <c r="Q410" s="221"/>
      <c r="R410" s="221"/>
      <c r="S410" s="221"/>
      <c r="T410" s="221"/>
      <c r="U410" s="221"/>
      <c r="V410" s="221"/>
      <c r="W410" s="221"/>
      <c r="X410" s="221"/>
      <c r="Y410" s="221"/>
      <c r="Z410" s="221"/>
      <c r="AA410" s="221"/>
      <c r="AB410" s="237"/>
      <c r="AC410" s="221"/>
      <c r="AD410" s="221"/>
      <c r="AE410" s="221"/>
      <c r="AF410" s="221"/>
      <c r="AG410" s="221"/>
      <c r="AH410" s="221"/>
      <c r="AI410" s="221"/>
      <c r="AN410" s="221"/>
      <c r="AP410" s="218"/>
    </row>
    <row r="411" spans="1:42">
      <c r="A411" s="221"/>
      <c r="B411" s="221"/>
      <c r="C411" s="221"/>
      <c r="D411" s="221"/>
      <c r="E411" s="221"/>
      <c r="F411" s="221"/>
      <c r="G411" s="221"/>
      <c r="H411" s="221"/>
      <c r="I411" s="221"/>
      <c r="J411" s="221"/>
      <c r="K411" s="221"/>
      <c r="L411" s="221"/>
      <c r="M411" s="221"/>
      <c r="N411" s="243"/>
      <c r="O411" s="221"/>
      <c r="P411" s="221"/>
      <c r="Q411" s="221"/>
      <c r="R411" s="221"/>
      <c r="S411" s="221"/>
      <c r="T411" s="221"/>
      <c r="U411" s="221"/>
      <c r="V411" s="221"/>
      <c r="W411" s="221"/>
      <c r="X411" s="221"/>
      <c r="Y411" s="221"/>
      <c r="Z411" s="221"/>
      <c r="AA411" s="221"/>
      <c r="AB411" s="237"/>
      <c r="AC411" s="221"/>
      <c r="AD411" s="221"/>
      <c r="AE411" s="221"/>
      <c r="AF411" s="221"/>
      <c r="AG411" s="221"/>
      <c r="AH411" s="221"/>
      <c r="AI411" s="221"/>
      <c r="AN411" s="221"/>
      <c r="AP411" s="218"/>
    </row>
    <row r="412" spans="1:42">
      <c r="A412" s="221"/>
      <c r="B412" s="221"/>
      <c r="C412" s="221"/>
      <c r="D412" s="221"/>
      <c r="E412" s="221"/>
      <c r="F412" s="221"/>
      <c r="G412" s="221"/>
      <c r="H412" s="221"/>
      <c r="I412" s="221"/>
      <c r="J412" s="221"/>
      <c r="K412" s="221"/>
      <c r="L412" s="221"/>
      <c r="M412" s="221"/>
      <c r="N412" s="243"/>
      <c r="O412" s="221"/>
      <c r="P412" s="221"/>
      <c r="Q412" s="221"/>
      <c r="R412" s="221"/>
      <c r="S412" s="221"/>
      <c r="T412" s="221"/>
      <c r="U412" s="221"/>
      <c r="V412" s="221"/>
      <c r="W412" s="221"/>
      <c r="X412" s="221"/>
      <c r="Y412" s="221"/>
      <c r="Z412" s="221"/>
      <c r="AA412" s="221"/>
      <c r="AB412" s="237"/>
      <c r="AC412" s="221"/>
      <c r="AD412" s="221"/>
      <c r="AE412" s="221"/>
      <c r="AF412" s="221"/>
      <c r="AG412" s="221"/>
      <c r="AH412" s="221"/>
      <c r="AI412" s="221"/>
      <c r="AN412" s="221"/>
      <c r="AP412" s="218"/>
    </row>
    <row r="413" spans="1:42">
      <c r="A413" s="221"/>
      <c r="B413" s="221"/>
      <c r="C413" s="221"/>
      <c r="D413" s="221"/>
      <c r="E413" s="221"/>
      <c r="F413" s="221"/>
      <c r="G413" s="221"/>
      <c r="H413" s="221"/>
      <c r="I413" s="221"/>
      <c r="J413" s="221"/>
      <c r="K413" s="221"/>
      <c r="L413" s="221"/>
      <c r="M413" s="221"/>
      <c r="N413" s="243"/>
      <c r="O413" s="221"/>
      <c r="P413" s="221"/>
      <c r="Q413" s="221"/>
      <c r="R413" s="221"/>
      <c r="S413" s="221"/>
      <c r="T413" s="221"/>
      <c r="U413" s="221"/>
      <c r="V413" s="221"/>
      <c r="W413" s="221"/>
      <c r="X413" s="221"/>
      <c r="Y413" s="221"/>
      <c r="Z413" s="221"/>
      <c r="AA413" s="221"/>
      <c r="AB413" s="237"/>
      <c r="AC413" s="221"/>
      <c r="AD413" s="221"/>
      <c r="AE413" s="221"/>
      <c r="AF413" s="221"/>
      <c r="AG413" s="221"/>
      <c r="AH413" s="221"/>
      <c r="AI413" s="221"/>
      <c r="AN413" s="221"/>
      <c r="AP413" s="218"/>
    </row>
    <row r="414" spans="1:42">
      <c r="A414" s="221"/>
      <c r="B414" s="221"/>
      <c r="C414" s="221"/>
      <c r="D414" s="221"/>
      <c r="E414" s="221"/>
      <c r="F414" s="221"/>
      <c r="G414" s="221"/>
      <c r="H414" s="221"/>
      <c r="I414" s="221"/>
      <c r="J414" s="221"/>
      <c r="K414" s="221"/>
      <c r="L414" s="221"/>
      <c r="M414" s="221"/>
      <c r="N414" s="243"/>
      <c r="O414" s="221"/>
      <c r="P414" s="221"/>
      <c r="Q414" s="221"/>
      <c r="R414" s="221"/>
      <c r="S414" s="221"/>
      <c r="T414" s="221"/>
      <c r="U414" s="221"/>
      <c r="V414" s="221"/>
      <c r="W414" s="221"/>
      <c r="X414" s="221"/>
      <c r="Y414" s="221"/>
      <c r="Z414" s="221"/>
      <c r="AA414" s="221"/>
      <c r="AB414" s="237"/>
      <c r="AC414" s="221"/>
      <c r="AD414" s="221"/>
      <c r="AE414" s="221"/>
      <c r="AF414" s="221"/>
      <c r="AG414" s="221"/>
      <c r="AH414" s="221"/>
      <c r="AI414" s="221"/>
      <c r="AN414" s="221"/>
      <c r="AP414" s="218"/>
    </row>
    <row r="415" spans="1:42">
      <c r="A415" s="221"/>
      <c r="B415" s="221"/>
      <c r="C415" s="221"/>
      <c r="D415" s="221"/>
      <c r="E415" s="221"/>
      <c r="F415" s="221"/>
      <c r="G415" s="221"/>
      <c r="H415" s="221"/>
      <c r="I415" s="221"/>
      <c r="J415" s="221"/>
      <c r="K415" s="221"/>
      <c r="L415" s="221"/>
      <c r="M415" s="221"/>
      <c r="N415" s="243"/>
      <c r="O415" s="221"/>
      <c r="P415" s="221"/>
      <c r="Q415" s="221"/>
      <c r="R415" s="221"/>
      <c r="S415" s="221"/>
      <c r="T415" s="221"/>
      <c r="U415" s="221"/>
      <c r="V415" s="221"/>
      <c r="W415" s="221"/>
      <c r="X415" s="221"/>
      <c r="Y415" s="221"/>
      <c r="Z415" s="221"/>
      <c r="AA415" s="221"/>
      <c r="AB415" s="237"/>
      <c r="AC415" s="221"/>
      <c r="AD415" s="221"/>
      <c r="AE415" s="221"/>
      <c r="AF415" s="221"/>
      <c r="AG415" s="221"/>
      <c r="AH415" s="221"/>
      <c r="AI415" s="221"/>
      <c r="AN415" s="221"/>
      <c r="AP415" s="218"/>
    </row>
    <row r="416" spans="1:42">
      <c r="A416" s="221"/>
      <c r="B416" s="221"/>
      <c r="C416" s="221"/>
      <c r="D416" s="221"/>
      <c r="E416" s="221"/>
      <c r="F416" s="221"/>
      <c r="G416" s="221"/>
      <c r="H416" s="221"/>
      <c r="I416" s="221"/>
      <c r="J416" s="221"/>
      <c r="K416" s="221"/>
      <c r="L416" s="221"/>
      <c r="M416" s="221"/>
      <c r="N416" s="243"/>
      <c r="O416" s="221"/>
      <c r="P416" s="221"/>
      <c r="Q416" s="221"/>
      <c r="R416" s="221"/>
      <c r="S416" s="221"/>
      <c r="T416" s="221"/>
      <c r="U416" s="221"/>
      <c r="V416" s="221"/>
      <c r="W416" s="221"/>
      <c r="X416" s="221"/>
      <c r="Y416" s="221"/>
      <c r="Z416" s="221"/>
      <c r="AA416" s="221"/>
      <c r="AB416" s="237"/>
      <c r="AC416" s="221"/>
      <c r="AD416" s="221"/>
      <c r="AE416" s="221"/>
      <c r="AF416" s="221"/>
      <c r="AG416" s="221"/>
      <c r="AH416" s="221"/>
      <c r="AI416" s="221"/>
      <c r="AN416" s="221"/>
      <c r="AP416" s="218"/>
    </row>
    <row r="417" spans="1:42">
      <c r="A417" s="221"/>
      <c r="B417" s="221"/>
      <c r="C417" s="221"/>
      <c r="D417" s="221"/>
      <c r="E417" s="221"/>
      <c r="F417" s="221"/>
      <c r="G417" s="221"/>
      <c r="H417" s="221"/>
      <c r="I417" s="221"/>
      <c r="J417" s="221"/>
      <c r="K417" s="221"/>
      <c r="L417" s="221"/>
      <c r="M417" s="221"/>
      <c r="N417" s="243"/>
      <c r="O417" s="221"/>
      <c r="P417" s="221"/>
      <c r="Q417" s="221"/>
      <c r="R417" s="221"/>
      <c r="S417" s="221"/>
      <c r="T417" s="221"/>
      <c r="U417" s="221"/>
      <c r="V417" s="221"/>
      <c r="W417" s="221"/>
      <c r="X417" s="221"/>
      <c r="Y417" s="221"/>
      <c r="Z417" s="221"/>
      <c r="AA417" s="221"/>
      <c r="AB417" s="237"/>
      <c r="AC417" s="221"/>
      <c r="AD417" s="221"/>
      <c r="AE417" s="221"/>
      <c r="AF417" s="221"/>
      <c r="AG417" s="221"/>
      <c r="AH417" s="221"/>
      <c r="AI417" s="221"/>
      <c r="AN417" s="221"/>
      <c r="AP417" s="218"/>
    </row>
    <row r="418" spans="1:42">
      <c r="A418" s="221"/>
      <c r="B418" s="221"/>
      <c r="C418" s="221"/>
      <c r="D418" s="221"/>
      <c r="E418" s="221"/>
      <c r="F418" s="221"/>
      <c r="G418" s="221"/>
      <c r="H418" s="221"/>
      <c r="I418" s="221"/>
      <c r="J418" s="221"/>
      <c r="K418" s="221"/>
      <c r="L418" s="221"/>
      <c r="M418" s="221"/>
      <c r="N418" s="243"/>
      <c r="O418" s="221"/>
      <c r="P418" s="221"/>
      <c r="Q418" s="221"/>
      <c r="R418" s="221"/>
      <c r="S418" s="221"/>
      <c r="T418" s="221"/>
      <c r="U418" s="221"/>
      <c r="V418" s="221"/>
      <c r="W418" s="221"/>
      <c r="X418" s="221"/>
      <c r="Y418" s="221"/>
      <c r="Z418" s="221"/>
      <c r="AA418" s="221"/>
      <c r="AB418" s="237"/>
      <c r="AC418" s="221"/>
      <c r="AD418" s="221"/>
      <c r="AE418" s="221"/>
      <c r="AF418" s="221"/>
      <c r="AG418" s="221"/>
      <c r="AH418" s="221"/>
      <c r="AI418" s="221"/>
      <c r="AN418" s="221"/>
      <c r="AP418" s="218"/>
    </row>
    <row r="419" spans="1:42">
      <c r="A419" s="221"/>
      <c r="B419" s="221"/>
      <c r="C419" s="221"/>
      <c r="D419" s="221"/>
      <c r="E419" s="221"/>
      <c r="F419" s="221"/>
      <c r="G419" s="221"/>
      <c r="H419" s="221"/>
      <c r="I419" s="221"/>
      <c r="J419" s="221"/>
      <c r="K419" s="221"/>
      <c r="L419" s="221"/>
      <c r="M419" s="221"/>
      <c r="N419" s="243"/>
      <c r="O419" s="221"/>
      <c r="P419" s="221"/>
      <c r="Q419" s="221"/>
      <c r="R419" s="221"/>
      <c r="S419" s="221"/>
      <c r="T419" s="221"/>
      <c r="U419" s="221"/>
      <c r="V419" s="221"/>
      <c r="W419" s="221"/>
      <c r="X419" s="221"/>
      <c r="Y419" s="221"/>
      <c r="Z419" s="221"/>
      <c r="AA419" s="221"/>
      <c r="AB419" s="237"/>
      <c r="AC419" s="221"/>
      <c r="AD419" s="221"/>
      <c r="AE419" s="221"/>
      <c r="AF419" s="221"/>
      <c r="AG419" s="221"/>
      <c r="AH419" s="221"/>
      <c r="AI419" s="221"/>
      <c r="AN419" s="221"/>
      <c r="AP419" s="218"/>
    </row>
    <row r="420" spans="1:42">
      <c r="A420" s="221"/>
      <c r="B420" s="221"/>
      <c r="C420" s="221"/>
      <c r="D420" s="221"/>
      <c r="E420" s="221"/>
      <c r="F420" s="221"/>
      <c r="G420" s="221"/>
      <c r="H420" s="221"/>
      <c r="I420" s="221"/>
      <c r="J420" s="221"/>
      <c r="K420" s="221"/>
      <c r="L420" s="221"/>
      <c r="M420" s="221"/>
      <c r="N420" s="243"/>
      <c r="O420" s="221"/>
      <c r="P420" s="221"/>
      <c r="Q420" s="221"/>
      <c r="R420" s="221"/>
      <c r="S420" s="221"/>
      <c r="T420" s="221"/>
      <c r="U420" s="221"/>
      <c r="V420" s="221"/>
      <c r="W420" s="221"/>
      <c r="X420" s="221"/>
      <c r="Y420" s="221"/>
      <c r="Z420" s="221"/>
      <c r="AA420" s="221"/>
      <c r="AB420" s="237"/>
      <c r="AC420" s="221"/>
      <c r="AD420" s="221"/>
      <c r="AE420" s="221"/>
      <c r="AF420" s="221"/>
      <c r="AG420" s="221"/>
      <c r="AH420" s="221"/>
      <c r="AI420" s="221"/>
      <c r="AN420" s="221"/>
      <c r="AP420" s="218"/>
    </row>
    <row r="421" spans="1:42">
      <c r="A421" s="221"/>
      <c r="B421" s="221"/>
      <c r="C421" s="221"/>
      <c r="D421" s="221"/>
      <c r="E421" s="221"/>
      <c r="F421" s="221"/>
      <c r="G421" s="221"/>
      <c r="H421" s="221"/>
      <c r="I421" s="221"/>
      <c r="J421" s="221"/>
      <c r="K421" s="221"/>
      <c r="L421" s="221"/>
      <c r="M421" s="221"/>
      <c r="N421" s="243"/>
      <c r="O421" s="221"/>
      <c r="P421" s="221"/>
      <c r="Q421" s="221"/>
      <c r="R421" s="221"/>
      <c r="S421" s="221"/>
      <c r="T421" s="221"/>
      <c r="U421" s="221"/>
      <c r="V421" s="221"/>
      <c r="W421" s="221"/>
      <c r="X421" s="221"/>
      <c r="Y421" s="221"/>
      <c r="Z421" s="221"/>
      <c r="AA421" s="221"/>
      <c r="AB421" s="237"/>
      <c r="AC421" s="221"/>
      <c r="AD421" s="221"/>
      <c r="AE421" s="221"/>
      <c r="AF421" s="221"/>
      <c r="AG421" s="221"/>
      <c r="AH421" s="221"/>
      <c r="AI421" s="221"/>
      <c r="AN421" s="221"/>
      <c r="AP421" s="218"/>
    </row>
    <row r="422" spans="1:42">
      <c r="A422" s="221"/>
      <c r="B422" s="221"/>
      <c r="C422" s="221"/>
      <c r="D422" s="221"/>
      <c r="E422" s="221"/>
      <c r="F422" s="221"/>
      <c r="G422" s="221"/>
      <c r="H422" s="221"/>
      <c r="I422" s="221"/>
      <c r="J422" s="221"/>
      <c r="K422" s="221"/>
      <c r="L422" s="221"/>
      <c r="M422" s="221"/>
      <c r="N422" s="243"/>
      <c r="O422" s="221"/>
      <c r="P422" s="221"/>
      <c r="Q422" s="221"/>
      <c r="R422" s="221"/>
      <c r="S422" s="221"/>
      <c r="T422" s="221"/>
      <c r="U422" s="221"/>
      <c r="V422" s="221"/>
      <c r="W422" s="221"/>
      <c r="X422" s="221"/>
      <c r="Y422" s="221"/>
      <c r="Z422" s="221"/>
      <c r="AA422" s="221"/>
      <c r="AB422" s="237"/>
      <c r="AC422" s="221"/>
      <c r="AD422" s="221"/>
      <c r="AE422" s="221"/>
      <c r="AF422" s="221"/>
      <c r="AG422" s="221"/>
      <c r="AH422" s="221"/>
      <c r="AI422" s="221"/>
      <c r="AN422" s="221"/>
      <c r="AP422" s="218"/>
    </row>
    <row r="423" spans="1:42">
      <c r="A423" s="221"/>
      <c r="B423" s="221"/>
      <c r="C423" s="221"/>
      <c r="D423" s="221"/>
      <c r="E423" s="221"/>
      <c r="F423" s="221"/>
      <c r="G423" s="221"/>
      <c r="H423" s="221"/>
      <c r="I423" s="221"/>
      <c r="J423" s="221"/>
      <c r="K423" s="221"/>
      <c r="L423" s="221"/>
      <c r="M423" s="221"/>
      <c r="N423" s="243"/>
      <c r="O423" s="221"/>
      <c r="P423" s="221"/>
      <c r="Q423" s="221"/>
      <c r="R423" s="221"/>
      <c r="S423" s="221"/>
      <c r="T423" s="221"/>
      <c r="U423" s="221"/>
      <c r="V423" s="221"/>
      <c r="W423" s="221"/>
      <c r="X423" s="221"/>
      <c r="Y423" s="221"/>
      <c r="Z423" s="221"/>
      <c r="AA423" s="221"/>
      <c r="AB423" s="237"/>
      <c r="AC423" s="221"/>
      <c r="AD423" s="221"/>
      <c r="AE423" s="221"/>
      <c r="AF423" s="221"/>
      <c r="AG423" s="221"/>
      <c r="AH423" s="221"/>
      <c r="AI423" s="221"/>
      <c r="AN423" s="221"/>
      <c r="AP423" s="218"/>
    </row>
    <row r="424" spans="1:42">
      <c r="A424" s="221"/>
      <c r="B424" s="221"/>
      <c r="C424" s="221"/>
      <c r="D424" s="221"/>
      <c r="E424" s="221"/>
      <c r="F424" s="221"/>
      <c r="G424" s="221"/>
      <c r="H424" s="221"/>
      <c r="I424" s="221"/>
      <c r="J424" s="221"/>
      <c r="K424" s="221"/>
      <c r="L424" s="221"/>
      <c r="M424" s="221"/>
      <c r="N424" s="243"/>
      <c r="O424" s="221"/>
      <c r="P424" s="221"/>
      <c r="Q424" s="221"/>
      <c r="R424" s="221"/>
      <c r="S424" s="221"/>
      <c r="T424" s="221"/>
      <c r="U424" s="221"/>
      <c r="V424" s="221"/>
      <c r="W424" s="221"/>
      <c r="X424" s="221"/>
      <c r="Y424" s="221"/>
      <c r="Z424" s="221"/>
      <c r="AA424" s="221"/>
      <c r="AB424" s="237"/>
      <c r="AC424" s="221"/>
      <c r="AD424" s="221"/>
      <c r="AE424" s="221"/>
      <c r="AF424" s="221"/>
      <c r="AG424" s="221"/>
      <c r="AH424" s="221"/>
      <c r="AI424" s="221"/>
      <c r="AN424" s="221"/>
      <c r="AP424" s="218"/>
    </row>
    <row r="425" spans="1:42">
      <c r="A425" s="221"/>
      <c r="B425" s="221"/>
      <c r="C425" s="221"/>
      <c r="D425" s="221"/>
      <c r="E425" s="221"/>
      <c r="F425" s="221"/>
      <c r="G425" s="221"/>
      <c r="H425" s="221"/>
      <c r="I425" s="221"/>
      <c r="J425" s="221"/>
      <c r="K425" s="221"/>
      <c r="L425" s="221"/>
      <c r="M425" s="221"/>
      <c r="N425" s="243"/>
      <c r="O425" s="221"/>
      <c r="P425" s="221"/>
      <c r="Q425" s="221"/>
      <c r="R425" s="221"/>
      <c r="S425" s="221"/>
      <c r="T425" s="221"/>
      <c r="U425" s="221"/>
      <c r="V425" s="221"/>
      <c r="W425" s="221"/>
      <c r="X425" s="221"/>
      <c r="Y425" s="221"/>
      <c r="Z425" s="221"/>
      <c r="AA425" s="221"/>
      <c r="AB425" s="237"/>
      <c r="AC425" s="221"/>
      <c r="AD425" s="221"/>
      <c r="AE425" s="221"/>
      <c r="AF425" s="221"/>
      <c r="AG425" s="221"/>
      <c r="AH425" s="221"/>
      <c r="AI425" s="221"/>
      <c r="AN425" s="221"/>
      <c r="AP425" s="218"/>
    </row>
    <row r="426" spans="1:42">
      <c r="A426" s="221"/>
      <c r="B426" s="221"/>
      <c r="C426" s="221"/>
      <c r="D426" s="221"/>
      <c r="E426" s="221"/>
      <c r="F426" s="221"/>
      <c r="G426" s="221"/>
      <c r="H426" s="221"/>
      <c r="I426" s="221"/>
      <c r="J426" s="221"/>
      <c r="K426" s="221"/>
      <c r="L426" s="221"/>
      <c r="M426" s="221"/>
      <c r="N426" s="243"/>
      <c r="O426" s="221"/>
      <c r="P426" s="221"/>
      <c r="Q426" s="221"/>
      <c r="R426" s="221"/>
      <c r="S426" s="221"/>
      <c r="T426" s="221"/>
      <c r="U426" s="221"/>
      <c r="V426" s="221"/>
      <c r="W426" s="221"/>
      <c r="X426" s="221"/>
      <c r="Y426" s="221"/>
      <c r="Z426" s="221"/>
      <c r="AA426" s="221"/>
      <c r="AB426" s="237"/>
      <c r="AC426" s="221"/>
      <c r="AD426" s="221"/>
      <c r="AE426" s="221"/>
      <c r="AF426" s="221"/>
      <c r="AG426" s="221"/>
      <c r="AH426" s="221"/>
      <c r="AI426" s="221"/>
      <c r="AN426" s="221"/>
      <c r="AP426" s="218"/>
    </row>
    <row r="427" spans="1:42">
      <c r="A427" s="221"/>
      <c r="B427" s="221"/>
      <c r="C427" s="221"/>
      <c r="D427" s="221"/>
      <c r="E427" s="221"/>
      <c r="F427" s="221"/>
      <c r="G427" s="221"/>
      <c r="H427" s="221"/>
      <c r="I427" s="221"/>
      <c r="J427" s="221"/>
      <c r="K427" s="221"/>
      <c r="L427" s="221"/>
      <c r="M427" s="221"/>
      <c r="N427" s="243"/>
      <c r="O427" s="221"/>
      <c r="P427" s="221"/>
      <c r="Q427" s="221"/>
      <c r="R427" s="221"/>
      <c r="S427" s="221"/>
      <c r="T427" s="221"/>
      <c r="U427" s="221"/>
      <c r="V427" s="221"/>
      <c r="W427" s="221"/>
      <c r="X427" s="221"/>
      <c r="Y427" s="221"/>
      <c r="Z427" s="221"/>
      <c r="AA427" s="221"/>
      <c r="AB427" s="237"/>
      <c r="AC427" s="221"/>
      <c r="AD427" s="221"/>
      <c r="AE427" s="221"/>
      <c r="AF427" s="221"/>
      <c r="AG427" s="221"/>
      <c r="AH427" s="221"/>
      <c r="AI427" s="221"/>
      <c r="AN427" s="221"/>
      <c r="AP427" s="218"/>
    </row>
    <row r="428" spans="1:42">
      <c r="A428" s="221"/>
      <c r="B428" s="221"/>
      <c r="C428" s="221"/>
      <c r="D428" s="221"/>
      <c r="E428" s="221"/>
      <c r="F428" s="221"/>
      <c r="G428" s="221"/>
      <c r="H428" s="221"/>
      <c r="I428" s="221"/>
      <c r="J428" s="221"/>
      <c r="K428" s="221"/>
      <c r="L428" s="221"/>
      <c r="M428" s="221"/>
      <c r="N428" s="243"/>
      <c r="O428" s="221"/>
      <c r="P428" s="221"/>
      <c r="Q428" s="221"/>
      <c r="R428" s="221"/>
      <c r="S428" s="221"/>
      <c r="T428" s="221"/>
      <c r="U428" s="221"/>
      <c r="V428" s="221"/>
      <c r="W428" s="221"/>
      <c r="X428" s="221"/>
      <c r="Y428" s="221"/>
      <c r="Z428" s="221"/>
      <c r="AA428" s="221"/>
      <c r="AB428" s="237"/>
      <c r="AC428" s="221"/>
      <c r="AD428" s="221"/>
      <c r="AE428" s="221"/>
      <c r="AF428" s="221"/>
      <c r="AG428" s="221"/>
      <c r="AH428" s="221"/>
      <c r="AI428" s="221"/>
      <c r="AN428" s="221"/>
      <c r="AP428" s="218"/>
    </row>
    <row r="429" spans="1:42">
      <c r="A429" s="221"/>
      <c r="B429" s="221"/>
      <c r="C429" s="221"/>
      <c r="D429" s="221"/>
      <c r="E429" s="221"/>
      <c r="F429" s="221"/>
      <c r="G429" s="221"/>
      <c r="H429" s="221"/>
      <c r="I429" s="221"/>
      <c r="J429" s="221"/>
      <c r="K429" s="221"/>
      <c r="L429" s="221"/>
      <c r="M429" s="221"/>
      <c r="N429" s="243"/>
      <c r="O429" s="221"/>
      <c r="P429" s="221"/>
      <c r="Q429" s="221"/>
      <c r="R429" s="221"/>
      <c r="S429" s="221"/>
      <c r="T429" s="221"/>
      <c r="U429" s="221"/>
      <c r="V429" s="221"/>
      <c r="W429" s="221"/>
      <c r="X429" s="221"/>
      <c r="Y429" s="221"/>
      <c r="Z429" s="221"/>
      <c r="AA429" s="221"/>
      <c r="AB429" s="237"/>
      <c r="AC429" s="221"/>
      <c r="AD429" s="221"/>
      <c r="AE429" s="221"/>
      <c r="AF429" s="221"/>
      <c r="AG429" s="221"/>
      <c r="AH429" s="221"/>
      <c r="AI429" s="221"/>
      <c r="AN429" s="221"/>
      <c r="AP429" s="218"/>
    </row>
    <row r="430" spans="1:42">
      <c r="A430" s="221"/>
      <c r="B430" s="221"/>
      <c r="C430" s="221"/>
      <c r="D430" s="221"/>
      <c r="E430" s="221"/>
      <c r="F430" s="221"/>
      <c r="G430" s="221"/>
      <c r="H430" s="221"/>
      <c r="I430" s="221"/>
      <c r="J430" s="221"/>
      <c r="K430" s="221"/>
      <c r="L430" s="221"/>
      <c r="M430" s="221"/>
      <c r="N430" s="243"/>
      <c r="O430" s="221"/>
      <c r="P430" s="221"/>
      <c r="Q430" s="221"/>
      <c r="R430" s="221"/>
      <c r="S430" s="221"/>
      <c r="T430" s="221"/>
      <c r="U430" s="221"/>
      <c r="V430" s="221"/>
      <c r="W430" s="221"/>
      <c r="X430" s="221"/>
      <c r="Y430" s="221"/>
      <c r="Z430" s="221"/>
      <c r="AA430" s="221"/>
      <c r="AB430" s="237"/>
      <c r="AC430" s="221"/>
      <c r="AD430" s="221"/>
      <c r="AE430" s="221"/>
      <c r="AF430" s="221"/>
      <c r="AG430" s="221"/>
      <c r="AH430" s="221"/>
      <c r="AI430" s="221"/>
      <c r="AN430" s="221"/>
      <c r="AP430" s="218"/>
    </row>
    <row r="431" spans="1:42">
      <c r="A431" s="221"/>
      <c r="B431" s="221"/>
      <c r="C431" s="221"/>
      <c r="D431" s="221"/>
      <c r="E431" s="221"/>
      <c r="F431" s="221"/>
      <c r="G431" s="221"/>
      <c r="H431" s="221"/>
      <c r="I431" s="221"/>
      <c r="J431" s="221"/>
      <c r="K431" s="221"/>
      <c r="L431" s="221"/>
      <c r="M431" s="221"/>
      <c r="N431" s="243"/>
      <c r="O431" s="221"/>
      <c r="P431" s="221"/>
      <c r="Q431" s="221"/>
      <c r="R431" s="221"/>
      <c r="S431" s="221"/>
      <c r="T431" s="221"/>
      <c r="U431" s="221"/>
      <c r="V431" s="221"/>
      <c r="W431" s="221"/>
      <c r="X431" s="221"/>
      <c r="Y431" s="221"/>
      <c r="Z431" s="221"/>
      <c r="AA431" s="221"/>
      <c r="AB431" s="237"/>
      <c r="AC431" s="221"/>
      <c r="AD431" s="221"/>
      <c r="AE431" s="221"/>
      <c r="AF431" s="221"/>
      <c r="AG431" s="221"/>
      <c r="AH431" s="221"/>
      <c r="AI431" s="221"/>
      <c r="AN431" s="221"/>
      <c r="AP431" s="218"/>
    </row>
    <row r="432" spans="1:42">
      <c r="A432" s="221"/>
      <c r="B432" s="221"/>
      <c r="C432" s="221"/>
      <c r="D432" s="221"/>
      <c r="E432" s="221"/>
      <c r="F432" s="221"/>
      <c r="G432" s="221"/>
      <c r="H432" s="221"/>
      <c r="I432" s="221"/>
      <c r="J432" s="221"/>
      <c r="K432" s="221"/>
      <c r="L432" s="221"/>
      <c r="M432" s="221"/>
      <c r="N432" s="243"/>
      <c r="O432" s="221"/>
      <c r="P432" s="221"/>
      <c r="Q432" s="221"/>
      <c r="R432" s="221"/>
      <c r="S432" s="221"/>
      <c r="T432" s="221"/>
      <c r="U432" s="221"/>
      <c r="V432" s="221"/>
      <c r="W432" s="221"/>
      <c r="X432" s="221"/>
      <c r="Y432" s="221"/>
      <c r="Z432" s="221"/>
      <c r="AA432" s="221"/>
      <c r="AB432" s="237"/>
      <c r="AC432" s="221"/>
      <c r="AD432" s="221"/>
      <c r="AE432" s="221"/>
      <c r="AF432" s="221"/>
      <c r="AG432" s="221"/>
      <c r="AH432" s="221"/>
      <c r="AI432" s="221"/>
      <c r="AN432" s="221"/>
      <c r="AP432" s="218"/>
    </row>
    <row r="433" spans="1:42">
      <c r="A433" s="221"/>
      <c r="B433" s="221"/>
      <c r="C433" s="221"/>
      <c r="D433" s="221"/>
      <c r="E433" s="221"/>
      <c r="F433" s="221"/>
      <c r="G433" s="221"/>
      <c r="H433" s="221"/>
      <c r="I433" s="221"/>
      <c r="J433" s="221"/>
      <c r="K433" s="221"/>
      <c r="L433" s="221"/>
      <c r="M433" s="221"/>
      <c r="N433" s="243"/>
      <c r="O433" s="221"/>
      <c r="P433" s="221"/>
      <c r="Q433" s="221"/>
      <c r="R433" s="221"/>
      <c r="S433" s="221"/>
      <c r="T433" s="221"/>
      <c r="U433" s="221"/>
      <c r="V433" s="221"/>
      <c r="W433" s="221"/>
      <c r="X433" s="221"/>
      <c r="Y433" s="221"/>
      <c r="Z433" s="221"/>
      <c r="AA433" s="221"/>
      <c r="AB433" s="237"/>
      <c r="AC433" s="221"/>
      <c r="AD433" s="221"/>
      <c r="AE433" s="221"/>
      <c r="AF433" s="221"/>
      <c r="AG433" s="221"/>
      <c r="AH433" s="221"/>
      <c r="AI433" s="221"/>
      <c r="AN433" s="221"/>
      <c r="AP433" s="218"/>
    </row>
    <row r="434" spans="1:42">
      <c r="A434" s="221"/>
      <c r="B434" s="221"/>
      <c r="C434" s="221"/>
      <c r="D434" s="221"/>
      <c r="E434" s="221"/>
      <c r="F434" s="221"/>
      <c r="G434" s="221"/>
      <c r="H434" s="221"/>
      <c r="I434" s="221"/>
      <c r="J434" s="221"/>
      <c r="K434" s="221"/>
      <c r="L434" s="221"/>
      <c r="M434" s="221"/>
      <c r="N434" s="243"/>
      <c r="O434" s="221"/>
      <c r="P434" s="221"/>
      <c r="Q434" s="221"/>
      <c r="R434" s="221"/>
      <c r="S434" s="221"/>
      <c r="T434" s="221"/>
      <c r="U434" s="221"/>
      <c r="V434" s="221"/>
      <c r="W434" s="221"/>
      <c r="X434" s="221"/>
      <c r="Y434" s="221"/>
      <c r="Z434" s="221"/>
      <c r="AA434" s="221"/>
      <c r="AB434" s="237"/>
      <c r="AC434" s="221"/>
      <c r="AD434" s="221"/>
      <c r="AE434" s="221"/>
      <c r="AF434" s="221"/>
      <c r="AG434" s="221"/>
      <c r="AH434" s="221"/>
      <c r="AI434" s="221"/>
      <c r="AN434" s="221"/>
      <c r="AP434" s="218"/>
    </row>
    <row r="435" spans="1:42">
      <c r="A435" s="221"/>
      <c r="B435" s="221"/>
      <c r="C435" s="221"/>
      <c r="D435" s="221"/>
      <c r="E435" s="221"/>
      <c r="F435" s="221"/>
      <c r="G435" s="221"/>
      <c r="H435" s="221"/>
      <c r="I435" s="221"/>
      <c r="J435" s="221"/>
      <c r="K435" s="221"/>
      <c r="L435" s="221"/>
      <c r="M435" s="221"/>
      <c r="N435" s="243"/>
      <c r="O435" s="221"/>
      <c r="P435" s="221"/>
      <c r="Q435" s="221"/>
      <c r="R435" s="221"/>
      <c r="S435" s="221"/>
      <c r="T435" s="221"/>
      <c r="U435" s="221"/>
      <c r="V435" s="221"/>
      <c r="W435" s="221"/>
      <c r="X435" s="221"/>
      <c r="Y435" s="221"/>
      <c r="Z435" s="221"/>
      <c r="AA435" s="221"/>
      <c r="AB435" s="237"/>
      <c r="AC435" s="221"/>
      <c r="AD435" s="221"/>
      <c r="AE435" s="221"/>
      <c r="AF435" s="221"/>
      <c r="AG435" s="221"/>
      <c r="AH435" s="221"/>
      <c r="AI435" s="221"/>
      <c r="AN435" s="221"/>
      <c r="AP435" s="218"/>
    </row>
    <row r="436" spans="1:42">
      <c r="A436" s="221"/>
      <c r="B436" s="221"/>
      <c r="C436" s="221"/>
      <c r="D436" s="221"/>
      <c r="E436" s="221"/>
      <c r="F436" s="221"/>
      <c r="G436" s="221"/>
      <c r="H436" s="221"/>
      <c r="I436" s="221"/>
      <c r="J436" s="221"/>
      <c r="K436" s="221"/>
      <c r="L436" s="221"/>
      <c r="M436" s="221"/>
      <c r="N436" s="243"/>
      <c r="O436" s="221"/>
      <c r="P436" s="221"/>
      <c r="Q436" s="221"/>
      <c r="R436" s="221"/>
      <c r="S436" s="221"/>
      <c r="T436" s="221"/>
      <c r="U436" s="221"/>
      <c r="V436" s="221"/>
      <c r="W436" s="221"/>
      <c r="X436" s="221"/>
      <c r="Y436" s="221"/>
      <c r="Z436" s="221"/>
      <c r="AA436" s="221"/>
      <c r="AB436" s="237"/>
      <c r="AC436" s="221"/>
      <c r="AD436" s="221"/>
      <c r="AE436" s="221"/>
      <c r="AF436" s="221"/>
      <c r="AG436" s="221"/>
      <c r="AH436" s="221"/>
      <c r="AI436" s="221"/>
      <c r="AN436" s="221"/>
      <c r="AP436" s="218"/>
    </row>
    <row r="437" spans="1:42">
      <c r="A437" s="221"/>
      <c r="B437" s="221"/>
      <c r="C437" s="221"/>
      <c r="D437" s="221"/>
      <c r="E437" s="221"/>
      <c r="F437" s="221"/>
      <c r="G437" s="221"/>
      <c r="H437" s="221"/>
      <c r="I437" s="221"/>
      <c r="J437" s="221"/>
      <c r="K437" s="221"/>
      <c r="L437" s="221"/>
      <c r="M437" s="221"/>
      <c r="N437" s="243"/>
      <c r="O437" s="221"/>
      <c r="P437" s="221"/>
      <c r="Q437" s="221"/>
      <c r="R437" s="221"/>
      <c r="S437" s="221"/>
      <c r="T437" s="221"/>
      <c r="U437" s="221"/>
      <c r="V437" s="221"/>
      <c r="W437" s="221"/>
      <c r="X437" s="221"/>
      <c r="Y437" s="221"/>
      <c r="Z437" s="221"/>
      <c r="AA437" s="221"/>
      <c r="AB437" s="237"/>
      <c r="AC437" s="221"/>
      <c r="AD437" s="221"/>
      <c r="AE437" s="221"/>
      <c r="AF437" s="221"/>
      <c r="AG437" s="221"/>
      <c r="AH437" s="221"/>
      <c r="AI437" s="221"/>
      <c r="AN437" s="221"/>
      <c r="AP437" s="218"/>
    </row>
    <row r="438" spans="1:42">
      <c r="A438" s="221"/>
      <c r="B438" s="221"/>
      <c r="C438" s="221"/>
      <c r="D438" s="221"/>
      <c r="E438" s="221"/>
      <c r="F438" s="221"/>
      <c r="G438" s="221"/>
      <c r="H438" s="221"/>
      <c r="I438" s="221"/>
      <c r="J438" s="221"/>
      <c r="K438" s="221"/>
      <c r="L438" s="221"/>
      <c r="M438" s="221"/>
      <c r="N438" s="243"/>
      <c r="O438" s="221"/>
      <c r="P438" s="221"/>
      <c r="Q438" s="221"/>
      <c r="R438" s="221"/>
      <c r="S438" s="221"/>
      <c r="T438" s="221"/>
      <c r="U438" s="221"/>
      <c r="V438" s="221"/>
      <c r="W438" s="221"/>
      <c r="X438" s="221"/>
      <c r="Y438" s="221"/>
      <c r="Z438" s="221"/>
      <c r="AA438" s="221"/>
      <c r="AB438" s="237"/>
      <c r="AC438" s="221"/>
      <c r="AD438" s="221"/>
      <c r="AE438" s="221"/>
      <c r="AF438" s="221"/>
      <c r="AG438" s="221"/>
      <c r="AH438" s="221"/>
      <c r="AI438" s="221"/>
      <c r="AN438" s="221"/>
      <c r="AP438" s="218"/>
    </row>
    <row r="439" spans="1:42">
      <c r="A439" s="221"/>
      <c r="B439" s="221"/>
      <c r="C439" s="221"/>
      <c r="D439" s="221"/>
      <c r="E439" s="221"/>
      <c r="F439" s="221"/>
      <c r="G439" s="221"/>
      <c r="H439" s="221"/>
      <c r="I439" s="221"/>
      <c r="J439" s="221"/>
      <c r="K439" s="221"/>
      <c r="L439" s="221"/>
      <c r="M439" s="221"/>
      <c r="N439" s="243"/>
      <c r="O439" s="221"/>
      <c r="P439" s="221"/>
      <c r="Q439" s="221"/>
      <c r="R439" s="221"/>
      <c r="S439" s="221"/>
      <c r="T439" s="221"/>
      <c r="U439" s="221"/>
      <c r="V439" s="221"/>
      <c r="W439" s="221"/>
      <c r="X439" s="221"/>
      <c r="Y439" s="221"/>
      <c r="Z439" s="221"/>
      <c r="AA439" s="221"/>
      <c r="AB439" s="237"/>
      <c r="AC439" s="221"/>
      <c r="AD439" s="221"/>
      <c r="AE439" s="221"/>
      <c r="AF439" s="221"/>
      <c r="AG439" s="221"/>
      <c r="AH439" s="221"/>
      <c r="AI439" s="221"/>
      <c r="AN439" s="221"/>
      <c r="AP439" s="218"/>
    </row>
    <row r="440" spans="1:42">
      <c r="A440" s="221"/>
      <c r="B440" s="221"/>
      <c r="C440" s="221"/>
      <c r="D440" s="221"/>
      <c r="E440" s="221"/>
      <c r="F440" s="221"/>
      <c r="G440" s="221"/>
      <c r="H440" s="221"/>
      <c r="I440" s="221"/>
      <c r="J440" s="221"/>
      <c r="K440" s="221"/>
      <c r="L440" s="221"/>
      <c r="M440" s="221"/>
      <c r="N440" s="243"/>
      <c r="O440" s="221"/>
      <c r="P440" s="221"/>
      <c r="Q440" s="221"/>
      <c r="R440" s="221"/>
      <c r="S440" s="221"/>
      <c r="T440" s="221"/>
      <c r="U440" s="221"/>
      <c r="V440" s="221"/>
      <c r="W440" s="221"/>
      <c r="X440" s="221"/>
      <c r="Y440" s="221"/>
      <c r="Z440" s="221"/>
      <c r="AA440" s="221"/>
      <c r="AB440" s="237"/>
      <c r="AC440" s="221"/>
      <c r="AD440" s="221"/>
      <c r="AE440" s="221"/>
      <c r="AF440" s="221"/>
      <c r="AG440" s="221"/>
      <c r="AH440" s="221"/>
      <c r="AI440" s="221"/>
      <c r="AN440" s="221"/>
      <c r="AP440" s="218"/>
    </row>
    <row r="441" spans="1:42">
      <c r="A441" s="221"/>
      <c r="B441" s="221"/>
      <c r="C441" s="221"/>
      <c r="D441" s="221"/>
      <c r="E441" s="221"/>
      <c r="F441" s="221"/>
      <c r="G441" s="221"/>
      <c r="H441" s="221"/>
      <c r="I441" s="221"/>
      <c r="J441" s="221"/>
      <c r="K441" s="221"/>
      <c r="L441" s="221"/>
      <c r="M441" s="221"/>
      <c r="N441" s="243"/>
      <c r="O441" s="221"/>
      <c r="P441" s="221"/>
      <c r="Q441" s="221"/>
      <c r="R441" s="221"/>
      <c r="S441" s="221"/>
      <c r="T441" s="221"/>
      <c r="U441" s="221"/>
      <c r="V441" s="221"/>
      <c r="W441" s="221"/>
      <c r="X441" s="221"/>
      <c r="Y441" s="221"/>
      <c r="Z441" s="221"/>
      <c r="AA441" s="221"/>
      <c r="AB441" s="237"/>
      <c r="AC441" s="221"/>
      <c r="AD441" s="221"/>
      <c r="AE441" s="221"/>
      <c r="AF441" s="221"/>
      <c r="AG441" s="221"/>
      <c r="AH441" s="221"/>
      <c r="AI441" s="221"/>
      <c r="AN441" s="221"/>
      <c r="AP441" s="218"/>
    </row>
    <row r="442" spans="1:42">
      <c r="A442" s="221"/>
      <c r="B442" s="221"/>
      <c r="C442" s="221"/>
      <c r="D442" s="221"/>
      <c r="E442" s="221"/>
      <c r="F442" s="221"/>
      <c r="G442" s="221"/>
      <c r="H442" s="221"/>
      <c r="I442" s="221"/>
      <c r="J442" s="221"/>
      <c r="K442" s="221"/>
      <c r="L442" s="221"/>
      <c r="M442" s="221"/>
      <c r="N442" s="243"/>
      <c r="O442" s="221"/>
      <c r="P442" s="221"/>
      <c r="Q442" s="221"/>
      <c r="R442" s="221"/>
      <c r="S442" s="221"/>
      <c r="T442" s="221"/>
      <c r="U442" s="221"/>
      <c r="V442" s="221"/>
      <c r="W442" s="221"/>
      <c r="X442" s="221"/>
      <c r="Y442" s="221"/>
      <c r="Z442" s="221"/>
      <c r="AA442" s="221"/>
      <c r="AB442" s="237"/>
      <c r="AC442" s="221"/>
      <c r="AD442" s="221"/>
      <c r="AE442" s="221"/>
      <c r="AF442" s="221"/>
      <c r="AG442" s="221"/>
      <c r="AH442" s="221"/>
      <c r="AI442" s="221"/>
      <c r="AN442" s="221"/>
      <c r="AP442" s="218"/>
    </row>
    <row r="443" spans="1:42">
      <c r="A443" s="221"/>
      <c r="B443" s="221"/>
      <c r="C443" s="221"/>
      <c r="D443" s="221"/>
      <c r="E443" s="221"/>
      <c r="F443" s="221"/>
      <c r="G443" s="221"/>
      <c r="H443" s="221"/>
      <c r="I443" s="221"/>
      <c r="J443" s="221"/>
      <c r="K443" s="221"/>
      <c r="L443" s="221"/>
      <c r="M443" s="221"/>
      <c r="N443" s="243"/>
      <c r="O443" s="221"/>
      <c r="P443" s="221"/>
      <c r="Q443" s="221"/>
      <c r="R443" s="221"/>
      <c r="S443" s="221"/>
      <c r="T443" s="221"/>
      <c r="U443" s="221"/>
      <c r="V443" s="221"/>
      <c r="W443" s="221"/>
      <c r="X443" s="221"/>
      <c r="Y443" s="221"/>
      <c r="Z443" s="221"/>
      <c r="AA443" s="221"/>
      <c r="AB443" s="237"/>
      <c r="AC443" s="221"/>
      <c r="AD443" s="221"/>
      <c r="AE443" s="221"/>
      <c r="AF443" s="221"/>
      <c r="AG443" s="221"/>
      <c r="AH443" s="221"/>
      <c r="AI443" s="221"/>
      <c r="AN443" s="221"/>
      <c r="AP443" s="218"/>
    </row>
    <row r="444" spans="1:42">
      <c r="A444" s="221"/>
      <c r="B444" s="221"/>
      <c r="C444" s="221"/>
      <c r="D444" s="221"/>
      <c r="E444" s="221"/>
      <c r="F444" s="221"/>
      <c r="G444" s="221"/>
      <c r="H444" s="221"/>
      <c r="I444" s="221"/>
      <c r="J444" s="221"/>
      <c r="K444" s="221"/>
      <c r="L444" s="221"/>
      <c r="M444" s="221"/>
      <c r="N444" s="243"/>
      <c r="O444" s="221"/>
      <c r="P444" s="221"/>
      <c r="Q444" s="221"/>
      <c r="R444" s="221"/>
      <c r="S444" s="221"/>
      <c r="T444" s="221"/>
      <c r="U444" s="221"/>
      <c r="V444" s="221"/>
      <c r="W444" s="221"/>
      <c r="X444" s="221"/>
      <c r="Y444" s="221"/>
      <c r="Z444" s="221"/>
      <c r="AA444" s="221"/>
      <c r="AB444" s="237"/>
      <c r="AC444" s="221"/>
      <c r="AD444" s="221"/>
      <c r="AE444" s="221"/>
      <c r="AF444" s="221"/>
      <c r="AG444" s="221"/>
      <c r="AH444" s="221"/>
      <c r="AI444" s="221"/>
      <c r="AN444" s="221"/>
      <c r="AP444" s="218"/>
    </row>
    <row r="445" spans="1:42">
      <c r="A445" s="221"/>
      <c r="B445" s="221"/>
      <c r="C445" s="221"/>
      <c r="D445" s="221"/>
      <c r="E445" s="221"/>
      <c r="F445" s="221"/>
      <c r="G445" s="221"/>
      <c r="H445" s="221"/>
      <c r="I445" s="221"/>
      <c r="J445" s="221"/>
      <c r="K445" s="221"/>
      <c r="L445" s="221"/>
      <c r="M445" s="221"/>
      <c r="N445" s="243"/>
      <c r="O445" s="221"/>
      <c r="P445" s="221"/>
      <c r="Q445" s="221"/>
      <c r="R445" s="221"/>
      <c r="S445" s="221"/>
      <c r="T445" s="221"/>
      <c r="U445" s="221"/>
      <c r="V445" s="221"/>
      <c r="W445" s="221"/>
      <c r="X445" s="221"/>
      <c r="Y445" s="221"/>
      <c r="Z445" s="221"/>
      <c r="AA445" s="221"/>
      <c r="AB445" s="237"/>
      <c r="AC445" s="221"/>
      <c r="AD445" s="221"/>
      <c r="AE445" s="221"/>
      <c r="AF445" s="221"/>
      <c r="AG445" s="221"/>
      <c r="AH445" s="221"/>
      <c r="AI445" s="221"/>
      <c r="AN445" s="221"/>
      <c r="AP445" s="218"/>
    </row>
    <row r="446" spans="1:42">
      <c r="A446" s="221"/>
      <c r="B446" s="221"/>
      <c r="C446" s="221"/>
      <c r="D446" s="221"/>
      <c r="E446" s="221"/>
      <c r="F446" s="221"/>
      <c r="G446" s="221"/>
      <c r="H446" s="221"/>
      <c r="I446" s="221"/>
      <c r="J446" s="221"/>
      <c r="K446" s="221"/>
      <c r="L446" s="221"/>
      <c r="M446" s="221"/>
      <c r="N446" s="243"/>
      <c r="O446" s="221"/>
      <c r="P446" s="221"/>
      <c r="Q446" s="221"/>
      <c r="R446" s="221"/>
      <c r="S446" s="221"/>
      <c r="T446" s="221"/>
      <c r="U446" s="221"/>
      <c r="V446" s="221"/>
      <c r="W446" s="221"/>
      <c r="X446" s="221"/>
      <c r="Y446" s="221"/>
      <c r="Z446" s="221"/>
      <c r="AA446" s="221"/>
      <c r="AB446" s="237"/>
      <c r="AC446" s="221"/>
      <c r="AD446" s="221"/>
      <c r="AE446" s="221"/>
      <c r="AF446" s="221"/>
      <c r="AG446" s="221"/>
      <c r="AH446" s="221"/>
      <c r="AI446" s="221"/>
      <c r="AN446" s="221"/>
      <c r="AP446" s="218"/>
    </row>
    <row r="447" spans="1:42">
      <c r="A447" s="221"/>
      <c r="B447" s="221"/>
      <c r="C447" s="221"/>
      <c r="D447" s="221"/>
      <c r="E447" s="221"/>
      <c r="F447" s="221"/>
      <c r="G447" s="221"/>
      <c r="H447" s="221"/>
      <c r="I447" s="221"/>
      <c r="J447" s="221"/>
      <c r="K447" s="221"/>
      <c r="L447" s="221"/>
      <c r="M447" s="221"/>
      <c r="N447" s="243"/>
      <c r="O447" s="221"/>
      <c r="P447" s="221"/>
      <c r="Q447" s="221"/>
      <c r="R447" s="221"/>
      <c r="S447" s="221"/>
      <c r="T447" s="221"/>
      <c r="U447" s="221"/>
      <c r="V447" s="221"/>
      <c r="W447" s="221"/>
      <c r="X447" s="221"/>
      <c r="Y447" s="221"/>
      <c r="Z447" s="221"/>
      <c r="AA447" s="221"/>
      <c r="AB447" s="237"/>
      <c r="AC447" s="221"/>
      <c r="AD447" s="221"/>
      <c r="AE447" s="221"/>
      <c r="AF447" s="221"/>
      <c r="AG447" s="221"/>
      <c r="AH447" s="221"/>
      <c r="AI447" s="221"/>
      <c r="AN447" s="221"/>
      <c r="AP447" s="218"/>
    </row>
    <row r="448" spans="1:42">
      <c r="A448" s="221"/>
      <c r="B448" s="221"/>
      <c r="C448" s="221"/>
      <c r="D448" s="221"/>
      <c r="E448" s="221"/>
      <c r="F448" s="221"/>
      <c r="G448" s="221"/>
      <c r="H448" s="221"/>
      <c r="I448" s="221"/>
      <c r="J448" s="221"/>
      <c r="K448" s="221"/>
      <c r="L448" s="221"/>
      <c r="M448" s="221"/>
      <c r="N448" s="243"/>
      <c r="O448" s="221"/>
      <c r="P448" s="221"/>
      <c r="Q448" s="221"/>
      <c r="R448" s="221"/>
      <c r="S448" s="221"/>
      <c r="T448" s="221"/>
      <c r="U448" s="221"/>
      <c r="V448" s="221"/>
      <c r="W448" s="221"/>
      <c r="X448" s="221"/>
      <c r="Y448" s="221"/>
      <c r="Z448" s="221"/>
      <c r="AA448" s="221"/>
      <c r="AB448" s="237"/>
      <c r="AC448" s="221"/>
      <c r="AD448" s="221"/>
      <c r="AE448" s="221"/>
      <c r="AF448" s="221"/>
      <c r="AG448" s="221"/>
      <c r="AH448" s="221"/>
      <c r="AI448" s="221"/>
      <c r="AN448" s="221"/>
      <c r="AP448" s="218"/>
    </row>
    <row r="449" spans="1:42">
      <c r="A449" s="221"/>
      <c r="B449" s="221"/>
      <c r="C449" s="221"/>
      <c r="D449" s="221"/>
      <c r="E449" s="221"/>
      <c r="F449" s="221"/>
      <c r="G449" s="221"/>
      <c r="H449" s="221"/>
      <c r="I449" s="221"/>
      <c r="J449" s="221"/>
      <c r="K449" s="221"/>
      <c r="L449" s="221"/>
      <c r="M449" s="221"/>
      <c r="N449" s="243"/>
      <c r="O449" s="221"/>
      <c r="P449" s="221"/>
      <c r="Q449" s="221"/>
      <c r="R449" s="221"/>
      <c r="S449" s="221"/>
      <c r="T449" s="221"/>
      <c r="U449" s="221"/>
      <c r="V449" s="221"/>
      <c r="W449" s="221"/>
      <c r="X449" s="221"/>
      <c r="Y449" s="221"/>
      <c r="Z449" s="221"/>
      <c r="AA449" s="221"/>
      <c r="AB449" s="237"/>
      <c r="AC449" s="221"/>
      <c r="AD449" s="221"/>
      <c r="AE449" s="221"/>
      <c r="AF449" s="221"/>
      <c r="AG449" s="221"/>
      <c r="AH449" s="221"/>
      <c r="AI449" s="221"/>
      <c r="AN449" s="221"/>
      <c r="AP449" s="218"/>
    </row>
    <row r="450" spans="1:42">
      <c r="A450" s="221"/>
      <c r="B450" s="221"/>
      <c r="C450" s="221"/>
      <c r="D450" s="221"/>
      <c r="E450" s="221"/>
      <c r="F450" s="221"/>
      <c r="G450" s="221"/>
      <c r="H450" s="221"/>
      <c r="I450" s="221"/>
      <c r="J450" s="221"/>
      <c r="K450" s="221"/>
      <c r="L450" s="221"/>
      <c r="M450" s="221"/>
      <c r="N450" s="243"/>
      <c r="O450" s="221"/>
      <c r="P450" s="221"/>
      <c r="Q450" s="221"/>
      <c r="R450" s="221"/>
      <c r="S450" s="221"/>
      <c r="T450" s="221"/>
      <c r="U450" s="221"/>
      <c r="V450" s="221"/>
      <c r="W450" s="221"/>
      <c r="X450" s="221"/>
      <c r="Y450" s="221"/>
      <c r="Z450" s="221"/>
      <c r="AA450" s="221"/>
      <c r="AB450" s="237"/>
      <c r="AC450" s="221"/>
      <c r="AD450" s="221"/>
      <c r="AE450" s="221"/>
      <c r="AF450" s="221"/>
      <c r="AG450" s="221"/>
      <c r="AH450" s="221"/>
      <c r="AI450" s="221"/>
      <c r="AN450" s="221"/>
      <c r="AP450" s="218"/>
    </row>
    <row r="451" spans="1:42">
      <c r="A451" s="221"/>
      <c r="B451" s="221"/>
      <c r="C451" s="221"/>
      <c r="D451" s="221"/>
      <c r="E451" s="221"/>
      <c r="F451" s="221"/>
      <c r="G451" s="221"/>
      <c r="H451" s="221"/>
      <c r="I451" s="221"/>
      <c r="J451" s="221"/>
      <c r="K451" s="221"/>
      <c r="L451" s="221"/>
      <c r="M451" s="221"/>
      <c r="N451" s="243"/>
      <c r="O451" s="221"/>
      <c r="P451" s="221"/>
      <c r="Q451" s="221"/>
      <c r="R451" s="221"/>
      <c r="S451" s="221"/>
      <c r="T451" s="221"/>
      <c r="U451" s="221"/>
      <c r="V451" s="221"/>
      <c r="W451" s="221"/>
      <c r="X451" s="221"/>
      <c r="Y451" s="221"/>
      <c r="Z451" s="221"/>
      <c r="AA451" s="221"/>
      <c r="AB451" s="237"/>
      <c r="AC451" s="221"/>
      <c r="AD451" s="221"/>
      <c r="AE451" s="221"/>
      <c r="AF451" s="221"/>
      <c r="AG451" s="221"/>
      <c r="AH451" s="221"/>
      <c r="AI451" s="221"/>
      <c r="AN451" s="221"/>
      <c r="AP451" s="218"/>
    </row>
    <row r="452" spans="1:42">
      <c r="A452" s="221"/>
      <c r="B452" s="221"/>
      <c r="C452" s="221"/>
      <c r="D452" s="221"/>
      <c r="E452" s="221"/>
      <c r="F452" s="221"/>
      <c r="G452" s="221"/>
      <c r="H452" s="221"/>
      <c r="I452" s="221"/>
      <c r="J452" s="221"/>
      <c r="K452" s="221"/>
      <c r="L452" s="221"/>
      <c r="M452" s="221"/>
      <c r="N452" s="243"/>
      <c r="O452" s="221"/>
      <c r="P452" s="221"/>
      <c r="Q452" s="221"/>
      <c r="R452" s="221"/>
      <c r="S452" s="221"/>
      <c r="T452" s="221"/>
      <c r="U452" s="221"/>
      <c r="V452" s="221"/>
      <c r="W452" s="221"/>
      <c r="X452" s="221"/>
      <c r="Y452" s="221"/>
      <c r="Z452" s="221"/>
      <c r="AA452" s="221"/>
      <c r="AB452" s="237"/>
      <c r="AC452" s="221"/>
      <c r="AD452" s="221"/>
      <c r="AE452" s="221"/>
      <c r="AF452" s="221"/>
      <c r="AG452" s="221"/>
      <c r="AH452" s="221"/>
      <c r="AI452" s="221"/>
      <c r="AN452" s="221"/>
      <c r="AP452" s="218"/>
    </row>
    <row r="453" spans="1:42">
      <c r="A453" s="221"/>
      <c r="B453" s="221"/>
      <c r="C453" s="221"/>
      <c r="D453" s="221"/>
      <c r="E453" s="221"/>
      <c r="F453" s="221"/>
      <c r="G453" s="221"/>
      <c r="H453" s="221"/>
      <c r="I453" s="221"/>
      <c r="J453" s="221"/>
      <c r="K453" s="221"/>
      <c r="L453" s="221"/>
      <c r="M453" s="221"/>
      <c r="N453" s="243"/>
      <c r="O453" s="221"/>
      <c r="P453" s="221"/>
      <c r="Q453" s="221"/>
      <c r="R453" s="221"/>
      <c r="S453" s="221"/>
      <c r="T453" s="221"/>
      <c r="U453" s="221"/>
      <c r="V453" s="221"/>
      <c r="W453" s="221"/>
      <c r="X453" s="221"/>
      <c r="Y453" s="221"/>
      <c r="Z453" s="221"/>
      <c r="AA453" s="221"/>
      <c r="AB453" s="237"/>
      <c r="AC453" s="221"/>
      <c r="AD453" s="221"/>
      <c r="AE453" s="221"/>
      <c r="AF453" s="221"/>
      <c r="AG453" s="221"/>
      <c r="AH453" s="221"/>
      <c r="AI453" s="221"/>
      <c r="AN453" s="221"/>
      <c r="AP453" s="218"/>
    </row>
    <row r="454" spans="1:42">
      <c r="A454" s="221"/>
      <c r="B454" s="221"/>
      <c r="C454" s="221"/>
      <c r="D454" s="221"/>
      <c r="E454" s="221"/>
      <c r="F454" s="221"/>
      <c r="G454" s="221"/>
      <c r="H454" s="221"/>
      <c r="I454" s="221"/>
      <c r="J454" s="221"/>
      <c r="K454" s="221"/>
      <c r="L454" s="221"/>
      <c r="M454" s="221"/>
      <c r="N454" s="243"/>
      <c r="O454" s="221"/>
      <c r="P454" s="221"/>
      <c r="Q454" s="221"/>
      <c r="R454" s="221"/>
      <c r="S454" s="221"/>
      <c r="T454" s="221"/>
      <c r="U454" s="221"/>
      <c r="V454" s="221"/>
      <c r="W454" s="221"/>
      <c r="X454" s="221"/>
      <c r="Y454" s="221"/>
      <c r="Z454" s="221"/>
      <c r="AA454" s="221"/>
      <c r="AB454" s="237"/>
      <c r="AC454" s="221"/>
      <c r="AD454" s="221"/>
      <c r="AE454" s="221"/>
      <c r="AF454" s="221"/>
      <c r="AG454" s="221"/>
      <c r="AH454" s="221"/>
      <c r="AI454" s="221"/>
      <c r="AN454" s="221"/>
      <c r="AP454" s="218"/>
    </row>
    <row r="455" spans="1:42">
      <c r="A455" s="221"/>
      <c r="B455" s="221"/>
      <c r="C455" s="221"/>
      <c r="D455" s="221"/>
      <c r="E455" s="221"/>
      <c r="F455" s="221"/>
      <c r="G455" s="221"/>
      <c r="H455" s="221"/>
      <c r="I455" s="221"/>
      <c r="J455" s="221"/>
      <c r="K455" s="221"/>
      <c r="L455" s="221"/>
      <c r="M455" s="221"/>
      <c r="N455" s="243"/>
      <c r="O455" s="221"/>
      <c r="P455" s="221"/>
      <c r="Q455" s="221"/>
      <c r="R455" s="221"/>
      <c r="S455" s="221"/>
      <c r="T455" s="221"/>
      <c r="U455" s="221"/>
      <c r="V455" s="221"/>
      <c r="W455" s="221"/>
      <c r="X455" s="221"/>
      <c r="Y455" s="221"/>
      <c r="Z455" s="221"/>
      <c r="AA455" s="221"/>
      <c r="AB455" s="237"/>
      <c r="AC455" s="221"/>
      <c r="AD455" s="221"/>
      <c r="AE455" s="221"/>
      <c r="AF455" s="221"/>
      <c r="AG455" s="221"/>
      <c r="AH455" s="221"/>
      <c r="AI455" s="221"/>
      <c r="AN455" s="221"/>
      <c r="AP455" s="218"/>
    </row>
    <row r="456" spans="1:42">
      <c r="A456" s="221"/>
      <c r="B456" s="221"/>
      <c r="C456" s="221"/>
      <c r="D456" s="221"/>
      <c r="E456" s="221"/>
      <c r="F456" s="221"/>
      <c r="G456" s="221"/>
      <c r="H456" s="221"/>
      <c r="I456" s="221"/>
      <c r="J456" s="221"/>
      <c r="K456" s="221"/>
      <c r="L456" s="221"/>
      <c r="M456" s="221"/>
      <c r="N456" s="243"/>
      <c r="O456" s="221"/>
      <c r="P456" s="221"/>
      <c r="Q456" s="221"/>
      <c r="R456" s="221"/>
      <c r="S456" s="221"/>
      <c r="T456" s="221"/>
      <c r="U456" s="221"/>
      <c r="V456" s="221"/>
      <c r="W456" s="221"/>
      <c r="X456" s="221"/>
      <c r="Y456" s="221"/>
      <c r="Z456" s="221"/>
      <c r="AA456" s="221"/>
      <c r="AB456" s="237"/>
      <c r="AC456" s="221"/>
      <c r="AD456" s="221"/>
      <c r="AE456" s="221"/>
      <c r="AF456" s="221"/>
      <c r="AG456" s="221"/>
      <c r="AH456" s="221"/>
      <c r="AI456" s="221"/>
      <c r="AN456" s="221"/>
      <c r="AP456" s="218"/>
    </row>
    <row r="457" spans="1:42">
      <c r="A457" s="221"/>
      <c r="B457" s="221"/>
      <c r="C457" s="221"/>
      <c r="D457" s="221"/>
      <c r="E457" s="221"/>
      <c r="F457" s="221"/>
      <c r="G457" s="221"/>
      <c r="H457" s="221"/>
      <c r="I457" s="221"/>
      <c r="J457" s="221"/>
      <c r="K457" s="221"/>
      <c r="L457" s="221"/>
      <c r="M457" s="221"/>
      <c r="N457" s="243"/>
      <c r="O457" s="221"/>
      <c r="P457" s="221"/>
      <c r="Q457" s="221"/>
      <c r="R457" s="221"/>
      <c r="S457" s="221"/>
      <c r="T457" s="221"/>
      <c r="U457" s="221"/>
      <c r="V457" s="221"/>
      <c r="W457" s="221"/>
      <c r="X457" s="221"/>
      <c r="Y457" s="221"/>
      <c r="Z457" s="221"/>
      <c r="AA457" s="221"/>
      <c r="AB457" s="237"/>
      <c r="AC457" s="221"/>
      <c r="AD457" s="221"/>
      <c r="AE457" s="221"/>
      <c r="AF457" s="221"/>
      <c r="AG457" s="221"/>
      <c r="AH457" s="221"/>
      <c r="AI457" s="221"/>
      <c r="AN457" s="221"/>
      <c r="AP457" s="218"/>
    </row>
    <row r="458" spans="1:42">
      <c r="A458" s="221"/>
      <c r="B458" s="221"/>
      <c r="C458" s="221"/>
      <c r="D458" s="221"/>
      <c r="E458" s="221"/>
      <c r="F458" s="221"/>
      <c r="G458" s="221"/>
      <c r="H458" s="221"/>
      <c r="I458" s="221"/>
      <c r="J458" s="221"/>
      <c r="K458" s="221"/>
      <c r="L458" s="221"/>
      <c r="M458" s="221"/>
      <c r="N458" s="243"/>
      <c r="O458" s="221"/>
      <c r="P458" s="221"/>
      <c r="Q458" s="221"/>
      <c r="R458" s="221"/>
      <c r="S458" s="221"/>
      <c r="T458" s="221"/>
      <c r="U458" s="221"/>
      <c r="V458" s="221"/>
      <c r="W458" s="221"/>
      <c r="X458" s="221"/>
      <c r="Y458" s="221"/>
      <c r="Z458" s="221"/>
      <c r="AA458" s="221"/>
      <c r="AB458" s="237"/>
      <c r="AC458" s="221"/>
      <c r="AD458" s="221"/>
      <c r="AE458" s="221"/>
      <c r="AF458" s="221"/>
      <c r="AG458" s="221"/>
      <c r="AH458" s="221"/>
      <c r="AI458" s="221"/>
      <c r="AN458" s="221"/>
      <c r="AP458" s="218"/>
    </row>
    <row r="459" spans="1:42">
      <c r="A459" s="221"/>
      <c r="B459" s="221"/>
      <c r="C459" s="221"/>
      <c r="D459" s="221"/>
      <c r="E459" s="221"/>
      <c r="F459" s="221"/>
      <c r="G459" s="221"/>
      <c r="H459" s="221"/>
      <c r="I459" s="221"/>
      <c r="J459" s="221"/>
      <c r="K459" s="221"/>
      <c r="L459" s="221"/>
      <c r="M459" s="221"/>
      <c r="N459" s="243"/>
      <c r="O459" s="221"/>
      <c r="P459" s="221"/>
      <c r="Q459" s="221"/>
      <c r="R459" s="221"/>
      <c r="S459" s="221"/>
      <c r="T459" s="221"/>
      <c r="U459" s="221"/>
      <c r="V459" s="221"/>
      <c r="W459" s="221"/>
      <c r="X459" s="221"/>
      <c r="Y459" s="221"/>
      <c r="Z459" s="221"/>
      <c r="AA459" s="221"/>
      <c r="AB459" s="237"/>
      <c r="AC459" s="221"/>
      <c r="AD459" s="221"/>
      <c r="AE459" s="221"/>
      <c r="AF459" s="221"/>
      <c r="AG459" s="221"/>
      <c r="AH459" s="221"/>
      <c r="AI459" s="221"/>
      <c r="AN459" s="221"/>
      <c r="AP459" s="218"/>
    </row>
    <row r="460" spans="1:42">
      <c r="A460" s="221"/>
      <c r="B460" s="221"/>
      <c r="C460" s="221"/>
      <c r="D460" s="221"/>
      <c r="E460" s="221"/>
      <c r="F460" s="221"/>
      <c r="G460" s="221"/>
      <c r="H460" s="221"/>
      <c r="I460" s="221"/>
      <c r="J460" s="221"/>
      <c r="K460" s="221"/>
      <c r="L460" s="221"/>
      <c r="M460" s="221"/>
      <c r="N460" s="243"/>
      <c r="O460" s="221"/>
      <c r="P460" s="221"/>
      <c r="Q460" s="221"/>
      <c r="R460" s="221"/>
      <c r="S460" s="221"/>
      <c r="T460" s="221"/>
      <c r="U460" s="221"/>
      <c r="V460" s="221"/>
      <c r="W460" s="221"/>
      <c r="X460" s="221"/>
      <c r="Y460" s="221"/>
      <c r="Z460" s="221"/>
      <c r="AA460" s="221"/>
      <c r="AB460" s="237"/>
      <c r="AC460" s="221"/>
      <c r="AD460" s="221"/>
      <c r="AE460" s="221"/>
      <c r="AF460" s="221"/>
      <c r="AG460" s="221"/>
      <c r="AH460" s="221"/>
      <c r="AI460" s="221"/>
      <c r="AN460" s="221"/>
      <c r="AP460" s="218"/>
    </row>
    <row r="461" spans="1:42">
      <c r="A461" s="221"/>
      <c r="B461" s="221"/>
      <c r="C461" s="221"/>
      <c r="D461" s="221"/>
      <c r="E461" s="221"/>
      <c r="F461" s="221"/>
      <c r="G461" s="221"/>
      <c r="H461" s="221"/>
      <c r="I461" s="221"/>
      <c r="J461" s="221"/>
      <c r="K461" s="221"/>
      <c r="L461" s="221"/>
      <c r="M461" s="221"/>
      <c r="N461" s="243"/>
      <c r="O461" s="221"/>
      <c r="P461" s="221"/>
      <c r="Q461" s="221"/>
      <c r="R461" s="221"/>
      <c r="S461" s="221"/>
      <c r="T461" s="221"/>
      <c r="U461" s="221"/>
      <c r="V461" s="221"/>
      <c r="W461" s="221"/>
      <c r="X461" s="221"/>
      <c r="Y461" s="221"/>
      <c r="Z461" s="221"/>
      <c r="AA461" s="221"/>
      <c r="AB461" s="237"/>
      <c r="AC461" s="221"/>
      <c r="AD461" s="221"/>
      <c r="AE461" s="221"/>
      <c r="AF461" s="221"/>
      <c r="AG461" s="221"/>
      <c r="AH461" s="221"/>
      <c r="AI461" s="221"/>
      <c r="AN461" s="221"/>
      <c r="AP461" s="218"/>
    </row>
    <row r="462" spans="1:42">
      <c r="A462" s="221"/>
      <c r="B462" s="221"/>
      <c r="C462" s="221"/>
      <c r="D462" s="221"/>
      <c r="E462" s="221"/>
      <c r="F462" s="221"/>
      <c r="G462" s="221"/>
      <c r="H462" s="221"/>
      <c r="I462" s="221"/>
      <c r="J462" s="221"/>
      <c r="K462" s="221"/>
      <c r="L462" s="221"/>
      <c r="M462" s="221"/>
      <c r="N462" s="243"/>
      <c r="O462" s="221"/>
      <c r="P462" s="221"/>
      <c r="Q462" s="221"/>
      <c r="R462" s="221"/>
      <c r="S462" s="221"/>
      <c r="T462" s="221"/>
      <c r="U462" s="221"/>
      <c r="V462" s="221"/>
      <c r="W462" s="221"/>
      <c r="X462" s="221"/>
      <c r="Y462" s="221"/>
      <c r="Z462" s="221"/>
      <c r="AA462" s="221"/>
      <c r="AB462" s="237"/>
      <c r="AC462" s="221"/>
      <c r="AD462" s="221"/>
      <c r="AE462" s="221"/>
      <c r="AF462" s="221"/>
      <c r="AG462" s="221"/>
      <c r="AH462" s="221"/>
      <c r="AI462" s="221"/>
      <c r="AN462" s="221"/>
      <c r="AP462" s="218"/>
    </row>
    <row r="463" spans="1:42">
      <c r="A463" s="221"/>
      <c r="B463" s="221"/>
      <c r="C463" s="221"/>
      <c r="D463" s="221"/>
      <c r="E463" s="221"/>
      <c r="F463" s="221"/>
      <c r="G463" s="221"/>
      <c r="H463" s="221"/>
      <c r="I463" s="221"/>
      <c r="J463" s="221"/>
      <c r="K463" s="221"/>
      <c r="L463" s="221"/>
      <c r="M463" s="221"/>
      <c r="N463" s="243"/>
      <c r="O463" s="221"/>
      <c r="P463" s="221"/>
      <c r="Q463" s="221"/>
      <c r="R463" s="221"/>
      <c r="S463" s="221"/>
      <c r="T463" s="221"/>
      <c r="U463" s="221"/>
      <c r="V463" s="221"/>
      <c r="W463" s="221"/>
      <c r="X463" s="221"/>
      <c r="Y463" s="221"/>
      <c r="Z463" s="221"/>
      <c r="AA463" s="221"/>
      <c r="AB463" s="237"/>
      <c r="AC463" s="221"/>
      <c r="AD463" s="221"/>
      <c r="AE463" s="221"/>
      <c r="AF463" s="221"/>
      <c r="AG463" s="221"/>
      <c r="AH463" s="221"/>
      <c r="AI463" s="221"/>
      <c r="AN463" s="221"/>
      <c r="AP463" s="218"/>
    </row>
    <row r="464" spans="1:42">
      <c r="A464" s="221"/>
      <c r="B464" s="221"/>
      <c r="C464" s="221"/>
      <c r="D464" s="221"/>
      <c r="E464" s="221"/>
      <c r="F464" s="221"/>
      <c r="G464" s="221"/>
      <c r="H464" s="221"/>
      <c r="I464" s="221"/>
      <c r="J464" s="221"/>
      <c r="K464" s="221"/>
      <c r="L464" s="221"/>
      <c r="M464" s="221"/>
      <c r="N464" s="243"/>
      <c r="O464" s="221"/>
      <c r="P464" s="221"/>
      <c r="Q464" s="221"/>
      <c r="R464" s="221"/>
      <c r="S464" s="221"/>
      <c r="T464" s="221"/>
      <c r="U464" s="221"/>
      <c r="V464" s="221"/>
      <c r="W464" s="221"/>
      <c r="X464" s="221"/>
      <c r="Y464" s="221"/>
      <c r="Z464" s="221"/>
      <c r="AA464" s="221"/>
      <c r="AB464" s="237"/>
      <c r="AC464" s="221"/>
      <c r="AD464" s="221"/>
      <c r="AE464" s="221"/>
      <c r="AF464" s="221"/>
      <c r="AG464" s="221"/>
      <c r="AH464" s="221"/>
      <c r="AI464" s="221"/>
      <c r="AN464" s="221"/>
      <c r="AP464" s="218"/>
    </row>
    <row r="465" spans="1:42">
      <c r="A465" s="221"/>
      <c r="B465" s="221"/>
      <c r="C465" s="221"/>
      <c r="D465" s="221"/>
      <c r="E465" s="221"/>
      <c r="F465" s="221"/>
      <c r="G465" s="221"/>
      <c r="H465" s="221"/>
      <c r="I465" s="221"/>
      <c r="J465" s="221"/>
      <c r="K465" s="221"/>
      <c r="L465" s="221"/>
      <c r="M465" s="221"/>
      <c r="N465" s="243"/>
      <c r="O465" s="221"/>
      <c r="P465" s="221"/>
      <c r="Q465" s="221"/>
      <c r="R465" s="221"/>
      <c r="S465" s="221"/>
      <c r="T465" s="221"/>
      <c r="U465" s="221"/>
      <c r="V465" s="221"/>
      <c r="W465" s="221"/>
      <c r="X465" s="221"/>
      <c r="Y465" s="221"/>
      <c r="Z465" s="221"/>
      <c r="AA465" s="221"/>
      <c r="AB465" s="237"/>
      <c r="AC465" s="221"/>
      <c r="AD465" s="221"/>
      <c r="AE465" s="221"/>
      <c r="AF465" s="221"/>
      <c r="AG465" s="221"/>
      <c r="AH465" s="221"/>
      <c r="AI465" s="221"/>
      <c r="AN465" s="221"/>
      <c r="AP465" s="218"/>
    </row>
    <row r="466" spans="1:42">
      <c r="A466" s="221"/>
      <c r="B466" s="221"/>
      <c r="C466" s="221"/>
      <c r="D466" s="221"/>
      <c r="E466" s="221"/>
      <c r="F466" s="221"/>
      <c r="G466" s="221"/>
      <c r="H466" s="221"/>
      <c r="I466" s="221"/>
      <c r="J466" s="221"/>
      <c r="K466" s="221"/>
      <c r="L466" s="221"/>
      <c r="M466" s="221"/>
      <c r="N466" s="243"/>
      <c r="O466" s="221"/>
      <c r="P466" s="221"/>
      <c r="Q466" s="221"/>
      <c r="R466" s="221"/>
      <c r="S466" s="221"/>
      <c r="T466" s="221"/>
      <c r="U466" s="221"/>
      <c r="V466" s="221"/>
      <c r="W466" s="221"/>
      <c r="X466" s="221"/>
      <c r="Y466" s="221"/>
      <c r="Z466" s="221"/>
      <c r="AA466" s="221"/>
      <c r="AB466" s="237"/>
      <c r="AC466" s="221"/>
      <c r="AD466" s="221"/>
      <c r="AE466" s="221"/>
      <c r="AF466" s="221"/>
      <c r="AG466" s="221"/>
      <c r="AH466" s="221"/>
      <c r="AI466" s="221"/>
      <c r="AN466" s="221"/>
      <c r="AP466" s="218"/>
    </row>
    <row r="467" spans="1:42">
      <c r="A467" s="221"/>
      <c r="B467" s="221"/>
      <c r="C467" s="221"/>
      <c r="D467" s="221"/>
      <c r="E467" s="221"/>
      <c r="F467" s="221"/>
      <c r="G467" s="221"/>
      <c r="H467" s="221"/>
      <c r="I467" s="221"/>
      <c r="J467" s="221"/>
      <c r="K467" s="221"/>
      <c r="L467" s="221"/>
      <c r="M467" s="221"/>
      <c r="N467" s="243"/>
      <c r="O467" s="221"/>
      <c r="P467" s="221"/>
      <c r="Q467" s="221"/>
      <c r="R467" s="221"/>
      <c r="S467" s="221"/>
      <c r="T467" s="221"/>
      <c r="U467" s="221"/>
      <c r="V467" s="221"/>
      <c r="W467" s="221"/>
      <c r="X467" s="221"/>
      <c r="Y467" s="221"/>
      <c r="Z467" s="221"/>
      <c r="AA467" s="221"/>
      <c r="AB467" s="237"/>
      <c r="AC467" s="221"/>
      <c r="AD467" s="221"/>
      <c r="AE467" s="221"/>
      <c r="AF467" s="221"/>
      <c r="AG467" s="221"/>
      <c r="AH467" s="221"/>
      <c r="AI467" s="221"/>
      <c r="AN467" s="221"/>
      <c r="AP467" s="218"/>
    </row>
    <row r="468" spans="1:42">
      <c r="A468" s="221"/>
      <c r="B468" s="221"/>
      <c r="C468" s="221"/>
      <c r="D468" s="221"/>
      <c r="E468" s="221"/>
      <c r="F468" s="221"/>
      <c r="G468" s="221"/>
      <c r="H468" s="221"/>
      <c r="I468" s="221"/>
      <c r="J468" s="221"/>
      <c r="K468" s="221"/>
      <c r="L468" s="221"/>
      <c r="M468" s="221"/>
      <c r="N468" s="243"/>
      <c r="O468" s="221"/>
      <c r="P468" s="221"/>
      <c r="Q468" s="221"/>
      <c r="R468" s="221"/>
      <c r="S468" s="221"/>
      <c r="T468" s="221"/>
      <c r="U468" s="221"/>
      <c r="V468" s="221"/>
      <c r="W468" s="221"/>
      <c r="X468" s="221"/>
      <c r="Y468" s="221"/>
      <c r="Z468" s="221"/>
      <c r="AA468" s="221"/>
      <c r="AB468" s="237"/>
      <c r="AC468" s="221"/>
      <c r="AD468" s="221"/>
      <c r="AE468" s="221"/>
      <c r="AF468" s="221"/>
      <c r="AG468" s="221"/>
      <c r="AH468" s="221"/>
      <c r="AI468" s="221"/>
      <c r="AN468" s="221"/>
      <c r="AP468" s="218"/>
    </row>
    <row r="469" spans="1:42">
      <c r="A469" s="221"/>
      <c r="B469" s="221"/>
      <c r="C469" s="221"/>
      <c r="D469" s="221"/>
      <c r="E469" s="221"/>
      <c r="F469" s="221"/>
      <c r="G469" s="221"/>
      <c r="H469" s="221"/>
      <c r="I469" s="221"/>
      <c r="J469" s="221"/>
      <c r="K469" s="221"/>
      <c r="L469" s="221"/>
      <c r="M469" s="221"/>
      <c r="N469" s="243"/>
      <c r="O469" s="221"/>
      <c r="P469" s="221"/>
      <c r="Q469" s="221"/>
      <c r="R469" s="221"/>
      <c r="S469" s="221"/>
      <c r="T469" s="221"/>
      <c r="U469" s="221"/>
      <c r="V469" s="221"/>
      <c r="W469" s="221"/>
      <c r="X469" s="221"/>
      <c r="Y469" s="221"/>
      <c r="Z469" s="221"/>
      <c r="AA469" s="221"/>
      <c r="AB469" s="237"/>
      <c r="AC469" s="221"/>
      <c r="AD469" s="221"/>
      <c r="AE469" s="221"/>
      <c r="AF469" s="221"/>
      <c r="AG469" s="221"/>
      <c r="AH469" s="221"/>
      <c r="AI469" s="221"/>
      <c r="AN469" s="221"/>
      <c r="AP469" s="218"/>
    </row>
    <row r="470" spans="1:42">
      <c r="A470" s="221"/>
      <c r="B470" s="221"/>
      <c r="C470" s="221"/>
      <c r="D470" s="221"/>
      <c r="E470" s="221"/>
      <c r="F470" s="221"/>
      <c r="G470" s="221"/>
      <c r="H470" s="221"/>
      <c r="I470" s="221"/>
      <c r="J470" s="221"/>
      <c r="K470" s="221"/>
      <c r="L470" s="221"/>
      <c r="M470" s="221"/>
      <c r="N470" s="243"/>
      <c r="O470" s="221"/>
      <c r="P470" s="221"/>
      <c r="Q470" s="221"/>
      <c r="R470" s="221"/>
      <c r="S470" s="221"/>
      <c r="T470" s="221"/>
      <c r="U470" s="221"/>
      <c r="V470" s="221"/>
      <c r="W470" s="221"/>
      <c r="X470" s="221"/>
      <c r="Y470" s="221"/>
      <c r="Z470" s="221"/>
      <c r="AA470" s="221"/>
      <c r="AB470" s="237"/>
      <c r="AC470" s="221"/>
      <c r="AD470" s="221"/>
      <c r="AE470" s="221"/>
      <c r="AF470" s="221"/>
      <c r="AG470" s="221"/>
      <c r="AH470" s="221"/>
      <c r="AI470" s="221"/>
      <c r="AN470" s="221"/>
      <c r="AP470" s="218"/>
    </row>
    <row r="471" spans="1:42">
      <c r="A471" s="221"/>
      <c r="B471" s="221"/>
      <c r="C471" s="221"/>
      <c r="D471" s="221"/>
      <c r="E471" s="221"/>
      <c r="F471" s="221"/>
      <c r="G471" s="221"/>
      <c r="H471" s="221"/>
      <c r="I471" s="221"/>
      <c r="J471" s="221"/>
      <c r="K471" s="221"/>
      <c r="L471" s="221"/>
      <c r="M471" s="221"/>
      <c r="N471" s="243"/>
      <c r="O471" s="221"/>
      <c r="P471" s="221"/>
      <c r="Q471" s="221"/>
      <c r="R471" s="221"/>
      <c r="S471" s="221"/>
      <c r="T471" s="221"/>
      <c r="U471" s="221"/>
      <c r="V471" s="221"/>
      <c r="W471" s="221"/>
      <c r="X471" s="221"/>
      <c r="Y471" s="221"/>
      <c r="Z471" s="221"/>
      <c r="AA471" s="221"/>
      <c r="AB471" s="237"/>
      <c r="AC471" s="221"/>
      <c r="AD471" s="221"/>
      <c r="AE471" s="221"/>
      <c r="AF471" s="221"/>
      <c r="AG471" s="221"/>
      <c r="AH471" s="221"/>
      <c r="AI471" s="221"/>
      <c r="AN471" s="221"/>
      <c r="AP471" s="218"/>
    </row>
    <row r="472" spans="1:42">
      <c r="A472" s="221"/>
      <c r="B472" s="221"/>
      <c r="C472" s="221"/>
      <c r="D472" s="221"/>
      <c r="E472" s="221"/>
      <c r="F472" s="221"/>
      <c r="G472" s="221"/>
      <c r="H472" s="221"/>
      <c r="I472" s="221"/>
      <c r="J472" s="221"/>
      <c r="K472" s="221"/>
      <c r="L472" s="221"/>
      <c r="M472" s="221"/>
      <c r="N472" s="243"/>
      <c r="O472" s="221"/>
      <c r="P472" s="221"/>
      <c r="Q472" s="221"/>
      <c r="R472" s="221"/>
      <c r="S472" s="221"/>
      <c r="T472" s="221"/>
      <c r="U472" s="221"/>
      <c r="V472" s="221"/>
      <c r="W472" s="221"/>
      <c r="X472" s="221"/>
      <c r="Y472" s="221"/>
      <c r="Z472" s="221"/>
      <c r="AA472" s="221"/>
      <c r="AB472" s="237"/>
      <c r="AC472" s="221"/>
      <c r="AD472" s="221"/>
      <c r="AE472" s="221"/>
      <c r="AF472" s="221"/>
      <c r="AG472" s="221"/>
      <c r="AH472" s="221"/>
      <c r="AI472" s="221"/>
      <c r="AN472" s="221"/>
      <c r="AP472" s="218"/>
    </row>
    <row r="473" spans="1:42">
      <c r="A473" s="221"/>
      <c r="B473" s="221"/>
      <c r="C473" s="221"/>
      <c r="D473" s="221"/>
      <c r="E473" s="221"/>
      <c r="F473" s="221"/>
      <c r="G473" s="221"/>
      <c r="H473" s="221"/>
      <c r="I473" s="221"/>
      <c r="J473" s="221"/>
      <c r="K473" s="221"/>
      <c r="L473" s="221"/>
      <c r="M473" s="221"/>
      <c r="N473" s="243"/>
      <c r="O473" s="221"/>
      <c r="P473" s="221"/>
      <c r="Q473" s="221"/>
      <c r="R473" s="221"/>
      <c r="S473" s="221"/>
      <c r="T473" s="221"/>
      <c r="U473" s="221"/>
      <c r="V473" s="221"/>
      <c r="W473" s="221"/>
      <c r="X473" s="221"/>
      <c r="Y473" s="221"/>
      <c r="Z473" s="221"/>
      <c r="AA473" s="221"/>
      <c r="AB473" s="237"/>
      <c r="AC473" s="221"/>
      <c r="AD473" s="221"/>
      <c r="AE473" s="221"/>
      <c r="AF473" s="221"/>
      <c r="AG473" s="221"/>
      <c r="AH473" s="221"/>
      <c r="AI473" s="221"/>
      <c r="AN473" s="221"/>
      <c r="AP473" s="218"/>
    </row>
    <row r="474" spans="1:42">
      <c r="A474" s="221"/>
      <c r="B474" s="221"/>
      <c r="C474" s="221"/>
      <c r="D474" s="221"/>
      <c r="E474" s="221"/>
      <c r="F474" s="221"/>
      <c r="G474" s="221"/>
      <c r="H474" s="221"/>
      <c r="I474" s="221"/>
      <c r="J474" s="221"/>
      <c r="K474" s="221"/>
      <c r="L474" s="221"/>
      <c r="M474" s="221"/>
      <c r="N474" s="243"/>
      <c r="O474" s="221"/>
      <c r="P474" s="221"/>
      <c r="Q474" s="221"/>
      <c r="R474" s="221"/>
      <c r="S474" s="221"/>
      <c r="T474" s="221"/>
      <c r="U474" s="221"/>
      <c r="V474" s="221"/>
      <c r="W474" s="221"/>
      <c r="X474" s="221"/>
      <c r="Y474" s="221"/>
      <c r="Z474" s="221"/>
      <c r="AA474" s="221"/>
      <c r="AB474" s="237"/>
      <c r="AC474" s="221"/>
      <c r="AD474" s="221"/>
      <c r="AE474" s="221"/>
      <c r="AF474" s="221"/>
      <c r="AG474" s="221"/>
      <c r="AH474" s="221"/>
      <c r="AI474" s="221"/>
      <c r="AN474" s="221"/>
      <c r="AP474" s="218"/>
    </row>
    <row r="475" spans="1:42">
      <c r="A475" s="221"/>
      <c r="B475" s="221"/>
      <c r="C475" s="221"/>
      <c r="D475" s="221"/>
      <c r="E475" s="221"/>
      <c r="F475" s="221"/>
      <c r="G475" s="221"/>
      <c r="H475" s="221"/>
      <c r="I475" s="221"/>
      <c r="J475" s="221"/>
      <c r="K475" s="221"/>
      <c r="L475" s="221"/>
      <c r="M475" s="221"/>
      <c r="N475" s="243"/>
      <c r="O475" s="221"/>
      <c r="P475" s="221"/>
      <c r="Q475" s="221"/>
      <c r="R475" s="221"/>
      <c r="S475" s="221"/>
      <c r="T475" s="221"/>
      <c r="U475" s="221"/>
      <c r="V475" s="221"/>
      <c r="W475" s="221"/>
      <c r="X475" s="221"/>
      <c r="Y475" s="221"/>
      <c r="Z475" s="221"/>
      <c r="AA475" s="221"/>
      <c r="AB475" s="237"/>
      <c r="AC475" s="221"/>
      <c r="AD475" s="221"/>
      <c r="AE475" s="221"/>
      <c r="AF475" s="221"/>
      <c r="AG475" s="221"/>
      <c r="AH475" s="221"/>
      <c r="AI475" s="221"/>
      <c r="AN475" s="221"/>
      <c r="AP475" s="218"/>
    </row>
    <row r="476" spans="1:42">
      <c r="A476" s="221"/>
      <c r="B476" s="221"/>
      <c r="C476" s="221"/>
      <c r="D476" s="221"/>
      <c r="E476" s="221"/>
      <c r="F476" s="221"/>
      <c r="G476" s="221"/>
      <c r="H476" s="221"/>
      <c r="I476" s="221"/>
      <c r="J476" s="221"/>
      <c r="K476" s="221"/>
      <c r="L476" s="221"/>
      <c r="M476" s="221"/>
      <c r="N476" s="243"/>
      <c r="O476" s="221"/>
      <c r="P476" s="221"/>
      <c r="Q476" s="221"/>
      <c r="R476" s="221"/>
      <c r="S476" s="221"/>
      <c r="T476" s="221"/>
      <c r="U476" s="221"/>
      <c r="V476" s="221"/>
      <c r="W476" s="221"/>
      <c r="X476" s="221"/>
      <c r="Y476" s="221"/>
      <c r="Z476" s="221"/>
      <c r="AA476" s="221"/>
      <c r="AB476" s="237"/>
      <c r="AC476" s="221"/>
      <c r="AD476" s="221"/>
      <c r="AE476" s="221"/>
      <c r="AF476" s="221"/>
      <c r="AG476" s="221"/>
      <c r="AH476" s="221"/>
      <c r="AI476" s="221"/>
      <c r="AN476" s="221"/>
      <c r="AP476" s="218"/>
    </row>
    <row r="477" spans="1:42">
      <c r="A477" s="221"/>
      <c r="B477" s="221"/>
      <c r="C477" s="221"/>
      <c r="D477" s="221"/>
      <c r="E477" s="221"/>
      <c r="F477" s="221"/>
      <c r="G477" s="221"/>
      <c r="H477" s="221"/>
      <c r="I477" s="221"/>
      <c r="J477" s="221"/>
      <c r="K477" s="221"/>
      <c r="L477" s="221"/>
      <c r="M477" s="221"/>
      <c r="N477" s="243"/>
      <c r="O477" s="221"/>
      <c r="P477" s="221"/>
      <c r="Q477" s="221"/>
      <c r="R477" s="221"/>
      <c r="S477" s="221"/>
      <c r="T477" s="221"/>
      <c r="U477" s="221"/>
      <c r="V477" s="221"/>
      <c r="W477" s="221"/>
      <c r="X477" s="221"/>
      <c r="Y477" s="221"/>
      <c r="Z477" s="221"/>
      <c r="AA477" s="221"/>
      <c r="AB477" s="237"/>
      <c r="AC477" s="221"/>
      <c r="AD477" s="221"/>
      <c r="AE477" s="221"/>
      <c r="AF477" s="221"/>
      <c r="AG477" s="221"/>
      <c r="AH477" s="221"/>
      <c r="AI477" s="221"/>
      <c r="AN477" s="221"/>
      <c r="AP477" s="218"/>
    </row>
    <row r="478" spans="1:42">
      <c r="A478" s="221"/>
      <c r="B478" s="221"/>
      <c r="C478" s="221"/>
      <c r="D478" s="221"/>
      <c r="E478" s="221"/>
      <c r="F478" s="221"/>
      <c r="G478" s="221"/>
      <c r="H478" s="221"/>
      <c r="I478" s="221"/>
      <c r="J478" s="221"/>
      <c r="K478" s="221"/>
      <c r="L478" s="221"/>
      <c r="M478" s="221"/>
      <c r="N478" s="243"/>
      <c r="O478" s="221"/>
      <c r="P478" s="221"/>
      <c r="Q478" s="221"/>
      <c r="R478" s="221"/>
      <c r="S478" s="221"/>
      <c r="T478" s="221"/>
      <c r="U478" s="221"/>
      <c r="V478" s="221"/>
      <c r="W478" s="221"/>
      <c r="X478" s="221"/>
      <c r="Y478" s="221"/>
      <c r="Z478" s="221"/>
      <c r="AA478" s="221"/>
      <c r="AB478" s="237"/>
      <c r="AC478" s="221"/>
      <c r="AD478" s="221"/>
      <c r="AE478" s="221"/>
      <c r="AF478" s="221"/>
      <c r="AG478" s="221"/>
      <c r="AH478" s="221"/>
      <c r="AI478" s="221"/>
      <c r="AN478" s="221"/>
      <c r="AP478" s="218"/>
    </row>
    <row r="479" spans="1:42">
      <c r="A479" s="221"/>
      <c r="B479" s="221"/>
      <c r="C479" s="221"/>
      <c r="D479" s="221"/>
      <c r="E479" s="221"/>
      <c r="F479" s="221"/>
      <c r="G479" s="221"/>
      <c r="H479" s="221"/>
      <c r="I479" s="221"/>
      <c r="J479" s="221"/>
      <c r="K479" s="221"/>
      <c r="L479" s="221"/>
      <c r="M479" s="221"/>
      <c r="N479" s="243"/>
      <c r="O479" s="221"/>
      <c r="P479" s="221"/>
      <c r="Q479" s="221"/>
      <c r="R479" s="221"/>
      <c r="S479" s="221"/>
      <c r="T479" s="221"/>
      <c r="U479" s="221"/>
      <c r="V479" s="221"/>
      <c r="W479" s="221"/>
      <c r="X479" s="221"/>
      <c r="Y479" s="221"/>
      <c r="Z479" s="221"/>
      <c r="AA479" s="221"/>
      <c r="AB479" s="237"/>
      <c r="AC479" s="221"/>
      <c r="AD479" s="221"/>
      <c r="AE479" s="221"/>
      <c r="AF479" s="221"/>
      <c r="AG479" s="221"/>
      <c r="AH479" s="221"/>
      <c r="AI479" s="221"/>
      <c r="AN479" s="221"/>
      <c r="AP479" s="218"/>
    </row>
    <row r="480" spans="1:42">
      <c r="A480" s="221"/>
      <c r="B480" s="221"/>
      <c r="C480" s="221"/>
      <c r="D480" s="221"/>
      <c r="E480" s="221"/>
      <c r="F480" s="221"/>
      <c r="G480" s="221"/>
      <c r="H480" s="221"/>
      <c r="I480" s="221"/>
      <c r="J480" s="221"/>
      <c r="K480" s="221"/>
      <c r="L480" s="221"/>
      <c r="M480" s="221"/>
      <c r="N480" s="243"/>
      <c r="O480" s="221"/>
      <c r="P480" s="221"/>
      <c r="Q480" s="221"/>
      <c r="R480" s="221"/>
      <c r="S480" s="221"/>
      <c r="T480" s="221"/>
      <c r="U480" s="221"/>
      <c r="V480" s="221"/>
      <c r="W480" s="221"/>
      <c r="X480" s="221"/>
      <c r="Y480" s="221"/>
      <c r="Z480" s="221"/>
      <c r="AA480" s="221"/>
      <c r="AB480" s="237"/>
      <c r="AC480" s="221"/>
      <c r="AD480" s="221"/>
      <c r="AE480" s="221"/>
      <c r="AF480" s="221"/>
      <c r="AG480" s="221"/>
      <c r="AH480" s="221"/>
      <c r="AI480" s="221"/>
      <c r="AN480" s="221"/>
      <c r="AP480" s="218"/>
    </row>
    <row r="481" spans="1:42">
      <c r="A481" s="221"/>
      <c r="B481" s="221"/>
      <c r="C481" s="221"/>
      <c r="D481" s="221"/>
      <c r="E481" s="221"/>
      <c r="F481" s="221"/>
      <c r="G481" s="221"/>
      <c r="H481" s="221"/>
      <c r="I481" s="221"/>
      <c r="J481" s="221"/>
      <c r="K481" s="221"/>
      <c r="L481" s="221"/>
      <c r="M481" s="221"/>
      <c r="N481" s="243"/>
      <c r="O481" s="221"/>
      <c r="P481" s="221"/>
      <c r="Q481" s="221"/>
      <c r="R481" s="221"/>
      <c r="S481" s="221"/>
      <c r="T481" s="221"/>
      <c r="U481" s="221"/>
      <c r="V481" s="221"/>
      <c r="W481" s="221"/>
      <c r="X481" s="221"/>
      <c r="Y481" s="221"/>
      <c r="Z481" s="221"/>
      <c r="AA481" s="221"/>
      <c r="AB481" s="237"/>
      <c r="AC481" s="221"/>
      <c r="AD481" s="221"/>
      <c r="AE481" s="221"/>
      <c r="AF481" s="221"/>
      <c r="AG481" s="221"/>
      <c r="AH481" s="221"/>
      <c r="AI481" s="221"/>
      <c r="AN481" s="221"/>
      <c r="AP481" s="218"/>
    </row>
    <row r="482" spans="1:42">
      <c r="A482" s="221"/>
      <c r="B482" s="221"/>
      <c r="C482" s="221"/>
      <c r="D482" s="221"/>
      <c r="E482" s="221"/>
      <c r="F482" s="221"/>
      <c r="G482" s="221"/>
      <c r="H482" s="221"/>
      <c r="I482" s="221"/>
      <c r="J482" s="221"/>
      <c r="K482" s="221"/>
      <c r="L482" s="221"/>
      <c r="M482" s="221"/>
      <c r="N482" s="243"/>
      <c r="O482" s="221"/>
      <c r="P482" s="221"/>
      <c r="Q482" s="221"/>
      <c r="R482" s="221"/>
      <c r="S482" s="221"/>
      <c r="T482" s="221"/>
      <c r="U482" s="221"/>
      <c r="V482" s="221"/>
      <c r="W482" s="221"/>
      <c r="X482" s="221"/>
      <c r="Y482" s="221"/>
      <c r="Z482" s="221"/>
      <c r="AA482" s="221"/>
      <c r="AB482" s="237"/>
      <c r="AC482" s="221"/>
      <c r="AD482" s="221"/>
      <c r="AE482" s="221"/>
      <c r="AF482" s="221"/>
      <c r="AG482" s="221"/>
      <c r="AH482" s="221"/>
      <c r="AI482" s="221"/>
      <c r="AN482" s="221"/>
      <c r="AP482" s="218"/>
    </row>
    <row r="483" spans="1:42">
      <c r="A483" s="221"/>
      <c r="B483" s="221"/>
      <c r="C483" s="221"/>
      <c r="D483" s="221"/>
      <c r="E483" s="221"/>
      <c r="F483" s="221"/>
      <c r="G483" s="221"/>
      <c r="H483" s="221"/>
      <c r="I483" s="221"/>
      <c r="J483" s="221"/>
      <c r="K483" s="221"/>
      <c r="L483" s="221"/>
      <c r="M483" s="221"/>
      <c r="N483" s="243"/>
      <c r="O483" s="221"/>
      <c r="P483" s="221"/>
      <c r="Q483" s="221"/>
      <c r="R483" s="221"/>
      <c r="S483" s="221"/>
      <c r="T483" s="221"/>
      <c r="U483" s="221"/>
      <c r="V483" s="221"/>
      <c r="W483" s="221"/>
      <c r="X483" s="221"/>
      <c r="Y483" s="221"/>
      <c r="Z483" s="221"/>
      <c r="AA483" s="221"/>
      <c r="AB483" s="237"/>
      <c r="AC483" s="221"/>
      <c r="AD483" s="221"/>
      <c r="AE483" s="221"/>
      <c r="AF483" s="221"/>
      <c r="AG483" s="221"/>
      <c r="AH483" s="221"/>
      <c r="AI483" s="221"/>
      <c r="AN483" s="221"/>
      <c r="AP483" s="218"/>
    </row>
    <row r="484" spans="1:42">
      <c r="A484" s="221"/>
      <c r="B484" s="221"/>
      <c r="C484" s="221"/>
      <c r="D484" s="221"/>
      <c r="E484" s="221"/>
      <c r="F484" s="221"/>
      <c r="G484" s="221"/>
      <c r="H484" s="221"/>
      <c r="I484" s="221"/>
      <c r="J484" s="221"/>
      <c r="K484" s="221"/>
      <c r="L484" s="221"/>
      <c r="M484" s="221"/>
      <c r="N484" s="243"/>
      <c r="O484" s="221"/>
      <c r="P484" s="221"/>
      <c r="Q484" s="221"/>
      <c r="R484" s="221"/>
      <c r="S484" s="221"/>
      <c r="T484" s="221"/>
      <c r="U484" s="221"/>
      <c r="V484" s="221"/>
      <c r="W484" s="221"/>
      <c r="X484" s="221"/>
      <c r="Y484" s="221"/>
      <c r="Z484" s="221"/>
      <c r="AA484" s="221"/>
      <c r="AB484" s="237"/>
      <c r="AC484" s="221"/>
      <c r="AD484" s="221"/>
      <c r="AE484" s="221"/>
      <c r="AF484" s="221"/>
      <c r="AG484" s="221"/>
      <c r="AH484" s="221"/>
      <c r="AI484" s="221"/>
      <c r="AN484" s="221"/>
      <c r="AP484" s="218"/>
    </row>
    <row r="485" spans="1:42">
      <c r="A485" s="221"/>
      <c r="B485" s="221"/>
      <c r="C485" s="221"/>
      <c r="D485" s="221"/>
      <c r="E485" s="221"/>
      <c r="F485" s="221"/>
      <c r="G485" s="221"/>
      <c r="H485" s="221"/>
      <c r="I485" s="221"/>
      <c r="J485" s="221"/>
      <c r="K485" s="221"/>
      <c r="L485" s="221"/>
      <c r="M485" s="221"/>
      <c r="N485" s="243"/>
      <c r="O485" s="221"/>
      <c r="P485" s="221"/>
      <c r="Q485" s="221"/>
      <c r="R485" s="221"/>
      <c r="S485" s="221"/>
      <c r="T485" s="221"/>
      <c r="U485" s="221"/>
      <c r="V485" s="221"/>
      <c r="W485" s="221"/>
      <c r="X485" s="221"/>
      <c r="Y485" s="221"/>
      <c r="Z485" s="221"/>
      <c r="AA485" s="221"/>
      <c r="AB485" s="237"/>
      <c r="AC485" s="221"/>
      <c r="AD485" s="221"/>
      <c r="AE485" s="221"/>
      <c r="AF485" s="221"/>
      <c r="AG485" s="221"/>
      <c r="AH485" s="221"/>
      <c r="AI485" s="221"/>
      <c r="AN485" s="221"/>
      <c r="AP485" s="218"/>
    </row>
    <row r="486" spans="1:42">
      <c r="A486" s="221"/>
      <c r="B486" s="221"/>
      <c r="C486" s="221"/>
      <c r="D486" s="221"/>
      <c r="E486" s="221"/>
      <c r="F486" s="221"/>
      <c r="G486" s="221"/>
      <c r="H486" s="221"/>
      <c r="I486" s="221"/>
      <c r="J486" s="221"/>
      <c r="K486" s="221"/>
      <c r="L486" s="221"/>
      <c r="M486" s="221"/>
      <c r="N486" s="243"/>
      <c r="O486" s="221"/>
      <c r="P486" s="221"/>
      <c r="Q486" s="221"/>
      <c r="R486" s="221"/>
      <c r="S486" s="221"/>
      <c r="T486" s="221"/>
      <c r="U486" s="221"/>
      <c r="V486" s="221"/>
      <c r="W486" s="221"/>
      <c r="X486" s="221"/>
      <c r="Y486" s="221"/>
      <c r="Z486" s="221"/>
      <c r="AA486" s="221"/>
      <c r="AB486" s="237"/>
      <c r="AC486" s="221"/>
      <c r="AD486" s="221"/>
      <c r="AE486" s="221"/>
      <c r="AF486" s="221"/>
      <c r="AG486" s="221"/>
      <c r="AH486" s="221"/>
      <c r="AI486" s="221"/>
      <c r="AN486" s="221"/>
      <c r="AP486" s="218"/>
    </row>
    <row r="487" spans="1:42">
      <c r="A487" s="221"/>
      <c r="B487" s="221"/>
      <c r="C487" s="221"/>
      <c r="D487" s="221"/>
      <c r="E487" s="221"/>
      <c r="F487" s="221"/>
      <c r="G487" s="221"/>
      <c r="H487" s="221"/>
      <c r="I487" s="221"/>
      <c r="J487" s="221"/>
      <c r="K487" s="221"/>
      <c r="L487" s="221"/>
      <c r="M487" s="221"/>
      <c r="N487" s="243"/>
      <c r="O487" s="221"/>
      <c r="P487" s="221"/>
      <c r="Q487" s="221"/>
      <c r="R487" s="221"/>
      <c r="S487" s="221"/>
      <c r="T487" s="221"/>
      <c r="U487" s="221"/>
      <c r="V487" s="221"/>
      <c r="W487" s="221"/>
      <c r="X487" s="221"/>
      <c r="Y487" s="221"/>
      <c r="Z487" s="221"/>
      <c r="AA487" s="221"/>
      <c r="AB487" s="237"/>
      <c r="AC487" s="221"/>
      <c r="AD487" s="221"/>
      <c r="AE487" s="221"/>
      <c r="AF487" s="221"/>
      <c r="AG487" s="221"/>
      <c r="AH487" s="221"/>
      <c r="AI487" s="221"/>
      <c r="AN487" s="221"/>
      <c r="AP487" s="218"/>
    </row>
    <row r="488" spans="1:42">
      <c r="A488" s="221"/>
      <c r="B488" s="221"/>
      <c r="C488" s="221"/>
      <c r="D488" s="221"/>
      <c r="E488" s="221"/>
      <c r="F488" s="221"/>
      <c r="G488" s="221"/>
      <c r="H488" s="221"/>
      <c r="I488" s="221"/>
      <c r="J488" s="221"/>
      <c r="K488" s="221"/>
      <c r="L488" s="221"/>
      <c r="M488" s="221"/>
      <c r="N488" s="243"/>
      <c r="O488" s="221"/>
      <c r="P488" s="221"/>
      <c r="Q488" s="221"/>
      <c r="R488" s="221"/>
      <c r="S488" s="221"/>
      <c r="T488" s="221"/>
      <c r="U488" s="221"/>
      <c r="V488" s="221"/>
      <c r="W488" s="221"/>
      <c r="X488" s="221"/>
      <c r="Y488" s="221"/>
      <c r="Z488" s="221"/>
      <c r="AA488" s="221"/>
      <c r="AB488" s="237"/>
      <c r="AC488" s="221"/>
      <c r="AD488" s="221"/>
      <c r="AE488" s="221"/>
      <c r="AF488" s="221"/>
      <c r="AG488" s="221"/>
      <c r="AH488" s="221"/>
      <c r="AI488" s="221"/>
      <c r="AN488" s="221"/>
      <c r="AP488" s="218"/>
    </row>
    <row r="489" spans="1:42">
      <c r="A489" s="221"/>
      <c r="B489" s="221"/>
      <c r="C489" s="221"/>
      <c r="D489" s="221"/>
      <c r="E489" s="221"/>
      <c r="F489" s="221"/>
      <c r="G489" s="221"/>
      <c r="H489" s="221"/>
      <c r="I489" s="221"/>
      <c r="J489" s="221"/>
      <c r="K489" s="221"/>
      <c r="L489" s="221"/>
      <c r="M489" s="221"/>
      <c r="N489" s="243"/>
      <c r="O489" s="221"/>
      <c r="P489" s="221"/>
      <c r="Q489" s="221"/>
      <c r="R489" s="221"/>
      <c r="S489" s="221"/>
      <c r="T489" s="221"/>
      <c r="U489" s="221"/>
      <c r="V489" s="221"/>
      <c r="W489" s="221"/>
      <c r="X489" s="221"/>
      <c r="Y489" s="221"/>
      <c r="Z489" s="221"/>
      <c r="AA489" s="221"/>
      <c r="AB489" s="237"/>
      <c r="AC489" s="221"/>
      <c r="AD489" s="221"/>
      <c r="AE489" s="221"/>
      <c r="AF489" s="221"/>
      <c r="AG489" s="221"/>
      <c r="AH489" s="221"/>
      <c r="AI489" s="221"/>
      <c r="AN489" s="221"/>
      <c r="AP489" s="218"/>
    </row>
    <row r="490" spans="1:42">
      <c r="A490" s="221"/>
      <c r="B490" s="221"/>
      <c r="C490" s="221"/>
      <c r="D490" s="221"/>
      <c r="E490" s="221"/>
      <c r="F490" s="221"/>
      <c r="G490" s="221"/>
      <c r="H490" s="221"/>
      <c r="I490" s="221"/>
      <c r="J490" s="221"/>
      <c r="K490" s="221"/>
      <c r="L490" s="221"/>
      <c r="M490" s="221"/>
      <c r="N490" s="243"/>
      <c r="O490" s="221"/>
      <c r="P490" s="221"/>
      <c r="Q490" s="221"/>
      <c r="R490" s="221"/>
      <c r="S490" s="221"/>
      <c r="T490" s="221"/>
      <c r="U490" s="221"/>
      <c r="V490" s="221"/>
      <c r="W490" s="221"/>
      <c r="X490" s="221"/>
      <c r="Y490" s="221"/>
      <c r="Z490" s="221"/>
      <c r="AA490" s="221"/>
      <c r="AB490" s="237"/>
      <c r="AC490" s="221"/>
      <c r="AD490" s="221"/>
      <c r="AE490" s="221"/>
      <c r="AF490" s="221"/>
      <c r="AG490" s="221"/>
      <c r="AH490" s="221"/>
      <c r="AI490" s="221"/>
      <c r="AN490" s="221"/>
      <c r="AP490" s="218"/>
    </row>
    <row r="491" spans="1:42">
      <c r="A491" s="221"/>
      <c r="B491" s="221"/>
      <c r="C491" s="221"/>
      <c r="D491" s="221"/>
      <c r="E491" s="221"/>
      <c r="F491" s="221"/>
      <c r="G491" s="221"/>
      <c r="H491" s="221"/>
      <c r="I491" s="221"/>
      <c r="J491" s="221"/>
      <c r="K491" s="221"/>
      <c r="L491" s="221"/>
      <c r="M491" s="221"/>
      <c r="N491" s="243"/>
      <c r="O491" s="221"/>
      <c r="P491" s="221"/>
      <c r="Q491" s="221"/>
      <c r="R491" s="221"/>
      <c r="S491" s="221"/>
      <c r="T491" s="221"/>
      <c r="U491" s="221"/>
      <c r="V491" s="221"/>
      <c r="W491" s="221"/>
      <c r="X491" s="221"/>
      <c r="Y491" s="221"/>
      <c r="Z491" s="221"/>
      <c r="AA491" s="221"/>
      <c r="AB491" s="237"/>
      <c r="AC491" s="221"/>
      <c r="AD491" s="221"/>
      <c r="AE491" s="221"/>
      <c r="AF491" s="221"/>
      <c r="AG491" s="221"/>
      <c r="AH491" s="221"/>
      <c r="AI491" s="221"/>
      <c r="AN491" s="221"/>
      <c r="AP491" s="218"/>
    </row>
    <row r="492" spans="1:42">
      <c r="A492" s="221"/>
      <c r="B492" s="221"/>
      <c r="C492" s="221"/>
      <c r="D492" s="221"/>
      <c r="E492" s="221"/>
      <c r="F492" s="221"/>
      <c r="G492" s="221"/>
      <c r="H492" s="221"/>
      <c r="I492" s="221"/>
      <c r="J492" s="221"/>
      <c r="K492" s="221"/>
      <c r="L492" s="221"/>
      <c r="M492" s="221"/>
      <c r="N492" s="243"/>
      <c r="O492" s="221"/>
      <c r="P492" s="221"/>
      <c r="Q492" s="221"/>
      <c r="R492" s="221"/>
      <c r="S492" s="221"/>
      <c r="T492" s="221"/>
      <c r="U492" s="221"/>
      <c r="V492" s="221"/>
      <c r="W492" s="221"/>
      <c r="X492" s="221"/>
      <c r="Y492" s="221"/>
      <c r="Z492" s="221"/>
      <c r="AA492" s="221"/>
      <c r="AB492" s="237"/>
      <c r="AC492" s="221"/>
      <c r="AD492" s="221"/>
      <c r="AE492" s="221"/>
      <c r="AF492" s="221"/>
      <c r="AG492" s="221"/>
      <c r="AH492" s="221"/>
      <c r="AI492" s="221"/>
      <c r="AN492" s="221"/>
      <c r="AP492" s="218"/>
    </row>
    <row r="493" spans="1:42">
      <c r="A493" s="221"/>
      <c r="B493" s="221"/>
      <c r="C493" s="221"/>
      <c r="D493" s="221"/>
      <c r="E493" s="221"/>
      <c r="F493" s="221"/>
      <c r="G493" s="221"/>
      <c r="H493" s="221"/>
      <c r="I493" s="221"/>
      <c r="J493" s="221"/>
      <c r="K493" s="221"/>
      <c r="L493" s="221"/>
      <c r="M493" s="221"/>
      <c r="N493" s="243"/>
      <c r="O493" s="221"/>
      <c r="P493" s="221"/>
      <c r="Q493" s="221"/>
      <c r="R493" s="221"/>
      <c r="S493" s="221"/>
      <c r="T493" s="221"/>
      <c r="U493" s="221"/>
      <c r="V493" s="221"/>
      <c r="W493" s="221"/>
      <c r="X493" s="221"/>
      <c r="Y493" s="221"/>
      <c r="Z493" s="221"/>
      <c r="AA493" s="221"/>
      <c r="AB493" s="237"/>
      <c r="AC493" s="221"/>
      <c r="AD493" s="221"/>
      <c r="AE493" s="221"/>
      <c r="AF493" s="221"/>
      <c r="AG493" s="221"/>
      <c r="AH493" s="221"/>
      <c r="AI493" s="221"/>
      <c r="AN493" s="221"/>
      <c r="AP493" s="218"/>
    </row>
    <row r="494" spans="1:42">
      <c r="A494" s="221"/>
      <c r="B494" s="221"/>
      <c r="C494" s="221"/>
      <c r="D494" s="221"/>
      <c r="E494" s="221"/>
      <c r="F494" s="221"/>
      <c r="G494" s="221"/>
      <c r="H494" s="221"/>
      <c r="I494" s="221"/>
      <c r="J494" s="221"/>
      <c r="K494" s="221"/>
      <c r="L494" s="221"/>
      <c r="M494" s="221"/>
      <c r="N494" s="243"/>
      <c r="O494" s="221"/>
      <c r="P494" s="221"/>
      <c r="Q494" s="221"/>
      <c r="R494" s="221"/>
      <c r="S494" s="221"/>
      <c r="T494" s="221"/>
      <c r="U494" s="221"/>
      <c r="V494" s="221"/>
      <c r="W494" s="221"/>
      <c r="X494" s="221"/>
      <c r="Y494" s="221"/>
      <c r="Z494" s="221"/>
      <c r="AA494" s="221"/>
      <c r="AB494" s="237"/>
      <c r="AC494" s="221"/>
      <c r="AD494" s="221"/>
      <c r="AE494" s="221"/>
      <c r="AF494" s="221"/>
      <c r="AG494" s="221"/>
      <c r="AH494" s="221"/>
      <c r="AI494" s="221"/>
      <c r="AN494" s="221"/>
      <c r="AP494" s="218"/>
    </row>
    <row r="495" spans="1:42">
      <c r="A495" s="221"/>
      <c r="B495" s="221"/>
      <c r="C495" s="221"/>
      <c r="D495" s="221"/>
      <c r="E495" s="221"/>
      <c r="F495" s="221"/>
      <c r="G495" s="221"/>
      <c r="H495" s="221"/>
      <c r="I495" s="221"/>
      <c r="J495" s="221"/>
      <c r="K495" s="221"/>
      <c r="L495" s="221"/>
      <c r="M495" s="221"/>
      <c r="N495" s="243"/>
      <c r="O495" s="221"/>
      <c r="P495" s="221"/>
      <c r="Q495" s="221"/>
      <c r="R495" s="221"/>
      <c r="S495" s="221"/>
      <c r="T495" s="221"/>
      <c r="U495" s="221"/>
      <c r="V495" s="221"/>
      <c r="W495" s="221"/>
      <c r="X495" s="221"/>
      <c r="Y495" s="221"/>
      <c r="Z495" s="221"/>
      <c r="AA495" s="221"/>
      <c r="AB495" s="237"/>
      <c r="AC495" s="221"/>
      <c r="AD495" s="221"/>
      <c r="AE495" s="221"/>
      <c r="AF495" s="221"/>
      <c r="AG495" s="221"/>
      <c r="AH495" s="221"/>
      <c r="AI495" s="221"/>
      <c r="AN495" s="221"/>
      <c r="AP495" s="218"/>
    </row>
    <row r="496" spans="1:42">
      <c r="A496" s="221"/>
      <c r="B496" s="221"/>
      <c r="C496" s="221"/>
      <c r="D496" s="221"/>
      <c r="E496" s="221"/>
      <c r="F496" s="221"/>
      <c r="G496" s="221"/>
      <c r="H496" s="221"/>
      <c r="I496" s="221"/>
      <c r="J496" s="221"/>
      <c r="K496" s="221"/>
      <c r="L496" s="221"/>
      <c r="M496" s="221"/>
      <c r="N496" s="243"/>
      <c r="O496" s="221"/>
      <c r="P496" s="221"/>
      <c r="Q496" s="221"/>
      <c r="R496" s="221"/>
      <c r="S496" s="221"/>
      <c r="T496" s="221"/>
      <c r="U496" s="221"/>
      <c r="V496" s="221"/>
      <c r="W496" s="221"/>
      <c r="X496" s="221"/>
      <c r="Y496" s="221"/>
      <c r="Z496" s="221"/>
      <c r="AA496" s="221"/>
      <c r="AB496" s="237"/>
      <c r="AC496" s="221"/>
      <c r="AD496" s="221"/>
      <c r="AE496" s="221"/>
      <c r="AF496" s="221"/>
      <c r="AG496" s="221"/>
      <c r="AH496" s="221"/>
      <c r="AI496" s="221"/>
      <c r="AN496" s="221"/>
      <c r="AP496" s="218"/>
    </row>
    <row r="497" spans="1:42">
      <c r="A497" s="221"/>
      <c r="B497" s="221"/>
      <c r="C497" s="221"/>
      <c r="D497" s="221"/>
      <c r="E497" s="221"/>
      <c r="F497" s="221"/>
      <c r="G497" s="221"/>
      <c r="H497" s="221"/>
      <c r="I497" s="221"/>
      <c r="J497" s="221"/>
      <c r="K497" s="221"/>
      <c r="L497" s="221"/>
      <c r="M497" s="221"/>
      <c r="N497" s="243"/>
      <c r="O497" s="221"/>
      <c r="P497" s="221"/>
      <c r="Q497" s="221"/>
      <c r="R497" s="221"/>
      <c r="S497" s="221"/>
      <c r="T497" s="221"/>
      <c r="U497" s="221"/>
      <c r="V497" s="221"/>
      <c r="W497" s="221"/>
      <c r="X497" s="221"/>
      <c r="Y497" s="221"/>
      <c r="Z497" s="221"/>
      <c r="AA497" s="221"/>
      <c r="AB497" s="237"/>
      <c r="AC497" s="221"/>
      <c r="AD497" s="221"/>
      <c r="AE497" s="221"/>
      <c r="AF497" s="221"/>
      <c r="AG497" s="221"/>
      <c r="AH497" s="221"/>
      <c r="AI497" s="221"/>
      <c r="AN497" s="221"/>
      <c r="AP497" s="218"/>
    </row>
    <row r="498" spans="1:42">
      <c r="A498" s="221"/>
      <c r="B498" s="221"/>
      <c r="C498" s="221"/>
      <c r="D498" s="221"/>
      <c r="E498" s="221"/>
      <c r="F498" s="221"/>
      <c r="G498" s="221"/>
      <c r="H498" s="221"/>
      <c r="I498" s="221"/>
      <c r="J498" s="221"/>
      <c r="K498" s="221"/>
      <c r="L498" s="221"/>
      <c r="M498" s="221"/>
      <c r="N498" s="243"/>
      <c r="O498" s="221"/>
      <c r="P498" s="221"/>
      <c r="Q498" s="221"/>
      <c r="R498" s="221"/>
      <c r="S498" s="221"/>
      <c r="T498" s="221"/>
      <c r="U498" s="221"/>
      <c r="V498" s="221"/>
      <c r="W498" s="221"/>
      <c r="X498" s="221"/>
      <c r="Y498" s="221"/>
      <c r="Z498" s="221"/>
      <c r="AA498" s="221"/>
      <c r="AB498" s="237"/>
      <c r="AC498" s="221"/>
      <c r="AD498" s="221"/>
      <c r="AE498" s="221"/>
      <c r="AF498" s="221"/>
      <c r="AG498" s="221"/>
      <c r="AH498" s="221"/>
      <c r="AI498" s="221"/>
      <c r="AN498" s="221"/>
      <c r="AP498" s="218"/>
    </row>
    <row r="499" spans="1:42">
      <c r="A499" s="221"/>
      <c r="B499" s="221"/>
      <c r="C499" s="221"/>
      <c r="D499" s="221"/>
      <c r="E499" s="221"/>
      <c r="F499" s="221"/>
      <c r="G499" s="221"/>
      <c r="H499" s="221"/>
      <c r="I499" s="221"/>
      <c r="J499" s="221"/>
      <c r="K499" s="221"/>
      <c r="L499" s="221"/>
      <c r="M499" s="221"/>
      <c r="N499" s="243"/>
      <c r="O499" s="221"/>
      <c r="P499" s="221"/>
      <c r="Q499" s="221"/>
      <c r="R499" s="221"/>
      <c r="S499" s="221"/>
      <c r="T499" s="221"/>
      <c r="U499" s="221"/>
      <c r="V499" s="221"/>
      <c r="W499" s="221"/>
      <c r="X499" s="221"/>
      <c r="Y499" s="221"/>
      <c r="Z499" s="221"/>
      <c r="AA499" s="221"/>
      <c r="AB499" s="237"/>
      <c r="AC499" s="221"/>
      <c r="AD499" s="221"/>
      <c r="AE499" s="221"/>
      <c r="AF499" s="221"/>
      <c r="AG499" s="221"/>
      <c r="AH499" s="221"/>
      <c r="AI499" s="221"/>
      <c r="AN499" s="221"/>
      <c r="AP499" s="218"/>
    </row>
    <row r="500" spans="1:42">
      <c r="A500" s="221"/>
      <c r="B500" s="221"/>
      <c r="C500" s="221"/>
      <c r="D500" s="221"/>
      <c r="E500" s="221"/>
      <c r="F500" s="221"/>
      <c r="G500" s="221"/>
      <c r="H500" s="221"/>
      <c r="I500" s="221"/>
      <c r="J500" s="221"/>
      <c r="K500" s="221"/>
      <c r="L500" s="221"/>
      <c r="M500" s="221"/>
      <c r="N500" s="243"/>
      <c r="O500" s="221"/>
      <c r="P500" s="221"/>
      <c r="Q500" s="221"/>
      <c r="R500" s="221"/>
      <c r="S500" s="221"/>
      <c r="T500" s="221"/>
      <c r="U500" s="221"/>
      <c r="V500" s="221"/>
      <c r="W500" s="221"/>
      <c r="X500" s="221"/>
      <c r="Y500" s="221"/>
      <c r="Z500" s="221"/>
      <c r="AA500" s="221"/>
      <c r="AB500" s="237"/>
      <c r="AC500" s="221"/>
      <c r="AD500" s="221"/>
      <c r="AE500" s="221"/>
      <c r="AF500" s="221"/>
      <c r="AG500" s="221"/>
      <c r="AH500" s="221"/>
      <c r="AI500" s="221"/>
      <c r="AN500" s="221"/>
      <c r="AP500" s="218"/>
    </row>
    <row r="501" spans="1:42">
      <c r="A501" s="221"/>
      <c r="B501" s="221"/>
      <c r="C501" s="221"/>
      <c r="D501" s="221"/>
      <c r="E501" s="221"/>
      <c r="F501" s="221"/>
      <c r="G501" s="221"/>
      <c r="H501" s="221"/>
      <c r="I501" s="221"/>
      <c r="J501" s="221"/>
      <c r="K501" s="221"/>
      <c r="L501" s="221"/>
      <c r="M501" s="221"/>
      <c r="N501" s="243"/>
      <c r="O501" s="221"/>
      <c r="P501" s="221"/>
      <c r="Q501" s="221"/>
      <c r="R501" s="221"/>
      <c r="S501" s="221"/>
      <c r="T501" s="221"/>
      <c r="U501" s="221"/>
      <c r="V501" s="221"/>
      <c r="W501" s="221"/>
      <c r="X501" s="221"/>
      <c r="Y501" s="221"/>
      <c r="Z501" s="221"/>
      <c r="AA501" s="221"/>
      <c r="AB501" s="237"/>
      <c r="AC501" s="221"/>
      <c r="AD501" s="221"/>
      <c r="AE501" s="221"/>
      <c r="AF501" s="221"/>
      <c r="AG501" s="221"/>
      <c r="AH501" s="221"/>
      <c r="AI501" s="221"/>
      <c r="AN501" s="221"/>
      <c r="AP501" s="218"/>
    </row>
    <row r="502" spans="1:42">
      <c r="A502" s="221"/>
      <c r="B502" s="221"/>
      <c r="C502" s="221"/>
      <c r="D502" s="221"/>
      <c r="E502" s="221"/>
      <c r="F502" s="221"/>
      <c r="G502" s="221"/>
      <c r="H502" s="221"/>
      <c r="I502" s="221"/>
      <c r="J502" s="221"/>
      <c r="K502" s="221"/>
      <c r="L502" s="221"/>
      <c r="M502" s="221"/>
      <c r="N502" s="243"/>
      <c r="O502" s="221"/>
      <c r="P502" s="221"/>
      <c r="Q502" s="221"/>
      <c r="R502" s="221"/>
      <c r="S502" s="221"/>
      <c r="T502" s="221"/>
      <c r="U502" s="221"/>
      <c r="V502" s="221"/>
      <c r="W502" s="221"/>
      <c r="X502" s="221"/>
      <c r="Y502" s="221"/>
      <c r="Z502" s="221"/>
      <c r="AA502" s="221"/>
      <c r="AB502" s="237"/>
      <c r="AC502" s="221"/>
      <c r="AD502" s="221"/>
      <c r="AE502" s="221"/>
      <c r="AF502" s="221"/>
      <c r="AG502" s="221"/>
      <c r="AH502" s="221"/>
      <c r="AI502" s="221"/>
      <c r="AN502" s="221"/>
      <c r="AP502" s="218"/>
    </row>
    <row r="503" spans="1:42">
      <c r="A503" s="221"/>
      <c r="B503" s="221"/>
      <c r="C503" s="221"/>
      <c r="D503" s="221"/>
      <c r="E503" s="221"/>
      <c r="F503" s="221"/>
      <c r="G503" s="221"/>
      <c r="H503" s="221"/>
      <c r="I503" s="221"/>
      <c r="J503" s="221"/>
      <c r="K503" s="221"/>
      <c r="L503" s="221"/>
      <c r="M503" s="221"/>
      <c r="N503" s="243"/>
      <c r="O503" s="221"/>
      <c r="P503" s="221"/>
      <c r="Q503" s="221"/>
      <c r="R503" s="221"/>
      <c r="S503" s="221"/>
      <c r="T503" s="221"/>
      <c r="U503" s="221"/>
      <c r="V503" s="221"/>
      <c r="W503" s="221"/>
      <c r="X503" s="221"/>
      <c r="Y503" s="221"/>
      <c r="Z503" s="221"/>
      <c r="AA503" s="221"/>
      <c r="AB503" s="237"/>
      <c r="AC503" s="221"/>
      <c r="AD503" s="221"/>
      <c r="AE503" s="221"/>
      <c r="AF503" s="221"/>
      <c r="AG503" s="221"/>
      <c r="AH503" s="221"/>
      <c r="AI503" s="221"/>
      <c r="AN503" s="221"/>
      <c r="AP503" s="218"/>
    </row>
    <row r="504" spans="1:42">
      <c r="A504" s="221"/>
      <c r="B504" s="221"/>
      <c r="C504" s="221"/>
      <c r="D504" s="221"/>
      <c r="E504" s="221"/>
      <c r="F504" s="221"/>
      <c r="G504" s="221"/>
      <c r="H504" s="221"/>
      <c r="I504" s="221"/>
      <c r="J504" s="221"/>
      <c r="K504" s="221"/>
      <c r="L504" s="221"/>
      <c r="M504" s="221"/>
      <c r="N504" s="243"/>
      <c r="O504" s="221"/>
      <c r="P504" s="221"/>
      <c r="Q504" s="221"/>
      <c r="R504" s="221"/>
      <c r="S504" s="221"/>
      <c r="T504" s="221"/>
      <c r="U504" s="221"/>
      <c r="V504" s="221"/>
      <c r="W504" s="221"/>
      <c r="X504" s="221"/>
      <c r="Y504" s="221"/>
      <c r="Z504" s="221"/>
      <c r="AA504" s="221"/>
      <c r="AB504" s="237"/>
      <c r="AC504" s="221"/>
      <c r="AD504" s="221"/>
      <c r="AE504" s="221"/>
      <c r="AF504" s="221"/>
      <c r="AG504" s="221"/>
      <c r="AH504" s="221"/>
      <c r="AI504" s="221"/>
      <c r="AN504" s="221"/>
      <c r="AP504" s="218"/>
    </row>
    <row r="505" spans="1:42">
      <c r="A505" s="221"/>
      <c r="B505" s="221"/>
      <c r="C505" s="221"/>
      <c r="D505" s="221"/>
      <c r="E505" s="221"/>
      <c r="F505" s="221"/>
      <c r="G505" s="221"/>
      <c r="H505" s="221"/>
      <c r="I505" s="221"/>
      <c r="J505" s="221"/>
      <c r="K505" s="221"/>
      <c r="L505" s="221"/>
      <c r="M505" s="221"/>
      <c r="N505" s="243"/>
      <c r="O505" s="221"/>
      <c r="P505" s="221"/>
      <c r="Q505" s="221"/>
      <c r="R505" s="221"/>
      <c r="S505" s="221"/>
      <c r="T505" s="221"/>
      <c r="U505" s="221"/>
      <c r="V505" s="221"/>
      <c r="W505" s="221"/>
      <c r="X505" s="221"/>
      <c r="Y505" s="221"/>
      <c r="Z505" s="221"/>
      <c r="AA505" s="221"/>
      <c r="AB505" s="237"/>
      <c r="AC505" s="221"/>
      <c r="AD505" s="221"/>
      <c r="AE505" s="221"/>
      <c r="AF505" s="221"/>
      <c r="AG505" s="221"/>
      <c r="AH505" s="221"/>
      <c r="AI505" s="221"/>
      <c r="AN505" s="221"/>
      <c r="AP505" s="218"/>
    </row>
    <row r="506" spans="1:42">
      <c r="A506" s="221"/>
      <c r="B506" s="221"/>
      <c r="C506" s="221"/>
      <c r="D506" s="221"/>
      <c r="E506" s="221"/>
      <c r="F506" s="221"/>
      <c r="G506" s="221"/>
      <c r="H506" s="221"/>
      <c r="I506" s="221"/>
      <c r="J506" s="221"/>
      <c r="K506" s="221"/>
      <c r="L506" s="221"/>
      <c r="M506" s="221"/>
      <c r="N506" s="243"/>
      <c r="O506" s="221"/>
      <c r="P506" s="221"/>
      <c r="Q506" s="221"/>
      <c r="R506" s="221"/>
      <c r="S506" s="221"/>
      <c r="T506" s="221"/>
      <c r="U506" s="221"/>
      <c r="V506" s="221"/>
      <c r="W506" s="221"/>
      <c r="X506" s="221"/>
      <c r="Y506" s="221"/>
      <c r="Z506" s="221"/>
      <c r="AA506" s="221"/>
      <c r="AB506" s="237"/>
      <c r="AC506" s="221"/>
      <c r="AD506" s="221"/>
      <c r="AE506" s="221"/>
      <c r="AF506" s="221"/>
      <c r="AG506" s="221"/>
      <c r="AH506" s="221"/>
      <c r="AI506" s="221"/>
      <c r="AN506" s="221"/>
      <c r="AP506" s="218"/>
    </row>
    <row r="507" spans="1:42">
      <c r="A507" s="221"/>
      <c r="B507" s="221"/>
      <c r="C507" s="221"/>
      <c r="D507" s="221"/>
      <c r="E507" s="221"/>
      <c r="F507" s="221"/>
      <c r="G507" s="221"/>
      <c r="H507" s="221"/>
      <c r="I507" s="221"/>
      <c r="J507" s="221"/>
      <c r="K507" s="221"/>
      <c r="L507" s="221"/>
      <c r="M507" s="221"/>
      <c r="N507" s="243"/>
      <c r="O507" s="221"/>
      <c r="P507" s="221"/>
      <c r="Q507" s="221"/>
      <c r="R507" s="221"/>
      <c r="S507" s="221"/>
      <c r="T507" s="221"/>
      <c r="U507" s="221"/>
      <c r="V507" s="221"/>
      <c r="W507" s="221"/>
      <c r="X507" s="221"/>
      <c r="Y507" s="221"/>
      <c r="Z507" s="221"/>
      <c r="AA507" s="221"/>
      <c r="AB507" s="237"/>
      <c r="AC507" s="221"/>
      <c r="AD507" s="221"/>
      <c r="AE507" s="221"/>
      <c r="AF507" s="221"/>
      <c r="AG507" s="221"/>
      <c r="AH507" s="221"/>
      <c r="AI507" s="221"/>
      <c r="AN507" s="221"/>
      <c r="AP507" s="218"/>
    </row>
    <row r="508" spans="1:42">
      <c r="A508" s="221"/>
      <c r="B508" s="221"/>
      <c r="C508" s="221"/>
      <c r="D508" s="221"/>
      <c r="E508" s="221"/>
      <c r="F508" s="221"/>
      <c r="G508" s="221"/>
      <c r="H508" s="221"/>
      <c r="I508" s="221"/>
      <c r="J508" s="221"/>
      <c r="K508" s="221"/>
      <c r="L508" s="221"/>
      <c r="M508" s="221"/>
      <c r="N508" s="243"/>
      <c r="O508" s="221"/>
      <c r="P508" s="221"/>
      <c r="Q508" s="221"/>
      <c r="R508" s="221"/>
      <c r="S508" s="221"/>
      <c r="T508" s="221"/>
      <c r="U508" s="221"/>
      <c r="V508" s="221"/>
      <c r="W508" s="221"/>
      <c r="X508" s="221"/>
      <c r="Y508" s="221"/>
      <c r="Z508" s="221"/>
      <c r="AA508" s="221"/>
      <c r="AB508" s="237"/>
      <c r="AC508" s="221"/>
      <c r="AD508" s="221"/>
      <c r="AE508" s="221"/>
      <c r="AF508" s="221"/>
      <c r="AG508" s="221"/>
      <c r="AH508" s="221"/>
      <c r="AI508" s="221"/>
      <c r="AN508" s="221"/>
      <c r="AP508" s="218"/>
    </row>
    <row r="509" spans="1:42">
      <c r="A509" s="221"/>
      <c r="B509" s="221"/>
      <c r="C509" s="221"/>
      <c r="D509" s="221"/>
      <c r="E509" s="221"/>
      <c r="F509" s="221"/>
      <c r="G509" s="221"/>
      <c r="H509" s="221"/>
      <c r="I509" s="221"/>
      <c r="J509" s="221"/>
      <c r="K509" s="221"/>
      <c r="L509" s="221"/>
      <c r="M509" s="221"/>
      <c r="N509" s="243"/>
      <c r="O509" s="221"/>
      <c r="P509" s="221"/>
      <c r="Q509" s="221"/>
      <c r="R509" s="221"/>
      <c r="S509" s="221"/>
      <c r="T509" s="221"/>
      <c r="U509" s="221"/>
      <c r="V509" s="221"/>
      <c r="W509" s="221"/>
      <c r="X509" s="221"/>
      <c r="Y509" s="221"/>
      <c r="Z509" s="221"/>
      <c r="AA509" s="221"/>
      <c r="AB509" s="237"/>
      <c r="AC509" s="221"/>
      <c r="AD509" s="221"/>
      <c r="AE509" s="221"/>
      <c r="AF509" s="221"/>
      <c r="AG509" s="221"/>
      <c r="AH509" s="221"/>
      <c r="AI509" s="221"/>
      <c r="AN509" s="221"/>
      <c r="AP509" s="218"/>
    </row>
    <row r="510" spans="1:42">
      <c r="A510" s="221"/>
      <c r="B510" s="221"/>
      <c r="C510" s="221"/>
      <c r="D510" s="221"/>
      <c r="E510" s="221"/>
      <c r="F510" s="221"/>
      <c r="G510" s="221"/>
      <c r="H510" s="221"/>
      <c r="I510" s="221"/>
      <c r="J510" s="221"/>
      <c r="K510" s="221"/>
      <c r="L510" s="221"/>
      <c r="M510" s="221"/>
      <c r="N510" s="243"/>
      <c r="O510" s="221"/>
      <c r="P510" s="221"/>
      <c r="Q510" s="221"/>
      <c r="R510" s="221"/>
      <c r="S510" s="221"/>
      <c r="T510" s="221"/>
      <c r="U510" s="221"/>
      <c r="V510" s="221"/>
      <c r="W510" s="221"/>
      <c r="X510" s="221"/>
      <c r="Y510" s="221"/>
      <c r="Z510" s="221"/>
      <c r="AA510" s="221"/>
      <c r="AB510" s="237"/>
      <c r="AC510" s="221"/>
      <c r="AD510" s="221"/>
      <c r="AE510" s="221"/>
      <c r="AF510" s="221"/>
      <c r="AG510" s="221"/>
      <c r="AH510" s="221"/>
      <c r="AI510" s="221"/>
      <c r="AN510" s="221"/>
      <c r="AP510" s="218"/>
    </row>
    <row r="511" spans="1:42">
      <c r="A511" s="221"/>
      <c r="B511" s="221"/>
      <c r="C511" s="221"/>
      <c r="D511" s="221"/>
      <c r="E511" s="221"/>
      <c r="F511" s="221"/>
      <c r="G511" s="221"/>
      <c r="H511" s="221"/>
      <c r="I511" s="221"/>
      <c r="J511" s="221"/>
      <c r="K511" s="221"/>
      <c r="L511" s="221"/>
      <c r="M511" s="221"/>
      <c r="N511" s="243"/>
      <c r="O511" s="221"/>
      <c r="P511" s="221"/>
      <c r="Q511" s="221"/>
      <c r="R511" s="221"/>
      <c r="S511" s="221"/>
      <c r="T511" s="221"/>
      <c r="U511" s="221"/>
      <c r="V511" s="221"/>
      <c r="W511" s="221"/>
      <c r="X511" s="221"/>
      <c r="Y511" s="221"/>
      <c r="Z511" s="221"/>
      <c r="AA511" s="221"/>
      <c r="AB511" s="237"/>
      <c r="AC511" s="221"/>
      <c r="AD511" s="221"/>
      <c r="AE511" s="221"/>
      <c r="AF511" s="221"/>
      <c r="AG511" s="221"/>
      <c r="AH511" s="221"/>
      <c r="AI511" s="221"/>
      <c r="AN511" s="221"/>
      <c r="AP511" s="218"/>
    </row>
    <row r="512" spans="1:42">
      <c r="A512" s="221"/>
      <c r="B512" s="221"/>
      <c r="C512" s="221"/>
      <c r="D512" s="221"/>
      <c r="E512" s="221"/>
      <c r="F512" s="221"/>
      <c r="G512" s="221"/>
      <c r="H512" s="221"/>
      <c r="I512" s="221"/>
      <c r="J512" s="221"/>
      <c r="K512" s="221"/>
      <c r="L512" s="221"/>
      <c r="M512" s="221"/>
      <c r="N512" s="243"/>
      <c r="O512" s="221"/>
      <c r="P512" s="221"/>
      <c r="Q512" s="221"/>
      <c r="R512" s="221"/>
      <c r="S512" s="221"/>
      <c r="T512" s="221"/>
      <c r="U512" s="221"/>
      <c r="V512" s="221"/>
      <c r="W512" s="221"/>
      <c r="X512" s="221"/>
      <c r="Y512" s="221"/>
      <c r="Z512" s="221"/>
      <c r="AA512" s="221"/>
      <c r="AB512" s="237"/>
      <c r="AC512" s="221"/>
      <c r="AD512" s="221"/>
      <c r="AE512" s="221"/>
      <c r="AF512" s="221"/>
      <c r="AG512" s="221"/>
      <c r="AH512" s="221"/>
      <c r="AI512" s="221"/>
      <c r="AN512" s="221"/>
      <c r="AP512" s="218"/>
    </row>
    <row r="513" spans="1:42">
      <c r="A513" s="221"/>
      <c r="B513" s="221"/>
      <c r="C513" s="221"/>
      <c r="D513" s="221"/>
      <c r="E513" s="221"/>
      <c r="F513" s="221"/>
      <c r="G513" s="221"/>
      <c r="H513" s="221"/>
      <c r="I513" s="221"/>
      <c r="J513" s="221"/>
      <c r="K513" s="221"/>
      <c r="L513" s="221"/>
      <c r="M513" s="221"/>
      <c r="N513" s="243"/>
      <c r="O513" s="221"/>
      <c r="P513" s="221"/>
      <c r="Q513" s="221"/>
      <c r="R513" s="221"/>
      <c r="S513" s="221"/>
      <c r="T513" s="221"/>
      <c r="U513" s="221"/>
      <c r="V513" s="221"/>
      <c r="W513" s="221"/>
      <c r="X513" s="221"/>
      <c r="Y513" s="221"/>
      <c r="Z513" s="221"/>
      <c r="AA513" s="221"/>
      <c r="AB513" s="237"/>
      <c r="AC513" s="221"/>
      <c r="AD513" s="221"/>
      <c r="AE513" s="221"/>
      <c r="AF513" s="221"/>
      <c r="AG513" s="221"/>
      <c r="AH513" s="221"/>
      <c r="AI513" s="221"/>
      <c r="AN513" s="221"/>
      <c r="AP513" s="218"/>
    </row>
    <row r="514" spans="1:42">
      <c r="A514" s="221"/>
      <c r="B514" s="221"/>
      <c r="C514" s="221"/>
      <c r="D514" s="221"/>
      <c r="E514" s="221"/>
      <c r="F514" s="221"/>
      <c r="G514" s="221"/>
      <c r="H514" s="221"/>
      <c r="I514" s="221"/>
      <c r="J514" s="221"/>
      <c r="K514" s="221"/>
      <c r="L514" s="221"/>
      <c r="M514" s="221"/>
      <c r="N514" s="243"/>
      <c r="O514" s="221"/>
      <c r="P514" s="221"/>
      <c r="Q514" s="221"/>
      <c r="R514" s="221"/>
      <c r="S514" s="221"/>
      <c r="T514" s="221"/>
      <c r="U514" s="221"/>
      <c r="V514" s="221"/>
      <c r="W514" s="221"/>
      <c r="X514" s="221"/>
      <c r="Y514" s="221"/>
      <c r="Z514" s="221"/>
      <c r="AA514" s="221"/>
      <c r="AB514" s="237"/>
      <c r="AC514" s="221"/>
      <c r="AD514" s="221"/>
      <c r="AE514" s="221"/>
      <c r="AF514" s="221"/>
      <c r="AG514" s="221"/>
      <c r="AH514" s="221"/>
      <c r="AI514" s="221"/>
      <c r="AN514" s="221"/>
      <c r="AP514" s="218"/>
    </row>
    <row r="515" spans="1:42">
      <c r="A515" s="221"/>
      <c r="B515" s="221"/>
      <c r="C515" s="221"/>
      <c r="D515" s="221"/>
      <c r="E515" s="221"/>
      <c r="F515" s="221"/>
      <c r="G515" s="221"/>
      <c r="H515" s="221"/>
      <c r="I515" s="221"/>
      <c r="J515" s="221"/>
      <c r="K515" s="221"/>
      <c r="L515" s="221"/>
      <c r="M515" s="221"/>
      <c r="N515" s="243"/>
      <c r="O515" s="221"/>
      <c r="P515" s="221"/>
      <c r="Q515" s="221"/>
      <c r="R515" s="221"/>
      <c r="S515" s="221"/>
      <c r="T515" s="221"/>
      <c r="U515" s="221"/>
      <c r="V515" s="221"/>
      <c r="W515" s="221"/>
      <c r="X515" s="221"/>
      <c r="Y515" s="221"/>
      <c r="Z515" s="221"/>
      <c r="AA515" s="221"/>
      <c r="AB515" s="237"/>
      <c r="AC515" s="221"/>
      <c r="AD515" s="221"/>
      <c r="AE515" s="221"/>
      <c r="AF515" s="221"/>
      <c r="AG515" s="221"/>
      <c r="AH515" s="221"/>
      <c r="AI515" s="221"/>
      <c r="AN515" s="221"/>
      <c r="AP515" s="218"/>
    </row>
    <row r="516" spans="1:42">
      <c r="A516" s="221"/>
      <c r="B516" s="221"/>
      <c r="C516" s="221"/>
      <c r="D516" s="221"/>
      <c r="E516" s="221"/>
      <c r="F516" s="221"/>
      <c r="G516" s="221"/>
      <c r="H516" s="221"/>
      <c r="I516" s="221"/>
      <c r="J516" s="221"/>
      <c r="K516" s="221"/>
      <c r="L516" s="221"/>
      <c r="M516" s="221"/>
      <c r="N516" s="243"/>
      <c r="O516" s="221"/>
      <c r="P516" s="221"/>
      <c r="Q516" s="221"/>
      <c r="R516" s="221"/>
      <c r="S516" s="221"/>
      <c r="T516" s="221"/>
      <c r="U516" s="221"/>
      <c r="V516" s="221"/>
      <c r="W516" s="221"/>
      <c r="X516" s="221"/>
      <c r="Y516" s="221"/>
      <c r="Z516" s="221"/>
      <c r="AA516" s="221"/>
      <c r="AB516" s="237"/>
      <c r="AC516" s="221"/>
      <c r="AD516" s="221"/>
      <c r="AE516" s="221"/>
      <c r="AF516" s="221"/>
      <c r="AG516" s="221"/>
      <c r="AH516" s="221"/>
      <c r="AI516" s="221"/>
      <c r="AN516" s="221"/>
      <c r="AP516" s="218"/>
    </row>
    <row r="517" spans="1:42">
      <c r="A517" s="221"/>
      <c r="B517" s="221"/>
      <c r="C517" s="221"/>
      <c r="D517" s="221"/>
      <c r="E517" s="221"/>
      <c r="F517" s="221"/>
      <c r="G517" s="221"/>
      <c r="H517" s="221"/>
      <c r="I517" s="221"/>
      <c r="J517" s="221"/>
      <c r="K517" s="221"/>
      <c r="L517" s="221"/>
      <c r="M517" s="221"/>
      <c r="N517" s="243"/>
      <c r="O517" s="221"/>
      <c r="P517" s="221"/>
      <c r="Q517" s="221"/>
      <c r="R517" s="221"/>
      <c r="S517" s="221"/>
      <c r="T517" s="221"/>
      <c r="U517" s="221"/>
      <c r="V517" s="221"/>
      <c r="W517" s="221"/>
      <c r="X517" s="221"/>
      <c r="Y517" s="221"/>
      <c r="Z517" s="221"/>
      <c r="AA517" s="221"/>
      <c r="AB517" s="237"/>
      <c r="AC517" s="221"/>
      <c r="AD517" s="221"/>
      <c r="AE517" s="221"/>
      <c r="AF517" s="221"/>
      <c r="AG517" s="221"/>
      <c r="AH517" s="221"/>
      <c r="AI517" s="221"/>
      <c r="AN517" s="221"/>
      <c r="AP517" s="218"/>
    </row>
    <row r="518" spans="1:42">
      <c r="A518" s="221"/>
      <c r="B518" s="221"/>
      <c r="C518" s="221"/>
      <c r="D518" s="221"/>
      <c r="E518" s="221"/>
      <c r="F518" s="221"/>
      <c r="G518" s="221"/>
      <c r="H518" s="221"/>
      <c r="I518" s="221"/>
      <c r="J518" s="221"/>
      <c r="K518" s="221"/>
      <c r="L518" s="221"/>
      <c r="M518" s="221"/>
      <c r="N518" s="243"/>
      <c r="O518" s="221"/>
      <c r="P518" s="221"/>
      <c r="Q518" s="221"/>
      <c r="R518" s="221"/>
      <c r="S518" s="221"/>
      <c r="T518" s="221"/>
      <c r="U518" s="221"/>
      <c r="V518" s="221"/>
      <c r="W518" s="221"/>
      <c r="X518" s="221"/>
      <c r="Y518" s="221"/>
      <c r="Z518" s="221"/>
      <c r="AA518" s="221"/>
      <c r="AB518" s="237"/>
      <c r="AC518" s="221"/>
      <c r="AD518" s="221"/>
      <c r="AE518" s="221"/>
      <c r="AF518" s="221"/>
      <c r="AG518" s="221"/>
      <c r="AH518" s="221"/>
      <c r="AI518" s="221"/>
      <c r="AN518" s="221"/>
      <c r="AP518" s="218"/>
    </row>
    <row r="519" spans="1:42">
      <c r="A519" s="221"/>
      <c r="B519" s="221"/>
      <c r="C519" s="221"/>
      <c r="D519" s="221"/>
      <c r="E519" s="221"/>
      <c r="F519" s="221"/>
      <c r="G519" s="221"/>
      <c r="H519" s="221"/>
      <c r="I519" s="221"/>
      <c r="J519" s="221"/>
      <c r="K519" s="221"/>
      <c r="L519" s="221"/>
      <c r="M519" s="221"/>
      <c r="N519" s="243"/>
      <c r="O519" s="221"/>
      <c r="P519" s="221"/>
      <c r="Q519" s="221"/>
      <c r="R519" s="221"/>
      <c r="S519" s="221"/>
      <c r="T519" s="221"/>
      <c r="U519" s="221"/>
      <c r="V519" s="221"/>
      <c r="W519" s="221"/>
      <c r="X519" s="221"/>
      <c r="Y519" s="221"/>
      <c r="Z519" s="221"/>
      <c r="AA519" s="221"/>
      <c r="AB519" s="237"/>
      <c r="AC519" s="221"/>
      <c r="AD519" s="221"/>
      <c r="AE519" s="221"/>
      <c r="AF519" s="221"/>
      <c r="AG519" s="221"/>
      <c r="AH519" s="221"/>
      <c r="AI519" s="221"/>
      <c r="AN519" s="221"/>
      <c r="AP519" s="218"/>
    </row>
    <row r="520" spans="1:42">
      <c r="A520" s="221"/>
      <c r="B520" s="221"/>
      <c r="C520" s="221"/>
      <c r="D520" s="221"/>
      <c r="E520" s="221"/>
      <c r="F520" s="221"/>
      <c r="G520" s="221"/>
      <c r="H520" s="221"/>
      <c r="I520" s="221"/>
      <c r="J520" s="221"/>
      <c r="K520" s="221"/>
      <c r="L520" s="221"/>
      <c r="M520" s="221"/>
      <c r="N520" s="243"/>
      <c r="O520" s="221"/>
      <c r="P520" s="221"/>
      <c r="Q520" s="221"/>
      <c r="R520" s="221"/>
      <c r="S520" s="221"/>
      <c r="T520" s="221"/>
      <c r="U520" s="221"/>
      <c r="V520" s="221"/>
      <c r="W520" s="221"/>
      <c r="X520" s="221"/>
      <c r="Y520" s="221"/>
      <c r="Z520" s="221"/>
      <c r="AA520" s="221"/>
      <c r="AB520" s="237"/>
      <c r="AC520" s="221"/>
      <c r="AD520" s="221"/>
      <c r="AE520" s="221"/>
      <c r="AF520" s="221"/>
      <c r="AG520" s="221"/>
      <c r="AH520" s="221"/>
      <c r="AI520" s="221"/>
      <c r="AN520" s="221"/>
      <c r="AP520" s="218"/>
    </row>
    <row r="521" spans="1:42">
      <c r="A521" s="221"/>
      <c r="B521" s="221"/>
      <c r="C521" s="221"/>
      <c r="D521" s="221"/>
      <c r="E521" s="221"/>
      <c r="F521" s="221"/>
      <c r="G521" s="221"/>
      <c r="H521" s="221"/>
      <c r="I521" s="221"/>
      <c r="J521" s="221"/>
      <c r="K521" s="221"/>
      <c r="L521" s="221"/>
      <c r="M521" s="221"/>
      <c r="N521" s="243"/>
      <c r="O521" s="221"/>
      <c r="P521" s="221"/>
      <c r="Q521" s="221"/>
      <c r="R521" s="221"/>
      <c r="S521" s="221"/>
      <c r="T521" s="221"/>
      <c r="U521" s="221"/>
      <c r="V521" s="221"/>
      <c r="W521" s="221"/>
      <c r="X521" s="221"/>
      <c r="Y521" s="221"/>
      <c r="Z521" s="221"/>
      <c r="AA521" s="221"/>
      <c r="AB521" s="237"/>
      <c r="AC521" s="221"/>
      <c r="AD521" s="221"/>
      <c r="AE521" s="221"/>
      <c r="AF521" s="221"/>
      <c r="AG521" s="221"/>
      <c r="AH521" s="221"/>
      <c r="AI521" s="221"/>
      <c r="AN521" s="221"/>
      <c r="AP521" s="218"/>
    </row>
    <row r="522" spans="1:42">
      <c r="A522" s="221"/>
      <c r="B522" s="221"/>
      <c r="C522" s="221"/>
      <c r="D522" s="221"/>
      <c r="E522" s="221"/>
      <c r="F522" s="221"/>
      <c r="G522" s="221"/>
      <c r="H522" s="221"/>
      <c r="I522" s="221"/>
      <c r="J522" s="221"/>
      <c r="K522" s="221"/>
      <c r="L522" s="221"/>
      <c r="M522" s="221"/>
      <c r="N522" s="243"/>
      <c r="O522" s="221"/>
      <c r="P522" s="221"/>
      <c r="Q522" s="221"/>
      <c r="R522" s="221"/>
      <c r="S522" s="221"/>
      <c r="T522" s="221"/>
      <c r="U522" s="221"/>
      <c r="V522" s="221"/>
      <c r="W522" s="221"/>
      <c r="X522" s="221"/>
      <c r="Y522" s="221"/>
      <c r="Z522" s="221"/>
      <c r="AA522" s="221"/>
      <c r="AB522" s="237"/>
      <c r="AC522" s="221"/>
      <c r="AD522" s="221"/>
      <c r="AE522" s="221"/>
      <c r="AF522" s="221"/>
      <c r="AG522" s="221"/>
      <c r="AH522" s="221"/>
      <c r="AI522" s="221"/>
      <c r="AN522" s="221"/>
      <c r="AP522" s="218"/>
    </row>
    <row r="523" spans="1:42">
      <c r="A523" s="221"/>
      <c r="B523" s="221"/>
      <c r="C523" s="221"/>
      <c r="D523" s="221"/>
      <c r="E523" s="221"/>
      <c r="F523" s="221"/>
      <c r="G523" s="221"/>
      <c r="H523" s="221"/>
      <c r="I523" s="221"/>
      <c r="J523" s="221"/>
      <c r="K523" s="221"/>
      <c r="L523" s="221"/>
      <c r="M523" s="221"/>
      <c r="N523" s="243"/>
      <c r="O523" s="221"/>
      <c r="P523" s="221"/>
      <c r="Q523" s="221"/>
      <c r="R523" s="221"/>
      <c r="S523" s="221"/>
      <c r="T523" s="221"/>
      <c r="U523" s="221"/>
      <c r="V523" s="221"/>
      <c r="W523" s="221"/>
      <c r="X523" s="221"/>
      <c r="Y523" s="221"/>
      <c r="Z523" s="221"/>
      <c r="AA523" s="221"/>
      <c r="AB523" s="237"/>
      <c r="AC523" s="221"/>
      <c r="AD523" s="221"/>
      <c r="AE523" s="221"/>
      <c r="AF523" s="221"/>
      <c r="AG523" s="221"/>
      <c r="AH523" s="221"/>
      <c r="AI523" s="221"/>
      <c r="AN523" s="221"/>
      <c r="AP523" s="218"/>
    </row>
    <row r="524" spans="1:42">
      <c r="A524" s="221"/>
      <c r="B524" s="221"/>
      <c r="C524" s="221"/>
      <c r="D524" s="221"/>
      <c r="E524" s="221"/>
      <c r="F524" s="221"/>
      <c r="G524" s="221"/>
      <c r="H524" s="221"/>
      <c r="I524" s="221"/>
      <c r="J524" s="221"/>
      <c r="K524" s="221"/>
      <c r="L524" s="221"/>
      <c r="M524" s="221"/>
      <c r="N524" s="243"/>
      <c r="O524" s="221"/>
      <c r="P524" s="221"/>
      <c r="Q524" s="221"/>
      <c r="R524" s="221"/>
      <c r="S524" s="221"/>
      <c r="T524" s="221"/>
      <c r="U524" s="221"/>
      <c r="V524" s="221"/>
      <c r="W524" s="221"/>
      <c r="X524" s="221"/>
      <c r="Y524" s="221"/>
      <c r="Z524" s="221"/>
      <c r="AA524" s="221"/>
      <c r="AB524" s="237"/>
      <c r="AC524" s="221"/>
      <c r="AD524" s="221"/>
      <c r="AE524" s="221"/>
      <c r="AF524" s="221"/>
      <c r="AG524" s="221"/>
      <c r="AH524" s="221"/>
      <c r="AI524" s="221"/>
      <c r="AN524" s="221"/>
      <c r="AP524" s="218"/>
    </row>
    <row r="525" spans="1:42">
      <c r="A525" s="221"/>
      <c r="B525" s="221"/>
      <c r="C525" s="221"/>
      <c r="D525" s="221"/>
      <c r="E525" s="221"/>
      <c r="F525" s="221"/>
      <c r="G525" s="221"/>
      <c r="H525" s="221"/>
      <c r="I525" s="221"/>
      <c r="J525" s="221"/>
      <c r="K525" s="221"/>
      <c r="L525" s="221"/>
      <c r="M525" s="221"/>
      <c r="N525" s="243"/>
      <c r="O525" s="221"/>
      <c r="P525" s="221"/>
      <c r="Q525" s="221"/>
      <c r="R525" s="221"/>
      <c r="S525" s="221"/>
      <c r="T525" s="221"/>
      <c r="U525" s="221"/>
      <c r="V525" s="221"/>
      <c r="W525" s="221"/>
      <c r="X525" s="221"/>
      <c r="Y525" s="221"/>
      <c r="Z525" s="221"/>
      <c r="AA525" s="221"/>
      <c r="AB525" s="237"/>
      <c r="AC525" s="221"/>
      <c r="AD525" s="221"/>
      <c r="AE525" s="221"/>
      <c r="AF525" s="221"/>
      <c r="AG525" s="221"/>
      <c r="AH525" s="221"/>
      <c r="AI525" s="221"/>
      <c r="AN525" s="221"/>
      <c r="AP525" s="218"/>
    </row>
    <row r="526" spans="1:42">
      <c r="A526" s="221"/>
      <c r="B526" s="221"/>
      <c r="C526" s="221"/>
      <c r="D526" s="221"/>
      <c r="E526" s="221"/>
      <c r="F526" s="221"/>
      <c r="G526" s="221"/>
      <c r="H526" s="221"/>
      <c r="I526" s="221"/>
      <c r="J526" s="221"/>
      <c r="K526" s="221"/>
      <c r="L526" s="221"/>
      <c r="M526" s="221"/>
      <c r="N526" s="243"/>
      <c r="O526" s="221"/>
      <c r="P526" s="221"/>
      <c r="Q526" s="221"/>
      <c r="R526" s="221"/>
      <c r="S526" s="221"/>
      <c r="T526" s="221"/>
      <c r="U526" s="221"/>
      <c r="V526" s="221"/>
      <c r="W526" s="221"/>
      <c r="X526" s="221"/>
      <c r="Y526" s="221"/>
      <c r="Z526" s="221"/>
      <c r="AA526" s="221"/>
      <c r="AB526" s="237"/>
      <c r="AC526" s="221"/>
      <c r="AD526" s="221"/>
      <c r="AE526" s="221"/>
      <c r="AF526" s="221"/>
      <c r="AG526" s="221"/>
      <c r="AH526" s="221"/>
      <c r="AI526" s="221"/>
      <c r="AN526" s="221"/>
      <c r="AP526" s="218"/>
    </row>
    <row r="527" spans="1:42">
      <c r="A527" s="221"/>
      <c r="B527" s="221"/>
      <c r="C527" s="221"/>
      <c r="D527" s="221"/>
      <c r="E527" s="221"/>
      <c r="F527" s="221"/>
      <c r="G527" s="221"/>
      <c r="H527" s="221"/>
      <c r="I527" s="221"/>
      <c r="J527" s="221"/>
      <c r="K527" s="221"/>
      <c r="L527" s="221"/>
      <c r="M527" s="221"/>
      <c r="N527" s="243"/>
      <c r="O527" s="221"/>
      <c r="P527" s="221"/>
      <c r="Q527" s="221"/>
      <c r="R527" s="221"/>
      <c r="S527" s="221"/>
      <c r="T527" s="221"/>
      <c r="U527" s="221"/>
      <c r="V527" s="221"/>
      <c r="W527" s="221"/>
      <c r="X527" s="221"/>
      <c r="Y527" s="221"/>
      <c r="Z527" s="221"/>
      <c r="AA527" s="221"/>
      <c r="AB527" s="237"/>
      <c r="AC527" s="221"/>
      <c r="AD527" s="221"/>
      <c r="AE527" s="221"/>
      <c r="AF527" s="221"/>
      <c r="AG527" s="221"/>
      <c r="AH527" s="221"/>
      <c r="AI527" s="221"/>
      <c r="AN527" s="221"/>
      <c r="AP527" s="218"/>
    </row>
    <row r="528" spans="1:42">
      <c r="A528" s="221"/>
      <c r="B528" s="221"/>
      <c r="C528" s="221"/>
      <c r="D528" s="221"/>
      <c r="E528" s="221"/>
      <c r="F528" s="221"/>
      <c r="G528" s="221"/>
      <c r="H528" s="221"/>
      <c r="I528" s="221"/>
      <c r="J528" s="221"/>
      <c r="K528" s="221"/>
      <c r="L528" s="221"/>
      <c r="M528" s="221"/>
      <c r="N528" s="243"/>
      <c r="O528" s="221"/>
      <c r="P528" s="221"/>
      <c r="Q528" s="221"/>
      <c r="R528" s="221"/>
      <c r="S528" s="221"/>
      <c r="T528" s="221"/>
      <c r="U528" s="221"/>
      <c r="V528" s="221"/>
      <c r="W528" s="221"/>
      <c r="X528" s="221"/>
      <c r="Y528" s="221"/>
      <c r="Z528" s="221"/>
      <c r="AA528" s="221"/>
      <c r="AB528" s="237"/>
      <c r="AC528" s="221"/>
      <c r="AD528" s="221"/>
      <c r="AE528" s="221"/>
      <c r="AF528" s="221"/>
      <c r="AG528" s="221"/>
      <c r="AH528" s="221"/>
      <c r="AI528" s="221"/>
      <c r="AN528" s="221"/>
      <c r="AP528" s="218"/>
    </row>
    <row r="529" spans="1:42">
      <c r="A529" s="221"/>
      <c r="B529" s="221"/>
      <c r="C529" s="221"/>
      <c r="D529" s="221"/>
      <c r="E529" s="221"/>
      <c r="F529" s="221"/>
      <c r="G529" s="221"/>
      <c r="H529" s="221"/>
      <c r="I529" s="221"/>
      <c r="J529" s="221"/>
      <c r="K529" s="221"/>
      <c r="L529" s="221"/>
      <c r="M529" s="221"/>
      <c r="N529" s="243"/>
      <c r="O529" s="221"/>
      <c r="P529" s="221"/>
      <c r="Q529" s="221"/>
      <c r="R529" s="221"/>
      <c r="S529" s="221"/>
      <c r="T529" s="221"/>
      <c r="U529" s="221"/>
      <c r="V529" s="221"/>
      <c r="W529" s="221"/>
      <c r="X529" s="221"/>
      <c r="Y529" s="221"/>
      <c r="Z529" s="221"/>
      <c r="AA529" s="221"/>
      <c r="AB529" s="237"/>
      <c r="AC529" s="221"/>
      <c r="AD529" s="221"/>
      <c r="AE529" s="221"/>
      <c r="AF529" s="221"/>
      <c r="AG529" s="221"/>
      <c r="AH529" s="221"/>
      <c r="AI529" s="221"/>
      <c r="AN529" s="221"/>
      <c r="AP529" s="218"/>
    </row>
    <row r="530" spans="1:42">
      <c r="A530" s="221"/>
      <c r="B530" s="221"/>
      <c r="C530" s="221"/>
      <c r="D530" s="221"/>
      <c r="E530" s="221"/>
      <c r="F530" s="221"/>
      <c r="G530" s="221"/>
      <c r="H530" s="221"/>
      <c r="I530" s="221"/>
      <c r="J530" s="221"/>
      <c r="K530" s="221"/>
      <c r="L530" s="221"/>
      <c r="M530" s="221"/>
      <c r="N530" s="243"/>
      <c r="O530" s="221"/>
      <c r="P530" s="221"/>
      <c r="Q530" s="221"/>
      <c r="R530" s="221"/>
      <c r="S530" s="221"/>
      <c r="T530" s="221"/>
      <c r="U530" s="221"/>
      <c r="V530" s="221"/>
      <c r="W530" s="221"/>
      <c r="X530" s="221"/>
      <c r="Y530" s="221"/>
      <c r="Z530" s="221"/>
      <c r="AA530" s="221"/>
      <c r="AB530" s="237"/>
      <c r="AC530" s="221"/>
      <c r="AD530" s="221"/>
      <c r="AE530" s="221"/>
      <c r="AF530" s="221"/>
      <c r="AG530" s="221"/>
      <c r="AH530" s="221"/>
      <c r="AI530" s="221"/>
      <c r="AN530" s="221"/>
      <c r="AP530" s="218"/>
    </row>
    <row r="531" spans="1:42">
      <c r="A531" s="221"/>
      <c r="B531" s="221"/>
      <c r="C531" s="221"/>
      <c r="D531" s="221"/>
      <c r="E531" s="221"/>
      <c r="F531" s="221"/>
      <c r="G531" s="221"/>
      <c r="H531" s="221"/>
      <c r="I531" s="221"/>
      <c r="J531" s="221"/>
      <c r="K531" s="221"/>
      <c r="L531" s="221"/>
      <c r="M531" s="221"/>
      <c r="N531" s="243"/>
      <c r="O531" s="221"/>
      <c r="P531" s="221"/>
      <c r="Q531" s="221"/>
      <c r="R531" s="221"/>
      <c r="S531" s="221"/>
      <c r="T531" s="221"/>
      <c r="U531" s="221"/>
      <c r="V531" s="221"/>
      <c r="W531" s="221"/>
      <c r="X531" s="221"/>
      <c r="Y531" s="221"/>
      <c r="Z531" s="221"/>
      <c r="AA531" s="221"/>
      <c r="AB531" s="237"/>
      <c r="AC531" s="221"/>
      <c r="AD531" s="221"/>
      <c r="AE531" s="221"/>
      <c r="AF531" s="221"/>
      <c r="AG531" s="221"/>
      <c r="AH531" s="221"/>
      <c r="AI531" s="221"/>
      <c r="AN531" s="221"/>
      <c r="AP531" s="218"/>
    </row>
    <row r="532" spans="1:42">
      <c r="A532" s="221"/>
      <c r="B532" s="221"/>
      <c r="C532" s="221"/>
      <c r="D532" s="221"/>
      <c r="E532" s="221"/>
      <c r="F532" s="221"/>
      <c r="G532" s="221"/>
      <c r="H532" s="221"/>
      <c r="I532" s="221"/>
      <c r="J532" s="221"/>
      <c r="K532" s="221"/>
      <c r="L532" s="221"/>
      <c r="M532" s="221"/>
      <c r="N532" s="243"/>
      <c r="O532" s="221"/>
      <c r="P532" s="221"/>
      <c r="Q532" s="221"/>
      <c r="R532" s="221"/>
      <c r="S532" s="221"/>
      <c r="T532" s="221"/>
      <c r="U532" s="221"/>
      <c r="V532" s="221"/>
      <c r="W532" s="221"/>
      <c r="X532" s="221"/>
      <c r="Y532" s="221"/>
      <c r="Z532" s="221"/>
      <c r="AA532" s="221"/>
      <c r="AB532" s="237"/>
      <c r="AC532" s="221"/>
      <c r="AD532" s="221"/>
      <c r="AE532" s="221"/>
      <c r="AF532" s="221"/>
      <c r="AG532" s="221"/>
      <c r="AH532" s="221"/>
      <c r="AI532" s="221"/>
      <c r="AN532" s="221"/>
      <c r="AP532" s="218"/>
    </row>
    <row r="533" spans="1:42">
      <c r="A533" s="221"/>
      <c r="B533" s="221"/>
      <c r="C533" s="221"/>
      <c r="D533" s="221"/>
      <c r="E533" s="221"/>
      <c r="F533" s="221"/>
      <c r="G533" s="221"/>
      <c r="H533" s="221"/>
      <c r="I533" s="221"/>
      <c r="J533" s="221"/>
      <c r="K533" s="221"/>
      <c r="L533" s="221"/>
      <c r="M533" s="221"/>
      <c r="N533" s="243"/>
      <c r="O533" s="221"/>
      <c r="P533" s="221"/>
      <c r="Q533" s="221"/>
      <c r="R533" s="221"/>
      <c r="S533" s="221"/>
      <c r="T533" s="221"/>
      <c r="U533" s="221"/>
      <c r="V533" s="221"/>
      <c r="W533" s="221"/>
      <c r="X533" s="221"/>
      <c r="Y533" s="221"/>
      <c r="Z533" s="221"/>
      <c r="AA533" s="221"/>
      <c r="AB533" s="237"/>
      <c r="AC533" s="221"/>
      <c r="AD533" s="221"/>
      <c r="AE533" s="221"/>
      <c r="AF533" s="221"/>
      <c r="AG533" s="221"/>
      <c r="AH533" s="221"/>
      <c r="AI533" s="221"/>
      <c r="AN533" s="221"/>
      <c r="AP533" s="218"/>
    </row>
    <row r="534" spans="1:42">
      <c r="A534" s="221"/>
      <c r="B534" s="221"/>
      <c r="C534" s="221"/>
      <c r="D534" s="221"/>
      <c r="E534" s="221"/>
      <c r="F534" s="221"/>
      <c r="G534" s="221"/>
      <c r="H534" s="221"/>
      <c r="I534" s="221"/>
      <c r="J534" s="221"/>
      <c r="K534" s="221"/>
      <c r="L534" s="221"/>
      <c r="M534" s="221"/>
      <c r="N534" s="243"/>
      <c r="O534" s="221"/>
      <c r="P534" s="221"/>
      <c r="Q534" s="221"/>
      <c r="R534" s="221"/>
      <c r="S534" s="221"/>
      <c r="T534" s="221"/>
      <c r="U534" s="221"/>
      <c r="V534" s="221"/>
      <c r="W534" s="221"/>
      <c r="X534" s="221"/>
      <c r="Y534" s="221"/>
      <c r="Z534" s="221"/>
      <c r="AA534" s="221"/>
      <c r="AB534" s="237"/>
      <c r="AC534" s="221"/>
      <c r="AD534" s="221"/>
      <c r="AE534" s="221"/>
      <c r="AF534" s="221"/>
      <c r="AG534" s="221"/>
      <c r="AH534" s="221"/>
      <c r="AI534" s="221"/>
      <c r="AN534" s="221"/>
      <c r="AP534" s="218"/>
    </row>
    <row r="535" spans="1:42">
      <c r="A535" s="221"/>
      <c r="B535" s="221"/>
      <c r="C535" s="221"/>
      <c r="D535" s="221"/>
      <c r="E535" s="221"/>
      <c r="F535" s="221"/>
      <c r="G535" s="221"/>
      <c r="H535" s="221"/>
      <c r="I535" s="221"/>
      <c r="J535" s="221"/>
      <c r="K535" s="221"/>
      <c r="L535" s="221"/>
      <c r="M535" s="221"/>
      <c r="N535" s="243"/>
      <c r="O535" s="221"/>
      <c r="P535" s="221"/>
      <c r="Q535" s="221"/>
      <c r="R535" s="221"/>
      <c r="S535" s="221"/>
      <c r="T535" s="221"/>
      <c r="U535" s="221"/>
      <c r="V535" s="221"/>
      <c r="W535" s="221"/>
      <c r="X535" s="221"/>
      <c r="Y535" s="221"/>
      <c r="Z535" s="221"/>
      <c r="AA535" s="221"/>
      <c r="AB535" s="237"/>
      <c r="AC535" s="221"/>
      <c r="AD535" s="221"/>
      <c r="AE535" s="221"/>
      <c r="AF535" s="221"/>
      <c r="AG535" s="221"/>
      <c r="AH535" s="221"/>
      <c r="AI535" s="221"/>
      <c r="AN535" s="221"/>
      <c r="AP535" s="218"/>
    </row>
    <row r="536" spans="1:42">
      <c r="A536" s="221"/>
      <c r="B536" s="221"/>
      <c r="C536" s="221"/>
      <c r="D536" s="221"/>
      <c r="E536" s="221"/>
      <c r="F536" s="221"/>
      <c r="G536" s="221"/>
      <c r="H536" s="221"/>
      <c r="I536" s="221"/>
      <c r="J536" s="221"/>
      <c r="K536" s="221"/>
      <c r="L536" s="221"/>
      <c r="M536" s="221"/>
      <c r="N536" s="243"/>
      <c r="O536" s="221"/>
      <c r="P536" s="221"/>
      <c r="Q536" s="221"/>
      <c r="R536" s="221"/>
      <c r="S536" s="221"/>
      <c r="T536" s="221"/>
      <c r="U536" s="221"/>
      <c r="V536" s="221"/>
      <c r="W536" s="221"/>
      <c r="X536" s="221"/>
      <c r="Y536" s="221"/>
      <c r="Z536" s="221"/>
      <c r="AA536" s="221"/>
      <c r="AB536" s="237"/>
      <c r="AC536" s="221"/>
      <c r="AD536" s="221"/>
      <c r="AE536" s="221"/>
      <c r="AF536" s="221"/>
      <c r="AG536" s="221"/>
      <c r="AH536" s="221"/>
      <c r="AI536" s="221"/>
      <c r="AN536" s="221"/>
      <c r="AP536" s="218"/>
    </row>
    <row r="537" spans="1:42">
      <c r="A537" s="221"/>
      <c r="B537" s="221"/>
      <c r="C537" s="221"/>
      <c r="D537" s="221"/>
      <c r="E537" s="221"/>
      <c r="F537" s="221"/>
      <c r="G537" s="221"/>
      <c r="H537" s="221"/>
      <c r="I537" s="221"/>
      <c r="J537" s="221"/>
      <c r="K537" s="221"/>
      <c r="L537" s="221"/>
      <c r="M537" s="221"/>
      <c r="N537" s="243"/>
      <c r="O537" s="221"/>
      <c r="P537" s="221"/>
      <c r="Q537" s="221"/>
      <c r="R537" s="221"/>
      <c r="S537" s="221"/>
      <c r="T537" s="221"/>
      <c r="U537" s="221"/>
      <c r="V537" s="221"/>
      <c r="W537" s="221"/>
      <c r="X537" s="221"/>
      <c r="Y537" s="221"/>
      <c r="Z537" s="221"/>
      <c r="AA537" s="221"/>
      <c r="AB537" s="237"/>
      <c r="AC537" s="221"/>
      <c r="AD537" s="221"/>
      <c r="AE537" s="221"/>
      <c r="AF537" s="221"/>
      <c r="AG537" s="221"/>
      <c r="AH537" s="221"/>
      <c r="AI537" s="221"/>
      <c r="AN537" s="221"/>
      <c r="AP537" s="218"/>
    </row>
    <row r="538" spans="1:42">
      <c r="A538" s="221"/>
      <c r="B538" s="221"/>
      <c r="C538" s="221"/>
      <c r="D538" s="221"/>
      <c r="E538" s="221"/>
      <c r="F538" s="221"/>
      <c r="G538" s="221"/>
      <c r="H538" s="221"/>
      <c r="I538" s="221"/>
      <c r="J538" s="221"/>
      <c r="K538" s="221"/>
      <c r="L538" s="221"/>
      <c r="M538" s="221"/>
      <c r="N538" s="243"/>
      <c r="O538" s="221"/>
      <c r="P538" s="221"/>
      <c r="Q538" s="221"/>
      <c r="R538" s="221"/>
      <c r="S538" s="221"/>
      <c r="T538" s="221"/>
      <c r="U538" s="221"/>
      <c r="V538" s="221"/>
      <c r="W538" s="221"/>
      <c r="X538" s="221"/>
      <c r="Y538" s="221"/>
      <c r="Z538" s="221"/>
      <c r="AA538" s="221"/>
      <c r="AB538" s="237"/>
      <c r="AC538" s="221"/>
      <c r="AD538" s="221"/>
      <c r="AE538" s="221"/>
      <c r="AF538" s="221"/>
      <c r="AG538" s="221"/>
      <c r="AH538" s="221"/>
      <c r="AI538" s="221"/>
      <c r="AN538" s="221"/>
      <c r="AP538" s="218"/>
    </row>
    <row r="539" spans="1:42">
      <c r="A539" s="221"/>
      <c r="B539" s="221"/>
      <c r="C539" s="221"/>
      <c r="D539" s="221"/>
      <c r="E539" s="221"/>
      <c r="F539" s="221"/>
      <c r="G539" s="221"/>
      <c r="H539" s="221"/>
      <c r="I539" s="221"/>
      <c r="J539" s="221"/>
      <c r="K539" s="221"/>
      <c r="L539" s="221"/>
      <c r="M539" s="221"/>
      <c r="N539" s="243"/>
      <c r="O539" s="221"/>
      <c r="P539" s="221"/>
      <c r="Q539" s="221"/>
      <c r="R539" s="221"/>
      <c r="S539" s="221"/>
      <c r="T539" s="221"/>
      <c r="U539" s="221"/>
      <c r="V539" s="221"/>
      <c r="W539" s="221"/>
      <c r="X539" s="221"/>
      <c r="Y539" s="221"/>
      <c r="Z539" s="221"/>
      <c r="AA539" s="221"/>
      <c r="AB539" s="237"/>
      <c r="AC539" s="221"/>
      <c r="AD539" s="221"/>
      <c r="AE539" s="221"/>
      <c r="AF539" s="221"/>
      <c r="AG539" s="221"/>
      <c r="AH539" s="221"/>
      <c r="AI539" s="221"/>
      <c r="AN539" s="221"/>
      <c r="AP539" s="218"/>
    </row>
    <row r="540" spans="1:42">
      <c r="A540" s="221"/>
      <c r="B540" s="221"/>
      <c r="C540" s="221"/>
      <c r="D540" s="221"/>
      <c r="E540" s="221"/>
      <c r="F540" s="221"/>
      <c r="G540" s="221"/>
      <c r="H540" s="221"/>
      <c r="I540" s="221"/>
      <c r="J540" s="221"/>
      <c r="K540" s="221"/>
      <c r="L540" s="221"/>
      <c r="M540" s="221"/>
      <c r="N540" s="243"/>
      <c r="O540" s="221"/>
      <c r="P540" s="221"/>
      <c r="Q540" s="221"/>
      <c r="R540" s="221"/>
      <c r="S540" s="221"/>
      <c r="T540" s="221"/>
      <c r="U540" s="221"/>
      <c r="V540" s="221"/>
      <c r="W540" s="221"/>
      <c r="X540" s="221"/>
      <c r="Y540" s="221"/>
      <c r="Z540" s="221"/>
      <c r="AA540" s="221"/>
      <c r="AB540" s="237"/>
      <c r="AC540" s="221"/>
      <c r="AD540" s="221"/>
      <c r="AE540" s="221"/>
      <c r="AF540" s="221"/>
      <c r="AG540" s="221"/>
      <c r="AH540" s="221"/>
      <c r="AI540" s="221"/>
      <c r="AN540" s="221"/>
      <c r="AP540" s="218"/>
    </row>
    <row r="541" spans="1:42">
      <c r="A541" s="221"/>
      <c r="B541" s="221"/>
      <c r="C541" s="221"/>
      <c r="D541" s="221"/>
      <c r="E541" s="221"/>
      <c r="F541" s="221"/>
      <c r="G541" s="221"/>
      <c r="H541" s="221"/>
      <c r="I541" s="221"/>
      <c r="J541" s="221"/>
      <c r="K541" s="221"/>
      <c r="L541" s="221"/>
      <c r="M541" s="221"/>
      <c r="N541" s="243"/>
      <c r="O541" s="221"/>
      <c r="P541" s="221"/>
      <c r="Q541" s="221"/>
      <c r="R541" s="221"/>
      <c r="S541" s="221"/>
      <c r="T541" s="221"/>
      <c r="U541" s="221"/>
      <c r="V541" s="221"/>
      <c r="W541" s="221"/>
      <c r="X541" s="221"/>
      <c r="Y541" s="221"/>
      <c r="Z541" s="221"/>
      <c r="AA541" s="221"/>
      <c r="AB541" s="237"/>
      <c r="AC541" s="221"/>
      <c r="AD541" s="221"/>
      <c r="AE541" s="221"/>
      <c r="AF541" s="221"/>
      <c r="AG541" s="221"/>
      <c r="AH541" s="221"/>
      <c r="AI541" s="221"/>
      <c r="AN541" s="221"/>
      <c r="AP541" s="218"/>
    </row>
    <row r="542" spans="1:42">
      <c r="A542" s="221"/>
      <c r="B542" s="221"/>
      <c r="C542" s="221"/>
      <c r="D542" s="221"/>
      <c r="E542" s="221"/>
      <c r="F542" s="221"/>
      <c r="G542" s="221"/>
      <c r="H542" s="221"/>
      <c r="I542" s="221"/>
      <c r="J542" s="221"/>
      <c r="K542" s="221"/>
      <c r="L542" s="221"/>
      <c r="M542" s="221"/>
      <c r="N542" s="243"/>
      <c r="O542" s="221"/>
      <c r="P542" s="221"/>
      <c r="Q542" s="221"/>
      <c r="R542" s="221"/>
      <c r="S542" s="221"/>
      <c r="T542" s="221"/>
      <c r="U542" s="221"/>
      <c r="V542" s="221"/>
      <c r="W542" s="221"/>
      <c r="X542" s="221"/>
      <c r="Y542" s="221"/>
      <c r="Z542" s="221"/>
      <c r="AA542" s="221"/>
      <c r="AB542" s="237"/>
      <c r="AC542" s="221"/>
      <c r="AD542" s="221"/>
      <c r="AE542" s="221"/>
      <c r="AF542" s="221"/>
      <c r="AG542" s="221"/>
      <c r="AH542" s="221"/>
      <c r="AI542" s="221"/>
      <c r="AN542" s="221"/>
      <c r="AP542" s="218"/>
    </row>
    <row r="543" spans="1:42">
      <c r="A543" s="221"/>
      <c r="B543" s="221"/>
      <c r="C543" s="221"/>
      <c r="D543" s="221"/>
      <c r="E543" s="221"/>
      <c r="F543" s="221"/>
      <c r="G543" s="221"/>
      <c r="H543" s="221"/>
      <c r="I543" s="221"/>
      <c r="J543" s="221"/>
      <c r="K543" s="221"/>
      <c r="L543" s="221"/>
      <c r="M543" s="221"/>
      <c r="N543" s="243"/>
      <c r="O543" s="221"/>
      <c r="P543" s="221"/>
      <c r="Q543" s="221"/>
      <c r="R543" s="221"/>
      <c r="S543" s="221"/>
      <c r="T543" s="221"/>
      <c r="U543" s="221"/>
      <c r="V543" s="221"/>
      <c r="W543" s="221"/>
      <c r="X543" s="221"/>
      <c r="Y543" s="221"/>
      <c r="Z543" s="221"/>
      <c r="AA543" s="221"/>
      <c r="AB543" s="237"/>
      <c r="AC543" s="221"/>
      <c r="AD543" s="221"/>
      <c r="AE543" s="221"/>
      <c r="AF543" s="221"/>
      <c r="AG543" s="221"/>
      <c r="AH543" s="221"/>
      <c r="AI543" s="221"/>
      <c r="AN543" s="221"/>
      <c r="AP543" s="218"/>
    </row>
    <row r="544" spans="1:42">
      <c r="A544" s="221"/>
      <c r="B544" s="221"/>
      <c r="C544" s="221"/>
      <c r="D544" s="221"/>
      <c r="E544" s="221"/>
      <c r="F544" s="221"/>
      <c r="G544" s="221"/>
      <c r="H544" s="221"/>
      <c r="I544" s="221"/>
      <c r="J544" s="221"/>
      <c r="K544" s="221"/>
      <c r="L544" s="221"/>
      <c r="M544" s="221"/>
      <c r="N544" s="243"/>
      <c r="O544" s="221"/>
      <c r="P544" s="221"/>
      <c r="Q544" s="221"/>
      <c r="R544" s="221"/>
      <c r="S544" s="221"/>
      <c r="T544" s="221"/>
      <c r="U544" s="221"/>
      <c r="V544" s="221"/>
      <c r="W544" s="221"/>
      <c r="X544" s="221"/>
      <c r="Y544" s="221"/>
      <c r="Z544" s="221"/>
      <c r="AA544" s="221"/>
      <c r="AB544" s="237"/>
      <c r="AC544" s="221"/>
      <c r="AD544" s="221"/>
      <c r="AE544" s="221"/>
      <c r="AF544" s="221"/>
      <c r="AG544" s="221"/>
      <c r="AH544" s="221"/>
      <c r="AI544" s="221"/>
      <c r="AN544" s="221"/>
      <c r="AP544" s="218"/>
    </row>
    <row r="545" spans="1:42">
      <c r="A545" s="221"/>
      <c r="B545" s="221"/>
      <c r="C545" s="221"/>
      <c r="D545" s="221"/>
      <c r="E545" s="221"/>
      <c r="F545" s="221"/>
      <c r="G545" s="221"/>
      <c r="H545" s="221"/>
      <c r="I545" s="221"/>
      <c r="J545" s="221"/>
      <c r="K545" s="221"/>
      <c r="L545" s="221"/>
      <c r="M545" s="221"/>
      <c r="N545" s="243"/>
      <c r="O545" s="221"/>
      <c r="P545" s="221"/>
      <c r="Q545" s="221"/>
      <c r="R545" s="221"/>
      <c r="S545" s="221"/>
      <c r="T545" s="221"/>
      <c r="U545" s="221"/>
      <c r="V545" s="221"/>
      <c r="W545" s="221"/>
      <c r="X545" s="221"/>
      <c r="Y545" s="221"/>
      <c r="Z545" s="221"/>
      <c r="AA545" s="221"/>
      <c r="AB545" s="237"/>
      <c r="AC545" s="221"/>
      <c r="AD545" s="221"/>
      <c r="AE545" s="221"/>
      <c r="AF545" s="221"/>
      <c r="AG545" s="221"/>
      <c r="AH545" s="221"/>
      <c r="AI545" s="221"/>
      <c r="AN545" s="221"/>
      <c r="AP545" s="218"/>
    </row>
    <row r="546" spans="1:42">
      <c r="A546" s="221"/>
      <c r="B546" s="221"/>
      <c r="C546" s="221"/>
      <c r="D546" s="221"/>
      <c r="E546" s="221"/>
      <c r="F546" s="221"/>
      <c r="G546" s="221"/>
      <c r="H546" s="221"/>
      <c r="I546" s="221"/>
      <c r="J546" s="221"/>
      <c r="K546" s="221"/>
      <c r="L546" s="221"/>
      <c r="M546" s="221"/>
      <c r="N546" s="243"/>
      <c r="O546" s="221"/>
      <c r="P546" s="221"/>
      <c r="Q546" s="221"/>
      <c r="R546" s="221"/>
      <c r="S546" s="221"/>
      <c r="T546" s="221"/>
      <c r="U546" s="221"/>
      <c r="V546" s="221"/>
      <c r="W546" s="221"/>
      <c r="X546" s="221"/>
      <c r="Y546" s="221"/>
      <c r="Z546" s="221"/>
      <c r="AA546" s="221"/>
      <c r="AB546" s="237"/>
      <c r="AC546" s="221"/>
      <c r="AD546" s="221"/>
      <c r="AE546" s="221"/>
      <c r="AF546" s="221"/>
      <c r="AG546" s="221"/>
      <c r="AH546" s="221"/>
      <c r="AI546" s="221"/>
      <c r="AN546" s="221"/>
      <c r="AP546" s="218"/>
    </row>
    <row r="547" spans="1:42">
      <c r="A547" s="221"/>
      <c r="B547" s="221"/>
      <c r="C547" s="221"/>
      <c r="D547" s="221"/>
      <c r="E547" s="221"/>
      <c r="F547" s="221"/>
      <c r="G547" s="221"/>
      <c r="H547" s="221"/>
      <c r="I547" s="221"/>
      <c r="J547" s="221"/>
      <c r="K547" s="221"/>
      <c r="L547" s="221"/>
      <c r="M547" s="221"/>
      <c r="N547" s="243"/>
      <c r="O547" s="221"/>
      <c r="P547" s="221"/>
      <c r="Q547" s="221"/>
      <c r="R547" s="221"/>
      <c r="S547" s="221"/>
      <c r="T547" s="221"/>
      <c r="U547" s="221"/>
      <c r="V547" s="221"/>
      <c r="W547" s="221"/>
      <c r="X547" s="221"/>
      <c r="Y547" s="221"/>
      <c r="Z547" s="221"/>
      <c r="AA547" s="221"/>
      <c r="AB547" s="237"/>
      <c r="AC547" s="221"/>
      <c r="AD547" s="221"/>
      <c r="AE547" s="221"/>
      <c r="AF547" s="221"/>
      <c r="AG547" s="221"/>
      <c r="AH547" s="221"/>
      <c r="AI547" s="221"/>
      <c r="AN547" s="221"/>
      <c r="AP547" s="218"/>
    </row>
    <row r="548" spans="1:42">
      <c r="A548" s="221"/>
      <c r="B548" s="221"/>
      <c r="C548" s="221"/>
      <c r="D548" s="221"/>
      <c r="E548" s="221"/>
      <c r="F548" s="221"/>
      <c r="G548" s="221"/>
      <c r="H548" s="221"/>
      <c r="I548" s="221"/>
      <c r="J548" s="221"/>
      <c r="K548" s="221"/>
      <c r="L548" s="221"/>
      <c r="M548" s="221"/>
      <c r="N548" s="243"/>
      <c r="O548" s="221"/>
      <c r="P548" s="221"/>
      <c r="Q548" s="221"/>
      <c r="R548" s="221"/>
      <c r="S548" s="221"/>
      <c r="T548" s="221"/>
      <c r="U548" s="221"/>
      <c r="V548" s="221"/>
      <c r="W548" s="221"/>
      <c r="X548" s="221"/>
      <c r="Y548" s="221"/>
      <c r="Z548" s="221"/>
      <c r="AA548" s="221"/>
      <c r="AB548" s="237"/>
      <c r="AC548" s="221"/>
      <c r="AD548" s="221"/>
      <c r="AE548" s="221"/>
      <c r="AF548" s="221"/>
      <c r="AG548" s="221"/>
      <c r="AH548" s="221"/>
      <c r="AI548" s="221"/>
      <c r="AN548" s="221"/>
      <c r="AP548" s="218"/>
    </row>
    <row r="549" spans="1:42">
      <c r="A549" s="221"/>
      <c r="B549" s="221"/>
      <c r="C549" s="221"/>
      <c r="D549" s="221"/>
      <c r="E549" s="221"/>
      <c r="F549" s="221"/>
      <c r="G549" s="221"/>
      <c r="H549" s="221"/>
      <c r="I549" s="221"/>
      <c r="J549" s="221"/>
      <c r="K549" s="221"/>
      <c r="L549" s="221"/>
      <c r="M549" s="221"/>
      <c r="N549" s="243"/>
      <c r="O549" s="221"/>
      <c r="P549" s="221"/>
      <c r="Q549" s="221"/>
      <c r="R549" s="221"/>
      <c r="S549" s="221"/>
      <c r="T549" s="221"/>
      <c r="U549" s="221"/>
      <c r="V549" s="221"/>
      <c r="W549" s="221"/>
      <c r="X549" s="221"/>
      <c r="Y549" s="221"/>
      <c r="Z549" s="221"/>
      <c r="AA549" s="221"/>
      <c r="AB549" s="237"/>
      <c r="AC549" s="221"/>
      <c r="AD549" s="221"/>
      <c r="AE549" s="221"/>
      <c r="AF549" s="221"/>
      <c r="AG549" s="221"/>
      <c r="AH549" s="221"/>
      <c r="AI549" s="221"/>
      <c r="AN549" s="221"/>
      <c r="AP549" s="218"/>
    </row>
    <row r="550" spans="1:42">
      <c r="A550" s="221"/>
      <c r="B550" s="221"/>
      <c r="C550" s="221"/>
      <c r="D550" s="221"/>
      <c r="E550" s="221"/>
      <c r="F550" s="221"/>
      <c r="G550" s="221"/>
      <c r="H550" s="221"/>
      <c r="I550" s="221"/>
      <c r="J550" s="221"/>
      <c r="K550" s="221"/>
      <c r="L550" s="221"/>
      <c r="M550" s="221"/>
      <c r="N550" s="243"/>
      <c r="O550" s="221"/>
      <c r="P550" s="221"/>
      <c r="Q550" s="221"/>
      <c r="R550" s="221"/>
      <c r="S550" s="221"/>
      <c r="T550" s="221"/>
      <c r="U550" s="221"/>
      <c r="V550" s="221"/>
      <c r="W550" s="221"/>
      <c r="X550" s="221"/>
      <c r="Y550" s="221"/>
      <c r="Z550" s="221"/>
      <c r="AA550" s="221"/>
      <c r="AB550" s="237"/>
      <c r="AC550" s="221"/>
      <c r="AD550" s="221"/>
      <c r="AE550" s="221"/>
      <c r="AF550" s="221"/>
      <c r="AG550" s="221"/>
      <c r="AH550" s="221"/>
      <c r="AI550" s="221"/>
      <c r="AN550" s="221"/>
      <c r="AP550" s="218"/>
    </row>
    <row r="551" spans="1:42">
      <c r="A551" s="221"/>
      <c r="B551" s="221"/>
      <c r="C551" s="221"/>
      <c r="D551" s="221"/>
      <c r="E551" s="221"/>
      <c r="F551" s="221"/>
      <c r="G551" s="221"/>
      <c r="H551" s="221"/>
      <c r="I551" s="221"/>
      <c r="J551" s="221"/>
      <c r="K551" s="221"/>
      <c r="L551" s="221"/>
      <c r="M551" s="221"/>
      <c r="N551" s="243"/>
      <c r="O551" s="221"/>
      <c r="P551" s="221"/>
      <c r="Q551" s="221"/>
      <c r="R551" s="221"/>
      <c r="S551" s="221"/>
      <c r="T551" s="221"/>
      <c r="U551" s="221"/>
      <c r="V551" s="221"/>
      <c r="W551" s="221"/>
      <c r="X551" s="221"/>
      <c r="Y551" s="221"/>
      <c r="Z551" s="221"/>
      <c r="AA551" s="221"/>
      <c r="AB551" s="237"/>
      <c r="AC551" s="221"/>
      <c r="AD551" s="221"/>
      <c r="AE551" s="221"/>
      <c r="AF551" s="221"/>
      <c r="AG551" s="221"/>
      <c r="AH551" s="221"/>
      <c r="AI551" s="221"/>
      <c r="AN551" s="221"/>
      <c r="AP551" s="218"/>
    </row>
    <row r="552" spans="1:42">
      <c r="A552" s="221"/>
      <c r="B552" s="221"/>
      <c r="C552" s="221"/>
      <c r="D552" s="221"/>
      <c r="E552" s="221"/>
      <c r="F552" s="221"/>
      <c r="G552" s="221"/>
      <c r="H552" s="221"/>
      <c r="I552" s="221"/>
      <c r="J552" s="221"/>
      <c r="K552" s="221"/>
      <c r="L552" s="221"/>
      <c r="M552" s="221"/>
      <c r="N552" s="243"/>
      <c r="O552" s="221"/>
      <c r="P552" s="221"/>
      <c r="Q552" s="221"/>
      <c r="R552" s="221"/>
      <c r="S552" s="221"/>
      <c r="T552" s="221"/>
      <c r="U552" s="221"/>
      <c r="V552" s="221"/>
      <c r="W552" s="221"/>
      <c r="X552" s="221"/>
      <c r="Y552" s="221"/>
      <c r="Z552" s="221"/>
      <c r="AA552" s="221"/>
      <c r="AB552" s="237"/>
      <c r="AC552" s="221"/>
      <c r="AD552" s="221"/>
      <c r="AE552" s="221"/>
      <c r="AF552" s="221"/>
      <c r="AG552" s="221"/>
      <c r="AH552" s="221"/>
      <c r="AI552" s="221"/>
      <c r="AN552" s="221"/>
      <c r="AP552" s="218"/>
    </row>
    <row r="553" spans="1:42">
      <c r="A553" s="221"/>
      <c r="B553" s="221"/>
      <c r="C553" s="221"/>
      <c r="D553" s="221"/>
      <c r="E553" s="221"/>
      <c r="F553" s="221"/>
      <c r="G553" s="221"/>
      <c r="H553" s="221"/>
      <c r="I553" s="221"/>
      <c r="J553" s="221"/>
      <c r="K553" s="221"/>
      <c r="L553" s="221"/>
      <c r="M553" s="221"/>
      <c r="N553" s="243"/>
      <c r="O553" s="221"/>
      <c r="P553" s="221"/>
      <c r="Q553" s="221"/>
      <c r="R553" s="221"/>
      <c r="S553" s="221"/>
      <c r="T553" s="221"/>
      <c r="U553" s="221"/>
      <c r="V553" s="221"/>
      <c r="W553" s="221"/>
      <c r="X553" s="221"/>
      <c r="Y553" s="221"/>
      <c r="Z553" s="221"/>
      <c r="AA553" s="221"/>
      <c r="AB553" s="237"/>
      <c r="AC553" s="221"/>
      <c r="AD553" s="221"/>
      <c r="AE553" s="221"/>
      <c r="AF553" s="221"/>
      <c r="AG553" s="221"/>
      <c r="AH553" s="221"/>
      <c r="AI553" s="221"/>
      <c r="AN553" s="221"/>
      <c r="AP553" s="218"/>
    </row>
    <row r="554" spans="1:42">
      <c r="A554" s="221"/>
      <c r="B554" s="221"/>
      <c r="C554" s="221"/>
      <c r="D554" s="221"/>
      <c r="E554" s="221"/>
      <c r="F554" s="221"/>
      <c r="G554" s="221"/>
      <c r="H554" s="221"/>
      <c r="I554" s="221"/>
      <c r="J554" s="221"/>
      <c r="K554" s="221"/>
      <c r="L554" s="221"/>
      <c r="M554" s="221"/>
      <c r="N554" s="243"/>
      <c r="O554" s="221"/>
      <c r="P554" s="221"/>
      <c r="Q554" s="221"/>
      <c r="R554" s="221"/>
      <c r="S554" s="221"/>
      <c r="T554" s="221"/>
      <c r="U554" s="221"/>
      <c r="V554" s="221"/>
      <c r="W554" s="221"/>
      <c r="X554" s="221"/>
      <c r="Y554" s="221"/>
      <c r="Z554" s="221"/>
      <c r="AA554" s="221"/>
      <c r="AB554" s="237"/>
      <c r="AC554" s="221"/>
      <c r="AD554" s="221"/>
      <c r="AE554" s="221"/>
      <c r="AF554" s="221"/>
      <c r="AG554" s="221"/>
      <c r="AH554" s="221"/>
      <c r="AI554" s="221"/>
      <c r="AN554" s="221"/>
      <c r="AP554" s="218"/>
    </row>
    <row r="555" spans="1:42">
      <c r="A555" s="221"/>
      <c r="B555" s="221"/>
      <c r="C555" s="221"/>
      <c r="D555" s="221"/>
      <c r="E555" s="221"/>
      <c r="F555" s="221"/>
      <c r="G555" s="221"/>
      <c r="H555" s="221"/>
      <c r="I555" s="221"/>
      <c r="J555" s="221"/>
      <c r="K555" s="221"/>
      <c r="L555" s="221"/>
      <c r="M555" s="221"/>
      <c r="N555" s="243"/>
      <c r="O555" s="221"/>
      <c r="P555" s="221"/>
      <c r="Q555" s="221"/>
      <c r="R555" s="221"/>
      <c r="S555" s="221"/>
      <c r="T555" s="221"/>
      <c r="U555" s="221"/>
      <c r="V555" s="221"/>
      <c r="W555" s="221"/>
      <c r="X555" s="221"/>
      <c r="Y555" s="221"/>
      <c r="Z555" s="221"/>
      <c r="AA555" s="221"/>
      <c r="AB555" s="237"/>
      <c r="AC555" s="221"/>
      <c r="AD555" s="221"/>
      <c r="AE555" s="221"/>
      <c r="AF555" s="221"/>
      <c r="AG555" s="221"/>
      <c r="AH555" s="221"/>
      <c r="AI555" s="221"/>
      <c r="AN555" s="221"/>
      <c r="AP555" s="218"/>
    </row>
    <row r="556" spans="1:42">
      <c r="A556" s="221"/>
      <c r="B556" s="221"/>
      <c r="C556" s="221"/>
      <c r="D556" s="221"/>
      <c r="E556" s="221"/>
      <c r="F556" s="221"/>
      <c r="G556" s="221"/>
      <c r="H556" s="221"/>
      <c r="I556" s="221"/>
      <c r="J556" s="221"/>
      <c r="K556" s="221"/>
      <c r="L556" s="221"/>
      <c r="M556" s="221"/>
      <c r="N556" s="243"/>
      <c r="O556" s="221"/>
      <c r="P556" s="221"/>
      <c r="Q556" s="221"/>
      <c r="R556" s="221"/>
      <c r="S556" s="221"/>
      <c r="T556" s="221"/>
      <c r="U556" s="221"/>
      <c r="V556" s="221"/>
      <c r="W556" s="221"/>
      <c r="X556" s="221"/>
      <c r="Y556" s="221"/>
      <c r="Z556" s="221"/>
      <c r="AA556" s="221"/>
      <c r="AB556" s="237"/>
      <c r="AC556" s="221"/>
      <c r="AD556" s="221"/>
      <c r="AE556" s="221"/>
      <c r="AF556" s="221"/>
      <c r="AG556" s="221"/>
      <c r="AH556" s="221"/>
      <c r="AI556" s="221"/>
      <c r="AN556" s="221"/>
      <c r="AP556" s="218"/>
    </row>
    <row r="557" spans="1:42">
      <c r="A557" s="221"/>
      <c r="B557" s="221"/>
      <c r="C557" s="221"/>
      <c r="D557" s="221"/>
      <c r="E557" s="221"/>
      <c r="F557" s="221"/>
      <c r="G557" s="221"/>
      <c r="H557" s="221"/>
      <c r="I557" s="221"/>
      <c r="J557" s="221"/>
      <c r="K557" s="221"/>
      <c r="L557" s="221"/>
      <c r="M557" s="221"/>
      <c r="N557" s="243"/>
      <c r="O557" s="221"/>
      <c r="P557" s="221"/>
      <c r="Q557" s="221"/>
      <c r="R557" s="221"/>
      <c r="S557" s="221"/>
      <c r="T557" s="221"/>
      <c r="U557" s="221"/>
      <c r="V557" s="221"/>
      <c r="W557" s="221"/>
      <c r="X557" s="221"/>
      <c r="Y557" s="221"/>
      <c r="Z557" s="221"/>
      <c r="AA557" s="221"/>
      <c r="AB557" s="237"/>
      <c r="AC557" s="221"/>
      <c r="AD557" s="221"/>
      <c r="AE557" s="221"/>
      <c r="AF557" s="221"/>
      <c r="AG557" s="221"/>
      <c r="AH557" s="221"/>
      <c r="AI557" s="221"/>
      <c r="AN557" s="221"/>
      <c r="AP557" s="218"/>
    </row>
    <row r="558" spans="1:42">
      <c r="A558" s="221"/>
      <c r="B558" s="221"/>
      <c r="C558" s="221"/>
      <c r="D558" s="221"/>
      <c r="E558" s="221"/>
      <c r="F558" s="221"/>
      <c r="G558" s="221"/>
      <c r="H558" s="221"/>
      <c r="I558" s="221"/>
      <c r="J558" s="221"/>
      <c r="K558" s="221"/>
      <c r="L558" s="221"/>
      <c r="M558" s="221"/>
      <c r="N558" s="243"/>
      <c r="O558" s="221"/>
      <c r="P558" s="221"/>
      <c r="Q558" s="221"/>
      <c r="R558" s="221"/>
      <c r="S558" s="221"/>
      <c r="T558" s="221"/>
      <c r="U558" s="221"/>
      <c r="V558" s="221"/>
      <c r="W558" s="221"/>
      <c r="X558" s="221"/>
      <c r="Y558" s="221"/>
      <c r="Z558" s="221"/>
      <c r="AA558" s="221"/>
      <c r="AB558" s="237"/>
      <c r="AC558" s="221"/>
      <c r="AD558" s="221"/>
      <c r="AE558" s="221"/>
      <c r="AF558" s="221"/>
      <c r="AG558" s="221"/>
      <c r="AH558" s="221"/>
      <c r="AI558" s="221"/>
      <c r="AN558" s="221"/>
      <c r="AP558" s="218"/>
    </row>
    <row r="559" spans="1:42">
      <c r="A559" s="221"/>
      <c r="B559" s="221"/>
      <c r="C559" s="221"/>
      <c r="D559" s="221"/>
      <c r="E559" s="221"/>
      <c r="F559" s="221"/>
      <c r="G559" s="221"/>
      <c r="H559" s="221"/>
      <c r="I559" s="221"/>
      <c r="J559" s="221"/>
      <c r="K559" s="221"/>
      <c r="L559" s="221"/>
      <c r="M559" s="221"/>
      <c r="N559" s="243"/>
      <c r="O559" s="221"/>
      <c r="P559" s="221"/>
      <c r="Q559" s="221"/>
      <c r="R559" s="221"/>
      <c r="S559" s="221"/>
      <c r="T559" s="221"/>
      <c r="U559" s="221"/>
      <c r="V559" s="221"/>
      <c r="W559" s="221"/>
      <c r="X559" s="221"/>
      <c r="Y559" s="221"/>
      <c r="Z559" s="221"/>
      <c r="AA559" s="221"/>
      <c r="AB559" s="237"/>
      <c r="AC559" s="221"/>
      <c r="AD559" s="221"/>
      <c r="AE559" s="221"/>
      <c r="AF559" s="221"/>
      <c r="AG559" s="221"/>
      <c r="AH559" s="221"/>
      <c r="AI559" s="221"/>
      <c r="AN559" s="221"/>
      <c r="AP559" s="218"/>
    </row>
    <row r="560" spans="1:42">
      <c r="A560" s="221"/>
      <c r="B560" s="221"/>
      <c r="C560" s="221"/>
      <c r="D560" s="221"/>
      <c r="E560" s="221"/>
      <c r="F560" s="221"/>
      <c r="G560" s="221"/>
      <c r="H560" s="221"/>
      <c r="I560" s="221"/>
      <c r="J560" s="221"/>
      <c r="K560" s="221"/>
      <c r="L560" s="221"/>
      <c r="M560" s="221"/>
      <c r="N560" s="243"/>
      <c r="O560" s="221"/>
      <c r="P560" s="221"/>
      <c r="Q560" s="221"/>
      <c r="R560" s="221"/>
      <c r="S560" s="221"/>
      <c r="T560" s="221"/>
      <c r="U560" s="221"/>
      <c r="V560" s="221"/>
      <c r="W560" s="221"/>
      <c r="X560" s="221"/>
      <c r="Y560" s="221"/>
      <c r="Z560" s="221"/>
      <c r="AA560" s="221"/>
      <c r="AB560" s="237"/>
      <c r="AC560" s="221"/>
      <c r="AD560" s="221"/>
      <c r="AE560" s="221"/>
      <c r="AF560" s="221"/>
      <c r="AG560" s="221"/>
      <c r="AH560" s="221"/>
      <c r="AI560" s="221"/>
      <c r="AN560" s="221"/>
      <c r="AP560" s="218"/>
    </row>
    <row r="561" spans="1:42">
      <c r="A561" s="221"/>
      <c r="B561" s="221"/>
      <c r="C561" s="221"/>
      <c r="D561" s="221"/>
      <c r="E561" s="221"/>
      <c r="F561" s="221"/>
      <c r="G561" s="221"/>
      <c r="H561" s="221"/>
      <c r="I561" s="221"/>
      <c r="J561" s="221"/>
      <c r="K561" s="221"/>
      <c r="L561" s="221"/>
      <c r="M561" s="221"/>
      <c r="N561" s="243"/>
      <c r="O561" s="221"/>
      <c r="P561" s="221"/>
      <c r="Q561" s="221"/>
      <c r="R561" s="221"/>
      <c r="S561" s="221"/>
      <c r="T561" s="221"/>
      <c r="U561" s="221"/>
      <c r="V561" s="221"/>
      <c r="W561" s="221"/>
      <c r="X561" s="221"/>
      <c r="Y561" s="221"/>
      <c r="Z561" s="221"/>
      <c r="AA561" s="221"/>
      <c r="AB561" s="237"/>
      <c r="AC561" s="221"/>
      <c r="AD561" s="221"/>
      <c r="AE561" s="221"/>
      <c r="AF561" s="221"/>
      <c r="AG561" s="221"/>
      <c r="AH561" s="221"/>
      <c r="AI561" s="221"/>
      <c r="AN561" s="221"/>
      <c r="AP561" s="218"/>
    </row>
    <row r="562" spans="1:42">
      <c r="A562" s="221"/>
      <c r="B562" s="221"/>
      <c r="C562" s="221"/>
      <c r="D562" s="221"/>
      <c r="E562" s="221"/>
      <c r="F562" s="221"/>
      <c r="G562" s="221"/>
      <c r="H562" s="221"/>
      <c r="I562" s="221"/>
      <c r="J562" s="221"/>
      <c r="K562" s="221"/>
      <c r="L562" s="221"/>
      <c r="M562" s="221"/>
      <c r="N562" s="243"/>
      <c r="O562" s="221"/>
      <c r="P562" s="221"/>
      <c r="Q562" s="221"/>
      <c r="R562" s="221"/>
      <c r="S562" s="221"/>
      <c r="T562" s="221"/>
      <c r="U562" s="221"/>
      <c r="V562" s="221"/>
      <c r="W562" s="221"/>
      <c r="X562" s="221"/>
      <c r="Y562" s="221"/>
      <c r="Z562" s="221"/>
      <c r="AA562" s="221"/>
      <c r="AB562" s="237"/>
      <c r="AC562" s="221"/>
      <c r="AD562" s="221"/>
      <c r="AE562" s="221"/>
      <c r="AF562" s="221"/>
      <c r="AG562" s="221"/>
      <c r="AH562" s="221"/>
      <c r="AI562" s="221"/>
      <c r="AN562" s="221"/>
      <c r="AP562" s="218"/>
    </row>
    <row r="563" spans="1:42">
      <c r="A563" s="221"/>
      <c r="B563" s="221"/>
      <c r="C563" s="221"/>
      <c r="D563" s="221"/>
      <c r="E563" s="221"/>
      <c r="F563" s="221"/>
      <c r="G563" s="221"/>
      <c r="H563" s="221"/>
      <c r="I563" s="221"/>
      <c r="J563" s="221"/>
      <c r="K563" s="221"/>
      <c r="L563" s="221"/>
      <c r="M563" s="221"/>
      <c r="N563" s="243"/>
      <c r="O563" s="221"/>
      <c r="P563" s="221"/>
      <c r="Q563" s="221"/>
      <c r="R563" s="221"/>
      <c r="S563" s="221"/>
      <c r="T563" s="221"/>
      <c r="U563" s="221"/>
      <c r="V563" s="221"/>
      <c r="W563" s="221"/>
      <c r="X563" s="221"/>
      <c r="Y563" s="221"/>
      <c r="Z563" s="221"/>
      <c r="AA563" s="221"/>
      <c r="AB563" s="237"/>
      <c r="AC563" s="221"/>
      <c r="AD563" s="221"/>
      <c r="AE563" s="221"/>
      <c r="AF563" s="221"/>
      <c r="AG563" s="221"/>
      <c r="AH563" s="221"/>
      <c r="AI563" s="221"/>
      <c r="AN563" s="221"/>
      <c r="AP563" s="218"/>
    </row>
    <row r="564" spans="1:42">
      <c r="A564" s="221"/>
      <c r="B564" s="221"/>
      <c r="C564" s="221"/>
      <c r="D564" s="221"/>
      <c r="E564" s="221"/>
      <c r="F564" s="221"/>
      <c r="G564" s="221"/>
      <c r="H564" s="221"/>
      <c r="I564" s="221"/>
      <c r="J564" s="221"/>
      <c r="K564" s="221"/>
      <c r="L564" s="221"/>
      <c r="M564" s="221"/>
      <c r="N564" s="243"/>
      <c r="O564" s="221"/>
      <c r="P564" s="221"/>
      <c r="Q564" s="221"/>
      <c r="R564" s="221"/>
      <c r="S564" s="221"/>
      <c r="T564" s="221"/>
      <c r="U564" s="221"/>
      <c r="V564" s="221"/>
      <c r="W564" s="221"/>
      <c r="X564" s="221"/>
      <c r="Y564" s="221"/>
      <c r="Z564" s="221"/>
      <c r="AA564" s="221"/>
      <c r="AB564" s="237"/>
      <c r="AC564" s="221"/>
      <c r="AD564" s="221"/>
      <c r="AE564" s="221"/>
      <c r="AF564" s="221"/>
      <c r="AG564" s="221"/>
      <c r="AH564" s="221"/>
      <c r="AI564" s="221"/>
      <c r="AN564" s="221"/>
      <c r="AP564" s="218"/>
    </row>
    <row r="565" spans="1:42">
      <c r="A565" s="221"/>
      <c r="B565" s="221"/>
      <c r="C565" s="221"/>
      <c r="D565" s="221"/>
      <c r="E565" s="221"/>
      <c r="F565" s="221"/>
      <c r="G565" s="221"/>
      <c r="H565" s="221"/>
      <c r="I565" s="221"/>
      <c r="J565" s="221"/>
      <c r="K565" s="221"/>
      <c r="L565" s="221"/>
      <c r="M565" s="221"/>
      <c r="N565" s="243"/>
      <c r="O565" s="221"/>
      <c r="P565" s="221"/>
      <c r="Q565" s="221"/>
      <c r="R565" s="221"/>
      <c r="S565" s="221"/>
      <c r="T565" s="221"/>
      <c r="U565" s="221"/>
      <c r="V565" s="221"/>
      <c r="W565" s="221"/>
      <c r="X565" s="221"/>
      <c r="Y565" s="221"/>
      <c r="Z565" s="221"/>
      <c r="AA565" s="221"/>
      <c r="AB565" s="237"/>
      <c r="AC565" s="221"/>
      <c r="AD565" s="221"/>
      <c r="AE565" s="221"/>
      <c r="AF565" s="221"/>
      <c r="AG565" s="221"/>
      <c r="AH565" s="221"/>
      <c r="AI565" s="221"/>
      <c r="AN565" s="221"/>
      <c r="AP565" s="218"/>
    </row>
    <row r="566" spans="1:42">
      <c r="A566" s="221"/>
      <c r="B566" s="221"/>
      <c r="C566" s="221"/>
      <c r="D566" s="221"/>
      <c r="E566" s="221"/>
      <c r="F566" s="221"/>
      <c r="G566" s="221"/>
      <c r="H566" s="221"/>
      <c r="I566" s="221"/>
      <c r="J566" s="221"/>
      <c r="K566" s="221"/>
      <c r="L566" s="221"/>
      <c r="M566" s="221"/>
      <c r="N566" s="243"/>
      <c r="O566" s="221"/>
      <c r="P566" s="221"/>
      <c r="Q566" s="221"/>
      <c r="R566" s="221"/>
      <c r="S566" s="221"/>
      <c r="T566" s="221"/>
      <c r="U566" s="221"/>
      <c r="V566" s="221"/>
      <c r="W566" s="221"/>
      <c r="X566" s="221"/>
      <c r="Y566" s="221"/>
      <c r="Z566" s="221"/>
      <c r="AA566" s="221"/>
      <c r="AB566" s="237"/>
      <c r="AC566" s="221"/>
      <c r="AD566" s="221"/>
      <c r="AE566" s="221"/>
      <c r="AF566" s="221"/>
      <c r="AG566" s="221"/>
      <c r="AH566" s="221"/>
      <c r="AI566" s="221"/>
      <c r="AN566" s="221"/>
      <c r="AP566" s="218"/>
    </row>
    <row r="567" spans="1:42">
      <c r="A567" s="221"/>
      <c r="B567" s="221"/>
      <c r="C567" s="221"/>
      <c r="D567" s="221"/>
      <c r="E567" s="221"/>
      <c r="F567" s="221"/>
      <c r="G567" s="221"/>
      <c r="H567" s="221"/>
      <c r="I567" s="221"/>
      <c r="J567" s="221"/>
      <c r="K567" s="221"/>
      <c r="L567" s="221"/>
      <c r="M567" s="221"/>
      <c r="N567" s="243"/>
      <c r="O567" s="221"/>
      <c r="P567" s="221"/>
      <c r="Q567" s="221"/>
      <c r="R567" s="221"/>
      <c r="S567" s="221"/>
      <c r="T567" s="221"/>
      <c r="U567" s="221"/>
      <c r="V567" s="221"/>
      <c r="W567" s="221"/>
      <c r="X567" s="221"/>
      <c r="Y567" s="221"/>
      <c r="Z567" s="221"/>
      <c r="AA567" s="221"/>
      <c r="AB567" s="237"/>
      <c r="AC567" s="221"/>
      <c r="AD567" s="221"/>
      <c r="AE567" s="221"/>
      <c r="AF567" s="221"/>
      <c r="AG567" s="221"/>
      <c r="AH567" s="221"/>
      <c r="AI567" s="221"/>
      <c r="AN567" s="221"/>
      <c r="AP567" s="218"/>
    </row>
    <row r="568" spans="1:42">
      <c r="A568" s="221"/>
      <c r="B568" s="221"/>
      <c r="C568" s="221"/>
      <c r="D568" s="221"/>
      <c r="E568" s="221"/>
      <c r="F568" s="221"/>
      <c r="G568" s="221"/>
      <c r="H568" s="221"/>
      <c r="I568" s="221"/>
      <c r="J568" s="221"/>
      <c r="K568" s="221"/>
      <c r="L568" s="221"/>
      <c r="M568" s="221"/>
      <c r="N568" s="243"/>
      <c r="O568" s="221"/>
      <c r="P568" s="221"/>
      <c r="Q568" s="221"/>
      <c r="R568" s="221"/>
      <c r="S568" s="221"/>
      <c r="T568" s="221"/>
      <c r="U568" s="221"/>
      <c r="V568" s="221"/>
      <c r="W568" s="221"/>
      <c r="X568" s="221"/>
      <c r="Y568" s="221"/>
      <c r="Z568" s="221"/>
      <c r="AA568" s="221"/>
      <c r="AB568" s="237"/>
      <c r="AC568" s="221"/>
      <c r="AD568" s="221"/>
      <c r="AE568" s="221"/>
      <c r="AF568" s="221"/>
      <c r="AG568" s="221"/>
      <c r="AH568" s="221"/>
      <c r="AI568" s="221"/>
      <c r="AN568" s="221"/>
      <c r="AP568" s="218"/>
    </row>
    <row r="569" spans="1:42">
      <c r="A569" s="221"/>
      <c r="B569" s="221"/>
      <c r="C569" s="221"/>
      <c r="D569" s="221"/>
      <c r="E569" s="221"/>
      <c r="F569" s="221"/>
      <c r="G569" s="221"/>
      <c r="H569" s="221"/>
      <c r="I569" s="221"/>
      <c r="J569" s="221"/>
      <c r="K569" s="221"/>
      <c r="L569" s="221"/>
      <c r="M569" s="221"/>
      <c r="N569" s="243"/>
      <c r="O569" s="221"/>
      <c r="P569" s="221"/>
      <c r="Q569" s="221"/>
      <c r="R569" s="221"/>
      <c r="S569" s="221"/>
      <c r="T569" s="221"/>
      <c r="U569" s="221"/>
      <c r="V569" s="221"/>
      <c r="W569" s="221"/>
      <c r="X569" s="221"/>
      <c r="Y569" s="221"/>
      <c r="Z569" s="221"/>
      <c r="AA569" s="221"/>
      <c r="AB569" s="237"/>
      <c r="AC569" s="221"/>
      <c r="AD569" s="221"/>
      <c r="AE569" s="221"/>
      <c r="AF569" s="221"/>
      <c r="AG569" s="221"/>
      <c r="AH569" s="221"/>
      <c r="AI569" s="221"/>
      <c r="AN569" s="221"/>
      <c r="AP569" s="218"/>
    </row>
    <row r="570" spans="1:42">
      <c r="A570" s="221"/>
      <c r="B570" s="221"/>
      <c r="C570" s="221"/>
      <c r="D570" s="221"/>
      <c r="E570" s="221"/>
      <c r="F570" s="221"/>
      <c r="G570" s="221"/>
      <c r="H570" s="221"/>
      <c r="I570" s="221"/>
      <c r="J570" s="221"/>
      <c r="K570" s="221"/>
      <c r="L570" s="221"/>
      <c r="M570" s="221"/>
      <c r="N570" s="243"/>
      <c r="O570" s="221"/>
      <c r="P570" s="221"/>
      <c r="Q570" s="221"/>
      <c r="R570" s="221"/>
      <c r="S570" s="221"/>
      <c r="T570" s="221"/>
      <c r="U570" s="221"/>
      <c r="V570" s="221"/>
      <c r="W570" s="221"/>
      <c r="X570" s="221"/>
      <c r="Y570" s="221"/>
      <c r="Z570" s="221"/>
      <c r="AA570" s="221"/>
      <c r="AB570" s="237"/>
      <c r="AC570" s="221"/>
      <c r="AD570" s="221"/>
      <c r="AE570" s="221"/>
      <c r="AF570" s="221"/>
      <c r="AG570" s="221"/>
      <c r="AH570" s="221"/>
      <c r="AI570" s="221"/>
      <c r="AN570" s="221"/>
      <c r="AP570" s="218"/>
    </row>
    <row r="571" spans="1:42">
      <c r="A571" s="221"/>
      <c r="B571" s="221"/>
      <c r="C571" s="221"/>
      <c r="D571" s="221"/>
      <c r="E571" s="221"/>
      <c r="F571" s="221"/>
      <c r="G571" s="221"/>
      <c r="H571" s="221"/>
      <c r="I571" s="221"/>
      <c r="J571" s="221"/>
      <c r="K571" s="221"/>
      <c r="L571" s="221"/>
      <c r="M571" s="221"/>
      <c r="N571" s="243"/>
      <c r="O571" s="221"/>
      <c r="P571" s="221"/>
      <c r="Q571" s="221"/>
      <c r="R571" s="221"/>
      <c r="S571" s="221"/>
      <c r="T571" s="221"/>
      <c r="U571" s="221"/>
      <c r="V571" s="221"/>
      <c r="W571" s="221"/>
      <c r="X571" s="221"/>
      <c r="Y571" s="221"/>
      <c r="Z571" s="221"/>
      <c r="AA571" s="221"/>
      <c r="AB571" s="237"/>
      <c r="AC571" s="221"/>
      <c r="AD571" s="221"/>
      <c r="AE571" s="221"/>
      <c r="AF571" s="221"/>
      <c r="AG571" s="221"/>
      <c r="AH571" s="221"/>
      <c r="AI571" s="221"/>
      <c r="AN571" s="221"/>
      <c r="AP571" s="218"/>
    </row>
    <row r="572" spans="1:42">
      <c r="A572" s="221"/>
      <c r="B572" s="221"/>
      <c r="C572" s="221"/>
      <c r="D572" s="221"/>
      <c r="E572" s="221"/>
      <c r="F572" s="221"/>
      <c r="G572" s="221"/>
      <c r="H572" s="221"/>
      <c r="I572" s="221"/>
      <c r="J572" s="221"/>
      <c r="K572" s="221"/>
      <c r="L572" s="221"/>
      <c r="M572" s="221"/>
      <c r="N572" s="243"/>
      <c r="O572" s="221"/>
      <c r="P572" s="221"/>
      <c r="Q572" s="221"/>
      <c r="R572" s="221"/>
      <c r="S572" s="221"/>
      <c r="T572" s="221"/>
      <c r="U572" s="221"/>
      <c r="V572" s="221"/>
      <c r="W572" s="221"/>
      <c r="X572" s="221"/>
      <c r="Y572" s="221"/>
      <c r="Z572" s="221"/>
      <c r="AA572" s="221"/>
      <c r="AB572" s="237"/>
      <c r="AC572" s="221"/>
      <c r="AD572" s="221"/>
      <c r="AE572" s="221"/>
      <c r="AF572" s="221"/>
      <c r="AG572" s="221"/>
      <c r="AH572" s="221"/>
      <c r="AI572" s="221"/>
      <c r="AN572" s="221"/>
      <c r="AP572" s="218"/>
    </row>
    <row r="573" spans="1:42">
      <c r="A573" s="221"/>
      <c r="B573" s="221"/>
      <c r="C573" s="221"/>
      <c r="D573" s="221"/>
      <c r="E573" s="221"/>
      <c r="F573" s="221"/>
      <c r="G573" s="221"/>
      <c r="H573" s="221"/>
      <c r="I573" s="221"/>
      <c r="J573" s="221"/>
      <c r="K573" s="221"/>
      <c r="L573" s="221"/>
      <c r="M573" s="221"/>
      <c r="N573" s="243"/>
      <c r="O573" s="221"/>
      <c r="P573" s="221"/>
      <c r="Q573" s="221"/>
      <c r="R573" s="221"/>
      <c r="S573" s="221"/>
      <c r="T573" s="221"/>
      <c r="U573" s="221"/>
      <c r="V573" s="221"/>
      <c r="W573" s="221"/>
      <c r="X573" s="221"/>
      <c r="Y573" s="221"/>
      <c r="Z573" s="221"/>
      <c r="AA573" s="221"/>
      <c r="AB573" s="237"/>
      <c r="AC573" s="221"/>
      <c r="AD573" s="221"/>
      <c r="AE573" s="221"/>
      <c r="AF573" s="221"/>
      <c r="AG573" s="221"/>
      <c r="AH573" s="221"/>
      <c r="AI573" s="221"/>
      <c r="AN573" s="221"/>
      <c r="AP573" s="218"/>
    </row>
    <row r="574" spans="1:42">
      <c r="A574" s="221"/>
      <c r="B574" s="221"/>
      <c r="C574" s="221"/>
      <c r="D574" s="221"/>
      <c r="E574" s="221"/>
      <c r="F574" s="221"/>
      <c r="G574" s="221"/>
      <c r="H574" s="221"/>
      <c r="I574" s="221"/>
      <c r="J574" s="221"/>
      <c r="K574" s="221"/>
      <c r="L574" s="221"/>
      <c r="M574" s="221"/>
      <c r="N574" s="243"/>
      <c r="O574" s="221"/>
      <c r="P574" s="221"/>
      <c r="Q574" s="221"/>
      <c r="R574" s="221"/>
      <c r="S574" s="221"/>
      <c r="T574" s="221"/>
      <c r="U574" s="221"/>
      <c r="V574" s="221"/>
      <c r="W574" s="221"/>
      <c r="X574" s="221"/>
      <c r="Y574" s="221"/>
      <c r="Z574" s="221"/>
      <c r="AA574" s="221"/>
      <c r="AB574" s="237"/>
      <c r="AC574" s="221"/>
      <c r="AD574" s="221"/>
      <c r="AE574" s="221"/>
      <c r="AF574" s="221"/>
      <c r="AG574" s="221"/>
      <c r="AH574" s="221"/>
      <c r="AI574" s="221"/>
      <c r="AN574" s="221"/>
      <c r="AP574" s="218"/>
    </row>
    <row r="575" spans="1:42">
      <c r="A575" s="221"/>
      <c r="B575" s="221"/>
      <c r="C575" s="221"/>
      <c r="D575" s="221"/>
      <c r="E575" s="221"/>
      <c r="F575" s="221"/>
      <c r="G575" s="221"/>
      <c r="H575" s="221"/>
      <c r="I575" s="221"/>
      <c r="J575" s="221"/>
      <c r="K575" s="221"/>
      <c r="L575" s="221"/>
      <c r="M575" s="221"/>
      <c r="N575" s="243"/>
      <c r="O575" s="221"/>
      <c r="P575" s="221"/>
      <c r="Q575" s="221"/>
      <c r="R575" s="221"/>
      <c r="S575" s="221"/>
      <c r="T575" s="221"/>
      <c r="U575" s="221"/>
      <c r="V575" s="221"/>
      <c r="W575" s="221"/>
      <c r="X575" s="221"/>
      <c r="Y575" s="221"/>
      <c r="Z575" s="221"/>
      <c r="AA575" s="221"/>
      <c r="AB575" s="237"/>
      <c r="AC575" s="221"/>
      <c r="AD575" s="221"/>
      <c r="AE575" s="221"/>
      <c r="AF575" s="221"/>
      <c r="AG575" s="221"/>
      <c r="AH575" s="221"/>
      <c r="AI575" s="221"/>
      <c r="AN575" s="221"/>
      <c r="AP575" s="218"/>
    </row>
    <row r="576" spans="1:42">
      <c r="A576" s="221"/>
      <c r="B576" s="221"/>
      <c r="C576" s="221"/>
      <c r="D576" s="221"/>
      <c r="E576" s="221"/>
      <c r="F576" s="221"/>
      <c r="G576" s="221"/>
      <c r="H576" s="221"/>
      <c r="I576" s="221"/>
      <c r="J576" s="221"/>
      <c r="K576" s="221"/>
      <c r="L576" s="221"/>
      <c r="M576" s="221"/>
      <c r="N576" s="243"/>
      <c r="O576" s="221"/>
      <c r="P576" s="221"/>
      <c r="Q576" s="221"/>
      <c r="R576" s="221"/>
      <c r="S576" s="221"/>
      <c r="T576" s="221"/>
      <c r="U576" s="221"/>
      <c r="V576" s="221"/>
      <c r="W576" s="221"/>
      <c r="X576" s="221"/>
      <c r="Y576" s="221"/>
      <c r="Z576" s="221"/>
      <c r="AA576" s="221"/>
      <c r="AB576" s="237"/>
      <c r="AC576" s="221"/>
      <c r="AD576" s="221"/>
      <c r="AE576" s="221"/>
      <c r="AF576" s="221"/>
      <c r="AG576" s="221"/>
      <c r="AH576" s="221"/>
      <c r="AI576" s="221"/>
      <c r="AN576" s="221"/>
      <c r="AP576" s="218"/>
    </row>
    <row r="577" spans="1:42">
      <c r="A577" s="221"/>
      <c r="B577" s="221"/>
      <c r="C577" s="221"/>
      <c r="D577" s="221"/>
      <c r="E577" s="221"/>
      <c r="F577" s="221"/>
      <c r="G577" s="221"/>
      <c r="H577" s="221"/>
      <c r="I577" s="221"/>
      <c r="J577" s="221"/>
      <c r="K577" s="221"/>
      <c r="L577" s="221"/>
      <c r="M577" s="221"/>
      <c r="N577" s="243"/>
      <c r="O577" s="221"/>
      <c r="P577" s="221"/>
      <c r="Q577" s="221"/>
      <c r="R577" s="221"/>
      <c r="S577" s="221"/>
      <c r="T577" s="221"/>
      <c r="U577" s="221"/>
      <c r="V577" s="221"/>
      <c r="W577" s="221"/>
      <c r="X577" s="221"/>
      <c r="Y577" s="221"/>
      <c r="Z577" s="221"/>
      <c r="AA577" s="221"/>
      <c r="AB577" s="237"/>
      <c r="AC577" s="221"/>
      <c r="AD577" s="221"/>
      <c r="AE577" s="221"/>
      <c r="AF577" s="221"/>
      <c r="AG577" s="221"/>
      <c r="AH577" s="221"/>
      <c r="AI577" s="221"/>
      <c r="AN577" s="221"/>
      <c r="AP577" s="218"/>
    </row>
    <row r="578" spans="1:42">
      <c r="A578" s="221"/>
      <c r="B578" s="221"/>
      <c r="C578" s="221"/>
      <c r="D578" s="221"/>
      <c r="E578" s="221"/>
      <c r="F578" s="221"/>
      <c r="G578" s="221"/>
      <c r="H578" s="221"/>
      <c r="I578" s="221"/>
      <c r="J578" s="221"/>
      <c r="K578" s="221"/>
      <c r="L578" s="221"/>
      <c r="M578" s="221"/>
      <c r="N578" s="243"/>
      <c r="O578" s="221"/>
      <c r="P578" s="221"/>
      <c r="Q578" s="221"/>
      <c r="R578" s="221"/>
      <c r="S578" s="221"/>
      <c r="T578" s="221"/>
      <c r="U578" s="221"/>
      <c r="V578" s="221"/>
      <c r="W578" s="221"/>
      <c r="X578" s="221"/>
      <c r="Y578" s="221"/>
      <c r="Z578" s="221"/>
      <c r="AA578" s="221"/>
      <c r="AB578" s="237"/>
      <c r="AC578" s="221"/>
      <c r="AD578" s="221"/>
      <c r="AE578" s="221"/>
      <c r="AF578" s="221"/>
      <c r="AG578" s="221"/>
      <c r="AH578" s="221"/>
      <c r="AI578" s="221"/>
      <c r="AN578" s="221"/>
      <c r="AP578" s="218"/>
    </row>
    <row r="579" spans="1:42">
      <c r="A579" s="221"/>
      <c r="B579" s="221"/>
      <c r="C579" s="221"/>
      <c r="D579" s="221"/>
      <c r="E579" s="221"/>
      <c r="F579" s="221"/>
      <c r="G579" s="221"/>
      <c r="H579" s="221"/>
      <c r="I579" s="221"/>
      <c r="J579" s="221"/>
      <c r="K579" s="221"/>
      <c r="L579" s="221"/>
      <c r="M579" s="221"/>
      <c r="N579" s="243"/>
      <c r="O579" s="221"/>
      <c r="P579" s="221"/>
      <c r="Q579" s="221"/>
      <c r="R579" s="221"/>
      <c r="S579" s="221"/>
      <c r="T579" s="221"/>
      <c r="U579" s="221"/>
      <c r="V579" s="221"/>
      <c r="W579" s="221"/>
      <c r="X579" s="221"/>
      <c r="Y579" s="221"/>
      <c r="Z579" s="221"/>
      <c r="AA579" s="221"/>
      <c r="AB579" s="237"/>
      <c r="AC579" s="221"/>
      <c r="AD579" s="221"/>
      <c r="AE579" s="221"/>
      <c r="AF579" s="221"/>
      <c r="AG579" s="221"/>
      <c r="AH579" s="221"/>
      <c r="AI579" s="221"/>
      <c r="AN579" s="221"/>
      <c r="AP579" s="218"/>
    </row>
    <row r="580" spans="1:42">
      <c r="A580" s="221"/>
      <c r="B580" s="221"/>
      <c r="C580" s="221"/>
      <c r="D580" s="221"/>
      <c r="E580" s="221"/>
      <c r="F580" s="221"/>
      <c r="G580" s="221"/>
      <c r="H580" s="221"/>
      <c r="I580" s="221"/>
      <c r="J580" s="221"/>
      <c r="K580" s="221"/>
      <c r="L580" s="221"/>
      <c r="M580" s="221"/>
      <c r="N580" s="243"/>
      <c r="O580" s="221"/>
      <c r="P580" s="221"/>
      <c r="Q580" s="221"/>
      <c r="R580" s="221"/>
      <c r="S580" s="221"/>
      <c r="T580" s="221"/>
      <c r="U580" s="221"/>
      <c r="V580" s="221"/>
      <c r="W580" s="221"/>
      <c r="X580" s="221"/>
      <c r="Y580" s="221"/>
      <c r="Z580" s="221"/>
      <c r="AA580" s="221"/>
      <c r="AB580" s="237"/>
      <c r="AC580" s="221"/>
      <c r="AD580" s="221"/>
      <c r="AE580" s="221"/>
      <c r="AF580" s="221"/>
      <c r="AG580" s="221"/>
      <c r="AH580" s="221"/>
      <c r="AI580" s="221"/>
      <c r="AN580" s="221"/>
      <c r="AP580" s="218"/>
    </row>
    <row r="581" spans="1:42">
      <c r="A581" s="221"/>
      <c r="B581" s="221"/>
      <c r="C581" s="221"/>
      <c r="D581" s="221"/>
      <c r="E581" s="221"/>
      <c r="F581" s="221"/>
      <c r="G581" s="221"/>
      <c r="H581" s="221"/>
      <c r="I581" s="221"/>
      <c r="J581" s="221"/>
      <c r="K581" s="221"/>
      <c r="L581" s="221"/>
      <c r="M581" s="221"/>
      <c r="N581" s="243"/>
      <c r="O581" s="221"/>
      <c r="P581" s="221"/>
      <c r="Q581" s="221"/>
      <c r="R581" s="221"/>
      <c r="S581" s="221"/>
      <c r="T581" s="221"/>
      <c r="U581" s="221"/>
      <c r="V581" s="221"/>
      <c r="W581" s="221"/>
      <c r="X581" s="221"/>
      <c r="Y581" s="221"/>
      <c r="Z581" s="221"/>
      <c r="AA581" s="221"/>
      <c r="AB581" s="237"/>
      <c r="AC581" s="221"/>
      <c r="AD581" s="221"/>
      <c r="AE581" s="221"/>
      <c r="AF581" s="221"/>
      <c r="AG581" s="221"/>
      <c r="AH581" s="221"/>
      <c r="AI581" s="221"/>
      <c r="AN581" s="221"/>
      <c r="AP581" s="218"/>
    </row>
    <row r="582" spans="1:42">
      <c r="A582" s="221"/>
      <c r="B582" s="221"/>
      <c r="C582" s="221"/>
      <c r="D582" s="221"/>
      <c r="E582" s="221"/>
      <c r="F582" s="221"/>
      <c r="G582" s="221"/>
      <c r="H582" s="221"/>
      <c r="I582" s="221"/>
      <c r="J582" s="221"/>
      <c r="K582" s="221"/>
      <c r="L582" s="221"/>
      <c r="M582" s="221"/>
      <c r="N582" s="243"/>
      <c r="O582" s="221"/>
      <c r="P582" s="221"/>
      <c r="Q582" s="221"/>
      <c r="R582" s="221"/>
      <c r="S582" s="221"/>
      <c r="T582" s="221"/>
      <c r="U582" s="221"/>
      <c r="V582" s="221"/>
      <c r="W582" s="221"/>
      <c r="X582" s="221"/>
      <c r="Y582" s="221"/>
      <c r="Z582" s="221"/>
      <c r="AA582" s="221"/>
      <c r="AB582" s="237"/>
      <c r="AC582" s="221"/>
      <c r="AD582" s="221"/>
      <c r="AE582" s="221"/>
      <c r="AF582" s="221"/>
      <c r="AG582" s="221"/>
      <c r="AH582" s="221"/>
      <c r="AI582" s="221"/>
      <c r="AN582" s="221"/>
      <c r="AP582" s="218"/>
    </row>
    <row r="583" spans="1:42">
      <c r="A583" s="221"/>
      <c r="B583" s="221"/>
      <c r="C583" s="221"/>
      <c r="D583" s="221"/>
      <c r="E583" s="221"/>
      <c r="F583" s="221"/>
      <c r="G583" s="221"/>
      <c r="H583" s="221"/>
      <c r="I583" s="221"/>
      <c r="J583" s="221"/>
      <c r="K583" s="221"/>
      <c r="L583" s="221"/>
      <c r="M583" s="221"/>
      <c r="N583" s="243"/>
      <c r="O583" s="221"/>
      <c r="P583" s="221"/>
      <c r="Q583" s="221"/>
      <c r="R583" s="221"/>
      <c r="S583" s="221"/>
      <c r="T583" s="221"/>
      <c r="U583" s="221"/>
      <c r="V583" s="221"/>
      <c r="W583" s="221"/>
      <c r="X583" s="221"/>
      <c r="Y583" s="221"/>
      <c r="Z583" s="221"/>
      <c r="AA583" s="221"/>
      <c r="AB583" s="237"/>
      <c r="AC583" s="221"/>
      <c r="AD583" s="221"/>
      <c r="AE583" s="221"/>
      <c r="AF583" s="221"/>
      <c r="AG583" s="221"/>
      <c r="AH583" s="221"/>
      <c r="AI583" s="221"/>
      <c r="AN583" s="221"/>
      <c r="AP583" s="218"/>
    </row>
    <row r="584" spans="1:42">
      <c r="A584" s="221"/>
      <c r="B584" s="221"/>
      <c r="C584" s="221"/>
      <c r="D584" s="221"/>
      <c r="E584" s="221"/>
      <c r="F584" s="221"/>
      <c r="G584" s="221"/>
      <c r="H584" s="221"/>
      <c r="I584" s="221"/>
      <c r="J584" s="221"/>
      <c r="K584" s="221"/>
      <c r="L584" s="221"/>
      <c r="M584" s="221"/>
      <c r="N584" s="243"/>
      <c r="O584" s="221"/>
      <c r="P584" s="221"/>
      <c r="Q584" s="221"/>
      <c r="R584" s="221"/>
      <c r="S584" s="221"/>
      <c r="T584" s="221"/>
      <c r="U584" s="221"/>
      <c r="V584" s="221"/>
      <c r="W584" s="221"/>
      <c r="X584" s="221"/>
      <c r="Y584" s="221"/>
      <c r="Z584" s="221"/>
      <c r="AA584" s="221"/>
      <c r="AB584" s="237"/>
      <c r="AC584" s="221"/>
      <c r="AD584" s="221"/>
      <c r="AE584" s="221"/>
      <c r="AF584" s="221"/>
      <c r="AG584" s="221"/>
      <c r="AH584" s="221"/>
      <c r="AI584" s="221"/>
      <c r="AN584" s="221"/>
      <c r="AP584" s="218"/>
    </row>
    <row r="585" spans="1:42">
      <c r="A585" s="221"/>
      <c r="B585" s="221"/>
      <c r="C585" s="221"/>
      <c r="D585" s="221"/>
      <c r="E585" s="221"/>
      <c r="F585" s="221"/>
      <c r="G585" s="221"/>
      <c r="H585" s="221"/>
      <c r="I585" s="221"/>
      <c r="J585" s="221"/>
      <c r="K585" s="221"/>
      <c r="L585" s="221"/>
      <c r="M585" s="221"/>
      <c r="N585" s="243"/>
      <c r="O585" s="221"/>
      <c r="P585" s="221"/>
      <c r="Q585" s="221"/>
      <c r="R585" s="221"/>
      <c r="S585" s="221"/>
      <c r="T585" s="221"/>
      <c r="U585" s="221"/>
      <c r="V585" s="221"/>
      <c r="W585" s="221"/>
      <c r="X585" s="221"/>
      <c r="Y585" s="221"/>
      <c r="Z585" s="221"/>
      <c r="AA585" s="221"/>
      <c r="AB585" s="237"/>
      <c r="AC585" s="221"/>
      <c r="AD585" s="221"/>
      <c r="AE585" s="221"/>
      <c r="AF585" s="221"/>
      <c r="AG585" s="221"/>
      <c r="AH585" s="221"/>
      <c r="AI585" s="221"/>
      <c r="AN585" s="221"/>
      <c r="AP585" s="218"/>
    </row>
    <row r="586" spans="1:42">
      <c r="A586" s="221"/>
      <c r="B586" s="221"/>
      <c r="C586" s="221"/>
      <c r="D586" s="221"/>
      <c r="E586" s="221"/>
      <c r="F586" s="221"/>
      <c r="G586" s="221"/>
      <c r="H586" s="221"/>
      <c r="I586" s="221"/>
      <c r="J586" s="221"/>
      <c r="K586" s="221"/>
      <c r="L586" s="221"/>
      <c r="M586" s="221"/>
      <c r="N586" s="243"/>
      <c r="O586" s="221"/>
      <c r="P586" s="221"/>
      <c r="Q586" s="221"/>
      <c r="R586" s="221"/>
      <c r="S586" s="221"/>
      <c r="T586" s="221"/>
      <c r="U586" s="221"/>
      <c r="V586" s="221"/>
      <c r="W586" s="221"/>
      <c r="X586" s="221"/>
      <c r="Y586" s="221"/>
      <c r="Z586" s="221"/>
      <c r="AA586" s="221"/>
      <c r="AB586" s="237"/>
      <c r="AC586" s="221"/>
      <c r="AD586" s="221"/>
      <c r="AE586" s="221"/>
      <c r="AF586" s="221"/>
      <c r="AG586" s="221"/>
      <c r="AH586" s="221"/>
      <c r="AI586" s="221"/>
      <c r="AN586" s="221"/>
      <c r="AP586" s="218"/>
    </row>
    <row r="587" spans="1:42">
      <c r="A587" s="221"/>
      <c r="B587" s="221"/>
      <c r="C587" s="221"/>
      <c r="D587" s="221"/>
      <c r="E587" s="221"/>
      <c r="F587" s="221"/>
      <c r="G587" s="221"/>
      <c r="H587" s="221"/>
      <c r="I587" s="221"/>
      <c r="J587" s="221"/>
      <c r="K587" s="221"/>
      <c r="L587" s="221"/>
      <c r="M587" s="221"/>
      <c r="N587" s="243"/>
      <c r="O587" s="221"/>
      <c r="P587" s="221"/>
      <c r="Q587" s="221"/>
      <c r="R587" s="221"/>
      <c r="S587" s="221"/>
      <c r="T587" s="221"/>
      <c r="U587" s="221"/>
      <c r="V587" s="221"/>
      <c r="W587" s="221"/>
      <c r="X587" s="221"/>
      <c r="Y587" s="221"/>
      <c r="Z587" s="221"/>
      <c r="AA587" s="221"/>
      <c r="AB587" s="237"/>
      <c r="AC587" s="221"/>
      <c r="AD587" s="221"/>
      <c r="AE587" s="221"/>
      <c r="AF587" s="221"/>
      <c r="AG587" s="221"/>
      <c r="AH587" s="221"/>
      <c r="AI587" s="221"/>
      <c r="AN587" s="221"/>
      <c r="AP587" s="218"/>
    </row>
    <row r="588" spans="1:42">
      <c r="A588" s="221"/>
      <c r="B588" s="221"/>
      <c r="C588" s="221"/>
      <c r="D588" s="221"/>
      <c r="E588" s="221"/>
      <c r="F588" s="221"/>
      <c r="G588" s="221"/>
      <c r="H588" s="221"/>
      <c r="I588" s="221"/>
      <c r="J588" s="221"/>
      <c r="K588" s="221"/>
      <c r="L588" s="221"/>
      <c r="M588" s="221"/>
      <c r="N588" s="243"/>
      <c r="O588" s="221"/>
      <c r="P588" s="221"/>
      <c r="Q588" s="221"/>
      <c r="R588" s="221"/>
      <c r="S588" s="221"/>
      <c r="T588" s="221"/>
      <c r="U588" s="221"/>
      <c r="V588" s="221"/>
      <c r="W588" s="221"/>
      <c r="X588" s="221"/>
      <c r="Y588" s="221"/>
      <c r="Z588" s="221"/>
      <c r="AA588" s="221"/>
      <c r="AB588" s="237"/>
      <c r="AC588" s="221"/>
      <c r="AD588" s="221"/>
      <c r="AE588" s="221"/>
      <c r="AF588" s="221"/>
      <c r="AG588" s="221"/>
      <c r="AH588" s="221"/>
      <c r="AI588" s="221"/>
      <c r="AN588" s="221"/>
      <c r="AP588" s="218"/>
    </row>
    <row r="589" spans="1:42">
      <c r="A589" s="221"/>
      <c r="B589" s="221"/>
      <c r="C589" s="221"/>
      <c r="D589" s="221"/>
      <c r="E589" s="221"/>
      <c r="F589" s="221"/>
      <c r="G589" s="221"/>
      <c r="H589" s="221"/>
      <c r="I589" s="221"/>
      <c r="J589" s="221"/>
      <c r="K589" s="221"/>
      <c r="L589" s="221"/>
      <c r="M589" s="221"/>
      <c r="N589" s="243"/>
      <c r="O589" s="221"/>
      <c r="P589" s="221"/>
      <c r="Q589" s="221"/>
      <c r="R589" s="221"/>
      <c r="S589" s="221"/>
      <c r="T589" s="221"/>
      <c r="U589" s="221"/>
      <c r="V589" s="221"/>
      <c r="W589" s="221"/>
      <c r="X589" s="221"/>
      <c r="Y589" s="221"/>
      <c r="Z589" s="221"/>
      <c r="AA589" s="221"/>
      <c r="AB589" s="237"/>
      <c r="AC589" s="221"/>
      <c r="AD589" s="221"/>
      <c r="AE589" s="221"/>
      <c r="AF589" s="221"/>
      <c r="AG589" s="221"/>
      <c r="AH589" s="221"/>
      <c r="AI589" s="221"/>
      <c r="AN589" s="221"/>
      <c r="AP589" s="218"/>
    </row>
    <row r="590" spans="1:42">
      <c r="A590" s="221"/>
      <c r="B590" s="221"/>
      <c r="C590" s="221"/>
      <c r="D590" s="221"/>
      <c r="E590" s="221"/>
      <c r="F590" s="221"/>
      <c r="G590" s="221"/>
      <c r="H590" s="221"/>
      <c r="I590" s="221"/>
      <c r="J590" s="221"/>
      <c r="K590" s="221"/>
      <c r="L590" s="221"/>
      <c r="M590" s="221"/>
      <c r="N590" s="243"/>
      <c r="O590" s="221"/>
      <c r="P590" s="221"/>
      <c r="Q590" s="221"/>
      <c r="R590" s="221"/>
      <c r="S590" s="221"/>
      <c r="T590" s="221"/>
      <c r="U590" s="221"/>
      <c r="V590" s="221"/>
      <c r="W590" s="221"/>
      <c r="X590" s="221"/>
      <c r="Y590" s="221"/>
      <c r="Z590" s="221"/>
      <c r="AA590" s="221"/>
      <c r="AB590" s="237"/>
      <c r="AC590" s="221"/>
      <c r="AD590" s="221"/>
      <c r="AE590" s="221"/>
      <c r="AF590" s="221"/>
      <c r="AG590" s="221"/>
      <c r="AH590" s="221"/>
      <c r="AI590" s="221"/>
      <c r="AN590" s="221"/>
      <c r="AP590" s="218"/>
    </row>
    <row r="591" spans="1:42">
      <c r="A591" s="221"/>
      <c r="B591" s="221"/>
      <c r="C591" s="221"/>
      <c r="D591" s="221"/>
      <c r="E591" s="221"/>
      <c r="F591" s="221"/>
      <c r="G591" s="221"/>
      <c r="H591" s="221"/>
      <c r="I591" s="221"/>
      <c r="J591" s="221"/>
      <c r="K591" s="221"/>
      <c r="L591" s="221"/>
      <c r="M591" s="221"/>
      <c r="N591" s="243"/>
      <c r="O591" s="221"/>
      <c r="P591" s="221"/>
      <c r="Q591" s="221"/>
      <c r="R591" s="221"/>
      <c r="S591" s="221"/>
      <c r="T591" s="221"/>
      <c r="U591" s="221"/>
      <c r="V591" s="221"/>
      <c r="W591" s="221"/>
      <c r="X591" s="221"/>
      <c r="Y591" s="221"/>
      <c r="Z591" s="221"/>
      <c r="AA591" s="221"/>
      <c r="AB591" s="237"/>
      <c r="AC591" s="221"/>
      <c r="AD591" s="221"/>
      <c r="AE591" s="221"/>
      <c r="AF591" s="221"/>
      <c r="AG591" s="221"/>
      <c r="AH591" s="221"/>
      <c r="AI591" s="221"/>
      <c r="AN591" s="221"/>
      <c r="AP591" s="218"/>
    </row>
    <row r="592" spans="1:42">
      <c r="A592" s="221"/>
      <c r="B592" s="221"/>
      <c r="C592" s="221"/>
      <c r="D592" s="221"/>
      <c r="E592" s="221"/>
      <c r="F592" s="221"/>
      <c r="G592" s="221"/>
      <c r="H592" s="221"/>
      <c r="I592" s="221"/>
      <c r="J592" s="221"/>
      <c r="K592" s="221"/>
      <c r="L592" s="221"/>
      <c r="M592" s="221"/>
      <c r="N592" s="243"/>
      <c r="O592" s="221"/>
      <c r="P592" s="221"/>
      <c r="Q592" s="221"/>
      <c r="R592" s="221"/>
      <c r="S592" s="221"/>
      <c r="T592" s="221"/>
      <c r="U592" s="221"/>
      <c r="V592" s="221"/>
      <c r="W592" s="221"/>
      <c r="X592" s="221"/>
      <c r="Y592" s="221"/>
      <c r="Z592" s="221"/>
      <c r="AA592" s="221"/>
      <c r="AB592" s="237"/>
      <c r="AC592" s="221"/>
      <c r="AD592" s="221"/>
      <c r="AE592" s="221"/>
      <c r="AF592" s="221"/>
      <c r="AG592" s="221"/>
      <c r="AH592" s="221"/>
      <c r="AI592" s="221"/>
      <c r="AN592" s="221"/>
      <c r="AP592" s="218"/>
    </row>
    <row r="593" spans="1:42">
      <c r="A593" s="221"/>
      <c r="B593" s="221"/>
      <c r="C593" s="221"/>
      <c r="D593" s="221"/>
      <c r="E593" s="221"/>
      <c r="F593" s="221"/>
      <c r="G593" s="221"/>
      <c r="H593" s="221"/>
      <c r="I593" s="221"/>
      <c r="J593" s="221"/>
      <c r="K593" s="221"/>
      <c r="L593" s="221"/>
      <c r="M593" s="221"/>
      <c r="N593" s="243"/>
      <c r="O593" s="221"/>
      <c r="P593" s="221"/>
      <c r="Q593" s="221"/>
      <c r="R593" s="221"/>
      <c r="S593" s="221"/>
      <c r="T593" s="221"/>
      <c r="U593" s="221"/>
      <c r="V593" s="221"/>
      <c r="W593" s="221"/>
      <c r="X593" s="221"/>
      <c r="Y593" s="221"/>
      <c r="Z593" s="221"/>
      <c r="AA593" s="221"/>
      <c r="AB593" s="237"/>
      <c r="AC593" s="221"/>
      <c r="AD593" s="221"/>
      <c r="AE593" s="221"/>
      <c r="AF593" s="221"/>
      <c r="AG593" s="221"/>
      <c r="AH593" s="221"/>
      <c r="AI593" s="221"/>
      <c r="AN593" s="221"/>
      <c r="AP593" s="218"/>
    </row>
    <row r="594" spans="1:42">
      <c r="A594" s="221"/>
      <c r="B594" s="221"/>
      <c r="C594" s="221"/>
      <c r="D594" s="221"/>
      <c r="E594" s="221"/>
      <c r="F594" s="221"/>
      <c r="G594" s="221"/>
      <c r="H594" s="221"/>
      <c r="I594" s="221"/>
      <c r="J594" s="221"/>
      <c r="K594" s="221"/>
      <c r="L594" s="221"/>
      <c r="M594" s="221"/>
      <c r="N594" s="243"/>
      <c r="O594" s="221"/>
      <c r="P594" s="221"/>
      <c r="Q594" s="221"/>
      <c r="R594" s="221"/>
      <c r="S594" s="221"/>
      <c r="T594" s="221"/>
      <c r="U594" s="221"/>
      <c r="V594" s="221"/>
      <c r="W594" s="221"/>
      <c r="X594" s="221"/>
      <c r="Y594" s="221"/>
      <c r="Z594" s="221"/>
      <c r="AA594" s="221"/>
      <c r="AB594" s="237"/>
      <c r="AC594" s="221"/>
      <c r="AD594" s="221"/>
      <c r="AE594" s="221"/>
      <c r="AF594" s="221"/>
      <c r="AG594" s="221"/>
      <c r="AH594" s="221"/>
      <c r="AI594" s="221"/>
      <c r="AN594" s="221"/>
      <c r="AP594" s="218"/>
    </row>
    <row r="595" spans="1:42">
      <c r="A595" s="221"/>
      <c r="B595" s="221"/>
      <c r="C595" s="221"/>
      <c r="D595" s="221"/>
      <c r="E595" s="221"/>
      <c r="F595" s="221"/>
      <c r="G595" s="221"/>
      <c r="H595" s="221"/>
      <c r="I595" s="221"/>
      <c r="J595" s="221"/>
      <c r="K595" s="221"/>
      <c r="L595" s="221"/>
      <c r="M595" s="221"/>
      <c r="N595" s="243"/>
      <c r="O595" s="221"/>
      <c r="P595" s="221"/>
      <c r="Q595" s="221"/>
      <c r="R595" s="221"/>
      <c r="S595" s="221"/>
      <c r="T595" s="221"/>
      <c r="U595" s="221"/>
      <c r="V595" s="221"/>
      <c r="W595" s="221"/>
      <c r="X595" s="221"/>
      <c r="Y595" s="221"/>
      <c r="Z595" s="221"/>
      <c r="AA595" s="221"/>
      <c r="AB595" s="237"/>
      <c r="AC595" s="221"/>
      <c r="AD595" s="221"/>
      <c r="AE595" s="221"/>
      <c r="AF595" s="221"/>
      <c r="AG595" s="221"/>
      <c r="AH595" s="221"/>
      <c r="AI595" s="221"/>
      <c r="AN595" s="221"/>
      <c r="AP595" s="218"/>
    </row>
    <row r="596" spans="1:42">
      <c r="A596" s="221"/>
      <c r="B596" s="221"/>
      <c r="C596" s="221"/>
      <c r="D596" s="221"/>
      <c r="E596" s="221"/>
      <c r="F596" s="221"/>
      <c r="G596" s="221"/>
      <c r="H596" s="221"/>
      <c r="I596" s="221"/>
      <c r="J596" s="221"/>
      <c r="K596" s="221"/>
      <c r="L596" s="221"/>
      <c r="M596" s="221"/>
      <c r="N596" s="243"/>
      <c r="O596" s="221"/>
      <c r="P596" s="221"/>
      <c r="Q596" s="221"/>
      <c r="R596" s="221"/>
      <c r="S596" s="221"/>
      <c r="T596" s="221"/>
      <c r="U596" s="221"/>
      <c r="V596" s="221"/>
      <c r="W596" s="221"/>
      <c r="X596" s="221"/>
      <c r="Y596" s="221"/>
      <c r="Z596" s="221"/>
      <c r="AA596" s="221"/>
      <c r="AB596" s="237"/>
      <c r="AC596" s="221"/>
      <c r="AD596" s="221"/>
      <c r="AE596" s="221"/>
      <c r="AF596" s="221"/>
      <c r="AG596" s="221"/>
      <c r="AH596" s="221"/>
      <c r="AI596" s="221"/>
      <c r="AN596" s="221"/>
      <c r="AP596" s="218"/>
    </row>
    <row r="597" spans="1:42">
      <c r="A597" s="221"/>
      <c r="B597" s="221"/>
      <c r="C597" s="221"/>
      <c r="D597" s="221"/>
      <c r="E597" s="221"/>
      <c r="F597" s="221"/>
      <c r="G597" s="221"/>
      <c r="H597" s="221"/>
      <c r="I597" s="221"/>
      <c r="J597" s="221"/>
      <c r="K597" s="221"/>
      <c r="L597" s="221"/>
      <c r="M597" s="221"/>
      <c r="N597" s="243"/>
      <c r="O597" s="221"/>
      <c r="P597" s="221"/>
      <c r="Q597" s="221"/>
      <c r="R597" s="221"/>
      <c r="S597" s="221"/>
      <c r="T597" s="221"/>
      <c r="U597" s="221"/>
      <c r="V597" s="221"/>
      <c r="W597" s="221"/>
      <c r="X597" s="221"/>
      <c r="Y597" s="221"/>
      <c r="Z597" s="221"/>
      <c r="AA597" s="221"/>
      <c r="AB597" s="237"/>
      <c r="AC597" s="221"/>
      <c r="AD597" s="221"/>
      <c r="AE597" s="221"/>
      <c r="AF597" s="221"/>
      <c r="AG597" s="221"/>
      <c r="AH597" s="221"/>
      <c r="AI597" s="221"/>
      <c r="AN597" s="221"/>
      <c r="AP597" s="218"/>
    </row>
    <row r="598" spans="1:42">
      <c r="A598" s="221"/>
      <c r="B598" s="221"/>
      <c r="C598" s="221"/>
      <c r="D598" s="221"/>
      <c r="E598" s="221"/>
      <c r="F598" s="221"/>
      <c r="G598" s="221"/>
      <c r="H598" s="221"/>
      <c r="I598" s="221"/>
      <c r="J598" s="221"/>
      <c r="K598" s="221"/>
      <c r="L598" s="221"/>
      <c r="M598" s="221"/>
      <c r="N598" s="243"/>
      <c r="O598" s="221"/>
      <c r="P598" s="221"/>
      <c r="Q598" s="221"/>
      <c r="R598" s="221"/>
      <c r="S598" s="221"/>
      <c r="T598" s="221"/>
      <c r="U598" s="221"/>
      <c r="V598" s="221"/>
      <c r="W598" s="221"/>
      <c r="X598" s="221"/>
      <c r="Y598" s="221"/>
      <c r="Z598" s="221"/>
      <c r="AA598" s="221"/>
      <c r="AB598" s="237"/>
      <c r="AC598" s="221"/>
      <c r="AD598" s="221"/>
      <c r="AE598" s="221"/>
      <c r="AF598" s="221"/>
      <c r="AG598" s="221"/>
      <c r="AH598" s="221"/>
      <c r="AI598" s="221"/>
      <c r="AN598" s="221"/>
      <c r="AP598" s="218"/>
    </row>
    <row r="599" spans="1:42">
      <c r="A599" s="221"/>
      <c r="B599" s="221"/>
      <c r="C599" s="221"/>
      <c r="D599" s="221"/>
      <c r="E599" s="221"/>
      <c r="F599" s="221"/>
      <c r="G599" s="221"/>
      <c r="H599" s="221"/>
      <c r="I599" s="221"/>
      <c r="J599" s="221"/>
      <c r="K599" s="221"/>
      <c r="L599" s="221"/>
      <c r="M599" s="221"/>
      <c r="N599" s="243"/>
      <c r="O599" s="221"/>
      <c r="P599" s="221"/>
      <c r="Q599" s="221"/>
      <c r="R599" s="221"/>
      <c r="S599" s="221"/>
      <c r="T599" s="221"/>
      <c r="U599" s="221"/>
      <c r="V599" s="221"/>
      <c r="W599" s="221"/>
      <c r="X599" s="221"/>
      <c r="Y599" s="221"/>
      <c r="Z599" s="221"/>
      <c r="AA599" s="221"/>
      <c r="AB599" s="237"/>
      <c r="AC599" s="221"/>
      <c r="AD599" s="221"/>
      <c r="AE599" s="221"/>
      <c r="AF599" s="221"/>
      <c r="AG599" s="221"/>
      <c r="AH599" s="221"/>
      <c r="AI599" s="221"/>
      <c r="AN599" s="221"/>
      <c r="AP599" s="218"/>
    </row>
    <row r="600" spans="1:42">
      <c r="A600" s="221"/>
      <c r="B600" s="221"/>
      <c r="C600" s="221"/>
      <c r="D600" s="221"/>
      <c r="E600" s="221"/>
      <c r="F600" s="221"/>
      <c r="G600" s="221"/>
      <c r="H600" s="221"/>
      <c r="I600" s="221"/>
      <c r="J600" s="221"/>
      <c r="K600" s="221"/>
      <c r="L600" s="221"/>
      <c r="M600" s="221"/>
      <c r="N600" s="243"/>
      <c r="O600" s="221"/>
      <c r="P600" s="221"/>
      <c r="Q600" s="221"/>
      <c r="R600" s="221"/>
      <c r="S600" s="221"/>
      <c r="T600" s="221"/>
      <c r="U600" s="221"/>
      <c r="V600" s="221"/>
      <c r="W600" s="221"/>
      <c r="X600" s="221"/>
      <c r="Y600" s="221"/>
      <c r="Z600" s="221"/>
      <c r="AA600" s="221"/>
      <c r="AB600" s="237"/>
      <c r="AC600" s="221"/>
      <c r="AD600" s="221"/>
      <c r="AE600" s="221"/>
      <c r="AF600" s="221"/>
      <c r="AG600" s="221"/>
      <c r="AH600" s="221"/>
      <c r="AI600" s="221"/>
      <c r="AN600" s="221"/>
      <c r="AP600" s="218"/>
    </row>
    <row r="601" spans="1:42">
      <c r="A601" s="221"/>
      <c r="B601" s="221"/>
      <c r="C601" s="221"/>
      <c r="D601" s="221"/>
      <c r="E601" s="221"/>
      <c r="F601" s="221"/>
      <c r="G601" s="221"/>
      <c r="H601" s="221"/>
      <c r="I601" s="221"/>
      <c r="J601" s="221"/>
      <c r="K601" s="221"/>
      <c r="L601" s="221"/>
      <c r="M601" s="221"/>
      <c r="N601" s="243"/>
      <c r="O601" s="221"/>
      <c r="P601" s="221"/>
      <c r="Q601" s="221"/>
      <c r="R601" s="221"/>
      <c r="S601" s="221"/>
      <c r="T601" s="221"/>
      <c r="U601" s="221"/>
      <c r="V601" s="221"/>
      <c r="W601" s="221"/>
      <c r="X601" s="221"/>
      <c r="Y601" s="221"/>
      <c r="Z601" s="221"/>
      <c r="AA601" s="221"/>
      <c r="AB601" s="237"/>
      <c r="AC601" s="221"/>
      <c r="AD601" s="221"/>
      <c r="AE601" s="221"/>
      <c r="AF601" s="221"/>
      <c r="AG601" s="221"/>
      <c r="AH601" s="221"/>
      <c r="AI601" s="221"/>
      <c r="AN601" s="221"/>
      <c r="AP601" s="218"/>
    </row>
    <row r="602" spans="1:42">
      <c r="A602" s="221"/>
      <c r="B602" s="221"/>
      <c r="C602" s="221"/>
      <c r="D602" s="221"/>
      <c r="E602" s="221"/>
      <c r="F602" s="221"/>
      <c r="G602" s="221"/>
      <c r="H602" s="221"/>
      <c r="I602" s="221"/>
      <c r="J602" s="221"/>
      <c r="K602" s="221"/>
      <c r="L602" s="221"/>
      <c r="M602" s="221"/>
      <c r="N602" s="243"/>
      <c r="O602" s="221"/>
      <c r="P602" s="221"/>
      <c r="Q602" s="221"/>
      <c r="R602" s="221"/>
      <c r="S602" s="221"/>
      <c r="T602" s="221"/>
      <c r="U602" s="221"/>
      <c r="V602" s="221"/>
      <c r="W602" s="221"/>
      <c r="X602" s="221"/>
      <c r="Y602" s="221"/>
      <c r="Z602" s="221"/>
      <c r="AA602" s="221"/>
      <c r="AB602" s="237"/>
      <c r="AC602" s="221"/>
      <c r="AD602" s="221"/>
      <c r="AE602" s="221"/>
      <c r="AF602" s="221"/>
      <c r="AG602" s="221"/>
      <c r="AH602" s="221"/>
      <c r="AI602" s="221"/>
      <c r="AN602" s="221"/>
      <c r="AP602" s="218"/>
    </row>
    <row r="603" spans="1:42">
      <c r="A603" s="221"/>
      <c r="B603" s="221"/>
      <c r="C603" s="221"/>
      <c r="D603" s="221"/>
      <c r="E603" s="221"/>
      <c r="F603" s="221"/>
      <c r="G603" s="221"/>
      <c r="H603" s="221"/>
      <c r="I603" s="221"/>
      <c r="J603" s="221"/>
      <c r="K603" s="221"/>
      <c r="L603" s="221"/>
      <c r="M603" s="221"/>
      <c r="N603" s="243"/>
      <c r="O603" s="221"/>
      <c r="P603" s="221"/>
      <c r="Q603" s="221"/>
      <c r="R603" s="221"/>
      <c r="S603" s="221"/>
      <c r="T603" s="221"/>
      <c r="U603" s="221"/>
      <c r="V603" s="221"/>
      <c r="W603" s="221"/>
      <c r="X603" s="221"/>
      <c r="Y603" s="221"/>
      <c r="Z603" s="221"/>
      <c r="AA603" s="221"/>
      <c r="AB603" s="237"/>
      <c r="AC603" s="221"/>
      <c r="AD603" s="221"/>
      <c r="AE603" s="221"/>
      <c r="AF603" s="221"/>
      <c r="AG603" s="221"/>
      <c r="AH603" s="221"/>
      <c r="AI603" s="221"/>
      <c r="AN603" s="221"/>
      <c r="AP603" s="218"/>
    </row>
    <row r="604" spans="1:42">
      <c r="A604" s="221"/>
      <c r="B604" s="221"/>
      <c r="C604" s="221"/>
      <c r="D604" s="221"/>
      <c r="E604" s="221"/>
      <c r="F604" s="221"/>
      <c r="G604" s="221"/>
      <c r="H604" s="221"/>
      <c r="I604" s="221"/>
      <c r="J604" s="221"/>
      <c r="K604" s="221"/>
      <c r="L604" s="221"/>
      <c r="M604" s="221"/>
      <c r="N604" s="243"/>
      <c r="O604" s="221"/>
      <c r="P604" s="221"/>
      <c r="Q604" s="221"/>
      <c r="R604" s="221"/>
      <c r="S604" s="221"/>
      <c r="T604" s="221"/>
      <c r="U604" s="221"/>
      <c r="V604" s="221"/>
      <c r="W604" s="221"/>
      <c r="X604" s="221"/>
      <c r="Y604" s="221"/>
      <c r="Z604" s="221"/>
      <c r="AA604" s="221"/>
      <c r="AB604" s="237"/>
      <c r="AC604" s="221"/>
      <c r="AD604" s="221"/>
      <c r="AE604" s="221"/>
      <c r="AF604" s="221"/>
      <c r="AG604" s="221"/>
      <c r="AH604" s="221"/>
      <c r="AI604" s="221"/>
      <c r="AN604" s="221"/>
      <c r="AP604" s="218"/>
    </row>
    <row r="605" spans="1:42">
      <c r="A605" s="221"/>
      <c r="B605" s="221"/>
      <c r="C605" s="221"/>
      <c r="D605" s="221"/>
      <c r="E605" s="221"/>
      <c r="F605" s="221"/>
      <c r="G605" s="221"/>
      <c r="H605" s="221"/>
      <c r="I605" s="221"/>
      <c r="J605" s="221"/>
      <c r="K605" s="221"/>
      <c r="L605" s="221"/>
      <c r="M605" s="221"/>
      <c r="N605" s="243"/>
      <c r="O605" s="221"/>
      <c r="P605" s="221"/>
      <c r="Q605" s="221"/>
      <c r="R605" s="221"/>
      <c r="S605" s="221"/>
      <c r="T605" s="221"/>
      <c r="U605" s="221"/>
      <c r="V605" s="221"/>
      <c r="W605" s="221"/>
      <c r="X605" s="221"/>
      <c r="Y605" s="221"/>
      <c r="Z605" s="221"/>
      <c r="AA605" s="221"/>
      <c r="AB605" s="237"/>
      <c r="AC605" s="221"/>
      <c r="AD605" s="221"/>
      <c r="AE605" s="221"/>
      <c r="AF605" s="221"/>
      <c r="AG605" s="221"/>
      <c r="AH605" s="221"/>
      <c r="AI605" s="221"/>
      <c r="AN605" s="221"/>
      <c r="AP605" s="218"/>
    </row>
    <row r="606" spans="1:42">
      <c r="A606" s="221"/>
      <c r="B606" s="221"/>
      <c r="C606" s="221"/>
      <c r="D606" s="221"/>
      <c r="E606" s="221"/>
      <c r="F606" s="221"/>
      <c r="G606" s="221"/>
      <c r="H606" s="221"/>
      <c r="I606" s="221"/>
      <c r="J606" s="221"/>
      <c r="K606" s="221"/>
      <c r="L606" s="221"/>
      <c r="M606" s="221"/>
      <c r="N606" s="243"/>
      <c r="O606" s="221"/>
      <c r="P606" s="221"/>
      <c r="Q606" s="221"/>
      <c r="R606" s="221"/>
      <c r="S606" s="221"/>
      <c r="T606" s="221"/>
      <c r="U606" s="221"/>
      <c r="V606" s="221"/>
      <c r="W606" s="221"/>
      <c r="X606" s="221"/>
      <c r="Y606" s="221"/>
      <c r="Z606" s="221"/>
      <c r="AA606" s="221"/>
      <c r="AB606" s="237"/>
      <c r="AC606" s="221"/>
      <c r="AD606" s="221"/>
      <c r="AE606" s="221"/>
      <c r="AF606" s="221"/>
      <c r="AG606" s="221"/>
      <c r="AH606" s="221"/>
      <c r="AI606" s="221"/>
      <c r="AN606" s="221"/>
      <c r="AP606" s="218"/>
    </row>
    <row r="607" spans="1:42">
      <c r="A607" s="221"/>
      <c r="B607" s="221"/>
      <c r="C607" s="221"/>
      <c r="D607" s="221"/>
      <c r="E607" s="221"/>
      <c r="F607" s="221"/>
      <c r="G607" s="221"/>
      <c r="H607" s="221"/>
      <c r="I607" s="221"/>
      <c r="J607" s="221"/>
      <c r="K607" s="221"/>
      <c r="L607" s="221"/>
      <c r="M607" s="221"/>
      <c r="N607" s="243"/>
      <c r="O607" s="221"/>
      <c r="P607" s="221"/>
      <c r="Q607" s="221"/>
      <c r="R607" s="221"/>
      <c r="S607" s="221"/>
      <c r="T607" s="221"/>
      <c r="U607" s="221"/>
      <c r="V607" s="221"/>
      <c r="W607" s="221"/>
      <c r="X607" s="221"/>
      <c r="Y607" s="221"/>
      <c r="Z607" s="221"/>
      <c r="AA607" s="221"/>
      <c r="AB607" s="237"/>
      <c r="AC607" s="221"/>
      <c r="AD607" s="221"/>
      <c r="AE607" s="221"/>
      <c r="AF607" s="221"/>
      <c r="AG607" s="221"/>
      <c r="AH607" s="221"/>
      <c r="AI607" s="221"/>
      <c r="AN607" s="221"/>
      <c r="AP607" s="218"/>
    </row>
    <row r="608" spans="1:42">
      <c r="A608" s="221"/>
      <c r="B608" s="221"/>
      <c r="C608" s="221"/>
      <c r="D608" s="221"/>
      <c r="E608" s="221"/>
      <c r="F608" s="221"/>
      <c r="G608" s="221"/>
      <c r="H608" s="221"/>
      <c r="I608" s="221"/>
      <c r="J608" s="221"/>
      <c r="K608" s="221"/>
      <c r="L608" s="221"/>
      <c r="M608" s="221"/>
      <c r="N608" s="243"/>
      <c r="O608" s="221"/>
      <c r="P608" s="221"/>
      <c r="Q608" s="221"/>
      <c r="R608" s="221"/>
      <c r="S608" s="221"/>
      <c r="T608" s="221"/>
      <c r="U608" s="221"/>
      <c r="V608" s="221"/>
      <c r="W608" s="221"/>
      <c r="X608" s="221"/>
      <c r="Y608" s="221"/>
      <c r="Z608" s="221"/>
      <c r="AA608" s="221"/>
      <c r="AB608" s="237"/>
      <c r="AC608" s="221"/>
      <c r="AD608" s="221"/>
      <c r="AE608" s="221"/>
      <c r="AF608" s="221"/>
      <c r="AG608" s="221"/>
      <c r="AH608" s="221"/>
      <c r="AI608" s="221"/>
      <c r="AN608" s="221"/>
      <c r="AP608" s="218"/>
    </row>
    <row r="609" spans="1:42">
      <c r="A609" s="221"/>
      <c r="B609" s="221"/>
      <c r="C609" s="221"/>
      <c r="D609" s="221"/>
      <c r="E609" s="221"/>
      <c r="F609" s="221"/>
      <c r="G609" s="221"/>
      <c r="H609" s="221"/>
      <c r="I609" s="221"/>
      <c r="J609" s="221"/>
      <c r="K609" s="221"/>
      <c r="L609" s="221"/>
      <c r="M609" s="221"/>
      <c r="N609" s="243"/>
      <c r="O609" s="221"/>
      <c r="P609" s="221"/>
      <c r="Q609" s="221"/>
      <c r="R609" s="221"/>
      <c r="S609" s="221"/>
      <c r="T609" s="221"/>
      <c r="U609" s="221"/>
      <c r="V609" s="221"/>
      <c r="W609" s="221"/>
      <c r="X609" s="221"/>
      <c r="Y609" s="221"/>
      <c r="Z609" s="221"/>
      <c r="AA609" s="221"/>
      <c r="AB609" s="237"/>
      <c r="AC609" s="221"/>
      <c r="AD609" s="221"/>
      <c r="AE609" s="221"/>
      <c r="AF609" s="221"/>
      <c r="AG609" s="221"/>
      <c r="AH609" s="221"/>
      <c r="AI609" s="221"/>
      <c r="AN609" s="221"/>
      <c r="AP609" s="218"/>
    </row>
    <row r="610" spans="1:42">
      <c r="A610" s="221"/>
      <c r="B610" s="221"/>
      <c r="C610" s="221"/>
      <c r="D610" s="221"/>
      <c r="E610" s="221"/>
      <c r="F610" s="221"/>
      <c r="G610" s="221"/>
      <c r="H610" s="221"/>
      <c r="I610" s="221"/>
      <c r="J610" s="221"/>
      <c r="K610" s="221"/>
      <c r="L610" s="221"/>
      <c r="M610" s="221"/>
      <c r="N610" s="243"/>
      <c r="O610" s="221"/>
      <c r="P610" s="221"/>
      <c r="Q610" s="221"/>
      <c r="R610" s="221"/>
      <c r="S610" s="221"/>
      <c r="T610" s="221"/>
      <c r="U610" s="221"/>
      <c r="V610" s="221"/>
      <c r="W610" s="221"/>
      <c r="X610" s="221"/>
      <c r="Y610" s="221"/>
      <c r="Z610" s="221"/>
      <c r="AA610" s="221"/>
      <c r="AB610" s="237"/>
      <c r="AC610" s="221"/>
      <c r="AD610" s="221"/>
      <c r="AE610" s="221"/>
      <c r="AF610" s="221"/>
      <c r="AG610" s="221"/>
      <c r="AH610" s="221"/>
      <c r="AI610" s="221"/>
      <c r="AN610" s="221"/>
      <c r="AP610" s="218"/>
    </row>
    <row r="611" spans="1:42">
      <c r="A611" s="221"/>
      <c r="B611" s="221"/>
      <c r="C611" s="221"/>
      <c r="D611" s="221"/>
      <c r="E611" s="221"/>
      <c r="F611" s="221"/>
      <c r="G611" s="221"/>
      <c r="H611" s="221"/>
      <c r="I611" s="221"/>
      <c r="J611" s="221"/>
      <c r="K611" s="221"/>
      <c r="L611" s="221"/>
      <c r="M611" s="221"/>
      <c r="N611" s="243"/>
      <c r="O611" s="221"/>
      <c r="P611" s="221"/>
      <c r="Q611" s="221"/>
      <c r="R611" s="221"/>
      <c r="S611" s="221"/>
      <c r="T611" s="221"/>
      <c r="U611" s="221"/>
      <c r="V611" s="221"/>
      <c r="W611" s="221"/>
      <c r="X611" s="221"/>
      <c r="Y611" s="221"/>
      <c r="Z611" s="221"/>
      <c r="AA611" s="221"/>
      <c r="AB611" s="237"/>
      <c r="AC611" s="221"/>
      <c r="AD611" s="221"/>
      <c r="AE611" s="221"/>
      <c r="AF611" s="221"/>
      <c r="AG611" s="221"/>
      <c r="AH611" s="221"/>
      <c r="AI611" s="221"/>
      <c r="AN611" s="221"/>
      <c r="AP611" s="218"/>
    </row>
    <row r="612" spans="1:42">
      <c r="A612" s="221"/>
      <c r="B612" s="221"/>
      <c r="C612" s="221"/>
      <c r="D612" s="221"/>
      <c r="E612" s="221"/>
      <c r="F612" s="221"/>
      <c r="G612" s="221"/>
      <c r="H612" s="221"/>
      <c r="I612" s="221"/>
      <c r="J612" s="221"/>
      <c r="K612" s="221"/>
      <c r="L612" s="221"/>
      <c r="M612" s="221"/>
      <c r="N612" s="243"/>
      <c r="O612" s="221"/>
      <c r="P612" s="221"/>
      <c r="Q612" s="221"/>
      <c r="R612" s="221"/>
      <c r="S612" s="221"/>
      <c r="T612" s="221"/>
      <c r="U612" s="221"/>
      <c r="V612" s="221"/>
      <c r="W612" s="221"/>
      <c r="X612" s="221"/>
      <c r="Y612" s="221"/>
      <c r="Z612" s="221"/>
      <c r="AA612" s="221"/>
      <c r="AB612" s="237"/>
      <c r="AC612" s="221"/>
      <c r="AD612" s="221"/>
      <c r="AE612" s="221"/>
      <c r="AF612" s="221"/>
      <c r="AG612" s="221"/>
      <c r="AH612" s="221"/>
      <c r="AI612" s="221"/>
      <c r="AN612" s="221"/>
      <c r="AP612" s="218"/>
    </row>
    <row r="613" spans="1:42">
      <c r="A613" s="221"/>
      <c r="B613" s="221"/>
      <c r="C613" s="221"/>
      <c r="D613" s="221"/>
      <c r="E613" s="221"/>
      <c r="F613" s="221"/>
      <c r="G613" s="221"/>
      <c r="H613" s="221"/>
      <c r="I613" s="221"/>
      <c r="J613" s="221"/>
      <c r="K613" s="221"/>
      <c r="L613" s="221"/>
      <c r="M613" s="221"/>
      <c r="N613" s="243"/>
      <c r="O613" s="221"/>
      <c r="P613" s="221"/>
      <c r="Q613" s="221"/>
      <c r="R613" s="221"/>
      <c r="S613" s="221"/>
      <c r="T613" s="221"/>
      <c r="U613" s="221"/>
      <c r="V613" s="221"/>
      <c r="W613" s="221"/>
      <c r="X613" s="221"/>
      <c r="Y613" s="221"/>
      <c r="Z613" s="221"/>
      <c r="AA613" s="221"/>
      <c r="AB613" s="237"/>
      <c r="AC613" s="221"/>
      <c r="AD613" s="221"/>
      <c r="AE613" s="221"/>
      <c r="AF613" s="221"/>
      <c r="AG613" s="221"/>
      <c r="AH613" s="221"/>
      <c r="AI613" s="221"/>
      <c r="AN613" s="221"/>
      <c r="AP613" s="218"/>
    </row>
    <row r="614" spans="1:42">
      <c r="A614" s="221"/>
      <c r="B614" s="221"/>
      <c r="C614" s="221"/>
      <c r="D614" s="221"/>
      <c r="E614" s="221"/>
      <c r="F614" s="221"/>
      <c r="G614" s="221"/>
      <c r="H614" s="221"/>
      <c r="I614" s="221"/>
      <c r="J614" s="221"/>
      <c r="K614" s="221"/>
      <c r="L614" s="221"/>
      <c r="M614" s="221"/>
      <c r="N614" s="243"/>
      <c r="O614" s="221"/>
      <c r="P614" s="221"/>
      <c r="Q614" s="221"/>
      <c r="R614" s="221"/>
      <c r="S614" s="221"/>
      <c r="T614" s="221"/>
      <c r="U614" s="221"/>
      <c r="V614" s="221"/>
      <c r="W614" s="221"/>
      <c r="X614" s="221"/>
      <c r="Y614" s="221"/>
      <c r="Z614" s="221"/>
      <c r="AA614" s="221"/>
      <c r="AB614" s="237"/>
      <c r="AC614" s="221"/>
      <c r="AD614" s="221"/>
      <c r="AE614" s="221"/>
      <c r="AF614" s="221"/>
      <c r="AG614" s="221"/>
      <c r="AH614" s="221"/>
      <c r="AI614" s="221"/>
      <c r="AN614" s="221"/>
      <c r="AP614" s="218"/>
    </row>
    <row r="615" spans="1:42">
      <c r="A615" s="221"/>
      <c r="B615" s="221"/>
      <c r="C615" s="221"/>
      <c r="D615" s="221"/>
      <c r="E615" s="221"/>
      <c r="F615" s="221"/>
      <c r="G615" s="221"/>
      <c r="H615" s="221"/>
      <c r="I615" s="221"/>
      <c r="J615" s="221"/>
      <c r="K615" s="221"/>
      <c r="L615" s="221"/>
      <c r="M615" s="221"/>
      <c r="N615" s="243"/>
      <c r="O615" s="221"/>
      <c r="P615" s="221"/>
      <c r="Q615" s="221"/>
      <c r="R615" s="221"/>
      <c r="S615" s="221"/>
      <c r="T615" s="221"/>
      <c r="U615" s="221"/>
      <c r="V615" s="221"/>
      <c r="W615" s="221"/>
      <c r="X615" s="221"/>
      <c r="Y615" s="221"/>
      <c r="Z615" s="221"/>
      <c r="AA615" s="221"/>
      <c r="AB615" s="237"/>
      <c r="AC615" s="221"/>
      <c r="AD615" s="221"/>
      <c r="AE615" s="221"/>
      <c r="AF615" s="221"/>
      <c r="AG615" s="221"/>
      <c r="AH615" s="221"/>
      <c r="AI615" s="221"/>
      <c r="AN615" s="221"/>
      <c r="AP615" s="218"/>
    </row>
    <row r="616" spans="1:42">
      <c r="A616" s="221"/>
      <c r="B616" s="221"/>
      <c r="C616" s="221"/>
      <c r="D616" s="221"/>
      <c r="E616" s="221"/>
      <c r="F616" s="221"/>
      <c r="G616" s="221"/>
      <c r="H616" s="221"/>
      <c r="I616" s="221"/>
      <c r="J616" s="221"/>
      <c r="K616" s="221"/>
      <c r="L616" s="221"/>
      <c r="M616" s="221"/>
      <c r="N616" s="243"/>
      <c r="O616" s="221"/>
      <c r="P616" s="221"/>
      <c r="Q616" s="221"/>
      <c r="R616" s="221"/>
      <c r="S616" s="221"/>
      <c r="T616" s="221"/>
      <c r="U616" s="221"/>
      <c r="V616" s="221"/>
      <c r="W616" s="221"/>
      <c r="X616" s="221"/>
      <c r="Y616" s="221"/>
      <c r="Z616" s="221"/>
      <c r="AA616" s="221"/>
      <c r="AB616" s="237"/>
      <c r="AC616" s="221"/>
      <c r="AD616" s="221"/>
      <c r="AE616" s="221"/>
      <c r="AF616" s="221"/>
      <c r="AG616" s="221"/>
      <c r="AH616" s="221"/>
      <c r="AI616" s="221"/>
      <c r="AN616" s="221"/>
      <c r="AP616" s="218"/>
    </row>
    <row r="617" spans="1:42">
      <c r="A617" s="221"/>
      <c r="B617" s="221"/>
      <c r="C617" s="221"/>
      <c r="D617" s="221"/>
      <c r="E617" s="221"/>
      <c r="F617" s="221"/>
      <c r="G617" s="221"/>
      <c r="H617" s="221"/>
      <c r="I617" s="221"/>
      <c r="J617" s="221"/>
      <c r="K617" s="221"/>
      <c r="L617" s="221"/>
      <c r="M617" s="221"/>
      <c r="N617" s="243"/>
      <c r="O617" s="221"/>
      <c r="P617" s="221"/>
      <c r="Q617" s="221"/>
      <c r="R617" s="221"/>
      <c r="S617" s="221"/>
      <c r="T617" s="221"/>
      <c r="U617" s="221"/>
      <c r="V617" s="221"/>
      <c r="W617" s="221"/>
      <c r="X617" s="221"/>
      <c r="Y617" s="221"/>
      <c r="Z617" s="221"/>
      <c r="AA617" s="221"/>
      <c r="AB617" s="237"/>
      <c r="AC617" s="221"/>
      <c r="AD617" s="221"/>
      <c r="AE617" s="221"/>
      <c r="AF617" s="221"/>
      <c r="AG617" s="221"/>
      <c r="AH617" s="221"/>
      <c r="AI617" s="221"/>
      <c r="AN617" s="221"/>
      <c r="AP617" s="218"/>
    </row>
    <row r="618" spans="1:42">
      <c r="A618" s="221"/>
      <c r="B618" s="221"/>
      <c r="C618" s="221"/>
      <c r="D618" s="221"/>
      <c r="E618" s="221"/>
      <c r="F618" s="221"/>
      <c r="G618" s="221"/>
      <c r="H618" s="221"/>
      <c r="I618" s="221"/>
      <c r="J618" s="221"/>
      <c r="K618" s="221"/>
      <c r="L618" s="221"/>
      <c r="M618" s="221"/>
      <c r="N618" s="243"/>
      <c r="O618" s="221"/>
      <c r="P618" s="221"/>
      <c r="Q618" s="221"/>
      <c r="R618" s="221"/>
      <c r="S618" s="221"/>
      <c r="T618" s="221"/>
      <c r="U618" s="221"/>
      <c r="V618" s="221"/>
      <c r="W618" s="221"/>
      <c r="X618" s="221"/>
      <c r="Y618" s="221"/>
      <c r="Z618" s="221"/>
      <c r="AA618" s="221"/>
      <c r="AB618" s="237"/>
      <c r="AC618" s="221"/>
      <c r="AD618" s="221"/>
      <c r="AE618" s="221"/>
      <c r="AF618" s="221"/>
      <c r="AG618" s="221"/>
      <c r="AH618" s="221"/>
      <c r="AI618" s="221"/>
      <c r="AN618" s="221"/>
      <c r="AP618" s="218"/>
    </row>
    <row r="619" spans="1:42">
      <c r="A619" s="221"/>
      <c r="B619" s="221"/>
      <c r="C619" s="221"/>
      <c r="D619" s="221"/>
      <c r="E619" s="221"/>
      <c r="F619" s="221"/>
      <c r="G619" s="221"/>
      <c r="H619" s="221"/>
      <c r="I619" s="221"/>
      <c r="J619" s="221"/>
      <c r="K619" s="221"/>
      <c r="L619" s="221"/>
      <c r="M619" s="221"/>
      <c r="N619" s="243"/>
      <c r="O619" s="221"/>
      <c r="P619" s="221"/>
      <c r="Q619" s="221"/>
      <c r="R619" s="221"/>
      <c r="S619" s="221"/>
      <c r="T619" s="221"/>
      <c r="U619" s="221"/>
      <c r="V619" s="221"/>
      <c r="W619" s="221"/>
      <c r="X619" s="221"/>
      <c r="Y619" s="221"/>
      <c r="Z619" s="221"/>
      <c r="AA619" s="221"/>
      <c r="AB619" s="237"/>
      <c r="AC619" s="221"/>
      <c r="AD619" s="221"/>
      <c r="AE619" s="221"/>
      <c r="AF619" s="221"/>
      <c r="AG619" s="221"/>
      <c r="AH619" s="221"/>
      <c r="AI619" s="221"/>
      <c r="AN619" s="221"/>
      <c r="AP619" s="218"/>
    </row>
    <row r="620" spans="1:42">
      <c r="A620" s="221"/>
      <c r="B620" s="221"/>
      <c r="C620" s="221"/>
      <c r="D620" s="221"/>
      <c r="E620" s="221"/>
      <c r="F620" s="221"/>
      <c r="G620" s="221"/>
      <c r="H620" s="221"/>
      <c r="I620" s="221"/>
      <c r="J620" s="221"/>
      <c r="K620" s="221"/>
      <c r="L620" s="221"/>
      <c r="M620" s="221"/>
      <c r="N620" s="243"/>
      <c r="O620" s="221"/>
      <c r="P620" s="221"/>
      <c r="Q620" s="221"/>
      <c r="R620" s="221"/>
      <c r="S620" s="221"/>
      <c r="T620" s="221"/>
      <c r="U620" s="221"/>
      <c r="V620" s="221"/>
      <c r="W620" s="221"/>
      <c r="X620" s="221"/>
      <c r="Y620" s="221"/>
      <c r="Z620" s="221"/>
      <c r="AA620" s="221"/>
      <c r="AB620" s="237"/>
      <c r="AC620" s="221"/>
      <c r="AD620" s="221"/>
      <c r="AE620" s="221"/>
      <c r="AF620" s="221"/>
      <c r="AG620" s="221"/>
      <c r="AH620" s="221"/>
      <c r="AI620" s="221"/>
      <c r="AN620" s="221"/>
      <c r="AP620" s="218"/>
    </row>
    <row r="621" spans="1:42">
      <c r="A621" s="221"/>
      <c r="B621" s="221"/>
      <c r="C621" s="221"/>
      <c r="D621" s="221"/>
      <c r="E621" s="221"/>
      <c r="F621" s="221"/>
      <c r="G621" s="221"/>
      <c r="H621" s="221"/>
      <c r="I621" s="221"/>
      <c r="J621" s="221"/>
      <c r="K621" s="221"/>
      <c r="L621" s="221"/>
      <c r="M621" s="221"/>
      <c r="N621" s="243"/>
      <c r="O621" s="221"/>
      <c r="P621" s="221"/>
      <c r="Q621" s="221"/>
      <c r="R621" s="221"/>
      <c r="S621" s="221"/>
      <c r="T621" s="221"/>
      <c r="U621" s="221"/>
      <c r="V621" s="221"/>
      <c r="W621" s="221"/>
      <c r="X621" s="221"/>
      <c r="Y621" s="221"/>
      <c r="Z621" s="221"/>
      <c r="AA621" s="221"/>
      <c r="AB621" s="237"/>
      <c r="AC621" s="221"/>
      <c r="AD621" s="221"/>
      <c r="AE621" s="221"/>
      <c r="AF621" s="221"/>
      <c r="AG621" s="221"/>
      <c r="AH621" s="221"/>
      <c r="AI621" s="221"/>
      <c r="AN621" s="221"/>
      <c r="AP621" s="218"/>
    </row>
    <row r="622" spans="1:42">
      <c r="A622" s="221"/>
      <c r="B622" s="221"/>
      <c r="C622" s="221"/>
      <c r="D622" s="221"/>
      <c r="E622" s="221"/>
      <c r="F622" s="221"/>
      <c r="G622" s="221"/>
      <c r="H622" s="221"/>
      <c r="I622" s="221"/>
      <c r="J622" s="221"/>
      <c r="K622" s="221"/>
      <c r="L622" s="221"/>
      <c r="M622" s="221"/>
      <c r="N622" s="243"/>
      <c r="O622" s="221"/>
      <c r="P622" s="221"/>
      <c r="Q622" s="221"/>
      <c r="R622" s="221"/>
      <c r="S622" s="221"/>
      <c r="T622" s="221"/>
      <c r="U622" s="221"/>
      <c r="V622" s="221"/>
      <c r="W622" s="221"/>
      <c r="X622" s="221"/>
      <c r="Y622" s="221"/>
      <c r="Z622" s="221"/>
      <c r="AA622" s="221"/>
      <c r="AB622" s="237"/>
      <c r="AC622" s="221"/>
      <c r="AD622" s="221"/>
      <c r="AE622" s="221"/>
      <c r="AF622" s="221"/>
      <c r="AG622" s="221"/>
      <c r="AH622" s="221"/>
      <c r="AI622" s="221"/>
      <c r="AN622" s="221"/>
      <c r="AP622" s="218"/>
    </row>
    <row r="623" spans="1:42">
      <c r="A623" s="221"/>
      <c r="B623" s="221"/>
      <c r="C623" s="221"/>
      <c r="D623" s="221"/>
      <c r="E623" s="221"/>
      <c r="F623" s="221"/>
      <c r="G623" s="221"/>
      <c r="H623" s="221"/>
      <c r="I623" s="221"/>
      <c r="J623" s="221"/>
      <c r="K623" s="221"/>
      <c r="L623" s="221"/>
      <c r="M623" s="221"/>
      <c r="N623" s="243"/>
      <c r="O623" s="221"/>
      <c r="P623" s="221"/>
      <c r="Q623" s="221"/>
      <c r="R623" s="221"/>
      <c r="S623" s="221"/>
      <c r="T623" s="221"/>
      <c r="U623" s="221"/>
      <c r="V623" s="221"/>
      <c r="W623" s="221"/>
      <c r="X623" s="221"/>
      <c r="Y623" s="221"/>
      <c r="Z623" s="221"/>
      <c r="AA623" s="221"/>
      <c r="AB623" s="237"/>
      <c r="AC623" s="221"/>
      <c r="AD623" s="221"/>
      <c r="AE623" s="221"/>
      <c r="AF623" s="221"/>
      <c r="AG623" s="221"/>
      <c r="AH623" s="221"/>
      <c r="AI623" s="221"/>
      <c r="AN623" s="221"/>
      <c r="AP623" s="218"/>
    </row>
    <row r="624" spans="1:42">
      <c r="A624" s="221"/>
      <c r="B624" s="221"/>
      <c r="C624" s="221"/>
      <c r="D624" s="221"/>
      <c r="E624" s="221"/>
      <c r="F624" s="221"/>
      <c r="G624" s="221"/>
      <c r="H624" s="221"/>
      <c r="I624" s="221"/>
      <c r="J624" s="221"/>
      <c r="K624" s="221"/>
      <c r="L624" s="221"/>
      <c r="M624" s="221"/>
      <c r="N624" s="243"/>
      <c r="O624" s="221"/>
      <c r="P624" s="221"/>
      <c r="Q624" s="221"/>
      <c r="R624" s="221"/>
      <c r="S624" s="221"/>
      <c r="T624" s="221"/>
      <c r="U624" s="221"/>
      <c r="V624" s="221"/>
      <c r="W624" s="221"/>
      <c r="X624" s="221"/>
      <c r="Y624" s="221"/>
      <c r="Z624" s="221"/>
      <c r="AA624" s="221"/>
      <c r="AB624" s="237"/>
      <c r="AC624" s="221"/>
      <c r="AD624" s="221"/>
      <c r="AE624" s="221"/>
      <c r="AF624" s="221"/>
      <c r="AG624" s="221"/>
      <c r="AH624" s="221"/>
      <c r="AI624" s="221"/>
      <c r="AN624" s="221"/>
      <c r="AP624" s="218"/>
    </row>
    <row r="625" spans="1:42">
      <c r="A625" s="221"/>
      <c r="B625" s="221"/>
      <c r="C625" s="221"/>
      <c r="D625" s="221"/>
      <c r="E625" s="221"/>
      <c r="F625" s="221"/>
      <c r="G625" s="221"/>
      <c r="H625" s="221"/>
      <c r="I625" s="221"/>
      <c r="J625" s="221"/>
      <c r="K625" s="221"/>
      <c r="L625" s="221"/>
      <c r="M625" s="221"/>
      <c r="N625" s="243"/>
      <c r="O625" s="221"/>
      <c r="P625" s="221"/>
      <c r="Q625" s="221"/>
      <c r="R625" s="221"/>
      <c r="S625" s="221"/>
      <c r="T625" s="221"/>
      <c r="U625" s="221"/>
      <c r="V625" s="221"/>
      <c r="W625" s="221"/>
      <c r="X625" s="221"/>
      <c r="Y625" s="221"/>
      <c r="Z625" s="221"/>
      <c r="AA625" s="221"/>
      <c r="AB625" s="237"/>
      <c r="AC625" s="221"/>
      <c r="AD625" s="221"/>
      <c r="AE625" s="221"/>
      <c r="AF625" s="221"/>
      <c r="AG625" s="221"/>
      <c r="AH625" s="221"/>
      <c r="AI625" s="221"/>
      <c r="AN625" s="221"/>
      <c r="AP625" s="218"/>
    </row>
    <row r="626" spans="1:42">
      <c r="A626" s="221"/>
      <c r="B626" s="221"/>
      <c r="C626" s="221"/>
      <c r="D626" s="221"/>
      <c r="E626" s="221"/>
      <c r="F626" s="221"/>
      <c r="G626" s="221"/>
      <c r="H626" s="221"/>
      <c r="I626" s="221"/>
      <c r="J626" s="221"/>
      <c r="K626" s="221"/>
      <c r="L626" s="221"/>
      <c r="M626" s="221"/>
      <c r="N626" s="243"/>
      <c r="O626" s="221"/>
      <c r="P626" s="221"/>
      <c r="Q626" s="221"/>
      <c r="R626" s="221"/>
      <c r="S626" s="221"/>
      <c r="T626" s="221"/>
      <c r="U626" s="221"/>
      <c r="V626" s="221"/>
      <c r="W626" s="221"/>
      <c r="X626" s="221"/>
      <c r="Y626" s="221"/>
      <c r="Z626" s="221"/>
      <c r="AA626" s="221"/>
      <c r="AB626" s="237"/>
      <c r="AC626" s="221"/>
      <c r="AD626" s="221"/>
      <c r="AE626" s="221"/>
      <c r="AF626" s="221"/>
      <c r="AG626" s="221"/>
      <c r="AH626" s="221"/>
      <c r="AI626" s="221"/>
      <c r="AN626" s="221"/>
      <c r="AP626" s="218"/>
    </row>
    <row r="627" spans="1:42">
      <c r="A627" s="221"/>
      <c r="B627" s="221"/>
      <c r="C627" s="221"/>
      <c r="D627" s="221"/>
      <c r="E627" s="221"/>
      <c r="F627" s="221"/>
      <c r="G627" s="221"/>
      <c r="H627" s="221"/>
      <c r="I627" s="221"/>
      <c r="J627" s="221"/>
      <c r="K627" s="221"/>
      <c r="L627" s="221"/>
      <c r="M627" s="221"/>
      <c r="N627" s="243"/>
      <c r="O627" s="221"/>
      <c r="P627" s="221"/>
      <c r="Q627" s="221"/>
      <c r="R627" s="221"/>
      <c r="S627" s="221"/>
      <c r="T627" s="221"/>
      <c r="U627" s="221"/>
      <c r="V627" s="221"/>
      <c r="W627" s="221"/>
      <c r="X627" s="221"/>
      <c r="Y627" s="221"/>
      <c r="Z627" s="221"/>
      <c r="AA627" s="221"/>
      <c r="AB627" s="237"/>
      <c r="AC627" s="221"/>
      <c r="AD627" s="221"/>
      <c r="AE627" s="221"/>
      <c r="AF627" s="221"/>
      <c r="AG627" s="221"/>
      <c r="AH627" s="221"/>
      <c r="AI627" s="221"/>
      <c r="AN627" s="221"/>
      <c r="AP627" s="218"/>
    </row>
    <row r="628" spans="1:42">
      <c r="A628" s="221"/>
      <c r="B628" s="221"/>
      <c r="C628" s="221"/>
      <c r="D628" s="221"/>
      <c r="E628" s="221"/>
      <c r="F628" s="221"/>
      <c r="G628" s="221"/>
      <c r="H628" s="221"/>
      <c r="I628" s="221"/>
      <c r="J628" s="221"/>
      <c r="K628" s="221"/>
      <c r="L628" s="221"/>
      <c r="M628" s="221"/>
      <c r="N628" s="243"/>
      <c r="O628" s="221"/>
      <c r="P628" s="221"/>
      <c r="Q628" s="221"/>
      <c r="R628" s="221"/>
      <c r="S628" s="221"/>
      <c r="T628" s="221"/>
      <c r="U628" s="221"/>
      <c r="V628" s="221"/>
      <c r="W628" s="221"/>
      <c r="X628" s="221"/>
      <c r="Y628" s="221"/>
      <c r="Z628" s="221"/>
      <c r="AA628" s="221"/>
      <c r="AB628" s="237"/>
      <c r="AC628" s="221"/>
      <c r="AD628" s="221"/>
      <c r="AE628" s="221"/>
      <c r="AF628" s="221"/>
      <c r="AG628" s="221"/>
      <c r="AH628" s="221"/>
      <c r="AI628" s="221"/>
      <c r="AN628" s="221"/>
      <c r="AP628" s="218"/>
    </row>
    <row r="629" spans="1:42">
      <c r="A629" s="221"/>
      <c r="B629" s="221"/>
      <c r="C629" s="221"/>
      <c r="D629" s="221"/>
      <c r="E629" s="221"/>
      <c r="F629" s="221"/>
      <c r="G629" s="221"/>
      <c r="H629" s="221"/>
      <c r="I629" s="221"/>
      <c r="J629" s="221"/>
      <c r="K629" s="221"/>
      <c r="L629" s="221"/>
      <c r="M629" s="221"/>
      <c r="N629" s="243"/>
      <c r="O629" s="221"/>
      <c r="P629" s="221"/>
      <c r="Q629" s="221"/>
      <c r="R629" s="221"/>
      <c r="S629" s="221"/>
      <c r="T629" s="221"/>
      <c r="U629" s="221"/>
      <c r="V629" s="221"/>
      <c r="W629" s="221"/>
      <c r="X629" s="221"/>
      <c r="Y629" s="221"/>
      <c r="Z629" s="221"/>
      <c r="AA629" s="221"/>
      <c r="AB629" s="237"/>
      <c r="AC629" s="221"/>
      <c r="AD629" s="221"/>
      <c r="AE629" s="221"/>
      <c r="AF629" s="221"/>
      <c r="AG629" s="221"/>
      <c r="AH629" s="221"/>
      <c r="AI629" s="221"/>
      <c r="AN629" s="221"/>
      <c r="AP629" s="218"/>
    </row>
    <row r="630" spans="1:42">
      <c r="A630" s="221"/>
      <c r="B630" s="221"/>
      <c r="C630" s="221"/>
      <c r="D630" s="221"/>
      <c r="E630" s="221"/>
      <c r="F630" s="221"/>
      <c r="G630" s="221"/>
      <c r="H630" s="221"/>
      <c r="I630" s="221"/>
      <c r="J630" s="221"/>
      <c r="K630" s="221"/>
      <c r="L630" s="221"/>
      <c r="M630" s="221"/>
      <c r="N630" s="243"/>
      <c r="O630" s="221"/>
      <c r="P630" s="221"/>
      <c r="Q630" s="221"/>
      <c r="R630" s="221"/>
      <c r="S630" s="221"/>
      <c r="T630" s="221"/>
      <c r="U630" s="221"/>
      <c r="V630" s="221"/>
      <c r="W630" s="221"/>
      <c r="X630" s="221"/>
      <c r="Y630" s="221"/>
      <c r="Z630" s="221"/>
      <c r="AA630" s="221"/>
      <c r="AB630" s="237"/>
      <c r="AC630" s="221"/>
      <c r="AD630" s="221"/>
      <c r="AE630" s="221"/>
      <c r="AF630" s="221"/>
      <c r="AG630" s="221"/>
      <c r="AH630" s="221"/>
      <c r="AI630" s="221"/>
      <c r="AN630" s="221"/>
      <c r="AP630" s="218"/>
    </row>
    <row r="631" spans="1:42">
      <c r="A631" s="221"/>
      <c r="B631" s="221"/>
      <c r="C631" s="221"/>
      <c r="D631" s="221"/>
      <c r="E631" s="221"/>
      <c r="F631" s="221"/>
      <c r="G631" s="221"/>
      <c r="H631" s="221"/>
      <c r="I631" s="221"/>
      <c r="J631" s="221"/>
      <c r="K631" s="221"/>
      <c r="L631" s="221"/>
      <c r="M631" s="221"/>
      <c r="N631" s="243"/>
      <c r="O631" s="221"/>
      <c r="P631" s="221"/>
      <c r="Q631" s="221"/>
      <c r="R631" s="221"/>
      <c r="S631" s="221"/>
      <c r="T631" s="221"/>
      <c r="U631" s="221"/>
      <c r="V631" s="221"/>
      <c r="W631" s="221"/>
      <c r="X631" s="221"/>
      <c r="Y631" s="221"/>
      <c r="Z631" s="221"/>
      <c r="AA631" s="221"/>
      <c r="AB631" s="237"/>
      <c r="AC631" s="221"/>
      <c r="AD631" s="221"/>
      <c r="AE631" s="221"/>
      <c r="AF631" s="221"/>
      <c r="AG631" s="221"/>
      <c r="AH631" s="221"/>
      <c r="AI631" s="221"/>
      <c r="AN631" s="221"/>
      <c r="AP631" s="218"/>
    </row>
    <row r="632" spans="1:42">
      <c r="A632" s="221"/>
      <c r="B632" s="221"/>
      <c r="C632" s="221"/>
      <c r="D632" s="221"/>
      <c r="E632" s="221"/>
      <c r="F632" s="221"/>
      <c r="G632" s="221"/>
      <c r="H632" s="221"/>
      <c r="I632" s="221"/>
      <c r="J632" s="221"/>
      <c r="K632" s="221"/>
      <c r="L632" s="221"/>
      <c r="M632" s="221"/>
      <c r="N632" s="243"/>
      <c r="O632" s="221"/>
      <c r="P632" s="221"/>
      <c r="Q632" s="221"/>
      <c r="R632" s="221"/>
      <c r="S632" s="221"/>
      <c r="T632" s="221"/>
      <c r="U632" s="221"/>
      <c r="V632" s="221"/>
      <c r="W632" s="221"/>
      <c r="X632" s="221"/>
      <c r="Y632" s="221"/>
      <c r="Z632" s="221"/>
      <c r="AA632" s="221"/>
      <c r="AB632" s="237"/>
      <c r="AC632" s="221"/>
      <c r="AD632" s="221"/>
      <c r="AE632" s="221"/>
      <c r="AF632" s="221"/>
      <c r="AG632" s="221"/>
      <c r="AH632" s="221"/>
      <c r="AI632" s="221"/>
      <c r="AN632" s="221"/>
      <c r="AP632" s="218"/>
    </row>
    <row r="633" spans="1:42">
      <c r="A633" s="221"/>
      <c r="B633" s="221"/>
      <c r="C633" s="221"/>
      <c r="D633" s="221"/>
      <c r="E633" s="221"/>
      <c r="F633" s="221"/>
      <c r="G633" s="221"/>
      <c r="H633" s="221"/>
      <c r="I633" s="221"/>
      <c r="J633" s="221"/>
      <c r="K633" s="221"/>
      <c r="L633" s="221"/>
      <c r="M633" s="221"/>
      <c r="N633" s="243"/>
      <c r="O633" s="221"/>
      <c r="P633" s="221"/>
      <c r="Q633" s="221"/>
      <c r="R633" s="221"/>
      <c r="S633" s="221"/>
      <c r="T633" s="221"/>
      <c r="U633" s="221"/>
      <c r="V633" s="221"/>
      <c r="W633" s="221"/>
      <c r="X633" s="221"/>
      <c r="Y633" s="221"/>
      <c r="Z633" s="221"/>
      <c r="AA633" s="221"/>
      <c r="AB633" s="237"/>
      <c r="AC633" s="221"/>
      <c r="AD633" s="221"/>
      <c r="AE633" s="221"/>
      <c r="AF633" s="221"/>
      <c r="AG633" s="221"/>
      <c r="AH633" s="221"/>
      <c r="AI633" s="221"/>
      <c r="AN633" s="221"/>
      <c r="AP633" s="218"/>
    </row>
    <row r="634" spans="1:42">
      <c r="A634" s="221"/>
      <c r="B634" s="221"/>
      <c r="C634" s="221"/>
      <c r="D634" s="221"/>
      <c r="E634" s="221"/>
      <c r="F634" s="221"/>
      <c r="G634" s="221"/>
      <c r="H634" s="221"/>
      <c r="I634" s="221"/>
      <c r="J634" s="221"/>
      <c r="K634" s="221"/>
      <c r="L634" s="221"/>
      <c r="M634" s="221"/>
      <c r="N634" s="243"/>
      <c r="O634" s="221"/>
      <c r="P634" s="221"/>
      <c r="Q634" s="221"/>
      <c r="R634" s="221"/>
      <c r="S634" s="221"/>
      <c r="T634" s="221"/>
      <c r="U634" s="221"/>
      <c r="V634" s="221"/>
      <c r="W634" s="221"/>
      <c r="X634" s="221"/>
      <c r="Y634" s="221"/>
      <c r="Z634" s="221"/>
      <c r="AA634" s="221"/>
      <c r="AB634" s="237"/>
      <c r="AC634" s="221"/>
      <c r="AD634" s="221"/>
      <c r="AE634" s="221"/>
      <c r="AF634" s="221"/>
      <c r="AG634" s="221"/>
      <c r="AH634" s="221"/>
      <c r="AI634" s="221"/>
      <c r="AN634" s="221"/>
      <c r="AP634" s="218"/>
    </row>
    <row r="635" spans="1:42">
      <c r="A635" s="221"/>
      <c r="B635" s="221"/>
      <c r="C635" s="221"/>
      <c r="D635" s="221"/>
      <c r="E635" s="221"/>
      <c r="F635" s="221"/>
      <c r="G635" s="221"/>
      <c r="H635" s="221"/>
      <c r="I635" s="221"/>
      <c r="J635" s="221"/>
      <c r="K635" s="221"/>
      <c r="L635" s="221"/>
      <c r="M635" s="221"/>
      <c r="N635" s="243"/>
      <c r="O635" s="221"/>
      <c r="P635" s="221"/>
      <c r="Q635" s="221"/>
      <c r="R635" s="221"/>
      <c r="S635" s="221"/>
      <c r="T635" s="221"/>
      <c r="U635" s="221"/>
      <c r="V635" s="221"/>
      <c r="W635" s="221"/>
      <c r="X635" s="221"/>
      <c r="Y635" s="221"/>
      <c r="Z635" s="221"/>
      <c r="AA635" s="221"/>
      <c r="AB635" s="237"/>
      <c r="AC635" s="221"/>
      <c r="AD635" s="221"/>
      <c r="AE635" s="221"/>
      <c r="AF635" s="221"/>
      <c r="AG635" s="221"/>
      <c r="AH635" s="221"/>
      <c r="AI635" s="221"/>
      <c r="AN635" s="221"/>
      <c r="AP635" s="218"/>
    </row>
    <row r="636" spans="1:42">
      <c r="A636" s="221"/>
      <c r="B636" s="221"/>
      <c r="C636" s="221"/>
      <c r="D636" s="221"/>
      <c r="E636" s="221"/>
      <c r="F636" s="221"/>
      <c r="G636" s="221"/>
      <c r="H636" s="221"/>
      <c r="I636" s="221"/>
      <c r="J636" s="221"/>
      <c r="K636" s="221"/>
      <c r="L636" s="221"/>
      <c r="M636" s="221"/>
      <c r="N636" s="243"/>
      <c r="O636" s="221"/>
      <c r="P636" s="221"/>
      <c r="Q636" s="221"/>
      <c r="R636" s="221"/>
      <c r="S636" s="221"/>
      <c r="T636" s="221"/>
      <c r="U636" s="221"/>
      <c r="V636" s="221"/>
      <c r="W636" s="221"/>
      <c r="X636" s="221"/>
      <c r="Y636" s="221"/>
      <c r="Z636" s="221"/>
      <c r="AA636" s="221"/>
      <c r="AB636" s="237"/>
      <c r="AC636" s="221"/>
      <c r="AD636" s="221"/>
      <c r="AE636" s="221"/>
      <c r="AF636" s="221"/>
      <c r="AG636" s="221"/>
      <c r="AH636" s="221"/>
      <c r="AI636" s="221"/>
      <c r="AN636" s="221"/>
      <c r="AP636" s="218"/>
    </row>
    <row r="637" spans="1:42">
      <c r="A637" s="221"/>
      <c r="B637" s="221"/>
      <c r="C637" s="221"/>
      <c r="D637" s="221"/>
      <c r="E637" s="221"/>
      <c r="F637" s="221"/>
      <c r="G637" s="221"/>
      <c r="H637" s="221"/>
      <c r="I637" s="221"/>
      <c r="J637" s="221"/>
      <c r="K637" s="221"/>
      <c r="L637" s="221"/>
      <c r="M637" s="221"/>
      <c r="N637" s="243"/>
      <c r="O637" s="221"/>
      <c r="P637" s="221"/>
      <c r="Q637" s="221"/>
      <c r="R637" s="221"/>
      <c r="S637" s="221"/>
      <c r="T637" s="221"/>
      <c r="U637" s="221"/>
      <c r="V637" s="221"/>
      <c r="W637" s="221"/>
      <c r="X637" s="221"/>
      <c r="Y637" s="221"/>
      <c r="Z637" s="221"/>
      <c r="AA637" s="221"/>
      <c r="AB637" s="237"/>
      <c r="AC637" s="221"/>
      <c r="AD637" s="221"/>
      <c r="AE637" s="221"/>
      <c r="AF637" s="221"/>
      <c r="AG637" s="221"/>
      <c r="AH637" s="221"/>
      <c r="AI637" s="221"/>
      <c r="AN637" s="221"/>
      <c r="AP637" s="218"/>
    </row>
    <row r="638" spans="1:42">
      <c r="A638" s="221"/>
      <c r="B638" s="221"/>
      <c r="C638" s="221"/>
      <c r="D638" s="221"/>
      <c r="E638" s="221"/>
      <c r="F638" s="221"/>
      <c r="G638" s="221"/>
      <c r="H638" s="221"/>
      <c r="I638" s="221"/>
      <c r="J638" s="221"/>
      <c r="K638" s="221"/>
      <c r="L638" s="221"/>
      <c r="M638" s="221"/>
      <c r="N638" s="243"/>
      <c r="O638" s="221"/>
      <c r="P638" s="221"/>
      <c r="Q638" s="221"/>
      <c r="R638" s="221"/>
      <c r="S638" s="221"/>
      <c r="T638" s="221"/>
      <c r="U638" s="221"/>
      <c r="V638" s="221"/>
      <c r="W638" s="221"/>
      <c r="X638" s="221"/>
      <c r="Y638" s="221"/>
      <c r="Z638" s="221"/>
      <c r="AA638" s="221"/>
      <c r="AB638" s="237"/>
      <c r="AC638" s="221"/>
      <c r="AD638" s="221"/>
      <c r="AE638" s="221"/>
      <c r="AF638" s="221"/>
      <c r="AG638" s="221"/>
      <c r="AH638" s="221"/>
      <c r="AI638" s="221"/>
      <c r="AN638" s="221"/>
      <c r="AP638" s="218"/>
    </row>
    <row r="639" spans="1:42">
      <c r="A639" s="221"/>
      <c r="B639" s="221"/>
      <c r="C639" s="221"/>
      <c r="D639" s="221"/>
      <c r="E639" s="221"/>
      <c r="F639" s="221"/>
      <c r="G639" s="221"/>
      <c r="H639" s="221"/>
      <c r="I639" s="221"/>
      <c r="J639" s="221"/>
      <c r="K639" s="221"/>
      <c r="L639" s="221"/>
      <c r="M639" s="221"/>
      <c r="N639" s="243"/>
      <c r="O639" s="221"/>
      <c r="P639" s="221"/>
      <c r="Q639" s="221"/>
      <c r="R639" s="221"/>
      <c r="S639" s="221"/>
      <c r="T639" s="221"/>
      <c r="U639" s="221"/>
      <c r="V639" s="221"/>
      <c r="W639" s="221"/>
      <c r="X639" s="221"/>
      <c r="Y639" s="221"/>
      <c r="Z639" s="221"/>
      <c r="AA639" s="221"/>
      <c r="AB639" s="237"/>
      <c r="AC639" s="221"/>
      <c r="AD639" s="221"/>
      <c r="AE639" s="221"/>
      <c r="AF639" s="221"/>
      <c r="AG639" s="221"/>
      <c r="AH639" s="221"/>
      <c r="AI639" s="221"/>
      <c r="AN639" s="221"/>
      <c r="AP639" s="218"/>
    </row>
    <row r="640" spans="1:42">
      <c r="A640" s="221"/>
      <c r="B640" s="221"/>
      <c r="C640" s="221"/>
      <c r="D640" s="221"/>
      <c r="E640" s="221"/>
      <c r="F640" s="221"/>
      <c r="G640" s="221"/>
      <c r="H640" s="221"/>
      <c r="I640" s="221"/>
      <c r="J640" s="221"/>
      <c r="K640" s="221"/>
      <c r="L640" s="221"/>
      <c r="M640" s="221"/>
      <c r="N640" s="243"/>
      <c r="O640" s="221"/>
      <c r="P640" s="221"/>
      <c r="Q640" s="221"/>
      <c r="R640" s="221"/>
      <c r="S640" s="221"/>
      <c r="T640" s="221"/>
      <c r="U640" s="221"/>
      <c r="V640" s="221"/>
      <c r="W640" s="221"/>
      <c r="X640" s="221"/>
      <c r="Y640" s="221"/>
      <c r="Z640" s="221"/>
      <c r="AA640" s="221"/>
      <c r="AB640" s="237"/>
      <c r="AC640" s="221"/>
      <c r="AD640" s="221"/>
      <c r="AE640" s="221"/>
      <c r="AF640" s="221"/>
      <c r="AG640" s="221"/>
      <c r="AH640" s="221"/>
      <c r="AI640" s="221"/>
      <c r="AN640" s="221"/>
      <c r="AP640" s="218"/>
    </row>
    <row r="641" spans="1:42">
      <c r="A641" s="221"/>
      <c r="B641" s="221"/>
      <c r="C641" s="221"/>
      <c r="D641" s="221"/>
      <c r="E641" s="221"/>
      <c r="F641" s="221"/>
      <c r="G641" s="221"/>
      <c r="H641" s="221"/>
      <c r="I641" s="221"/>
      <c r="J641" s="221"/>
      <c r="K641" s="221"/>
      <c r="L641" s="221"/>
      <c r="M641" s="221"/>
      <c r="N641" s="243"/>
      <c r="O641" s="221"/>
      <c r="P641" s="221"/>
      <c r="Q641" s="221"/>
      <c r="R641" s="221"/>
      <c r="S641" s="221"/>
      <c r="T641" s="221"/>
      <c r="U641" s="221"/>
      <c r="V641" s="221"/>
      <c r="W641" s="221"/>
      <c r="X641" s="221"/>
      <c r="Y641" s="221"/>
      <c r="Z641" s="221"/>
      <c r="AA641" s="221"/>
      <c r="AB641" s="237"/>
      <c r="AC641" s="221"/>
      <c r="AD641" s="221"/>
      <c r="AE641" s="221"/>
      <c r="AF641" s="221"/>
      <c r="AG641" s="221"/>
      <c r="AH641" s="221"/>
      <c r="AI641" s="221"/>
      <c r="AN641" s="221"/>
      <c r="AP641" s="218"/>
    </row>
    <row r="642" spans="1:42">
      <c r="A642" s="221"/>
      <c r="B642" s="221"/>
      <c r="C642" s="221"/>
      <c r="D642" s="221"/>
      <c r="E642" s="221"/>
      <c r="F642" s="221"/>
      <c r="G642" s="221"/>
      <c r="H642" s="221"/>
      <c r="I642" s="221"/>
      <c r="J642" s="221"/>
      <c r="K642" s="221"/>
      <c r="L642" s="221"/>
      <c r="M642" s="221"/>
      <c r="N642" s="243"/>
      <c r="O642" s="221"/>
      <c r="P642" s="221"/>
      <c r="Q642" s="221"/>
      <c r="R642" s="221"/>
      <c r="S642" s="221"/>
      <c r="T642" s="221"/>
      <c r="U642" s="221"/>
      <c r="V642" s="221"/>
      <c r="W642" s="221"/>
      <c r="X642" s="221"/>
      <c r="Y642" s="221"/>
      <c r="Z642" s="221"/>
      <c r="AA642" s="221"/>
      <c r="AB642" s="237"/>
      <c r="AC642" s="221"/>
      <c r="AD642" s="221"/>
      <c r="AE642" s="221"/>
      <c r="AF642" s="221"/>
      <c r="AG642" s="221"/>
      <c r="AH642" s="221"/>
      <c r="AI642" s="221"/>
      <c r="AN642" s="221"/>
      <c r="AP642" s="218"/>
    </row>
    <row r="643" spans="1:42">
      <c r="A643" s="221"/>
      <c r="B643" s="221"/>
      <c r="C643" s="221"/>
      <c r="D643" s="221"/>
      <c r="E643" s="221"/>
      <c r="F643" s="221"/>
      <c r="G643" s="221"/>
      <c r="H643" s="221"/>
      <c r="I643" s="221"/>
      <c r="J643" s="221"/>
      <c r="K643" s="221"/>
      <c r="L643" s="221"/>
      <c r="M643" s="221"/>
      <c r="N643" s="243"/>
      <c r="O643" s="221"/>
      <c r="P643" s="221"/>
      <c r="Q643" s="221"/>
      <c r="R643" s="221"/>
      <c r="S643" s="221"/>
      <c r="T643" s="221"/>
      <c r="U643" s="221"/>
      <c r="V643" s="221"/>
      <c r="W643" s="221"/>
      <c r="X643" s="221"/>
      <c r="Y643" s="221"/>
      <c r="Z643" s="221"/>
      <c r="AA643" s="221"/>
      <c r="AB643" s="237"/>
      <c r="AC643" s="221"/>
      <c r="AD643" s="221"/>
      <c r="AE643" s="221"/>
      <c r="AF643" s="221"/>
      <c r="AG643" s="221"/>
      <c r="AH643" s="221"/>
      <c r="AI643" s="221"/>
      <c r="AN643" s="221"/>
      <c r="AP643" s="218"/>
    </row>
    <row r="644" spans="1:42">
      <c r="A644" s="221"/>
      <c r="B644" s="221"/>
      <c r="C644" s="221"/>
      <c r="D644" s="221"/>
      <c r="E644" s="221"/>
      <c r="F644" s="221"/>
      <c r="G644" s="221"/>
      <c r="H644" s="221"/>
      <c r="I644" s="221"/>
      <c r="J644" s="221"/>
      <c r="K644" s="221"/>
      <c r="L644" s="221"/>
      <c r="M644" s="221"/>
      <c r="N644" s="243"/>
      <c r="O644" s="221"/>
      <c r="P644" s="221"/>
      <c r="Q644" s="221"/>
      <c r="R644" s="221"/>
      <c r="S644" s="221"/>
      <c r="T644" s="221"/>
      <c r="U644" s="221"/>
      <c r="V644" s="221"/>
      <c r="W644" s="221"/>
      <c r="X644" s="221"/>
      <c r="Y644" s="221"/>
      <c r="Z644" s="221"/>
      <c r="AA644" s="221"/>
      <c r="AB644" s="237"/>
      <c r="AC644" s="221"/>
      <c r="AD644" s="221"/>
      <c r="AE644" s="221"/>
      <c r="AF644" s="221"/>
      <c r="AG644" s="221"/>
      <c r="AH644" s="221"/>
      <c r="AI644" s="221"/>
      <c r="AN644" s="221"/>
      <c r="AP644" s="218"/>
    </row>
    <row r="645" spans="1:42">
      <c r="A645" s="221"/>
      <c r="B645" s="221"/>
      <c r="C645" s="221"/>
      <c r="D645" s="221"/>
      <c r="E645" s="221"/>
      <c r="F645" s="221"/>
      <c r="G645" s="221"/>
      <c r="H645" s="221"/>
      <c r="I645" s="221"/>
      <c r="J645" s="221"/>
      <c r="K645" s="221"/>
      <c r="L645" s="221"/>
      <c r="M645" s="221"/>
      <c r="N645" s="243"/>
      <c r="O645" s="221"/>
      <c r="P645" s="221"/>
      <c r="Q645" s="221"/>
      <c r="R645" s="221"/>
      <c r="S645" s="221"/>
      <c r="T645" s="221"/>
      <c r="U645" s="221"/>
      <c r="V645" s="221"/>
      <c r="W645" s="221"/>
      <c r="X645" s="221"/>
      <c r="Y645" s="221"/>
      <c r="Z645" s="221"/>
      <c r="AA645" s="221"/>
      <c r="AB645" s="237"/>
      <c r="AC645" s="221"/>
      <c r="AD645" s="221"/>
      <c r="AE645" s="221"/>
      <c r="AF645" s="221"/>
      <c r="AG645" s="221"/>
      <c r="AH645" s="221"/>
      <c r="AI645" s="221"/>
      <c r="AN645" s="221"/>
      <c r="AP645" s="218"/>
    </row>
    <row r="646" spans="1:42">
      <c r="A646" s="221"/>
      <c r="B646" s="221"/>
      <c r="C646" s="221"/>
      <c r="D646" s="221"/>
      <c r="E646" s="221"/>
      <c r="F646" s="221"/>
      <c r="G646" s="221"/>
      <c r="H646" s="221"/>
      <c r="I646" s="221"/>
      <c r="J646" s="221"/>
      <c r="K646" s="221"/>
      <c r="L646" s="221"/>
      <c r="M646" s="221"/>
      <c r="N646" s="243"/>
      <c r="O646" s="221"/>
      <c r="P646" s="221"/>
      <c r="Q646" s="221"/>
      <c r="R646" s="221"/>
      <c r="S646" s="221"/>
      <c r="T646" s="221"/>
      <c r="U646" s="221"/>
      <c r="V646" s="221"/>
      <c r="W646" s="221"/>
      <c r="X646" s="221"/>
      <c r="Y646" s="221"/>
      <c r="Z646" s="221"/>
      <c r="AA646" s="221"/>
      <c r="AB646" s="237"/>
      <c r="AC646" s="221"/>
      <c r="AD646" s="221"/>
      <c r="AE646" s="221"/>
      <c r="AF646" s="221"/>
      <c r="AG646" s="221"/>
      <c r="AH646" s="221"/>
      <c r="AI646" s="221"/>
      <c r="AN646" s="221"/>
      <c r="AP646" s="218"/>
    </row>
    <row r="647" spans="1:42">
      <c r="A647" s="221"/>
      <c r="B647" s="221"/>
      <c r="C647" s="221"/>
      <c r="D647" s="221"/>
      <c r="E647" s="221"/>
      <c r="F647" s="221"/>
      <c r="G647" s="221"/>
      <c r="H647" s="221"/>
      <c r="I647" s="221"/>
      <c r="J647" s="221"/>
      <c r="K647" s="221"/>
      <c r="L647" s="221"/>
      <c r="M647" s="221"/>
      <c r="N647" s="243"/>
      <c r="O647" s="221"/>
      <c r="P647" s="221"/>
      <c r="Q647" s="221"/>
      <c r="R647" s="221"/>
      <c r="S647" s="221"/>
      <c r="T647" s="221"/>
      <c r="U647" s="221"/>
      <c r="V647" s="221"/>
      <c r="W647" s="221"/>
      <c r="X647" s="221"/>
      <c r="Y647" s="221"/>
      <c r="Z647" s="221"/>
      <c r="AA647" s="221"/>
      <c r="AB647" s="237"/>
      <c r="AC647" s="221"/>
      <c r="AD647" s="221"/>
      <c r="AE647" s="221"/>
      <c r="AF647" s="221"/>
      <c r="AG647" s="221"/>
      <c r="AH647" s="221"/>
      <c r="AI647" s="221"/>
      <c r="AN647" s="221"/>
      <c r="AP647" s="218"/>
    </row>
    <row r="648" spans="1:42">
      <c r="A648" s="221"/>
      <c r="B648" s="221"/>
      <c r="C648" s="221"/>
      <c r="D648" s="221"/>
      <c r="E648" s="221"/>
      <c r="F648" s="221"/>
      <c r="G648" s="221"/>
      <c r="H648" s="221"/>
      <c r="I648" s="221"/>
      <c r="J648" s="221"/>
      <c r="K648" s="221"/>
      <c r="L648" s="221"/>
      <c r="M648" s="221"/>
      <c r="N648" s="243"/>
      <c r="O648" s="221"/>
      <c r="P648" s="221"/>
      <c r="Q648" s="221"/>
      <c r="R648" s="221"/>
      <c r="S648" s="221"/>
      <c r="T648" s="221"/>
      <c r="U648" s="221"/>
      <c r="V648" s="221"/>
      <c r="W648" s="221"/>
      <c r="X648" s="221"/>
      <c r="Y648" s="221"/>
      <c r="Z648" s="221"/>
      <c r="AA648" s="221"/>
      <c r="AB648" s="237"/>
      <c r="AC648" s="221"/>
      <c r="AD648" s="221"/>
      <c r="AE648" s="221"/>
      <c r="AF648" s="221"/>
      <c r="AG648" s="221"/>
      <c r="AH648" s="221"/>
      <c r="AI648" s="221"/>
      <c r="AN648" s="221"/>
      <c r="AP648" s="218"/>
    </row>
    <row r="649" spans="1:42">
      <c r="A649" s="221"/>
      <c r="B649" s="221"/>
      <c r="C649" s="221"/>
      <c r="D649" s="221"/>
      <c r="E649" s="221"/>
      <c r="F649" s="221"/>
      <c r="G649" s="221"/>
      <c r="H649" s="221"/>
      <c r="I649" s="221"/>
      <c r="J649" s="221"/>
      <c r="K649" s="221"/>
      <c r="L649" s="221"/>
      <c r="M649" s="221"/>
      <c r="N649" s="243"/>
      <c r="O649" s="221"/>
      <c r="P649" s="221"/>
      <c r="Q649" s="221"/>
      <c r="R649" s="221"/>
      <c r="S649" s="221"/>
      <c r="T649" s="221"/>
      <c r="U649" s="221"/>
      <c r="V649" s="221"/>
      <c r="W649" s="221"/>
      <c r="X649" s="221"/>
      <c r="Y649" s="221"/>
      <c r="Z649" s="221"/>
      <c r="AA649" s="221"/>
      <c r="AB649" s="237"/>
      <c r="AC649" s="221"/>
      <c r="AD649" s="221"/>
      <c r="AE649" s="221"/>
      <c r="AF649" s="221"/>
      <c r="AG649" s="221"/>
      <c r="AH649" s="221"/>
      <c r="AI649" s="221"/>
      <c r="AN649" s="221"/>
      <c r="AP649" s="218"/>
    </row>
    <row r="650" spans="1:42">
      <c r="A650" s="221"/>
      <c r="B650" s="221"/>
      <c r="C650" s="221"/>
      <c r="D650" s="221"/>
      <c r="E650" s="221"/>
      <c r="F650" s="221"/>
      <c r="G650" s="221"/>
      <c r="H650" s="221"/>
      <c r="I650" s="221"/>
      <c r="J650" s="221"/>
      <c r="K650" s="221"/>
      <c r="L650" s="221"/>
      <c r="M650" s="221"/>
      <c r="N650" s="243"/>
      <c r="O650" s="221"/>
      <c r="P650" s="221"/>
      <c r="Q650" s="221"/>
      <c r="R650" s="221"/>
      <c r="S650" s="221"/>
      <c r="T650" s="221"/>
      <c r="U650" s="221"/>
      <c r="V650" s="221"/>
      <c r="W650" s="221"/>
      <c r="X650" s="221"/>
      <c r="Y650" s="221"/>
      <c r="Z650" s="221"/>
      <c r="AA650" s="221"/>
      <c r="AB650" s="237"/>
      <c r="AC650" s="221"/>
      <c r="AD650" s="221"/>
      <c r="AE650" s="221"/>
      <c r="AF650" s="221"/>
      <c r="AG650" s="221"/>
      <c r="AH650" s="221"/>
      <c r="AI650" s="221"/>
      <c r="AN650" s="221"/>
      <c r="AP650" s="218"/>
    </row>
    <row r="651" spans="1:42">
      <c r="A651" s="221"/>
      <c r="B651" s="221"/>
      <c r="C651" s="221"/>
      <c r="D651" s="221"/>
      <c r="E651" s="221"/>
      <c r="F651" s="221"/>
      <c r="G651" s="221"/>
      <c r="H651" s="221"/>
      <c r="I651" s="221"/>
      <c r="J651" s="221"/>
      <c r="K651" s="221"/>
      <c r="L651" s="221"/>
      <c r="M651" s="221"/>
      <c r="N651" s="243"/>
      <c r="O651" s="221"/>
      <c r="P651" s="221"/>
      <c r="Q651" s="221"/>
      <c r="R651" s="221"/>
      <c r="S651" s="221"/>
      <c r="T651" s="221"/>
      <c r="U651" s="221"/>
      <c r="V651" s="221"/>
      <c r="W651" s="221"/>
      <c r="X651" s="221"/>
      <c r="Y651" s="221"/>
      <c r="Z651" s="221"/>
      <c r="AA651" s="221"/>
      <c r="AB651" s="237"/>
      <c r="AC651" s="221"/>
      <c r="AD651" s="221"/>
      <c r="AE651" s="221"/>
      <c r="AF651" s="221"/>
      <c r="AG651" s="221"/>
      <c r="AH651" s="221"/>
      <c r="AI651" s="221"/>
      <c r="AN651" s="221"/>
      <c r="AP651" s="218"/>
    </row>
    <row r="652" spans="1:42">
      <c r="A652" s="221"/>
      <c r="B652" s="221"/>
      <c r="C652" s="221"/>
      <c r="D652" s="221"/>
      <c r="E652" s="221"/>
      <c r="F652" s="221"/>
      <c r="G652" s="221"/>
      <c r="H652" s="221"/>
      <c r="I652" s="221"/>
      <c r="J652" s="221"/>
      <c r="K652" s="221"/>
      <c r="L652" s="221"/>
      <c r="M652" s="221"/>
      <c r="N652" s="243"/>
      <c r="O652" s="221"/>
      <c r="P652" s="221"/>
      <c r="Q652" s="221"/>
      <c r="R652" s="221"/>
      <c r="S652" s="221"/>
      <c r="T652" s="221"/>
      <c r="U652" s="221"/>
      <c r="V652" s="221"/>
      <c r="W652" s="221"/>
      <c r="X652" s="221"/>
      <c r="Y652" s="221"/>
      <c r="Z652" s="221"/>
      <c r="AA652" s="221"/>
      <c r="AB652" s="237"/>
      <c r="AC652" s="221"/>
      <c r="AD652" s="221"/>
      <c r="AE652" s="221"/>
      <c r="AF652" s="221"/>
      <c r="AG652" s="221"/>
      <c r="AH652" s="221"/>
      <c r="AI652" s="221"/>
      <c r="AN652" s="221"/>
      <c r="AP652" s="218"/>
    </row>
    <row r="653" spans="1:42">
      <c r="A653" s="221"/>
      <c r="B653" s="221"/>
      <c r="C653" s="221"/>
      <c r="D653" s="221"/>
      <c r="E653" s="221"/>
      <c r="F653" s="221"/>
      <c r="G653" s="221"/>
      <c r="H653" s="221"/>
      <c r="I653" s="221"/>
      <c r="J653" s="221"/>
      <c r="K653" s="221"/>
      <c r="L653" s="221"/>
      <c r="M653" s="221"/>
      <c r="N653" s="243"/>
      <c r="O653" s="221"/>
      <c r="P653" s="221"/>
      <c r="Q653" s="221"/>
      <c r="R653" s="221"/>
      <c r="S653" s="221"/>
      <c r="T653" s="221"/>
      <c r="U653" s="221"/>
      <c r="V653" s="221"/>
      <c r="W653" s="221"/>
      <c r="X653" s="221"/>
      <c r="Y653" s="221"/>
      <c r="Z653" s="221"/>
      <c r="AA653" s="221"/>
      <c r="AB653" s="237"/>
      <c r="AC653" s="221"/>
      <c r="AD653" s="221"/>
      <c r="AE653" s="221"/>
      <c r="AF653" s="221"/>
      <c r="AG653" s="221"/>
      <c r="AH653" s="221"/>
      <c r="AI653" s="221"/>
      <c r="AN653" s="221"/>
      <c r="AP653" s="218"/>
    </row>
    <row r="654" spans="1:42">
      <c r="A654" s="221"/>
      <c r="B654" s="221"/>
      <c r="C654" s="221"/>
      <c r="D654" s="221"/>
      <c r="E654" s="221"/>
      <c r="F654" s="221"/>
      <c r="G654" s="221"/>
      <c r="H654" s="221"/>
      <c r="I654" s="221"/>
      <c r="J654" s="221"/>
      <c r="K654" s="221"/>
      <c r="L654" s="221"/>
      <c r="M654" s="221"/>
      <c r="N654" s="243"/>
      <c r="O654" s="221"/>
      <c r="P654" s="221"/>
      <c r="Q654" s="221"/>
      <c r="R654" s="221"/>
      <c r="S654" s="221"/>
      <c r="T654" s="221"/>
      <c r="U654" s="221"/>
      <c r="V654" s="221"/>
      <c r="W654" s="221"/>
      <c r="X654" s="221"/>
      <c r="Y654" s="221"/>
      <c r="Z654" s="221"/>
      <c r="AA654" s="221"/>
      <c r="AB654" s="237"/>
      <c r="AC654" s="221"/>
      <c r="AD654" s="221"/>
      <c r="AE654" s="221"/>
      <c r="AF654" s="221"/>
      <c r="AG654" s="221"/>
      <c r="AH654" s="221"/>
      <c r="AI654" s="221"/>
      <c r="AN654" s="221"/>
      <c r="AP654" s="218"/>
    </row>
    <row r="655" spans="1:42">
      <c r="A655" s="221"/>
      <c r="B655" s="221"/>
      <c r="C655" s="221"/>
      <c r="D655" s="221"/>
      <c r="E655" s="221"/>
      <c r="F655" s="221"/>
      <c r="G655" s="221"/>
      <c r="H655" s="221"/>
      <c r="I655" s="221"/>
      <c r="J655" s="221"/>
      <c r="K655" s="221"/>
      <c r="L655" s="221"/>
      <c r="M655" s="221"/>
      <c r="N655" s="243"/>
      <c r="O655" s="221"/>
      <c r="P655" s="221"/>
      <c r="Q655" s="221"/>
      <c r="R655" s="221"/>
      <c r="S655" s="221"/>
      <c r="T655" s="221"/>
      <c r="U655" s="221"/>
      <c r="V655" s="221"/>
      <c r="W655" s="221"/>
      <c r="X655" s="221"/>
      <c r="Y655" s="221"/>
      <c r="Z655" s="221"/>
      <c r="AA655" s="221"/>
      <c r="AB655" s="237"/>
      <c r="AC655" s="221"/>
      <c r="AD655" s="221"/>
      <c r="AE655" s="221"/>
      <c r="AF655" s="221"/>
      <c r="AG655" s="221"/>
      <c r="AH655" s="221"/>
      <c r="AI655" s="221"/>
      <c r="AN655" s="221"/>
      <c r="AP655" s="218"/>
    </row>
    <row r="656" spans="1:42">
      <c r="A656" s="221"/>
      <c r="B656" s="221"/>
      <c r="C656" s="221"/>
      <c r="D656" s="221"/>
      <c r="E656" s="221"/>
      <c r="F656" s="221"/>
      <c r="G656" s="221"/>
      <c r="H656" s="221"/>
      <c r="I656" s="221"/>
      <c r="J656" s="221"/>
      <c r="K656" s="221"/>
      <c r="L656" s="221"/>
      <c r="M656" s="221"/>
      <c r="N656" s="243"/>
      <c r="O656" s="221"/>
      <c r="P656" s="221"/>
      <c r="Q656" s="221"/>
      <c r="R656" s="221"/>
      <c r="S656" s="221"/>
      <c r="T656" s="221"/>
      <c r="U656" s="221"/>
      <c r="V656" s="221"/>
      <c r="W656" s="221"/>
      <c r="X656" s="221"/>
      <c r="Y656" s="221"/>
      <c r="Z656" s="221"/>
      <c r="AA656" s="221"/>
      <c r="AB656" s="237"/>
      <c r="AC656" s="221"/>
      <c r="AD656" s="221"/>
      <c r="AE656" s="221"/>
      <c r="AF656" s="221"/>
      <c r="AG656" s="221"/>
      <c r="AH656" s="221"/>
      <c r="AI656" s="221"/>
      <c r="AN656" s="221"/>
      <c r="AP656" s="218"/>
    </row>
    <row r="657" spans="1:42">
      <c r="A657" s="221"/>
      <c r="B657" s="221"/>
      <c r="C657" s="221"/>
      <c r="D657" s="221"/>
      <c r="E657" s="221"/>
      <c r="F657" s="221"/>
      <c r="G657" s="221"/>
      <c r="H657" s="221"/>
      <c r="I657" s="221"/>
      <c r="J657" s="221"/>
      <c r="K657" s="221"/>
      <c r="L657" s="221"/>
      <c r="M657" s="221"/>
      <c r="N657" s="243"/>
      <c r="O657" s="221"/>
      <c r="P657" s="221"/>
      <c r="Q657" s="221"/>
      <c r="R657" s="221"/>
      <c r="S657" s="221"/>
      <c r="T657" s="221"/>
      <c r="U657" s="221"/>
      <c r="V657" s="221"/>
      <c r="W657" s="221"/>
      <c r="X657" s="221"/>
      <c r="Y657" s="221"/>
      <c r="Z657" s="221"/>
      <c r="AA657" s="221"/>
      <c r="AB657" s="237"/>
      <c r="AC657" s="221"/>
      <c r="AD657" s="221"/>
      <c r="AE657" s="221"/>
      <c r="AF657" s="221"/>
      <c r="AG657" s="221"/>
      <c r="AH657" s="221"/>
      <c r="AI657" s="221"/>
      <c r="AN657" s="221"/>
      <c r="AP657" s="218"/>
    </row>
    <row r="658" spans="1:42">
      <c r="A658" s="221"/>
      <c r="B658" s="221"/>
      <c r="C658" s="221"/>
      <c r="D658" s="221"/>
      <c r="E658" s="221"/>
      <c r="F658" s="221"/>
      <c r="G658" s="221"/>
      <c r="H658" s="221"/>
      <c r="I658" s="221"/>
      <c r="J658" s="221"/>
      <c r="K658" s="221"/>
      <c r="L658" s="221"/>
      <c r="M658" s="221"/>
      <c r="N658" s="243"/>
      <c r="O658" s="221"/>
      <c r="P658" s="221"/>
      <c r="Q658" s="221"/>
      <c r="R658" s="221"/>
      <c r="S658" s="221"/>
      <c r="T658" s="221"/>
      <c r="U658" s="221"/>
      <c r="V658" s="221"/>
      <c r="W658" s="221"/>
      <c r="X658" s="221"/>
      <c r="Y658" s="221"/>
      <c r="Z658" s="221"/>
      <c r="AA658" s="221"/>
      <c r="AB658" s="237"/>
      <c r="AC658" s="221"/>
      <c r="AD658" s="221"/>
      <c r="AE658" s="221"/>
      <c r="AF658" s="221"/>
      <c r="AG658" s="221"/>
      <c r="AH658" s="221"/>
      <c r="AI658" s="221"/>
      <c r="AN658" s="221"/>
      <c r="AP658" s="218"/>
    </row>
    <row r="659" spans="1:42">
      <c r="A659" s="221"/>
      <c r="B659" s="221"/>
      <c r="C659" s="221"/>
      <c r="D659" s="221"/>
      <c r="E659" s="221"/>
      <c r="F659" s="221"/>
      <c r="G659" s="221"/>
      <c r="H659" s="221"/>
      <c r="I659" s="221"/>
      <c r="J659" s="221"/>
      <c r="K659" s="221"/>
      <c r="L659" s="221"/>
      <c r="M659" s="221"/>
      <c r="N659" s="243"/>
      <c r="O659" s="221"/>
      <c r="P659" s="221"/>
      <c r="Q659" s="221"/>
      <c r="R659" s="221"/>
      <c r="S659" s="221"/>
      <c r="T659" s="221"/>
      <c r="U659" s="221"/>
      <c r="V659" s="221"/>
      <c r="W659" s="221"/>
      <c r="X659" s="221"/>
      <c r="Y659" s="221"/>
      <c r="Z659" s="221"/>
      <c r="AA659" s="221"/>
      <c r="AB659" s="237"/>
      <c r="AC659" s="221"/>
      <c r="AD659" s="221"/>
      <c r="AE659" s="221"/>
      <c r="AF659" s="221"/>
      <c r="AG659" s="221"/>
      <c r="AH659" s="221"/>
      <c r="AI659" s="221"/>
      <c r="AN659" s="221"/>
      <c r="AP659" s="218"/>
    </row>
    <row r="660" spans="1:42">
      <c r="A660" s="221"/>
      <c r="B660" s="221"/>
      <c r="C660" s="221"/>
      <c r="D660" s="221"/>
      <c r="E660" s="221"/>
      <c r="F660" s="221"/>
      <c r="G660" s="221"/>
      <c r="H660" s="221"/>
      <c r="I660" s="221"/>
      <c r="J660" s="221"/>
      <c r="K660" s="221"/>
      <c r="L660" s="221"/>
      <c r="M660" s="221"/>
      <c r="N660" s="243"/>
      <c r="O660" s="221"/>
      <c r="P660" s="221"/>
      <c r="Q660" s="221"/>
      <c r="R660" s="221"/>
      <c r="S660" s="221"/>
      <c r="T660" s="221"/>
      <c r="U660" s="221"/>
      <c r="V660" s="221"/>
      <c r="W660" s="221"/>
      <c r="X660" s="221"/>
      <c r="Y660" s="221"/>
      <c r="Z660" s="221"/>
      <c r="AA660" s="221"/>
      <c r="AB660" s="237"/>
      <c r="AC660" s="221"/>
      <c r="AD660" s="221"/>
      <c r="AE660" s="221"/>
      <c r="AF660" s="221"/>
      <c r="AG660" s="221"/>
      <c r="AH660" s="221"/>
      <c r="AI660" s="221"/>
      <c r="AN660" s="221"/>
      <c r="AP660" s="218"/>
    </row>
    <row r="661" spans="1:42">
      <c r="A661" s="221"/>
      <c r="B661" s="221"/>
      <c r="C661" s="221"/>
      <c r="D661" s="221"/>
      <c r="E661" s="221"/>
      <c r="F661" s="221"/>
      <c r="G661" s="221"/>
      <c r="H661" s="221"/>
      <c r="I661" s="221"/>
      <c r="J661" s="221"/>
      <c r="K661" s="221"/>
      <c r="L661" s="221"/>
      <c r="M661" s="221"/>
      <c r="N661" s="243"/>
      <c r="O661" s="221"/>
      <c r="P661" s="221"/>
      <c r="Q661" s="221"/>
      <c r="R661" s="221"/>
      <c r="S661" s="221"/>
      <c r="T661" s="221"/>
      <c r="U661" s="221"/>
      <c r="V661" s="221"/>
      <c r="W661" s="221"/>
      <c r="X661" s="221"/>
      <c r="Y661" s="221"/>
      <c r="Z661" s="221"/>
      <c r="AA661" s="221"/>
      <c r="AB661" s="237"/>
      <c r="AC661" s="221"/>
      <c r="AD661" s="221"/>
      <c r="AE661" s="221"/>
      <c r="AF661" s="221"/>
      <c r="AG661" s="221"/>
      <c r="AH661" s="221"/>
      <c r="AI661" s="221"/>
      <c r="AN661" s="221"/>
      <c r="AP661" s="218"/>
    </row>
    <row r="662" spans="1:42">
      <c r="A662" s="221"/>
      <c r="B662" s="221"/>
      <c r="C662" s="221"/>
      <c r="D662" s="221"/>
      <c r="E662" s="221"/>
      <c r="F662" s="221"/>
      <c r="G662" s="221"/>
      <c r="H662" s="221"/>
      <c r="I662" s="221"/>
      <c r="J662" s="221"/>
      <c r="K662" s="221"/>
      <c r="L662" s="221"/>
      <c r="M662" s="221"/>
      <c r="N662" s="243"/>
      <c r="O662" s="221"/>
      <c r="P662" s="221"/>
      <c r="Q662" s="221"/>
      <c r="R662" s="221"/>
      <c r="S662" s="221"/>
      <c r="T662" s="221"/>
      <c r="U662" s="221"/>
      <c r="V662" s="221"/>
      <c r="W662" s="221"/>
      <c r="X662" s="221"/>
      <c r="Y662" s="221"/>
      <c r="Z662" s="221"/>
      <c r="AA662" s="221"/>
      <c r="AB662" s="237"/>
      <c r="AC662" s="221"/>
      <c r="AD662" s="221"/>
      <c r="AE662" s="221"/>
      <c r="AF662" s="221"/>
      <c r="AG662" s="221"/>
      <c r="AH662" s="221"/>
      <c r="AI662" s="221"/>
      <c r="AN662" s="221"/>
      <c r="AP662" s="218"/>
    </row>
    <row r="663" spans="1:42">
      <c r="A663" s="221"/>
      <c r="B663" s="221"/>
      <c r="C663" s="221"/>
      <c r="D663" s="221"/>
      <c r="E663" s="221"/>
      <c r="F663" s="221"/>
      <c r="G663" s="221"/>
      <c r="H663" s="221"/>
      <c r="I663" s="221"/>
      <c r="J663" s="221"/>
      <c r="K663" s="221"/>
      <c r="L663" s="221"/>
      <c r="M663" s="221"/>
      <c r="N663" s="243"/>
      <c r="O663" s="221"/>
      <c r="P663" s="221"/>
      <c r="Q663" s="221"/>
      <c r="R663" s="221"/>
      <c r="S663" s="221"/>
      <c r="T663" s="221"/>
      <c r="U663" s="221"/>
      <c r="V663" s="221"/>
      <c r="W663" s="221"/>
      <c r="X663" s="221"/>
      <c r="Y663" s="221"/>
      <c r="Z663" s="221"/>
      <c r="AA663" s="221"/>
      <c r="AB663" s="237"/>
      <c r="AC663" s="221"/>
      <c r="AD663" s="221"/>
      <c r="AE663" s="221"/>
      <c r="AF663" s="221"/>
      <c r="AG663" s="221"/>
      <c r="AH663" s="221"/>
      <c r="AI663" s="221"/>
      <c r="AN663" s="221"/>
      <c r="AP663" s="218"/>
    </row>
    <row r="664" spans="1:42">
      <c r="A664" s="221"/>
      <c r="B664" s="221"/>
      <c r="C664" s="221"/>
      <c r="D664" s="221"/>
      <c r="E664" s="221"/>
      <c r="F664" s="221"/>
      <c r="G664" s="221"/>
      <c r="H664" s="221"/>
      <c r="I664" s="221"/>
      <c r="J664" s="221"/>
      <c r="K664" s="221"/>
      <c r="L664" s="221"/>
      <c r="M664" s="221"/>
      <c r="N664" s="243"/>
      <c r="O664" s="221"/>
      <c r="P664" s="221"/>
      <c r="Q664" s="221"/>
      <c r="R664" s="221"/>
      <c r="S664" s="221"/>
      <c r="T664" s="221"/>
      <c r="U664" s="221"/>
      <c r="V664" s="221"/>
      <c r="W664" s="221"/>
      <c r="X664" s="221"/>
      <c r="Y664" s="221"/>
      <c r="Z664" s="221"/>
      <c r="AA664" s="221"/>
      <c r="AB664" s="237"/>
      <c r="AC664" s="221"/>
      <c r="AD664" s="221"/>
      <c r="AE664" s="221"/>
      <c r="AF664" s="221"/>
      <c r="AG664" s="221"/>
      <c r="AH664" s="221"/>
      <c r="AI664" s="221"/>
      <c r="AN664" s="221"/>
      <c r="AP664" s="218"/>
    </row>
    <row r="665" spans="1:42">
      <c r="A665" s="221"/>
      <c r="B665" s="221"/>
      <c r="C665" s="221"/>
      <c r="D665" s="221"/>
      <c r="E665" s="221"/>
      <c r="F665" s="221"/>
      <c r="G665" s="221"/>
      <c r="H665" s="221"/>
      <c r="I665" s="221"/>
      <c r="J665" s="221"/>
      <c r="K665" s="221"/>
      <c r="L665" s="221"/>
      <c r="M665" s="221"/>
      <c r="N665" s="243"/>
      <c r="O665" s="221"/>
      <c r="P665" s="221"/>
      <c r="Q665" s="221"/>
      <c r="R665" s="221"/>
      <c r="S665" s="221"/>
      <c r="T665" s="221"/>
      <c r="U665" s="221"/>
      <c r="V665" s="221"/>
      <c r="W665" s="221"/>
      <c r="X665" s="221"/>
      <c r="Y665" s="221"/>
      <c r="Z665" s="221"/>
      <c r="AA665" s="221"/>
      <c r="AB665" s="237"/>
      <c r="AC665" s="221"/>
      <c r="AD665" s="221"/>
      <c r="AE665" s="221"/>
      <c r="AF665" s="221"/>
      <c r="AG665" s="221"/>
      <c r="AH665" s="221"/>
      <c r="AI665" s="221"/>
      <c r="AN665" s="221"/>
      <c r="AP665" s="218"/>
    </row>
    <row r="666" spans="1:42">
      <c r="A666" s="221"/>
      <c r="B666" s="221"/>
      <c r="C666" s="221"/>
      <c r="D666" s="221"/>
      <c r="E666" s="221"/>
      <c r="F666" s="221"/>
      <c r="G666" s="221"/>
      <c r="H666" s="221"/>
      <c r="I666" s="221"/>
      <c r="J666" s="221"/>
      <c r="K666" s="221"/>
      <c r="L666" s="221"/>
      <c r="M666" s="221"/>
      <c r="N666" s="243"/>
      <c r="O666" s="221"/>
      <c r="P666" s="221"/>
      <c r="Q666" s="221"/>
      <c r="R666" s="221"/>
      <c r="S666" s="221"/>
      <c r="T666" s="221"/>
      <c r="U666" s="221"/>
      <c r="V666" s="221"/>
      <c r="W666" s="221"/>
      <c r="X666" s="221"/>
      <c r="Y666" s="221"/>
      <c r="Z666" s="221"/>
      <c r="AA666" s="221"/>
      <c r="AB666" s="237"/>
      <c r="AC666" s="221"/>
      <c r="AD666" s="221"/>
      <c r="AE666" s="221"/>
      <c r="AF666" s="221"/>
      <c r="AG666" s="221"/>
      <c r="AH666" s="221"/>
      <c r="AI666" s="221"/>
      <c r="AN666" s="221"/>
      <c r="AP666" s="218"/>
    </row>
    <row r="667" spans="1:42">
      <c r="A667" s="221"/>
      <c r="B667" s="221"/>
      <c r="C667" s="221"/>
      <c r="D667" s="221"/>
      <c r="E667" s="221"/>
      <c r="F667" s="221"/>
      <c r="G667" s="221"/>
      <c r="H667" s="221"/>
      <c r="I667" s="221"/>
      <c r="J667" s="221"/>
      <c r="K667" s="221"/>
      <c r="L667" s="221"/>
      <c r="M667" s="221"/>
      <c r="N667" s="243"/>
      <c r="O667" s="221"/>
      <c r="P667" s="221"/>
      <c r="Q667" s="221"/>
      <c r="R667" s="221"/>
      <c r="S667" s="221"/>
      <c r="T667" s="221"/>
      <c r="U667" s="221"/>
      <c r="V667" s="221"/>
      <c r="W667" s="221"/>
      <c r="X667" s="221"/>
      <c r="Y667" s="221"/>
      <c r="Z667" s="221"/>
      <c r="AA667" s="221"/>
      <c r="AB667" s="237"/>
      <c r="AC667" s="221"/>
      <c r="AD667" s="221"/>
      <c r="AE667" s="221"/>
      <c r="AF667" s="221"/>
      <c r="AG667" s="221"/>
      <c r="AH667" s="221"/>
      <c r="AI667" s="221"/>
      <c r="AN667" s="221"/>
      <c r="AP667" s="218"/>
    </row>
    <row r="668" spans="1:42">
      <c r="A668" s="221"/>
      <c r="B668" s="221"/>
      <c r="C668" s="221"/>
      <c r="D668" s="221"/>
      <c r="E668" s="221"/>
      <c r="F668" s="221"/>
      <c r="G668" s="221"/>
      <c r="H668" s="221"/>
      <c r="I668" s="221"/>
      <c r="J668" s="221"/>
      <c r="K668" s="221"/>
      <c r="L668" s="221"/>
      <c r="M668" s="221"/>
      <c r="N668" s="243"/>
      <c r="O668" s="221"/>
      <c r="P668" s="221"/>
      <c r="Q668" s="221"/>
      <c r="R668" s="221"/>
      <c r="S668" s="221"/>
      <c r="T668" s="221"/>
      <c r="U668" s="221"/>
      <c r="V668" s="221"/>
      <c r="W668" s="221"/>
      <c r="X668" s="221"/>
      <c r="Y668" s="221"/>
      <c r="Z668" s="221"/>
      <c r="AA668" s="221"/>
      <c r="AB668" s="237"/>
      <c r="AC668" s="221"/>
      <c r="AD668" s="221"/>
      <c r="AE668" s="221"/>
      <c r="AF668" s="221"/>
      <c r="AG668" s="221"/>
      <c r="AH668" s="221"/>
      <c r="AI668" s="221"/>
      <c r="AN668" s="221"/>
      <c r="AP668" s="218"/>
    </row>
    <row r="669" spans="1:42">
      <c r="A669" s="221"/>
      <c r="B669" s="221"/>
      <c r="C669" s="221"/>
      <c r="D669" s="221"/>
      <c r="E669" s="221"/>
      <c r="F669" s="221"/>
      <c r="G669" s="221"/>
      <c r="H669" s="221"/>
      <c r="I669" s="221"/>
      <c r="J669" s="221"/>
      <c r="K669" s="221"/>
      <c r="L669" s="221"/>
      <c r="M669" s="221"/>
      <c r="N669" s="243"/>
      <c r="O669" s="221"/>
      <c r="P669" s="221"/>
      <c r="Q669" s="221"/>
      <c r="R669" s="221"/>
      <c r="S669" s="221"/>
      <c r="T669" s="221"/>
      <c r="U669" s="221"/>
      <c r="V669" s="221"/>
      <c r="W669" s="221"/>
      <c r="X669" s="221"/>
      <c r="Y669" s="221"/>
      <c r="Z669" s="221"/>
      <c r="AA669" s="221"/>
      <c r="AB669" s="237"/>
      <c r="AC669" s="221"/>
      <c r="AD669" s="221"/>
      <c r="AE669" s="221"/>
      <c r="AF669" s="221"/>
      <c r="AG669" s="221"/>
      <c r="AH669" s="221"/>
      <c r="AI669" s="221"/>
      <c r="AN669" s="221"/>
      <c r="AP669" s="218"/>
    </row>
    <row r="670" spans="1:42">
      <c r="A670" s="221"/>
      <c r="B670" s="221"/>
      <c r="C670" s="221"/>
      <c r="D670" s="221"/>
      <c r="E670" s="221"/>
      <c r="F670" s="221"/>
      <c r="G670" s="221"/>
      <c r="H670" s="221"/>
      <c r="I670" s="221"/>
      <c r="J670" s="221"/>
      <c r="K670" s="221"/>
      <c r="L670" s="221"/>
      <c r="M670" s="221"/>
      <c r="N670" s="243"/>
      <c r="O670" s="221"/>
      <c r="P670" s="221"/>
      <c r="Q670" s="221"/>
      <c r="R670" s="221"/>
      <c r="S670" s="221"/>
      <c r="T670" s="221"/>
      <c r="U670" s="221"/>
      <c r="V670" s="221"/>
      <c r="W670" s="221"/>
      <c r="X670" s="221"/>
      <c r="Y670" s="221"/>
      <c r="Z670" s="221"/>
      <c r="AA670" s="221"/>
      <c r="AB670" s="237"/>
      <c r="AC670" s="221"/>
      <c r="AD670" s="221"/>
      <c r="AE670" s="221"/>
      <c r="AF670" s="221"/>
      <c r="AG670" s="221"/>
      <c r="AH670" s="221"/>
      <c r="AI670" s="221"/>
      <c r="AN670" s="221"/>
      <c r="AP670" s="218"/>
    </row>
    <row r="671" spans="1:42">
      <c r="A671" s="221"/>
      <c r="B671" s="221"/>
      <c r="C671" s="221"/>
      <c r="D671" s="221"/>
      <c r="E671" s="221"/>
      <c r="F671" s="221"/>
      <c r="G671" s="221"/>
      <c r="H671" s="221"/>
      <c r="I671" s="221"/>
      <c r="J671" s="221"/>
      <c r="K671" s="221"/>
      <c r="L671" s="221"/>
      <c r="M671" s="221"/>
      <c r="N671" s="243"/>
      <c r="O671" s="221"/>
      <c r="P671" s="221"/>
      <c r="Q671" s="221"/>
      <c r="R671" s="221"/>
      <c r="S671" s="221"/>
      <c r="T671" s="221"/>
      <c r="U671" s="221"/>
      <c r="V671" s="221"/>
      <c r="W671" s="221"/>
      <c r="X671" s="221"/>
      <c r="Y671" s="221"/>
      <c r="Z671" s="221"/>
      <c r="AA671" s="221"/>
      <c r="AB671" s="237"/>
      <c r="AC671" s="221"/>
      <c r="AD671" s="221"/>
      <c r="AE671" s="221"/>
      <c r="AF671" s="221"/>
      <c r="AG671" s="221"/>
      <c r="AH671" s="221"/>
      <c r="AI671" s="221"/>
      <c r="AN671" s="221"/>
      <c r="AP671" s="218"/>
    </row>
    <row r="672" spans="1:42">
      <c r="A672" s="221"/>
      <c r="B672" s="221"/>
      <c r="C672" s="221"/>
      <c r="D672" s="221"/>
      <c r="E672" s="221"/>
      <c r="F672" s="221"/>
      <c r="G672" s="221"/>
      <c r="H672" s="221"/>
      <c r="I672" s="221"/>
      <c r="J672" s="221"/>
      <c r="K672" s="221"/>
      <c r="L672" s="221"/>
      <c r="M672" s="221"/>
      <c r="N672" s="243"/>
      <c r="O672" s="221"/>
      <c r="P672" s="221"/>
      <c r="Q672" s="221"/>
      <c r="R672" s="221"/>
      <c r="S672" s="221"/>
      <c r="T672" s="221"/>
      <c r="U672" s="221"/>
      <c r="V672" s="221"/>
      <c r="W672" s="221"/>
      <c r="X672" s="221"/>
      <c r="Y672" s="221"/>
      <c r="Z672" s="221"/>
      <c r="AA672" s="221"/>
      <c r="AB672" s="237"/>
      <c r="AC672" s="221"/>
      <c r="AD672" s="221"/>
      <c r="AE672" s="221"/>
      <c r="AF672" s="221"/>
      <c r="AG672" s="221"/>
      <c r="AH672" s="221"/>
      <c r="AI672" s="221"/>
      <c r="AN672" s="221"/>
      <c r="AP672" s="218"/>
    </row>
    <row r="673" spans="1:42">
      <c r="A673" s="221"/>
      <c r="B673" s="221"/>
      <c r="C673" s="221"/>
      <c r="D673" s="221"/>
      <c r="E673" s="221"/>
      <c r="F673" s="221"/>
      <c r="G673" s="221"/>
      <c r="H673" s="221"/>
      <c r="I673" s="221"/>
      <c r="J673" s="221"/>
      <c r="K673" s="221"/>
      <c r="L673" s="221"/>
      <c r="M673" s="221"/>
      <c r="N673" s="243"/>
      <c r="O673" s="221"/>
      <c r="P673" s="221"/>
      <c r="Q673" s="221"/>
      <c r="R673" s="221"/>
      <c r="S673" s="221"/>
      <c r="T673" s="221"/>
      <c r="U673" s="221"/>
      <c r="V673" s="221"/>
      <c r="W673" s="221"/>
      <c r="X673" s="221"/>
      <c r="Y673" s="221"/>
      <c r="Z673" s="221"/>
      <c r="AA673" s="221"/>
      <c r="AB673" s="237"/>
      <c r="AC673" s="221"/>
      <c r="AD673" s="221"/>
      <c r="AE673" s="221"/>
      <c r="AF673" s="221"/>
      <c r="AG673" s="221"/>
      <c r="AH673" s="221"/>
      <c r="AI673" s="221"/>
      <c r="AN673" s="221"/>
      <c r="AP673" s="218"/>
    </row>
    <row r="674" spans="1:42">
      <c r="A674" s="221"/>
      <c r="B674" s="221"/>
      <c r="C674" s="221"/>
      <c r="D674" s="221"/>
      <c r="E674" s="221"/>
      <c r="F674" s="221"/>
      <c r="G674" s="221"/>
      <c r="H674" s="221"/>
      <c r="I674" s="221"/>
      <c r="J674" s="221"/>
      <c r="K674" s="221"/>
      <c r="L674" s="221"/>
      <c r="M674" s="221"/>
      <c r="N674" s="243"/>
      <c r="O674" s="221"/>
      <c r="P674" s="221"/>
      <c r="Q674" s="221"/>
      <c r="R674" s="221"/>
      <c r="S674" s="221"/>
      <c r="T674" s="221"/>
      <c r="U674" s="221"/>
      <c r="V674" s="221"/>
      <c r="W674" s="221"/>
      <c r="X674" s="221"/>
      <c r="Y674" s="221"/>
      <c r="Z674" s="221"/>
      <c r="AA674" s="221"/>
      <c r="AB674" s="237"/>
      <c r="AC674" s="221"/>
      <c r="AD674" s="221"/>
      <c r="AE674" s="221"/>
      <c r="AF674" s="221"/>
      <c r="AG674" s="221"/>
      <c r="AH674" s="221"/>
      <c r="AI674" s="221"/>
      <c r="AN674" s="221"/>
      <c r="AP674" s="218"/>
    </row>
    <row r="675" spans="1:42">
      <c r="A675" s="221"/>
      <c r="B675" s="221"/>
      <c r="C675" s="221"/>
      <c r="D675" s="221"/>
      <c r="E675" s="221"/>
      <c r="F675" s="221"/>
      <c r="G675" s="221"/>
      <c r="H675" s="221"/>
      <c r="I675" s="221"/>
      <c r="J675" s="221"/>
      <c r="K675" s="221"/>
      <c r="L675" s="221"/>
      <c r="M675" s="221"/>
      <c r="N675" s="243"/>
      <c r="O675" s="221"/>
      <c r="P675" s="221"/>
      <c r="Q675" s="221"/>
      <c r="R675" s="221"/>
      <c r="S675" s="221"/>
      <c r="T675" s="221"/>
      <c r="U675" s="221"/>
      <c r="V675" s="221"/>
      <c r="W675" s="221"/>
      <c r="X675" s="221"/>
      <c r="Y675" s="221"/>
      <c r="Z675" s="221"/>
      <c r="AA675" s="221"/>
      <c r="AB675" s="237"/>
      <c r="AC675" s="221"/>
      <c r="AD675" s="221"/>
      <c r="AE675" s="221"/>
      <c r="AF675" s="221"/>
      <c r="AG675" s="221"/>
      <c r="AH675" s="221"/>
      <c r="AI675" s="221"/>
      <c r="AN675" s="221"/>
      <c r="AP675" s="218"/>
    </row>
    <row r="676" spans="1:42">
      <c r="A676" s="221"/>
      <c r="B676" s="221"/>
      <c r="C676" s="221"/>
      <c r="D676" s="221"/>
      <c r="E676" s="221"/>
      <c r="F676" s="221"/>
      <c r="G676" s="221"/>
      <c r="H676" s="221"/>
      <c r="I676" s="221"/>
      <c r="J676" s="221"/>
      <c r="K676" s="221"/>
      <c r="L676" s="221"/>
      <c r="M676" s="221"/>
      <c r="N676" s="243"/>
      <c r="O676" s="221"/>
      <c r="P676" s="221"/>
      <c r="Q676" s="221"/>
      <c r="R676" s="221"/>
      <c r="S676" s="221"/>
      <c r="T676" s="221"/>
      <c r="U676" s="221"/>
      <c r="V676" s="221"/>
      <c r="W676" s="221"/>
      <c r="X676" s="221"/>
      <c r="Y676" s="221"/>
      <c r="Z676" s="221"/>
      <c r="AA676" s="221"/>
      <c r="AB676" s="237"/>
      <c r="AC676" s="221"/>
      <c r="AD676" s="221"/>
      <c r="AE676" s="221"/>
      <c r="AF676" s="221"/>
      <c r="AG676" s="221"/>
      <c r="AH676" s="221"/>
      <c r="AI676" s="221"/>
      <c r="AN676" s="221"/>
      <c r="AP676" s="218"/>
    </row>
    <row r="677" spans="1:42">
      <c r="A677" s="221"/>
      <c r="B677" s="221"/>
      <c r="C677" s="221"/>
      <c r="D677" s="221"/>
      <c r="E677" s="221"/>
      <c r="F677" s="221"/>
      <c r="G677" s="221"/>
      <c r="H677" s="221"/>
      <c r="I677" s="221"/>
      <c r="J677" s="221"/>
      <c r="K677" s="221"/>
      <c r="L677" s="221"/>
      <c r="M677" s="221"/>
      <c r="N677" s="243"/>
      <c r="O677" s="221"/>
      <c r="P677" s="221"/>
      <c r="Q677" s="221"/>
      <c r="R677" s="221"/>
      <c r="S677" s="221"/>
      <c r="T677" s="221"/>
      <c r="U677" s="221"/>
      <c r="V677" s="221"/>
      <c r="W677" s="221"/>
      <c r="X677" s="221"/>
      <c r="Y677" s="221"/>
      <c r="Z677" s="221"/>
      <c r="AA677" s="221"/>
      <c r="AB677" s="237"/>
      <c r="AC677" s="221"/>
      <c r="AD677" s="221"/>
      <c r="AE677" s="221"/>
      <c r="AF677" s="221"/>
      <c r="AG677" s="221"/>
      <c r="AH677" s="221"/>
      <c r="AI677" s="221"/>
      <c r="AN677" s="221"/>
      <c r="AP677" s="218"/>
    </row>
    <row r="678" spans="1:42">
      <c r="A678" s="221"/>
      <c r="B678" s="221"/>
      <c r="C678" s="221"/>
      <c r="D678" s="221"/>
      <c r="E678" s="221"/>
      <c r="F678" s="221"/>
      <c r="G678" s="221"/>
      <c r="H678" s="221"/>
      <c r="I678" s="221"/>
      <c r="J678" s="221"/>
      <c r="K678" s="221"/>
      <c r="L678" s="221"/>
      <c r="M678" s="221"/>
      <c r="N678" s="243"/>
      <c r="O678" s="221"/>
      <c r="P678" s="221"/>
      <c r="Q678" s="221"/>
      <c r="R678" s="221"/>
      <c r="S678" s="221"/>
      <c r="T678" s="221"/>
      <c r="U678" s="221"/>
      <c r="V678" s="221"/>
      <c r="W678" s="221"/>
      <c r="X678" s="221"/>
      <c r="Y678" s="221"/>
      <c r="Z678" s="221"/>
      <c r="AA678" s="221"/>
      <c r="AB678" s="237"/>
      <c r="AC678" s="221"/>
      <c r="AD678" s="221"/>
      <c r="AE678" s="221"/>
      <c r="AF678" s="221"/>
      <c r="AG678" s="221"/>
      <c r="AH678" s="221"/>
      <c r="AI678" s="221"/>
      <c r="AN678" s="221"/>
      <c r="AP678" s="218"/>
    </row>
    <row r="679" spans="1:42">
      <c r="A679" s="221"/>
      <c r="B679" s="221"/>
      <c r="C679" s="221"/>
      <c r="D679" s="221"/>
      <c r="E679" s="221"/>
      <c r="F679" s="221"/>
      <c r="G679" s="221"/>
      <c r="H679" s="221"/>
      <c r="I679" s="221"/>
      <c r="J679" s="221"/>
      <c r="K679" s="221"/>
      <c r="L679" s="221"/>
      <c r="M679" s="221"/>
      <c r="N679" s="243"/>
      <c r="O679" s="221"/>
      <c r="P679" s="221"/>
      <c r="Q679" s="221"/>
      <c r="R679" s="221"/>
      <c r="S679" s="221"/>
      <c r="T679" s="221"/>
      <c r="U679" s="221"/>
      <c r="V679" s="221"/>
      <c r="W679" s="221"/>
      <c r="X679" s="221"/>
      <c r="Y679" s="221"/>
      <c r="Z679" s="221"/>
      <c r="AA679" s="221"/>
      <c r="AB679" s="237"/>
      <c r="AC679" s="221"/>
      <c r="AD679" s="221"/>
      <c r="AE679" s="221"/>
      <c r="AF679" s="221"/>
      <c r="AG679" s="221"/>
      <c r="AH679" s="221"/>
      <c r="AI679" s="221"/>
      <c r="AN679" s="221"/>
      <c r="AP679" s="218"/>
    </row>
    <row r="680" spans="1:42">
      <c r="A680" s="221"/>
      <c r="B680" s="221"/>
      <c r="C680" s="221"/>
      <c r="D680" s="221"/>
      <c r="E680" s="221"/>
      <c r="F680" s="221"/>
      <c r="G680" s="221"/>
      <c r="H680" s="221"/>
      <c r="I680" s="221"/>
      <c r="J680" s="221"/>
      <c r="K680" s="221"/>
      <c r="L680" s="221"/>
      <c r="M680" s="221"/>
      <c r="N680" s="243"/>
      <c r="O680" s="221"/>
      <c r="P680" s="221"/>
      <c r="Q680" s="221"/>
      <c r="R680" s="221"/>
      <c r="S680" s="221"/>
      <c r="T680" s="221"/>
      <c r="U680" s="221"/>
      <c r="V680" s="221"/>
      <c r="W680" s="221"/>
      <c r="X680" s="221"/>
      <c r="Y680" s="221"/>
      <c r="Z680" s="221"/>
      <c r="AA680" s="221"/>
      <c r="AB680" s="237"/>
      <c r="AC680" s="221"/>
      <c r="AD680" s="221"/>
      <c r="AE680" s="221"/>
      <c r="AF680" s="221"/>
      <c r="AG680" s="221"/>
      <c r="AH680" s="221"/>
      <c r="AI680" s="221"/>
      <c r="AN680" s="221"/>
      <c r="AP680" s="218"/>
    </row>
    <row r="681" spans="1:42">
      <c r="A681" s="221"/>
      <c r="B681" s="221"/>
      <c r="C681" s="221"/>
      <c r="D681" s="221"/>
      <c r="E681" s="221"/>
      <c r="F681" s="221"/>
      <c r="G681" s="221"/>
      <c r="H681" s="221"/>
      <c r="I681" s="221"/>
      <c r="J681" s="221"/>
      <c r="K681" s="221"/>
      <c r="L681" s="221"/>
      <c r="M681" s="221"/>
      <c r="N681" s="243"/>
      <c r="O681" s="221"/>
      <c r="P681" s="221"/>
      <c r="Q681" s="221"/>
      <c r="R681" s="221"/>
      <c r="S681" s="221"/>
      <c r="T681" s="221"/>
      <c r="U681" s="221"/>
      <c r="V681" s="221"/>
      <c r="W681" s="221"/>
      <c r="X681" s="221"/>
      <c r="Y681" s="221"/>
      <c r="Z681" s="221"/>
      <c r="AA681" s="221"/>
      <c r="AB681" s="237"/>
      <c r="AC681" s="221"/>
      <c r="AD681" s="221"/>
      <c r="AE681" s="221"/>
      <c r="AF681" s="221"/>
      <c r="AG681" s="221"/>
      <c r="AH681" s="221"/>
      <c r="AI681" s="221"/>
      <c r="AN681" s="221"/>
      <c r="AP681" s="218"/>
    </row>
    <row r="682" spans="1:42">
      <c r="A682" s="221"/>
      <c r="B682" s="221"/>
      <c r="C682" s="221"/>
      <c r="D682" s="221"/>
      <c r="E682" s="221"/>
      <c r="F682" s="221"/>
      <c r="G682" s="221"/>
      <c r="H682" s="221"/>
      <c r="I682" s="221"/>
      <c r="J682" s="221"/>
      <c r="K682" s="221"/>
      <c r="L682" s="221"/>
      <c r="M682" s="221"/>
      <c r="N682" s="243"/>
      <c r="O682" s="221"/>
      <c r="P682" s="221"/>
      <c r="Q682" s="221"/>
      <c r="R682" s="221"/>
      <c r="S682" s="221"/>
      <c r="T682" s="221"/>
      <c r="U682" s="221"/>
      <c r="V682" s="221"/>
      <c r="W682" s="221"/>
      <c r="X682" s="221"/>
      <c r="Y682" s="221"/>
      <c r="Z682" s="221"/>
      <c r="AA682" s="221"/>
      <c r="AB682" s="237"/>
      <c r="AC682" s="221"/>
      <c r="AD682" s="221"/>
      <c r="AE682" s="221"/>
      <c r="AF682" s="221"/>
      <c r="AG682" s="221"/>
      <c r="AH682" s="221"/>
      <c r="AI682" s="221"/>
      <c r="AN682" s="221"/>
      <c r="AP682" s="218"/>
    </row>
    <row r="683" spans="1:42">
      <c r="A683" s="221"/>
      <c r="B683" s="221"/>
      <c r="C683" s="221"/>
      <c r="D683" s="221"/>
      <c r="E683" s="221"/>
      <c r="F683" s="221"/>
      <c r="G683" s="221"/>
      <c r="H683" s="221"/>
      <c r="I683" s="221"/>
      <c r="J683" s="221"/>
      <c r="K683" s="221"/>
      <c r="L683" s="221"/>
      <c r="M683" s="221"/>
      <c r="N683" s="243"/>
      <c r="O683" s="221"/>
      <c r="P683" s="221"/>
      <c r="Q683" s="221"/>
      <c r="R683" s="221"/>
      <c r="S683" s="221"/>
      <c r="T683" s="221"/>
      <c r="U683" s="221"/>
      <c r="V683" s="221"/>
      <c r="W683" s="221"/>
      <c r="X683" s="221"/>
      <c r="Y683" s="221"/>
      <c r="Z683" s="221"/>
      <c r="AA683" s="221"/>
      <c r="AB683" s="237"/>
      <c r="AC683" s="221"/>
      <c r="AD683" s="221"/>
      <c r="AE683" s="221"/>
      <c r="AF683" s="221"/>
      <c r="AG683" s="221"/>
      <c r="AH683" s="221"/>
      <c r="AI683" s="221"/>
      <c r="AN683" s="221"/>
      <c r="AP683" s="218"/>
    </row>
    <row r="684" spans="1:42">
      <c r="A684" s="221"/>
      <c r="B684" s="221"/>
      <c r="C684" s="221"/>
      <c r="D684" s="221"/>
      <c r="E684" s="221"/>
      <c r="F684" s="221"/>
      <c r="G684" s="221"/>
      <c r="H684" s="221"/>
      <c r="I684" s="221"/>
      <c r="J684" s="221"/>
      <c r="K684" s="221"/>
      <c r="L684" s="221"/>
      <c r="M684" s="221"/>
      <c r="N684" s="243"/>
      <c r="O684" s="221"/>
      <c r="P684" s="221"/>
      <c r="Q684" s="221"/>
      <c r="R684" s="221"/>
      <c r="S684" s="221"/>
      <c r="T684" s="221"/>
      <c r="U684" s="221"/>
      <c r="V684" s="221"/>
      <c r="W684" s="221"/>
      <c r="X684" s="221"/>
      <c r="Y684" s="221"/>
      <c r="Z684" s="221"/>
      <c r="AA684" s="221"/>
      <c r="AB684" s="237"/>
      <c r="AC684" s="221"/>
      <c r="AD684" s="221"/>
      <c r="AE684" s="221"/>
      <c r="AF684" s="221"/>
      <c r="AG684" s="221"/>
      <c r="AH684" s="221"/>
      <c r="AI684" s="221"/>
      <c r="AN684" s="221"/>
      <c r="AP684" s="218"/>
    </row>
    <row r="685" spans="1:42">
      <c r="A685" s="221"/>
      <c r="B685" s="221"/>
      <c r="C685" s="221"/>
      <c r="D685" s="221"/>
      <c r="E685" s="221"/>
      <c r="F685" s="221"/>
      <c r="G685" s="221"/>
      <c r="H685" s="221"/>
      <c r="I685" s="221"/>
      <c r="J685" s="221"/>
      <c r="K685" s="221"/>
      <c r="L685" s="221"/>
      <c r="M685" s="221"/>
      <c r="N685" s="243"/>
      <c r="O685" s="221"/>
      <c r="P685" s="221"/>
      <c r="Q685" s="221"/>
      <c r="R685" s="221"/>
      <c r="S685" s="221"/>
      <c r="T685" s="221"/>
      <c r="U685" s="221"/>
      <c r="V685" s="221"/>
      <c r="W685" s="221"/>
      <c r="X685" s="221"/>
      <c r="Y685" s="221"/>
      <c r="Z685" s="221"/>
      <c r="AA685" s="221"/>
      <c r="AB685" s="237"/>
      <c r="AC685" s="221"/>
      <c r="AD685" s="221"/>
      <c r="AE685" s="221"/>
      <c r="AF685" s="221"/>
      <c r="AG685" s="221"/>
      <c r="AH685" s="221"/>
      <c r="AI685" s="221"/>
      <c r="AN685" s="221"/>
      <c r="AP685" s="218"/>
    </row>
    <row r="686" spans="1:42">
      <c r="A686" s="221"/>
      <c r="B686" s="221"/>
      <c r="C686" s="221"/>
      <c r="D686" s="221"/>
      <c r="E686" s="221"/>
      <c r="F686" s="221"/>
      <c r="G686" s="221"/>
      <c r="H686" s="221"/>
      <c r="I686" s="221"/>
      <c r="J686" s="221"/>
      <c r="K686" s="221"/>
      <c r="L686" s="221"/>
      <c r="M686" s="221"/>
      <c r="N686" s="243"/>
      <c r="O686" s="221"/>
      <c r="P686" s="221"/>
      <c r="Q686" s="221"/>
      <c r="R686" s="221"/>
      <c r="S686" s="221"/>
      <c r="T686" s="221"/>
      <c r="U686" s="221"/>
      <c r="V686" s="221"/>
      <c r="W686" s="221"/>
      <c r="X686" s="221"/>
      <c r="Y686" s="221"/>
      <c r="Z686" s="221"/>
      <c r="AA686" s="221"/>
      <c r="AB686" s="237"/>
      <c r="AC686" s="221"/>
      <c r="AD686" s="221"/>
      <c r="AE686" s="221"/>
      <c r="AF686" s="221"/>
      <c r="AG686" s="221"/>
      <c r="AH686" s="221"/>
      <c r="AI686" s="221"/>
      <c r="AN686" s="221"/>
      <c r="AP686" s="218"/>
    </row>
    <row r="687" spans="1:42">
      <c r="A687" s="221"/>
      <c r="B687" s="221"/>
      <c r="C687" s="221"/>
      <c r="D687" s="221"/>
      <c r="E687" s="221"/>
      <c r="F687" s="221"/>
      <c r="G687" s="221"/>
      <c r="H687" s="221"/>
      <c r="I687" s="221"/>
      <c r="J687" s="221"/>
      <c r="K687" s="221"/>
      <c r="L687" s="221"/>
      <c r="M687" s="221"/>
      <c r="N687" s="243"/>
      <c r="O687" s="221"/>
      <c r="P687" s="221"/>
      <c r="Q687" s="221"/>
      <c r="R687" s="221"/>
      <c r="S687" s="221"/>
      <c r="T687" s="221"/>
      <c r="U687" s="221"/>
      <c r="V687" s="221"/>
      <c r="W687" s="221"/>
      <c r="X687" s="221"/>
      <c r="Y687" s="221"/>
      <c r="Z687" s="221"/>
      <c r="AA687" s="221"/>
      <c r="AB687" s="237"/>
      <c r="AC687" s="221"/>
      <c r="AD687" s="221"/>
      <c r="AE687" s="221"/>
      <c r="AF687" s="221"/>
      <c r="AG687" s="221"/>
      <c r="AH687" s="221"/>
      <c r="AI687" s="221"/>
      <c r="AN687" s="221"/>
      <c r="AP687" s="218"/>
    </row>
    <row r="688" spans="1:42">
      <c r="A688" s="221"/>
      <c r="B688" s="221"/>
      <c r="C688" s="221"/>
      <c r="D688" s="221"/>
      <c r="E688" s="221"/>
      <c r="F688" s="221"/>
      <c r="G688" s="221"/>
      <c r="H688" s="221"/>
      <c r="I688" s="221"/>
      <c r="J688" s="221"/>
      <c r="K688" s="221"/>
      <c r="L688" s="221"/>
      <c r="M688" s="221"/>
      <c r="N688" s="243"/>
      <c r="O688" s="221"/>
      <c r="P688" s="221"/>
      <c r="Q688" s="221"/>
      <c r="R688" s="221"/>
      <c r="S688" s="221"/>
      <c r="T688" s="221"/>
      <c r="U688" s="221"/>
      <c r="V688" s="221"/>
      <c r="W688" s="221"/>
      <c r="X688" s="221"/>
      <c r="Y688" s="221"/>
      <c r="Z688" s="221"/>
      <c r="AA688" s="221"/>
      <c r="AB688" s="237"/>
      <c r="AC688" s="221"/>
      <c r="AD688" s="221"/>
      <c r="AE688" s="221"/>
      <c r="AF688" s="221"/>
      <c r="AG688" s="221"/>
      <c r="AH688" s="221"/>
      <c r="AI688" s="221"/>
      <c r="AN688" s="221"/>
      <c r="AP688" s="218"/>
    </row>
    <row r="689" spans="1:42">
      <c r="A689" s="221"/>
      <c r="B689" s="221"/>
      <c r="C689" s="221"/>
      <c r="D689" s="221"/>
      <c r="E689" s="221"/>
      <c r="F689" s="221"/>
      <c r="G689" s="221"/>
      <c r="H689" s="221"/>
      <c r="I689" s="221"/>
      <c r="J689" s="221"/>
      <c r="K689" s="221"/>
      <c r="L689" s="221"/>
      <c r="M689" s="221"/>
      <c r="N689" s="243"/>
      <c r="O689" s="221"/>
      <c r="P689" s="221"/>
      <c r="Q689" s="221"/>
      <c r="R689" s="221"/>
      <c r="S689" s="221"/>
      <c r="T689" s="221"/>
      <c r="U689" s="221"/>
      <c r="V689" s="221"/>
      <c r="W689" s="221"/>
      <c r="X689" s="221"/>
      <c r="Y689" s="221"/>
      <c r="Z689" s="221"/>
      <c r="AA689" s="221"/>
      <c r="AB689" s="237"/>
      <c r="AC689" s="221"/>
      <c r="AD689" s="221"/>
      <c r="AE689" s="221"/>
      <c r="AF689" s="221"/>
      <c r="AG689" s="221"/>
      <c r="AH689" s="221"/>
      <c r="AI689" s="221"/>
      <c r="AN689" s="221"/>
      <c r="AP689" s="218"/>
    </row>
    <row r="690" spans="1:42">
      <c r="A690" s="221"/>
      <c r="B690" s="221"/>
      <c r="C690" s="221"/>
      <c r="D690" s="221"/>
      <c r="E690" s="221"/>
      <c r="F690" s="221"/>
      <c r="G690" s="221"/>
      <c r="H690" s="221"/>
      <c r="I690" s="221"/>
      <c r="J690" s="221"/>
      <c r="K690" s="221"/>
      <c r="L690" s="221"/>
      <c r="M690" s="221"/>
      <c r="N690" s="243"/>
      <c r="O690" s="221"/>
      <c r="P690" s="221"/>
      <c r="Q690" s="221"/>
      <c r="R690" s="221"/>
      <c r="S690" s="221"/>
      <c r="T690" s="221"/>
      <c r="U690" s="221"/>
      <c r="V690" s="221"/>
      <c r="W690" s="221"/>
      <c r="X690" s="221"/>
      <c r="Y690" s="221"/>
      <c r="Z690" s="221"/>
      <c r="AA690" s="221"/>
      <c r="AB690" s="237"/>
      <c r="AC690" s="221"/>
      <c r="AD690" s="221"/>
      <c r="AE690" s="221"/>
      <c r="AF690" s="221"/>
      <c r="AG690" s="221"/>
      <c r="AH690" s="221"/>
      <c r="AI690" s="221"/>
      <c r="AN690" s="221"/>
      <c r="AP690" s="218"/>
    </row>
    <row r="691" spans="1:42">
      <c r="A691" s="221"/>
      <c r="B691" s="221"/>
      <c r="C691" s="221"/>
      <c r="D691" s="221"/>
      <c r="E691" s="221"/>
      <c r="F691" s="221"/>
      <c r="G691" s="221"/>
      <c r="H691" s="221"/>
      <c r="I691" s="221"/>
      <c r="J691" s="221"/>
      <c r="K691" s="221"/>
      <c r="L691" s="221"/>
      <c r="M691" s="221"/>
      <c r="N691" s="243"/>
      <c r="O691" s="221"/>
      <c r="P691" s="221"/>
      <c r="Q691" s="221"/>
      <c r="R691" s="221"/>
      <c r="S691" s="221"/>
      <c r="T691" s="221"/>
      <c r="U691" s="221"/>
      <c r="V691" s="221"/>
      <c r="W691" s="221"/>
      <c r="X691" s="221"/>
      <c r="Y691" s="221"/>
      <c r="Z691" s="221"/>
      <c r="AA691" s="221"/>
      <c r="AB691" s="237"/>
      <c r="AC691" s="221"/>
      <c r="AD691" s="221"/>
      <c r="AE691" s="221"/>
      <c r="AF691" s="221"/>
      <c r="AG691" s="221"/>
      <c r="AH691" s="221"/>
      <c r="AI691" s="221"/>
      <c r="AN691" s="221"/>
      <c r="AP691" s="218"/>
    </row>
    <row r="692" spans="1:42">
      <c r="A692" s="221"/>
      <c r="B692" s="221"/>
      <c r="C692" s="221"/>
      <c r="D692" s="221"/>
      <c r="E692" s="221"/>
      <c r="F692" s="221"/>
      <c r="G692" s="221"/>
      <c r="H692" s="221"/>
      <c r="I692" s="221"/>
      <c r="J692" s="221"/>
      <c r="K692" s="221"/>
      <c r="L692" s="221"/>
      <c r="M692" s="221"/>
      <c r="N692" s="243"/>
      <c r="O692" s="221"/>
      <c r="P692" s="221"/>
      <c r="Q692" s="221"/>
      <c r="R692" s="221"/>
      <c r="S692" s="221"/>
      <c r="T692" s="221"/>
      <c r="U692" s="221"/>
      <c r="V692" s="221"/>
      <c r="W692" s="221"/>
      <c r="X692" s="221"/>
      <c r="Y692" s="221"/>
      <c r="Z692" s="221"/>
      <c r="AA692" s="221"/>
      <c r="AB692" s="237"/>
      <c r="AC692" s="221"/>
      <c r="AD692" s="221"/>
      <c r="AE692" s="221"/>
      <c r="AF692" s="221"/>
      <c r="AG692" s="221"/>
      <c r="AH692" s="221"/>
      <c r="AI692" s="221"/>
      <c r="AN692" s="221"/>
      <c r="AP692" s="218"/>
    </row>
    <row r="693" spans="1:42">
      <c r="A693" s="221"/>
      <c r="B693" s="221"/>
      <c r="C693" s="221"/>
      <c r="D693" s="221"/>
      <c r="E693" s="221"/>
      <c r="F693" s="221"/>
      <c r="G693" s="221"/>
      <c r="H693" s="221"/>
      <c r="I693" s="221"/>
      <c r="J693" s="221"/>
      <c r="K693" s="221"/>
      <c r="L693" s="221"/>
      <c r="M693" s="221"/>
      <c r="N693" s="243"/>
      <c r="O693" s="221"/>
      <c r="P693" s="221"/>
      <c r="Q693" s="221"/>
      <c r="R693" s="221"/>
      <c r="S693" s="221"/>
      <c r="T693" s="221"/>
      <c r="U693" s="221"/>
      <c r="V693" s="221"/>
      <c r="W693" s="221"/>
      <c r="X693" s="221"/>
      <c r="Y693" s="221"/>
      <c r="Z693" s="221"/>
      <c r="AA693" s="221"/>
      <c r="AB693" s="237"/>
      <c r="AC693" s="221"/>
      <c r="AD693" s="221"/>
      <c r="AE693" s="221"/>
      <c r="AF693" s="221"/>
      <c r="AG693" s="221"/>
      <c r="AH693" s="221"/>
      <c r="AI693" s="221"/>
      <c r="AN693" s="221"/>
      <c r="AP693" s="218"/>
    </row>
    <row r="694" spans="1:42">
      <c r="A694" s="221"/>
      <c r="B694" s="221"/>
      <c r="C694" s="221"/>
      <c r="D694" s="221"/>
      <c r="E694" s="221"/>
      <c r="F694" s="221"/>
      <c r="G694" s="221"/>
      <c r="H694" s="221"/>
      <c r="I694" s="221"/>
      <c r="J694" s="221"/>
      <c r="K694" s="221"/>
      <c r="L694" s="221"/>
      <c r="M694" s="221"/>
      <c r="N694" s="243"/>
      <c r="O694" s="221"/>
      <c r="P694" s="221"/>
      <c r="Q694" s="221"/>
      <c r="R694" s="221"/>
      <c r="S694" s="221"/>
      <c r="T694" s="221"/>
      <c r="U694" s="221"/>
      <c r="V694" s="221"/>
      <c r="W694" s="221"/>
      <c r="X694" s="221"/>
      <c r="Y694" s="221"/>
      <c r="Z694" s="221"/>
      <c r="AA694" s="221"/>
      <c r="AB694" s="237"/>
      <c r="AC694" s="221"/>
      <c r="AD694" s="221"/>
      <c r="AE694" s="221"/>
      <c r="AF694" s="221"/>
      <c r="AG694" s="221"/>
      <c r="AH694" s="221"/>
      <c r="AI694" s="221"/>
      <c r="AN694" s="221"/>
      <c r="AP694" s="218"/>
    </row>
    <row r="695" spans="1:42">
      <c r="A695" s="221"/>
      <c r="B695" s="221"/>
      <c r="C695" s="221"/>
      <c r="D695" s="221"/>
      <c r="E695" s="221"/>
      <c r="F695" s="221"/>
      <c r="G695" s="221"/>
      <c r="H695" s="221"/>
      <c r="I695" s="221"/>
      <c r="J695" s="221"/>
      <c r="K695" s="221"/>
      <c r="L695" s="221"/>
      <c r="M695" s="221"/>
      <c r="N695" s="243"/>
      <c r="O695" s="221"/>
      <c r="P695" s="221"/>
      <c r="Q695" s="221"/>
      <c r="R695" s="221"/>
      <c r="S695" s="221"/>
      <c r="T695" s="221"/>
      <c r="U695" s="221"/>
      <c r="V695" s="221"/>
      <c r="W695" s="221"/>
      <c r="X695" s="221"/>
      <c r="Y695" s="221"/>
      <c r="Z695" s="221"/>
      <c r="AA695" s="221"/>
      <c r="AB695" s="237"/>
      <c r="AC695" s="221"/>
      <c r="AD695" s="221"/>
      <c r="AE695" s="221"/>
      <c r="AF695" s="221"/>
      <c r="AG695" s="221"/>
      <c r="AH695" s="221"/>
      <c r="AI695" s="221"/>
      <c r="AN695" s="221"/>
      <c r="AP695" s="218"/>
    </row>
    <row r="696" spans="1:42">
      <c r="A696" s="221"/>
      <c r="B696" s="221"/>
      <c r="C696" s="221"/>
      <c r="D696" s="221"/>
      <c r="E696" s="221"/>
      <c r="F696" s="221"/>
      <c r="G696" s="221"/>
      <c r="H696" s="221"/>
      <c r="I696" s="221"/>
      <c r="J696" s="221"/>
      <c r="K696" s="221"/>
      <c r="L696" s="221"/>
      <c r="M696" s="221"/>
      <c r="N696" s="243"/>
      <c r="O696" s="221"/>
      <c r="P696" s="221"/>
      <c r="Q696" s="221"/>
      <c r="R696" s="221"/>
      <c r="S696" s="221"/>
      <c r="T696" s="221"/>
      <c r="U696" s="221"/>
      <c r="V696" s="221"/>
      <c r="W696" s="221"/>
      <c r="X696" s="221"/>
      <c r="Y696" s="221"/>
      <c r="Z696" s="221"/>
      <c r="AA696" s="221"/>
      <c r="AB696" s="237"/>
      <c r="AC696" s="221"/>
      <c r="AD696" s="221"/>
      <c r="AE696" s="221"/>
      <c r="AF696" s="221"/>
      <c r="AG696" s="221"/>
      <c r="AH696" s="221"/>
      <c r="AI696" s="221"/>
      <c r="AN696" s="221"/>
      <c r="AP696" s="218"/>
    </row>
    <row r="697" spans="1:42">
      <c r="A697" s="221"/>
      <c r="B697" s="221"/>
      <c r="C697" s="221"/>
      <c r="D697" s="221"/>
      <c r="E697" s="221"/>
      <c r="F697" s="221"/>
      <c r="G697" s="221"/>
      <c r="H697" s="221"/>
      <c r="I697" s="221"/>
      <c r="J697" s="221"/>
      <c r="K697" s="221"/>
      <c r="L697" s="221"/>
      <c r="M697" s="221"/>
      <c r="N697" s="243"/>
      <c r="O697" s="221"/>
      <c r="P697" s="221"/>
      <c r="Q697" s="221"/>
      <c r="R697" s="221"/>
      <c r="S697" s="221"/>
      <c r="T697" s="221"/>
      <c r="U697" s="221"/>
      <c r="V697" s="221"/>
      <c r="W697" s="221"/>
      <c r="X697" s="221"/>
      <c r="Y697" s="221"/>
      <c r="Z697" s="221"/>
      <c r="AA697" s="221"/>
      <c r="AB697" s="237"/>
      <c r="AC697" s="221"/>
      <c r="AD697" s="221"/>
      <c r="AE697" s="221"/>
      <c r="AF697" s="221"/>
      <c r="AG697" s="221"/>
      <c r="AH697" s="221"/>
      <c r="AI697" s="221"/>
      <c r="AN697" s="221"/>
      <c r="AP697" s="218"/>
    </row>
    <row r="698" spans="1:42">
      <c r="A698" s="221"/>
      <c r="B698" s="221"/>
      <c r="C698" s="221"/>
      <c r="D698" s="221"/>
      <c r="E698" s="221"/>
      <c r="F698" s="221"/>
      <c r="G698" s="221"/>
      <c r="H698" s="221"/>
      <c r="I698" s="221"/>
      <c r="J698" s="221"/>
      <c r="K698" s="221"/>
      <c r="L698" s="221"/>
      <c r="M698" s="221"/>
      <c r="N698" s="243"/>
      <c r="O698" s="221"/>
      <c r="P698" s="221"/>
      <c r="Q698" s="221"/>
      <c r="R698" s="221"/>
      <c r="S698" s="221"/>
      <c r="T698" s="221"/>
      <c r="U698" s="221"/>
      <c r="V698" s="221"/>
      <c r="W698" s="221"/>
      <c r="X698" s="221"/>
      <c r="Y698" s="221"/>
      <c r="Z698" s="221"/>
      <c r="AA698" s="221"/>
      <c r="AB698" s="237"/>
      <c r="AC698" s="221"/>
      <c r="AD698" s="221"/>
      <c r="AE698" s="221"/>
      <c r="AF698" s="221"/>
      <c r="AG698" s="221"/>
      <c r="AH698" s="221"/>
      <c r="AI698" s="221"/>
      <c r="AN698" s="221"/>
      <c r="AP698" s="218"/>
    </row>
    <row r="699" spans="1:42">
      <c r="A699" s="221"/>
      <c r="B699" s="221"/>
      <c r="C699" s="221"/>
      <c r="D699" s="221"/>
      <c r="E699" s="221"/>
      <c r="F699" s="221"/>
      <c r="G699" s="221"/>
      <c r="H699" s="221"/>
      <c r="I699" s="221"/>
      <c r="J699" s="221"/>
      <c r="K699" s="221"/>
      <c r="L699" s="221"/>
      <c r="M699" s="221"/>
      <c r="N699" s="243"/>
      <c r="O699" s="221"/>
      <c r="P699" s="221"/>
      <c r="Q699" s="221"/>
      <c r="R699" s="221"/>
      <c r="S699" s="221"/>
      <c r="T699" s="221"/>
      <c r="U699" s="221"/>
      <c r="V699" s="221"/>
      <c r="W699" s="221"/>
      <c r="X699" s="221"/>
      <c r="Y699" s="221"/>
      <c r="Z699" s="221"/>
      <c r="AA699" s="221"/>
      <c r="AB699" s="237"/>
      <c r="AC699" s="221"/>
      <c r="AD699" s="221"/>
      <c r="AE699" s="221"/>
      <c r="AF699" s="221"/>
      <c r="AG699" s="221"/>
      <c r="AH699" s="221"/>
      <c r="AI699" s="221"/>
      <c r="AN699" s="221"/>
      <c r="AP699" s="218"/>
    </row>
    <row r="700" spans="1:42">
      <c r="A700" s="221"/>
      <c r="B700" s="221"/>
      <c r="C700" s="221"/>
      <c r="D700" s="221"/>
      <c r="E700" s="221"/>
      <c r="F700" s="221"/>
      <c r="G700" s="221"/>
      <c r="H700" s="221"/>
      <c r="I700" s="221"/>
      <c r="J700" s="221"/>
      <c r="K700" s="221"/>
      <c r="L700" s="221"/>
      <c r="M700" s="221"/>
      <c r="N700" s="243"/>
      <c r="O700" s="221"/>
      <c r="P700" s="221"/>
      <c r="Q700" s="221"/>
      <c r="R700" s="221"/>
      <c r="S700" s="221"/>
      <c r="T700" s="221"/>
      <c r="U700" s="221"/>
      <c r="V700" s="221"/>
      <c r="W700" s="221"/>
      <c r="X700" s="221"/>
      <c r="Y700" s="221"/>
      <c r="Z700" s="221"/>
      <c r="AA700" s="221"/>
      <c r="AB700" s="237"/>
      <c r="AC700" s="221"/>
      <c r="AD700" s="221"/>
      <c r="AE700" s="221"/>
      <c r="AF700" s="221"/>
      <c r="AG700" s="221"/>
      <c r="AH700" s="221"/>
      <c r="AI700" s="221"/>
      <c r="AN700" s="221"/>
      <c r="AP700" s="218"/>
    </row>
    <row r="701" spans="1:42">
      <c r="A701" s="221"/>
      <c r="B701" s="221"/>
      <c r="C701" s="221"/>
      <c r="D701" s="221"/>
      <c r="E701" s="221"/>
      <c r="F701" s="221"/>
      <c r="G701" s="221"/>
      <c r="H701" s="221"/>
      <c r="I701" s="221"/>
      <c r="J701" s="221"/>
      <c r="K701" s="221"/>
      <c r="L701" s="221"/>
      <c r="M701" s="221"/>
      <c r="N701" s="243"/>
      <c r="O701" s="221"/>
      <c r="P701" s="221"/>
      <c r="Q701" s="221"/>
      <c r="R701" s="221"/>
      <c r="S701" s="221"/>
      <c r="T701" s="221"/>
      <c r="U701" s="221"/>
      <c r="V701" s="221"/>
      <c r="W701" s="221"/>
      <c r="X701" s="221"/>
      <c r="Y701" s="221"/>
      <c r="Z701" s="221"/>
      <c r="AA701" s="221"/>
      <c r="AB701" s="237"/>
      <c r="AC701" s="221"/>
      <c r="AD701" s="221"/>
      <c r="AE701" s="221"/>
      <c r="AF701" s="221"/>
      <c r="AG701" s="221"/>
      <c r="AH701" s="221"/>
      <c r="AI701" s="221"/>
      <c r="AN701" s="221"/>
      <c r="AP701" s="218"/>
    </row>
    <row r="702" spans="1:42">
      <c r="A702" s="221"/>
      <c r="B702" s="221"/>
      <c r="C702" s="221"/>
      <c r="D702" s="221"/>
      <c r="E702" s="221"/>
      <c r="F702" s="221"/>
      <c r="G702" s="221"/>
      <c r="H702" s="221"/>
      <c r="I702" s="221"/>
      <c r="J702" s="221"/>
      <c r="K702" s="221"/>
      <c r="L702" s="221"/>
      <c r="M702" s="221"/>
      <c r="N702" s="243"/>
      <c r="O702" s="221"/>
      <c r="P702" s="221"/>
      <c r="Q702" s="221"/>
      <c r="R702" s="221"/>
      <c r="S702" s="221"/>
      <c r="T702" s="221"/>
      <c r="U702" s="221"/>
      <c r="V702" s="221"/>
      <c r="W702" s="221"/>
      <c r="X702" s="221"/>
      <c r="Y702" s="221"/>
      <c r="Z702" s="221"/>
      <c r="AA702" s="221"/>
      <c r="AB702" s="237"/>
      <c r="AC702" s="221"/>
      <c r="AD702" s="221"/>
      <c r="AE702" s="221"/>
      <c r="AF702" s="221"/>
      <c r="AG702" s="221"/>
      <c r="AH702" s="221"/>
      <c r="AI702" s="221"/>
      <c r="AN702" s="221"/>
      <c r="AP702" s="218"/>
    </row>
    <row r="703" spans="1:42">
      <c r="A703" s="221"/>
      <c r="B703" s="221"/>
      <c r="C703" s="221"/>
      <c r="D703" s="221"/>
      <c r="E703" s="221"/>
      <c r="F703" s="221"/>
      <c r="G703" s="221"/>
      <c r="H703" s="221"/>
      <c r="I703" s="221"/>
      <c r="J703" s="221"/>
      <c r="K703" s="221"/>
      <c r="L703" s="221"/>
      <c r="M703" s="221"/>
      <c r="N703" s="243"/>
      <c r="O703" s="221"/>
      <c r="P703" s="221"/>
      <c r="Q703" s="221"/>
      <c r="R703" s="221"/>
      <c r="S703" s="221"/>
      <c r="T703" s="221"/>
      <c r="U703" s="221"/>
      <c r="V703" s="221"/>
      <c r="W703" s="221"/>
      <c r="X703" s="221"/>
      <c r="Y703" s="221"/>
      <c r="Z703" s="221"/>
      <c r="AA703" s="221"/>
      <c r="AB703" s="237"/>
      <c r="AC703" s="221"/>
      <c r="AD703" s="221"/>
      <c r="AE703" s="221"/>
      <c r="AF703" s="221"/>
      <c r="AG703" s="221"/>
      <c r="AH703" s="221"/>
      <c r="AI703" s="221"/>
      <c r="AN703" s="221"/>
      <c r="AP703" s="218"/>
    </row>
    <row r="704" spans="1:42">
      <c r="A704" s="221"/>
      <c r="B704" s="221"/>
      <c r="C704" s="221"/>
      <c r="D704" s="221"/>
      <c r="E704" s="221"/>
      <c r="F704" s="221"/>
      <c r="G704" s="221"/>
      <c r="H704" s="221"/>
      <c r="I704" s="221"/>
      <c r="J704" s="221"/>
      <c r="K704" s="221"/>
      <c r="L704" s="221"/>
      <c r="M704" s="221"/>
      <c r="N704" s="243"/>
      <c r="O704" s="221"/>
      <c r="P704" s="221"/>
      <c r="Q704" s="221"/>
      <c r="R704" s="221"/>
      <c r="S704" s="221"/>
      <c r="T704" s="221"/>
      <c r="U704" s="221"/>
      <c r="V704" s="221"/>
      <c r="W704" s="221"/>
      <c r="X704" s="221"/>
      <c r="Y704" s="221"/>
      <c r="Z704" s="221"/>
      <c r="AA704" s="221"/>
      <c r="AB704" s="237"/>
      <c r="AC704" s="221"/>
      <c r="AD704" s="221"/>
      <c r="AE704" s="221"/>
      <c r="AF704" s="221"/>
      <c r="AG704" s="221"/>
      <c r="AH704" s="221"/>
      <c r="AI704" s="221"/>
      <c r="AN704" s="221"/>
      <c r="AP704" s="218"/>
    </row>
    <row r="705" spans="1:42">
      <c r="A705" s="221"/>
      <c r="B705" s="221"/>
      <c r="C705" s="221"/>
      <c r="D705" s="221"/>
      <c r="E705" s="221"/>
      <c r="F705" s="221"/>
      <c r="G705" s="221"/>
      <c r="H705" s="221"/>
      <c r="I705" s="221"/>
      <c r="J705" s="221"/>
      <c r="K705" s="221"/>
      <c r="L705" s="221"/>
      <c r="M705" s="221"/>
      <c r="N705" s="243"/>
      <c r="O705" s="221"/>
      <c r="P705" s="221"/>
      <c r="Q705" s="221"/>
      <c r="R705" s="221"/>
      <c r="S705" s="221"/>
      <c r="T705" s="221"/>
      <c r="U705" s="221"/>
      <c r="V705" s="221"/>
      <c r="W705" s="221"/>
      <c r="X705" s="221"/>
      <c r="Y705" s="221"/>
      <c r="Z705" s="221"/>
      <c r="AA705" s="221"/>
      <c r="AB705" s="237"/>
      <c r="AC705" s="221"/>
      <c r="AD705" s="221"/>
      <c r="AE705" s="221"/>
      <c r="AF705" s="221"/>
      <c r="AG705" s="221"/>
      <c r="AH705" s="221"/>
      <c r="AI705" s="221"/>
      <c r="AN705" s="221"/>
      <c r="AP705" s="218"/>
    </row>
    <row r="706" spans="1:42">
      <c r="A706" s="221"/>
      <c r="B706" s="221"/>
      <c r="C706" s="221"/>
      <c r="D706" s="221"/>
      <c r="E706" s="221"/>
      <c r="F706" s="221"/>
      <c r="G706" s="221"/>
      <c r="H706" s="221"/>
      <c r="I706" s="221"/>
      <c r="J706" s="221"/>
      <c r="K706" s="221"/>
      <c r="L706" s="221"/>
      <c r="M706" s="221"/>
      <c r="N706" s="243"/>
      <c r="O706" s="221"/>
      <c r="P706" s="221"/>
      <c r="Q706" s="221"/>
      <c r="R706" s="221"/>
      <c r="S706" s="221"/>
      <c r="T706" s="221"/>
      <c r="U706" s="221"/>
      <c r="V706" s="221"/>
      <c r="W706" s="221"/>
      <c r="X706" s="221"/>
      <c r="Y706" s="221"/>
      <c r="Z706" s="221"/>
      <c r="AA706" s="221"/>
      <c r="AB706" s="237"/>
      <c r="AC706" s="221"/>
      <c r="AD706" s="221"/>
      <c r="AE706" s="221"/>
      <c r="AF706" s="221"/>
      <c r="AG706" s="221"/>
      <c r="AH706" s="221"/>
      <c r="AI706" s="221"/>
      <c r="AN706" s="221"/>
      <c r="AP706" s="218"/>
    </row>
    <row r="707" spans="1:42">
      <c r="A707" s="221"/>
      <c r="B707" s="221"/>
      <c r="C707" s="221"/>
      <c r="D707" s="221"/>
      <c r="E707" s="221"/>
      <c r="F707" s="221"/>
      <c r="G707" s="221"/>
      <c r="H707" s="221"/>
      <c r="I707" s="221"/>
      <c r="J707" s="221"/>
      <c r="K707" s="221"/>
      <c r="L707" s="221"/>
      <c r="M707" s="221"/>
      <c r="N707" s="243"/>
      <c r="O707" s="221"/>
      <c r="P707" s="221"/>
      <c r="Q707" s="221"/>
      <c r="R707" s="221"/>
      <c r="S707" s="221"/>
      <c r="T707" s="221"/>
      <c r="U707" s="221"/>
      <c r="V707" s="221"/>
      <c r="W707" s="221"/>
      <c r="X707" s="221"/>
      <c r="Y707" s="221"/>
      <c r="Z707" s="221"/>
      <c r="AA707" s="221"/>
      <c r="AB707" s="237"/>
      <c r="AC707" s="221"/>
      <c r="AD707" s="221"/>
      <c r="AE707" s="221"/>
      <c r="AF707" s="221"/>
      <c r="AG707" s="221"/>
      <c r="AH707" s="221"/>
      <c r="AI707" s="221"/>
      <c r="AN707" s="221"/>
      <c r="AP707" s="218"/>
    </row>
    <row r="708" spans="1:42">
      <c r="A708" s="221"/>
      <c r="B708" s="221"/>
      <c r="C708" s="221"/>
      <c r="D708" s="221"/>
      <c r="E708" s="221"/>
      <c r="F708" s="221"/>
      <c r="G708" s="221"/>
      <c r="H708" s="221"/>
      <c r="I708" s="221"/>
      <c r="J708" s="221"/>
      <c r="K708" s="221"/>
      <c r="L708" s="221"/>
      <c r="M708" s="221"/>
      <c r="N708" s="243"/>
      <c r="O708" s="221"/>
      <c r="P708" s="221"/>
      <c r="Q708" s="221"/>
      <c r="R708" s="221"/>
      <c r="S708" s="221"/>
      <c r="T708" s="221"/>
      <c r="U708" s="221"/>
      <c r="V708" s="221"/>
      <c r="W708" s="221"/>
      <c r="X708" s="221"/>
      <c r="Y708" s="221"/>
      <c r="Z708" s="221"/>
      <c r="AA708" s="221"/>
      <c r="AB708" s="237"/>
      <c r="AC708" s="221"/>
      <c r="AD708" s="221"/>
      <c r="AE708" s="221"/>
      <c r="AF708" s="221"/>
      <c r="AG708" s="221"/>
      <c r="AH708" s="221"/>
      <c r="AI708" s="221"/>
      <c r="AN708" s="221"/>
      <c r="AP708" s="218"/>
    </row>
    <row r="709" spans="1:42">
      <c r="A709" s="221"/>
      <c r="B709" s="221"/>
      <c r="C709" s="221"/>
      <c r="D709" s="221"/>
      <c r="E709" s="221"/>
      <c r="F709" s="221"/>
      <c r="G709" s="221"/>
      <c r="H709" s="221"/>
      <c r="I709" s="221"/>
      <c r="J709" s="221"/>
      <c r="K709" s="221"/>
      <c r="L709" s="221"/>
      <c r="M709" s="221"/>
      <c r="N709" s="243"/>
      <c r="O709" s="221"/>
      <c r="P709" s="221"/>
      <c r="Q709" s="221"/>
      <c r="R709" s="221"/>
      <c r="S709" s="221"/>
      <c r="T709" s="221"/>
      <c r="U709" s="221"/>
      <c r="V709" s="221"/>
      <c r="W709" s="221"/>
      <c r="X709" s="221"/>
      <c r="Y709" s="221"/>
      <c r="Z709" s="221"/>
      <c r="AA709" s="221"/>
      <c r="AB709" s="237"/>
      <c r="AC709" s="221"/>
      <c r="AD709" s="221"/>
      <c r="AE709" s="221"/>
      <c r="AF709" s="221"/>
      <c r="AG709" s="221"/>
      <c r="AH709" s="221"/>
      <c r="AI709" s="221"/>
      <c r="AN709" s="221"/>
      <c r="AP709" s="218"/>
    </row>
    <row r="710" spans="1:42">
      <c r="A710" s="221"/>
      <c r="B710" s="221"/>
      <c r="C710" s="221"/>
      <c r="D710" s="221"/>
      <c r="E710" s="221"/>
      <c r="F710" s="221"/>
      <c r="G710" s="221"/>
      <c r="H710" s="221"/>
      <c r="I710" s="221"/>
      <c r="J710" s="221"/>
      <c r="K710" s="221"/>
      <c r="L710" s="221"/>
      <c r="M710" s="221"/>
      <c r="N710" s="243"/>
      <c r="O710" s="221"/>
      <c r="P710" s="221"/>
      <c r="Q710" s="221"/>
      <c r="R710" s="221"/>
      <c r="S710" s="221"/>
      <c r="T710" s="221"/>
      <c r="U710" s="221"/>
      <c r="V710" s="221"/>
      <c r="W710" s="221"/>
      <c r="X710" s="221"/>
      <c r="Y710" s="221"/>
      <c r="Z710" s="221"/>
      <c r="AA710" s="221"/>
      <c r="AB710" s="237"/>
      <c r="AC710" s="221"/>
      <c r="AD710" s="221"/>
      <c r="AE710" s="221"/>
      <c r="AF710" s="221"/>
      <c r="AG710" s="221"/>
      <c r="AH710" s="221"/>
      <c r="AI710" s="221"/>
      <c r="AN710" s="221"/>
      <c r="AP710" s="218"/>
    </row>
    <row r="711" spans="1:42">
      <c r="A711" s="221"/>
      <c r="B711" s="221"/>
      <c r="C711" s="221"/>
      <c r="D711" s="221"/>
      <c r="E711" s="221"/>
      <c r="F711" s="221"/>
      <c r="G711" s="221"/>
      <c r="H711" s="221"/>
      <c r="I711" s="221"/>
      <c r="J711" s="221"/>
      <c r="K711" s="221"/>
      <c r="L711" s="221"/>
      <c r="M711" s="221"/>
      <c r="N711" s="243"/>
      <c r="O711" s="221"/>
      <c r="P711" s="221"/>
      <c r="Q711" s="221"/>
      <c r="R711" s="221"/>
      <c r="S711" s="221"/>
      <c r="T711" s="221"/>
      <c r="U711" s="221"/>
      <c r="V711" s="221"/>
      <c r="W711" s="221"/>
      <c r="X711" s="221"/>
      <c r="Y711" s="221"/>
      <c r="Z711" s="221"/>
      <c r="AA711" s="221"/>
      <c r="AB711" s="237"/>
      <c r="AC711" s="221"/>
      <c r="AD711" s="221"/>
      <c r="AE711" s="221"/>
      <c r="AF711" s="221"/>
      <c r="AG711" s="221"/>
      <c r="AH711" s="221"/>
      <c r="AI711" s="221"/>
      <c r="AN711" s="221"/>
      <c r="AP711" s="218"/>
    </row>
    <row r="712" spans="1:42">
      <c r="A712" s="221"/>
      <c r="B712" s="221"/>
      <c r="C712" s="221"/>
      <c r="D712" s="221"/>
      <c r="E712" s="221"/>
      <c r="F712" s="221"/>
      <c r="G712" s="221"/>
      <c r="H712" s="221"/>
      <c r="I712" s="221"/>
      <c r="J712" s="221"/>
      <c r="K712" s="221"/>
      <c r="L712" s="221"/>
      <c r="M712" s="221"/>
      <c r="N712" s="243"/>
      <c r="O712" s="221"/>
      <c r="P712" s="221"/>
      <c r="Q712" s="221"/>
      <c r="R712" s="221"/>
      <c r="S712" s="221"/>
      <c r="T712" s="221"/>
      <c r="U712" s="221"/>
      <c r="V712" s="221"/>
      <c r="W712" s="221"/>
      <c r="X712" s="221"/>
      <c r="Y712" s="221"/>
      <c r="Z712" s="221"/>
      <c r="AA712" s="221"/>
      <c r="AB712" s="237"/>
      <c r="AC712" s="221"/>
      <c r="AD712" s="221"/>
      <c r="AE712" s="221"/>
      <c r="AF712" s="221"/>
      <c r="AG712" s="221"/>
      <c r="AH712" s="221"/>
      <c r="AI712" s="221"/>
      <c r="AN712" s="221"/>
      <c r="AP712" s="218"/>
    </row>
    <row r="713" spans="1:42">
      <c r="A713" s="221"/>
      <c r="B713" s="221"/>
      <c r="C713" s="221"/>
      <c r="D713" s="221"/>
      <c r="E713" s="221"/>
      <c r="F713" s="221"/>
      <c r="G713" s="221"/>
      <c r="H713" s="221"/>
      <c r="I713" s="221"/>
      <c r="J713" s="221"/>
      <c r="K713" s="221"/>
      <c r="L713" s="221"/>
      <c r="M713" s="221"/>
      <c r="N713" s="243"/>
      <c r="O713" s="221"/>
      <c r="P713" s="221"/>
      <c r="Q713" s="221"/>
      <c r="R713" s="221"/>
      <c r="S713" s="221"/>
      <c r="T713" s="221"/>
      <c r="U713" s="221"/>
      <c r="V713" s="221"/>
      <c r="W713" s="221"/>
      <c r="X713" s="221"/>
      <c r="Y713" s="221"/>
      <c r="Z713" s="221"/>
      <c r="AA713" s="221"/>
      <c r="AB713" s="237"/>
      <c r="AC713" s="221"/>
      <c r="AD713" s="221"/>
      <c r="AE713" s="221"/>
      <c r="AF713" s="221"/>
      <c r="AG713" s="221"/>
      <c r="AH713" s="221"/>
      <c r="AI713" s="221"/>
      <c r="AN713" s="221"/>
      <c r="AP713" s="218"/>
    </row>
    <row r="714" spans="1:42">
      <c r="A714" s="221"/>
      <c r="B714" s="221"/>
      <c r="C714" s="221"/>
      <c r="D714" s="221"/>
      <c r="E714" s="221"/>
      <c r="F714" s="221"/>
      <c r="G714" s="221"/>
      <c r="H714" s="221"/>
      <c r="I714" s="221"/>
      <c r="J714" s="221"/>
      <c r="K714" s="221"/>
      <c r="L714" s="221"/>
      <c r="M714" s="221"/>
      <c r="N714" s="243"/>
      <c r="O714" s="221"/>
      <c r="P714" s="221"/>
      <c r="Q714" s="221"/>
      <c r="R714" s="221"/>
      <c r="S714" s="221"/>
      <c r="T714" s="221"/>
      <c r="U714" s="221"/>
      <c r="V714" s="221"/>
      <c r="W714" s="221"/>
      <c r="X714" s="221"/>
      <c r="Y714" s="221"/>
      <c r="Z714" s="221"/>
      <c r="AA714" s="221"/>
      <c r="AB714" s="237"/>
      <c r="AC714" s="221"/>
      <c r="AD714" s="221"/>
      <c r="AE714" s="221"/>
      <c r="AF714" s="221"/>
      <c r="AG714" s="221"/>
      <c r="AH714" s="221"/>
      <c r="AI714" s="221"/>
      <c r="AN714" s="221"/>
      <c r="AP714" s="218"/>
    </row>
    <row r="715" spans="1:42">
      <c r="A715" s="221"/>
      <c r="B715" s="221"/>
      <c r="C715" s="221"/>
      <c r="D715" s="221"/>
      <c r="E715" s="221"/>
      <c r="F715" s="221"/>
      <c r="G715" s="221"/>
      <c r="H715" s="221"/>
      <c r="I715" s="221"/>
      <c r="J715" s="221"/>
      <c r="K715" s="221"/>
      <c r="L715" s="221"/>
      <c r="M715" s="221"/>
      <c r="N715" s="243"/>
      <c r="O715" s="221"/>
      <c r="P715" s="221"/>
      <c r="Q715" s="221"/>
      <c r="R715" s="221"/>
      <c r="S715" s="221"/>
      <c r="T715" s="221"/>
      <c r="U715" s="221"/>
      <c r="V715" s="221"/>
      <c r="W715" s="221"/>
      <c r="X715" s="221"/>
      <c r="Y715" s="221"/>
      <c r="Z715" s="221"/>
      <c r="AA715" s="221"/>
      <c r="AB715" s="237"/>
      <c r="AC715" s="221"/>
      <c r="AD715" s="221"/>
      <c r="AE715" s="221"/>
      <c r="AF715" s="221"/>
      <c r="AG715" s="221"/>
      <c r="AH715" s="221"/>
      <c r="AI715" s="221"/>
      <c r="AN715" s="221"/>
      <c r="AP715" s="218"/>
    </row>
    <row r="716" spans="1:42">
      <c r="A716" s="221"/>
      <c r="B716" s="221"/>
      <c r="C716" s="221"/>
      <c r="D716" s="221"/>
      <c r="E716" s="221"/>
      <c r="F716" s="221"/>
      <c r="G716" s="221"/>
      <c r="H716" s="221"/>
      <c r="I716" s="221"/>
      <c r="J716" s="221"/>
      <c r="K716" s="221"/>
      <c r="L716" s="221"/>
      <c r="M716" s="221"/>
      <c r="N716" s="243"/>
      <c r="O716" s="221"/>
      <c r="P716" s="221"/>
      <c r="Q716" s="221"/>
      <c r="R716" s="221"/>
      <c r="S716" s="221"/>
      <c r="T716" s="221"/>
      <c r="U716" s="221"/>
      <c r="V716" s="221"/>
      <c r="W716" s="221"/>
      <c r="X716" s="221"/>
      <c r="Y716" s="221"/>
      <c r="Z716" s="221"/>
      <c r="AA716" s="221"/>
      <c r="AB716" s="237"/>
      <c r="AC716" s="221"/>
      <c r="AD716" s="221"/>
      <c r="AE716" s="221"/>
      <c r="AF716" s="221"/>
      <c r="AG716" s="221"/>
      <c r="AH716" s="221"/>
      <c r="AI716" s="221"/>
      <c r="AN716" s="221"/>
      <c r="AP716" s="218"/>
    </row>
    <row r="717" spans="1:42">
      <c r="A717" s="221"/>
      <c r="B717" s="221"/>
      <c r="C717" s="221"/>
      <c r="D717" s="221"/>
      <c r="E717" s="221"/>
      <c r="F717" s="221"/>
      <c r="G717" s="221"/>
      <c r="H717" s="221"/>
      <c r="I717" s="221"/>
      <c r="J717" s="221"/>
      <c r="K717" s="221"/>
      <c r="L717" s="221"/>
      <c r="M717" s="221"/>
      <c r="N717" s="243"/>
      <c r="O717" s="221"/>
      <c r="P717" s="221"/>
      <c r="Q717" s="221"/>
      <c r="R717" s="221"/>
      <c r="S717" s="221"/>
      <c r="T717" s="221"/>
      <c r="U717" s="221"/>
      <c r="V717" s="221"/>
      <c r="W717" s="221"/>
      <c r="X717" s="221"/>
      <c r="Y717" s="221"/>
      <c r="Z717" s="221"/>
      <c r="AA717" s="221"/>
      <c r="AB717" s="237"/>
      <c r="AC717" s="221"/>
      <c r="AD717" s="221"/>
      <c r="AE717" s="221"/>
      <c r="AF717" s="221"/>
      <c r="AG717" s="221"/>
      <c r="AH717" s="221"/>
      <c r="AI717" s="221"/>
      <c r="AN717" s="221"/>
      <c r="AP717" s="218"/>
    </row>
    <row r="718" spans="1:42">
      <c r="A718" s="221"/>
      <c r="B718" s="221"/>
      <c r="C718" s="221"/>
      <c r="D718" s="221"/>
      <c r="E718" s="221"/>
      <c r="F718" s="221"/>
      <c r="G718" s="221"/>
      <c r="H718" s="221"/>
      <c r="I718" s="221"/>
      <c r="J718" s="221"/>
      <c r="K718" s="221"/>
      <c r="L718" s="221"/>
      <c r="M718" s="221"/>
      <c r="N718" s="243"/>
      <c r="O718" s="221"/>
      <c r="P718" s="221"/>
      <c r="Q718" s="221"/>
      <c r="R718" s="221"/>
      <c r="S718" s="221"/>
      <c r="T718" s="221"/>
      <c r="U718" s="221"/>
      <c r="V718" s="221"/>
      <c r="W718" s="221"/>
      <c r="X718" s="221"/>
      <c r="Y718" s="221"/>
      <c r="Z718" s="221"/>
      <c r="AA718" s="221"/>
      <c r="AB718" s="237"/>
      <c r="AC718" s="221"/>
      <c r="AD718" s="221"/>
      <c r="AE718" s="221"/>
      <c r="AF718" s="221"/>
      <c r="AG718" s="221"/>
      <c r="AH718" s="221"/>
      <c r="AI718" s="221"/>
      <c r="AN718" s="221"/>
      <c r="AP718" s="218"/>
    </row>
    <row r="719" spans="1:42">
      <c r="A719" s="221"/>
      <c r="B719" s="221"/>
      <c r="C719" s="221"/>
      <c r="D719" s="221"/>
      <c r="E719" s="221"/>
      <c r="F719" s="221"/>
      <c r="G719" s="221"/>
      <c r="H719" s="221"/>
      <c r="I719" s="221"/>
      <c r="J719" s="221"/>
      <c r="K719" s="221"/>
      <c r="L719" s="221"/>
      <c r="M719" s="221"/>
      <c r="N719" s="243"/>
      <c r="O719" s="221"/>
      <c r="P719" s="221"/>
      <c r="Q719" s="221"/>
      <c r="R719" s="221"/>
      <c r="S719" s="221"/>
      <c r="T719" s="221"/>
      <c r="U719" s="221"/>
      <c r="V719" s="221"/>
      <c r="W719" s="221"/>
      <c r="X719" s="221"/>
      <c r="Y719" s="221"/>
      <c r="Z719" s="221"/>
      <c r="AA719" s="221"/>
      <c r="AB719" s="237"/>
      <c r="AC719" s="221"/>
      <c r="AD719" s="221"/>
      <c r="AE719" s="221"/>
      <c r="AF719" s="221"/>
      <c r="AG719" s="221"/>
      <c r="AH719" s="221"/>
      <c r="AI719" s="221"/>
      <c r="AN719" s="221"/>
      <c r="AP719" s="218"/>
    </row>
    <row r="720" spans="1:42">
      <c r="A720" s="221"/>
      <c r="B720" s="221"/>
      <c r="C720" s="221"/>
      <c r="D720" s="221"/>
      <c r="E720" s="221"/>
      <c r="F720" s="221"/>
      <c r="G720" s="221"/>
      <c r="H720" s="221"/>
      <c r="I720" s="221"/>
      <c r="J720" s="221"/>
      <c r="K720" s="221"/>
      <c r="L720" s="221"/>
      <c r="M720" s="221"/>
      <c r="N720" s="243"/>
      <c r="O720" s="221"/>
      <c r="P720" s="221"/>
      <c r="Q720" s="221"/>
      <c r="R720" s="221"/>
      <c r="S720" s="221"/>
      <c r="T720" s="221"/>
      <c r="U720" s="221"/>
      <c r="V720" s="221"/>
      <c r="W720" s="221"/>
      <c r="X720" s="221"/>
      <c r="Y720" s="221"/>
      <c r="Z720" s="221"/>
      <c r="AA720" s="221"/>
      <c r="AB720" s="237"/>
      <c r="AC720" s="221"/>
      <c r="AD720" s="221"/>
      <c r="AE720" s="221"/>
      <c r="AF720" s="221"/>
      <c r="AG720" s="221"/>
      <c r="AH720" s="221"/>
      <c r="AI720" s="221"/>
      <c r="AN720" s="221"/>
      <c r="AP720" s="218"/>
    </row>
    <row r="721" spans="1:42">
      <c r="A721" s="221"/>
      <c r="B721" s="221"/>
      <c r="C721" s="221"/>
      <c r="D721" s="221"/>
      <c r="E721" s="221"/>
      <c r="F721" s="221"/>
      <c r="G721" s="221"/>
      <c r="H721" s="221"/>
      <c r="I721" s="221"/>
      <c r="J721" s="221"/>
      <c r="K721" s="221"/>
      <c r="L721" s="221"/>
      <c r="M721" s="221"/>
      <c r="N721" s="243"/>
      <c r="O721" s="221"/>
      <c r="P721" s="221"/>
      <c r="Q721" s="221"/>
      <c r="R721" s="221"/>
      <c r="S721" s="221"/>
      <c r="T721" s="221"/>
      <c r="U721" s="221"/>
      <c r="V721" s="221"/>
      <c r="W721" s="221"/>
      <c r="X721" s="221"/>
      <c r="Y721" s="221"/>
      <c r="Z721" s="221"/>
      <c r="AA721" s="221"/>
      <c r="AB721" s="237"/>
      <c r="AC721" s="221"/>
      <c r="AD721" s="221"/>
      <c r="AE721" s="221"/>
      <c r="AF721" s="221"/>
      <c r="AG721" s="221"/>
      <c r="AH721" s="221"/>
      <c r="AI721" s="221"/>
      <c r="AN721" s="221"/>
      <c r="AP721" s="218"/>
    </row>
    <row r="722" spans="1:42">
      <c r="A722" s="221"/>
      <c r="B722" s="221"/>
      <c r="C722" s="221"/>
      <c r="D722" s="221"/>
      <c r="E722" s="221"/>
      <c r="F722" s="221"/>
      <c r="G722" s="221"/>
      <c r="H722" s="221"/>
      <c r="I722" s="221"/>
      <c r="J722" s="221"/>
      <c r="K722" s="221"/>
      <c r="L722" s="221"/>
      <c r="M722" s="221"/>
      <c r="N722" s="243"/>
      <c r="O722" s="221"/>
      <c r="P722" s="221"/>
      <c r="Q722" s="221"/>
      <c r="R722" s="221"/>
      <c r="S722" s="221"/>
      <c r="T722" s="221"/>
      <c r="U722" s="221"/>
      <c r="V722" s="221"/>
      <c r="W722" s="221"/>
      <c r="X722" s="221"/>
      <c r="Y722" s="221"/>
      <c r="Z722" s="221"/>
      <c r="AA722" s="221"/>
      <c r="AB722" s="237"/>
      <c r="AC722" s="221"/>
      <c r="AD722" s="221"/>
      <c r="AE722" s="221"/>
      <c r="AF722" s="221"/>
      <c r="AG722" s="221"/>
      <c r="AH722" s="221"/>
      <c r="AI722" s="221"/>
      <c r="AN722" s="221"/>
      <c r="AP722" s="218"/>
    </row>
    <row r="723" spans="1:42">
      <c r="A723" s="221"/>
      <c r="B723" s="221"/>
      <c r="C723" s="221"/>
      <c r="D723" s="221"/>
      <c r="E723" s="221"/>
      <c r="F723" s="221"/>
      <c r="G723" s="221"/>
      <c r="H723" s="221"/>
      <c r="I723" s="221"/>
      <c r="J723" s="221"/>
      <c r="K723" s="221"/>
      <c r="L723" s="221"/>
      <c r="M723" s="221"/>
      <c r="N723" s="243"/>
      <c r="O723" s="221"/>
      <c r="P723" s="221"/>
      <c r="Q723" s="221"/>
      <c r="R723" s="221"/>
      <c r="S723" s="221"/>
      <c r="T723" s="221"/>
      <c r="U723" s="221"/>
      <c r="V723" s="221"/>
      <c r="W723" s="221"/>
      <c r="X723" s="221"/>
      <c r="Y723" s="221"/>
      <c r="Z723" s="221"/>
      <c r="AA723" s="221"/>
      <c r="AB723" s="237"/>
      <c r="AC723" s="221"/>
      <c r="AD723" s="221"/>
      <c r="AE723" s="221"/>
      <c r="AF723" s="221"/>
      <c r="AG723" s="221"/>
      <c r="AH723" s="221"/>
      <c r="AI723" s="221"/>
      <c r="AN723" s="221"/>
      <c r="AP723" s="218"/>
    </row>
    <row r="724" spans="1:42">
      <c r="A724" s="221"/>
      <c r="B724" s="221"/>
      <c r="C724" s="221"/>
      <c r="D724" s="221"/>
      <c r="E724" s="221"/>
      <c r="F724" s="221"/>
      <c r="G724" s="221"/>
      <c r="H724" s="221"/>
      <c r="I724" s="221"/>
      <c r="J724" s="221"/>
      <c r="K724" s="221"/>
      <c r="L724" s="221"/>
      <c r="M724" s="221"/>
      <c r="N724" s="243"/>
      <c r="O724" s="221"/>
      <c r="P724" s="221"/>
      <c r="Q724" s="221"/>
      <c r="R724" s="221"/>
      <c r="S724" s="221"/>
      <c r="T724" s="221"/>
      <c r="U724" s="221"/>
      <c r="V724" s="221"/>
      <c r="W724" s="221"/>
      <c r="X724" s="221"/>
      <c r="Y724" s="221"/>
      <c r="Z724" s="221"/>
      <c r="AA724" s="221"/>
      <c r="AB724" s="237"/>
      <c r="AC724" s="221"/>
      <c r="AD724" s="221"/>
      <c r="AE724" s="221"/>
      <c r="AF724" s="221"/>
      <c r="AG724" s="221"/>
      <c r="AH724" s="221"/>
      <c r="AI724" s="221"/>
      <c r="AN724" s="221"/>
      <c r="AP724" s="218"/>
    </row>
    <row r="725" spans="1:42">
      <c r="A725" s="221"/>
      <c r="B725" s="221"/>
      <c r="C725" s="221"/>
      <c r="D725" s="221"/>
      <c r="E725" s="221"/>
      <c r="F725" s="221"/>
      <c r="G725" s="221"/>
      <c r="H725" s="221"/>
      <c r="I725" s="221"/>
      <c r="J725" s="221"/>
      <c r="K725" s="221"/>
      <c r="L725" s="221"/>
      <c r="M725" s="221"/>
      <c r="N725" s="243"/>
      <c r="O725" s="221"/>
      <c r="P725" s="221"/>
      <c r="Q725" s="221"/>
      <c r="R725" s="221"/>
      <c r="S725" s="221"/>
      <c r="T725" s="221"/>
      <c r="U725" s="221"/>
      <c r="V725" s="221"/>
      <c r="W725" s="221"/>
      <c r="X725" s="221"/>
      <c r="Y725" s="221"/>
      <c r="Z725" s="221"/>
      <c r="AA725" s="221"/>
      <c r="AB725" s="237"/>
      <c r="AC725" s="221"/>
      <c r="AD725" s="221"/>
      <c r="AE725" s="221"/>
      <c r="AF725" s="221"/>
      <c r="AG725" s="221"/>
      <c r="AH725" s="221"/>
      <c r="AI725" s="221"/>
      <c r="AN725" s="221"/>
      <c r="AP725" s="218"/>
    </row>
    <row r="726" spans="1:42">
      <c r="A726" s="221"/>
      <c r="B726" s="221"/>
      <c r="C726" s="221"/>
      <c r="D726" s="221"/>
      <c r="E726" s="221"/>
      <c r="F726" s="221"/>
      <c r="G726" s="221"/>
      <c r="H726" s="221"/>
      <c r="I726" s="221"/>
      <c r="J726" s="221"/>
      <c r="K726" s="221"/>
      <c r="L726" s="221"/>
      <c r="M726" s="221"/>
      <c r="N726" s="243"/>
      <c r="O726" s="221"/>
      <c r="P726" s="221"/>
      <c r="Q726" s="221"/>
      <c r="R726" s="221"/>
      <c r="S726" s="221"/>
      <c r="T726" s="221"/>
      <c r="U726" s="221"/>
      <c r="V726" s="221"/>
      <c r="W726" s="221"/>
      <c r="X726" s="221"/>
      <c r="Y726" s="221"/>
      <c r="Z726" s="221"/>
      <c r="AA726" s="221"/>
      <c r="AB726" s="237"/>
      <c r="AC726" s="221"/>
      <c r="AD726" s="221"/>
      <c r="AE726" s="221"/>
      <c r="AF726" s="221"/>
      <c r="AG726" s="221"/>
      <c r="AH726" s="221"/>
      <c r="AI726" s="221"/>
      <c r="AN726" s="221"/>
      <c r="AP726" s="218"/>
    </row>
    <row r="727" spans="1:42">
      <c r="A727" s="221"/>
      <c r="B727" s="221"/>
      <c r="C727" s="221"/>
      <c r="D727" s="221"/>
      <c r="E727" s="221"/>
      <c r="F727" s="221"/>
      <c r="G727" s="221"/>
      <c r="H727" s="221"/>
      <c r="I727" s="221"/>
      <c r="J727" s="221"/>
      <c r="K727" s="221"/>
      <c r="L727" s="221"/>
      <c r="M727" s="221"/>
      <c r="N727" s="243"/>
      <c r="O727" s="221"/>
      <c r="P727" s="221"/>
      <c r="Q727" s="221"/>
      <c r="R727" s="221"/>
      <c r="S727" s="221"/>
      <c r="T727" s="221"/>
      <c r="U727" s="221"/>
      <c r="V727" s="221"/>
      <c r="W727" s="221"/>
      <c r="X727" s="221"/>
      <c r="Y727" s="221"/>
      <c r="Z727" s="221"/>
      <c r="AA727" s="221"/>
      <c r="AB727" s="237"/>
      <c r="AC727" s="221"/>
      <c r="AD727" s="221"/>
      <c r="AE727" s="221"/>
      <c r="AF727" s="221"/>
      <c r="AG727" s="221"/>
      <c r="AH727" s="221"/>
      <c r="AI727" s="221"/>
      <c r="AN727" s="221"/>
      <c r="AP727" s="218"/>
    </row>
    <row r="728" spans="1:42">
      <c r="A728" s="221"/>
      <c r="B728" s="221"/>
      <c r="C728" s="221"/>
      <c r="D728" s="221"/>
      <c r="E728" s="221"/>
      <c r="F728" s="221"/>
      <c r="G728" s="221"/>
      <c r="H728" s="221"/>
      <c r="I728" s="221"/>
      <c r="J728" s="221"/>
      <c r="K728" s="221"/>
      <c r="L728" s="221"/>
      <c r="M728" s="221"/>
      <c r="N728" s="243"/>
      <c r="O728" s="221"/>
      <c r="P728" s="221"/>
      <c r="Q728" s="221"/>
      <c r="R728" s="221"/>
      <c r="S728" s="221"/>
      <c r="T728" s="221"/>
      <c r="U728" s="221"/>
      <c r="V728" s="221"/>
      <c r="W728" s="221"/>
      <c r="X728" s="221"/>
      <c r="Y728" s="221"/>
      <c r="Z728" s="221"/>
      <c r="AA728" s="221"/>
      <c r="AB728" s="237"/>
      <c r="AC728" s="221"/>
      <c r="AD728" s="221"/>
      <c r="AE728" s="221"/>
      <c r="AF728" s="221"/>
      <c r="AG728" s="221"/>
      <c r="AH728" s="221"/>
      <c r="AI728" s="221"/>
      <c r="AN728" s="221"/>
      <c r="AP728" s="218"/>
    </row>
    <row r="729" spans="1:42">
      <c r="A729" s="221"/>
      <c r="B729" s="221"/>
      <c r="C729" s="221"/>
      <c r="D729" s="221"/>
      <c r="E729" s="221"/>
      <c r="F729" s="221"/>
      <c r="G729" s="221"/>
      <c r="H729" s="221"/>
      <c r="I729" s="221"/>
      <c r="J729" s="221"/>
      <c r="K729" s="221"/>
      <c r="L729" s="221"/>
      <c r="M729" s="221"/>
      <c r="N729" s="243"/>
      <c r="O729" s="221"/>
      <c r="P729" s="221"/>
      <c r="Q729" s="221"/>
      <c r="R729" s="221"/>
      <c r="S729" s="221"/>
      <c r="T729" s="221"/>
      <c r="U729" s="221"/>
      <c r="V729" s="221"/>
      <c r="W729" s="221"/>
      <c r="X729" s="221"/>
      <c r="Y729" s="221"/>
      <c r="Z729" s="221"/>
      <c r="AA729" s="221"/>
      <c r="AB729" s="237"/>
      <c r="AC729" s="221"/>
      <c r="AD729" s="221"/>
      <c r="AE729" s="221"/>
      <c r="AF729" s="221"/>
      <c r="AG729" s="221"/>
      <c r="AH729" s="221"/>
      <c r="AI729" s="221"/>
      <c r="AN729" s="221"/>
      <c r="AP729" s="218"/>
    </row>
    <row r="730" spans="1:42">
      <c r="A730" s="221"/>
      <c r="B730" s="221"/>
      <c r="C730" s="221"/>
      <c r="D730" s="221"/>
      <c r="E730" s="221"/>
      <c r="F730" s="221"/>
      <c r="G730" s="221"/>
      <c r="H730" s="221"/>
      <c r="I730" s="221"/>
      <c r="J730" s="221"/>
      <c r="K730" s="221"/>
      <c r="L730" s="221"/>
      <c r="M730" s="221"/>
      <c r="N730" s="243"/>
      <c r="O730" s="221"/>
      <c r="P730" s="221"/>
      <c r="Q730" s="221"/>
      <c r="R730" s="221"/>
      <c r="S730" s="221"/>
      <c r="T730" s="221"/>
      <c r="U730" s="221"/>
      <c r="V730" s="221"/>
      <c r="W730" s="221"/>
      <c r="X730" s="221"/>
      <c r="Y730" s="221"/>
      <c r="Z730" s="221"/>
      <c r="AA730" s="221"/>
      <c r="AB730" s="237"/>
      <c r="AC730" s="221"/>
      <c r="AD730" s="221"/>
      <c r="AE730" s="221"/>
      <c r="AF730" s="221"/>
      <c r="AG730" s="221"/>
      <c r="AH730" s="221"/>
      <c r="AI730" s="221"/>
      <c r="AN730" s="221"/>
      <c r="AP730" s="218"/>
    </row>
    <row r="731" spans="1:42">
      <c r="A731" s="221"/>
      <c r="B731" s="221"/>
      <c r="C731" s="221"/>
      <c r="D731" s="221"/>
      <c r="E731" s="221"/>
      <c r="F731" s="221"/>
      <c r="G731" s="221"/>
      <c r="H731" s="221"/>
      <c r="I731" s="221"/>
      <c r="J731" s="221"/>
      <c r="K731" s="221"/>
      <c r="L731" s="221"/>
      <c r="M731" s="221"/>
      <c r="N731" s="243"/>
      <c r="O731" s="221"/>
      <c r="P731" s="221"/>
      <c r="Q731" s="221"/>
      <c r="R731" s="221"/>
      <c r="S731" s="221"/>
      <c r="T731" s="221"/>
      <c r="U731" s="221"/>
      <c r="V731" s="221"/>
      <c r="W731" s="221"/>
      <c r="X731" s="221"/>
      <c r="Y731" s="221"/>
      <c r="Z731" s="221"/>
      <c r="AA731" s="221"/>
      <c r="AB731" s="237"/>
      <c r="AC731" s="221"/>
      <c r="AD731" s="221"/>
      <c r="AE731" s="221"/>
      <c r="AF731" s="221"/>
      <c r="AG731" s="221"/>
      <c r="AH731" s="221"/>
      <c r="AI731" s="221"/>
      <c r="AN731" s="221"/>
      <c r="AP731" s="218"/>
    </row>
    <row r="732" spans="1:42">
      <c r="A732" s="221"/>
      <c r="B732" s="221"/>
      <c r="C732" s="221"/>
      <c r="D732" s="221"/>
      <c r="E732" s="221"/>
      <c r="F732" s="221"/>
      <c r="G732" s="221"/>
      <c r="H732" s="221"/>
      <c r="I732" s="221"/>
      <c r="J732" s="221"/>
      <c r="K732" s="221"/>
      <c r="L732" s="221"/>
      <c r="M732" s="221"/>
      <c r="N732" s="243"/>
      <c r="O732" s="221"/>
      <c r="P732" s="221"/>
      <c r="Q732" s="221"/>
      <c r="R732" s="221"/>
      <c r="S732" s="221"/>
      <c r="T732" s="221"/>
      <c r="U732" s="221"/>
      <c r="V732" s="221"/>
      <c r="W732" s="221"/>
      <c r="X732" s="221"/>
      <c r="Y732" s="221"/>
      <c r="Z732" s="221"/>
      <c r="AA732" s="221"/>
      <c r="AB732" s="237"/>
      <c r="AC732" s="221"/>
      <c r="AD732" s="221"/>
      <c r="AE732" s="221"/>
      <c r="AF732" s="221"/>
      <c r="AG732" s="221"/>
      <c r="AH732" s="221"/>
      <c r="AI732" s="221"/>
      <c r="AN732" s="221"/>
      <c r="AP732" s="218"/>
    </row>
    <row r="733" spans="1:42">
      <c r="A733" s="221"/>
      <c r="B733" s="221"/>
      <c r="C733" s="221"/>
      <c r="D733" s="221"/>
      <c r="E733" s="221"/>
      <c r="F733" s="221"/>
      <c r="G733" s="221"/>
      <c r="H733" s="221"/>
      <c r="I733" s="221"/>
      <c r="J733" s="221"/>
      <c r="K733" s="221"/>
      <c r="L733" s="221"/>
      <c r="M733" s="221"/>
      <c r="N733" s="243"/>
      <c r="O733" s="221"/>
      <c r="P733" s="221"/>
      <c r="Q733" s="221"/>
      <c r="R733" s="221"/>
      <c r="S733" s="221"/>
      <c r="T733" s="221"/>
      <c r="U733" s="221"/>
      <c r="V733" s="221"/>
      <c r="W733" s="221"/>
      <c r="X733" s="221"/>
      <c r="Y733" s="221"/>
      <c r="Z733" s="221"/>
      <c r="AA733" s="221"/>
      <c r="AB733" s="237"/>
      <c r="AC733" s="221"/>
      <c r="AD733" s="221"/>
      <c r="AE733" s="221"/>
      <c r="AF733" s="221"/>
      <c r="AG733" s="221"/>
      <c r="AH733" s="221"/>
      <c r="AI733" s="221"/>
      <c r="AN733" s="221"/>
      <c r="AP733" s="218"/>
    </row>
    <row r="734" spans="1:42">
      <c r="A734" s="221"/>
      <c r="B734" s="221"/>
      <c r="C734" s="221"/>
      <c r="D734" s="221"/>
      <c r="E734" s="221"/>
      <c r="F734" s="221"/>
      <c r="G734" s="221"/>
      <c r="H734" s="221"/>
      <c r="I734" s="221"/>
      <c r="J734" s="221"/>
      <c r="K734" s="221"/>
      <c r="L734" s="221"/>
      <c r="M734" s="221"/>
      <c r="N734" s="243"/>
      <c r="O734" s="221"/>
      <c r="P734" s="221"/>
      <c r="Q734" s="221"/>
      <c r="R734" s="221"/>
      <c r="S734" s="221"/>
      <c r="T734" s="221"/>
      <c r="U734" s="221"/>
      <c r="V734" s="221"/>
      <c r="W734" s="221"/>
      <c r="X734" s="221"/>
      <c r="Y734" s="221"/>
      <c r="Z734" s="221"/>
      <c r="AA734" s="221"/>
      <c r="AB734" s="237"/>
      <c r="AC734" s="221"/>
      <c r="AD734" s="221"/>
      <c r="AE734" s="221"/>
      <c r="AF734" s="221"/>
      <c r="AG734" s="221"/>
      <c r="AH734" s="221"/>
      <c r="AI734" s="221"/>
      <c r="AN734" s="221"/>
      <c r="AP734" s="218"/>
    </row>
    <row r="735" spans="1:42">
      <c r="A735" s="221"/>
      <c r="B735" s="221"/>
      <c r="C735" s="221"/>
      <c r="D735" s="221"/>
      <c r="E735" s="221"/>
      <c r="F735" s="221"/>
      <c r="G735" s="221"/>
      <c r="H735" s="221"/>
      <c r="I735" s="221"/>
      <c r="J735" s="221"/>
      <c r="K735" s="221"/>
      <c r="L735" s="221"/>
      <c r="M735" s="221"/>
      <c r="N735" s="243"/>
      <c r="O735" s="221"/>
      <c r="P735" s="221"/>
      <c r="Q735" s="221"/>
      <c r="R735" s="221"/>
      <c r="S735" s="221"/>
      <c r="T735" s="221"/>
      <c r="U735" s="221"/>
      <c r="V735" s="221"/>
      <c r="W735" s="221"/>
      <c r="X735" s="221"/>
      <c r="Y735" s="221"/>
      <c r="Z735" s="221"/>
      <c r="AA735" s="221"/>
      <c r="AB735" s="237"/>
      <c r="AC735" s="221"/>
      <c r="AD735" s="221"/>
      <c r="AE735" s="221"/>
      <c r="AF735" s="221"/>
      <c r="AG735" s="221"/>
      <c r="AH735" s="221"/>
      <c r="AI735" s="221"/>
      <c r="AN735" s="221"/>
      <c r="AP735" s="218"/>
    </row>
    <row r="736" spans="1:42">
      <c r="A736" s="221"/>
      <c r="B736" s="221"/>
      <c r="C736" s="221"/>
      <c r="D736" s="221"/>
      <c r="E736" s="221"/>
      <c r="F736" s="221"/>
      <c r="G736" s="221"/>
      <c r="H736" s="221"/>
      <c r="I736" s="221"/>
      <c r="J736" s="221"/>
      <c r="K736" s="221"/>
      <c r="L736" s="221"/>
      <c r="M736" s="221"/>
      <c r="N736" s="243"/>
      <c r="O736" s="221"/>
      <c r="P736" s="221"/>
      <c r="Q736" s="221"/>
      <c r="R736" s="221"/>
      <c r="S736" s="221"/>
      <c r="T736" s="221"/>
      <c r="U736" s="221"/>
      <c r="V736" s="221"/>
      <c r="W736" s="221"/>
      <c r="X736" s="221"/>
      <c r="Y736" s="221"/>
      <c r="Z736" s="221"/>
      <c r="AA736" s="221"/>
      <c r="AB736" s="237"/>
      <c r="AC736" s="221"/>
      <c r="AD736" s="221"/>
      <c r="AE736" s="221"/>
      <c r="AF736" s="221"/>
      <c r="AG736" s="221"/>
      <c r="AH736" s="221"/>
      <c r="AI736" s="221"/>
      <c r="AN736" s="221"/>
      <c r="AP736" s="218"/>
    </row>
    <row r="737" spans="1:42">
      <c r="A737" s="221"/>
      <c r="B737" s="221"/>
      <c r="C737" s="221"/>
      <c r="D737" s="221"/>
      <c r="E737" s="221"/>
      <c r="F737" s="221"/>
      <c r="G737" s="221"/>
      <c r="H737" s="221"/>
      <c r="I737" s="221"/>
      <c r="J737" s="221"/>
      <c r="K737" s="221"/>
      <c r="L737" s="221"/>
      <c r="M737" s="221"/>
      <c r="N737" s="243"/>
      <c r="O737" s="221"/>
      <c r="P737" s="221"/>
      <c r="Q737" s="221"/>
      <c r="R737" s="221"/>
      <c r="S737" s="221"/>
      <c r="T737" s="221"/>
      <c r="U737" s="221"/>
      <c r="V737" s="221"/>
      <c r="W737" s="221"/>
      <c r="X737" s="221"/>
      <c r="Y737" s="221"/>
      <c r="Z737" s="221"/>
      <c r="AA737" s="221"/>
      <c r="AB737" s="237"/>
      <c r="AC737" s="221"/>
      <c r="AD737" s="221"/>
      <c r="AE737" s="221"/>
      <c r="AF737" s="221"/>
      <c r="AG737" s="221"/>
      <c r="AH737" s="221"/>
      <c r="AI737" s="221"/>
      <c r="AN737" s="221"/>
      <c r="AP737" s="218"/>
    </row>
    <row r="738" spans="1:42">
      <c r="A738" s="221"/>
      <c r="B738" s="221"/>
      <c r="C738" s="221"/>
      <c r="D738" s="221"/>
      <c r="E738" s="221"/>
      <c r="F738" s="221"/>
      <c r="G738" s="221"/>
      <c r="H738" s="221"/>
      <c r="I738" s="221"/>
      <c r="J738" s="221"/>
      <c r="K738" s="221"/>
      <c r="L738" s="221"/>
      <c r="M738" s="221"/>
      <c r="N738" s="243"/>
      <c r="O738" s="221"/>
      <c r="P738" s="221"/>
      <c r="Q738" s="221"/>
      <c r="R738" s="221"/>
      <c r="S738" s="221"/>
      <c r="T738" s="221"/>
      <c r="U738" s="221"/>
      <c r="V738" s="221"/>
      <c r="W738" s="221"/>
      <c r="X738" s="221"/>
      <c r="Y738" s="221"/>
      <c r="Z738" s="221"/>
      <c r="AA738" s="221"/>
      <c r="AB738" s="237"/>
      <c r="AC738" s="221"/>
      <c r="AD738" s="221"/>
      <c r="AE738" s="221"/>
      <c r="AF738" s="221"/>
      <c r="AG738" s="221"/>
      <c r="AH738" s="221"/>
      <c r="AI738" s="221"/>
      <c r="AN738" s="221"/>
      <c r="AP738" s="218"/>
    </row>
    <row r="739" spans="1:42">
      <c r="A739" s="221"/>
      <c r="B739" s="221"/>
      <c r="C739" s="221"/>
      <c r="D739" s="221"/>
      <c r="E739" s="221"/>
      <c r="F739" s="221"/>
      <c r="G739" s="221"/>
      <c r="H739" s="221"/>
      <c r="I739" s="221"/>
      <c r="J739" s="221"/>
      <c r="K739" s="221"/>
      <c r="L739" s="221"/>
      <c r="M739" s="221"/>
      <c r="N739" s="243"/>
      <c r="O739" s="221"/>
      <c r="P739" s="221"/>
      <c r="Q739" s="221"/>
      <c r="R739" s="221"/>
      <c r="S739" s="221"/>
      <c r="T739" s="221"/>
      <c r="U739" s="221"/>
      <c r="V739" s="221"/>
      <c r="W739" s="221"/>
      <c r="X739" s="221"/>
      <c r="Y739" s="221"/>
      <c r="Z739" s="221"/>
      <c r="AA739" s="221"/>
      <c r="AB739" s="237"/>
      <c r="AC739" s="221"/>
      <c r="AD739" s="221"/>
      <c r="AE739" s="221"/>
      <c r="AF739" s="221"/>
      <c r="AG739" s="221"/>
      <c r="AH739" s="221"/>
      <c r="AI739" s="221"/>
      <c r="AN739" s="221"/>
      <c r="AP739" s="218"/>
    </row>
    <row r="740" spans="1:42">
      <c r="A740" s="221"/>
      <c r="B740" s="221"/>
      <c r="C740" s="221"/>
      <c r="D740" s="221"/>
      <c r="E740" s="221"/>
      <c r="F740" s="221"/>
      <c r="G740" s="221"/>
      <c r="H740" s="221"/>
      <c r="I740" s="221"/>
      <c r="J740" s="221"/>
      <c r="K740" s="221"/>
      <c r="L740" s="221"/>
      <c r="M740" s="221"/>
      <c r="N740" s="243"/>
      <c r="O740" s="221"/>
      <c r="P740" s="221"/>
      <c r="Q740" s="221"/>
      <c r="R740" s="221"/>
      <c r="S740" s="221"/>
      <c r="T740" s="221"/>
      <c r="U740" s="221"/>
      <c r="V740" s="221"/>
      <c r="W740" s="221"/>
      <c r="X740" s="221"/>
      <c r="Y740" s="221"/>
      <c r="Z740" s="221"/>
      <c r="AA740" s="221"/>
      <c r="AB740" s="237"/>
      <c r="AC740" s="221"/>
      <c r="AD740" s="221"/>
      <c r="AE740" s="221"/>
      <c r="AF740" s="221"/>
      <c r="AG740" s="221"/>
      <c r="AH740" s="221"/>
      <c r="AI740" s="221"/>
      <c r="AN740" s="221"/>
      <c r="AP740" s="218"/>
    </row>
    <row r="741" spans="1:42">
      <c r="A741" s="221"/>
      <c r="B741" s="221"/>
      <c r="C741" s="221"/>
      <c r="D741" s="221"/>
      <c r="E741" s="221"/>
      <c r="F741" s="221"/>
      <c r="G741" s="221"/>
      <c r="H741" s="221"/>
      <c r="I741" s="221"/>
      <c r="J741" s="221"/>
      <c r="K741" s="221"/>
      <c r="L741" s="221"/>
      <c r="M741" s="221"/>
      <c r="N741" s="243"/>
      <c r="O741" s="221"/>
      <c r="P741" s="221"/>
      <c r="Q741" s="221"/>
      <c r="R741" s="221"/>
      <c r="S741" s="221"/>
      <c r="T741" s="221"/>
      <c r="U741" s="221"/>
      <c r="V741" s="221"/>
      <c r="W741" s="221"/>
      <c r="X741" s="221"/>
      <c r="Y741" s="221"/>
      <c r="Z741" s="221"/>
      <c r="AA741" s="221"/>
      <c r="AB741" s="237"/>
      <c r="AC741" s="221"/>
      <c r="AD741" s="221"/>
      <c r="AE741" s="221"/>
      <c r="AF741" s="221"/>
      <c r="AG741" s="221"/>
      <c r="AH741" s="221"/>
      <c r="AI741" s="221"/>
      <c r="AN741" s="221"/>
      <c r="AP741" s="218"/>
    </row>
    <row r="742" spans="1:42">
      <c r="A742" s="221"/>
      <c r="B742" s="221"/>
      <c r="C742" s="221"/>
      <c r="D742" s="221"/>
      <c r="E742" s="221"/>
      <c r="F742" s="221"/>
      <c r="G742" s="221"/>
      <c r="H742" s="221"/>
      <c r="I742" s="221"/>
      <c r="J742" s="221"/>
      <c r="K742" s="221"/>
      <c r="L742" s="221"/>
      <c r="M742" s="221"/>
      <c r="N742" s="243"/>
      <c r="O742" s="221"/>
      <c r="P742" s="221"/>
      <c r="Q742" s="221"/>
      <c r="R742" s="221"/>
      <c r="S742" s="221"/>
      <c r="T742" s="221"/>
      <c r="U742" s="221"/>
      <c r="V742" s="221"/>
      <c r="W742" s="221"/>
      <c r="X742" s="221"/>
      <c r="Y742" s="221"/>
      <c r="Z742" s="221"/>
      <c r="AA742" s="221"/>
      <c r="AB742" s="237"/>
      <c r="AC742" s="221"/>
      <c r="AD742" s="221"/>
      <c r="AE742" s="221"/>
      <c r="AF742" s="221"/>
      <c r="AG742" s="221"/>
      <c r="AH742" s="221"/>
      <c r="AI742" s="221"/>
      <c r="AN742" s="221"/>
      <c r="AP742" s="218"/>
    </row>
    <row r="743" spans="1:42">
      <c r="A743" s="221"/>
      <c r="B743" s="221"/>
      <c r="C743" s="221"/>
      <c r="D743" s="221"/>
      <c r="E743" s="221"/>
      <c r="F743" s="221"/>
      <c r="G743" s="221"/>
      <c r="H743" s="221"/>
      <c r="I743" s="221"/>
      <c r="J743" s="221"/>
      <c r="K743" s="221"/>
      <c r="L743" s="221"/>
      <c r="M743" s="221"/>
      <c r="N743" s="243"/>
      <c r="O743" s="221"/>
      <c r="P743" s="221"/>
      <c r="Q743" s="221"/>
      <c r="R743" s="221"/>
      <c r="S743" s="221"/>
      <c r="T743" s="221"/>
      <c r="U743" s="221"/>
      <c r="V743" s="221"/>
      <c r="W743" s="221"/>
      <c r="X743" s="221"/>
      <c r="Y743" s="221"/>
      <c r="Z743" s="221"/>
      <c r="AA743" s="221"/>
      <c r="AB743" s="237"/>
      <c r="AC743" s="221"/>
      <c r="AD743" s="221"/>
      <c r="AE743" s="221"/>
      <c r="AF743" s="221"/>
      <c r="AG743" s="221"/>
      <c r="AH743" s="221"/>
      <c r="AI743" s="221"/>
      <c r="AN743" s="221"/>
      <c r="AP743" s="218"/>
    </row>
    <row r="744" spans="1:42">
      <c r="A744" s="221"/>
      <c r="B744" s="221"/>
      <c r="C744" s="221"/>
      <c r="D744" s="221"/>
      <c r="E744" s="221"/>
      <c r="F744" s="221"/>
      <c r="G744" s="221"/>
      <c r="H744" s="221"/>
      <c r="I744" s="221"/>
      <c r="J744" s="221"/>
      <c r="K744" s="221"/>
      <c r="L744" s="221"/>
      <c r="M744" s="221"/>
      <c r="N744" s="243"/>
      <c r="O744" s="221"/>
      <c r="P744" s="221"/>
      <c r="Q744" s="221"/>
      <c r="R744" s="221"/>
      <c r="S744" s="221"/>
      <c r="T744" s="221"/>
      <c r="U744" s="221"/>
      <c r="V744" s="221"/>
      <c r="W744" s="221"/>
      <c r="X744" s="221"/>
      <c r="Y744" s="221"/>
      <c r="Z744" s="221"/>
      <c r="AA744" s="221"/>
      <c r="AB744" s="237"/>
      <c r="AC744" s="221"/>
      <c r="AD744" s="221"/>
      <c r="AE744" s="221"/>
      <c r="AF744" s="221"/>
      <c r="AG744" s="221"/>
      <c r="AH744" s="221"/>
      <c r="AI744" s="221"/>
      <c r="AN744" s="221"/>
      <c r="AP744" s="218"/>
    </row>
    <row r="745" spans="1:42">
      <c r="A745" s="221"/>
      <c r="B745" s="221"/>
      <c r="C745" s="221"/>
      <c r="D745" s="221"/>
      <c r="E745" s="221"/>
      <c r="F745" s="221"/>
      <c r="G745" s="221"/>
      <c r="H745" s="221"/>
      <c r="I745" s="221"/>
      <c r="J745" s="221"/>
      <c r="K745" s="221"/>
      <c r="L745" s="221"/>
      <c r="M745" s="221"/>
      <c r="N745" s="243"/>
      <c r="O745" s="221"/>
      <c r="P745" s="221"/>
      <c r="Q745" s="221"/>
      <c r="R745" s="221"/>
      <c r="S745" s="221"/>
      <c r="T745" s="221"/>
      <c r="U745" s="221"/>
      <c r="V745" s="221"/>
      <c r="W745" s="221"/>
      <c r="X745" s="221"/>
      <c r="Y745" s="221"/>
      <c r="Z745" s="221"/>
      <c r="AA745" s="221"/>
      <c r="AB745" s="237"/>
      <c r="AC745" s="221"/>
      <c r="AD745" s="221"/>
      <c r="AE745" s="221"/>
      <c r="AF745" s="221"/>
      <c r="AG745" s="221"/>
      <c r="AH745" s="221"/>
      <c r="AI745" s="221"/>
      <c r="AN745" s="221"/>
      <c r="AP745" s="218"/>
    </row>
    <row r="746" spans="1:42">
      <c r="A746" s="221"/>
      <c r="B746" s="221"/>
      <c r="C746" s="221"/>
      <c r="D746" s="221"/>
      <c r="E746" s="221"/>
      <c r="F746" s="221"/>
      <c r="G746" s="221"/>
      <c r="H746" s="221"/>
      <c r="I746" s="221"/>
      <c r="J746" s="221"/>
      <c r="K746" s="221"/>
      <c r="L746" s="221"/>
      <c r="M746" s="221"/>
      <c r="N746" s="243"/>
      <c r="O746" s="221"/>
      <c r="P746" s="221"/>
      <c r="Q746" s="221"/>
      <c r="R746" s="221"/>
      <c r="S746" s="221"/>
      <c r="T746" s="221"/>
      <c r="U746" s="221"/>
      <c r="V746" s="221"/>
      <c r="W746" s="221"/>
      <c r="X746" s="221"/>
      <c r="Y746" s="221"/>
      <c r="Z746" s="221"/>
      <c r="AA746" s="221"/>
      <c r="AB746" s="237"/>
      <c r="AC746" s="221"/>
      <c r="AD746" s="221"/>
      <c r="AE746" s="221"/>
      <c r="AF746" s="221"/>
      <c r="AG746" s="221"/>
      <c r="AH746" s="221"/>
      <c r="AI746" s="221"/>
      <c r="AN746" s="221"/>
      <c r="AP746" s="218"/>
    </row>
    <row r="747" spans="1:42">
      <c r="A747" s="221"/>
      <c r="B747" s="221"/>
      <c r="C747" s="221"/>
      <c r="D747" s="221"/>
      <c r="E747" s="221"/>
      <c r="F747" s="221"/>
      <c r="G747" s="221"/>
      <c r="H747" s="221"/>
      <c r="I747" s="221"/>
      <c r="J747" s="221"/>
      <c r="K747" s="221"/>
      <c r="L747" s="221"/>
      <c r="M747" s="221"/>
      <c r="N747" s="243"/>
      <c r="O747" s="221"/>
      <c r="P747" s="221"/>
      <c r="Q747" s="221"/>
      <c r="R747" s="221"/>
      <c r="S747" s="221"/>
      <c r="T747" s="221"/>
      <c r="U747" s="221"/>
      <c r="V747" s="221"/>
      <c r="W747" s="221"/>
      <c r="X747" s="221"/>
      <c r="Y747" s="221"/>
      <c r="Z747" s="221"/>
      <c r="AA747" s="221"/>
      <c r="AB747" s="237"/>
      <c r="AC747" s="221"/>
      <c r="AD747" s="221"/>
      <c r="AE747" s="221"/>
      <c r="AF747" s="221"/>
      <c r="AG747" s="221"/>
      <c r="AH747" s="221"/>
      <c r="AI747" s="221"/>
      <c r="AN747" s="221"/>
      <c r="AP747" s="218"/>
    </row>
    <row r="748" spans="1:42">
      <c r="A748" s="221"/>
      <c r="B748" s="221"/>
      <c r="C748" s="221"/>
      <c r="D748" s="221"/>
      <c r="E748" s="221"/>
      <c r="F748" s="221"/>
      <c r="G748" s="221"/>
      <c r="H748" s="221"/>
      <c r="I748" s="221"/>
      <c r="J748" s="221"/>
      <c r="K748" s="221"/>
      <c r="L748" s="221"/>
      <c r="M748" s="221"/>
      <c r="N748" s="243"/>
      <c r="O748" s="221"/>
      <c r="P748" s="221"/>
      <c r="Q748" s="221"/>
      <c r="R748" s="221"/>
      <c r="S748" s="221"/>
      <c r="T748" s="221"/>
      <c r="U748" s="221"/>
      <c r="V748" s="221"/>
      <c r="W748" s="221"/>
      <c r="X748" s="221"/>
      <c r="Y748" s="221"/>
      <c r="Z748" s="221"/>
      <c r="AA748" s="221"/>
      <c r="AB748" s="237"/>
      <c r="AC748" s="221"/>
      <c r="AD748" s="221"/>
      <c r="AE748" s="221"/>
      <c r="AF748" s="221"/>
      <c r="AG748" s="221"/>
      <c r="AH748" s="221"/>
      <c r="AI748" s="221"/>
      <c r="AN748" s="221"/>
      <c r="AP748" s="218"/>
    </row>
    <row r="749" spans="1:42">
      <c r="A749" s="221"/>
      <c r="B749" s="221"/>
      <c r="C749" s="221"/>
      <c r="D749" s="221"/>
      <c r="E749" s="221"/>
      <c r="F749" s="221"/>
      <c r="G749" s="221"/>
      <c r="H749" s="221"/>
      <c r="I749" s="221"/>
      <c r="J749" s="221"/>
      <c r="K749" s="221"/>
      <c r="L749" s="221"/>
      <c r="M749" s="221"/>
      <c r="N749" s="243"/>
      <c r="O749" s="221"/>
      <c r="P749" s="221"/>
      <c r="Q749" s="221"/>
      <c r="R749" s="221"/>
      <c r="S749" s="221"/>
      <c r="T749" s="221"/>
      <c r="U749" s="221"/>
      <c r="V749" s="221"/>
      <c r="W749" s="221"/>
      <c r="X749" s="221"/>
      <c r="Y749" s="221"/>
      <c r="Z749" s="221"/>
      <c r="AA749" s="221"/>
      <c r="AB749" s="237"/>
      <c r="AC749" s="221"/>
      <c r="AD749" s="221"/>
      <c r="AE749" s="221"/>
      <c r="AF749" s="221"/>
      <c r="AG749" s="221"/>
      <c r="AH749" s="221"/>
      <c r="AI749" s="221"/>
      <c r="AN749" s="221"/>
      <c r="AP749" s="218"/>
    </row>
    <row r="750" spans="1:42">
      <c r="A750" s="221"/>
      <c r="B750" s="221"/>
      <c r="C750" s="221"/>
      <c r="D750" s="221"/>
      <c r="E750" s="221"/>
      <c r="F750" s="221"/>
      <c r="G750" s="221"/>
      <c r="H750" s="221"/>
      <c r="I750" s="221"/>
      <c r="J750" s="221"/>
      <c r="K750" s="221"/>
      <c r="L750" s="221"/>
      <c r="M750" s="221"/>
      <c r="N750" s="243"/>
      <c r="O750" s="221"/>
      <c r="P750" s="221"/>
      <c r="Q750" s="221"/>
      <c r="R750" s="221"/>
      <c r="S750" s="221"/>
      <c r="T750" s="221"/>
      <c r="U750" s="221"/>
      <c r="V750" s="221"/>
      <c r="W750" s="221"/>
      <c r="X750" s="221"/>
      <c r="Y750" s="221"/>
      <c r="Z750" s="221"/>
      <c r="AA750" s="221"/>
      <c r="AB750" s="237"/>
      <c r="AC750" s="221"/>
      <c r="AD750" s="221"/>
      <c r="AE750" s="221"/>
      <c r="AF750" s="221"/>
      <c r="AG750" s="221"/>
      <c r="AH750" s="221"/>
      <c r="AI750" s="221"/>
      <c r="AN750" s="221"/>
      <c r="AP750" s="218"/>
    </row>
    <row r="751" spans="1:42">
      <c r="A751" s="221"/>
      <c r="B751" s="221"/>
      <c r="C751" s="221"/>
      <c r="D751" s="221"/>
      <c r="E751" s="221"/>
      <c r="F751" s="221"/>
      <c r="G751" s="221"/>
      <c r="H751" s="221"/>
      <c r="I751" s="221"/>
      <c r="J751" s="221"/>
      <c r="K751" s="221"/>
      <c r="L751" s="221"/>
      <c r="M751" s="221"/>
      <c r="N751" s="243"/>
      <c r="O751" s="221"/>
      <c r="P751" s="221"/>
      <c r="Q751" s="221"/>
      <c r="R751" s="221"/>
      <c r="S751" s="221"/>
      <c r="T751" s="221"/>
      <c r="U751" s="221"/>
      <c r="V751" s="221"/>
      <c r="W751" s="221"/>
      <c r="X751" s="221"/>
      <c r="Y751" s="221"/>
      <c r="Z751" s="221"/>
      <c r="AA751" s="221"/>
      <c r="AB751" s="237"/>
      <c r="AC751" s="221"/>
      <c r="AD751" s="221"/>
      <c r="AE751" s="221"/>
      <c r="AF751" s="221"/>
      <c r="AG751" s="221"/>
      <c r="AH751" s="221"/>
      <c r="AI751" s="221"/>
      <c r="AN751" s="221"/>
      <c r="AP751" s="218"/>
    </row>
    <row r="752" spans="1:42">
      <c r="A752" s="221"/>
      <c r="B752" s="221"/>
      <c r="C752" s="221"/>
      <c r="D752" s="221"/>
      <c r="E752" s="221"/>
      <c r="F752" s="221"/>
      <c r="G752" s="221"/>
      <c r="H752" s="221"/>
      <c r="I752" s="221"/>
      <c r="J752" s="221"/>
      <c r="K752" s="221"/>
      <c r="L752" s="221"/>
      <c r="M752" s="221"/>
      <c r="N752" s="243"/>
      <c r="O752" s="221"/>
      <c r="P752" s="221"/>
      <c r="Q752" s="221"/>
      <c r="R752" s="221"/>
      <c r="S752" s="221"/>
      <c r="T752" s="221"/>
      <c r="U752" s="221"/>
      <c r="V752" s="221"/>
      <c r="W752" s="221"/>
      <c r="X752" s="221"/>
      <c r="Y752" s="221"/>
      <c r="Z752" s="221"/>
      <c r="AA752" s="221"/>
      <c r="AB752" s="237"/>
      <c r="AC752" s="221"/>
      <c r="AD752" s="221"/>
      <c r="AE752" s="221"/>
      <c r="AF752" s="221"/>
      <c r="AG752" s="221"/>
      <c r="AH752" s="221"/>
      <c r="AI752" s="221"/>
      <c r="AN752" s="221"/>
      <c r="AP752" s="218"/>
    </row>
    <row r="753" spans="1:42">
      <c r="A753" s="221"/>
      <c r="B753" s="221"/>
      <c r="C753" s="221"/>
      <c r="D753" s="221"/>
      <c r="E753" s="221"/>
      <c r="F753" s="221"/>
      <c r="G753" s="221"/>
      <c r="H753" s="221"/>
      <c r="I753" s="221"/>
      <c r="J753" s="221"/>
      <c r="K753" s="221"/>
      <c r="L753" s="221"/>
      <c r="M753" s="221"/>
      <c r="N753" s="243"/>
      <c r="O753" s="221"/>
      <c r="P753" s="221"/>
      <c r="Q753" s="221"/>
      <c r="R753" s="221"/>
      <c r="S753" s="221"/>
      <c r="T753" s="221"/>
      <c r="U753" s="221"/>
      <c r="V753" s="221"/>
      <c r="W753" s="221"/>
      <c r="X753" s="221"/>
      <c r="Y753" s="221"/>
      <c r="Z753" s="221"/>
      <c r="AA753" s="221"/>
      <c r="AB753" s="237"/>
      <c r="AC753" s="221"/>
      <c r="AD753" s="221"/>
      <c r="AE753" s="221"/>
      <c r="AF753" s="221"/>
      <c r="AG753" s="221"/>
      <c r="AH753" s="221"/>
      <c r="AI753" s="221"/>
      <c r="AN753" s="221"/>
      <c r="AP753" s="218"/>
    </row>
    <row r="754" spans="1:42">
      <c r="A754" s="221"/>
      <c r="B754" s="221"/>
      <c r="C754" s="221"/>
      <c r="D754" s="221"/>
      <c r="E754" s="221"/>
      <c r="F754" s="221"/>
      <c r="G754" s="221"/>
      <c r="H754" s="221"/>
      <c r="I754" s="221"/>
      <c r="J754" s="221"/>
      <c r="K754" s="221"/>
      <c r="L754" s="221"/>
      <c r="M754" s="221"/>
      <c r="N754" s="243"/>
      <c r="O754" s="221"/>
      <c r="P754" s="221"/>
      <c r="Q754" s="221"/>
      <c r="R754" s="221"/>
      <c r="S754" s="221"/>
      <c r="T754" s="221"/>
      <c r="U754" s="221"/>
      <c r="V754" s="221"/>
      <c r="W754" s="221"/>
      <c r="X754" s="221"/>
      <c r="Y754" s="221"/>
      <c r="Z754" s="221"/>
      <c r="AA754" s="221"/>
      <c r="AB754" s="237"/>
      <c r="AC754" s="221"/>
      <c r="AD754" s="221"/>
      <c r="AE754" s="221"/>
      <c r="AF754" s="221"/>
      <c r="AG754" s="221"/>
      <c r="AH754" s="221"/>
      <c r="AI754" s="221"/>
      <c r="AN754" s="221"/>
      <c r="AP754" s="218"/>
    </row>
    <row r="755" spans="1:42">
      <c r="A755" s="221"/>
      <c r="B755" s="221"/>
      <c r="C755" s="221"/>
      <c r="D755" s="221"/>
      <c r="E755" s="221"/>
      <c r="F755" s="221"/>
      <c r="G755" s="221"/>
      <c r="H755" s="221"/>
      <c r="I755" s="221"/>
      <c r="J755" s="221"/>
      <c r="K755" s="221"/>
      <c r="L755" s="221"/>
      <c r="M755" s="221"/>
      <c r="N755" s="243"/>
      <c r="O755" s="221"/>
      <c r="P755" s="221"/>
      <c r="Q755" s="221"/>
      <c r="R755" s="221"/>
      <c r="S755" s="221"/>
      <c r="T755" s="221"/>
      <c r="U755" s="221"/>
      <c r="V755" s="221"/>
      <c r="W755" s="221"/>
      <c r="X755" s="221"/>
      <c r="Y755" s="221"/>
      <c r="Z755" s="221"/>
      <c r="AA755" s="221"/>
      <c r="AB755" s="237"/>
      <c r="AC755" s="221"/>
      <c r="AD755" s="221"/>
      <c r="AE755" s="221"/>
      <c r="AF755" s="221"/>
      <c r="AG755" s="221"/>
      <c r="AH755" s="221"/>
      <c r="AI755" s="221"/>
      <c r="AN755" s="221"/>
      <c r="AP755" s="218"/>
    </row>
    <row r="756" spans="1:42">
      <c r="A756" s="221"/>
      <c r="B756" s="221"/>
      <c r="C756" s="221"/>
      <c r="D756" s="221"/>
      <c r="E756" s="221"/>
      <c r="F756" s="221"/>
      <c r="G756" s="221"/>
      <c r="H756" s="221"/>
      <c r="I756" s="221"/>
      <c r="J756" s="221"/>
      <c r="K756" s="221"/>
      <c r="L756" s="221"/>
      <c r="M756" s="221"/>
      <c r="N756" s="243"/>
      <c r="O756" s="221"/>
      <c r="P756" s="221"/>
      <c r="Q756" s="221"/>
      <c r="R756" s="221"/>
      <c r="S756" s="221"/>
      <c r="T756" s="221"/>
      <c r="U756" s="221"/>
      <c r="V756" s="221"/>
      <c r="W756" s="221"/>
      <c r="X756" s="221"/>
      <c r="Y756" s="221"/>
      <c r="Z756" s="221"/>
      <c r="AA756" s="221"/>
      <c r="AB756" s="237"/>
      <c r="AC756" s="221"/>
      <c r="AD756" s="221"/>
      <c r="AE756" s="221"/>
      <c r="AF756" s="221"/>
      <c r="AG756" s="221"/>
      <c r="AH756" s="221"/>
      <c r="AI756" s="221"/>
      <c r="AN756" s="221"/>
      <c r="AP756" s="218"/>
    </row>
    <row r="757" spans="1:42">
      <c r="A757" s="221"/>
      <c r="B757" s="221"/>
      <c r="C757" s="221"/>
      <c r="D757" s="221"/>
      <c r="E757" s="221"/>
      <c r="F757" s="221"/>
      <c r="G757" s="221"/>
      <c r="H757" s="221"/>
      <c r="I757" s="221"/>
      <c r="J757" s="221"/>
      <c r="K757" s="221"/>
      <c r="L757" s="221"/>
      <c r="M757" s="221"/>
      <c r="N757" s="243"/>
      <c r="O757" s="221"/>
      <c r="P757" s="221"/>
      <c r="Q757" s="221"/>
      <c r="R757" s="221"/>
      <c r="S757" s="221"/>
      <c r="T757" s="221"/>
      <c r="U757" s="221"/>
      <c r="V757" s="221"/>
      <c r="W757" s="221"/>
      <c r="X757" s="221"/>
      <c r="Y757" s="221"/>
      <c r="Z757" s="221"/>
      <c r="AA757" s="221"/>
      <c r="AB757" s="237"/>
      <c r="AC757" s="221"/>
      <c r="AD757" s="221"/>
      <c r="AE757" s="221"/>
      <c r="AF757" s="221"/>
      <c r="AG757" s="221"/>
      <c r="AH757" s="221"/>
      <c r="AI757" s="221"/>
      <c r="AN757" s="221"/>
      <c r="AP757" s="218"/>
    </row>
    <row r="758" spans="1:42">
      <c r="A758" s="221"/>
      <c r="B758" s="221"/>
      <c r="C758" s="221"/>
      <c r="D758" s="221"/>
      <c r="E758" s="221"/>
      <c r="F758" s="221"/>
      <c r="G758" s="221"/>
      <c r="H758" s="221"/>
      <c r="I758" s="221"/>
      <c r="J758" s="221"/>
      <c r="K758" s="221"/>
      <c r="L758" s="221"/>
      <c r="M758" s="221"/>
      <c r="N758" s="243"/>
      <c r="O758" s="221"/>
      <c r="P758" s="221"/>
      <c r="Q758" s="221"/>
      <c r="R758" s="221"/>
      <c r="S758" s="221"/>
      <c r="T758" s="221"/>
      <c r="U758" s="221"/>
      <c r="V758" s="221"/>
      <c r="W758" s="221"/>
      <c r="X758" s="221"/>
      <c r="Y758" s="221"/>
      <c r="Z758" s="221"/>
      <c r="AA758" s="221"/>
      <c r="AB758" s="237"/>
      <c r="AC758" s="221"/>
      <c r="AD758" s="221"/>
      <c r="AE758" s="221"/>
      <c r="AF758" s="221"/>
      <c r="AG758" s="221"/>
      <c r="AH758" s="221"/>
      <c r="AI758" s="221"/>
      <c r="AN758" s="221"/>
      <c r="AP758" s="218"/>
    </row>
    <row r="759" spans="1:42">
      <c r="A759" s="221"/>
      <c r="B759" s="221"/>
      <c r="C759" s="221"/>
      <c r="D759" s="221"/>
      <c r="E759" s="221"/>
      <c r="F759" s="221"/>
      <c r="G759" s="221"/>
      <c r="H759" s="221"/>
      <c r="I759" s="221"/>
      <c r="J759" s="221"/>
      <c r="K759" s="221"/>
      <c r="L759" s="221"/>
      <c r="M759" s="221"/>
      <c r="N759" s="243"/>
      <c r="O759" s="221"/>
      <c r="P759" s="221"/>
      <c r="Q759" s="221"/>
      <c r="R759" s="221"/>
      <c r="S759" s="221"/>
      <c r="T759" s="221"/>
      <c r="U759" s="221"/>
      <c r="V759" s="221"/>
      <c r="W759" s="221"/>
      <c r="X759" s="221"/>
      <c r="Y759" s="221"/>
      <c r="Z759" s="221"/>
      <c r="AA759" s="221"/>
      <c r="AB759" s="237"/>
      <c r="AC759" s="221"/>
      <c r="AD759" s="221"/>
      <c r="AE759" s="221"/>
      <c r="AF759" s="221"/>
      <c r="AG759" s="221"/>
      <c r="AH759" s="221"/>
      <c r="AI759" s="221"/>
      <c r="AN759" s="221"/>
      <c r="AP759" s="218"/>
    </row>
    <row r="760" spans="1:42">
      <c r="A760" s="221"/>
      <c r="B760" s="221"/>
      <c r="C760" s="221"/>
      <c r="D760" s="221"/>
      <c r="E760" s="221"/>
      <c r="F760" s="221"/>
      <c r="G760" s="221"/>
      <c r="H760" s="221"/>
      <c r="I760" s="221"/>
      <c r="J760" s="221"/>
      <c r="K760" s="221"/>
      <c r="L760" s="221"/>
      <c r="M760" s="221"/>
      <c r="N760" s="243"/>
      <c r="O760" s="221"/>
      <c r="P760" s="221"/>
      <c r="Q760" s="221"/>
      <c r="R760" s="221"/>
      <c r="S760" s="221"/>
      <c r="T760" s="221"/>
      <c r="U760" s="221"/>
      <c r="V760" s="221"/>
      <c r="W760" s="221"/>
      <c r="X760" s="221"/>
      <c r="Y760" s="221"/>
      <c r="Z760" s="221"/>
      <c r="AA760" s="221"/>
      <c r="AB760" s="237"/>
      <c r="AC760" s="221"/>
      <c r="AD760" s="221"/>
      <c r="AE760" s="221"/>
      <c r="AF760" s="221"/>
      <c r="AG760" s="221"/>
      <c r="AH760" s="221"/>
      <c r="AI760" s="221"/>
      <c r="AN760" s="221"/>
      <c r="AP760" s="218"/>
    </row>
    <row r="761" spans="1:42">
      <c r="A761" s="221"/>
      <c r="B761" s="221"/>
      <c r="C761" s="221"/>
      <c r="D761" s="221"/>
      <c r="E761" s="221"/>
      <c r="F761" s="221"/>
      <c r="G761" s="221"/>
      <c r="H761" s="221"/>
      <c r="I761" s="221"/>
      <c r="J761" s="221"/>
      <c r="K761" s="221"/>
      <c r="L761" s="221"/>
      <c r="M761" s="221"/>
      <c r="N761" s="243"/>
      <c r="O761" s="221"/>
      <c r="P761" s="221"/>
      <c r="Q761" s="221"/>
      <c r="R761" s="221"/>
      <c r="S761" s="221"/>
      <c r="T761" s="221"/>
      <c r="U761" s="221"/>
      <c r="V761" s="221"/>
      <c r="W761" s="221"/>
      <c r="X761" s="221"/>
      <c r="Y761" s="221"/>
      <c r="Z761" s="221"/>
      <c r="AA761" s="221"/>
      <c r="AB761" s="237"/>
      <c r="AC761" s="221"/>
      <c r="AD761" s="221"/>
      <c r="AE761" s="221"/>
      <c r="AF761" s="221"/>
      <c r="AG761" s="221"/>
      <c r="AH761" s="221"/>
      <c r="AI761" s="221"/>
      <c r="AN761" s="221"/>
      <c r="AP761" s="218"/>
    </row>
    <row r="762" spans="1:42">
      <c r="A762" s="221"/>
      <c r="B762" s="221"/>
      <c r="C762" s="221"/>
      <c r="D762" s="221"/>
      <c r="E762" s="221"/>
      <c r="F762" s="221"/>
      <c r="G762" s="221"/>
      <c r="H762" s="221"/>
      <c r="I762" s="221"/>
      <c r="J762" s="221"/>
      <c r="K762" s="221"/>
      <c r="L762" s="221"/>
      <c r="M762" s="221"/>
      <c r="N762" s="243"/>
      <c r="O762" s="221"/>
      <c r="P762" s="221"/>
      <c r="Q762" s="221"/>
      <c r="R762" s="221"/>
      <c r="S762" s="221"/>
      <c r="T762" s="221"/>
      <c r="U762" s="221"/>
      <c r="V762" s="221"/>
      <c r="W762" s="221"/>
      <c r="X762" s="221"/>
      <c r="Y762" s="221"/>
      <c r="Z762" s="221"/>
      <c r="AA762" s="221"/>
      <c r="AB762" s="237"/>
      <c r="AC762" s="221"/>
      <c r="AD762" s="221"/>
      <c r="AE762" s="221"/>
      <c r="AF762" s="221"/>
      <c r="AG762" s="221"/>
      <c r="AH762" s="221"/>
      <c r="AI762" s="221"/>
      <c r="AN762" s="221"/>
      <c r="AP762" s="218"/>
    </row>
    <row r="763" spans="1:42">
      <c r="A763" s="221"/>
      <c r="B763" s="221"/>
      <c r="C763" s="221"/>
      <c r="D763" s="221"/>
      <c r="E763" s="221"/>
      <c r="F763" s="221"/>
      <c r="G763" s="221"/>
      <c r="H763" s="221"/>
      <c r="I763" s="221"/>
      <c r="J763" s="221"/>
      <c r="K763" s="221"/>
      <c r="L763" s="221"/>
      <c r="M763" s="221"/>
      <c r="N763" s="243"/>
      <c r="O763" s="221"/>
      <c r="P763" s="221"/>
      <c r="Q763" s="221"/>
      <c r="R763" s="221"/>
      <c r="S763" s="221"/>
      <c r="T763" s="221"/>
      <c r="U763" s="221"/>
      <c r="V763" s="221"/>
      <c r="W763" s="221"/>
      <c r="X763" s="221"/>
      <c r="Y763" s="221"/>
      <c r="Z763" s="221"/>
      <c r="AA763" s="221"/>
      <c r="AB763" s="237"/>
      <c r="AC763" s="221"/>
      <c r="AD763" s="221"/>
      <c r="AE763" s="221"/>
      <c r="AF763" s="221"/>
      <c r="AG763" s="221"/>
      <c r="AH763" s="221"/>
      <c r="AI763" s="221"/>
      <c r="AN763" s="221"/>
      <c r="AP763" s="218"/>
    </row>
    <row r="764" spans="1:42">
      <c r="A764" s="221"/>
      <c r="B764" s="221"/>
      <c r="C764" s="221"/>
      <c r="D764" s="221"/>
      <c r="E764" s="221"/>
      <c r="F764" s="221"/>
      <c r="G764" s="221"/>
      <c r="H764" s="221"/>
      <c r="I764" s="221"/>
      <c r="J764" s="221"/>
      <c r="K764" s="221"/>
      <c r="L764" s="221"/>
      <c r="M764" s="221"/>
      <c r="N764" s="243"/>
      <c r="O764" s="221"/>
      <c r="P764" s="221"/>
      <c r="Q764" s="221"/>
      <c r="R764" s="221"/>
      <c r="S764" s="221"/>
      <c r="T764" s="221"/>
      <c r="U764" s="221"/>
      <c r="V764" s="221"/>
      <c r="W764" s="221"/>
      <c r="X764" s="221"/>
      <c r="Y764" s="221"/>
      <c r="Z764" s="221"/>
      <c r="AA764" s="221"/>
      <c r="AB764" s="237"/>
      <c r="AC764" s="221"/>
      <c r="AD764" s="221"/>
      <c r="AE764" s="221"/>
      <c r="AF764" s="221"/>
      <c r="AG764" s="221"/>
      <c r="AH764" s="221"/>
      <c r="AI764" s="221"/>
      <c r="AN764" s="221"/>
      <c r="AP764" s="218"/>
    </row>
    <row r="765" spans="1:42">
      <c r="A765" s="221"/>
      <c r="B765" s="221"/>
      <c r="C765" s="221"/>
      <c r="D765" s="221"/>
      <c r="E765" s="221"/>
      <c r="F765" s="221"/>
      <c r="G765" s="221"/>
      <c r="H765" s="221"/>
      <c r="I765" s="221"/>
      <c r="J765" s="221"/>
      <c r="K765" s="221"/>
      <c r="L765" s="221"/>
      <c r="M765" s="221"/>
      <c r="N765" s="243"/>
      <c r="O765" s="221"/>
      <c r="P765" s="221"/>
      <c r="Q765" s="221"/>
      <c r="R765" s="221"/>
      <c r="S765" s="221"/>
      <c r="T765" s="221"/>
      <c r="U765" s="221"/>
      <c r="V765" s="221"/>
      <c r="W765" s="221"/>
      <c r="X765" s="221"/>
      <c r="Y765" s="221"/>
      <c r="Z765" s="221"/>
      <c r="AA765" s="221"/>
      <c r="AB765" s="237"/>
      <c r="AC765" s="221"/>
      <c r="AD765" s="221"/>
      <c r="AE765" s="221"/>
      <c r="AF765" s="221"/>
      <c r="AG765" s="221"/>
      <c r="AH765" s="221"/>
      <c r="AI765" s="221"/>
      <c r="AN765" s="221"/>
      <c r="AP765" s="218"/>
    </row>
    <row r="766" spans="1:42">
      <c r="A766" s="221"/>
      <c r="B766" s="221"/>
      <c r="C766" s="221"/>
      <c r="D766" s="221"/>
      <c r="E766" s="221"/>
      <c r="F766" s="221"/>
      <c r="G766" s="221"/>
      <c r="H766" s="221"/>
      <c r="I766" s="221"/>
      <c r="J766" s="221"/>
      <c r="K766" s="221"/>
      <c r="L766" s="221"/>
      <c r="M766" s="221"/>
      <c r="N766" s="243"/>
      <c r="O766" s="221"/>
      <c r="P766" s="221"/>
      <c r="Q766" s="221"/>
      <c r="R766" s="221"/>
      <c r="S766" s="221"/>
      <c r="T766" s="221"/>
      <c r="U766" s="221"/>
      <c r="V766" s="221"/>
      <c r="W766" s="221"/>
      <c r="X766" s="221"/>
      <c r="Y766" s="221"/>
      <c r="Z766" s="221"/>
      <c r="AA766" s="221"/>
      <c r="AB766" s="237"/>
      <c r="AC766" s="221"/>
      <c r="AD766" s="221"/>
      <c r="AE766" s="221"/>
      <c r="AF766" s="221"/>
      <c r="AG766" s="221"/>
      <c r="AH766" s="221"/>
      <c r="AI766" s="221"/>
      <c r="AN766" s="221"/>
      <c r="AP766" s="218"/>
    </row>
    <row r="767" spans="1:42">
      <c r="A767" s="221"/>
      <c r="B767" s="221"/>
      <c r="C767" s="221"/>
      <c r="D767" s="221"/>
      <c r="E767" s="221"/>
      <c r="F767" s="221"/>
      <c r="G767" s="221"/>
      <c r="H767" s="221"/>
      <c r="I767" s="221"/>
      <c r="J767" s="221"/>
      <c r="K767" s="221"/>
      <c r="L767" s="221"/>
      <c r="M767" s="221"/>
      <c r="N767" s="243"/>
      <c r="O767" s="221"/>
      <c r="P767" s="221"/>
      <c r="Q767" s="221"/>
      <c r="R767" s="221"/>
      <c r="S767" s="221"/>
      <c r="T767" s="221"/>
      <c r="U767" s="221"/>
      <c r="V767" s="221"/>
      <c r="W767" s="221"/>
      <c r="X767" s="221"/>
      <c r="Y767" s="221"/>
      <c r="Z767" s="221"/>
      <c r="AA767" s="221"/>
      <c r="AB767" s="237"/>
      <c r="AC767" s="221"/>
      <c r="AD767" s="221"/>
      <c r="AE767" s="221"/>
      <c r="AF767" s="221"/>
      <c r="AG767" s="221"/>
      <c r="AH767" s="221"/>
      <c r="AI767" s="221"/>
      <c r="AN767" s="221"/>
      <c r="AP767" s="218"/>
    </row>
    <row r="768" spans="1:42">
      <c r="A768" s="221"/>
      <c r="B768" s="221"/>
      <c r="C768" s="221"/>
      <c r="D768" s="221"/>
      <c r="E768" s="221"/>
      <c r="F768" s="221"/>
      <c r="G768" s="221"/>
      <c r="H768" s="221"/>
      <c r="I768" s="221"/>
      <c r="J768" s="221"/>
      <c r="K768" s="221"/>
      <c r="L768" s="221"/>
      <c r="M768" s="221"/>
      <c r="N768" s="243"/>
      <c r="O768" s="221"/>
      <c r="P768" s="221"/>
      <c r="Q768" s="221"/>
      <c r="R768" s="221"/>
      <c r="S768" s="221"/>
      <c r="T768" s="221"/>
      <c r="U768" s="221"/>
      <c r="V768" s="221"/>
      <c r="W768" s="221"/>
      <c r="X768" s="221"/>
      <c r="Y768" s="221"/>
      <c r="Z768" s="221"/>
      <c r="AA768" s="221"/>
      <c r="AB768" s="237"/>
      <c r="AC768" s="221"/>
      <c r="AD768" s="221"/>
      <c r="AE768" s="221"/>
      <c r="AF768" s="221"/>
      <c r="AG768" s="221"/>
      <c r="AH768" s="221"/>
      <c r="AI768" s="221"/>
      <c r="AN768" s="221"/>
      <c r="AP768" s="218"/>
    </row>
    <row r="769" spans="1:42">
      <c r="A769" s="221"/>
      <c r="B769" s="221"/>
      <c r="C769" s="221"/>
      <c r="D769" s="221"/>
      <c r="E769" s="221"/>
      <c r="F769" s="221"/>
      <c r="G769" s="221"/>
      <c r="H769" s="221"/>
      <c r="I769" s="221"/>
      <c r="J769" s="221"/>
      <c r="K769" s="221"/>
      <c r="L769" s="221"/>
      <c r="M769" s="221"/>
      <c r="N769" s="243"/>
      <c r="O769" s="221"/>
      <c r="P769" s="221"/>
      <c r="Q769" s="221"/>
      <c r="R769" s="221"/>
      <c r="S769" s="221"/>
      <c r="T769" s="221"/>
      <c r="U769" s="221"/>
      <c r="V769" s="221"/>
      <c r="W769" s="221"/>
      <c r="X769" s="221"/>
      <c r="Y769" s="221"/>
      <c r="Z769" s="221"/>
      <c r="AA769" s="221"/>
      <c r="AB769" s="237"/>
      <c r="AC769" s="221"/>
      <c r="AD769" s="221"/>
      <c r="AE769" s="221"/>
      <c r="AF769" s="221"/>
      <c r="AG769" s="221"/>
      <c r="AH769" s="221"/>
      <c r="AI769" s="221"/>
      <c r="AN769" s="221"/>
      <c r="AP769" s="218"/>
    </row>
    <row r="770" spans="1:42">
      <c r="A770" s="221"/>
      <c r="B770" s="221"/>
      <c r="C770" s="221"/>
      <c r="D770" s="221"/>
      <c r="E770" s="221"/>
      <c r="F770" s="221"/>
      <c r="G770" s="221"/>
      <c r="H770" s="221"/>
      <c r="I770" s="221"/>
      <c r="J770" s="221"/>
      <c r="K770" s="221"/>
      <c r="L770" s="221"/>
      <c r="M770" s="221"/>
      <c r="N770" s="243"/>
      <c r="O770" s="221"/>
      <c r="P770" s="221"/>
      <c r="Q770" s="221"/>
      <c r="R770" s="221"/>
      <c r="S770" s="221"/>
      <c r="T770" s="221"/>
      <c r="U770" s="221"/>
      <c r="V770" s="221"/>
      <c r="W770" s="221"/>
      <c r="X770" s="221"/>
      <c r="Y770" s="221"/>
      <c r="Z770" s="221"/>
      <c r="AA770" s="221"/>
      <c r="AB770" s="237"/>
      <c r="AC770" s="221"/>
      <c r="AD770" s="221"/>
      <c r="AE770" s="221"/>
      <c r="AF770" s="221"/>
      <c r="AG770" s="221"/>
      <c r="AH770" s="221"/>
      <c r="AI770" s="221"/>
      <c r="AN770" s="221"/>
      <c r="AP770" s="218"/>
    </row>
    <row r="771" spans="1:42">
      <c r="A771" s="221"/>
      <c r="B771" s="221"/>
      <c r="C771" s="221"/>
      <c r="D771" s="221"/>
      <c r="E771" s="221"/>
      <c r="F771" s="221"/>
      <c r="G771" s="221"/>
      <c r="H771" s="221"/>
      <c r="I771" s="221"/>
      <c r="J771" s="221"/>
      <c r="K771" s="221"/>
      <c r="L771" s="221"/>
      <c r="M771" s="221"/>
      <c r="N771" s="243"/>
      <c r="O771" s="221"/>
      <c r="P771" s="221"/>
      <c r="Q771" s="221"/>
      <c r="R771" s="221"/>
      <c r="S771" s="221"/>
      <c r="T771" s="221"/>
      <c r="U771" s="221"/>
      <c r="V771" s="221"/>
      <c r="W771" s="221"/>
      <c r="X771" s="221"/>
      <c r="Y771" s="221"/>
      <c r="Z771" s="221"/>
      <c r="AA771" s="221"/>
      <c r="AB771" s="237"/>
      <c r="AC771" s="221"/>
      <c r="AD771" s="221"/>
      <c r="AE771" s="221"/>
      <c r="AF771" s="221"/>
      <c r="AG771" s="221"/>
      <c r="AH771" s="221"/>
      <c r="AI771" s="221"/>
      <c r="AN771" s="221"/>
      <c r="AP771" s="218"/>
    </row>
    <row r="772" spans="1:42">
      <c r="A772" s="221"/>
      <c r="B772" s="221"/>
      <c r="C772" s="221"/>
      <c r="D772" s="221"/>
      <c r="E772" s="221"/>
      <c r="F772" s="221"/>
      <c r="G772" s="221"/>
      <c r="H772" s="221"/>
      <c r="I772" s="221"/>
      <c r="J772" s="221"/>
      <c r="K772" s="221"/>
      <c r="L772" s="221"/>
      <c r="M772" s="221"/>
      <c r="N772" s="243"/>
      <c r="O772" s="221"/>
      <c r="P772" s="221"/>
      <c r="Q772" s="221"/>
      <c r="R772" s="221"/>
      <c r="S772" s="221"/>
      <c r="T772" s="221"/>
      <c r="U772" s="221"/>
      <c r="V772" s="221"/>
      <c r="W772" s="221"/>
      <c r="X772" s="221"/>
      <c r="Y772" s="221"/>
      <c r="Z772" s="221"/>
      <c r="AA772" s="221"/>
      <c r="AB772" s="237"/>
      <c r="AC772" s="221"/>
      <c r="AD772" s="221"/>
      <c r="AE772" s="221"/>
      <c r="AF772" s="221"/>
      <c r="AG772" s="221"/>
      <c r="AH772" s="221"/>
      <c r="AI772" s="221"/>
      <c r="AN772" s="221"/>
      <c r="AP772" s="218"/>
    </row>
    <row r="773" spans="1:42">
      <c r="A773" s="221"/>
      <c r="B773" s="221"/>
      <c r="C773" s="221"/>
      <c r="D773" s="221"/>
      <c r="E773" s="221"/>
      <c r="F773" s="221"/>
      <c r="G773" s="221"/>
      <c r="H773" s="221"/>
      <c r="I773" s="221"/>
      <c r="J773" s="221"/>
      <c r="K773" s="221"/>
      <c r="L773" s="221"/>
      <c r="M773" s="221"/>
      <c r="N773" s="243"/>
      <c r="O773" s="221"/>
      <c r="P773" s="221"/>
      <c r="Q773" s="221"/>
      <c r="R773" s="221"/>
      <c r="S773" s="221"/>
      <c r="T773" s="221"/>
      <c r="U773" s="221"/>
      <c r="V773" s="221"/>
      <c r="W773" s="221"/>
      <c r="X773" s="221"/>
      <c r="Y773" s="221"/>
      <c r="Z773" s="221"/>
      <c r="AA773" s="221"/>
      <c r="AB773" s="237"/>
      <c r="AC773" s="221"/>
      <c r="AD773" s="221"/>
      <c r="AE773" s="221"/>
      <c r="AF773" s="221"/>
      <c r="AG773" s="221"/>
      <c r="AH773" s="221"/>
      <c r="AI773" s="221"/>
      <c r="AN773" s="221"/>
      <c r="AP773" s="218"/>
    </row>
    <row r="774" spans="1:42">
      <c r="A774" s="221"/>
      <c r="B774" s="221"/>
      <c r="C774" s="221"/>
      <c r="D774" s="221"/>
      <c r="E774" s="221"/>
      <c r="F774" s="221"/>
      <c r="G774" s="221"/>
      <c r="H774" s="221"/>
      <c r="I774" s="221"/>
      <c r="J774" s="221"/>
      <c r="K774" s="221"/>
      <c r="L774" s="221"/>
      <c r="M774" s="221"/>
      <c r="N774" s="243"/>
      <c r="O774" s="221"/>
      <c r="P774" s="221"/>
      <c r="Q774" s="221"/>
      <c r="R774" s="221"/>
      <c r="S774" s="221"/>
      <c r="T774" s="221"/>
      <c r="U774" s="221"/>
      <c r="V774" s="221"/>
      <c r="W774" s="221"/>
      <c r="X774" s="221"/>
      <c r="Y774" s="221"/>
      <c r="Z774" s="221"/>
      <c r="AA774" s="221"/>
      <c r="AB774" s="237"/>
      <c r="AC774" s="221"/>
      <c r="AD774" s="221"/>
      <c r="AE774" s="221"/>
      <c r="AF774" s="221"/>
      <c r="AG774" s="221"/>
      <c r="AH774" s="221"/>
      <c r="AI774" s="221"/>
      <c r="AN774" s="221"/>
      <c r="AP774" s="218"/>
    </row>
    <row r="775" spans="1:42">
      <c r="A775" s="221"/>
      <c r="B775" s="221"/>
      <c r="C775" s="221"/>
      <c r="D775" s="221"/>
      <c r="E775" s="221"/>
      <c r="F775" s="221"/>
      <c r="G775" s="221"/>
      <c r="H775" s="221"/>
      <c r="I775" s="221"/>
      <c r="J775" s="221"/>
      <c r="K775" s="221"/>
      <c r="L775" s="221"/>
      <c r="M775" s="221"/>
      <c r="N775" s="243"/>
      <c r="O775" s="221"/>
      <c r="P775" s="221"/>
      <c r="Q775" s="221"/>
      <c r="R775" s="221"/>
      <c r="S775" s="221"/>
      <c r="T775" s="221"/>
      <c r="U775" s="221"/>
      <c r="V775" s="221"/>
      <c r="W775" s="221"/>
      <c r="X775" s="221"/>
      <c r="Y775" s="221"/>
      <c r="Z775" s="221"/>
      <c r="AA775" s="221"/>
      <c r="AB775" s="237"/>
      <c r="AC775" s="221"/>
      <c r="AD775" s="221"/>
      <c r="AE775" s="221"/>
      <c r="AF775" s="221"/>
      <c r="AG775" s="221"/>
      <c r="AH775" s="221"/>
      <c r="AI775" s="221"/>
      <c r="AN775" s="221"/>
      <c r="AP775" s="218"/>
    </row>
    <row r="776" spans="1:42">
      <c r="A776" s="221"/>
      <c r="B776" s="221"/>
      <c r="C776" s="221"/>
      <c r="D776" s="221"/>
      <c r="E776" s="221"/>
      <c r="F776" s="221"/>
      <c r="G776" s="221"/>
      <c r="H776" s="221"/>
      <c r="I776" s="221"/>
      <c r="J776" s="221"/>
      <c r="K776" s="221"/>
      <c r="L776" s="221"/>
      <c r="M776" s="221"/>
      <c r="N776" s="243"/>
      <c r="O776" s="221"/>
      <c r="P776" s="221"/>
      <c r="Q776" s="221"/>
      <c r="R776" s="221"/>
      <c r="S776" s="221"/>
      <c r="T776" s="221"/>
      <c r="U776" s="221"/>
      <c r="V776" s="221"/>
      <c r="W776" s="221"/>
      <c r="X776" s="221"/>
      <c r="Y776" s="221"/>
      <c r="Z776" s="221"/>
      <c r="AA776" s="221"/>
      <c r="AB776" s="237"/>
      <c r="AC776" s="221"/>
      <c r="AD776" s="221"/>
      <c r="AE776" s="221"/>
      <c r="AF776" s="221"/>
      <c r="AG776" s="221"/>
      <c r="AH776" s="221"/>
      <c r="AI776" s="221"/>
      <c r="AN776" s="221"/>
      <c r="AP776" s="218"/>
    </row>
    <row r="777" spans="1:42">
      <c r="A777" s="221"/>
      <c r="B777" s="221"/>
      <c r="C777" s="221"/>
      <c r="D777" s="221"/>
      <c r="E777" s="221"/>
      <c r="F777" s="221"/>
      <c r="G777" s="221"/>
      <c r="H777" s="221"/>
      <c r="I777" s="221"/>
      <c r="J777" s="221"/>
      <c r="K777" s="221"/>
      <c r="L777" s="221"/>
      <c r="M777" s="221"/>
      <c r="N777" s="243"/>
      <c r="O777" s="221"/>
      <c r="P777" s="221"/>
      <c r="Q777" s="221"/>
      <c r="R777" s="221"/>
      <c r="S777" s="221"/>
      <c r="T777" s="221"/>
      <c r="U777" s="221"/>
      <c r="V777" s="221"/>
      <c r="W777" s="221"/>
      <c r="X777" s="221"/>
      <c r="Y777" s="221"/>
      <c r="Z777" s="221"/>
      <c r="AA777" s="221"/>
      <c r="AB777" s="237"/>
      <c r="AC777" s="221"/>
      <c r="AD777" s="221"/>
      <c r="AE777" s="221"/>
      <c r="AF777" s="221"/>
      <c r="AG777" s="221"/>
      <c r="AH777" s="221"/>
      <c r="AI777" s="221"/>
      <c r="AN777" s="221"/>
      <c r="AP777" s="218"/>
    </row>
    <row r="778" spans="1:42">
      <c r="A778" s="221"/>
      <c r="B778" s="221"/>
      <c r="C778" s="221"/>
      <c r="D778" s="221"/>
      <c r="E778" s="221"/>
      <c r="F778" s="221"/>
      <c r="G778" s="221"/>
      <c r="H778" s="221"/>
      <c r="I778" s="221"/>
      <c r="J778" s="221"/>
      <c r="K778" s="221"/>
      <c r="L778" s="221"/>
      <c r="M778" s="221"/>
      <c r="N778" s="243"/>
      <c r="O778" s="221"/>
      <c r="P778" s="221"/>
      <c r="Q778" s="221"/>
      <c r="R778" s="221"/>
      <c r="S778" s="221"/>
      <c r="T778" s="221"/>
      <c r="U778" s="221"/>
      <c r="V778" s="221"/>
      <c r="W778" s="221"/>
      <c r="X778" s="221"/>
      <c r="Y778" s="221"/>
      <c r="Z778" s="221"/>
      <c r="AA778" s="221"/>
      <c r="AB778" s="237"/>
      <c r="AC778" s="221"/>
      <c r="AD778" s="221"/>
      <c r="AE778" s="221"/>
      <c r="AF778" s="221"/>
      <c r="AG778" s="221"/>
      <c r="AH778" s="221"/>
      <c r="AI778" s="221"/>
      <c r="AN778" s="221"/>
      <c r="AP778" s="218"/>
    </row>
    <row r="779" spans="1:42">
      <c r="A779" s="221"/>
      <c r="B779" s="221"/>
      <c r="C779" s="221"/>
      <c r="D779" s="221"/>
      <c r="E779" s="221"/>
      <c r="F779" s="221"/>
      <c r="G779" s="221"/>
      <c r="H779" s="221"/>
      <c r="I779" s="221"/>
      <c r="J779" s="221"/>
      <c r="K779" s="221"/>
      <c r="L779" s="221"/>
      <c r="M779" s="221"/>
      <c r="N779" s="243"/>
      <c r="O779" s="221"/>
      <c r="P779" s="221"/>
      <c r="Q779" s="221"/>
      <c r="R779" s="221"/>
      <c r="S779" s="221"/>
      <c r="T779" s="221"/>
      <c r="U779" s="221"/>
      <c r="V779" s="221"/>
      <c r="W779" s="221"/>
      <c r="X779" s="221"/>
      <c r="Y779" s="221"/>
      <c r="Z779" s="221"/>
      <c r="AA779" s="221"/>
      <c r="AB779" s="237"/>
      <c r="AC779" s="221"/>
      <c r="AD779" s="221"/>
      <c r="AE779" s="221"/>
      <c r="AF779" s="221"/>
      <c r="AG779" s="221"/>
      <c r="AH779" s="221"/>
      <c r="AI779" s="221"/>
      <c r="AN779" s="221"/>
      <c r="AP779" s="218"/>
    </row>
    <row r="780" spans="1:42">
      <c r="A780" s="221"/>
      <c r="B780" s="221"/>
      <c r="C780" s="221"/>
      <c r="D780" s="221"/>
      <c r="E780" s="221"/>
      <c r="F780" s="221"/>
      <c r="G780" s="221"/>
      <c r="H780" s="221"/>
      <c r="I780" s="221"/>
      <c r="J780" s="221"/>
      <c r="K780" s="221"/>
      <c r="L780" s="221"/>
      <c r="M780" s="221"/>
      <c r="N780" s="243"/>
      <c r="O780" s="221"/>
      <c r="P780" s="221"/>
      <c r="Q780" s="221"/>
      <c r="R780" s="221"/>
      <c r="S780" s="221"/>
      <c r="T780" s="221"/>
      <c r="U780" s="221"/>
      <c r="V780" s="221"/>
      <c r="W780" s="221"/>
      <c r="X780" s="221"/>
      <c r="Y780" s="221"/>
      <c r="Z780" s="221"/>
      <c r="AA780" s="221"/>
      <c r="AB780" s="237"/>
      <c r="AC780" s="221"/>
      <c r="AD780" s="221"/>
      <c r="AE780" s="221"/>
      <c r="AF780" s="221"/>
      <c r="AG780" s="221"/>
      <c r="AH780" s="221"/>
      <c r="AI780" s="221"/>
      <c r="AN780" s="221"/>
      <c r="AP780" s="218"/>
    </row>
    <row r="781" spans="1:42">
      <c r="A781" s="221"/>
      <c r="B781" s="221"/>
      <c r="C781" s="221"/>
      <c r="D781" s="221"/>
      <c r="E781" s="221"/>
      <c r="F781" s="221"/>
      <c r="G781" s="221"/>
      <c r="H781" s="221"/>
      <c r="I781" s="221"/>
      <c r="J781" s="221"/>
      <c r="K781" s="221"/>
      <c r="L781" s="221"/>
      <c r="M781" s="221"/>
      <c r="N781" s="243"/>
      <c r="O781" s="221"/>
      <c r="P781" s="221"/>
      <c r="Q781" s="221"/>
      <c r="R781" s="221"/>
      <c r="S781" s="221"/>
      <c r="T781" s="221"/>
      <c r="U781" s="221"/>
      <c r="V781" s="221"/>
      <c r="W781" s="221"/>
      <c r="X781" s="221"/>
      <c r="Y781" s="221"/>
      <c r="Z781" s="221"/>
      <c r="AA781" s="221"/>
      <c r="AB781" s="237"/>
      <c r="AC781" s="221"/>
      <c r="AD781" s="221"/>
      <c r="AE781" s="221"/>
      <c r="AF781" s="221"/>
      <c r="AG781" s="221"/>
      <c r="AH781" s="221"/>
      <c r="AI781" s="221"/>
      <c r="AN781" s="221"/>
      <c r="AP781" s="218"/>
    </row>
    <row r="782" spans="1:42">
      <c r="A782" s="221"/>
      <c r="B782" s="221"/>
      <c r="C782" s="221"/>
      <c r="D782" s="221"/>
      <c r="E782" s="221"/>
      <c r="F782" s="221"/>
      <c r="G782" s="221"/>
      <c r="H782" s="221"/>
      <c r="I782" s="221"/>
      <c r="J782" s="221"/>
      <c r="K782" s="221"/>
      <c r="L782" s="221"/>
      <c r="M782" s="221"/>
      <c r="N782" s="243"/>
      <c r="O782" s="221"/>
      <c r="P782" s="221"/>
      <c r="Q782" s="221"/>
      <c r="R782" s="221"/>
      <c r="S782" s="221"/>
      <c r="T782" s="221"/>
      <c r="U782" s="221"/>
      <c r="V782" s="221"/>
      <c r="W782" s="221"/>
      <c r="X782" s="221"/>
      <c r="Y782" s="221"/>
      <c r="Z782" s="221"/>
      <c r="AA782" s="221"/>
      <c r="AB782" s="237"/>
      <c r="AC782" s="221"/>
      <c r="AD782" s="221"/>
      <c r="AE782" s="221"/>
      <c r="AF782" s="221"/>
      <c r="AG782" s="221"/>
      <c r="AH782" s="221"/>
      <c r="AI782" s="221"/>
      <c r="AN782" s="221"/>
      <c r="AP782" s="218"/>
    </row>
    <row r="783" spans="1:42">
      <c r="A783" s="221"/>
      <c r="B783" s="221"/>
      <c r="C783" s="221"/>
      <c r="D783" s="221"/>
      <c r="E783" s="221"/>
      <c r="F783" s="221"/>
      <c r="G783" s="221"/>
      <c r="H783" s="221"/>
      <c r="I783" s="221"/>
      <c r="J783" s="221"/>
      <c r="K783" s="221"/>
      <c r="L783" s="221"/>
      <c r="M783" s="221"/>
      <c r="N783" s="243"/>
      <c r="O783" s="221"/>
      <c r="P783" s="221"/>
      <c r="Q783" s="221"/>
      <c r="R783" s="221"/>
      <c r="S783" s="221"/>
      <c r="T783" s="221"/>
      <c r="U783" s="221"/>
      <c r="V783" s="221"/>
      <c r="W783" s="221"/>
      <c r="X783" s="221"/>
      <c r="Y783" s="221"/>
      <c r="Z783" s="221"/>
      <c r="AA783" s="221"/>
      <c r="AB783" s="237"/>
      <c r="AC783" s="221"/>
      <c r="AD783" s="221"/>
      <c r="AE783" s="221"/>
      <c r="AF783" s="221"/>
      <c r="AG783" s="221"/>
      <c r="AH783" s="221"/>
      <c r="AI783" s="221"/>
      <c r="AN783" s="221"/>
      <c r="AP783" s="218"/>
    </row>
    <row r="784" spans="1:42">
      <c r="A784" s="221"/>
      <c r="B784" s="221"/>
      <c r="C784" s="221"/>
      <c r="D784" s="221"/>
      <c r="E784" s="221"/>
      <c r="F784" s="221"/>
      <c r="G784" s="221"/>
      <c r="H784" s="221"/>
      <c r="I784" s="221"/>
      <c r="J784" s="221"/>
      <c r="K784" s="221"/>
      <c r="L784" s="221"/>
      <c r="M784" s="221"/>
      <c r="N784" s="243"/>
      <c r="O784" s="221"/>
      <c r="P784" s="221"/>
      <c r="Q784" s="221"/>
      <c r="R784" s="221"/>
      <c r="S784" s="221"/>
      <c r="T784" s="221"/>
      <c r="U784" s="221"/>
      <c r="V784" s="221"/>
      <c r="W784" s="221"/>
      <c r="X784" s="221"/>
      <c r="Y784" s="221"/>
      <c r="Z784" s="221"/>
      <c r="AA784" s="221"/>
      <c r="AB784" s="237"/>
      <c r="AC784" s="221"/>
      <c r="AD784" s="221"/>
      <c r="AE784" s="221"/>
      <c r="AF784" s="221"/>
      <c r="AG784" s="221"/>
      <c r="AH784" s="221"/>
      <c r="AI784" s="221"/>
      <c r="AN784" s="221"/>
      <c r="AP784" s="218"/>
    </row>
    <row r="785" spans="1:42">
      <c r="A785" s="221"/>
      <c r="B785" s="221"/>
      <c r="C785" s="221"/>
      <c r="D785" s="221"/>
      <c r="E785" s="221"/>
      <c r="F785" s="221"/>
      <c r="G785" s="221"/>
      <c r="H785" s="221"/>
      <c r="I785" s="221"/>
      <c r="J785" s="221"/>
      <c r="K785" s="221"/>
      <c r="L785" s="221"/>
      <c r="M785" s="221"/>
      <c r="N785" s="243"/>
      <c r="O785" s="221"/>
      <c r="P785" s="221"/>
      <c r="Q785" s="221"/>
      <c r="R785" s="221"/>
      <c r="S785" s="221"/>
      <c r="T785" s="221"/>
      <c r="U785" s="221"/>
      <c r="V785" s="221"/>
      <c r="W785" s="221"/>
      <c r="X785" s="221"/>
      <c r="Y785" s="221"/>
      <c r="Z785" s="221"/>
      <c r="AA785" s="221"/>
      <c r="AB785" s="237"/>
      <c r="AC785" s="221"/>
      <c r="AD785" s="221"/>
      <c r="AE785" s="221"/>
      <c r="AF785" s="221"/>
      <c r="AG785" s="221"/>
      <c r="AH785" s="221"/>
      <c r="AI785" s="221"/>
      <c r="AN785" s="221"/>
      <c r="AP785" s="218"/>
    </row>
    <row r="786" spans="1:42">
      <c r="A786" s="221"/>
      <c r="B786" s="221"/>
      <c r="C786" s="221"/>
      <c r="D786" s="221"/>
      <c r="E786" s="221"/>
      <c r="F786" s="221"/>
      <c r="G786" s="221"/>
      <c r="H786" s="221"/>
      <c r="I786" s="221"/>
      <c r="J786" s="221"/>
      <c r="K786" s="221"/>
      <c r="L786" s="221"/>
      <c r="M786" s="221"/>
      <c r="N786" s="243"/>
      <c r="O786" s="221"/>
      <c r="P786" s="221"/>
      <c r="Q786" s="221"/>
      <c r="R786" s="221"/>
      <c r="S786" s="221"/>
      <c r="T786" s="221"/>
      <c r="U786" s="221"/>
      <c r="V786" s="221"/>
      <c r="W786" s="221"/>
      <c r="X786" s="221"/>
      <c r="Y786" s="221"/>
      <c r="Z786" s="221"/>
      <c r="AA786" s="221"/>
      <c r="AB786" s="237"/>
      <c r="AC786" s="221"/>
      <c r="AD786" s="221"/>
      <c r="AE786" s="221"/>
      <c r="AF786" s="221"/>
      <c r="AG786" s="221"/>
      <c r="AH786" s="221"/>
      <c r="AI786" s="221"/>
      <c r="AN786" s="221"/>
      <c r="AP786" s="218"/>
    </row>
    <row r="787" spans="1:42">
      <c r="A787" s="221"/>
      <c r="B787" s="221"/>
      <c r="C787" s="221"/>
      <c r="D787" s="221"/>
      <c r="E787" s="221"/>
      <c r="F787" s="221"/>
      <c r="G787" s="221"/>
      <c r="H787" s="221"/>
      <c r="I787" s="221"/>
      <c r="J787" s="221"/>
      <c r="K787" s="221"/>
      <c r="L787" s="221"/>
      <c r="M787" s="221"/>
      <c r="N787" s="243"/>
      <c r="O787" s="221"/>
      <c r="P787" s="221"/>
      <c r="Q787" s="221"/>
      <c r="R787" s="221"/>
      <c r="S787" s="221"/>
      <c r="T787" s="221"/>
      <c r="U787" s="221"/>
      <c r="V787" s="221"/>
      <c r="W787" s="221"/>
      <c r="X787" s="221"/>
      <c r="Y787" s="221"/>
      <c r="Z787" s="221"/>
      <c r="AA787" s="221"/>
      <c r="AB787" s="237"/>
      <c r="AC787" s="221"/>
      <c r="AD787" s="221"/>
      <c r="AE787" s="221"/>
      <c r="AF787" s="221"/>
      <c r="AG787" s="221"/>
      <c r="AH787" s="221"/>
      <c r="AI787" s="221"/>
      <c r="AN787" s="221"/>
      <c r="AP787" s="218"/>
    </row>
    <row r="788" spans="1:42">
      <c r="A788" s="221"/>
      <c r="B788" s="221"/>
      <c r="C788" s="221"/>
      <c r="D788" s="221"/>
      <c r="E788" s="221"/>
      <c r="F788" s="221"/>
      <c r="G788" s="221"/>
      <c r="H788" s="221"/>
      <c r="I788" s="221"/>
      <c r="J788" s="221"/>
      <c r="K788" s="221"/>
      <c r="L788" s="221"/>
      <c r="M788" s="221"/>
      <c r="N788" s="243"/>
      <c r="O788" s="221"/>
      <c r="P788" s="221"/>
      <c r="Q788" s="221"/>
      <c r="R788" s="221"/>
      <c r="S788" s="221"/>
      <c r="T788" s="221"/>
      <c r="U788" s="221"/>
      <c r="V788" s="221"/>
      <c r="W788" s="221"/>
      <c r="X788" s="221"/>
      <c r="Y788" s="221"/>
      <c r="Z788" s="221"/>
      <c r="AA788" s="221"/>
      <c r="AB788" s="237"/>
      <c r="AC788" s="221"/>
      <c r="AD788" s="221"/>
      <c r="AE788" s="221"/>
      <c r="AF788" s="221"/>
      <c r="AG788" s="221"/>
      <c r="AH788" s="221"/>
      <c r="AI788" s="221"/>
      <c r="AN788" s="221"/>
      <c r="AP788" s="218"/>
    </row>
    <row r="789" spans="1:42">
      <c r="A789" s="221"/>
      <c r="B789" s="221"/>
      <c r="C789" s="221"/>
      <c r="D789" s="221"/>
      <c r="E789" s="221"/>
      <c r="F789" s="221"/>
      <c r="G789" s="221"/>
      <c r="H789" s="221"/>
      <c r="I789" s="221"/>
      <c r="J789" s="221"/>
      <c r="K789" s="221"/>
      <c r="L789" s="221"/>
      <c r="M789" s="221"/>
      <c r="N789" s="243"/>
      <c r="O789" s="221"/>
      <c r="P789" s="221"/>
      <c r="Q789" s="221"/>
      <c r="R789" s="221"/>
      <c r="S789" s="221"/>
      <c r="T789" s="221"/>
      <c r="U789" s="221"/>
      <c r="V789" s="221"/>
      <c r="W789" s="221"/>
      <c r="X789" s="221"/>
      <c r="Y789" s="221"/>
      <c r="Z789" s="221"/>
      <c r="AA789" s="221"/>
      <c r="AB789" s="237"/>
      <c r="AC789" s="221"/>
      <c r="AD789" s="221"/>
      <c r="AE789" s="221"/>
      <c r="AF789" s="221"/>
      <c r="AG789" s="221"/>
      <c r="AH789" s="221"/>
      <c r="AI789" s="221"/>
      <c r="AN789" s="221"/>
      <c r="AP789" s="218"/>
    </row>
    <row r="790" spans="1:42">
      <c r="A790" s="221"/>
      <c r="B790" s="221"/>
      <c r="C790" s="221"/>
      <c r="D790" s="221"/>
      <c r="E790" s="221"/>
      <c r="F790" s="221"/>
      <c r="G790" s="221"/>
      <c r="H790" s="221"/>
      <c r="I790" s="221"/>
      <c r="J790" s="221"/>
      <c r="K790" s="221"/>
      <c r="L790" s="221"/>
      <c r="M790" s="221"/>
      <c r="N790" s="243"/>
      <c r="O790" s="221"/>
      <c r="P790" s="221"/>
      <c r="Q790" s="221"/>
      <c r="R790" s="221"/>
      <c r="S790" s="221"/>
      <c r="T790" s="221"/>
      <c r="U790" s="221"/>
      <c r="V790" s="221"/>
      <c r="W790" s="221"/>
      <c r="X790" s="221"/>
      <c r="Y790" s="221"/>
      <c r="Z790" s="221"/>
      <c r="AA790" s="221"/>
      <c r="AB790" s="237"/>
      <c r="AC790" s="221"/>
      <c r="AD790" s="221"/>
      <c r="AE790" s="221"/>
      <c r="AF790" s="221"/>
      <c r="AG790" s="221"/>
      <c r="AH790" s="221"/>
      <c r="AI790" s="221"/>
      <c r="AN790" s="221"/>
      <c r="AP790" s="218"/>
    </row>
    <row r="791" spans="1:42">
      <c r="A791" s="221"/>
      <c r="B791" s="221"/>
      <c r="C791" s="221"/>
      <c r="D791" s="221"/>
      <c r="E791" s="221"/>
      <c r="F791" s="221"/>
      <c r="G791" s="221"/>
      <c r="H791" s="221"/>
      <c r="I791" s="221"/>
      <c r="J791" s="221"/>
      <c r="K791" s="221"/>
      <c r="L791" s="221"/>
      <c r="M791" s="221"/>
      <c r="N791" s="243"/>
      <c r="O791" s="221"/>
      <c r="P791" s="221"/>
      <c r="Q791" s="221"/>
      <c r="R791" s="221"/>
      <c r="S791" s="221"/>
      <c r="T791" s="221"/>
      <c r="U791" s="221"/>
      <c r="V791" s="221"/>
      <c r="W791" s="221"/>
      <c r="X791" s="221"/>
      <c r="Y791" s="221"/>
      <c r="Z791" s="221"/>
      <c r="AA791" s="221"/>
      <c r="AB791" s="237"/>
      <c r="AC791" s="221"/>
      <c r="AD791" s="221"/>
      <c r="AE791" s="221"/>
      <c r="AF791" s="221"/>
      <c r="AG791" s="221"/>
      <c r="AH791" s="221"/>
      <c r="AI791" s="221"/>
      <c r="AN791" s="221"/>
      <c r="AP791" s="218"/>
    </row>
    <row r="792" spans="1:42">
      <c r="A792" s="221"/>
      <c r="B792" s="221"/>
      <c r="C792" s="221"/>
      <c r="D792" s="221"/>
      <c r="E792" s="221"/>
      <c r="F792" s="221"/>
      <c r="G792" s="221"/>
      <c r="H792" s="221"/>
      <c r="I792" s="221"/>
      <c r="J792" s="221"/>
      <c r="K792" s="221"/>
      <c r="L792" s="221"/>
      <c r="M792" s="221"/>
      <c r="N792" s="243"/>
      <c r="O792" s="221"/>
      <c r="P792" s="221"/>
      <c r="Q792" s="221"/>
      <c r="R792" s="221"/>
      <c r="S792" s="221"/>
      <c r="T792" s="221"/>
      <c r="U792" s="221"/>
      <c r="V792" s="221"/>
      <c r="W792" s="221"/>
      <c r="X792" s="221"/>
      <c r="Y792" s="221"/>
      <c r="Z792" s="221"/>
      <c r="AA792" s="221"/>
      <c r="AB792" s="237"/>
      <c r="AC792" s="221"/>
      <c r="AD792" s="221"/>
      <c r="AE792" s="221"/>
      <c r="AF792" s="221"/>
      <c r="AG792" s="221"/>
      <c r="AH792" s="221"/>
      <c r="AI792" s="221"/>
      <c r="AN792" s="221"/>
      <c r="AP792" s="218"/>
    </row>
    <row r="793" spans="1:42">
      <c r="A793" s="221"/>
      <c r="B793" s="221"/>
      <c r="C793" s="221"/>
      <c r="D793" s="221"/>
      <c r="E793" s="221"/>
      <c r="F793" s="221"/>
      <c r="G793" s="221"/>
      <c r="H793" s="221"/>
      <c r="I793" s="221"/>
      <c r="J793" s="221"/>
      <c r="K793" s="221"/>
      <c r="L793" s="221"/>
      <c r="M793" s="221"/>
      <c r="N793" s="243"/>
      <c r="O793" s="221"/>
      <c r="P793" s="221"/>
      <c r="Q793" s="221"/>
      <c r="R793" s="221"/>
      <c r="S793" s="221"/>
      <c r="T793" s="221"/>
      <c r="U793" s="221"/>
      <c r="V793" s="221"/>
      <c r="W793" s="221"/>
      <c r="X793" s="221"/>
      <c r="Y793" s="221"/>
      <c r="Z793" s="221"/>
      <c r="AA793" s="221"/>
      <c r="AB793" s="237"/>
      <c r="AC793" s="221"/>
      <c r="AD793" s="221"/>
      <c r="AE793" s="221"/>
      <c r="AF793" s="221"/>
      <c r="AG793" s="221"/>
      <c r="AH793" s="221"/>
      <c r="AI793" s="221"/>
      <c r="AN793" s="221"/>
      <c r="AP793" s="218"/>
    </row>
    <row r="794" spans="1:42">
      <c r="A794" s="221"/>
      <c r="B794" s="221"/>
      <c r="C794" s="221"/>
      <c r="D794" s="221"/>
      <c r="E794" s="221"/>
      <c r="F794" s="221"/>
      <c r="G794" s="221"/>
      <c r="H794" s="221"/>
      <c r="I794" s="221"/>
      <c r="J794" s="221"/>
      <c r="K794" s="221"/>
      <c r="L794" s="221"/>
      <c r="M794" s="221"/>
      <c r="N794" s="243"/>
      <c r="O794" s="221"/>
      <c r="P794" s="221"/>
      <c r="Q794" s="221"/>
      <c r="R794" s="221"/>
      <c r="S794" s="221"/>
      <c r="T794" s="221"/>
      <c r="U794" s="221"/>
      <c r="V794" s="221"/>
      <c r="W794" s="221"/>
      <c r="X794" s="221"/>
      <c r="Y794" s="221"/>
      <c r="Z794" s="221"/>
      <c r="AA794" s="221"/>
      <c r="AB794" s="237"/>
      <c r="AC794" s="221"/>
      <c r="AD794" s="221"/>
      <c r="AE794" s="221"/>
      <c r="AF794" s="221"/>
      <c r="AG794" s="221"/>
      <c r="AH794" s="221"/>
      <c r="AI794" s="221"/>
      <c r="AN794" s="221"/>
      <c r="AP794" s="218"/>
    </row>
    <row r="795" spans="1:42">
      <c r="A795" s="221"/>
      <c r="B795" s="221"/>
      <c r="C795" s="221"/>
      <c r="D795" s="221"/>
      <c r="E795" s="221"/>
      <c r="F795" s="221"/>
      <c r="G795" s="221"/>
      <c r="H795" s="221"/>
      <c r="I795" s="221"/>
      <c r="J795" s="221"/>
      <c r="K795" s="221"/>
      <c r="L795" s="221"/>
      <c r="M795" s="221"/>
      <c r="N795" s="243"/>
      <c r="O795" s="221"/>
      <c r="P795" s="221"/>
      <c r="Q795" s="221"/>
      <c r="R795" s="221"/>
      <c r="S795" s="221"/>
      <c r="T795" s="221"/>
      <c r="U795" s="221"/>
      <c r="V795" s="221"/>
      <c r="W795" s="221"/>
      <c r="X795" s="221"/>
      <c r="Y795" s="221"/>
      <c r="Z795" s="221"/>
      <c r="AA795" s="221"/>
      <c r="AB795" s="237"/>
      <c r="AC795" s="221"/>
      <c r="AD795" s="221"/>
      <c r="AE795" s="221"/>
      <c r="AF795" s="221"/>
      <c r="AG795" s="221"/>
      <c r="AH795" s="221"/>
      <c r="AI795" s="221"/>
      <c r="AN795" s="221"/>
      <c r="AP795" s="218"/>
    </row>
    <row r="796" spans="1:42">
      <c r="A796" s="221"/>
      <c r="B796" s="221"/>
      <c r="C796" s="221"/>
      <c r="D796" s="221"/>
      <c r="E796" s="221"/>
      <c r="F796" s="221"/>
      <c r="G796" s="221"/>
      <c r="H796" s="221"/>
      <c r="I796" s="221"/>
      <c r="J796" s="221"/>
      <c r="K796" s="221"/>
      <c r="L796" s="221"/>
      <c r="M796" s="221"/>
      <c r="N796" s="243"/>
      <c r="O796" s="221"/>
      <c r="P796" s="221"/>
      <c r="Q796" s="221"/>
      <c r="R796" s="221"/>
      <c r="S796" s="221"/>
      <c r="T796" s="221"/>
      <c r="U796" s="221"/>
      <c r="V796" s="221"/>
      <c r="W796" s="221"/>
      <c r="X796" s="221"/>
      <c r="Y796" s="221"/>
      <c r="Z796" s="221"/>
      <c r="AA796" s="221"/>
      <c r="AB796" s="237"/>
      <c r="AC796" s="221"/>
      <c r="AD796" s="221"/>
      <c r="AE796" s="221"/>
      <c r="AF796" s="221"/>
      <c r="AG796" s="221"/>
      <c r="AH796" s="221"/>
      <c r="AI796" s="221"/>
      <c r="AN796" s="221"/>
      <c r="AP796" s="218"/>
    </row>
    <row r="797" spans="1:42">
      <c r="A797" s="221"/>
      <c r="B797" s="221"/>
      <c r="C797" s="221"/>
      <c r="D797" s="221"/>
      <c r="E797" s="221"/>
      <c r="F797" s="221"/>
      <c r="G797" s="221"/>
      <c r="H797" s="221"/>
      <c r="I797" s="221"/>
      <c r="J797" s="221"/>
      <c r="K797" s="221"/>
      <c r="L797" s="221"/>
      <c r="M797" s="221"/>
      <c r="N797" s="243"/>
      <c r="O797" s="221"/>
      <c r="P797" s="221"/>
      <c r="Q797" s="221"/>
      <c r="R797" s="221"/>
      <c r="S797" s="221"/>
      <c r="T797" s="221"/>
      <c r="U797" s="221"/>
      <c r="V797" s="221"/>
      <c r="W797" s="221"/>
      <c r="X797" s="221"/>
      <c r="Y797" s="221"/>
      <c r="Z797" s="221"/>
      <c r="AA797" s="221"/>
      <c r="AB797" s="237"/>
      <c r="AC797" s="221"/>
      <c r="AD797" s="221"/>
      <c r="AE797" s="221"/>
      <c r="AF797" s="221"/>
      <c r="AG797" s="221"/>
      <c r="AH797" s="221"/>
      <c r="AI797" s="221"/>
      <c r="AN797" s="221"/>
      <c r="AP797" s="218"/>
    </row>
    <row r="798" spans="1:42">
      <c r="A798" s="221"/>
      <c r="B798" s="221"/>
      <c r="C798" s="221"/>
      <c r="D798" s="221"/>
      <c r="E798" s="221"/>
      <c r="F798" s="221"/>
      <c r="G798" s="221"/>
      <c r="H798" s="221"/>
      <c r="I798" s="221"/>
      <c r="J798" s="221"/>
      <c r="K798" s="221"/>
      <c r="L798" s="221"/>
      <c r="M798" s="221"/>
      <c r="N798" s="243"/>
      <c r="O798" s="221"/>
      <c r="P798" s="221"/>
      <c r="Q798" s="221"/>
      <c r="R798" s="221"/>
      <c r="S798" s="221"/>
      <c r="T798" s="221"/>
      <c r="U798" s="221"/>
      <c r="V798" s="221"/>
      <c r="W798" s="221"/>
      <c r="X798" s="221"/>
      <c r="Y798" s="221"/>
      <c r="Z798" s="221"/>
      <c r="AA798" s="221"/>
      <c r="AB798" s="237"/>
      <c r="AC798" s="221"/>
      <c r="AD798" s="221"/>
      <c r="AE798" s="221"/>
      <c r="AF798" s="221"/>
      <c r="AG798" s="221"/>
      <c r="AH798" s="221"/>
      <c r="AI798" s="221"/>
      <c r="AN798" s="221"/>
      <c r="AP798" s="218"/>
    </row>
    <row r="799" spans="1:42">
      <c r="A799" s="221"/>
      <c r="B799" s="221"/>
      <c r="C799" s="221"/>
      <c r="D799" s="221"/>
      <c r="E799" s="221"/>
      <c r="F799" s="221"/>
      <c r="G799" s="221"/>
      <c r="H799" s="221"/>
      <c r="I799" s="221"/>
      <c r="J799" s="221"/>
      <c r="K799" s="221"/>
      <c r="L799" s="221"/>
      <c r="M799" s="221"/>
      <c r="N799" s="243"/>
      <c r="O799" s="221"/>
      <c r="P799" s="221"/>
      <c r="Q799" s="221"/>
      <c r="R799" s="221"/>
      <c r="S799" s="221"/>
      <c r="T799" s="221"/>
      <c r="U799" s="221"/>
      <c r="V799" s="221"/>
      <c r="W799" s="221"/>
      <c r="X799" s="221"/>
      <c r="Y799" s="221"/>
      <c r="Z799" s="221"/>
      <c r="AA799" s="221"/>
      <c r="AB799" s="237"/>
      <c r="AC799" s="221"/>
      <c r="AD799" s="221"/>
      <c r="AE799" s="221"/>
      <c r="AF799" s="221"/>
      <c r="AG799" s="221"/>
      <c r="AH799" s="221"/>
      <c r="AI799" s="221"/>
      <c r="AN799" s="221"/>
      <c r="AP799" s="218"/>
    </row>
    <row r="800" spans="1:42">
      <c r="A800" s="221"/>
      <c r="B800" s="221"/>
      <c r="C800" s="221"/>
      <c r="D800" s="221"/>
      <c r="E800" s="221"/>
      <c r="F800" s="221"/>
      <c r="G800" s="221"/>
      <c r="H800" s="221"/>
      <c r="I800" s="221"/>
      <c r="J800" s="221"/>
      <c r="K800" s="221"/>
      <c r="L800" s="221"/>
      <c r="M800" s="221"/>
      <c r="N800" s="243"/>
      <c r="O800" s="221"/>
      <c r="P800" s="221"/>
      <c r="Q800" s="221"/>
      <c r="R800" s="221"/>
      <c r="S800" s="221"/>
      <c r="T800" s="221"/>
      <c r="U800" s="221"/>
      <c r="V800" s="221"/>
      <c r="W800" s="221"/>
      <c r="X800" s="221"/>
      <c r="Y800" s="221"/>
      <c r="Z800" s="221"/>
      <c r="AA800" s="221"/>
      <c r="AB800" s="237"/>
      <c r="AC800" s="221"/>
      <c r="AD800" s="221"/>
      <c r="AE800" s="221"/>
      <c r="AF800" s="221"/>
      <c r="AG800" s="221"/>
      <c r="AH800" s="221"/>
      <c r="AI800" s="221"/>
      <c r="AN800" s="221"/>
      <c r="AP800" s="218"/>
    </row>
    <row r="801" spans="1:42">
      <c r="A801" s="221"/>
      <c r="B801" s="221"/>
      <c r="C801" s="221"/>
      <c r="D801" s="221"/>
      <c r="E801" s="221"/>
      <c r="F801" s="221"/>
      <c r="G801" s="221"/>
      <c r="H801" s="221"/>
      <c r="I801" s="221"/>
      <c r="J801" s="221"/>
      <c r="K801" s="221"/>
      <c r="L801" s="221"/>
      <c r="M801" s="221"/>
      <c r="N801" s="243"/>
      <c r="O801" s="221"/>
      <c r="P801" s="221"/>
      <c r="Q801" s="221"/>
      <c r="R801" s="221"/>
      <c r="S801" s="221"/>
      <c r="T801" s="221"/>
      <c r="U801" s="221"/>
      <c r="V801" s="221"/>
      <c r="W801" s="221"/>
      <c r="X801" s="221"/>
      <c r="Y801" s="221"/>
      <c r="Z801" s="221"/>
      <c r="AA801" s="221"/>
      <c r="AB801" s="237"/>
      <c r="AC801" s="221"/>
      <c r="AD801" s="221"/>
      <c r="AE801" s="221"/>
      <c r="AF801" s="221"/>
      <c r="AG801" s="221"/>
      <c r="AH801" s="221"/>
      <c r="AI801" s="221"/>
      <c r="AN801" s="221"/>
      <c r="AP801" s="218"/>
    </row>
    <row r="802" spans="1:42">
      <c r="A802" s="221"/>
      <c r="B802" s="221"/>
      <c r="C802" s="221"/>
      <c r="D802" s="221"/>
      <c r="E802" s="221"/>
      <c r="F802" s="221"/>
      <c r="G802" s="221"/>
      <c r="H802" s="221"/>
      <c r="I802" s="221"/>
      <c r="J802" s="221"/>
      <c r="K802" s="221"/>
      <c r="L802" s="221"/>
      <c r="M802" s="221"/>
      <c r="N802" s="243"/>
      <c r="O802" s="221"/>
      <c r="P802" s="221"/>
      <c r="Q802" s="221"/>
      <c r="R802" s="221"/>
      <c r="S802" s="221"/>
      <c r="T802" s="221"/>
      <c r="U802" s="221"/>
      <c r="V802" s="221"/>
      <c r="W802" s="221"/>
      <c r="X802" s="221"/>
      <c r="Y802" s="221"/>
      <c r="Z802" s="221"/>
      <c r="AA802" s="221"/>
      <c r="AB802" s="237"/>
      <c r="AC802" s="221"/>
      <c r="AD802" s="221"/>
      <c r="AE802" s="221"/>
      <c r="AF802" s="221"/>
      <c r="AG802" s="221"/>
      <c r="AH802" s="221"/>
      <c r="AI802" s="221"/>
      <c r="AN802" s="221"/>
      <c r="AP802" s="218"/>
    </row>
    <row r="803" spans="1:42">
      <c r="A803" s="221"/>
      <c r="B803" s="221"/>
      <c r="C803" s="221"/>
      <c r="D803" s="221"/>
      <c r="E803" s="221"/>
      <c r="F803" s="221"/>
      <c r="G803" s="221"/>
      <c r="H803" s="221"/>
      <c r="I803" s="221"/>
      <c r="J803" s="221"/>
      <c r="K803" s="221"/>
      <c r="L803" s="221"/>
      <c r="M803" s="221"/>
      <c r="N803" s="243"/>
      <c r="O803" s="221"/>
      <c r="P803" s="221"/>
      <c r="Q803" s="221"/>
      <c r="R803" s="221"/>
      <c r="S803" s="221"/>
      <c r="T803" s="221"/>
      <c r="U803" s="221"/>
      <c r="V803" s="221"/>
      <c r="W803" s="221"/>
      <c r="X803" s="221"/>
      <c r="Y803" s="221"/>
      <c r="Z803" s="221"/>
      <c r="AA803" s="221"/>
      <c r="AB803" s="237"/>
      <c r="AC803" s="221"/>
      <c r="AD803" s="221"/>
      <c r="AE803" s="221"/>
      <c r="AF803" s="221"/>
      <c r="AG803" s="221"/>
      <c r="AH803" s="221"/>
      <c r="AI803" s="221"/>
      <c r="AN803" s="221"/>
      <c r="AP803" s="218"/>
    </row>
    <row r="804" spans="1:42">
      <c r="A804" s="221"/>
      <c r="B804" s="221"/>
      <c r="C804" s="221"/>
      <c r="D804" s="221"/>
      <c r="E804" s="221"/>
      <c r="F804" s="221"/>
      <c r="G804" s="221"/>
      <c r="H804" s="221"/>
      <c r="I804" s="221"/>
      <c r="J804" s="221"/>
      <c r="K804" s="221"/>
      <c r="L804" s="221"/>
      <c r="M804" s="221"/>
      <c r="N804" s="243"/>
      <c r="O804" s="221"/>
      <c r="P804" s="221"/>
      <c r="Q804" s="221"/>
      <c r="R804" s="221"/>
      <c r="S804" s="221"/>
      <c r="T804" s="221"/>
      <c r="U804" s="221"/>
      <c r="V804" s="221"/>
      <c r="W804" s="221"/>
      <c r="X804" s="221"/>
      <c r="Y804" s="221"/>
      <c r="Z804" s="221"/>
      <c r="AA804" s="221"/>
      <c r="AB804" s="237"/>
      <c r="AC804" s="221"/>
      <c r="AD804" s="221"/>
      <c r="AE804" s="221"/>
      <c r="AF804" s="221"/>
      <c r="AG804" s="221"/>
      <c r="AH804" s="221"/>
      <c r="AI804" s="221"/>
      <c r="AN804" s="221"/>
      <c r="AP804" s="218"/>
    </row>
    <row r="805" spans="1:42">
      <c r="A805" s="221"/>
      <c r="B805" s="221"/>
      <c r="C805" s="221"/>
      <c r="D805" s="221"/>
      <c r="E805" s="221"/>
      <c r="F805" s="221"/>
      <c r="G805" s="221"/>
      <c r="H805" s="221"/>
      <c r="I805" s="221"/>
      <c r="J805" s="221"/>
      <c r="K805" s="221"/>
      <c r="L805" s="221"/>
      <c r="M805" s="221"/>
      <c r="N805" s="243"/>
      <c r="O805" s="221"/>
      <c r="P805" s="221"/>
      <c r="Q805" s="221"/>
      <c r="R805" s="221"/>
      <c r="S805" s="221"/>
      <c r="T805" s="221"/>
      <c r="U805" s="221"/>
      <c r="V805" s="221"/>
      <c r="W805" s="221"/>
      <c r="X805" s="221"/>
      <c r="Y805" s="221"/>
      <c r="Z805" s="221"/>
      <c r="AA805" s="221"/>
      <c r="AB805" s="237"/>
      <c r="AC805" s="221"/>
      <c r="AD805" s="221"/>
      <c r="AE805" s="221"/>
      <c r="AF805" s="221"/>
      <c r="AG805" s="221"/>
      <c r="AH805" s="221"/>
      <c r="AI805" s="221"/>
      <c r="AN805" s="221"/>
      <c r="AP805" s="218"/>
    </row>
    <row r="806" spans="1:42">
      <c r="A806" s="221"/>
      <c r="B806" s="221"/>
      <c r="C806" s="221"/>
      <c r="D806" s="221"/>
      <c r="E806" s="221"/>
      <c r="F806" s="221"/>
      <c r="G806" s="221"/>
      <c r="H806" s="221"/>
      <c r="I806" s="221"/>
      <c r="J806" s="221"/>
      <c r="K806" s="221"/>
      <c r="L806" s="221"/>
      <c r="M806" s="221"/>
      <c r="N806" s="243"/>
      <c r="O806" s="221"/>
      <c r="P806" s="221"/>
      <c r="Q806" s="221"/>
      <c r="R806" s="221"/>
      <c r="S806" s="221"/>
      <c r="T806" s="221"/>
      <c r="U806" s="221"/>
      <c r="V806" s="221"/>
      <c r="W806" s="221"/>
      <c r="X806" s="221"/>
      <c r="Y806" s="221"/>
      <c r="Z806" s="221"/>
      <c r="AA806" s="221"/>
      <c r="AB806" s="237"/>
      <c r="AC806" s="221"/>
      <c r="AD806" s="221"/>
      <c r="AE806" s="221"/>
      <c r="AF806" s="221"/>
      <c r="AG806" s="221"/>
      <c r="AH806" s="221"/>
      <c r="AI806" s="221"/>
      <c r="AN806" s="221"/>
      <c r="AP806" s="218"/>
    </row>
    <row r="807" spans="1:42">
      <c r="A807" s="221"/>
      <c r="B807" s="221"/>
      <c r="C807" s="221"/>
      <c r="D807" s="221"/>
      <c r="E807" s="221"/>
      <c r="F807" s="221"/>
      <c r="G807" s="221"/>
      <c r="H807" s="221"/>
      <c r="I807" s="221"/>
      <c r="J807" s="221"/>
      <c r="K807" s="221"/>
      <c r="L807" s="221"/>
      <c r="M807" s="221"/>
      <c r="N807" s="243"/>
      <c r="O807" s="221"/>
      <c r="P807" s="221"/>
      <c r="Q807" s="221"/>
      <c r="R807" s="221"/>
      <c r="S807" s="221"/>
      <c r="T807" s="221"/>
      <c r="U807" s="221"/>
      <c r="V807" s="221"/>
      <c r="W807" s="221"/>
      <c r="X807" s="221"/>
      <c r="Y807" s="221"/>
      <c r="Z807" s="221"/>
      <c r="AA807" s="221"/>
      <c r="AB807" s="237"/>
      <c r="AC807" s="221"/>
      <c r="AD807" s="221"/>
      <c r="AE807" s="221"/>
      <c r="AF807" s="221"/>
      <c r="AG807" s="221"/>
      <c r="AH807" s="221"/>
      <c r="AI807" s="221"/>
      <c r="AN807" s="221"/>
      <c r="AP807" s="218"/>
    </row>
    <row r="808" spans="1:42">
      <c r="A808" s="221"/>
      <c r="B808" s="221"/>
      <c r="C808" s="221"/>
      <c r="D808" s="221"/>
      <c r="E808" s="221"/>
      <c r="F808" s="221"/>
      <c r="G808" s="221"/>
      <c r="H808" s="221"/>
      <c r="I808" s="221"/>
      <c r="J808" s="221"/>
      <c r="K808" s="221"/>
      <c r="L808" s="221"/>
      <c r="M808" s="221"/>
      <c r="N808" s="243"/>
      <c r="O808" s="221"/>
      <c r="P808" s="221"/>
      <c r="Q808" s="221"/>
      <c r="R808" s="221"/>
      <c r="S808" s="221"/>
      <c r="T808" s="221"/>
      <c r="U808" s="221"/>
      <c r="V808" s="221"/>
      <c r="W808" s="221"/>
      <c r="X808" s="221"/>
      <c r="Y808" s="221"/>
      <c r="Z808" s="221"/>
      <c r="AA808" s="221"/>
      <c r="AB808" s="237"/>
      <c r="AC808" s="221"/>
      <c r="AD808" s="221"/>
      <c r="AE808" s="221"/>
      <c r="AF808" s="221"/>
      <c r="AG808" s="221"/>
      <c r="AH808" s="221"/>
      <c r="AI808" s="221"/>
      <c r="AN808" s="221"/>
      <c r="AP808" s="218"/>
    </row>
    <row r="809" spans="1:42">
      <c r="A809" s="221"/>
      <c r="B809" s="221"/>
      <c r="C809" s="221"/>
      <c r="D809" s="221"/>
      <c r="E809" s="221"/>
      <c r="F809" s="221"/>
      <c r="G809" s="221"/>
      <c r="H809" s="221"/>
      <c r="I809" s="221"/>
      <c r="J809" s="221"/>
      <c r="K809" s="221"/>
      <c r="L809" s="221"/>
      <c r="M809" s="221"/>
      <c r="N809" s="243"/>
      <c r="O809" s="221"/>
      <c r="P809" s="221"/>
      <c r="Q809" s="221"/>
      <c r="R809" s="221"/>
      <c r="S809" s="221"/>
      <c r="T809" s="221"/>
      <c r="U809" s="221"/>
      <c r="V809" s="221"/>
      <c r="W809" s="221"/>
      <c r="X809" s="221"/>
      <c r="Y809" s="221"/>
      <c r="Z809" s="221"/>
      <c r="AA809" s="221"/>
      <c r="AB809" s="237"/>
      <c r="AC809" s="221"/>
      <c r="AD809" s="221"/>
      <c r="AE809" s="221"/>
      <c r="AF809" s="221"/>
      <c r="AG809" s="221"/>
      <c r="AH809" s="221"/>
      <c r="AI809" s="221"/>
      <c r="AN809" s="221"/>
      <c r="AP809" s="218"/>
    </row>
    <row r="810" spans="1:42">
      <c r="A810" s="221"/>
      <c r="B810" s="221"/>
      <c r="C810" s="221"/>
      <c r="D810" s="221"/>
      <c r="E810" s="221"/>
      <c r="F810" s="221"/>
      <c r="G810" s="221"/>
      <c r="H810" s="221"/>
      <c r="I810" s="221"/>
      <c r="J810" s="221"/>
      <c r="K810" s="221"/>
      <c r="L810" s="221"/>
      <c r="M810" s="221"/>
      <c r="N810" s="243"/>
      <c r="O810" s="221"/>
      <c r="P810" s="221"/>
      <c r="Q810" s="221"/>
      <c r="R810" s="221"/>
      <c r="S810" s="221"/>
      <c r="T810" s="221"/>
      <c r="U810" s="221"/>
      <c r="V810" s="221"/>
      <c r="W810" s="221"/>
      <c r="X810" s="221"/>
      <c r="Y810" s="221"/>
      <c r="Z810" s="221"/>
      <c r="AA810" s="221"/>
      <c r="AB810" s="237"/>
      <c r="AC810" s="221"/>
      <c r="AD810" s="221"/>
      <c r="AE810" s="221"/>
      <c r="AF810" s="221"/>
      <c r="AG810" s="221"/>
      <c r="AH810" s="221"/>
      <c r="AI810" s="221"/>
      <c r="AN810" s="221"/>
      <c r="AP810" s="218"/>
    </row>
    <row r="811" spans="1:42">
      <c r="A811" s="221"/>
      <c r="B811" s="221"/>
      <c r="C811" s="221"/>
      <c r="D811" s="221"/>
      <c r="E811" s="221"/>
      <c r="F811" s="221"/>
      <c r="G811" s="221"/>
      <c r="H811" s="221"/>
      <c r="I811" s="221"/>
      <c r="J811" s="221"/>
      <c r="K811" s="221"/>
      <c r="L811" s="221"/>
      <c r="M811" s="221"/>
      <c r="N811" s="243"/>
      <c r="O811" s="221"/>
      <c r="P811" s="221"/>
      <c r="Q811" s="221"/>
      <c r="R811" s="221"/>
      <c r="S811" s="221"/>
      <c r="T811" s="221"/>
      <c r="U811" s="221"/>
      <c r="V811" s="221"/>
      <c r="W811" s="221"/>
      <c r="X811" s="221"/>
      <c r="Y811" s="221"/>
      <c r="Z811" s="221"/>
      <c r="AA811" s="221"/>
      <c r="AB811" s="237"/>
      <c r="AC811" s="221"/>
      <c r="AD811" s="221"/>
      <c r="AE811" s="221"/>
      <c r="AF811" s="221"/>
      <c r="AG811" s="221"/>
      <c r="AH811" s="221"/>
      <c r="AI811" s="221"/>
      <c r="AN811" s="221"/>
      <c r="AP811" s="218"/>
    </row>
    <row r="812" spans="1:42">
      <c r="A812" s="221"/>
      <c r="B812" s="221"/>
      <c r="C812" s="221"/>
      <c r="D812" s="221"/>
      <c r="E812" s="221"/>
      <c r="F812" s="221"/>
      <c r="G812" s="221"/>
      <c r="H812" s="221"/>
      <c r="I812" s="221"/>
      <c r="J812" s="221"/>
      <c r="K812" s="221"/>
      <c r="L812" s="221"/>
      <c r="M812" s="221"/>
      <c r="N812" s="243"/>
      <c r="O812" s="221"/>
      <c r="P812" s="221"/>
      <c r="Q812" s="221"/>
      <c r="R812" s="221"/>
      <c r="S812" s="221"/>
      <c r="T812" s="221"/>
      <c r="U812" s="221"/>
      <c r="V812" s="221"/>
      <c r="W812" s="221"/>
      <c r="X812" s="221"/>
      <c r="Y812" s="221"/>
      <c r="Z812" s="221"/>
      <c r="AA812" s="221"/>
      <c r="AB812" s="237"/>
      <c r="AC812" s="221"/>
      <c r="AD812" s="221"/>
      <c r="AE812" s="221"/>
      <c r="AF812" s="221"/>
      <c r="AG812" s="221"/>
      <c r="AH812" s="221"/>
      <c r="AI812" s="221"/>
      <c r="AN812" s="221"/>
      <c r="AP812" s="218"/>
    </row>
    <row r="813" spans="1:42">
      <c r="A813" s="221"/>
      <c r="B813" s="221"/>
      <c r="C813" s="221"/>
      <c r="D813" s="221"/>
      <c r="E813" s="221"/>
      <c r="F813" s="221"/>
      <c r="G813" s="221"/>
      <c r="H813" s="221"/>
      <c r="I813" s="221"/>
      <c r="J813" s="221"/>
      <c r="K813" s="221"/>
      <c r="L813" s="221"/>
      <c r="M813" s="221"/>
      <c r="N813" s="243"/>
      <c r="O813" s="221"/>
      <c r="P813" s="221"/>
      <c r="Q813" s="221"/>
      <c r="R813" s="221"/>
      <c r="S813" s="221"/>
      <c r="T813" s="221"/>
      <c r="U813" s="221"/>
      <c r="V813" s="221"/>
      <c r="W813" s="221"/>
      <c r="X813" s="221"/>
      <c r="Y813" s="221"/>
      <c r="Z813" s="221"/>
      <c r="AA813" s="221"/>
      <c r="AB813" s="237"/>
      <c r="AC813" s="221"/>
      <c r="AD813" s="221"/>
      <c r="AE813" s="221"/>
      <c r="AF813" s="221"/>
      <c r="AG813" s="221"/>
      <c r="AH813" s="221"/>
      <c r="AI813" s="221"/>
      <c r="AN813" s="221"/>
      <c r="AP813" s="218"/>
    </row>
    <row r="814" spans="1:42">
      <c r="A814" s="221"/>
      <c r="B814" s="221"/>
      <c r="C814" s="221"/>
      <c r="D814" s="221"/>
      <c r="E814" s="221"/>
      <c r="F814" s="221"/>
      <c r="G814" s="221"/>
      <c r="H814" s="221"/>
      <c r="I814" s="221"/>
      <c r="J814" s="221"/>
      <c r="K814" s="221"/>
      <c r="L814" s="221"/>
      <c r="M814" s="221"/>
      <c r="N814" s="243"/>
      <c r="O814" s="221"/>
      <c r="P814" s="221"/>
      <c r="Q814" s="221"/>
      <c r="R814" s="221"/>
      <c r="S814" s="221"/>
      <c r="T814" s="221"/>
      <c r="U814" s="221"/>
      <c r="V814" s="221"/>
      <c r="W814" s="221"/>
      <c r="X814" s="221"/>
      <c r="Y814" s="221"/>
      <c r="Z814" s="221"/>
      <c r="AA814" s="221"/>
      <c r="AB814" s="237"/>
      <c r="AC814" s="221"/>
      <c r="AD814" s="221"/>
      <c r="AE814" s="221"/>
      <c r="AF814" s="221"/>
      <c r="AG814" s="221"/>
      <c r="AH814" s="221"/>
      <c r="AI814" s="221"/>
      <c r="AN814" s="221"/>
      <c r="AP814" s="218"/>
    </row>
    <row r="815" spans="1:42">
      <c r="A815" s="221"/>
      <c r="B815" s="221"/>
      <c r="C815" s="221"/>
      <c r="D815" s="221"/>
      <c r="E815" s="221"/>
      <c r="F815" s="221"/>
      <c r="G815" s="221"/>
      <c r="H815" s="221"/>
      <c r="I815" s="221"/>
      <c r="J815" s="221"/>
      <c r="K815" s="221"/>
      <c r="L815" s="221"/>
      <c r="M815" s="221"/>
      <c r="N815" s="243"/>
      <c r="O815" s="221"/>
      <c r="P815" s="221"/>
      <c r="Q815" s="221"/>
      <c r="R815" s="221"/>
      <c r="S815" s="221"/>
      <c r="T815" s="221"/>
      <c r="U815" s="221"/>
      <c r="V815" s="221"/>
      <c r="W815" s="221"/>
      <c r="X815" s="221"/>
      <c r="Y815" s="221"/>
      <c r="Z815" s="221"/>
      <c r="AA815" s="221"/>
      <c r="AB815" s="237"/>
      <c r="AC815" s="221"/>
      <c r="AD815" s="221"/>
      <c r="AE815" s="221"/>
      <c r="AF815" s="221"/>
      <c r="AG815" s="221"/>
      <c r="AH815" s="221"/>
      <c r="AI815" s="221"/>
      <c r="AN815" s="221"/>
      <c r="AP815" s="218"/>
    </row>
    <row r="816" spans="1:42">
      <c r="A816" s="221"/>
      <c r="B816" s="221"/>
      <c r="C816" s="221"/>
      <c r="D816" s="221"/>
      <c r="E816" s="221"/>
      <c r="F816" s="221"/>
      <c r="G816" s="221"/>
      <c r="H816" s="221"/>
      <c r="I816" s="221"/>
      <c r="J816" s="221"/>
      <c r="K816" s="221"/>
      <c r="L816" s="221"/>
      <c r="M816" s="221"/>
      <c r="N816" s="243"/>
      <c r="O816" s="221"/>
      <c r="P816" s="221"/>
      <c r="Q816" s="221"/>
      <c r="R816" s="221"/>
      <c r="S816" s="221"/>
      <c r="T816" s="221"/>
      <c r="U816" s="221"/>
      <c r="V816" s="221"/>
      <c r="W816" s="221"/>
      <c r="X816" s="221"/>
      <c r="Y816" s="221"/>
      <c r="Z816" s="221"/>
      <c r="AA816" s="221"/>
      <c r="AB816" s="237"/>
      <c r="AC816" s="221"/>
      <c r="AD816" s="221"/>
      <c r="AE816" s="221"/>
      <c r="AF816" s="221"/>
      <c r="AG816" s="221"/>
      <c r="AH816" s="221"/>
      <c r="AI816" s="221"/>
      <c r="AN816" s="221"/>
      <c r="AP816" s="218"/>
    </row>
    <row r="817" spans="1:42">
      <c r="A817" s="221"/>
      <c r="B817" s="221"/>
      <c r="C817" s="221"/>
      <c r="D817" s="221"/>
      <c r="E817" s="221"/>
      <c r="F817" s="221"/>
      <c r="G817" s="221"/>
      <c r="H817" s="221"/>
      <c r="I817" s="221"/>
      <c r="J817" s="221"/>
      <c r="K817" s="221"/>
      <c r="L817" s="221"/>
      <c r="M817" s="221"/>
      <c r="N817" s="243"/>
      <c r="O817" s="221"/>
      <c r="P817" s="221"/>
      <c r="Q817" s="221"/>
      <c r="R817" s="221"/>
      <c r="S817" s="221"/>
      <c r="T817" s="221"/>
      <c r="U817" s="221"/>
      <c r="V817" s="221"/>
      <c r="W817" s="221"/>
      <c r="X817" s="221"/>
      <c r="Y817" s="221"/>
      <c r="Z817" s="221"/>
      <c r="AA817" s="221"/>
      <c r="AB817" s="237"/>
      <c r="AC817" s="221"/>
      <c r="AD817" s="221"/>
      <c r="AE817" s="221"/>
      <c r="AF817" s="221"/>
      <c r="AG817" s="221"/>
      <c r="AH817" s="221"/>
      <c r="AI817" s="221"/>
      <c r="AN817" s="221"/>
      <c r="AP817" s="218"/>
    </row>
    <row r="818" spans="1:42">
      <c r="A818" s="221"/>
      <c r="B818" s="221"/>
      <c r="C818" s="221"/>
      <c r="D818" s="221"/>
      <c r="E818" s="221"/>
      <c r="F818" s="221"/>
      <c r="G818" s="221"/>
      <c r="H818" s="221"/>
      <c r="I818" s="221"/>
      <c r="J818" s="221"/>
      <c r="K818" s="221"/>
      <c r="L818" s="221"/>
      <c r="M818" s="221"/>
      <c r="N818" s="243"/>
      <c r="O818" s="221"/>
      <c r="P818" s="221"/>
      <c r="Q818" s="221"/>
      <c r="R818" s="221"/>
      <c r="S818" s="221"/>
      <c r="T818" s="221"/>
      <c r="U818" s="221"/>
      <c r="V818" s="221"/>
      <c r="W818" s="221"/>
      <c r="X818" s="221"/>
      <c r="Y818" s="221"/>
      <c r="Z818" s="221"/>
      <c r="AA818" s="221"/>
      <c r="AB818" s="237"/>
      <c r="AC818" s="221"/>
      <c r="AD818" s="221"/>
      <c r="AE818" s="221"/>
      <c r="AF818" s="221"/>
      <c r="AG818" s="221"/>
      <c r="AH818" s="221"/>
      <c r="AI818" s="221"/>
      <c r="AN818" s="221"/>
      <c r="AP818" s="218"/>
    </row>
    <row r="819" spans="1:42">
      <c r="A819" s="221"/>
      <c r="B819" s="221"/>
      <c r="C819" s="221"/>
      <c r="D819" s="221"/>
      <c r="E819" s="221"/>
      <c r="F819" s="221"/>
      <c r="G819" s="221"/>
      <c r="H819" s="221"/>
      <c r="I819" s="221"/>
      <c r="J819" s="221"/>
      <c r="K819" s="221"/>
      <c r="L819" s="221"/>
      <c r="M819" s="221"/>
      <c r="N819" s="243"/>
      <c r="O819" s="221"/>
      <c r="P819" s="221"/>
      <c r="Q819" s="221"/>
      <c r="R819" s="221"/>
      <c r="S819" s="221"/>
      <c r="T819" s="221"/>
      <c r="U819" s="221"/>
      <c r="V819" s="221"/>
      <c r="W819" s="221"/>
      <c r="X819" s="221"/>
      <c r="Y819" s="221"/>
      <c r="Z819" s="221"/>
      <c r="AA819" s="221"/>
      <c r="AB819" s="237"/>
      <c r="AC819" s="221"/>
      <c r="AD819" s="221"/>
      <c r="AE819" s="221"/>
      <c r="AF819" s="221"/>
      <c r="AG819" s="221"/>
      <c r="AH819" s="221"/>
      <c r="AI819" s="221"/>
      <c r="AN819" s="221"/>
      <c r="AP819" s="218"/>
    </row>
    <row r="820" spans="1:42">
      <c r="A820" s="221"/>
      <c r="B820" s="221"/>
      <c r="C820" s="221"/>
      <c r="D820" s="221"/>
      <c r="E820" s="221"/>
      <c r="F820" s="221"/>
      <c r="G820" s="221"/>
      <c r="H820" s="221"/>
      <c r="I820" s="221"/>
      <c r="J820" s="221"/>
      <c r="K820" s="221"/>
      <c r="L820" s="221"/>
      <c r="M820" s="221"/>
      <c r="N820" s="243"/>
      <c r="O820" s="221"/>
      <c r="P820" s="221"/>
      <c r="Q820" s="221"/>
      <c r="R820" s="221"/>
      <c r="S820" s="221"/>
      <c r="T820" s="221"/>
      <c r="U820" s="221"/>
      <c r="V820" s="221"/>
      <c r="W820" s="221"/>
      <c r="X820" s="221"/>
      <c r="Y820" s="221"/>
      <c r="Z820" s="221"/>
      <c r="AA820" s="221"/>
      <c r="AB820" s="237"/>
      <c r="AC820" s="221"/>
      <c r="AD820" s="221"/>
      <c r="AE820" s="221"/>
      <c r="AF820" s="221"/>
      <c r="AG820" s="221"/>
      <c r="AH820" s="221"/>
      <c r="AI820" s="221"/>
      <c r="AN820" s="221"/>
      <c r="AP820" s="218"/>
    </row>
    <row r="821" spans="1:42">
      <c r="A821" s="221"/>
      <c r="B821" s="221"/>
      <c r="C821" s="221"/>
      <c r="D821" s="221"/>
      <c r="E821" s="221"/>
      <c r="F821" s="221"/>
      <c r="G821" s="221"/>
      <c r="H821" s="221"/>
      <c r="I821" s="221"/>
      <c r="J821" s="221"/>
      <c r="K821" s="221"/>
      <c r="L821" s="221"/>
      <c r="M821" s="221"/>
      <c r="N821" s="243"/>
      <c r="O821" s="221"/>
      <c r="P821" s="221"/>
      <c r="Q821" s="221"/>
      <c r="R821" s="221"/>
      <c r="S821" s="221"/>
      <c r="T821" s="221"/>
      <c r="U821" s="221"/>
      <c r="V821" s="221"/>
      <c r="W821" s="221"/>
      <c r="X821" s="221"/>
      <c r="Y821" s="221"/>
      <c r="Z821" s="221"/>
      <c r="AA821" s="221"/>
      <c r="AB821" s="237"/>
      <c r="AC821" s="221"/>
      <c r="AD821" s="221"/>
      <c r="AE821" s="221"/>
      <c r="AF821" s="221"/>
      <c r="AG821" s="221"/>
      <c r="AH821" s="221"/>
      <c r="AI821" s="221"/>
      <c r="AN821" s="221"/>
      <c r="AP821" s="218"/>
    </row>
    <row r="822" spans="1:42">
      <c r="A822" s="221"/>
      <c r="B822" s="221"/>
      <c r="C822" s="221"/>
      <c r="D822" s="221"/>
      <c r="E822" s="221"/>
      <c r="F822" s="221"/>
      <c r="G822" s="221"/>
      <c r="H822" s="221"/>
      <c r="I822" s="221"/>
      <c r="J822" s="221"/>
      <c r="K822" s="221"/>
      <c r="L822" s="221"/>
      <c r="M822" s="221"/>
      <c r="N822" s="243"/>
      <c r="O822" s="221"/>
      <c r="P822" s="221"/>
      <c r="Q822" s="221"/>
      <c r="R822" s="221"/>
      <c r="S822" s="221"/>
      <c r="T822" s="221"/>
      <c r="U822" s="221"/>
      <c r="V822" s="221"/>
      <c r="W822" s="221"/>
      <c r="X822" s="221"/>
      <c r="Y822" s="221"/>
      <c r="Z822" s="221"/>
      <c r="AA822" s="221"/>
      <c r="AB822" s="237"/>
      <c r="AC822" s="221"/>
      <c r="AD822" s="221"/>
      <c r="AE822" s="221"/>
      <c r="AF822" s="221"/>
      <c r="AG822" s="221"/>
      <c r="AH822" s="221"/>
      <c r="AI822" s="221"/>
      <c r="AN822" s="221"/>
      <c r="AP822" s="218"/>
    </row>
    <row r="823" spans="1:42">
      <c r="A823" s="221"/>
      <c r="B823" s="221"/>
      <c r="C823" s="221"/>
      <c r="D823" s="221"/>
      <c r="E823" s="221"/>
      <c r="F823" s="221"/>
      <c r="G823" s="221"/>
      <c r="H823" s="221"/>
      <c r="I823" s="221"/>
      <c r="J823" s="221"/>
      <c r="K823" s="221"/>
      <c r="L823" s="221"/>
      <c r="M823" s="221"/>
      <c r="N823" s="243"/>
      <c r="O823" s="221"/>
      <c r="P823" s="221"/>
      <c r="Q823" s="221"/>
      <c r="R823" s="221"/>
      <c r="S823" s="221"/>
      <c r="T823" s="221"/>
      <c r="U823" s="221"/>
      <c r="V823" s="221"/>
      <c r="W823" s="221"/>
      <c r="X823" s="221"/>
      <c r="Y823" s="221"/>
      <c r="Z823" s="221"/>
      <c r="AA823" s="221"/>
      <c r="AB823" s="237"/>
      <c r="AC823" s="221"/>
      <c r="AD823" s="221"/>
      <c r="AE823" s="221"/>
      <c r="AF823" s="221"/>
      <c r="AG823" s="221"/>
      <c r="AH823" s="221"/>
      <c r="AI823" s="221"/>
      <c r="AN823" s="221"/>
      <c r="AP823" s="218"/>
    </row>
    <row r="824" spans="1:42">
      <c r="A824" s="221"/>
      <c r="B824" s="221"/>
      <c r="C824" s="221"/>
      <c r="D824" s="221"/>
      <c r="E824" s="221"/>
      <c r="F824" s="221"/>
      <c r="G824" s="221"/>
      <c r="H824" s="221"/>
      <c r="I824" s="221"/>
      <c r="J824" s="221"/>
      <c r="K824" s="221"/>
      <c r="L824" s="221"/>
      <c r="M824" s="221"/>
      <c r="N824" s="243"/>
      <c r="O824" s="221"/>
      <c r="P824" s="221"/>
      <c r="Q824" s="221"/>
      <c r="R824" s="221"/>
      <c r="S824" s="221"/>
      <c r="T824" s="221"/>
      <c r="U824" s="221"/>
      <c r="V824" s="221"/>
      <c r="W824" s="221"/>
      <c r="X824" s="221"/>
      <c r="Y824" s="221"/>
      <c r="Z824" s="221"/>
      <c r="AA824" s="221"/>
      <c r="AB824" s="237"/>
      <c r="AC824" s="221"/>
      <c r="AD824" s="221"/>
      <c r="AE824" s="221"/>
      <c r="AF824" s="221"/>
      <c r="AG824" s="221"/>
      <c r="AH824" s="221"/>
      <c r="AI824" s="221"/>
      <c r="AN824" s="221"/>
      <c r="AP824" s="218"/>
    </row>
    <row r="825" spans="1:42">
      <c r="A825" s="221"/>
      <c r="B825" s="221"/>
      <c r="C825" s="221"/>
      <c r="D825" s="221"/>
      <c r="E825" s="221"/>
      <c r="F825" s="221"/>
      <c r="G825" s="221"/>
      <c r="H825" s="221"/>
      <c r="I825" s="221"/>
      <c r="J825" s="221"/>
      <c r="K825" s="221"/>
      <c r="L825" s="221"/>
      <c r="M825" s="221"/>
      <c r="N825" s="243"/>
      <c r="O825" s="221"/>
      <c r="P825" s="221"/>
      <c r="Q825" s="221"/>
      <c r="R825" s="221"/>
      <c r="S825" s="221"/>
      <c r="T825" s="221"/>
      <c r="U825" s="221"/>
      <c r="V825" s="221"/>
      <c r="W825" s="221"/>
      <c r="X825" s="221"/>
      <c r="Y825" s="221"/>
      <c r="Z825" s="221"/>
      <c r="AA825" s="221"/>
      <c r="AB825" s="237"/>
      <c r="AC825" s="221"/>
      <c r="AD825" s="221"/>
      <c r="AE825" s="221"/>
      <c r="AF825" s="221"/>
      <c r="AG825" s="221"/>
      <c r="AH825" s="221"/>
      <c r="AI825" s="221"/>
      <c r="AN825" s="221"/>
      <c r="AP825" s="218"/>
    </row>
    <row r="826" spans="1:42">
      <c r="A826" s="221"/>
      <c r="B826" s="221"/>
      <c r="C826" s="221"/>
      <c r="D826" s="221"/>
      <c r="E826" s="221"/>
      <c r="F826" s="221"/>
      <c r="G826" s="221"/>
      <c r="H826" s="221"/>
      <c r="I826" s="221"/>
      <c r="J826" s="221"/>
      <c r="K826" s="221"/>
      <c r="L826" s="221"/>
      <c r="M826" s="221"/>
      <c r="N826" s="243"/>
      <c r="O826" s="221"/>
      <c r="P826" s="221"/>
      <c r="Q826" s="221"/>
      <c r="R826" s="221"/>
      <c r="S826" s="221"/>
      <c r="T826" s="221"/>
      <c r="U826" s="221"/>
      <c r="V826" s="221"/>
      <c r="W826" s="221"/>
      <c r="X826" s="221"/>
      <c r="Y826" s="221"/>
      <c r="Z826" s="221"/>
      <c r="AA826" s="221"/>
      <c r="AB826" s="237"/>
      <c r="AC826" s="221"/>
      <c r="AD826" s="221"/>
      <c r="AE826" s="221"/>
      <c r="AF826" s="221"/>
      <c r="AG826" s="221"/>
      <c r="AH826" s="221"/>
      <c r="AI826" s="221"/>
      <c r="AN826" s="221"/>
      <c r="AP826" s="218"/>
    </row>
    <row r="827" spans="1:42">
      <c r="A827" s="221"/>
      <c r="B827" s="221"/>
      <c r="C827" s="221"/>
      <c r="D827" s="221"/>
      <c r="E827" s="221"/>
      <c r="F827" s="221"/>
      <c r="G827" s="221"/>
      <c r="H827" s="221"/>
      <c r="I827" s="221"/>
      <c r="J827" s="221"/>
      <c r="K827" s="221"/>
      <c r="L827" s="221"/>
      <c r="M827" s="221"/>
      <c r="N827" s="243"/>
      <c r="O827" s="221"/>
      <c r="P827" s="221"/>
      <c r="Q827" s="221"/>
      <c r="R827" s="221"/>
      <c r="S827" s="221"/>
      <c r="T827" s="221"/>
      <c r="U827" s="221"/>
      <c r="V827" s="221"/>
      <c r="W827" s="221"/>
      <c r="X827" s="221"/>
      <c r="Y827" s="221"/>
      <c r="Z827" s="221"/>
      <c r="AA827" s="221"/>
      <c r="AB827" s="237"/>
      <c r="AC827" s="221"/>
      <c r="AD827" s="221"/>
      <c r="AE827" s="221"/>
      <c r="AF827" s="221"/>
      <c r="AG827" s="221"/>
      <c r="AH827" s="221"/>
      <c r="AI827" s="221"/>
      <c r="AN827" s="221"/>
      <c r="AP827" s="218"/>
    </row>
    <row r="828" spans="1:42">
      <c r="A828" s="221"/>
      <c r="B828" s="221"/>
      <c r="C828" s="221"/>
      <c r="D828" s="221"/>
      <c r="E828" s="221"/>
      <c r="F828" s="221"/>
      <c r="G828" s="221"/>
      <c r="H828" s="221"/>
      <c r="I828" s="221"/>
      <c r="J828" s="221"/>
      <c r="K828" s="221"/>
      <c r="L828" s="221"/>
      <c r="M828" s="221"/>
      <c r="N828" s="243"/>
      <c r="O828" s="221"/>
      <c r="P828" s="221"/>
      <c r="Q828" s="221"/>
      <c r="R828" s="221"/>
      <c r="S828" s="221"/>
      <c r="T828" s="221"/>
      <c r="U828" s="221"/>
      <c r="V828" s="221"/>
      <c r="W828" s="221"/>
      <c r="X828" s="221"/>
      <c r="Y828" s="221"/>
      <c r="Z828" s="221"/>
      <c r="AA828" s="221"/>
      <c r="AB828" s="237"/>
      <c r="AC828" s="221"/>
      <c r="AD828" s="221"/>
      <c r="AE828" s="221"/>
      <c r="AF828" s="221"/>
      <c r="AG828" s="221"/>
      <c r="AH828" s="221"/>
      <c r="AI828" s="221"/>
      <c r="AN828" s="221"/>
      <c r="AP828" s="218"/>
    </row>
    <row r="829" spans="1:42">
      <c r="A829" s="221"/>
      <c r="B829" s="221"/>
      <c r="C829" s="221"/>
      <c r="D829" s="221"/>
      <c r="E829" s="221"/>
      <c r="F829" s="221"/>
      <c r="G829" s="221"/>
      <c r="H829" s="221"/>
      <c r="I829" s="221"/>
      <c r="J829" s="221"/>
      <c r="K829" s="221"/>
      <c r="L829" s="221"/>
      <c r="M829" s="221"/>
      <c r="N829" s="243"/>
      <c r="O829" s="221"/>
      <c r="P829" s="221"/>
      <c r="Q829" s="221"/>
      <c r="R829" s="221"/>
      <c r="S829" s="221"/>
      <c r="T829" s="221"/>
      <c r="U829" s="221"/>
      <c r="V829" s="221"/>
      <c r="W829" s="221"/>
      <c r="X829" s="221"/>
      <c r="Y829" s="221"/>
      <c r="Z829" s="221"/>
      <c r="AA829" s="221"/>
      <c r="AB829" s="237"/>
      <c r="AC829" s="221"/>
      <c r="AD829" s="221"/>
      <c r="AE829" s="221"/>
      <c r="AF829" s="221"/>
      <c r="AG829" s="221"/>
      <c r="AH829" s="221"/>
      <c r="AI829" s="221"/>
      <c r="AN829" s="221"/>
      <c r="AP829" s="218"/>
    </row>
    <row r="830" spans="1:42">
      <c r="A830" s="221"/>
      <c r="B830" s="221"/>
      <c r="C830" s="221"/>
      <c r="D830" s="221"/>
      <c r="E830" s="221"/>
      <c r="F830" s="221"/>
      <c r="G830" s="221"/>
      <c r="H830" s="221"/>
      <c r="I830" s="221"/>
      <c r="J830" s="221"/>
      <c r="K830" s="221"/>
      <c r="L830" s="221"/>
      <c r="M830" s="221"/>
      <c r="N830" s="243"/>
      <c r="O830" s="221"/>
      <c r="P830" s="221"/>
      <c r="Q830" s="221"/>
      <c r="R830" s="221"/>
      <c r="S830" s="221"/>
      <c r="T830" s="221"/>
      <c r="U830" s="221"/>
      <c r="V830" s="221"/>
      <c r="W830" s="221"/>
      <c r="X830" s="221"/>
      <c r="Y830" s="221"/>
      <c r="Z830" s="221"/>
      <c r="AA830" s="221"/>
      <c r="AB830" s="237"/>
      <c r="AC830" s="221"/>
      <c r="AD830" s="221"/>
      <c r="AE830" s="221"/>
      <c r="AF830" s="221"/>
      <c r="AG830" s="221"/>
      <c r="AH830" s="221"/>
      <c r="AI830" s="221"/>
      <c r="AN830" s="221"/>
      <c r="AP830" s="218"/>
    </row>
    <row r="831" spans="1:42">
      <c r="A831" s="221"/>
      <c r="B831" s="221"/>
      <c r="C831" s="221"/>
      <c r="D831" s="221"/>
      <c r="E831" s="221"/>
      <c r="F831" s="221"/>
      <c r="G831" s="221"/>
      <c r="H831" s="221"/>
      <c r="I831" s="221"/>
      <c r="J831" s="221"/>
      <c r="K831" s="221"/>
      <c r="L831" s="221"/>
      <c r="M831" s="221"/>
      <c r="N831" s="243"/>
      <c r="O831" s="221"/>
      <c r="P831" s="221"/>
      <c r="Q831" s="221"/>
      <c r="R831" s="221"/>
      <c r="S831" s="221"/>
      <c r="T831" s="221"/>
      <c r="U831" s="221"/>
      <c r="V831" s="221"/>
      <c r="W831" s="221"/>
      <c r="X831" s="221"/>
      <c r="Y831" s="221"/>
      <c r="Z831" s="221"/>
      <c r="AA831" s="221"/>
      <c r="AB831" s="237"/>
      <c r="AC831" s="221"/>
      <c r="AD831" s="221"/>
      <c r="AE831" s="221"/>
      <c r="AF831" s="221"/>
      <c r="AG831" s="221"/>
      <c r="AH831" s="221"/>
      <c r="AI831" s="221"/>
      <c r="AN831" s="221"/>
      <c r="AP831" s="218"/>
    </row>
    <row r="832" spans="1:42">
      <c r="A832" s="221"/>
      <c r="B832" s="221"/>
      <c r="C832" s="221"/>
      <c r="D832" s="221"/>
      <c r="E832" s="221"/>
      <c r="F832" s="221"/>
      <c r="G832" s="221"/>
      <c r="H832" s="221"/>
      <c r="I832" s="221"/>
      <c r="J832" s="221"/>
      <c r="K832" s="221"/>
      <c r="L832" s="221"/>
      <c r="M832" s="221"/>
      <c r="N832" s="243"/>
      <c r="O832" s="221"/>
      <c r="P832" s="221"/>
      <c r="Q832" s="221"/>
      <c r="R832" s="221"/>
      <c r="S832" s="221"/>
      <c r="T832" s="221"/>
      <c r="U832" s="221"/>
      <c r="V832" s="221"/>
      <c r="W832" s="221"/>
      <c r="X832" s="221"/>
      <c r="Y832" s="221"/>
      <c r="Z832" s="221"/>
      <c r="AA832" s="221"/>
      <c r="AB832" s="237"/>
      <c r="AC832" s="221"/>
      <c r="AD832" s="221"/>
      <c r="AE832" s="221"/>
      <c r="AF832" s="221"/>
      <c r="AG832" s="221"/>
      <c r="AH832" s="221"/>
      <c r="AI832" s="221"/>
      <c r="AN832" s="221"/>
      <c r="AP832" s="218"/>
    </row>
    <row r="833" spans="1:42">
      <c r="A833" s="221"/>
      <c r="B833" s="221"/>
      <c r="C833" s="221"/>
      <c r="D833" s="221"/>
      <c r="E833" s="221"/>
      <c r="F833" s="221"/>
      <c r="G833" s="221"/>
      <c r="H833" s="221"/>
      <c r="I833" s="221"/>
      <c r="J833" s="221"/>
      <c r="K833" s="221"/>
      <c r="L833" s="221"/>
      <c r="M833" s="221"/>
      <c r="N833" s="243"/>
      <c r="O833" s="221"/>
      <c r="P833" s="221"/>
      <c r="Q833" s="221"/>
      <c r="R833" s="221"/>
      <c r="S833" s="221"/>
      <c r="T833" s="221"/>
      <c r="U833" s="221"/>
      <c r="V833" s="221"/>
      <c r="W833" s="221"/>
      <c r="X833" s="221"/>
      <c r="Y833" s="221"/>
      <c r="Z833" s="221"/>
      <c r="AA833" s="221"/>
      <c r="AB833" s="237"/>
      <c r="AC833" s="221"/>
      <c r="AD833" s="221"/>
      <c r="AE833" s="221"/>
      <c r="AF833" s="221"/>
      <c r="AG833" s="221"/>
      <c r="AH833" s="221"/>
      <c r="AI833" s="221"/>
      <c r="AN833" s="221"/>
      <c r="AP833" s="218"/>
    </row>
    <row r="834" spans="1:42">
      <c r="A834" s="221"/>
      <c r="B834" s="221"/>
      <c r="C834" s="221"/>
      <c r="D834" s="221"/>
      <c r="E834" s="221"/>
      <c r="F834" s="221"/>
      <c r="G834" s="221"/>
      <c r="H834" s="221"/>
      <c r="I834" s="221"/>
      <c r="J834" s="221"/>
      <c r="K834" s="221"/>
      <c r="L834" s="221"/>
      <c r="M834" s="221"/>
      <c r="N834" s="243"/>
      <c r="O834" s="221"/>
      <c r="P834" s="221"/>
      <c r="Q834" s="221"/>
      <c r="R834" s="221"/>
      <c r="S834" s="221"/>
      <c r="T834" s="221"/>
      <c r="U834" s="221"/>
      <c r="V834" s="221"/>
      <c r="W834" s="221"/>
      <c r="X834" s="221"/>
      <c r="Y834" s="221"/>
      <c r="Z834" s="221"/>
      <c r="AA834" s="221"/>
      <c r="AB834" s="237"/>
      <c r="AC834" s="221"/>
      <c r="AD834" s="221"/>
      <c r="AE834" s="221"/>
      <c r="AF834" s="221"/>
      <c r="AG834" s="221"/>
      <c r="AH834" s="221"/>
      <c r="AI834" s="221"/>
      <c r="AN834" s="221"/>
      <c r="AP834" s="218"/>
    </row>
    <row r="835" spans="1:42">
      <c r="A835" s="221"/>
      <c r="B835" s="221"/>
      <c r="C835" s="221"/>
      <c r="D835" s="221"/>
      <c r="E835" s="221"/>
      <c r="F835" s="221"/>
      <c r="G835" s="221"/>
      <c r="H835" s="221"/>
      <c r="I835" s="221"/>
      <c r="J835" s="221"/>
      <c r="K835" s="221"/>
      <c r="L835" s="221"/>
      <c r="M835" s="221"/>
      <c r="N835" s="243"/>
      <c r="O835" s="221"/>
      <c r="P835" s="221"/>
      <c r="Q835" s="221"/>
      <c r="R835" s="221"/>
      <c r="S835" s="221"/>
      <c r="T835" s="221"/>
      <c r="U835" s="221"/>
      <c r="V835" s="221"/>
      <c r="W835" s="221"/>
      <c r="X835" s="221"/>
      <c r="Y835" s="221"/>
      <c r="Z835" s="221"/>
      <c r="AA835" s="221"/>
      <c r="AB835" s="237"/>
      <c r="AC835" s="221"/>
      <c r="AD835" s="221"/>
      <c r="AE835" s="221"/>
      <c r="AF835" s="221"/>
      <c r="AG835" s="221"/>
      <c r="AH835" s="221"/>
      <c r="AI835" s="221"/>
      <c r="AN835" s="221"/>
      <c r="AP835" s="218"/>
    </row>
    <row r="836" spans="1:42">
      <c r="A836" s="221"/>
      <c r="B836" s="221"/>
      <c r="C836" s="221"/>
      <c r="D836" s="221"/>
      <c r="E836" s="221"/>
      <c r="F836" s="221"/>
      <c r="G836" s="221"/>
      <c r="H836" s="221"/>
      <c r="I836" s="221"/>
      <c r="J836" s="221"/>
      <c r="K836" s="221"/>
      <c r="L836" s="221"/>
      <c r="M836" s="221"/>
      <c r="N836" s="243"/>
      <c r="O836" s="221"/>
      <c r="P836" s="221"/>
      <c r="Q836" s="221"/>
      <c r="R836" s="221"/>
      <c r="S836" s="221"/>
      <c r="T836" s="221"/>
      <c r="U836" s="221"/>
      <c r="V836" s="221"/>
      <c r="W836" s="221"/>
      <c r="X836" s="221"/>
      <c r="Y836" s="221"/>
      <c r="Z836" s="221"/>
      <c r="AA836" s="221"/>
      <c r="AB836" s="237"/>
      <c r="AC836" s="221"/>
      <c r="AD836" s="221"/>
      <c r="AE836" s="221"/>
      <c r="AF836" s="221"/>
      <c r="AG836" s="221"/>
      <c r="AH836" s="221"/>
      <c r="AI836" s="221"/>
      <c r="AN836" s="221"/>
      <c r="AP836" s="218"/>
    </row>
    <row r="837" spans="1:42">
      <c r="A837" s="221"/>
      <c r="B837" s="221"/>
      <c r="C837" s="221"/>
      <c r="D837" s="221"/>
      <c r="E837" s="221"/>
      <c r="F837" s="221"/>
      <c r="G837" s="221"/>
      <c r="H837" s="221"/>
      <c r="I837" s="221"/>
      <c r="J837" s="221"/>
      <c r="K837" s="221"/>
      <c r="L837" s="221"/>
      <c r="M837" s="221"/>
      <c r="N837" s="243"/>
      <c r="O837" s="221"/>
      <c r="P837" s="221"/>
      <c r="Q837" s="221"/>
      <c r="R837" s="221"/>
      <c r="S837" s="221"/>
      <c r="T837" s="221"/>
      <c r="U837" s="221"/>
      <c r="V837" s="221"/>
      <c r="W837" s="221"/>
      <c r="X837" s="221"/>
      <c r="Y837" s="221"/>
      <c r="Z837" s="221"/>
      <c r="AA837" s="221"/>
      <c r="AB837" s="237"/>
      <c r="AC837" s="221"/>
      <c r="AD837" s="221"/>
      <c r="AE837" s="221"/>
      <c r="AF837" s="221"/>
      <c r="AG837" s="221"/>
      <c r="AH837" s="221"/>
      <c r="AI837" s="221"/>
      <c r="AN837" s="221"/>
      <c r="AP837" s="218"/>
    </row>
    <row r="838" spans="1:42">
      <c r="A838" s="221"/>
      <c r="B838" s="221"/>
      <c r="C838" s="221"/>
      <c r="D838" s="221"/>
      <c r="E838" s="221"/>
      <c r="F838" s="221"/>
      <c r="G838" s="221"/>
      <c r="H838" s="221"/>
      <c r="I838" s="221"/>
      <c r="J838" s="221"/>
      <c r="K838" s="221"/>
      <c r="L838" s="221"/>
      <c r="M838" s="221"/>
      <c r="N838" s="243"/>
      <c r="O838" s="221"/>
      <c r="P838" s="221"/>
      <c r="Q838" s="221"/>
      <c r="R838" s="221"/>
      <c r="S838" s="221"/>
      <c r="T838" s="221"/>
      <c r="U838" s="221"/>
      <c r="V838" s="221"/>
      <c r="W838" s="221"/>
      <c r="X838" s="221"/>
      <c r="Y838" s="221"/>
      <c r="Z838" s="221"/>
      <c r="AA838" s="221"/>
      <c r="AB838" s="237"/>
      <c r="AC838" s="221"/>
      <c r="AD838" s="221"/>
      <c r="AE838" s="221"/>
      <c r="AF838" s="221"/>
      <c r="AG838" s="221"/>
      <c r="AH838" s="221"/>
      <c r="AI838" s="221"/>
      <c r="AN838" s="221"/>
      <c r="AP838" s="218"/>
    </row>
    <row r="839" spans="1:42">
      <c r="A839" s="221"/>
      <c r="B839" s="221"/>
      <c r="C839" s="221"/>
      <c r="D839" s="221"/>
      <c r="E839" s="221"/>
      <c r="F839" s="221"/>
      <c r="G839" s="221"/>
      <c r="H839" s="221"/>
      <c r="I839" s="221"/>
      <c r="J839" s="221"/>
      <c r="K839" s="221"/>
      <c r="L839" s="221"/>
      <c r="M839" s="221"/>
      <c r="N839" s="243"/>
      <c r="O839" s="221"/>
      <c r="P839" s="221"/>
      <c r="Q839" s="221"/>
      <c r="R839" s="221"/>
      <c r="S839" s="221"/>
      <c r="T839" s="221"/>
      <c r="U839" s="221"/>
      <c r="V839" s="221"/>
      <c r="W839" s="221"/>
      <c r="X839" s="221"/>
      <c r="Y839" s="221"/>
      <c r="Z839" s="221"/>
      <c r="AA839" s="221"/>
      <c r="AB839" s="237"/>
      <c r="AC839" s="221"/>
      <c r="AD839" s="221"/>
      <c r="AE839" s="221"/>
      <c r="AF839" s="221"/>
      <c r="AG839" s="221"/>
      <c r="AH839" s="221"/>
      <c r="AI839" s="221"/>
      <c r="AN839" s="221"/>
      <c r="AP839" s="218"/>
    </row>
    <row r="840" spans="1:42">
      <c r="A840" s="221"/>
      <c r="B840" s="221"/>
      <c r="C840" s="221"/>
      <c r="D840" s="221"/>
      <c r="E840" s="221"/>
      <c r="F840" s="221"/>
      <c r="G840" s="221"/>
      <c r="H840" s="221"/>
      <c r="I840" s="221"/>
      <c r="J840" s="221"/>
      <c r="K840" s="221"/>
      <c r="L840" s="221"/>
      <c r="M840" s="221"/>
      <c r="N840" s="243"/>
      <c r="O840" s="221"/>
      <c r="P840" s="221"/>
      <c r="Q840" s="221"/>
      <c r="R840" s="221"/>
      <c r="S840" s="221"/>
      <c r="T840" s="221"/>
      <c r="U840" s="221"/>
      <c r="V840" s="221"/>
      <c r="W840" s="221"/>
      <c r="X840" s="221"/>
      <c r="Y840" s="221"/>
      <c r="Z840" s="221"/>
      <c r="AA840" s="221"/>
      <c r="AB840" s="237"/>
      <c r="AC840" s="221"/>
      <c r="AD840" s="221"/>
      <c r="AE840" s="221"/>
      <c r="AF840" s="221"/>
      <c r="AG840" s="221"/>
      <c r="AH840" s="221"/>
      <c r="AI840" s="221"/>
      <c r="AN840" s="221"/>
      <c r="AP840" s="218"/>
    </row>
    <row r="841" spans="1:42">
      <c r="A841" s="221"/>
      <c r="B841" s="221"/>
      <c r="C841" s="221"/>
      <c r="D841" s="221"/>
      <c r="E841" s="221"/>
      <c r="F841" s="221"/>
      <c r="G841" s="221"/>
      <c r="H841" s="221"/>
      <c r="I841" s="221"/>
      <c r="J841" s="221"/>
      <c r="K841" s="221"/>
      <c r="L841" s="221"/>
      <c r="M841" s="221"/>
      <c r="N841" s="243"/>
      <c r="O841" s="221"/>
      <c r="P841" s="221"/>
      <c r="Q841" s="221"/>
      <c r="R841" s="221"/>
      <c r="S841" s="221"/>
      <c r="T841" s="221"/>
      <c r="U841" s="221"/>
      <c r="V841" s="221"/>
      <c r="W841" s="221"/>
      <c r="X841" s="221"/>
      <c r="Y841" s="221"/>
      <c r="Z841" s="221"/>
      <c r="AA841" s="221"/>
      <c r="AB841" s="237"/>
      <c r="AC841" s="221"/>
      <c r="AD841" s="221"/>
      <c r="AE841" s="221"/>
      <c r="AF841" s="221"/>
      <c r="AG841" s="221"/>
      <c r="AH841" s="221"/>
      <c r="AI841" s="221"/>
      <c r="AN841" s="221"/>
      <c r="AP841" s="218"/>
    </row>
    <row r="842" spans="1:42">
      <c r="A842" s="221"/>
      <c r="B842" s="221"/>
      <c r="C842" s="221"/>
      <c r="D842" s="221"/>
      <c r="E842" s="221"/>
      <c r="F842" s="221"/>
      <c r="G842" s="221"/>
      <c r="H842" s="221"/>
      <c r="I842" s="221"/>
      <c r="J842" s="221"/>
      <c r="K842" s="221"/>
      <c r="L842" s="221"/>
      <c r="M842" s="221"/>
      <c r="N842" s="243"/>
      <c r="O842" s="221"/>
      <c r="P842" s="221"/>
      <c r="Q842" s="221"/>
      <c r="R842" s="221"/>
      <c r="S842" s="221"/>
      <c r="T842" s="221"/>
      <c r="U842" s="221"/>
      <c r="V842" s="221"/>
      <c r="W842" s="221"/>
      <c r="X842" s="221"/>
      <c r="Y842" s="221"/>
      <c r="Z842" s="221"/>
      <c r="AA842" s="221"/>
      <c r="AB842" s="237"/>
      <c r="AC842" s="221"/>
      <c r="AD842" s="221"/>
      <c r="AE842" s="221"/>
      <c r="AF842" s="221"/>
      <c r="AG842" s="221"/>
      <c r="AH842" s="221"/>
      <c r="AI842" s="221"/>
      <c r="AN842" s="221"/>
      <c r="AP842" s="218"/>
    </row>
    <row r="843" spans="1:42">
      <c r="A843" s="221"/>
      <c r="B843" s="221"/>
      <c r="C843" s="221"/>
      <c r="D843" s="221"/>
      <c r="E843" s="221"/>
      <c r="F843" s="221"/>
      <c r="G843" s="221"/>
      <c r="H843" s="221"/>
      <c r="I843" s="221"/>
      <c r="J843" s="221"/>
      <c r="K843" s="221"/>
      <c r="L843" s="221"/>
      <c r="M843" s="221"/>
      <c r="N843" s="243"/>
      <c r="O843" s="221"/>
      <c r="P843" s="221"/>
      <c r="Q843" s="221"/>
      <c r="R843" s="221"/>
      <c r="S843" s="221"/>
      <c r="T843" s="221"/>
      <c r="U843" s="221"/>
      <c r="V843" s="221"/>
      <c r="W843" s="221"/>
      <c r="X843" s="221"/>
      <c r="Y843" s="221"/>
      <c r="Z843" s="221"/>
      <c r="AA843" s="221"/>
      <c r="AB843" s="237"/>
      <c r="AC843" s="221"/>
      <c r="AD843" s="221"/>
      <c r="AE843" s="221"/>
      <c r="AF843" s="221"/>
      <c r="AG843" s="221"/>
      <c r="AH843" s="221"/>
      <c r="AI843" s="221"/>
      <c r="AN843" s="221"/>
      <c r="AP843" s="218"/>
    </row>
    <row r="844" spans="1:42">
      <c r="A844" s="221"/>
      <c r="B844" s="221"/>
      <c r="C844" s="221"/>
      <c r="D844" s="221"/>
      <c r="E844" s="221"/>
      <c r="F844" s="221"/>
      <c r="G844" s="221"/>
      <c r="H844" s="221"/>
      <c r="I844" s="221"/>
      <c r="J844" s="221"/>
      <c r="K844" s="221"/>
      <c r="L844" s="221"/>
      <c r="M844" s="221"/>
      <c r="N844" s="243"/>
      <c r="O844" s="221"/>
      <c r="P844" s="221"/>
      <c r="Q844" s="221"/>
      <c r="R844" s="221"/>
      <c r="S844" s="221"/>
      <c r="T844" s="221"/>
      <c r="U844" s="221"/>
      <c r="V844" s="221"/>
      <c r="W844" s="221"/>
      <c r="X844" s="221"/>
      <c r="Y844" s="221"/>
      <c r="Z844" s="221"/>
      <c r="AA844" s="221"/>
      <c r="AB844" s="237"/>
      <c r="AC844" s="221"/>
      <c r="AD844" s="221"/>
      <c r="AE844" s="221"/>
      <c r="AF844" s="221"/>
      <c r="AG844" s="221"/>
      <c r="AH844" s="221"/>
      <c r="AI844" s="221"/>
      <c r="AN844" s="221"/>
      <c r="AP844" s="218"/>
    </row>
    <row r="845" spans="1:42">
      <c r="A845" s="221"/>
      <c r="B845" s="221"/>
      <c r="C845" s="221"/>
      <c r="D845" s="221"/>
      <c r="E845" s="221"/>
      <c r="F845" s="221"/>
      <c r="G845" s="221"/>
      <c r="H845" s="221"/>
      <c r="I845" s="221"/>
      <c r="J845" s="221"/>
      <c r="K845" s="221"/>
      <c r="L845" s="221"/>
      <c r="M845" s="221"/>
      <c r="N845" s="243"/>
      <c r="O845" s="221"/>
      <c r="P845" s="221"/>
      <c r="Q845" s="221"/>
      <c r="R845" s="221"/>
      <c r="S845" s="221"/>
      <c r="T845" s="221"/>
      <c r="U845" s="221"/>
      <c r="V845" s="221"/>
      <c r="W845" s="221"/>
      <c r="X845" s="221"/>
      <c r="Y845" s="221"/>
      <c r="Z845" s="221"/>
      <c r="AA845" s="221"/>
      <c r="AB845" s="237"/>
      <c r="AC845" s="221"/>
      <c r="AD845" s="221"/>
      <c r="AE845" s="221"/>
      <c r="AF845" s="221"/>
      <c r="AG845" s="221"/>
      <c r="AH845" s="221"/>
      <c r="AI845" s="221"/>
      <c r="AN845" s="221"/>
      <c r="AP845" s="218"/>
    </row>
    <row r="846" spans="1:42">
      <c r="A846" s="221"/>
      <c r="B846" s="221"/>
      <c r="C846" s="221"/>
      <c r="D846" s="221"/>
      <c r="E846" s="221"/>
      <c r="F846" s="221"/>
      <c r="G846" s="221"/>
      <c r="H846" s="221"/>
      <c r="I846" s="221"/>
      <c r="J846" s="221"/>
      <c r="K846" s="221"/>
      <c r="L846" s="221"/>
      <c r="M846" s="221"/>
      <c r="N846" s="243"/>
      <c r="O846" s="221"/>
      <c r="P846" s="221"/>
      <c r="Q846" s="221"/>
      <c r="R846" s="221"/>
      <c r="S846" s="221"/>
      <c r="T846" s="221"/>
      <c r="U846" s="221"/>
      <c r="V846" s="221"/>
      <c r="W846" s="221"/>
      <c r="X846" s="221"/>
      <c r="Y846" s="221"/>
      <c r="Z846" s="221"/>
      <c r="AA846" s="221"/>
      <c r="AB846" s="237"/>
      <c r="AC846" s="221"/>
      <c r="AD846" s="221"/>
      <c r="AE846" s="221"/>
      <c r="AF846" s="221"/>
      <c r="AG846" s="221"/>
      <c r="AH846" s="221"/>
      <c r="AI846" s="221"/>
      <c r="AN846" s="221"/>
      <c r="AP846" s="218"/>
    </row>
    <row r="847" spans="1:42">
      <c r="A847" s="221"/>
      <c r="B847" s="221"/>
      <c r="C847" s="221"/>
      <c r="D847" s="221"/>
      <c r="E847" s="221"/>
      <c r="F847" s="221"/>
      <c r="G847" s="221"/>
      <c r="H847" s="221"/>
      <c r="I847" s="221"/>
      <c r="J847" s="221"/>
      <c r="K847" s="221"/>
      <c r="L847" s="221"/>
      <c r="M847" s="221"/>
      <c r="N847" s="243"/>
      <c r="O847" s="221"/>
      <c r="P847" s="221"/>
      <c r="Q847" s="221"/>
      <c r="R847" s="221"/>
      <c r="S847" s="221"/>
      <c r="T847" s="221"/>
      <c r="U847" s="221"/>
      <c r="V847" s="221"/>
      <c r="W847" s="221"/>
      <c r="X847" s="221"/>
      <c r="Y847" s="221"/>
      <c r="Z847" s="221"/>
      <c r="AA847" s="221"/>
      <c r="AB847" s="237"/>
      <c r="AC847" s="221"/>
      <c r="AD847" s="221"/>
      <c r="AE847" s="221"/>
      <c r="AF847" s="221"/>
      <c r="AG847" s="221"/>
      <c r="AH847" s="221"/>
      <c r="AI847" s="221"/>
      <c r="AN847" s="221"/>
      <c r="AP847" s="218"/>
    </row>
    <row r="848" spans="1:42">
      <c r="A848" s="221"/>
      <c r="B848" s="221"/>
      <c r="C848" s="221"/>
      <c r="D848" s="221"/>
      <c r="E848" s="221"/>
      <c r="F848" s="221"/>
      <c r="G848" s="221"/>
      <c r="H848" s="221"/>
      <c r="I848" s="221"/>
      <c r="J848" s="221"/>
      <c r="K848" s="221"/>
      <c r="L848" s="221"/>
      <c r="M848" s="221"/>
      <c r="N848" s="243"/>
      <c r="O848" s="221"/>
      <c r="P848" s="221"/>
      <c r="Q848" s="221"/>
      <c r="R848" s="221"/>
      <c r="S848" s="221"/>
      <c r="T848" s="221"/>
      <c r="U848" s="221"/>
      <c r="V848" s="221"/>
      <c r="W848" s="221"/>
      <c r="X848" s="221"/>
      <c r="Y848" s="221"/>
      <c r="Z848" s="221"/>
      <c r="AA848" s="221"/>
      <c r="AB848" s="237"/>
      <c r="AC848" s="221"/>
      <c r="AD848" s="221"/>
      <c r="AE848" s="221"/>
      <c r="AF848" s="221"/>
      <c r="AG848" s="221"/>
      <c r="AH848" s="221"/>
      <c r="AI848" s="221"/>
      <c r="AN848" s="221"/>
      <c r="AP848" s="218"/>
    </row>
    <row r="849" spans="1:42">
      <c r="A849" s="221"/>
      <c r="B849" s="221"/>
      <c r="C849" s="221"/>
      <c r="D849" s="221"/>
      <c r="E849" s="221"/>
      <c r="F849" s="221"/>
      <c r="G849" s="221"/>
      <c r="H849" s="221"/>
      <c r="I849" s="221"/>
      <c r="J849" s="221"/>
      <c r="K849" s="221"/>
      <c r="L849" s="221"/>
      <c r="M849" s="221"/>
      <c r="N849" s="243"/>
      <c r="O849" s="221"/>
      <c r="P849" s="221"/>
      <c r="Q849" s="221"/>
      <c r="R849" s="221"/>
      <c r="S849" s="221"/>
      <c r="T849" s="221"/>
      <c r="U849" s="221"/>
      <c r="V849" s="221"/>
      <c r="W849" s="221"/>
      <c r="X849" s="221"/>
      <c r="Y849" s="221"/>
      <c r="Z849" s="221"/>
      <c r="AA849" s="221"/>
      <c r="AB849" s="237"/>
      <c r="AC849" s="221"/>
      <c r="AD849" s="221"/>
      <c r="AE849" s="221"/>
      <c r="AF849" s="221"/>
      <c r="AG849" s="221"/>
      <c r="AH849" s="221"/>
      <c r="AI849" s="221"/>
      <c r="AN849" s="221"/>
      <c r="AP849" s="218"/>
    </row>
    <row r="850" spans="1:42">
      <c r="A850" s="221"/>
      <c r="B850" s="221"/>
      <c r="C850" s="221"/>
      <c r="D850" s="221"/>
      <c r="E850" s="221"/>
      <c r="F850" s="221"/>
      <c r="G850" s="221"/>
      <c r="H850" s="221"/>
      <c r="I850" s="221"/>
      <c r="J850" s="221"/>
      <c r="K850" s="221"/>
      <c r="L850" s="221"/>
      <c r="M850" s="221"/>
      <c r="N850" s="243"/>
      <c r="O850" s="221"/>
      <c r="P850" s="221"/>
      <c r="Q850" s="221"/>
      <c r="R850" s="221"/>
      <c r="S850" s="221"/>
      <c r="T850" s="221"/>
      <c r="U850" s="221"/>
      <c r="V850" s="221"/>
      <c r="W850" s="221"/>
      <c r="X850" s="221"/>
      <c r="Y850" s="221"/>
      <c r="Z850" s="221"/>
      <c r="AA850" s="221"/>
      <c r="AB850" s="237"/>
      <c r="AC850" s="221"/>
      <c r="AD850" s="221"/>
      <c r="AE850" s="221"/>
      <c r="AF850" s="221"/>
      <c r="AG850" s="221"/>
      <c r="AH850" s="221"/>
      <c r="AI850" s="221"/>
      <c r="AN850" s="221"/>
      <c r="AP850" s="218"/>
    </row>
    <row r="851" spans="1:42">
      <c r="A851" s="221"/>
      <c r="B851" s="221"/>
      <c r="C851" s="221"/>
      <c r="D851" s="221"/>
      <c r="E851" s="221"/>
      <c r="F851" s="221"/>
      <c r="G851" s="221"/>
      <c r="H851" s="221"/>
      <c r="I851" s="221"/>
      <c r="J851" s="221"/>
      <c r="K851" s="221"/>
      <c r="L851" s="221"/>
      <c r="M851" s="221"/>
      <c r="N851" s="243"/>
      <c r="O851" s="221"/>
      <c r="P851" s="221"/>
      <c r="Q851" s="221"/>
      <c r="R851" s="221"/>
      <c r="S851" s="221"/>
      <c r="T851" s="221"/>
      <c r="U851" s="221"/>
      <c r="V851" s="221"/>
      <c r="W851" s="221"/>
      <c r="X851" s="221"/>
      <c r="Y851" s="221"/>
      <c r="Z851" s="221"/>
      <c r="AA851" s="221"/>
      <c r="AB851" s="237"/>
      <c r="AC851" s="221"/>
      <c r="AD851" s="221"/>
      <c r="AE851" s="221"/>
      <c r="AF851" s="221"/>
      <c r="AG851" s="221"/>
      <c r="AH851" s="221"/>
      <c r="AI851" s="221"/>
      <c r="AN851" s="221"/>
      <c r="AP851" s="218"/>
    </row>
    <row r="852" spans="1:42">
      <c r="A852" s="221"/>
      <c r="B852" s="221"/>
      <c r="C852" s="221"/>
      <c r="D852" s="221"/>
      <c r="E852" s="221"/>
      <c r="F852" s="221"/>
      <c r="G852" s="221"/>
      <c r="H852" s="221"/>
      <c r="I852" s="221"/>
      <c r="J852" s="221"/>
      <c r="K852" s="221"/>
      <c r="L852" s="221"/>
      <c r="M852" s="221"/>
      <c r="N852" s="243"/>
      <c r="O852" s="221"/>
      <c r="P852" s="221"/>
      <c r="Q852" s="221"/>
      <c r="R852" s="221"/>
      <c r="S852" s="221"/>
      <c r="T852" s="221"/>
      <c r="U852" s="221"/>
      <c r="V852" s="221"/>
      <c r="W852" s="221"/>
      <c r="X852" s="221"/>
      <c r="Y852" s="221"/>
      <c r="Z852" s="221"/>
      <c r="AA852" s="221"/>
      <c r="AB852" s="237"/>
      <c r="AC852" s="221"/>
      <c r="AD852" s="221"/>
      <c r="AE852" s="221"/>
      <c r="AF852" s="221"/>
      <c r="AG852" s="221"/>
      <c r="AH852" s="221"/>
      <c r="AI852" s="221"/>
      <c r="AN852" s="221"/>
      <c r="AP852" s="218"/>
    </row>
    <row r="853" spans="1:42">
      <c r="A853" s="221"/>
      <c r="B853" s="221"/>
      <c r="C853" s="221"/>
      <c r="D853" s="221"/>
      <c r="E853" s="221"/>
      <c r="F853" s="221"/>
      <c r="G853" s="221"/>
      <c r="H853" s="221"/>
      <c r="I853" s="221"/>
      <c r="J853" s="221"/>
      <c r="K853" s="221"/>
      <c r="L853" s="221"/>
      <c r="M853" s="221"/>
      <c r="N853" s="243"/>
      <c r="O853" s="221"/>
      <c r="P853" s="221"/>
      <c r="Q853" s="221"/>
      <c r="R853" s="221"/>
      <c r="S853" s="221"/>
      <c r="T853" s="221"/>
      <c r="U853" s="221"/>
      <c r="V853" s="221"/>
      <c r="W853" s="221"/>
      <c r="X853" s="221"/>
      <c r="Y853" s="221"/>
      <c r="Z853" s="221"/>
      <c r="AA853" s="221"/>
      <c r="AB853" s="237"/>
      <c r="AC853" s="221"/>
      <c r="AD853" s="221"/>
      <c r="AE853" s="221"/>
      <c r="AF853" s="221"/>
      <c r="AG853" s="221"/>
      <c r="AH853" s="221"/>
      <c r="AI853" s="221"/>
      <c r="AN853" s="221"/>
      <c r="AP853" s="218"/>
    </row>
    <row r="854" spans="1:42">
      <c r="A854" s="221"/>
      <c r="B854" s="221"/>
      <c r="C854" s="221"/>
      <c r="D854" s="221"/>
      <c r="E854" s="221"/>
      <c r="F854" s="221"/>
      <c r="G854" s="221"/>
      <c r="H854" s="221"/>
      <c r="I854" s="221"/>
      <c r="J854" s="221"/>
      <c r="K854" s="221"/>
      <c r="L854" s="221"/>
      <c r="M854" s="221"/>
      <c r="N854" s="243"/>
      <c r="O854" s="221"/>
      <c r="P854" s="221"/>
      <c r="Q854" s="221"/>
      <c r="R854" s="221"/>
      <c r="S854" s="221"/>
      <c r="T854" s="221"/>
      <c r="U854" s="221"/>
      <c r="V854" s="221"/>
      <c r="W854" s="221"/>
      <c r="X854" s="221"/>
      <c r="Y854" s="221"/>
      <c r="Z854" s="221"/>
      <c r="AA854" s="221"/>
      <c r="AB854" s="237"/>
      <c r="AC854" s="221"/>
      <c r="AD854" s="221"/>
      <c r="AE854" s="221"/>
      <c r="AF854" s="221"/>
      <c r="AG854" s="221"/>
      <c r="AH854" s="221"/>
      <c r="AI854" s="221"/>
      <c r="AN854" s="221"/>
      <c r="AP854" s="218"/>
    </row>
    <row r="855" spans="1:42">
      <c r="A855" s="221"/>
      <c r="B855" s="221"/>
      <c r="C855" s="221"/>
      <c r="D855" s="221"/>
      <c r="E855" s="221"/>
      <c r="F855" s="221"/>
      <c r="G855" s="221"/>
      <c r="H855" s="221"/>
      <c r="I855" s="221"/>
      <c r="J855" s="221"/>
      <c r="K855" s="221"/>
      <c r="L855" s="221"/>
      <c r="M855" s="221"/>
      <c r="N855" s="243"/>
      <c r="O855" s="221"/>
      <c r="P855" s="221"/>
      <c r="Q855" s="221"/>
      <c r="R855" s="221"/>
      <c r="S855" s="221"/>
      <c r="T855" s="221"/>
      <c r="U855" s="221"/>
      <c r="V855" s="221"/>
      <c r="W855" s="221"/>
      <c r="X855" s="221"/>
      <c r="Y855" s="221"/>
      <c r="Z855" s="221"/>
      <c r="AA855" s="221"/>
      <c r="AB855" s="237"/>
      <c r="AC855" s="221"/>
      <c r="AD855" s="221"/>
      <c r="AE855" s="221"/>
      <c r="AF855" s="221"/>
      <c r="AG855" s="221"/>
      <c r="AH855" s="221"/>
      <c r="AI855" s="221"/>
      <c r="AN855" s="221"/>
      <c r="AP855" s="218"/>
    </row>
    <row r="856" spans="1:42">
      <c r="A856" s="221"/>
      <c r="B856" s="221"/>
      <c r="C856" s="221"/>
      <c r="D856" s="221"/>
      <c r="E856" s="221"/>
      <c r="F856" s="221"/>
      <c r="G856" s="221"/>
      <c r="H856" s="221"/>
      <c r="I856" s="221"/>
      <c r="J856" s="221"/>
      <c r="K856" s="221"/>
      <c r="L856" s="221"/>
      <c r="M856" s="221"/>
      <c r="N856" s="243"/>
      <c r="O856" s="221"/>
      <c r="P856" s="221"/>
      <c r="Q856" s="221"/>
      <c r="R856" s="221"/>
      <c r="S856" s="221"/>
      <c r="T856" s="221"/>
      <c r="U856" s="221"/>
      <c r="V856" s="221"/>
      <c r="W856" s="221"/>
      <c r="X856" s="221"/>
      <c r="Y856" s="221"/>
      <c r="Z856" s="221"/>
      <c r="AA856" s="221"/>
      <c r="AB856" s="237"/>
      <c r="AC856" s="221"/>
      <c r="AD856" s="221"/>
      <c r="AE856" s="221"/>
      <c r="AF856" s="221"/>
      <c r="AG856" s="221"/>
      <c r="AH856" s="221"/>
      <c r="AI856" s="221"/>
      <c r="AN856" s="221"/>
      <c r="AP856" s="218"/>
    </row>
    <row r="857" spans="1:42">
      <c r="A857" s="221"/>
      <c r="B857" s="221"/>
      <c r="C857" s="221"/>
      <c r="D857" s="221"/>
      <c r="E857" s="221"/>
      <c r="F857" s="221"/>
      <c r="G857" s="221"/>
      <c r="H857" s="221"/>
      <c r="I857" s="221"/>
      <c r="J857" s="221"/>
      <c r="K857" s="221"/>
      <c r="L857" s="221"/>
      <c r="M857" s="221"/>
      <c r="N857" s="243"/>
      <c r="O857" s="221"/>
      <c r="P857" s="221"/>
      <c r="Q857" s="221"/>
      <c r="R857" s="221"/>
      <c r="S857" s="221"/>
      <c r="T857" s="221"/>
      <c r="U857" s="221"/>
      <c r="V857" s="221"/>
      <c r="W857" s="221"/>
      <c r="X857" s="221"/>
      <c r="Y857" s="221"/>
      <c r="Z857" s="221"/>
      <c r="AA857" s="221"/>
      <c r="AB857" s="237"/>
      <c r="AC857" s="221"/>
      <c r="AD857" s="221"/>
      <c r="AE857" s="221"/>
      <c r="AF857" s="221"/>
      <c r="AG857" s="221"/>
      <c r="AH857" s="221"/>
      <c r="AI857" s="221"/>
      <c r="AN857" s="221"/>
      <c r="AP857" s="218"/>
    </row>
    <row r="858" spans="1:42">
      <c r="A858" s="221"/>
      <c r="B858" s="221"/>
      <c r="C858" s="221"/>
      <c r="D858" s="221"/>
      <c r="E858" s="221"/>
      <c r="F858" s="221"/>
      <c r="G858" s="221"/>
      <c r="H858" s="221"/>
      <c r="I858" s="221"/>
      <c r="J858" s="221"/>
      <c r="K858" s="221"/>
      <c r="L858" s="221"/>
      <c r="M858" s="221"/>
      <c r="N858" s="243"/>
      <c r="O858" s="221"/>
      <c r="P858" s="221"/>
      <c r="Q858" s="221"/>
      <c r="R858" s="221"/>
      <c r="S858" s="221"/>
      <c r="T858" s="221"/>
      <c r="U858" s="221"/>
      <c r="V858" s="221"/>
      <c r="W858" s="221"/>
      <c r="X858" s="221"/>
      <c r="Y858" s="221"/>
      <c r="Z858" s="221"/>
      <c r="AA858" s="221"/>
      <c r="AB858" s="237"/>
      <c r="AC858" s="221"/>
      <c r="AD858" s="221"/>
      <c r="AE858" s="221"/>
      <c r="AF858" s="221"/>
      <c r="AG858" s="221"/>
      <c r="AH858" s="221"/>
      <c r="AI858" s="221"/>
      <c r="AN858" s="221"/>
      <c r="AP858" s="218"/>
    </row>
    <row r="859" spans="1:42">
      <c r="A859" s="221"/>
      <c r="B859" s="221"/>
      <c r="C859" s="221"/>
      <c r="D859" s="221"/>
      <c r="E859" s="221"/>
      <c r="F859" s="221"/>
      <c r="G859" s="221"/>
      <c r="H859" s="221"/>
      <c r="I859" s="221"/>
      <c r="J859" s="221"/>
      <c r="K859" s="221"/>
      <c r="L859" s="221"/>
      <c r="M859" s="221"/>
      <c r="N859" s="243"/>
      <c r="O859" s="221"/>
      <c r="P859" s="221"/>
      <c r="Q859" s="221"/>
      <c r="R859" s="221"/>
      <c r="S859" s="221"/>
      <c r="T859" s="221"/>
      <c r="U859" s="221"/>
      <c r="V859" s="221"/>
      <c r="W859" s="221"/>
      <c r="X859" s="221"/>
      <c r="Y859" s="221"/>
      <c r="Z859" s="221"/>
      <c r="AA859" s="221"/>
      <c r="AB859" s="237"/>
      <c r="AC859" s="221"/>
      <c r="AD859" s="221"/>
      <c r="AE859" s="221"/>
      <c r="AF859" s="221"/>
      <c r="AG859" s="221"/>
      <c r="AH859" s="221"/>
      <c r="AI859" s="221"/>
      <c r="AN859" s="221"/>
      <c r="AP859" s="218"/>
    </row>
    <row r="860" spans="1:42">
      <c r="A860" s="221"/>
      <c r="B860" s="221"/>
      <c r="C860" s="221"/>
      <c r="D860" s="221"/>
      <c r="E860" s="221"/>
      <c r="F860" s="221"/>
      <c r="G860" s="221"/>
      <c r="H860" s="221"/>
      <c r="I860" s="221"/>
      <c r="J860" s="221"/>
      <c r="K860" s="221"/>
      <c r="L860" s="221"/>
      <c r="M860" s="221"/>
      <c r="N860" s="243"/>
      <c r="O860" s="221"/>
      <c r="P860" s="221"/>
      <c r="Q860" s="221"/>
      <c r="R860" s="221"/>
      <c r="S860" s="221"/>
      <c r="T860" s="221"/>
      <c r="U860" s="221"/>
      <c r="V860" s="221"/>
      <c r="W860" s="221"/>
      <c r="X860" s="221"/>
      <c r="Y860" s="221"/>
      <c r="Z860" s="221"/>
      <c r="AA860" s="221"/>
      <c r="AB860" s="237"/>
      <c r="AC860" s="221"/>
      <c r="AD860" s="221"/>
      <c r="AE860" s="221"/>
      <c r="AF860" s="221"/>
      <c r="AG860" s="221"/>
      <c r="AH860" s="221"/>
      <c r="AI860" s="221"/>
      <c r="AN860" s="221"/>
      <c r="AP860" s="218"/>
    </row>
    <row r="861" spans="1:42">
      <c r="A861" s="221"/>
      <c r="B861" s="221"/>
      <c r="C861" s="221"/>
      <c r="D861" s="221"/>
      <c r="E861" s="221"/>
      <c r="F861" s="221"/>
      <c r="G861" s="221"/>
      <c r="H861" s="221"/>
      <c r="I861" s="221"/>
      <c r="J861" s="221"/>
      <c r="K861" s="221"/>
      <c r="L861" s="221"/>
      <c r="M861" s="221"/>
      <c r="N861" s="243"/>
      <c r="O861" s="221"/>
      <c r="P861" s="221"/>
      <c r="Q861" s="221"/>
      <c r="R861" s="221"/>
      <c r="S861" s="221"/>
      <c r="T861" s="221"/>
      <c r="U861" s="221"/>
      <c r="V861" s="221"/>
      <c r="W861" s="221"/>
      <c r="X861" s="221"/>
      <c r="Y861" s="221"/>
      <c r="Z861" s="221"/>
      <c r="AA861" s="221"/>
      <c r="AB861" s="237"/>
      <c r="AC861" s="221"/>
      <c r="AD861" s="221"/>
      <c r="AE861" s="221"/>
      <c r="AF861" s="221"/>
      <c r="AG861" s="221"/>
      <c r="AH861" s="221"/>
      <c r="AI861" s="221"/>
      <c r="AN861" s="221"/>
      <c r="AP861" s="218"/>
    </row>
    <row r="862" spans="1:42">
      <c r="A862" s="221"/>
      <c r="B862" s="221"/>
      <c r="C862" s="221"/>
      <c r="D862" s="221"/>
      <c r="E862" s="221"/>
      <c r="F862" s="221"/>
      <c r="G862" s="221"/>
      <c r="H862" s="221"/>
      <c r="I862" s="221"/>
      <c r="J862" s="221"/>
      <c r="K862" s="221"/>
      <c r="L862" s="221"/>
      <c r="M862" s="221"/>
      <c r="N862" s="243"/>
      <c r="O862" s="221"/>
      <c r="P862" s="221"/>
      <c r="Q862" s="221"/>
      <c r="R862" s="221"/>
      <c r="S862" s="221"/>
      <c r="T862" s="221"/>
      <c r="U862" s="221"/>
      <c r="V862" s="221"/>
      <c r="W862" s="221"/>
      <c r="X862" s="221"/>
      <c r="Y862" s="221"/>
      <c r="Z862" s="221"/>
      <c r="AA862" s="221"/>
      <c r="AB862" s="237"/>
      <c r="AC862" s="221"/>
      <c r="AD862" s="221"/>
      <c r="AE862" s="221"/>
      <c r="AF862" s="221"/>
      <c r="AG862" s="221"/>
      <c r="AH862" s="221"/>
      <c r="AI862" s="221"/>
      <c r="AN862" s="221"/>
      <c r="AP862" s="218"/>
    </row>
    <row r="863" spans="1:42">
      <c r="A863" s="221"/>
      <c r="B863" s="221"/>
      <c r="C863" s="221"/>
      <c r="D863" s="221"/>
      <c r="E863" s="221"/>
      <c r="F863" s="221"/>
      <c r="G863" s="221"/>
      <c r="H863" s="221"/>
      <c r="I863" s="221"/>
      <c r="J863" s="221"/>
      <c r="K863" s="221"/>
      <c r="L863" s="221"/>
      <c r="M863" s="221"/>
      <c r="N863" s="243"/>
      <c r="O863" s="221"/>
      <c r="P863" s="221"/>
      <c r="Q863" s="221"/>
      <c r="R863" s="221"/>
      <c r="S863" s="221"/>
      <c r="T863" s="221"/>
      <c r="U863" s="221"/>
      <c r="V863" s="221"/>
      <c r="W863" s="221"/>
      <c r="X863" s="221"/>
      <c r="Y863" s="221"/>
      <c r="Z863" s="221"/>
      <c r="AA863" s="221"/>
      <c r="AB863" s="237"/>
      <c r="AC863" s="221"/>
      <c r="AD863" s="221"/>
      <c r="AE863" s="221"/>
      <c r="AF863" s="221"/>
      <c r="AG863" s="221"/>
      <c r="AH863" s="221"/>
      <c r="AI863" s="221"/>
      <c r="AN863" s="221"/>
      <c r="AP863" s="218"/>
    </row>
    <row r="864" spans="1:42">
      <c r="A864" s="221"/>
      <c r="B864" s="221"/>
      <c r="C864" s="221"/>
      <c r="D864" s="221"/>
      <c r="E864" s="221"/>
      <c r="F864" s="221"/>
      <c r="G864" s="221"/>
      <c r="H864" s="221"/>
      <c r="I864" s="221"/>
      <c r="J864" s="221"/>
      <c r="K864" s="221"/>
      <c r="L864" s="221"/>
      <c r="M864" s="221"/>
      <c r="N864" s="243"/>
      <c r="O864" s="221"/>
      <c r="P864" s="221"/>
      <c r="Q864" s="221"/>
      <c r="R864" s="221"/>
      <c r="S864" s="221"/>
      <c r="T864" s="221"/>
      <c r="U864" s="221"/>
      <c r="V864" s="221"/>
      <c r="W864" s="221"/>
      <c r="X864" s="221"/>
      <c r="Y864" s="221"/>
      <c r="Z864" s="221"/>
      <c r="AA864" s="221"/>
      <c r="AB864" s="237"/>
      <c r="AC864" s="221"/>
      <c r="AD864" s="221"/>
      <c r="AE864" s="221"/>
      <c r="AF864" s="221"/>
      <c r="AG864" s="221"/>
      <c r="AH864" s="221"/>
      <c r="AI864" s="221"/>
      <c r="AN864" s="221"/>
      <c r="AP864" s="218"/>
    </row>
    <row r="865" spans="1:42">
      <c r="A865" s="221"/>
      <c r="B865" s="221"/>
      <c r="C865" s="221"/>
      <c r="D865" s="221"/>
      <c r="E865" s="221"/>
      <c r="F865" s="221"/>
      <c r="G865" s="221"/>
      <c r="H865" s="221"/>
      <c r="I865" s="221"/>
      <c r="J865" s="221"/>
      <c r="K865" s="221"/>
      <c r="L865" s="221"/>
      <c r="M865" s="221"/>
      <c r="N865" s="243"/>
      <c r="O865" s="221"/>
      <c r="P865" s="221"/>
      <c r="Q865" s="221"/>
      <c r="R865" s="221"/>
      <c r="S865" s="221"/>
      <c r="T865" s="221"/>
      <c r="U865" s="221"/>
      <c r="V865" s="221"/>
      <c r="W865" s="221"/>
      <c r="X865" s="221"/>
      <c r="Y865" s="221"/>
      <c r="Z865" s="221"/>
      <c r="AA865" s="221"/>
      <c r="AB865" s="237"/>
      <c r="AC865" s="221"/>
      <c r="AD865" s="221"/>
      <c r="AE865" s="221"/>
      <c r="AF865" s="221"/>
      <c r="AG865" s="221"/>
      <c r="AH865" s="221"/>
      <c r="AI865" s="221"/>
      <c r="AN865" s="221"/>
      <c r="AP865" s="218"/>
    </row>
    <row r="866" spans="1:42">
      <c r="A866" s="221"/>
      <c r="B866" s="221"/>
      <c r="C866" s="221"/>
      <c r="D866" s="221"/>
      <c r="E866" s="221"/>
      <c r="F866" s="221"/>
      <c r="G866" s="221"/>
      <c r="H866" s="221"/>
      <c r="I866" s="221"/>
      <c r="J866" s="221"/>
      <c r="K866" s="221"/>
      <c r="L866" s="221"/>
      <c r="M866" s="221"/>
      <c r="N866" s="243"/>
      <c r="O866" s="221"/>
      <c r="P866" s="221"/>
      <c r="Q866" s="221"/>
      <c r="R866" s="221"/>
      <c r="S866" s="221"/>
      <c r="T866" s="221"/>
      <c r="U866" s="221"/>
      <c r="V866" s="221"/>
      <c r="W866" s="221"/>
      <c r="X866" s="221"/>
      <c r="Y866" s="221"/>
      <c r="Z866" s="221"/>
      <c r="AA866" s="221"/>
      <c r="AB866" s="237"/>
      <c r="AC866" s="221"/>
      <c r="AD866" s="221"/>
      <c r="AE866" s="221"/>
      <c r="AF866" s="221"/>
      <c r="AG866" s="221"/>
      <c r="AH866" s="221"/>
      <c r="AI866" s="221"/>
      <c r="AN866" s="221"/>
      <c r="AP866" s="218"/>
    </row>
    <row r="867" spans="1:42">
      <c r="A867" s="221"/>
      <c r="B867" s="221"/>
      <c r="C867" s="221"/>
      <c r="D867" s="221"/>
      <c r="E867" s="221"/>
      <c r="F867" s="221"/>
      <c r="G867" s="221"/>
      <c r="H867" s="221"/>
      <c r="I867" s="221"/>
      <c r="J867" s="221"/>
      <c r="K867" s="221"/>
      <c r="L867" s="221"/>
      <c r="M867" s="221"/>
      <c r="N867" s="243"/>
      <c r="O867" s="221"/>
      <c r="P867" s="221"/>
      <c r="Q867" s="221"/>
      <c r="R867" s="221"/>
      <c r="S867" s="221"/>
      <c r="T867" s="221"/>
      <c r="U867" s="221"/>
      <c r="V867" s="221"/>
      <c r="W867" s="221"/>
      <c r="X867" s="221"/>
      <c r="Y867" s="221"/>
      <c r="Z867" s="221"/>
      <c r="AA867" s="221"/>
      <c r="AB867" s="237"/>
      <c r="AC867" s="221"/>
      <c r="AD867" s="221"/>
      <c r="AE867" s="221"/>
      <c r="AF867" s="221"/>
      <c r="AG867" s="221"/>
      <c r="AH867" s="221"/>
      <c r="AI867" s="221"/>
      <c r="AN867" s="221"/>
      <c r="AP867" s="218"/>
    </row>
    <row r="868" spans="1:42">
      <c r="A868" s="221"/>
      <c r="B868" s="221"/>
      <c r="C868" s="221"/>
      <c r="D868" s="221"/>
      <c r="E868" s="221"/>
      <c r="F868" s="221"/>
      <c r="G868" s="221"/>
      <c r="H868" s="221"/>
      <c r="I868" s="221"/>
      <c r="J868" s="221"/>
      <c r="K868" s="221"/>
      <c r="L868" s="221"/>
      <c r="M868" s="221"/>
      <c r="N868" s="243"/>
      <c r="O868" s="221"/>
      <c r="P868" s="221"/>
      <c r="Q868" s="221"/>
      <c r="R868" s="221"/>
      <c r="S868" s="221"/>
      <c r="T868" s="221"/>
      <c r="U868" s="221"/>
      <c r="V868" s="221"/>
      <c r="W868" s="221"/>
      <c r="X868" s="221"/>
      <c r="Y868" s="221"/>
      <c r="Z868" s="221"/>
      <c r="AA868" s="221"/>
      <c r="AB868" s="237"/>
      <c r="AC868" s="221"/>
      <c r="AD868" s="221"/>
      <c r="AE868" s="221"/>
      <c r="AF868" s="221"/>
      <c r="AG868" s="221"/>
      <c r="AH868" s="221"/>
      <c r="AI868" s="221"/>
      <c r="AN868" s="221"/>
      <c r="AP868" s="218"/>
    </row>
    <row r="869" spans="1:42">
      <c r="A869" s="221"/>
      <c r="B869" s="221"/>
      <c r="C869" s="221"/>
      <c r="D869" s="221"/>
      <c r="E869" s="221"/>
      <c r="F869" s="221"/>
      <c r="G869" s="221"/>
      <c r="H869" s="221"/>
      <c r="I869" s="221"/>
      <c r="J869" s="221"/>
      <c r="K869" s="221"/>
      <c r="L869" s="221"/>
      <c r="M869" s="221"/>
      <c r="N869" s="243"/>
      <c r="O869" s="221"/>
      <c r="P869" s="221"/>
      <c r="Q869" s="221"/>
      <c r="R869" s="221"/>
      <c r="S869" s="221"/>
      <c r="T869" s="221"/>
      <c r="U869" s="221"/>
      <c r="V869" s="221"/>
      <c r="W869" s="221"/>
      <c r="X869" s="221"/>
      <c r="Y869" s="221"/>
      <c r="Z869" s="221"/>
      <c r="AA869" s="221"/>
      <c r="AB869" s="237"/>
      <c r="AC869" s="221"/>
      <c r="AD869" s="221"/>
      <c r="AE869" s="221"/>
      <c r="AF869" s="221"/>
      <c r="AG869" s="221"/>
      <c r="AH869" s="221"/>
      <c r="AI869" s="221"/>
      <c r="AN869" s="221"/>
      <c r="AP869" s="218"/>
    </row>
    <row r="870" spans="1:42">
      <c r="A870" s="221"/>
      <c r="B870" s="221"/>
      <c r="C870" s="221"/>
      <c r="D870" s="221"/>
      <c r="E870" s="221"/>
      <c r="F870" s="221"/>
      <c r="G870" s="221"/>
      <c r="H870" s="221"/>
      <c r="I870" s="221"/>
      <c r="J870" s="221"/>
      <c r="K870" s="221"/>
      <c r="L870" s="221"/>
      <c r="M870" s="221"/>
      <c r="N870" s="243"/>
      <c r="O870" s="221"/>
      <c r="P870" s="221"/>
      <c r="Q870" s="221"/>
      <c r="R870" s="221"/>
      <c r="S870" s="221"/>
      <c r="T870" s="221"/>
      <c r="U870" s="221"/>
      <c r="V870" s="221"/>
      <c r="W870" s="221"/>
      <c r="X870" s="221"/>
      <c r="Y870" s="221"/>
      <c r="Z870" s="221"/>
      <c r="AA870" s="221"/>
      <c r="AB870" s="237"/>
      <c r="AC870" s="221"/>
      <c r="AD870" s="221"/>
      <c r="AE870" s="221"/>
      <c r="AF870" s="221"/>
      <c r="AG870" s="221"/>
      <c r="AH870" s="221"/>
      <c r="AI870" s="221"/>
      <c r="AN870" s="221"/>
      <c r="AP870" s="218"/>
    </row>
    <row r="871" spans="1:42">
      <c r="A871" s="221"/>
      <c r="B871" s="221"/>
      <c r="C871" s="221"/>
      <c r="D871" s="221"/>
      <c r="E871" s="221"/>
      <c r="F871" s="221"/>
      <c r="G871" s="221"/>
      <c r="H871" s="221"/>
      <c r="I871" s="221"/>
      <c r="J871" s="221"/>
      <c r="K871" s="221"/>
      <c r="L871" s="221"/>
      <c r="M871" s="221"/>
      <c r="N871" s="243"/>
      <c r="O871" s="221"/>
      <c r="P871" s="221"/>
      <c r="Q871" s="221"/>
      <c r="R871" s="221"/>
      <c r="S871" s="221"/>
      <c r="T871" s="221"/>
      <c r="U871" s="221"/>
      <c r="V871" s="221"/>
      <c r="W871" s="221"/>
      <c r="X871" s="221"/>
      <c r="Y871" s="221"/>
      <c r="Z871" s="221"/>
      <c r="AA871" s="221"/>
      <c r="AB871" s="237"/>
      <c r="AC871" s="221"/>
      <c r="AD871" s="221"/>
      <c r="AE871" s="221"/>
      <c r="AF871" s="221"/>
      <c r="AG871" s="221"/>
      <c r="AH871" s="221"/>
      <c r="AI871" s="221"/>
      <c r="AN871" s="221"/>
      <c r="AP871" s="218"/>
    </row>
    <row r="872" spans="1:42">
      <c r="A872" s="221"/>
      <c r="B872" s="221"/>
      <c r="C872" s="221"/>
      <c r="D872" s="221"/>
      <c r="E872" s="221"/>
      <c r="F872" s="221"/>
      <c r="G872" s="221"/>
      <c r="H872" s="221"/>
      <c r="I872" s="221"/>
      <c r="J872" s="221"/>
      <c r="K872" s="221"/>
      <c r="L872" s="221"/>
      <c r="M872" s="221"/>
      <c r="N872" s="243"/>
      <c r="O872" s="221"/>
      <c r="P872" s="221"/>
      <c r="Q872" s="221"/>
      <c r="R872" s="221"/>
      <c r="S872" s="221"/>
      <c r="T872" s="221"/>
      <c r="U872" s="221"/>
      <c r="V872" s="221"/>
      <c r="W872" s="221"/>
      <c r="X872" s="221"/>
      <c r="Y872" s="221"/>
      <c r="Z872" s="221"/>
      <c r="AA872" s="221"/>
      <c r="AB872" s="237"/>
      <c r="AC872" s="221"/>
      <c r="AD872" s="221"/>
      <c r="AE872" s="221"/>
      <c r="AF872" s="221"/>
      <c r="AG872" s="221"/>
      <c r="AH872" s="221"/>
      <c r="AI872" s="221"/>
      <c r="AN872" s="221"/>
      <c r="AP872" s="218"/>
    </row>
    <row r="873" spans="1:42">
      <c r="A873" s="221"/>
      <c r="B873" s="221"/>
      <c r="C873" s="221"/>
      <c r="D873" s="221"/>
      <c r="E873" s="221"/>
      <c r="F873" s="221"/>
      <c r="G873" s="221"/>
      <c r="H873" s="221"/>
      <c r="I873" s="221"/>
      <c r="J873" s="221"/>
      <c r="K873" s="221"/>
      <c r="L873" s="221"/>
      <c r="M873" s="221"/>
      <c r="N873" s="243"/>
      <c r="O873" s="221"/>
      <c r="P873" s="221"/>
      <c r="Q873" s="221"/>
      <c r="R873" s="221"/>
      <c r="S873" s="221"/>
      <c r="T873" s="221"/>
      <c r="U873" s="221"/>
      <c r="V873" s="221"/>
      <c r="W873" s="221"/>
      <c r="X873" s="221"/>
      <c r="Y873" s="221"/>
      <c r="Z873" s="221"/>
      <c r="AA873" s="221"/>
      <c r="AB873" s="237"/>
      <c r="AC873" s="221"/>
      <c r="AD873" s="221"/>
      <c r="AE873" s="221"/>
      <c r="AF873" s="221"/>
      <c r="AG873" s="221"/>
      <c r="AH873" s="221"/>
      <c r="AI873" s="221"/>
      <c r="AN873" s="221"/>
      <c r="AP873" s="218"/>
    </row>
    <row r="874" spans="1:42">
      <c r="A874" s="221"/>
      <c r="B874" s="221"/>
      <c r="C874" s="221"/>
      <c r="D874" s="221"/>
      <c r="E874" s="221"/>
      <c r="F874" s="221"/>
      <c r="G874" s="221"/>
      <c r="H874" s="221"/>
      <c r="I874" s="221"/>
      <c r="J874" s="221"/>
      <c r="K874" s="221"/>
      <c r="L874" s="221"/>
      <c r="M874" s="221"/>
      <c r="N874" s="243"/>
      <c r="O874" s="221"/>
      <c r="P874" s="221"/>
      <c r="Q874" s="221"/>
      <c r="R874" s="221"/>
      <c r="S874" s="221"/>
      <c r="T874" s="221"/>
      <c r="U874" s="221"/>
      <c r="V874" s="221"/>
      <c r="W874" s="221"/>
      <c r="X874" s="221"/>
      <c r="Y874" s="221"/>
      <c r="Z874" s="221"/>
      <c r="AA874" s="221"/>
      <c r="AB874" s="237"/>
      <c r="AC874" s="221"/>
      <c r="AD874" s="221"/>
      <c r="AE874" s="221"/>
      <c r="AF874" s="221"/>
      <c r="AG874" s="221"/>
      <c r="AH874" s="221"/>
      <c r="AI874" s="221"/>
      <c r="AN874" s="221"/>
      <c r="AP874" s="218"/>
    </row>
    <row r="875" spans="1:42">
      <c r="A875" s="221"/>
      <c r="B875" s="221"/>
      <c r="C875" s="221"/>
      <c r="D875" s="221"/>
      <c r="E875" s="221"/>
      <c r="F875" s="221"/>
      <c r="G875" s="221"/>
      <c r="H875" s="221"/>
      <c r="I875" s="221"/>
      <c r="J875" s="221"/>
      <c r="K875" s="221"/>
      <c r="L875" s="221"/>
      <c r="M875" s="221"/>
      <c r="N875" s="243"/>
      <c r="O875" s="221"/>
      <c r="P875" s="221"/>
      <c r="Q875" s="221"/>
      <c r="R875" s="221"/>
      <c r="S875" s="221"/>
      <c r="T875" s="221"/>
      <c r="U875" s="221"/>
      <c r="V875" s="221"/>
      <c r="W875" s="221"/>
      <c r="X875" s="221"/>
      <c r="Y875" s="221"/>
      <c r="Z875" s="221"/>
      <c r="AA875" s="221"/>
      <c r="AB875" s="237"/>
      <c r="AC875" s="221"/>
      <c r="AD875" s="221"/>
      <c r="AE875" s="221"/>
      <c r="AF875" s="221"/>
      <c r="AG875" s="221"/>
      <c r="AH875" s="221"/>
      <c r="AI875" s="221"/>
      <c r="AN875" s="221"/>
      <c r="AP875" s="218"/>
    </row>
    <row r="876" spans="1:42">
      <c r="A876" s="221"/>
      <c r="B876" s="221"/>
      <c r="C876" s="221"/>
      <c r="D876" s="221"/>
      <c r="E876" s="221"/>
      <c r="F876" s="221"/>
      <c r="G876" s="221"/>
      <c r="H876" s="221"/>
      <c r="I876" s="221"/>
      <c r="J876" s="221"/>
      <c r="K876" s="221"/>
      <c r="L876" s="221"/>
      <c r="M876" s="221"/>
      <c r="N876" s="243"/>
      <c r="O876" s="221"/>
      <c r="P876" s="221"/>
      <c r="Q876" s="221"/>
      <c r="R876" s="221"/>
      <c r="S876" s="221"/>
      <c r="T876" s="221"/>
      <c r="U876" s="221"/>
      <c r="V876" s="221"/>
      <c r="W876" s="221"/>
      <c r="X876" s="221"/>
      <c r="Y876" s="221"/>
      <c r="Z876" s="221"/>
      <c r="AA876" s="221"/>
      <c r="AB876" s="237"/>
      <c r="AC876" s="221"/>
      <c r="AD876" s="221"/>
      <c r="AE876" s="221"/>
      <c r="AF876" s="221"/>
      <c r="AG876" s="221"/>
      <c r="AH876" s="221"/>
      <c r="AI876" s="221"/>
      <c r="AN876" s="221"/>
      <c r="AP876" s="218"/>
    </row>
    <row r="877" spans="1:42">
      <c r="A877" s="221"/>
      <c r="B877" s="221"/>
      <c r="C877" s="221"/>
      <c r="D877" s="221"/>
      <c r="E877" s="221"/>
      <c r="F877" s="221"/>
      <c r="G877" s="221"/>
      <c r="H877" s="221"/>
      <c r="I877" s="221"/>
      <c r="J877" s="221"/>
      <c r="K877" s="221"/>
      <c r="L877" s="221"/>
      <c r="M877" s="221"/>
      <c r="N877" s="243"/>
      <c r="O877" s="221"/>
      <c r="P877" s="221"/>
      <c r="Q877" s="221"/>
      <c r="R877" s="221"/>
      <c r="S877" s="221"/>
      <c r="T877" s="221"/>
      <c r="U877" s="221"/>
      <c r="V877" s="221"/>
      <c r="W877" s="221"/>
      <c r="X877" s="221"/>
      <c r="Y877" s="221"/>
      <c r="Z877" s="221"/>
      <c r="AA877" s="221"/>
      <c r="AB877" s="237"/>
      <c r="AC877" s="221"/>
      <c r="AD877" s="221"/>
      <c r="AE877" s="221"/>
      <c r="AF877" s="221"/>
      <c r="AG877" s="221"/>
      <c r="AH877" s="221"/>
      <c r="AI877" s="221"/>
      <c r="AN877" s="221"/>
      <c r="AP877" s="218"/>
    </row>
    <row r="878" spans="1:42">
      <c r="A878" s="221"/>
      <c r="B878" s="221"/>
      <c r="C878" s="221"/>
      <c r="D878" s="221"/>
      <c r="E878" s="221"/>
      <c r="F878" s="221"/>
      <c r="G878" s="221"/>
      <c r="H878" s="221"/>
      <c r="I878" s="221"/>
      <c r="J878" s="221"/>
      <c r="K878" s="221"/>
      <c r="L878" s="221"/>
      <c r="M878" s="221"/>
      <c r="N878" s="243"/>
      <c r="O878" s="221"/>
      <c r="P878" s="221"/>
      <c r="Q878" s="221"/>
      <c r="R878" s="221"/>
      <c r="S878" s="221"/>
      <c r="T878" s="221"/>
      <c r="U878" s="221"/>
      <c r="V878" s="221"/>
      <c r="W878" s="221"/>
      <c r="X878" s="221"/>
      <c r="Y878" s="221"/>
      <c r="Z878" s="221"/>
      <c r="AA878" s="221"/>
      <c r="AB878" s="237"/>
      <c r="AC878" s="221"/>
      <c r="AD878" s="221"/>
      <c r="AE878" s="221"/>
      <c r="AF878" s="221"/>
      <c r="AG878" s="221"/>
      <c r="AH878" s="221"/>
      <c r="AI878" s="221"/>
      <c r="AN878" s="221"/>
      <c r="AP878" s="218"/>
    </row>
    <row r="879" spans="1:42">
      <c r="A879" s="221"/>
      <c r="B879" s="221"/>
      <c r="C879" s="221"/>
      <c r="D879" s="221"/>
      <c r="E879" s="221"/>
      <c r="F879" s="221"/>
      <c r="G879" s="221"/>
      <c r="H879" s="221"/>
      <c r="I879" s="221"/>
      <c r="J879" s="221"/>
      <c r="K879" s="221"/>
      <c r="L879" s="221"/>
      <c r="M879" s="221"/>
      <c r="N879" s="243"/>
      <c r="O879" s="221"/>
      <c r="P879" s="221"/>
      <c r="Q879" s="221"/>
      <c r="R879" s="221"/>
      <c r="S879" s="221"/>
      <c r="T879" s="221"/>
      <c r="U879" s="221"/>
      <c r="V879" s="221"/>
      <c r="W879" s="221"/>
      <c r="X879" s="221"/>
      <c r="Y879" s="221"/>
      <c r="Z879" s="221"/>
      <c r="AA879" s="221"/>
      <c r="AB879" s="237"/>
      <c r="AC879" s="221"/>
      <c r="AD879" s="221"/>
      <c r="AE879" s="221"/>
      <c r="AF879" s="221"/>
      <c r="AG879" s="221"/>
      <c r="AH879" s="221"/>
      <c r="AI879" s="221"/>
      <c r="AN879" s="221"/>
      <c r="AP879" s="218"/>
    </row>
    <row r="880" spans="1:42">
      <c r="A880" s="221"/>
      <c r="B880" s="221"/>
      <c r="C880" s="221"/>
      <c r="D880" s="221"/>
      <c r="E880" s="221"/>
      <c r="F880" s="221"/>
      <c r="G880" s="221"/>
      <c r="H880" s="221"/>
      <c r="I880" s="221"/>
      <c r="J880" s="221"/>
      <c r="K880" s="221"/>
      <c r="L880" s="221"/>
      <c r="M880" s="221"/>
      <c r="N880" s="243"/>
      <c r="O880" s="221"/>
      <c r="P880" s="221"/>
      <c r="Q880" s="221"/>
      <c r="R880" s="221"/>
      <c r="S880" s="221"/>
      <c r="T880" s="221"/>
      <c r="U880" s="221"/>
      <c r="V880" s="221"/>
      <c r="W880" s="221"/>
      <c r="X880" s="221"/>
      <c r="Y880" s="221"/>
      <c r="Z880" s="221"/>
      <c r="AA880" s="221"/>
      <c r="AB880" s="237"/>
      <c r="AC880" s="221"/>
      <c r="AD880" s="221"/>
      <c r="AE880" s="221"/>
      <c r="AF880" s="221"/>
      <c r="AG880" s="221"/>
      <c r="AH880" s="221"/>
      <c r="AI880" s="221"/>
      <c r="AN880" s="221"/>
      <c r="AP880" s="218"/>
    </row>
    <row r="881" spans="1:42">
      <c r="A881" s="221"/>
      <c r="B881" s="221"/>
      <c r="C881" s="221"/>
      <c r="D881" s="221"/>
      <c r="E881" s="221"/>
      <c r="F881" s="221"/>
      <c r="G881" s="221"/>
      <c r="H881" s="221"/>
      <c r="I881" s="221"/>
      <c r="J881" s="221"/>
      <c r="K881" s="221"/>
      <c r="L881" s="221"/>
      <c r="M881" s="221"/>
      <c r="N881" s="243"/>
      <c r="O881" s="221"/>
      <c r="P881" s="221"/>
      <c r="Q881" s="221"/>
      <c r="R881" s="221"/>
      <c r="S881" s="221"/>
      <c r="T881" s="221"/>
      <c r="U881" s="221"/>
      <c r="V881" s="221"/>
      <c r="W881" s="221"/>
      <c r="X881" s="221"/>
      <c r="Y881" s="221"/>
      <c r="Z881" s="221"/>
      <c r="AA881" s="221"/>
      <c r="AB881" s="237"/>
      <c r="AC881" s="221"/>
      <c r="AD881" s="221"/>
      <c r="AE881" s="221"/>
      <c r="AF881" s="221"/>
      <c r="AG881" s="221"/>
      <c r="AH881" s="221"/>
      <c r="AI881" s="221"/>
      <c r="AN881" s="221"/>
      <c r="AP881" s="218"/>
    </row>
    <row r="882" spans="1:42">
      <c r="A882" s="221"/>
      <c r="B882" s="221"/>
      <c r="C882" s="221"/>
      <c r="D882" s="221"/>
      <c r="E882" s="221"/>
      <c r="F882" s="221"/>
      <c r="G882" s="221"/>
      <c r="H882" s="221"/>
      <c r="I882" s="221"/>
      <c r="J882" s="221"/>
      <c r="K882" s="221"/>
      <c r="L882" s="221"/>
      <c r="M882" s="221"/>
      <c r="N882" s="243"/>
      <c r="O882" s="221"/>
      <c r="P882" s="221"/>
      <c r="Q882" s="221"/>
      <c r="R882" s="221"/>
      <c r="S882" s="221"/>
      <c r="T882" s="221"/>
      <c r="U882" s="221"/>
      <c r="V882" s="221"/>
      <c r="W882" s="221"/>
      <c r="X882" s="221"/>
      <c r="Y882" s="221"/>
      <c r="Z882" s="221"/>
      <c r="AA882" s="221"/>
      <c r="AB882" s="237"/>
      <c r="AC882" s="221"/>
      <c r="AD882" s="221"/>
      <c r="AE882" s="221"/>
      <c r="AF882" s="221"/>
      <c r="AG882" s="221"/>
      <c r="AH882" s="221"/>
      <c r="AI882" s="221"/>
      <c r="AN882" s="221"/>
      <c r="AP882" s="218"/>
    </row>
    <row r="883" spans="1:42">
      <c r="A883" s="221"/>
      <c r="B883" s="221"/>
      <c r="C883" s="221"/>
      <c r="D883" s="221"/>
      <c r="E883" s="221"/>
      <c r="F883" s="221"/>
      <c r="G883" s="221"/>
      <c r="H883" s="221"/>
      <c r="I883" s="221"/>
      <c r="J883" s="221"/>
      <c r="K883" s="221"/>
      <c r="L883" s="221"/>
      <c r="M883" s="221"/>
      <c r="N883" s="243"/>
      <c r="O883" s="221"/>
      <c r="P883" s="221"/>
      <c r="Q883" s="221"/>
      <c r="R883" s="221"/>
      <c r="S883" s="221"/>
      <c r="T883" s="221"/>
      <c r="U883" s="221"/>
      <c r="V883" s="221"/>
      <c r="W883" s="221"/>
      <c r="X883" s="221"/>
      <c r="Y883" s="221"/>
      <c r="Z883" s="221"/>
      <c r="AA883" s="221"/>
      <c r="AB883" s="237"/>
      <c r="AC883" s="221"/>
      <c r="AD883" s="221"/>
      <c r="AE883" s="221"/>
      <c r="AF883" s="221"/>
      <c r="AG883" s="221"/>
      <c r="AH883" s="221"/>
      <c r="AI883" s="221"/>
      <c r="AN883" s="221"/>
      <c r="AP883" s="218"/>
    </row>
    <row r="884" spans="1:42">
      <c r="A884" s="221"/>
      <c r="B884" s="221"/>
      <c r="C884" s="221"/>
      <c r="D884" s="221"/>
      <c r="E884" s="221"/>
      <c r="F884" s="221"/>
      <c r="G884" s="221"/>
      <c r="H884" s="221"/>
      <c r="I884" s="221"/>
      <c r="J884" s="221"/>
      <c r="K884" s="221"/>
      <c r="L884" s="221"/>
      <c r="M884" s="221"/>
      <c r="N884" s="243"/>
      <c r="O884" s="221"/>
      <c r="P884" s="221"/>
      <c r="Q884" s="221"/>
      <c r="R884" s="221"/>
      <c r="S884" s="221"/>
      <c r="T884" s="221"/>
      <c r="U884" s="221"/>
      <c r="V884" s="221"/>
      <c r="W884" s="221"/>
      <c r="X884" s="221"/>
      <c r="Y884" s="221"/>
      <c r="Z884" s="221"/>
      <c r="AA884" s="221"/>
      <c r="AB884" s="237"/>
      <c r="AC884" s="221"/>
      <c r="AD884" s="221"/>
      <c r="AE884" s="221"/>
      <c r="AF884" s="221"/>
      <c r="AG884" s="221"/>
      <c r="AH884" s="221"/>
      <c r="AI884" s="221"/>
      <c r="AN884" s="221"/>
      <c r="AP884" s="218"/>
    </row>
    <row r="885" spans="1:42">
      <c r="A885" s="221"/>
      <c r="B885" s="221"/>
      <c r="C885" s="221"/>
      <c r="D885" s="221"/>
      <c r="E885" s="221"/>
      <c r="F885" s="221"/>
      <c r="G885" s="221"/>
      <c r="H885" s="221"/>
      <c r="I885" s="221"/>
      <c r="J885" s="221"/>
      <c r="K885" s="221"/>
      <c r="L885" s="221"/>
      <c r="M885" s="221"/>
      <c r="N885" s="243"/>
      <c r="O885" s="221"/>
      <c r="P885" s="221"/>
      <c r="Q885" s="221"/>
      <c r="R885" s="221"/>
      <c r="S885" s="221"/>
      <c r="T885" s="221"/>
      <c r="U885" s="221"/>
      <c r="V885" s="221"/>
      <c r="W885" s="221"/>
      <c r="X885" s="221"/>
      <c r="Y885" s="221"/>
      <c r="Z885" s="221"/>
      <c r="AA885" s="221"/>
      <c r="AB885" s="237"/>
      <c r="AC885" s="221"/>
      <c r="AD885" s="221"/>
      <c r="AE885" s="221"/>
      <c r="AF885" s="221"/>
      <c r="AG885" s="221"/>
      <c r="AH885" s="221"/>
      <c r="AI885" s="221"/>
      <c r="AN885" s="221"/>
      <c r="AP885" s="218"/>
    </row>
    <row r="886" spans="1:42">
      <c r="A886" s="221"/>
      <c r="B886" s="221"/>
      <c r="C886" s="221"/>
      <c r="D886" s="221"/>
      <c r="E886" s="221"/>
      <c r="F886" s="221"/>
      <c r="G886" s="221"/>
      <c r="H886" s="221"/>
      <c r="I886" s="221"/>
      <c r="J886" s="221"/>
      <c r="K886" s="221"/>
      <c r="L886" s="221"/>
      <c r="M886" s="221"/>
      <c r="N886" s="243"/>
      <c r="O886" s="221"/>
      <c r="P886" s="221"/>
      <c r="Q886" s="221"/>
      <c r="R886" s="221"/>
      <c r="S886" s="221"/>
      <c r="T886" s="221"/>
      <c r="U886" s="221"/>
      <c r="V886" s="221"/>
      <c r="W886" s="221"/>
      <c r="X886" s="221"/>
      <c r="Y886" s="221"/>
      <c r="Z886" s="221"/>
      <c r="AA886" s="221"/>
      <c r="AB886" s="237"/>
      <c r="AC886" s="221"/>
      <c r="AD886" s="221"/>
      <c r="AE886" s="221"/>
      <c r="AF886" s="221"/>
      <c r="AG886" s="221"/>
      <c r="AH886" s="221"/>
      <c r="AI886" s="221"/>
      <c r="AN886" s="221"/>
      <c r="AP886" s="218"/>
    </row>
    <row r="887" spans="1:42">
      <c r="A887" s="221"/>
      <c r="B887" s="221"/>
      <c r="C887" s="221"/>
      <c r="D887" s="221"/>
      <c r="E887" s="221"/>
      <c r="F887" s="221"/>
      <c r="G887" s="221"/>
      <c r="H887" s="221"/>
      <c r="I887" s="221"/>
      <c r="J887" s="221"/>
      <c r="K887" s="221"/>
      <c r="L887" s="221"/>
      <c r="M887" s="221"/>
      <c r="N887" s="243"/>
      <c r="O887" s="221"/>
      <c r="P887" s="221"/>
      <c r="Q887" s="221"/>
      <c r="R887" s="221"/>
      <c r="S887" s="221"/>
      <c r="T887" s="221"/>
      <c r="U887" s="221"/>
      <c r="V887" s="221"/>
      <c r="W887" s="221"/>
      <c r="X887" s="221"/>
      <c r="Y887" s="221"/>
      <c r="Z887" s="221"/>
      <c r="AA887" s="221"/>
      <c r="AB887" s="237"/>
      <c r="AC887" s="221"/>
      <c r="AD887" s="221"/>
      <c r="AE887" s="221"/>
      <c r="AF887" s="221"/>
      <c r="AG887" s="221"/>
      <c r="AH887" s="221"/>
      <c r="AI887" s="221"/>
      <c r="AN887" s="221"/>
      <c r="AP887" s="218"/>
    </row>
    <row r="888" spans="1:42">
      <c r="A888" s="221"/>
      <c r="B888" s="221"/>
      <c r="C888" s="221"/>
      <c r="D888" s="221"/>
      <c r="E888" s="221"/>
      <c r="F888" s="221"/>
      <c r="G888" s="221"/>
      <c r="H888" s="221"/>
      <c r="I888" s="221"/>
      <c r="J888" s="221"/>
      <c r="K888" s="221"/>
      <c r="L888" s="221"/>
      <c r="M888" s="221"/>
      <c r="N888" s="243"/>
      <c r="O888" s="221"/>
      <c r="P888" s="221"/>
      <c r="Q888" s="221"/>
      <c r="R888" s="221"/>
      <c r="S888" s="221"/>
      <c r="T888" s="221"/>
      <c r="U888" s="221"/>
      <c r="V888" s="221"/>
      <c r="W888" s="221"/>
      <c r="X888" s="221"/>
      <c r="Y888" s="221"/>
      <c r="Z888" s="221"/>
      <c r="AA888" s="221"/>
      <c r="AB888" s="237"/>
      <c r="AC888" s="221"/>
      <c r="AD888" s="221"/>
      <c r="AE888" s="221"/>
      <c r="AF888" s="221"/>
      <c r="AG888" s="221"/>
      <c r="AH888" s="221"/>
      <c r="AI888" s="221"/>
      <c r="AN888" s="221"/>
      <c r="AP888" s="218"/>
    </row>
    <row r="889" spans="1:42">
      <c r="A889" s="221"/>
      <c r="B889" s="221"/>
      <c r="C889" s="221"/>
      <c r="D889" s="221"/>
      <c r="E889" s="221"/>
      <c r="F889" s="221"/>
      <c r="G889" s="221"/>
      <c r="H889" s="221"/>
      <c r="I889" s="221"/>
      <c r="J889" s="221"/>
      <c r="K889" s="221"/>
      <c r="L889" s="221"/>
      <c r="M889" s="221"/>
      <c r="N889" s="243"/>
      <c r="O889" s="221"/>
      <c r="P889" s="221"/>
      <c r="Q889" s="221"/>
      <c r="R889" s="221"/>
      <c r="S889" s="221"/>
      <c r="T889" s="221"/>
      <c r="U889" s="221"/>
      <c r="V889" s="221"/>
      <c r="W889" s="221"/>
      <c r="X889" s="221"/>
      <c r="Y889" s="221"/>
      <c r="Z889" s="221"/>
      <c r="AA889" s="221"/>
      <c r="AB889" s="237"/>
      <c r="AC889" s="221"/>
      <c r="AD889" s="221"/>
      <c r="AE889" s="221"/>
      <c r="AF889" s="221"/>
      <c r="AG889" s="221"/>
      <c r="AH889" s="221"/>
      <c r="AI889" s="221"/>
      <c r="AN889" s="221"/>
      <c r="AP889" s="218"/>
    </row>
    <row r="890" spans="1:42">
      <c r="A890" s="221"/>
      <c r="B890" s="221"/>
      <c r="C890" s="221"/>
      <c r="D890" s="221"/>
      <c r="E890" s="221"/>
      <c r="F890" s="221"/>
      <c r="G890" s="221"/>
      <c r="H890" s="221"/>
      <c r="I890" s="221"/>
      <c r="J890" s="221"/>
      <c r="K890" s="221"/>
      <c r="L890" s="221"/>
      <c r="M890" s="221"/>
      <c r="N890" s="243"/>
      <c r="O890" s="221"/>
      <c r="P890" s="221"/>
      <c r="Q890" s="221"/>
      <c r="R890" s="221"/>
      <c r="S890" s="221"/>
      <c r="T890" s="221"/>
      <c r="U890" s="221"/>
      <c r="V890" s="221"/>
      <c r="W890" s="221"/>
      <c r="X890" s="221"/>
      <c r="Y890" s="221"/>
      <c r="Z890" s="221"/>
      <c r="AA890" s="221"/>
      <c r="AB890" s="237"/>
      <c r="AC890" s="221"/>
      <c r="AD890" s="221"/>
      <c r="AE890" s="221"/>
      <c r="AF890" s="221"/>
      <c r="AG890" s="221"/>
      <c r="AH890" s="221"/>
      <c r="AI890" s="221"/>
      <c r="AN890" s="221"/>
      <c r="AP890" s="218"/>
    </row>
    <row r="891" spans="1:42">
      <c r="A891" s="221"/>
      <c r="B891" s="221"/>
      <c r="C891" s="221"/>
      <c r="D891" s="221"/>
      <c r="E891" s="221"/>
      <c r="F891" s="221"/>
      <c r="G891" s="221"/>
      <c r="H891" s="221"/>
      <c r="I891" s="221"/>
      <c r="J891" s="221"/>
      <c r="K891" s="221"/>
      <c r="L891" s="221"/>
      <c r="M891" s="221"/>
      <c r="N891" s="243"/>
      <c r="O891" s="221"/>
      <c r="P891" s="221"/>
      <c r="Q891" s="221"/>
      <c r="R891" s="221"/>
      <c r="S891" s="221"/>
      <c r="T891" s="221"/>
      <c r="U891" s="221"/>
      <c r="V891" s="221"/>
      <c r="W891" s="221"/>
      <c r="X891" s="221"/>
      <c r="Y891" s="221"/>
      <c r="Z891" s="221"/>
      <c r="AA891" s="221"/>
      <c r="AB891" s="237"/>
      <c r="AC891" s="221"/>
      <c r="AD891" s="221"/>
      <c r="AE891" s="221"/>
      <c r="AF891" s="221"/>
      <c r="AG891" s="221"/>
      <c r="AH891" s="221"/>
      <c r="AI891" s="221"/>
      <c r="AN891" s="221"/>
      <c r="AP891" s="218"/>
    </row>
    <row r="892" spans="1:42">
      <c r="A892" s="221"/>
      <c r="B892" s="221"/>
      <c r="C892" s="221"/>
      <c r="D892" s="221"/>
      <c r="E892" s="221"/>
      <c r="F892" s="221"/>
      <c r="G892" s="221"/>
      <c r="H892" s="221"/>
      <c r="I892" s="221"/>
      <c r="J892" s="221"/>
      <c r="K892" s="221"/>
      <c r="L892" s="221"/>
      <c r="M892" s="221"/>
      <c r="N892" s="243"/>
      <c r="O892" s="221"/>
      <c r="P892" s="221"/>
      <c r="Q892" s="221"/>
      <c r="R892" s="221"/>
      <c r="S892" s="221"/>
      <c r="T892" s="221"/>
      <c r="U892" s="221"/>
      <c r="V892" s="221"/>
      <c r="W892" s="221"/>
      <c r="X892" s="221"/>
      <c r="Y892" s="221"/>
      <c r="Z892" s="221"/>
      <c r="AA892" s="221"/>
      <c r="AB892" s="237"/>
      <c r="AC892" s="221"/>
      <c r="AD892" s="221"/>
      <c r="AE892" s="221"/>
      <c r="AF892" s="221"/>
      <c r="AG892" s="221"/>
      <c r="AH892" s="221"/>
      <c r="AI892" s="221"/>
      <c r="AN892" s="221"/>
      <c r="AP892" s="218"/>
    </row>
    <row r="893" spans="1:42">
      <c r="A893" s="221"/>
      <c r="B893" s="221"/>
      <c r="C893" s="221"/>
      <c r="D893" s="221"/>
      <c r="E893" s="221"/>
      <c r="F893" s="221"/>
      <c r="G893" s="221"/>
      <c r="H893" s="221"/>
      <c r="I893" s="221"/>
      <c r="J893" s="221"/>
      <c r="K893" s="221"/>
      <c r="L893" s="221"/>
      <c r="M893" s="221"/>
      <c r="N893" s="243"/>
      <c r="O893" s="221"/>
      <c r="P893" s="221"/>
      <c r="Q893" s="221"/>
      <c r="R893" s="221"/>
      <c r="S893" s="221"/>
      <c r="T893" s="221"/>
      <c r="U893" s="221"/>
      <c r="V893" s="221"/>
      <c r="W893" s="221"/>
      <c r="X893" s="221"/>
      <c r="Y893" s="221"/>
      <c r="Z893" s="221"/>
      <c r="AA893" s="221"/>
      <c r="AB893" s="237"/>
      <c r="AC893" s="221"/>
      <c r="AD893" s="221"/>
      <c r="AE893" s="221"/>
      <c r="AF893" s="221"/>
      <c r="AG893" s="221"/>
      <c r="AH893" s="221"/>
      <c r="AI893" s="221"/>
      <c r="AN893" s="221"/>
      <c r="AP893" s="218"/>
    </row>
    <row r="894" spans="1:42">
      <c r="A894" s="221"/>
      <c r="B894" s="221"/>
      <c r="C894" s="221"/>
      <c r="D894" s="221"/>
      <c r="E894" s="221"/>
      <c r="F894" s="221"/>
      <c r="G894" s="221"/>
      <c r="H894" s="221"/>
      <c r="I894" s="221"/>
      <c r="J894" s="221"/>
      <c r="K894" s="221"/>
      <c r="L894" s="221"/>
      <c r="M894" s="221"/>
      <c r="N894" s="243"/>
      <c r="O894" s="221"/>
      <c r="P894" s="221"/>
      <c r="Q894" s="221"/>
      <c r="R894" s="221"/>
      <c r="S894" s="221"/>
      <c r="T894" s="221"/>
      <c r="U894" s="221"/>
      <c r="V894" s="221"/>
      <c r="W894" s="221"/>
      <c r="X894" s="221"/>
      <c r="Y894" s="221"/>
      <c r="Z894" s="221"/>
      <c r="AA894" s="221"/>
      <c r="AB894" s="237"/>
      <c r="AC894" s="221"/>
      <c r="AD894" s="221"/>
      <c r="AE894" s="221"/>
      <c r="AF894" s="221"/>
      <c r="AG894" s="221"/>
      <c r="AH894" s="221"/>
      <c r="AI894" s="221"/>
      <c r="AN894" s="221"/>
      <c r="AP894" s="218"/>
    </row>
    <row r="895" spans="1:42">
      <c r="A895" s="221"/>
      <c r="B895" s="221"/>
      <c r="C895" s="221"/>
      <c r="D895" s="221"/>
      <c r="E895" s="221"/>
      <c r="F895" s="221"/>
      <c r="G895" s="221"/>
      <c r="H895" s="221"/>
      <c r="I895" s="221"/>
      <c r="J895" s="221"/>
      <c r="K895" s="221"/>
      <c r="L895" s="221"/>
      <c r="M895" s="221"/>
      <c r="N895" s="243"/>
      <c r="O895" s="221"/>
      <c r="P895" s="221"/>
      <c r="Q895" s="221"/>
      <c r="R895" s="221"/>
      <c r="S895" s="221"/>
      <c r="T895" s="221"/>
      <c r="U895" s="221"/>
      <c r="V895" s="221"/>
      <c r="W895" s="221"/>
      <c r="X895" s="221"/>
      <c r="Y895" s="221"/>
      <c r="Z895" s="221"/>
      <c r="AA895" s="221"/>
      <c r="AB895" s="237"/>
      <c r="AC895" s="221"/>
      <c r="AD895" s="221"/>
      <c r="AE895" s="221"/>
      <c r="AF895" s="221"/>
      <c r="AG895" s="221"/>
      <c r="AH895" s="221"/>
      <c r="AI895" s="221"/>
      <c r="AN895" s="221"/>
      <c r="AP895" s="218"/>
    </row>
    <row r="896" spans="1:42">
      <c r="A896" s="221"/>
      <c r="B896" s="221"/>
      <c r="C896" s="221"/>
      <c r="D896" s="221"/>
      <c r="E896" s="221"/>
      <c r="F896" s="221"/>
      <c r="G896" s="221"/>
      <c r="H896" s="221"/>
      <c r="I896" s="221"/>
      <c r="J896" s="221"/>
      <c r="K896" s="221"/>
      <c r="L896" s="221"/>
      <c r="M896" s="221"/>
      <c r="N896" s="243"/>
      <c r="O896" s="221"/>
      <c r="P896" s="221"/>
      <c r="Q896" s="221"/>
      <c r="R896" s="221"/>
      <c r="S896" s="221"/>
      <c r="T896" s="221"/>
      <c r="U896" s="221"/>
      <c r="V896" s="221"/>
      <c r="W896" s="221"/>
      <c r="X896" s="221"/>
      <c r="Y896" s="221"/>
      <c r="Z896" s="221"/>
      <c r="AA896" s="221"/>
      <c r="AB896" s="237"/>
      <c r="AC896" s="221"/>
      <c r="AD896" s="221"/>
      <c r="AE896" s="221"/>
      <c r="AF896" s="221"/>
      <c r="AG896" s="221"/>
      <c r="AH896" s="221"/>
      <c r="AI896" s="221"/>
      <c r="AN896" s="221"/>
      <c r="AP896" s="218"/>
    </row>
    <row r="897" spans="1:42">
      <c r="A897" s="221"/>
      <c r="B897" s="221"/>
      <c r="C897" s="221"/>
      <c r="D897" s="221"/>
      <c r="E897" s="221"/>
      <c r="F897" s="221"/>
      <c r="G897" s="221"/>
      <c r="H897" s="221"/>
      <c r="I897" s="221"/>
      <c r="J897" s="221"/>
      <c r="K897" s="221"/>
      <c r="L897" s="221"/>
      <c r="M897" s="221"/>
      <c r="N897" s="243"/>
      <c r="O897" s="221"/>
      <c r="P897" s="221"/>
      <c r="Q897" s="221"/>
      <c r="R897" s="221"/>
      <c r="S897" s="221"/>
      <c r="T897" s="221"/>
      <c r="U897" s="221"/>
      <c r="V897" s="221"/>
      <c r="W897" s="221"/>
      <c r="X897" s="221"/>
      <c r="Y897" s="221"/>
      <c r="Z897" s="221"/>
      <c r="AA897" s="221"/>
      <c r="AB897" s="237"/>
      <c r="AC897" s="221"/>
      <c r="AD897" s="221"/>
      <c r="AE897" s="221"/>
      <c r="AF897" s="221"/>
      <c r="AG897" s="221"/>
      <c r="AH897" s="221"/>
      <c r="AI897" s="221"/>
      <c r="AN897" s="221"/>
      <c r="AP897" s="218"/>
    </row>
    <row r="898" spans="1:42">
      <c r="A898" s="221"/>
      <c r="B898" s="221"/>
      <c r="C898" s="221"/>
      <c r="D898" s="221"/>
      <c r="E898" s="221"/>
      <c r="F898" s="221"/>
      <c r="G898" s="221"/>
      <c r="H898" s="221"/>
      <c r="I898" s="221"/>
      <c r="J898" s="221"/>
      <c r="K898" s="221"/>
      <c r="L898" s="221"/>
      <c r="M898" s="221"/>
      <c r="N898" s="243"/>
      <c r="O898" s="221"/>
      <c r="P898" s="221"/>
      <c r="Q898" s="221"/>
      <c r="R898" s="221"/>
      <c r="S898" s="221"/>
      <c r="T898" s="221"/>
      <c r="U898" s="221"/>
      <c r="V898" s="221"/>
      <c r="W898" s="221"/>
      <c r="X898" s="221"/>
      <c r="Y898" s="221"/>
      <c r="Z898" s="221"/>
      <c r="AA898" s="221"/>
      <c r="AB898" s="237"/>
      <c r="AC898" s="221"/>
      <c r="AD898" s="221"/>
      <c r="AE898" s="221"/>
      <c r="AF898" s="221"/>
      <c r="AG898" s="221"/>
      <c r="AH898" s="221"/>
      <c r="AI898" s="221"/>
      <c r="AN898" s="221"/>
      <c r="AP898" s="218"/>
    </row>
    <row r="899" spans="1:42">
      <c r="A899" s="221"/>
      <c r="B899" s="221"/>
      <c r="C899" s="221"/>
      <c r="D899" s="221"/>
      <c r="E899" s="221"/>
      <c r="F899" s="221"/>
      <c r="G899" s="221"/>
      <c r="H899" s="221"/>
      <c r="I899" s="221"/>
      <c r="J899" s="221"/>
      <c r="K899" s="221"/>
      <c r="L899" s="221"/>
      <c r="M899" s="221"/>
      <c r="N899" s="243"/>
      <c r="O899" s="221"/>
      <c r="P899" s="221"/>
      <c r="Q899" s="221"/>
      <c r="R899" s="221"/>
      <c r="S899" s="221"/>
      <c r="T899" s="221"/>
      <c r="U899" s="221"/>
      <c r="V899" s="221"/>
      <c r="W899" s="221"/>
      <c r="X899" s="221"/>
      <c r="Y899" s="221"/>
      <c r="Z899" s="221"/>
      <c r="AA899" s="221"/>
      <c r="AB899" s="237"/>
      <c r="AC899" s="221"/>
      <c r="AD899" s="221"/>
      <c r="AE899" s="221"/>
      <c r="AF899" s="221"/>
      <c r="AG899" s="221"/>
      <c r="AH899" s="221"/>
      <c r="AI899" s="221"/>
      <c r="AN899" s="221"/>
      <c r="AP899" s="218"/>
    </row>
    <row r="900" spans="1:42">
      <c r="A900" s="221"/>
      <c r="B900" s="221"/>
      <c r="C900" s="221"/>
      <c r="D900" s="221"/>
      <c r="E900" s="221"/>
      <c r="F900" s="221"/>
      <c r="G900" s="221"/>
      <c r="H900" s="221"/>
      <c r="I900" s="221"/>
      <c r="J900" s="221"/>
      <c r="K900" s="221"/>
      <c r="L900" s="221"/>
      <c r="M900" s="221"/>
      <c r="N900" s="243"/>
      <c r="O900" s="221"/>
      <c r="P900" s="221"/>
      <c r="Q900" s="221"/>
      <c r="R900" s="221"/>
      <c r="S900" s="221"/>
      <c r="T900" s="221"/>
      <c r="U900" s="221"/>
      <c r="V900" s="221"/>
      <c r="W900" s="221"/>
      <c r="X900" s="221"/>
      <c r="Y900" s="221"/>
      <c r="Z900" s="221"/>
      <c r="AA900" s="221"/>
      <c r="AB900" s="237"/>
      <c r="AC900" s="221"/>
      <c r="AD900" s="221"/>
      <c r="AE900" s="221"/>
      <c r="AF900" s="221"/>
      <c r="AG900" s="221"/>
      <c r="AH900" s="221"/>
      <c r="AI900" s="221"/>
      <c r="AN900" s="221"/>
      <c r="AP900" s="218"/>
    </row>
    <row r="901" spans="1:42">
      <c r="A901" s="221"/>
      <c r="B901" s="221"/>
      <c r="C901" s="221"/>
      <c r="D901" s="221"/>
      <c r="E901" s="221"/>
      <c r="F901" s="221"/>
      <c r="G901" s="221"/>
      <c r="H901" s="221"/>
      <c r="I901" s="221"/>
      <c r="J901" s="221"/>
      <c r="K901" s="221"/>
      <c r="L901" s="221"/>
      <c r="M901" s="221"/>
      <c r="N901" s="243"/>
      <c r="O901" s="221"/>
      <c r="P901" s="221"/>
      <c r="Q901" s="221"/>
      <c r="R901" s="221"/>
      <c r="S901" s="221"/>
      <c r="T901" s="221"/>
      <c r="U901" s="221"/>
      <c r="V901" s="221"/>
      <c r="W901" s="221"/>
      <c r="X901" s="221"/>
      <c r="Y901" s="221"/>
      <c r="Z901" s="221"/>
      <c r="AA901" s="221"/>
      <c r="AB901" s="237"/>
      <c r="AC901" s="221"/>
      <c r="AD901" s="221"/>
      <c r="AE901" s="221"/>
      <c r="AF901" s="221"/>
      <c r="AG901" s="221"/>
      <c r="AH901" s="221"/>
      <c r="AI901" s="221"/>
      <c r="AN901" s="221"/>
      <c r="AP901" s="218"/>
    </row>
    <row r="902" spans="1:42">
      <c r="A902" s="221"/>
      <c r="B902" s="221"/>
      <c r="C902" s="221"/>
      <c r="D902" s="221"/>
      <c r="E902" s="221"/>
      <c r="F902" s="221"/>
      <c r="G902" s="221"/>
      <c r="H902" s="221"/>
      <c r="I902" s="221"/>
      <c r="J902" s="221"/>
      <c r="K902" s="221"/>
      <c r="L902" s="221"/>
      <c r="M902" s="221"/>
      <c r="N902" s="243"/>
      <c r="O902" s="221"/>
      <c r="P902" s="221"/>
      <c r="Q902" s="221"/>
      <c r="R902" s="221"/>
      <c r="S902" s="221"/>
      <c r="T902" s="221"/>
      <c r="U902" s="221"/>
      <c r="V902" s="221"/>
      <c r="W902" s="221"/>
      <c r="X902" s="221"/>
      <c r="Y902" s="221"/>
      <c r="Z902" s="221"/>
      <c r="AA902" s="221"/>
      <c r="AB902" s="237"/>
      <c r="AC902" s="221"/>
      <c r="AD902" s="221"/>
      <c r="AE902" s="221"/>
      <c r="AF902" s="221"/>
      <c r="AG902" s="221"/>
      <c r="AH902" s="221"/>
      <c r="AI902" s="221"/>
      <c r="AN902" s="221"/>
      <c r="AP902" s="218"/>
    </row>
    <row r="903" spans="1:42">
      <c r="A903" s="221"/>
      <c r="B903" s="221"/>
      <c r="C903" s="221"/>
      <c r="D903" s="221"/>
      <c r="E903" s="221"/>
      <c r="F903" s="221"/>
      <c r="G903" s="221"/>
      <c r="H903" s="221"/>
      <c r="I903" s="221"/>
      <c r="J903" s="221"/>
      <c r="K903" s="221"/>
      <c r="L903" s="221"/>
      <c r="M903" s="221"/>
      <c r="N903" s="243"/>
      <c r="O903" s="221"/>
      <c r="P903" s="221"/>
      <c r="Q903" s="221"/>
      <c r="R903" s="221"/>
      <c r="S903" s="221"/>
      <c r="T903" s="221"/>
      <c r="U903" s="221"/>
      <c r="V903" s="221"/>
      <c r="W903" s="221"/>
      <c r="X903" s="221"/>
      <c r="Y903" s="221"/>
      <c r="Z903" s="221"/>
      <c r="AA903" s="221"/>
      <c r="AB903" s="237"/>
      <c r="AC903" s="221"/>
      <c r="AD903" s="221"/>
      <c r="AE903" s="221"/>
      <c r="AF903" s="221"/>
      <c r="AG903" s="221"/>
      <c r="AH903" s="221"/>
      <c r="AI903" s="221"/>
      <c r="AN903" s="221"/>
      <c r="AP903" s="218"/>
    </row>
    <row r="904" spans="1:42">
      <c r="A904" s="221"/>
      <c r="B904" s="221"/>
      <c r="C904" s="221"/>
      <c r="D904" s="221"/>
      <c r="E904" s="221"/>
      <c r="F904" s="221"/>
      <c r="G904" s="221"/>
      <c r="H904" s="221"/>
      <c r="I904" s="221"/>
      <c r="J904" s="221"/>
      <c r="K904" s="221"/>
      <c r="L904" s="221"/>
      <c r="M904" s="221"/>
      <c r="N904" s="243"/>
      <c r="O904" s="221"/>
      <c r="P904" s="221"/>
      <c r="Q904" s="221"/>
      <c r="R904" s="221"/>
      <c r="S904" s="221"/>
      <c r="T904" s="221"/>
      <c r="U904" s="221"/>
      <c r="V904" s="221"/>
      <c r="W904" s="221"/>
      <c r="X904" s="221"/>
      <c r="Y904" s="221"/>
      <c r="Z904" s="221"/>
      <c r="AA904" s="221"/>
      <c r="AB904" s="237"/>
      <c r="AC904" s="221"/>
      <c r="AD904" s="221"/>
      <c r="AE904" s="221"/>
      <c r="AF904" s="221"/>
      <c r="AG904" s="221"/>
      <c r="AH904" s="221"/>
      <c r="AI904" s="221"/>
      <c r="AN904" s="221"/>
      <c r="AP904" s="218"/>
    </row>
    <row r="905" spans="1:42">
      <c r="A905" s="221"/>
      <c r="B905" s="221"/>
      <c r="C905" s="221"/>
      <c r="D905" s="221"/>
      <c r="E905" s="221"/>
      <c r="F905" s="221"/>
      <c r="G905" s="221"/>
      <c r="H905" s="221"/>
      <c r="I905" s="221"/>
      <c r="J905" s="221"/>
      <c r="K905" s="221"/>
      <c r="L905" s="221"/>
      <c r="M905" s="221"/>
      <c r="N905" s="243"/>
      <c r="O905" s="221"/>
      <c r="P905" s="221"/>
      <c r="Q905" s="221"/>
      <c r="R905" s="221"/>
      <c r="S905" s="221"/>
      <c r="T905" s="221"/>
      <c r="U905" s="221"/>
      <c r="V905" s="221"/>
      <c r="W905" s="221"/>
      <c r="X905" s="221"/>
      <c r="Y905" s="221"/>
      <c r="Z905" s="221"/>
      <c r="AA905" s="221"/>
      <c r="AB905" s="237"/>
      <c r="AC905" s="221"/>
      <c r="AD905" s="221"/>
      <c r="AE905" s="221"/>
      <c r="AF905" s="221"/>
      <c r="AG905" s="221"/>
      <c r="AH905" s="221"/>
      <c r="AI905" s="221"/>
      <c r="AN905" s="221"/>
      <c r="AP905" s="218"/>
    </row>
    <row r="906" spans="1:42">
      <c r="A906" s="221"/>
      <c r="B906" s="221"/>
      <c r="C906" s="221"/>
      <c r="D906" s="221"/>
      <c r="E906" s="221"/>
      <c r="F906" s="221"/>
      <c r="G906" s="221"/>
      <c r="H906" s="221"/>
      <c r="I906" s="221"/>
      <c r="J906" s="221"/>
      <c r="K906" s="221"/>
      <c r="L906" s="221"/>
      <c r="M906" s="221"/>
      <c r="N906" s="243"/>
      <c r="O906" s="221"/>
      <c r="P906" s="221"/>
      <c r="Q906" s="221"/>
      <c r="R906" s="221"/>
      <c r="S906" s="221"/>
      <c r="T906" s="221"/>
      <c r="U906" s="221"/>
      <c r="V906" s="221"/>
      <c r="W906" s="221"/>
      <c r="X906" s="221"/>
      <c r="Y906" s="221"/>
      <c r="Z906" s="221"/>
      <c r="AA906" s="221"/>
      <c r="AB906" s="237"/>
      <c r="AC906" s="221"/>
      <c r="AD906" s="221"/>
      <c r="AE906" s="221"/>
      <c r="AF906" s="221"/>
      <c r="AG906" s="221"/>
      <c r="AH906" s="221"/>
      <c r="AI906" s="221"/>
      <c r="AN906" s="221"/>
      <c r="AP906" s="218"/>
    </row>
    <row r="907" spans="1:42">
      <c r="A907" s="221"/>
      <c r="B907" s="221"/>
      <c r="C907" s="221"/>
      <c r="D907" s="221"/>
      <c r="E907" s="221"/>
      <c r="F907" s="221"/>
      <c r="G907" s="221"/>
      <c r="H907" s="221"/>
      <c r="I907" s="221"/>
      <c r="J907" s="221"/>
      <c r="K907" s="221"/>
      <c r="L907" s="221"/>
      <c r="M907" s="221"/>
      <c r="N907" s="243"/>
      <c r="O907" s="221"/>
      <c r="P907" s="221"/>
      <c r="Q907" s="221"/>
      <c r="R907" s="221"/>
      <c r="S907" s="221"/>
      <c r="T907" s="221"/>
      <c r="U907" s="221"/>
      <c r="V907" s="221"/>
      <c r="W907" s="221"/>
      <c r="X907" s="221"/>
      <c r="Y907" s="221"/>
      <c r="Z907" s="221"/>
      <c r="AA907" s="221"/>
      <c r="AB907" s="237"/>
      <c r="AC907" s="221"/>
      <c r="AD907" s="221"/>
      <c r="AE907" s="221"/>
      <c r="AF907" s="221"/>
      <c r="AG907" s="221"/>
      <c r="AH907" s="221"/>
      <c r="AI907" s="221"/>
      <c r="AN907" s="221"/>
      <c r="AP907" s="218"/>
    </row>
    <row r="908" spans="1:42">
      <c r="A908" s="221"/>
      <c r="B908" s="221"/>
      <c r="C908" s="221"/>
      <c r="D908" s="221"/>
      <c r="E908" s="221"/>
      <c r="F908" s="221"/>
      <c r="G908" s="221"/>
      <c r="H908" s="221"/>
      <c r="I908" s="221"/>
      <c r="J908" s="221"/>
      <c r="K908" s="221"/>
      <c r="L908" s="221"/>
      <c r="M908" s="221"/>
      <c r="N908" s="243"/>
      <c r="O908" s="221"/>
      <c r="P908" s="221"/>
      <c r="Q908" s="221"/>
      <c r="R908" s="221"/>
      <c r="S908" s="221"/>
      <c r="T908" s="221"/>
      <c r="U908" s="221"/>
      <c r="V908" s="221"/>
      <c r="W908" s="221"/>
      <c r="X908" s="221"/>
      <c r="Y908" s="221"/>
      <c r="Z908" s="221"/>
      <c r="AA908" s="221"/>
      <c r="AB908" s="237"/>
      <c r="AC908" s="221"/>
      <c r="AD908" s="221"/>
      <c r="AE908" s="221"/>
      <c r="AF908" s="221"/>
      <c r="AG908" s="221"/>
      <c r="AH908" s="221"/>
      <c r="AI908" s="221"/>
      <c r="AN908" s="221"/>
      <c r="AP908" s="218"/>
    </row>
    <row r="909" spans="1:42">
      <c r="A909" s="221"/>
      <c r="B909" s="221"/>
      <c r="C909" s="221"/>
      <c r="D909" s="221"/>
      <c r="E909" s="221"/>
      <c r="F909" s="221"/>
      <c r="G909" s="221"/>
      <c r="H909" s="221"/>
      <c r="I909" s="221"/>
      <c r="J909" s="221"/>
      <c r="K909" s="221"/>
      <c r="L909" s="221"/>
      <c r="M909" s="221"/>
      <c r="N909" s="243"/>
      <c r="O909" s="221"/>
      <c r="P909" s="221"/>
      <c r="Q909" s="221"/>
      <c r="R909" s="221"/>
      <c r="S909" s="221"/>
      <c r="T909" s="221"/>
      <c r="U909" s="221"/>
      <c r="V909" s="221"/>
      <c r="W909" s="221"/>
      <c r="X909" s="221"/>
      <c r="Y909" s="221"/>
      <c r="Z909" s="221"/>
      <c r="AA909" s="221"/>
      <c r="AB909" s="237"/>
      <c r="AC909" s="221"/>
      <c r="AD909" s="221"/>
      <c r="AE909" s="221"/>
      <c r="AF909" s="221"/>
      <c r="AG909" s="221"/>
      <c r="AH909" s="221"/>
      <c r="AI909" s="221"/>
      <c r="AN909" s="221"/>
      <c r="AP909" s="218"/>
    </row>
    <row r="910" spans="1:42">
      <c r="A910" s="221"/>
      <c r="B910" s="221"/>
      <c r="C910" s="221"/>
      <c r="D910" s="221"/>
      <c r="E910" s="221"/>
      <c r="F910" s="221"/>
      <c r="G910" s="221"/>
      <c r="H910" s="221"/>
      <c r="I910" s="221"/>
      <c r="J910" s="221"/>
      <c r="K910" s="221"/>
      <c r="L910" s="221"/>
      <c r="M910" s="221"/>
      <c r="N910" s="243"/>
      <c r="O910" s="221"/>
      <c r="P910" s="221"/>
      <c r="Q910" s="221"/>
      <c r="R910" s="221"/>
      <c r="S910" s="221"/>
      <c r="T910" s="221"/>
      <c r="U910" s="221"/>
      <c r="V910" s="221"/>
      <c r="W910" s="221"/>
      <c r="X910" s="221"/>
      <c r="Y910" s="221"/>
      <c r="Z910" s="221"/>
      <c r="AA910" s="221"/>
      <c r="AB910" s="237"/>
      <c r="AC910" s="221"/>
      <c r="AD910" s="221"/>
      <c r="AE910" s="221"/>
      <c r="AF910" s="221"/>
      <c r="AG910" s="221"/>
      <c r="AH910" s="221"/>
      <c r="AI910" s="221"/>
      <c r="AN910" s="221"/>
      <c r="AP910" s="218"/>
    </row>
    <row r="911" spans="1:42">
      <c r="A911" s="221"/>
      <c r="B911" s="221"/>
      <c r="C911" s="221"/>
      <c r="D911" s="221"/>
      <c r="E911" s="221"/>
      <c r="F911" s="221"/>
      <c r="G911" s="221"/>
      <c r="H911" s="221"/>
      <c r="I911" s="221"/>
      <c r="J911" s="221"/>
      <c r="K911" s="221"/>
      <c r="L911" s="221"/>
      <c r="M911" s="221"/>
      <c r="N911" s="243"/>
      <c r="O911" s="221"/>
      <c r="P911" s="221"/>
      <c r="Q911" s="221"/>
      <c r="R911" s="221"/>
      <c r="S911" s="221"/>
      <c r="T911" s="221"/>
      <c r="U911" s="221"/>
      <c r="V911" s="221"/>
      <c r="W911" s="221"/>
      <c r="X911" s="221"/>
      <c r="Y911" s="221"/>
      <c r="Z911" s="221"/>
      <c r="AA911" s="221"/>
      <c r="AB911" s="237"/>
      <c r="AC911" s="221"/>
      <c r="AD911" s="221"/>
      <c r="AE911" s="221"/>
      <c r="AF911" s="221"/>
      <c r="AG911" s="221"/>
      <c r="AH911" s="221"/>
      <c r="AI911" s="221"/>
      <c r="AN911" s="221"/>
      <c r="AP911" s="218"/>
    </row>
    <row r="912" spans="1:42">
      <c r="A912" s="221"/>
      <c r="B912" s="221"/>
      <c r="C912" s="221"/>
      <c r="D912" s="221"/>
      <c r="E912" s="221"/>
      <c r="F912" s="221"/>
      <c r="G912" s="221"/>
      <c r="H912" s="221"/>
      <c r="I912" s="221"/>
      <c r="J912" s="221"/>
      <c r="K912" s="221"/>
      <c r="L912" s="221"/>
      <c r="M912" s="221"/>
      <c r="N912" s="243"/>
      <c r="O912" s="221"/>
      <c r="P912" s="221"/>
      <c r="Q912" s="221"/>
      <c r="R912" s="221"/>
      <c r="S912" s="221"/>
      <c r="T912" s="221"/>
      <c r="U912" s="221"/>
      <c r="V912" s="221"/>
      <c r="W912" s="221"/>
      <c r="X912" s="221"/>
      <c r="Y912" s="221"/>
      <c r="Z912" s="221"/>
      <c r="AA912" s="221"/>
      <c r="AB912" s="237"/>
      <c r="AC912" s="221"/>
      <c r="AD912" s="221"/>
      <c r="AE912" s="221"/>
      <c r="AF912" s="221"/>
      <c r="AG912" s="221"/>
      <c r="AH912" s="221"/>
      <c r="AI912" s="221"/>
      <c r="AN912" s="221"/>
      <c r="AP912" s="218"/>
    </row>
    <row r="913" spans="1:42">
      <c r="A913" s="221"/>
      <c r="B913" s="221"/>
      <c r="C913" s="221"/>
      <c r="D913" s="221"/>
      <c r="E913" s="221"/>
      <c r="F913" s="221"/>
      <c r="G913" s="221"/>
      <c r="H913" s="221"/>
      <c r="I913" s="221"/>
      <c r="J913" s="221"/>
      <c r="K913" s="221"/>
      <c r="L913" s="221"/>
      <c r="M913" s="221"/>
      <c r="N913" s="243"/>
      <c r="O913" s="221"/>
      <c r="P913" s="221"/>
      <c r="Q913" s="221"/>
      <c r="R913" s="221"/>
      <c r="S913" s="221"/>
      <c r="T913" s="221"/>
      <c r="U913" s="221"/>
      <c r="V913" s="221"/>
      <c r="W913" s="221"/>
      <c r="X913" s="221"/>
      <c r="Y913" s="221"/>
      <c r="Z913" s="221"/>
      <c r="AA913" s="221"/>
      <c r="AB913" s="237"/>
      <c r="AC913" s="221"/>
      <c r="AD913" s="221"/>
      <c r="AE913" s="221"/>
      <c r="AF913" s="221"/>
      <c r="AG913" s="221"/>
      <c r="AH913" s="221"/>
      <c r="AI913" s="221"/>
      <c r="AN913" s="221"/>
      <c r="AP913" s="218"/>
    </row>
    <row r="914" spans="1:42">
      <c r="A914" s="221"/>
      <c r="B914" s="221"/>
      <c r="C914" s="221"/>
      <c r="D914" s="221"/>
      <c r="E914" s="221"/>
      <c r="F914" s="221"/>
      <c r="G914" s="221"/>
      <c r="H914" s="221"/>
      <c r="I914" s="221"/>
      <c r="J914" s="221"/>
      <c r="K914" s="221"/>
      <c r="L914" s="221"/>
      <c r="M914" s="221"/>
      <c r="N914" s="243"/>
      <c r="O914" s="221"/>
      <c r="P914" s="221"/>
      <c r="Q914" s="221"/>
      <c r="R914" s="221"/>
      <c r="S914" s="221"/>
      <c r="T914" s="221"/>
      <c r="U914" s="221"/>
      <c r="V914" s="221"/>
      <c r="W914" s="221"/>
      <c r="X914" s="221"/>
      <c r="Y914" s="221"/>
      <c r="Z914" s="221"/>
      <c r="AA914" s="221"/>
      <c r="AB914" s="237"/>
      <c r="AC914" s="221"/>
      <c r="AD914" s="221"/>
      <c r="AE914" s="221"/>
      <c r="AF914" s="221"/>
      <c r="AG914" s="221"/>
      <c r="AH914" s="221"/>
      <c r="AI914" s="221"/>
      <c r="AN914" s="221"/>
      <c r="AP914" s="218"/>
    </row>
    <row r="915" spans="1:42">
      <c r="A915" s="221"/>
      <c r="B915" s="221"/>
      <c r="C915" s="221"/>
      <c r="D915" s="221"/>
      <c r="E915" s="221"/>
      <c r="F915" s="221"/>
      <c r="G915" s="221"/>
      <c r="H915" s="221"/>
      <c r="I915" s="221"/>
      <c r="J915" s="221"/>
      <c r="K915" s="221"/>
      <c r="L915" s="221"/>
      <c r="M915" s="221"/>
      <c r="N915" s="243"/>
      <c r="O915" s="221"/>
      <c r="P915" s="221"/>
      <c r="Q915" s="221"/>
      <c r="R915" s="221"/>
      <c r="S915" s="221"/>
      <c r="T915" s="221"/>
      <c r="U915" s="221"/>
      <c r="V915" s="221"/>
      <c r="W915" s="221"/>
      <c r="X915" s="221"/>
      <c r="Y915" s="221"/>
      <c r="Z915" s="221"/>
      <c r="AA915" s="221"/>
      <c r="AB915" s="237"/>
      <c r="AC915" s="221"/>
      <c r="AD915" s="221"/>
      <c r="AE915" s="221"/>
      <c r="AF915" s="221"/>
      <c r="AG915" s="221"/>
      <c r="AH915" s="221"/>
      <c r="AI915" s="221"/>
      <c r="AN915" s="221"/>
      <c r="AP915" s="218"/>
    </row>
    <row r="916" spans="1:42">
      <c r="A916" s="221"/>
      <c r="B916" s="221"/>
      <c r="C916" s="221"/>
      <c r="D916" s="221"/>
      <c r="E916" s="221"/>
      <c r="F916" s="221"/>
      <c r="G916" s="221"/>
      <c r="H916" s="221"/>
      <c r="I916" s="221"/>
      <c r="J916" s="221"/>
      <c r="K916" s="221"/>
      <c r="L916" s="221"/>
      <c r="M916" s="221"/>
      <c r="N916" s="243"/>
      <c r="O916" s="221"/>
      <c r="P916" s="221"/>
      <c r="Q916" s="221"/>
      <c r="R916" s="221"/>
      <c r="S916" s="221"/>
      <c r="T916" s="221"/>
      <c r="U916" s="221"/>
      <c r="V916" s="221"/>
      <c r="W916" s="221"/>
      <c r="X916" s="221"/>
      <c r="Y916" s="221"/>
      <c r="Z916" s="221"/>
      <c r="AA916" s="221"/>
      <c r="AB916" s="237"/>
      <c r="AC916" s="221"/>
      <c r="AD916" s="221"/>
      <c r="AE916" s="221"/>
      <c r="AF916" s="221"/>
      <c r="AG916" s="221"/>
      <c r="AH916" s="221"/>
      <c r="AI916" s="221"/>
      <c r="AN916" s="221"/>
      <c r="AP916" s="218"/>
    </row>
    <row r="917" spans="1:42">
      <c r="A917" s="221"/>
      <c r="B917" s="221"/>
      <c r="C917" s="221"/>
      <c r="D917" s="221"/>
      <c r="E917" s="221"/>
      <c r="F917" s="221"/>
      <c r="G917" s="221"/>
      <c r="H917" s="221"/>
      <c r="I917" s="221"/>
      <c r="J917" s="221"/>
      <c r="K917" s="221"/>
      <c r="L917" s="221"/>
      <c r="M917" s="221"/>
      <c r="N917" s="243"/>
      <c r="O917" s="221"/>
      <c r="P917" s="221"/>
      <c r="Q917" s="221"/>
      <c r="R917" s="221"/>
      <c r="S917" s="221"/>
      <c r="T917" s="221"/>
      <c r="U917" s="221"/>
      <c r="V917" s="221"/>
      <c r="W917" s="221"/>
      <c r="X917" s="221"/>
      <c r="Y917" s="221"/>
      <c r="Z917" s="221"/>
      <c r="AA917" s="221"/>
      <c r="AB917" s="237"/>
      <c r="AC917" s="221"/>
      <c r="AD917" s="221"/>
      <c r="AE917" s="221"/>
      <c r="AF917" s="221"/>
      <c r="AG917" s="221"/>
      <c r="AH917" s="221"/>
      <c r="AI917" s="221"/>
      <c r="AN917" s="221"/>
      <c r="AP917" s="218"/>
    </row>
    <row r="918" spans="1:42">
      <c r="A918" s="221"/>
      <c r="B918" s="221"/>
      <c r="C918" s="221"/>
      <c r="D918" s="221"/>
      <c r="E918" s="221"/>
      <c r="F918" s="221"/>
      <c r="G918" s="221"/>
      <c r="H918" s="221"/>
      <c r="I918" s="221"/>
      <c r="J918" s="221"/>
      <c r="K918" s="221"/>
      <c r="L918" s="221"/>
      <c r="M918" s="221"/>
      <c r="N918" s="243"/>
      <c r="O918" s="221"/>
      <c r="P918" s="221"/>
      <c r="Q918" s="221"/>
      <c r="R918" s="221"/>
      <c r="S918" s="221"/>
      <c r="T918" s="221"/>
      <c r="U918" s="221"/>
      <c r="V918" s="221"/>
      <c r="W918" s="221"/>
      <c r="X918" s="221"/>
      <c r="Y918" s="221"/>
      <c r="Z918" s="221"/>
      <c r="AA918" s="221"/>
      <c r="AB918" s="237"/>
      <c r="AC918" s="221"/>
      <c r="AD918" s="221"/>
      <c r="AE918" s="221"/>
      <c r="AF918" s="221"/>
      <c r="AG918" s="221"/>
      <c r="AH918" s="221"/>
      <c r="AI918" s="221"/>
      <c r="AN918" s="221"/>
      <c r="AP918" s="218"/>
    </row>
    <row r="919" spans="1:42">
      <c r="A919" s="221"/>
      <c r="B919" s="221"/>
      <c r="C919" s="221"/>
      <c r="D919" s="221"/>
      <c r="E919" s="221"/>
      <c r="F919" s="221"/>
      <c r="G919" s="221"/>
      <c r="H919" s="221"/>
      <c r="I919" s="221"/>
      <c r="J919" s="221"/>
      <c r="K919" s="221"/>
      <c r="L919" s="221"/>
      <c r="M919" s="221"/>
      <c r="N919" s="243"/>
      <c r="O919" s="221"/>
      <c r="P919" s="221"/>
      <c r="Q919" s="221"/>
      <c r="R919" s="221"/>
      <c r="S919" s="221"/>
      <c r="T919" s="221"/>
      <c r="U919" s="221"/>
      <c r="V919" s="221"/>
      <c r="W919" s="221"/>
      <c r="X919" s="221"/>
      <c r="Y919" s="221"/>
      <c r="Z919" s="221"/>
      <c r="AA919" s="221"/>
      <c r="AB919" s="237"/>
      <c r="AC919" s="221"/>
      <c r="AD919" s="221"/>
      <c r="AE919" s="221"/>
      <c r="AF919" s="221"/>
      <c r="AG919" s="221"/>
      <c r="AH919" s="221"/>
      <c r="AI919" s="221"/>
      <c r="AN919" s="221"/>
      <c r="AP919" s="218"/>
    </row>
    <row r="920" spans="1:42">
      <c r="A920" s="221"/>
      <c r="B920" s="221"/>
      <c r="C920" s="221"/>
      <c r="D920" s="221"/>
      <c r="E920" s="221"/>
      <c r="F920" s="221"/>
      <c r="G920" s="221"/>
      <c r="H920" s="221"/>
      <c r="I920" s="221"/>
      <c r="J920" s="221"/>
      <c r="K920" s="221"/>
      <c r="L920" s="221"/>
      <c r="M920" s="221"/>
      <c r="N920" s="243"/>
      <c r="O920" s="221"/>
      <c r="P920" s="221"/>
      <c r="Q920" s="221"/>
      <c r="R920" s="221"/>
      <c r="S920" s="221"/>
      <c r="T920" s="221"/>
      <c r="U920" s="221"/>
      <c r="V920" s="221"/>
      <c r="W920" s="221"/>
      <c r="X920" s="221"/>
      <c r="Y920" s="221"/>
      <c r="Z920" s="221"/>
      <c r="AA920" s="221"/>
      <c r="AB920" s="237"/>
      <c r="AC920" s="221"/>
      <c r="AD920" s="221"/>
      <c r="AE920" s="221"/>
      <c r="AF920" s="221"/>
      <c r="AG920" s="221"/>
      <c r="AH920" s="221"/>
      <c r="AI920" s="221"/>
      <c r="AN920" s="221"/>
      <c r="AP920" s="218"/>
    </row>
    <row r="921" spans="1:42">
      <c r="A921" s="221"/>
      <c r="B921" s="221"/>
      <c r="C921" s="221"/>
      <c r="D921" s="221"/>
      <c r="E921" s="221"/>
      <c r="F921" s="221"/>
      <c r="G921" s="221"/>
      <c r="H921" s="221"/>
      <c r="I921" s="221"/>
      <c r="J921" s="221"/>
      <c r="K921" s="221"/>
      <c r="L921" s="221"/>
      <c r="M921" s="221"/>
      <c r="N921" s="243"/>
      <c r="O921" s="221"/>
      <c r="P921" s="221"/>
      <c r="Q921" s="221"/>
      <c r="R921" s="221"/>
      <c r="S921" s="221"/>
      <c r="T921" s="221"/>
      <c r="U921" s="221"/>
      <c r="V921" s="221"/>
      <c r="W921" s="221"/>
      <c r="X921" s="221"/>
      <c r="Y921" s="221"/>
      <c r="Z921" s="221"/>
      <c r="AA921" s="221"/>
      <c r="AB921" s="237"/>
      <c r="AC921" s="221"/>
      <c r="AD921" s="221"/>
      <c r="AE921" s="221"/>
      <c r="AF921" s="221"/>
      <c r="AG921" s="221"/>
      <c r="AH921" s="221"/>
      <c r="AI921" s="221"/>
      <c r="AN921" s="221"/>
      <c r="AP921" s="218"/>
    </row>
    <row r="922" spans="1:42">
      <c r="A922" s="221"/>
      <c r="B922" s="221"/>
      <c r="C922" s="221"/>
      <c r="D922" s="221"/>
      <c r="E922" s="221"/>
      <c r="F922" s="221"/>
      <c r="G922" s="221"/>
      <c r="H922" s="221"/>
      <c r="I922" s="221"/>
      <c r="J922" s="221"/>
      <c r="K922" s="221"/>
      <c r="L922" s="221"/>
      <c r="M922" s="221"/>
      <c r="N922" s="243"/>
      <c r="O922" s="221"/>
      <c r="P922" s="221"/>
      <c r="Q922" s="221"/>
      <c r="R922" s="221"/>
      <c r="S922" s="221"/>
      <c r="T922" s="221"/>
      <c r="U922" s="221"/>
      <c r="V922" s="221"/>
      <c r="W922" s="221"/>
      <c r="X922" s="221"/>
      <c r="Y922" s="221"/>
      <c r="Z922" s="221"/>
      <c r="AA922" s="221"/>
      <c r="AB922" s="237"/>
      <c r="AC922" s="221"/>
      <c r="AD922" s="221"/>
      <c r="AE922" s="221"/>
      <c r="AF922" s="221"/>
      <c r="AG922" s="221"/>
      <c r="AH922" s="221"/>
      <c r="AI922" s="221"/>
      <c r="AN922" s="221"/>
      <c r="AP922" s="218"/>
    </row>
    <row r="923" spans="1:42">
      <c r="A923" s="221"/>
      <c r="B923" s="221"/>
      <c r="C923" s="221"/>
      <c r="D923" s="221"/>
      <c r="E923" s="221"/>
      <c r="F923" s="221"/>
      <c r="G923" s="221"/>
      <c r="H923" s="221"/>
      <c r="I923" s="221"/>
      <c r="J923" s="221"/>
      <c r="K923" s="221"/>
      <c r="L923" s="221"/>
      <c r="M923" s="221"/>
      <c r="N923" s="243"/>
      <c r="O923" s="221"/>
      <c r="P923" s="221"/>
      <c r="Q923" s="221"/>
      <c r="R923" s="221"/>
      <c r="S923" s="221"/>
      <c r="T923" s="221"/>
      <c r="U923" s="221"/>
      <c r="V923" s="221"/>
      <c r="W923" s="221"/>
      <c r="X923" s="221"/>
      <c r="Y923" s="221"/>
      <c r="Z923" s="221"/>
      <c r="AA923" s="221"/>
      <c r="AB923" s="237"/>
      <c r="AC923" s="221"/>
      <c r="AD923" s="221"/>
      <c r="AE923" s="221"/>
      <c r="AF923" s="221"/>
      <c r="AG923" s="221"/>
      <c r="AH923" s="221"/>
      <c r="AI923" s="221"/>
      <c r="AN923" s="221"/>
      <c r="AP923" s="218"/>
    </row>
    <row r="924" spans="1:42">
      <c r="A924" s="221"/>
      <c r="B924" s="221"/>
      <c r="C924" s="221"/>
      <c r="D924" s="221"/>
      <c r="E924" s="221"/>
      <c r="F924" s="221"/>
      <c r="G924" s="221"/>
      <c r="H924" s="221"/>
      <c r="I924" s="221"/>
      <c r="J924" s="221"/>
      <c r="K924" s="221"/>
      <c r="L924" s="221"/>
      <c r="M924" s="221"/>
      <c r="N924" s="243"/>
      <c r="O924" s="221"/>
      <c r="P924" s="221"/>
      <c r="Q924" s="221"/>
      <c r="R924" s="221"/>
      <c r="S924" s="221"/>
      <c r="T924" s="221"/>
      <c r="U924" s="221"/>
      <c r="V924" s="221"/>
      <c r="W924" s="221"/>
      <c r="X924" s="221"/>
      <c r="Y924" s="221"/>
      <c r="Z924" s="221"/>
      <c r="AA924" s="221"/>
      <c r="AB924" s="237"/>
      <c r="AC924" s="221"/>
      <c r="AD924" s="221"/>
      <c r="AE924" s="221"/>
      <c r="AF924" s="221"/>
      <c r="AG924" s="221"/>
      <c r="AH924" s="221"/>
      <c r="AI924" s="221"/>
      <c r="AN924" s="221"/>
      <c r="AP924" s="218"/>
    </row>
    <row r="925" spans="1:42">
      <c r="A925" s="221"/>
      <c r="B925" s="221"/>
      <c r="C925" s="221"/>
      <c r="D925" s="221"/>
      <c r="E925" s="221"/>
      <c r="F925" s="221"/>
      <c r="G925" s="221"/>
      <c r="H925" s="221"/>
      <c r="I925" s="221"/>
      <c r="J925" s="221"/>
      <c r="K925" s="221"/>
      <c r="L925" s="221"/>
      <c r="M925" s="221"/>
      <c r="N925" s="243"/>
      <c r="O925" s="221"/>
      <c r="P925" s="221"/>
      <c r="Q925" s="221"/>
      <c r="R925" s="221"/>
      <c r="S925" s="221"/>
      <c r="T925" s="221"/>
      <c r="U925" s="221"/>
      <c r="V925" s="221"/>
      <c r="W925" s="221"/>
      <c r="X925" s="221"/>
      <c r="Y925" s="221"/>
      <c r="Z925" s="221"/>
      <c r="AA925" s="221"/>
      <c r="AB925" s="237"/>
      <c r="AC925" s="221"/>
      <c r="AD925" s="221"/>
      <c r="AE925" s="221"/>
      <c r="AF925" s="221"/>
      <c r="AG925" s="221"/>
      <c r="AH925" s="221"/>
      <c r="AI925" s="221"/>
      <c r="AN925" s="221"/>
      <c r="AP925" s="218"/>
    </row>
    <row r="926" spans="1:42">
      <c r="A926" s="221"/>
      <c r="B926" s="221"/>
      <c r="C926" s="221"/>
      <c r="D926" s="221"/>
      <c r="E926" s="221"/>
      <c r="F926" s="221"/>
      <c r="G926" s="221"/>
      <c r="H926" s="221"/>
      <c r="I926" s="221"/>
      <c r="J926" s="221"/>
      <c r="K926" s="221"/>
      <c r="L926" s="221"/>
      <c r="M926" s="221"/>
      <c r="N926" s="243"/>
      <c r="O926" s="221"/>
      <c r="P926" s="221"/>
      <c r="Q926" s="221"/>
      <c r="R926" s="221"/>
      <c r="S926" s="221"/>
      <c r="T926" s="221"/>
      <c r="U926" s="221"/>
      <c r="V926" s="221"/>
      <c r="W926" s="221"/>
      <c r="X926" s="221"/>
      <c r="Y926" s="221"/>
      <c r="Z926" s="221"/>
      <c r="AA926" s="221"/>
      <c r="AB926" s="237"/>
      <c r="AC926" s="221"/>
      <c r="AD926" s="221"/>
      <c r="AE926" s="221"/>
      <c r="AF926" s="221"/>
      <c r="AG926" s="221"/>
      <c r="AH926" s="221"/>
      <c r="AI926" s="221"/>
      <c r="AN926" s="221"/>
      <c r="AP926" s="218"/>
    </row>
    <row r="927" spans="1:42">
      <c r="A927" s="221"/>
      <c r="B927" s="221"/>
      <c r="C927" s="221"/>
      <c r="D927" s="221"/>
      <c r="E927" s="221"/>
      <c r="F927" s="221"/>
      <c r="G927" s="221"/>
      <c r="H927" s="221"/>
      <c r="I927" s="221"/>
      <c r="J927" s="221"/>
      <c r="K927" s="221"/>
      <c r="L927" s="221"/>
      <c r="M927" s="221"/>
      <c r="N927" s="243"/>
      <c r="O927" s="221"/>
      <c r="P927" s="221"/>
      <c r="Q927" s="221"/>
      <c r="R927" s="221"/>
      <c r="S927" s="221"/>
      <c r="T927" s="221"/>
      <c r="U927" s="221"/>
      <c r="V927" s="221"/>
      <c r="W927" s="221"/>
      <c r="X927" s="221"/>
      <c r="Y927" s="221"/>
      <c r="Z927" s="221"/>
      <c r="AA927" s="221"/>
      <c r="AB927" s="237"/>
      <c r="AC927" s="221"/>
      <c r="AD927" s="221"/>
      <c r="AE927" s="221"/>
      <c r="AF927" s="221"/>
      <c r="AG927" s="221"/>
      <c r="AH927" s="221"/>
      <c r="AI927" s="221"/>
      <c r="AN927" s="221"/>
      <c r="AP927" s="218"/>
    </row>
    <row r="928" spans="1:42">
      <c r="A928" s="221"/>
      <c r="B928" s="221"/>
      <c r="C928" s="221"/>
      <c r="D928" s="221"/>
      <c r="E928" s="221"/>
      <c r="F928" s="221"/>
      <c r="G928" s="221"/>
      <c r="H928" s="221"/>
      <c r="I928" s="221"/>
      <c r="J928" s="221"/>
      <c r="K928" s="221"/>
      <c r="L928" s="221"/>
      <c r="M928" s="221"/>
      <c r="N928" s="243"/>
      <c r="O928" s="221"/>
      <c r="P928" s="221"/>
      <c r="Q928" s="221"/>
      <c r="R928" s="221"/>
      <c r="S928" s="221"/>
      <c r="T928" s="221"/>
      <c r="U928" s="221"/>
      <c r="V928" s="221"/>
      <c r="W928" s="221"/>
      <c r="X928" s="221"/>
      <c r="Y928" s="221"/>
      <c r="Z928" s="221"/>
      <c r="AA928" s="221"/>
      <c r="AB928" s="237"/>
      <c r="AC928" s="221"/>
      <c r="AD928" s="221"/>
      <c r="AE928" s="221"/>
      <c r="AF928" s="221"/>
      <c r="AG928" s="221"/>
      <c r="AH928" s="221"/>
      <c r="AI928" s="221"/>
      <c r="AN928" s="221"/>
      <c r="AP928" s="218"/>
    </row>
    <row r="929" spans="1:42">
      <c r="A929" s="221"/>
      <c r="B929" s="221"/>
      <c r="C929" s="221"/>
      <c r="D929" s="221"/>
      <c r="E929" s="221"/>
      <c r="F929" s="221"/>
      <c r="G929" s="221"/>
      <c r="H929" s="221"/>
      <c r="I929" s="221"/>
      <c r="J929" s="221"/>
      <c r="K929" s="221"/>
      <c r="L929" s="221"/>
      <c r="M929" s="221"/>
      <c r="N929" s="243"/>
      <c r="O929" s="221"/>
      <c r="P929" s="221"/>
      <c r="Q929" s="221"/>
      <c r="R929" s="221"/>
      <c r="S929" s="221"/>
      <c r="T929" s="221"/>
      <c r="U929" s="221"/>
      <c r="V929" s="221"/>
      <c r="W929" s="221"/>
      <c r="X929" s="221"/>
      <c r="Y929" s="221"/>
      <c r="Z929" s="221"/>
      <c r="AA929" s="221"/>
      <c r="AB929" s="237"/>
      <c r="AC929" s="221"/>
      <c r="AD929" s="221"/>
      <c r="AE929" s="221"/>
      <c r="AF929" s="221"/>
      <c r="AG929" s="221"/>
      <c r="AH929" s="221"/>
      <c r="AI929" s="221"/>
      <c r="AN929" s="221"/>
      <c r="AP929" s="218"/>
    </row>
    <row r="930" spans="1:42">
      <c r="A930" s="221"/>
      <c r="B930" s="221"/>
      <c r="C930" s="221"/>
      <c r="D930" s="221"/>
      <c r="E930" s="221"/>
      <c r="F930" s="221"/>
      <c r="G930" s="221"/>
      <c r="H930" s="221"/>
      <c r="I930" s="221"/>
      <c r="J930" s="221"/>
      <c r="K930" s="221"/>
      <c r="L930" s="221"/>
      <c r="M930" s="221"/>
      <c r="N930" s="243"/>
      <c r="O930" s="221"/>
      <c r="P930" s="221"/>
      <c r="Q930" s="221"/>
      <c r="R930" s="221"/>
      <c r="S930" s="221"/>
      <c r="T930" s="221"/>
      <c r="U930" s="221"/>
      <c r="V930" s="221"/>
      <c r="W930" s="221"/>
      <c r="X930" s="221"/>
      <c r="Y930" s="221"/>
      <c r="Z930" s="221"/>
      <c r="AA930" s="221"/>
      <c r="AB930" s="237"/>
      <c r="AC930" s="221"/>
      <c r="AD930" s="221"/>
      <c r="AE930" s="221"/>
      <c r="AF930" s="221"/>
      <c r="AG930" s="221"/>
      <c r="AH930" s="221"/>
      <c r="AI930" s="221"/>
      <c r="AN930" s="221"/>
      <c r="AP930" s="218"/>
    </row>
    <row r="931" spans="1:42">
      <c r="A931" s="221"/>
      <c r="B931" s="221"/>
      <c r="C931" s="221"/>
      <c r="D931" s="221"/>
      <c r="E931" s="221"/>
      <c r="F931" s="221"/>
      <c r="G931" s="221"/>
      <c r="H931" s="221"/>
      <c r="I931" s="221"/>
      <c r="J931" s="221"/>
      <c r="K931" s="221"/>
      <c r="L931" s="221"/>
      <c r="M931" s="221"/>
      <c r="N931" s="243"/>
      <c r="O931" s="221"/>
      <c r="P931" s="221"/>
      <c r="Q931" s="221"/>
      <c r="R931" s="221"/>
      <c r="S931" s="221"/>
      <c r="T931" s="221"/>
      <c r="U931" s="221"/>
      <c r="V931" s="221"/>
      <c r="W931" s="221"/>
      <c r="X931" s="221"/>
      <c r="Y931" s="221"/>
      <c r="Z931" s="221"/>
      <c r="AA931" s="221"/>
      <c r="AB931" s="237"/>
      <c r="AC931" s="221"/>
      <c r="AD931" s="221"/>
      <c r="AE931" s="221"/>
      <c r="AF931" s="221"/>
      <c r="AG931" s="221"/>
      <c r="AH931" s="221"/>
      <c r="AI931" s="221"/>
      <c r="AN931" s="221"/>
      <c r="AP931" s="218"/>
    </row>
    <row r="932" spans="1:42">
      <c r="A932" s="221"/>
      <c r="B932" s="221"/>
      <c r="C932" s="221"/>
      <c r="D932" s="221"/>
      <c r="E932" s="221"/>
      <c r="F932" s="221"/>
      <c r="G932" s="221"/>
      <c r="H932" s="221"/>
      <c r="I932" s="221"/>
      <c r="J932" s="221"/>
      <c r="K932" s="221"/>
      <c r="L932" s="221"/>
      <c r="M932" s="221"/>
      <c r="N932" s="243"/>
      <c r="O932" s="221"/>
      <c r="P932" s="221"/>
      <c r="Q932" s="221"/>
      <c r="R932" s="221"/>
      <c r="S932" s="221"/>
      <c r="T932" s="221"/>
      <c r="U932" s="221"/>
      <c r="V932" s="221"/>
      <c r="W932" s="221"/>
      <c r="X932" s="221"/>
      <c r="Y932" s="221"/>
      <c r="Z932" s="221"/>
      <c r="AA932" s="221"/>
      <c r="AB932" s="237"/>
      <c r="AC932" s="221"/>
      <c r="AD932" s="221"/>
      <c r="AE932" s="221"/>
      <c r="AF932" s="221"/>
      <c r="AG932" s="221"/>
      <c r="AH932" s="221"/>
      <c r="AI932" s="221"/>
      <c r="AN932" s="221"/>
      <c r="AP932" s="218"/>
    </row>
    <row r="933" spans="1:42">
      <c r="A933" s="221"/>
      <c r="B933" s="221"/>
      <c r="C933" s="221"/>
      <c r="D933" s="221"/>
      <c r="E933" s="221"/>
      <c r="F933" s="221"/>
      <c r="G933" s="221"/>
      <c r="H933" s="221"/>
      <c r="I933" s="221"/>
      <c r="J933" s="221"/>
      <c r="K933" s="221"/>
      <c r="L933" s="221"/>
      <c r="M933" s="221"/>
      <c r="N933" s="243"/>
      <c r="O933" s="221"/>
      <c r="P933" s="221"/>
      <c r="Q933" s="221"/>
      <c r="R933" s="221"/>
      <c r="S933" s="221"/>
      <c r="T933" s="221"/>
      <c r="U933" s="221"/>
      <c r="V933" s="221"/>
      <c r="W933" s="221"/>
      <c r="X933" s="221"/>
      <c r="Y933" s="221"/>
      <c r="Z933" s="221"/>
      <c r="AA933" s="221"/>
      <c r="AB933" s="237"/>
      <c r="AC933" s="221"/>
      <c r="AD933" s="221"/>
      <c r="AE933" s="221"/>
      <c r="AF933" s="221"/>
      <c r="AG933" s="221"/>
      <c r="AH933" s="221"/>
      <c r="AI933" s="221"/>
      <c r="AN933" s="221"/>
      <c r="AP933" s="218"/>
    </row>
    <row r="934" spans="1:42">
      <c r="A934" s="221"/>
      <c r="B934" s="221"/>
      <c r="C934" s="221"/>
      <c r="D934" s="221"/>
      <c r="E934" s="221"/>
      <c r="F934" s="221"/>
      <c r="G934" s="221"/>
      <c r="H934" s="221"/>
      <c r="I934" s="221"/>
      <c r="J934" s="221"/>
      <c r="K934" s="221"/>
      <c r="L934" s="221"/>
      <c r="M934" s="221"/>
      <c r="N934" s="243"/>
      <c r="O934" s="221"/>
      <c r="P934" s="221"/>
      <c r="Q934" s="221"/>
      <c r="R934" s="221"/>
      <c r="S934" s="221"/>
      <c r="T934" s="221"/>
      <c r="U934" s="221"/>
      <c r="V934" s="221"/>
      <c r="W934" s="221"/>
      <c r="X934" s="221"/>
      <c r="Y934" s="221"/>
      <c r="Z934" s="221"/>
      <c r="AA934" s="221"/>
      <c r="AB934" s="237"/>
      <c r="AC934" s="221"/>
      <c r="AD934" s="221"/>
      <c r="AE934" s="221"/>
      <c r="AF934" s="221"/>
      <c r="AG934" s="221"/>
      <c r="AH934" s="221"/>
      <c r="AI934" s="221"/>
      <c r="AN934" s="221"/>
      <c r="AP934" s="218"/>
    </row>
    <row r="935" spans="1:42">
      <c r="A935" s="221"/>
      <c r="B935" s="221"/>
      <c r="C935" s="221"/>
      <c r="D935" s="221"/>
      <c r="E935" s="221"/>
      <c r="F935" s="221"/>
      <c r="G935" s="221"/>
      <c r="H935" s="221"/>
      <c r="I935" s="221"/>
      <c r="J935" s="221"/>
      <c r="K935" s="221"/>
      <c r="L935" s="221"/>
      <c r="M935" s="221"/>
      <c r="N935" s="243"/>
      <c r="O935" s="221"/>
      <c r="P935" s="221"/>
      <c r="Q935" s="221"/>
      <c r="R935" s="221"/>
      <c r="S935" s="221"/>
      <c r="T935" s="221"/>
      <c r="U935" s="221"/>
      <c r="V935" s="221"/>
      <c r="W935" s="221"/>
      <c r="X935" s="221"/>
      <c r="Y935" s="221"/>
      <c r="Z935" s="221"/>
      <c r="AA935" s="221"/>
      <c r="AB935" s="237"/>
      <c r="AC935" s="221"/>
      <c r="AD935" s="221"/>
      <c r="AE935" s="221"/>
      <c r="AF935" s="221"/>
      <c r="AG935" s="221"/>
      <c r="AH935" s="221"/>
      <c r="AI935" s="221"/>
      <c r="AN935" s="221"/>
      <c r="AP935" s="218"/>
    </row>
    <row r="936" spans="1:42">
      <c r="A936" s="221"/>
      <c r="B936" s="221"/>
      <c r="C936" s="221"/>
      <c r="D936" s="221"/>
      <c r="E936" s="221"/>
      <c r="F936" s="221"/>
      <c r="G936" s="221"/>
      <c r="H936" s="221"/>
      <c r="I936" s="221"/>
      <c r="J936" s="221"/>
      <c r="K936" s="221"/>
      <c r="L936" s="221"/>
      <c r="M936" s="221"/>
      <c r="N936" s="243"/>
      <c r="O936" s="221"/>
      <c r="P936" s="221"/>
      <c r="Q936" s="221"/>
      <c r="R936" s="221"/>
      <c r="S936" s="221"/>
      <c r="T936" s="221"/>
      <c r="U936" s="221"/>
      <c r="V936" s="221"/>
      <c r="W936" s="221"/>
      <c r="X936" s="221"/>
      <c r="Y936" s="221"/>
      <c r="Z936" s="221"/>
      <c r="AA936" s="221"/>
      <c r="AB936" s="237"/>
      <c r="AC936" s="221"/>
      <c r="AD936" s="221"/>
      <c r="AE936" s="221"/>
      <c r="AF936" s="221"/>
      <c r="AG936" s="221"/>
      <c r="AH936" s="221"/>
      <c r="AI936" s="221"/>
      <c r="AN936" s="221"/>
      <c r="AP936" s="218"/>
    </row>
    <row r="937" spans="1:42">
      <c r="A937" s="221"/>
      <c r="B937" s="221"/>
      <c r="C937" s="221"/>
      <c r="D937" s="221"/>
      <c r="E937" s="221"/>
      <c r="F937" s="221"/>
      <c r="G937" s="221"/>
      <c r="H937" s="221"/>
      <c r="I937" s="221"/>
      <c r="J937" s="221"/>
      <c r="K937" s="221"/>
      <c r="L937" s="221"/>
      <c r="M937" s="221"/>
      <c r="N937" s="243"/>
      <c r="O937" s="221"/>
      <c r="P937" s="221"/>
      <c r="Q937" s="221"/>
      <c r="R937" s="221"/>
      <c r="S937" s="221"/>
      <c r="T937" s="221"/>
      <c r="U937" s="221"/>
      <c r="V937" s="221"/>
      <c r="W937" s="221"/>
      <c r="X937" s="221"/>
      <c r="Y937" s="221"/>
      <c r="Z937" s="221"/>
      <c r="AA937" s="221"/>
      <c r="AB937" s="237"/>
      <c r="AC937" s="221"/>
      <c r="AD937" s="221"/>
      <c r="AE937" s="221"/>
      <c r="AF937" s="221"/>
      <c r="AG937" s="221"/>
      <c r="AH937" s="221"/>
      <c r="AI937" s="221"/>
      <c r="AN937" s="221"/>
      <c r="AP937" s="218"/>
    </row>
    <row r="938" spans="1:42">
      <c r="A938" s="221"/>
      <c r="B938" s="221"/>
      <c r="C938" s="221"/>
      <c r="D938" s="221"/>
      <c r="E938" s="221"/>
      <c r="F938" s="221"/>
      <c r="G938" s="221"/>
      <c r="H938" s="221"/>
      <c r="I938" s="221"/>
      <c r="J938" s="221"/>
      <c r="K938" s="221"/>
      <c r="L938" s="221"/>
      <c r="M938" s="221"/>
      <c r="N938" s="243"/>
      <c r="O938" s="221"/>
      <c r="P938" s="221"/>
      <c r="Q938" s="221"/>
      <c r="R938" s="221"/>
      <c r="S938" s="221"/>
      <c r="T938" s="221"/>
      <c r="U938" s="221"/>
      <c r="V938" s="221"/>
      <c r="W938" s="221"/>
      <c r="X938" s="221"/>
      <c r="Y938" s="221"/>
      <c r="Z938" s="221"/>
      <c r="AA938" s="221"/>
      <c r="AB938" s="237"/>
      <c r="AC938" s="221"/>
      <c r="AD938" s="221"/>
      <c r="AE938" s="221"/>
      <c r="AF938" s="221"/>
      <c r="AG938" s="221"/>
      <c r="AH938" s="221"/>
      <c r="AI938" s="221"/>
      <c r="AN938" s="221"/>
      <c r="AP938" s="218"/>
    </row>
    <row r="939" spans="1:42">
      <c r="A939" s="221"/>
      <c r="B939" s="221"/>
      <c r="C939" s="221"/>
      <c r="D939" s="221"/>
      <c r="E939" s="221"/>
      <c r="F939" s="221"/>
      <c r="G939" s="221"/>
      <c r="H939" s="221"/>
      <c r="I939" s="221"/>
      <c r="J939" s="221"/>
      <c r="K939" s="221"/>
      <c r="L939" s="221"/>
      <c r="M939" s="221"/>
      <c r="N939" s="243"/>
      <c r="O939" s="221"/>
      <c r="P939" s="221"/>
      <c r="Q939" s="221"/>
      <c r="R939" s="221"/>
      <c r="S939" s="221"/>
      <c r="T939" s="221"/>
      <c r="U939" s="221"/>
      <c r="V939" s="221"/>
      <c r="W939" s="221"/>
      <c r="X939" s="221"/>
      <c r="Y939" s="221"/>
      <c r="Z939" s="221"/>
      <c r="AA939" s="221"/>
      <c r="AB939" s="237"/>
      <c r="AC939" s="221"/>
      <c r="AD939" s="221"/>
      <c r="AE939" s="221"/>
      <c r="AF939" s="221"/>
      <c r="AG939" s="221"/>
      <c r="AH939" s="221"/>
      <c r="AI939" s="221"/>
      <c r="AN939" s="221"/>
      <c r="AP939" s="218"/>
    </row>
    <row r="940" spans="1:42">
      <c r="A940" s="221"/>
      <c r="B940" s="221"/>
      <c r="C940" s="221"/>
      <c r="D940" s="221"/>
      <c r="E940" s="221"/>
      <c r="F940" s="221"/>
      <c r="G940" s="221"/>
      <c r="H940" s="221"/>
      <c r="I940" s="221"/>
      <c r="J940" s="221"/>
      <c r="K940" s="221"/>
      <c r="L940" s="221"/>
      <c r="M940" s="221"/>
      <c r="N940" s="243"/>
      <c r="O940" s="221"/>
      <c r="P940" s="221"/>
      <c r="Q940" s="221"/>
      <c r="R940" s="221"/>
      <c r="S940" s="221"/>
      <c r="T940" s="221"/>
      <c r="U940" s="221"/>
      <c r="V940" s="221"/>
      <c r="W940" s="221"/>
      <c r="X940" s="221"/>
      <c r="Y940" s="221"/>
      <c r="Z940" s="221"/>
      <c r="AA940" s="221"/>
      <c r="AB940" s="237"/>
      <c r="AC940" s="221"/>
      <c r="AD940" s="221"/>
      <c r="AE940" s="221"/>
      <c r="AF940" s="221"/>
      <c r="AG940" s="221"/>
      <c r="AH940" s="221"/>
      <c r="AI940" s="221"/>
      <c r="AN940" s="221"/>
      <c r="AP940" s="218"/>
    </row>
    <row r="941" spans="1:42">
      <c r="A941" s="221"/>
      <c r="B941" s="221"/>
      <c r="C941" s="221"/>
      <c r="D941" s="221"/>
      <c r="E941" s="221"/>
      <c r="F941" s="221"/>
      <c r="G941" s="221"/>
      <c r="H941" s="221"/>
      <c r="I941" s="221"/>
      <c r="J941" s="221"/>
      <c r="K941" s="221"/>
      <c r="L941" s="221"/>
      <c r="M941" s="221"/>
      <c r="N941" s="243"/>
      <c r="O941" s="221"/>
      <c r="P941" s="221"/>
      <c r="Q941" s="221"/>
      <c r="R941" s="221"/>
      <c r="S941" s="221"/>
      <c r="T941" s="221"/>
      <c r="U941" s="221"/>
      <c r="V941" s="221"/>
      <c r="W941" s="221"/>
      <c r="X941" s="221"/>
      <c r="Y941" s="221"/>
      <c r="Z941" s="221"/>
      <c r="AA941" s="221"/>
      <c r="AB941" s="237"/>
      <c r="AC941" s="221"/>
      <c r="AD941" s="221"/>
      <c r="AE941" s="221"/>
      <c r="AF941" s="221"/>
      <c r="AG941" s="221"/>
      <c r="AH941" s="221"/>
      <c r="AI941" s="221"/>
      <c r="AN941" s="221"/>
      <c r="AP941" s="218"/>
    </row>
    <row r="942" spans="1:42">
      <c r="A942" s="221"/>
      <c r="B942" s="221"/>
      <c r="C942" s="221"/>
      <c r="D942" s="221"/>
      <c r="E942" s="221"/>
      <c r="F942" s="221"/>
      <c r="G942" s="221"/>
      <c r="H942" s="221"/>
      <c r="I942" s="221"/>
      <c r="J942" s="221"/>
      <c r="K942" s="221"/>
      <c r="L942" s="221"/>
      <c r="M942" s="221"/>
      <c r="N942" s="243"/>
      <c r="O942" s="221"/>
      <c r="P942" s="221"/>
      <c r="Q942" s="221"/>
      <c r="R942" s="221"/>
      <c r="S942" s="221"/>
      <c r="T942" s="221"/>
      <c r="U942" s="221"/>
      <c r="V942" s="221"/>
      <c r="W942" s="221"/>
      <c r="X942" s="221"/>
      <c r="Y942" s="221"/>
      <c r="Z942" s="221"/>
      <c r="AA942" s="221"/>
      <c r="AB942" s="237"/>
      <c r="AC942" s="221"/>
      <c r="AD942" s="221"/>
      <c r="AE942" s="221"/>
      <c r="AF942" s="221"/>
      <c r="AG942" s="221"/>
      <c r="AH942" s="221"/>
      <c r="AI942" s="221"/>
      <c r="AN942" s="221"/>
      <c r="AP942" s="218"/>
    </row>
    <row r="943" spans="1:42">
      <c r="A943" s="221"/>
      <c r="B943" s="221"/>
      <c r="C943" s="221"/>
      <c r="D943" s="221"/>
      <c r="E943" s="221"/>
      <c r="F943" s="221"/>
      <c r="G943" s="221"/>
      <c r="H943" s="221"/>
      <c r="I943" s="221"/>
      <c r="J943" s="221"/>
      <c r="K943" s="221"/>
      <c r="L943" s="221"/>
      <c r="M943" s="221"/>
      <c r="N943" s="243"/>
      <c r="O943" s="221"/>
      <c r="P943" s="221"/>
      <c r="Q943" s="221"/>
      <c r="R943" s="221"/>
      <c r="S943" s="221"/>
      <c r="T943" s="221"/>
      <c r="U943" s="221"/>
      <c r="V943" s="221"/>
      <c r="W943" s="221"/>
      <c r="X943" s="221"/>
      <c r="Y943" s="221"/>
      <c r="Z943" s="221"/>
      <c r="AA943" s="221"/>
      <c r="AB943" s="237"/>
      <c r="AC943" s="221"/>
      <c r="AD943" s="221"/>
      <c r="AE943" s="221"/>
      <c r="AF943" s="221"/>
      <c r="AG943" s="221"/>
      <c r="AH943" s="221"/>
      <c r="AI943" s="221"/>
      <c r="AN943" s="221"/>
      <c r="AP943" s="218"/>
    </row>
    <row r="944" spans="1:42">
      <c r="A944" s="221"/>
      <c r="B944" s="221"/>
      <c r="C944" s="221"/>
      <c r="D944" s="221"/>
      <c r="E944" s="221"/>
      <c r="F944" s="221"/>
      <c r="G944" s="221"/>
      <c r="H944" s="221"/>
      <c r="I944" s="221"/>
      <c r="J944" s="221"/>
      <c r="K944" s="221"/>
      <c r="L944" s="221"/>
      <c r="M944" s="221"/>
      <c r="N944" s="243"/>
      <c r="O944" s="221"/>
      <c r="P944" s="221"/>
      <c r="Q944" s="221"/>
      <c r="R944" s="221"/>
      <c r="S944" s="221"/>
      <c r="T944" s="221"/>
      <c r="U944" s="221"/>
      <c r="V944" s="221"/>
      <c r="W944" s="221"/>
      <c r="X944" s="221"/>
      <c r="Y944" s="221"/>
      <c r="Z944" s="221"/>
      <c r="AA944" s="221"/>
      <c r="AB944" s="237"/>
      <c r="AC944" s="221"/>
      <c r="AD944" s="221"/>
      <c r="AE944" s="221"/>
      <c r="AF944" s="221"/>
      <c r="AG944" s="221"/>
      <c r="AH944" s="221"/>
      <c r="AI944" s="221"/>
      <c r="AN944" s="221"/>
      <c r="AP944" s="218"/>
    </row>
    <row r="945" spans="1:42">
      <c r="A945" s="221"/>
      <c r="B945" s="221"/>
      <c r="C945" s="221"/>
      <c r="D945" s="221"/>
      <c r="E945" s="221"/>
      <c r="F945" s="221"/>
      <c r="G945" s="221"/>
      <c r="H945" s="221"/>
      <c r="I945" s="221"/>
      <c r="J945" s="221"/>
      <c r="K945" s="221"/>
      <c r="L945" s="221"/>
      <c r="M945" s="221"/>
      <c r="N945" s="243"/>
      <c r="O945" s="221"/>
      <c r="P945" s="221"/>
      <c r="Q945" s="221"/>
      <c r="R945" s="221"/>
      <c r="S945" s="221"/>
      <c r="T945" s="221"/>
      <c r="U945" s="221"/>
      <c r="V945" s="221"/>
      <c r="W945" s="221"/>
      <c r="X945" s="221"/>
      <c r="Y945" s="221"/>
      <c r="Z945" s="221"/>
      <c r="AA945" s="221"/>
      <c r="AB945" s="237"/>
      <c r="AC945" s="221"/>
      <c r="AD945" s="221"/>
      <c r="AE945" s="221"/>
      <c r="AF945" s="221"/>
      <c r="AG945" s="221"/>
      <c r="AH945" s="221"/>
      <c r="AI945" s="221"/>
      <c r="AN945" s="221"/>
      <c r="AP945" s="218"/>
    </row>
    <row r="946" spans="1:42">
      <c r="A946" s="221"/>
      <c r="B946" s="221"/>
      <c r="C946" s="221"/>
      <c r="D946" s="221"/>
      <c r="E946" s="221"/>
      <c r="F946" s="221"/>
      <c r="G946" s="221"/>
      <c r="H946" s="221"/>
      <c r="I946" s="221"/>
      <c r="J946" s="221"/>
      <c r="K946" s="221"/>
      <c r="L946" s="221"/>
      <c r="M946" s="221"/>
      <c r="N946" s="243"/>
      <c r="O946" s="221"/>
      <c r="P946" s="221"/>
      <c r="Q946" s="221"/>
      <c r="R946" s="221"/>
      <c r="S946" s="221"/>
      <c r="T946" s="221"/>
      <c r="U946" s="221"/>
      <c r="V946" s="221"/>
      <c r="W946" s="221"/>
      <c r="X946" s="221"/>
      <c r="Y946" s="221"/>
      <c r="Z946" s="221"/>
      <c r="AA946" s="221"/>
      <c r="AB946" s="237"/>
      <c r="AC946" s="221"/>
      <c r="AD946" s="221"/>
      <c r="AE946" s="221"/>
      <c r="AF946" s="221"/>
      <c r="AG946" s="221"/>
      <c r="AH946" s="221"/>
      <c r="AI946" s="221"/>
      <c r="AN946" s="221"/>
      <c r="AP946" s="218"/>
    </row>
    <row r="947" spans="1:42">
      <c r="A947" s="221"/>
      <c r="B947" s="221"/>
      <c r="C947" s="221"/>
      <c r="D947" s="221"/>
      <c r="E947" s="221"/>
      <c r="F947" s="221"/>
      <c r="G947" s="221"/>
      <c r="H947" s="221"/>
      <c r="I947" s="221"/>
      <c r="J947" s="221"/>
      <c r="K947" s="221"/>
      <c r="L947" s="221"/>
      <c r="M947" s="221"/>
      <c r="N947" s="243"/>
      <c r="O947" s="221"/>
      <c r="P947" s="221"/>
      <c r="Q947" s="221"/>
      <c r="R947" s="221"/>
      <c r="S947" s="221"/>
      <c r="T947" s="221"/>
      <c r="U947" s="221"/>
      <c r="V947" s="221"/>
      <c r="W947" s="221"/>
      <c r="X947" s="221"/>
      <c r="Y947" s="221"/>
      <c r="Z947" s="221"/>
      <c r="AA947" s="221"/>
      <c r="AB947" s="237"/>
      <c r="AC947" s="221"/>
      <c r="AD947" s="221"/>
      <c r="AE947" s="221"/>
      <c r="AF947" s="221"/>
      <c r="AG947" s="221"/>
      <c r="AH947" s="221"/>
      <c r="AI947" s="221"/>
      <c r="AN947" s="221"/>
      <c r="AP947" s="218"/>
    </row>
    <row r="948" spans="1:42">
      <c r="A948" s="221"/>
      <c r="B948" s="221"/>
      <c r="C948" s="221"/>
      <c r="D948" s="221"/>
      <c r="E948" s="221"/>
      <c r="F948" s="221"/>
      <c r="G948" s="221"/>
      <c r="H948" s="221"/>
      <c r="I948" s="221"/>
      <c r="J948" s="221"/>
      <c r="K948" s="221"/>
      <c r="L948" s="221"/>
      <c r="M948" s="221"/>
      <c r="N948" s="243"/>
      <c r="O948" s="221"/>
      <c r="P948" s="221"/>
      <c r="Q948" s="221"/>
      <c r="R948" s="221"/>
      <c r="S948" s="221"/>
      <c r="T948" s="221"/>
      <c r="U948" s="221"/>
      <c r="V948" s="221"/>
      <c r="W948" s="221"/>
      <c r="X948" s="221"/>
      <c r="Y948" s="221"/>
      <c r="Z948" s="221"/>
      <c r="AA948" s="221"/>
      <c r="AB948" s="237"/>
      <c r="AC948" s="221"/>
      <c r="AD948" s="221"/>
      <c r="AE948" s="221"/>
      <c r="AF948" s="221"/>
      <c r="AG948" s="221"/>
      <c r="AH948" s="221"/>
      <c r="AI948" s="221"/>
      <c r="AN948" s="221"/>
      <c r="AP948" s="218"/>
    </row>
    <row r="949" spans="1:42">
      <c r="A949" s="221"/>
      <c r="B949" s="221"/>
      <c r="C949" s="221"/>
      <c r="D949" s="221"/>
      <c r="E949" s="221"/>
      <c r="F949" s="221"/>
      <c r="G949" s="221"/>
      <c r="H949" s="221"/>
      <c r="I949" s="221"/>
      <c r="J949" s="221"/>
      <c r="K949" s="221"/>
      <c r="L949" s="221"/>
      <c r="M949" s="221"/>
      <c r="N949" s="243"/>
      <c r="O949" s="221"/>
      <c r="P949" s="221"/>
      <c r="Q949" s="221"/>
      <c r="R949" s="221"/>
      <c r="S949" s="221"/>
      <c r="T949" s="221"/>
      <c r="U949" s="221"/>
      <c r="V949" s="221"/>
      <c r="W949" s="221"/>
      <c r="X949" s="221"/>
      <c r="Y949" s="221"/>
      <c r="Z949" s="221"/>
      <c r="AA949" s="221"/>
      <c r="AB949" s="237"/>
      <c r="AC949" s="221"/>
      <c r="AD949" s="221"/>
      <c r="AE949" s="221"/>
      <c r="AF949" s="221"/>
      <c r="AG949" s="221"/>
      <c r="AH949" s="221"/>
      <c r="AI949" s="221"/>
      <c r="AN949" s="221"/>
      <c r="AP949" s="218"/>
    </row>
    <row r="950" spans="1:42">
      <c r="A950" s="221"/>
      <c r="B950" s="221"/>
      <c r="C950" s="221"/>
      <c r="D950" s="221"/>
      <c r="E950" s="221"/>
      <c r="F950" s="221"/>
      <c r="G950" s="221"/>
      <c r="H950" s="221"/>
      <c r="I950" s="221"/>
      <c r="J950" s="221"/>
      <c r="K950" s="221"/>
      <c r="L950" s="221"/>
      <c r="M950" s="221"/>
      <c r="N950" s="243"/>
      <c r="O950" s="221"/>
      <c r="P950" s="221"/>
      <c r="Q950" s="221"/>
      <c r="R950" s="221"/>
      <c r="S950" s="221"/>
      <c r="T950" s="221"/>
      <c r="U950" s="221"/>
      <c r="V950" s="221"/>
      <c r="W950" s="221"/>
      <c r="X950" s="221"/>
      <c r="Y950" s="221"/>
      <c r="Z950" s="221"/>
      <c r="AA950" s="221"/>
      <c r="AB950" s="237"/>
      <c r="AC950" s="221"/>
      <c r="AD950" s="221"/>
      <c r="AE950" s="221"/>
      <c r="AF950" s="221"/>
      <c r="AG950" s="221"/>
      <c r="AH950" s="221"/>
      <c r="AI950" s="221"/>
      <c r="AN950" s="221"/>
      <c r="AP950" s="218"/>
    </row>
    <row r="951" spans="1:42">
      <c r="A951" s="221"/>
      <c r="B951" s="221"/>
      <c r="C951" s="221"/>
      <c r="D951" s="221"/>
      <c r="E951" s="221"/>
      <c r="F951" s="221"/>
      <c r="G951" s="221"/>
      <c r="H951" s="221"/>
      <c r="I951" s="221"/>
      <c r="J951" s="221"/>
      <c r="K951" s="221"/>
      <c r="L951" s="221"/>
      <c r="M951" s="221"/>
      <c r="N951" s="243"/>
      <c r="O951" s="221"/>
      <c r="P951" s="221"/>
      <c r="Q951" s="221"/>
      <c r="R951" s="221"/>
      <c r="S951" s="221"/>
      <c r="T951" s="221"/>
      <c r="U951" s="221"/>
      <c r="V951" s="221"/>
      <c r="W951" s="221"/>
      <c r="X951" s="221"/>
      <c r="Y951" s="221"/>
      <c r="Z951" s="221"/>
      <c r="AA951" s="221"/>
      <c r="AB951" s="237"/>
      <c r="AC951" s="221"/>
      <c r="AD951" s="221"/>
      <c r="AE951" s="221"/>
      <c r="AF951" s="221"/>
      <c r="AG951" s="221"/>
      <c r="AH951" s="221"/>
      <c r="AI951" s="221"/>
      <c r="AN951" s="221"/>
      <c r="AP951" s="218"/>
    </row>
    <row r="952" spans="1:42">
      <c r="A952" s="221"/>
      <c r="B952" s="221"/>
      <c r="C952" s="221"/>
      <c r="D952" s="221"/>
      <c r="E952" s="221"/>
      <c r="F952" s="221"/>
      <c r="G952" s="221"/>
      <c r="H952" s="221"/>
      <c r="I952" s="221"/>
      <c r="J952" s="221"/>
      <c r="K952" s="221"/>
      <c r="L952" s="221"/>
      <c r="M952" s="221"/>
      <c r="N952" s="243"/>
      <c r="O952" s="221"/>
      <c r="P952" s="221"/>
      <c r="Q952" s="221"/>
      <c r="R952" s="221"/>
      <c r="S952" s="221"/>
      <c r="T952" s="221"/>
      <c r="U952" s="221"/>
      <c r="V952" s="221"/>
      <c r="W952" s="221"/>
      <c r="X952" s="221"/>
      <c r="Y952" s="221"/>
      <c r="Z952" s="221"/>
      <c r="AA952" s="221"/>
      <c r="AB952" s="237"/>
      <c r="AC952" s="221"/>
      <c r="AD952" s="221"/>
      <c r="AE952" s="221"/>
      <c r="AF952" s="221"/>
      <c r="AG952" s="221"/>
      <c r="AH952" s="221"/>
      <c r="AI952" s="221"/>
      <c r="AN952" s="221"/>
      <c r="AP952" s="218"/>
    </row>
    <row r="953" spans="1:42">
      <c r="A953" s="221"/>
      <c r="B953" s="221"/>
      <c r="C953" s="221"/>
      <c r="D953" s="221"/>
      <c r="E953" s="221"/>
      <c r="F953" s="221"/>
      <c r="G953" s="221"/>
      <c r="H953" s="221"/>
      <c r="I953" s="221"/>
      <c r="J953" s="221"/>
      <c r="K953" s="221"/>
      <c r="L953" s="221"/>
      <c r="M953" s="221"/>
      <c r="N953" s="243"/>
      <c r="O953" s="221"/>
      <c r="P953" s="221"/>
      <c r="Q953" s="221"/>
      <c r="R953" s="221"/>
      <c r="S953" s="221"/>
      <c r="T953" s="221"/>
      <c r="U953" s="221"/>
      <c r="V953" s="221"/>
      <c r="W953" s="221"/>
      <c r="X953" s="221"/>
      <c r="Y953" s="221"/>
      <c r="Z953" s="221"/>
      <c r="AA953" s="221"/>
      <c r="AB953" s="237"/>
      <c r="AC953" s="221"/>
      <c r="AD953" s="221"/>
      <c r="AE953" s="221"/>
      <c r="AF953" s="221"/>
      <c r="AG953" s="221"/>
      <c r="AH953" s="221"/>
      <c r="AI953" s="221"/>
      <c r="AN953" s="221"/>
      <c r="AP953" s="218"/>
    </row>
    <row r="954" spans="1:42">
      <c r="A954" s="221"/>
      <c r="B954" s="221"/>
      <c r="C954" s="221"/>
      <c r="D954" s="221"/>
      <c r="E954" s="221"/>
      <c r="F954" s="221"/>
      <c r="G954" s="221"/>
      <c r="H954" s="221"/>
      <c r="I954" s="221"/>
      <c r="J954" s="221"/>
      <c r="K954" s="221"/>
      <c r="L954" s="221"/>
      <c r="M954" s="221"/>
      <c r="N954" s="243"/>
      <c r="O954" s="221"/>
      <c r="P954" s="221"/>
      <c r="Q954" s="221"/>
      <c r="R954" s="221"/>
      <c r="S954" s="221"/>
      <c r="T954" s="221"/>
      <c r="U954" s="221"/>
      <c r="V954" s="221"/>
      <c r="W954" s="221"/>
      <c r="X954" s="221"/>
      <c r="Y954" s="221"/>
      <c r="Z954" s="221"/>
      <c r="AA954" s="221"/>
      <c r="AB954" s="237"/>
      <c r="AC954" s="221"/>
      <c r="AD954" s="221"/>
      <c r="AE954" s="221"/>
      <c r="AF954" s="221"/>
      <c r="AG954" s="221"/>
      <c r="AH954" s="221"/>
      <c r="AI954" s="221"/>
      <c r="AN954" s="221"/>
      <c r="AP954" s="218"/>
    </row>
    <row r="955" spans="1:42">
      <c r="A955" s="221"/>
      <c r="B955" s="221"/>
      <c r="C955" s="221"/>
      <c r="D955" s="221"/>
      <c r="E955" s="221"/>
      <c r="F955" s="221"/>
      <c r="G955" s="221"/>
      <c r="H955" s="221"/>
      <c r="I955" s="221"/>
      <c r="J955" s="221"/>
      <c r="K955" s="221"/>
      <c r="L955" s="221"/>
      <c r="M955" s="221"/>
      <c r="N955" s="243"/>
      <c r="O955" s="221"/>
      <c r="P955" s="221"/>
      <c r="Q955" s="221"/>
      <c r="R955" s="221"/>
      <c r="S955" s="221"/>
      <c r="T955" s="221"/>
      <c r="U955" s="221"/>
      <c r="V955" s="221"/>
      <c r="W955" s="221"/>
      <c r="X955" s="221"/>
      <c r="Y955" s="221"/>
      <c r="Z955" s="221"/>
      <c r="AA955" s="221"/>
      <c r="AB955" s="237"/>
      <c r="AC955" s="221"/>
      <c r="AD955" s="221"/>
      <c r="AE955" s="221"/>
      <c r="AF955" s="221"/>
      <c r="AG955" s="221"/>
      <c r="AH955" s="221"/>
      <c r="AI955" s="221"/>
      <c r="AN955" s="221"/>
      <c r="AP955" s="218"/>
    </row>
    <row r="956" spans="1:42">
      <c r="A956" s="221"/>
      <c r="B956" s="221"/>
      <c r="C956" s="221"/>
      <c r="D956" s="221"/>
      <c r="E956" s="221"/>
      <c r="F956" s="221"/>
      <c r="G956" s="221"/>
      <c r="H956" s="221"/>
      <c r="I956" s="221"/>
      <c r="J956" s="221"/>
      <c r="K956" s="221"/>
      <c r="L956" s="221"/>
      <c r="M956" s="221"/>
      <c r="N956" s="243"/>
      <c r="O956" s="221"/>
      <c r="P956" s="221"/>
      <c r="Q956" s="221"/>
      <c r="R956" s="221"/>
      <c r="S956" s="221"/>
      <c r="T956" s="221"/>
      <c r="U956" s="221"/>
      <c r="V956" s="221"/>
      <c r="W956" s="221"/>
      <c r="X956" s="221"/>
      <c r="Y956" s="221"/>
      <c r="Z956" s="221"/>
      <c r="AA956" s="221"/>
      <c r="AB956" s="237"/>
      <c r="AC956" s="221"/>
      <c r="AD956" s="221"/>
      <c r="AE956" s="221"/>
      <c r="AF956" s="221"/>
      <c r="AG956" s="221"/>
      <c r="AH956" s="221"/>
      <c r="AI956" s="221"/>
      <c r="AN956" s="221"/>
      <c r="AP956" s="218"/>
    </row>
    <row r="957" spans="1:42">
      <c r="A957" s="221"/>
      <c r="B957" s="221"/>
      <c r="C957" s="221"/>
      <c r="D957" s="221"/>
      <c r="E957" s="221"/>
      <c r="F957" s="221"/>
      <c r="G957" s="221"/>
      <c r="H957" s="221"/>
      <c r="I957" s="221"/>
      <c r="J957" s="221"/>
      <c r="K957" s="221"/>
      <c r="L957" s="221"/>
      <c r="M957" s="221"/>
      <c r="N957" s="243"/>
      <c r="O957" s="221"/>
      <c r="P957" s="221"/>
      <c r="Q957" s="221"/>
      <c r="R957" s="221"/>
      <c r="S957" s="221"/>
      <c r="T957" s="221"/>
      <c r="U957" s="221"/>
      <c r="V957" s="221"/>
      <c r="W957" s="221"/>
      <c r="X957" s="221"/>
      <c r="Y957" s="221"/>
      <c r="Z957" s="221"/>
      <c r="AA957" s="221"/>
      <c r="AB957" s="237"/>
      <c r="AC957" s="221"/>
      <c r="AD957" s="221"/>
      <c r="AE957" s="221"/>
      <c r="AF957" s="221"/>
      <c r="AG957" s="221"/>
      <c r="AH957" s="221"/>
      <c r="AI957" s="221"/>
      <c r="AN957" s="221"/>
      <c r="AP957" s="218"/>
    </row>
    <row r="958" spans="1:42">
      <c r="A958" s="221"/>
      <c r="B958" s="221"/>
      <c r="C958" s="221"/>
      <c r="D958" s="221"/>
      <c r="E958" s="221"/>
      <c r="F958" s="221"/>
      <c r="G958" s="221"/>
      <c r="H958" s="221"/>
      <c r="I958" s="221"/>
      <c r="J958" s="221"/>
      <c r="K958" s="221"/>
      <c r="L958" s="221"/>
      <c r="M958" s="221"/>
      <c r="N958" s="243"/>
      <c r="O958" s="221"/>
      <c r="P958" s="221"/>
      <c r="Q958" s="221"/>
      <c r="R958" s="221"/>
      <c r="S958" s="221"/>
      <c r="T958" s="221"/>
      <c r="U958" s="221"/>
      <c r="V958" s="221"/>
      <c r="W958" s="221"/>
      <c r="X958" s="221"/>
      <c r="Y958" s="221"/>
      <c r="Z958" s="221"/>
      <c r="AA958" s="221"/>
      <c r="AB958" s="237"/>
      <c r="AC958" s="221"/>
      <c r="AD958" s="221"/>
      <c r="AE958" s="221"/>
      <c r="AF958" s="221"/>
      <c r="AG958" s="221"/>
      <c r="AH958" s="221"/>
      <c r="AI958" s="221"/>
      <c r="AN958" s="221"/>
      <c r="AP958" s="218"/>
    </row>
    <row r="959" spans="1:42">
      <c r="A959" s="221"/>
      <c r="B959" s="221"/>
      <c r="C959" s="221"/>
      <c r="D959" s="221"/>
      <c r="E959" s="221"/>
      <c r="F959" s="221"/>
      <c r="G959" s="221"/>
      <c r="H959" s="221"/>
      <c r="I959" s="221"/>
      <c r="J959" s="221"/>
      <c r="K959" s="221"/>
      <c r="L959" s="221"/>
      <c r="M959" s="221"/>
      <c r="N959" s="243"/>
      <c r="O959" s="221"/>
      <c r="P959" s="221"/>
      <c r="Q959" s="221"/>
      <c r="R959" s="221"/>
      <c r="S959" s="221"/>
      <c r="T959" s="221"/>
      <c r="U959" s="221"/>
      <c r="V959" s="221"/>
      <c r="W959" s="221"/>
      <c r="X959" s="221"/>
      <c r="Y959" s="221"/>
      <c r="Z959" s="221"/>
      <c r="AA959" s="221"/>
      <c r="AB959" s="237"/>
      <c r="AC959" s="221"/>
      <c r="AD959" s="221"/>
      <c r="AE959" s="221"/>
      <c r="AF959" s="221"/>
      <c r="AG959" s="221"/>
      <c r="AH959" s="221"/>
      <c r="AI959" s="221"/>
      <c r="AN959" s="221"/>
      <c r="AP959" s="218"/>
    </row>
    <row r="960" spans="1:42">
      <c r="A960" s="221"/>
      <c r="B960" s="221"/>
      <c r="C960" s="221"/>
      <c r="D960" s="221"/>
      <c r="E960" s="221"/>
      <c r="F960" s="221"/>
      <c r="G960" s="221"/>
      <c r="H960" s="221"/>
      <c r="I960" s="221"/>
      <c r="J960" s="221"/>
      <c r="K960" s="221"/>
      <c r="L960" s="221"/>
      <c r="M960" s="221"/>
      <c r="N960" s="243"/>
      <c r="O960" s="221"/>
      <c r="P960" s="221"/>
      <c r="Q960" s="221"/>
      <c r="R960" s="221"/>
      <c r="S960" s="221"/>
      <c r="T960" s="221"/>
      <c r="U960" s="221"/>
      <c r="V960" s="221"/>
      <c r="W960" s="221"/>
      <c r="X960" s="221"/>
      <c r="Y960" s="221"/>
      <c r="Z960" s="221"/>
      <c r="AA960" s="221"/>
      <c r="AB960" s="237"/>
      <c r="AC960" s="221"/>
      <c r="AD960" s="221"/>
      <c r="AE960" s="221"/>
      <c r="AF960" s="221"/>
      <c r="AG960" s="221"/>
      <c r="AH960" s="221"/>
      <c r="AI960" s="221"/>
      <c r="AN960" s="221"/>
      <c r="AP960" s="218"/>
    </row>
    <row r="961" spans="1:42">
      <c r="A961" s="221"/>
      <c r="B961" s="221"/>
      <c r="C961" s="221"/>
      <c r="D961" s="221"/>
      <c r="E961" s="221"/>
      <c r="F961" s="221"/>
      <c r="G961" s="221"/>
      <c r="H961" s="221"/>
      <c r="I961" s="221"/>
      <c r="J961" s="221"/>
      <c r="K961" s="221"/>
      <c r="L961" s="221"/>
      <c r="M961" s="221"/>
      <c r="N961" s="243"/>
      <c r="O961" s="221"/>
      <c r="P961" s="221"/>
      <c r="Q961" s="221"/>
      <c r="R961" s="221"/>
      <c r="S961" s="221"/>
      <c r="T961" s="221"/>
      <c r="U961" s="221"/>
      <c r="V961" s="221"/>
      <c r="W961" s="221"/>
      <c r="X961" s="221"/>
      <c r="Y961" s="221"/>
      <c r="Z961" s="221"/>
      <c r="AA961" s="221"/>
      <c r="AB961" s="237"/>
      <c r="AC961" s="221"/>
      <c r="AD961" s="221"/>
      <c r="AE961" s="221"/>
      <c r="AF961" s="221"/>
      <c r="AG961" s="221"/>
      <c r="AH961" s="221"/>
      <c r="AI961" s="221"/>
      <c r="AN961" s="221"/>
      <c r="AP961" s="218"/>
    </row>
    <row r="962" spans="1:42">
      <c r="A962" s="221"/>
      <c r="B962" s="221"/>
      <c r="C962" s="221"/>
      <c r="D962" s="221"/>
      <c r="E962" s="221"/>
      <c r="F962" s="221"/>
      <c r="G962" s="221"/>
      <c r="H962" s="221"/>
      <c r="I962" s="221"/>
      <c r="J962" s="221"/>
      <c r="K962" s="221"/>
      <c r="L962" s="221"/>
      <c r="M962" s="221"/>
      <c r="N962" s="243"/>
      <c r="O962" s="221"/>
      <c r="P962" s="221"/>
      <c r="Q962" s="221"/>
      <c r="R962" s="221"/>
      <c r="S962" s="221"/>
      <c r="T962" s="221"/>
      <c r="U962" s="221"/>
      <c r="V962" s="221"/>
      <c r="W962" s="221"/>
      <c r="X962" s="221"/>
      <c r="Y962" s="221"/>
      <c r="Z962" s="221"/>
      <c r="AA962" s="221"/>
      <c r="AB962" s="237"/>
      <c r="AC962" s="221"/>
      <c r="AD962" s="221"/>
      <c r="AE962" s="221"/>
      <c r="AF962" s="221"/>
      <c r="AG962" s="221"/>
      <c r="AH962" s="221"/>
      <c r="AI962" s="221"/>
      <c r="AN962" s="221"/>
      <c r="AP962" s="218"/>
    </row>
    <row r="963" spans="1:42">
      <c r="A963" s="221"/>
      <c r="B963" s="221"/>
      <c r="C963" s="221"/>
      <c r="D963" s="221"/>
      <c r="E963" s="221"/>
      <c r="F963" s="221"/>
      <c r="G963" s="221"/>
      <c r="H963" s="221"/>
      <c r="I963" s="221"/>
      <c r="J963" s="221"/>
      <c r="K963" s="221"/>
      <c r="L963" s="221"/>
      <c r="M963" s="221"/>
      <c r="N963" s="243"/>
      <c r="O963" s="221"/>
      <c r="P963" s="221"/>
      <c r="Q963" s="221"/>
      <c r="R963" s="221"/>
      <c r="S963" s="221"/>
      <c r="T963" s="221"/>
      <c r="U963" s="221"/>
      <c r="V963" s="221"/>
      <c r="W963" s="221"/>
      <c r="X963" s="221"/>
      <c r="Y963" s="221"/>
      <c r="Z963" s="221"/>
      <c r="AA963" s="221"/>
      <c r="AB963" s="237"/>
      <c r="AC963" s="221"/>
      <c r="AD963" s="221"/>
      <c r="AE963" s="221"/>
      <c r="AF963" s="221"/>
      <c r="AG963" s="221"/>
      <c r="AH963" s="221"/>
      <c r="AI963" s="221"/>
      <c r="AN963" s="221"/>
      <c r="AP963" s="218"/>
    </row>
    <row r="964" spans="1:42">
      <c r="A964" s="221"/>
      <c r="B964" s="221"/>
      <c r="C964" s="221"/>
      <c r="D964" s="221"/>
      <c r="E964" s="221"/>
      <c r="F964" s="221"/>
      <c r="G964" s="221"/>
      <c r="H964" s="221"/>
      <c r="I964" s="221"/>
      <c r="J964" s="221"/>
      <c r="K964" s="221"/>
      <c r="L964" s="221"/>
      <c r="M964" s="221"/>
      <c r="N964" s="243"/>
      <c r="O964" s="221"/>
      <c r="P964" s="221"/>
      <c r="Q964" s="221"/>
      <c r="R964" s="221"/>
      <c r="S964" s="221"/>
      <c r="T964" s="221"/>
      <c r="U964" s="221"/>
      <c r="V964" s="221"/>
      <c r="W964" s="221"/>
      <c r="X964" s="221"/>
      <c r="Y964" s="221"/>
      <c r="Z964" s="221"/>
      <c r="AA964" s="221"/>
      <c r="AB964" s="237"/>
      <c r="AC964" s="221"/>
      <c r="AD964" s="221"/>
      <c r="AE964" s="221"/>
      <c r="AF964" s="221"/>
      <c r="AG964" s="221"/>
      <c r="AH964" s="221"/>
      <c r="AI964" s="221"/>
      <c r="AN964" s="221"/>
      <c r="AP964" s="218"/>
    </row>
    <row r="965" spans="1:42">
      <c r="A965" s="221"/>
      <c r="B965" s="221"/>
      <c r="C965" s="221"/>
      <c r="D965" s="221"/>
      <c r="E965" s="221"/>
      <c r="F965" s="221"/>
      <c r="G965" s="221"/>
      <c r="H965" s="221"/>
      <c r="I965" s="221"/>
      <c r="J965" s="221"/>
      <c r="K965" s="221"/>
      <c r="L965" s="221"/>
      <c r="M965" s="221"/>
      <c r="N965" s="243"/>
      <c r="O965" s="221"/>
      <c r="P965" s="221"/>
      <c r="Q965" s="221"/>
      <c r="R965" s="221"/>
      <c r="S965" s="221"/>
      <c r="T965" s="221"/>
      <c r="U965" s="221"/>
      <c r="V965" s="221"/>
      <c r="W965" s="221"/>
      <c r="X965" s="221"/>
      <c r="Y965" s="221"/>
      <c r="Z965" s="221"/>
      <c r="AA965" s="221"/>
      <c r="AB965" s="237"/>
      <c r="AC965" s="221"/>
      <c r="AD965" s="221"/>
      <c r="AE965" s="221"/>
      <c r="AF965" s="221"/>
      <c r="AG965" s="221"/>
      <c r="AH965" s="221"/>
      <c r="AI965" s="221"/>
      <c r="AN965" s="221"/>
      <c r="AP965" s="218"/>
    </row>
    <row r="966" spans="1:42">
      <c r="A966" s="221"/>
      <c r="B966" s="221"/>
      <c r="C966" s="221"/>
      <c r="D966" s="221"/>
      <c r="E966" s="221"/>
      <c r="F966" s="221"/>
      <c r="G966" s="221"/>
      <c r="H966" s="221"/>
      <c r="I966" s="221"/>
      <c r="J966" s="221"/>
      <c r="K966" s="221"/>
      <c r="L966" s="221"/>
      <c r="M966" s="221"/>
      <c r="N966" s="243"/>
      <c r="O966" s="221"/>
      <c r="P966" s="221"/>
      <c r="Q966" s="221"/>
      <c r="R966" s="221"/>
      <c r="S966" s="221"/>
      <c r="T966" s="221"/>
      <c r="U966" s="221"/>
      <c r="V966" s="221"/>
      <c r="W966" s="221"/>
      <c r="X966" s="221"/>
      <c r="Y966" s="221"/>
      <c r="Z966" s="221"/>
      <c r="AA966" s="221"/>
      <c r="AB966" s="237"/>
      <c r="AC966" s="221"/>
      <c r="AD966" s="221"/>
      <c r="AE966" s="221"/>
      <c r="AF966" s="221"/>
      <c r="AG966" s="221"/>
      <c r="AH966" s="221"/>
      <c r="AI966" s="221"/>
      <c r="AN966" s="221"/>
      <c r="AP966" s="218"/>
    </row>
    <row r="967" spans="1:42">
      <c r="A967" s="221"/>
      <c r="B967" s="221"/>
      <c r="C967" s="221"/>
      <c r="D967" s="221"/>
      <c r="E967" s="221"/>
      <c r="F967" s="221"/>
      <c r="G967" s="221"/>
      <c r="H967" s="221"/>
      <c r="I967" s="221"/>
      <c r="J967" s="221"/>
      <c r="K967" s="221"/>
      <c r="L967" s="221"/>
      <c r="M967" s="221"/>
      <c r="N967" s="243"/>
      <c r="O967" s="221"/>
      <c r="P967" s="221"/>
      <c r="Q967" s="221"/>
      <c r="R967" s="221"/>
      <c r="S967" s="221"/>
      <c r="T967" s="221"/>
      <c r="U967" s="221"/>
      <c r="V967" s="221"/>
      <c r="W967" s="221"/>
      <c r="X967" s="221"/>
      <c r="Y967" s="221"/>
      <c r="Z967" s="221"/>
      <c r="AA967" s="221"/>
      <c r="AB967" s="237"/>
      <c r="AC967" s="221"/>
      <c r="AD967" s="221"/>
      <c r="AE967" s="221"/>
      <c r="AF967" s="221"/>
      <c r="AG967" s="221"/>
      <c r="AH967" s="221"/>
      <c r="AI967" s="221"/>
      <c r="AN967" s="221"/>
      <c r="AP967" s="218"/>
    </row>
    <row r="968" spans="1:42">
      <c r="A968" s="221"/>
      <c r="B968" s="221"/>
      <c r="C968" s="221"/>
      <c r="D968" s="221"/>
      <c r="E968" s="221"/>
      <c r="F968" s="221"/>
      <c r="G968" s="221"/>
      <c r="H968" s="221"/>
      <c r="I968" s="221"/>
      <c r="J968" s="221"/>
      <c r="K968" s="221"/>
      <c r="L968" s="221"/>
      <c r="M968" s="221"/>
      <c r="N968" s="243"/>
      <c r="O968" s="221"/>
      <c r="P968" s="221"/>
      <c r="Q968" s="221"/>
      <c r="R968" s="221"/>
      <c r="S968" s="221"/>
      <c r="T968" s="221"/>
      <c r="U968" s="221"/>
      <c r="V968" s="221"/>
      <c r="W968" s="221"/>
      <c r="X968" s="221"/>
      <c r="Y968" s="221"/>
      <c r="Z968" s="221"/>
      <c r="AA968" s="221"/>
      <c r="AB968" s="237"/>
      <c r="AC968" s="221"/>
      <c r="AD968" s="221"/>
      <c r="AE968" s="221"/>
      <c r="AF968" s="221"/>
      <c r="AG968" s="221"/>
      <c r="AH968" s="221"/>
      <c r="AI968" s="221"/>
      <c r="AN968" s="221"/>
      <c r="AP968" s="218"/>
    </row>
    <row r="969" spans="1:42">
      <c r="A969" s="221"/>
      <c r="B969" s="221"/>
      <c r="C969" s="221"/>
      <c r="D969" s="221"/>
      <c r="E969" s="221"/>
      <c r="F969" s="221"/>
      <c r="G969" s="221"/>
      <c r="H969" s="221"/>
      <c r="I969" s="221"/>
      <c r="J969" s="221"/>
      <c r="K969" s="221"/>
      <c r="L969" s="221"/>
      <c r="M969" s="221"/>
      <c r="N969" s="243"/>
      <c r="O969" s="221"/>
      <c r="P969" s="221"/>
      <c r="Q969" s="221"/>
      <c r="R969" s="221"/>
      <c r="S969" s="221"/>
      <c r="T969" s="221"/>
      <c r="U969" s="221"/>
      <c r="V969" s="221"/>
      <c r="W969" s="221"/>
      <c r="X969" s="221"/>
      <c r="Y969" s="221"/>
      <c r="Z969" s="221"/>
      <c r="AA969" s="221"/>
      <c r="AB969" s="237"/>
      <c r="AC969" s="221"/>
      <c r="AD969" s="221"/>
      <c r="AE969" s="221"/>
      <c r="AF969" s="221"/>
      <c r="AG969" s="221"/>
      <c r="AH969" s="221"/>
      <c r="AI969" s="221"/>
      <c r="AN969" s="221"/>
      <c r="AP969" s="218"/>
    </row>
    <row r="970" spans="1:42">
      <c r="A970" s="221"/>
      <c r="B970" s="221"/>
      <c r="C970" s="221"/>
      <c r="D970" s="221"/>
      <c r="E970" s="221"/>
      <c r="F970" s="221"/>
      <c r="G970" s="221"/>
      <c r="H970" s="221"/>
      <c r="I970" s="221"/>
      <c r="J970" s="221"/>
      <c r="K970" s="221"/>
      <c r="L970" s="221"/>
      <c r="M970" s="221"/>
      <c r="N970" s="243"/>
      <c r="O970" s="221"/>
      <c r="P970" s="221"/>
      <c r="Q970" s="221"/>
      <c r="R970" s="221"/>
      <c r="S970" s="221"/>
      <c r="T970" s="221"/>
      <c r="U970" s="221"/>
      <c r="V970" s="221"/>
      <c r="W970" s="221"/>
      <c r="X970" s="221"/>
      <c r="Y970" s="221"/>
      <c r="Z970" s="221"/>
      <c r="AA970" s="221"/>
      <c r="AB970" s="237"/>
      <c r="AC970" s="221"/>
      <c r="AD970" s="221"/>
      <c r="AE970" s="221"/>
      <c r="AF970" s="221"/>
      <c r="AG970" s="221"/>
      <c r="AH970" s="221"/>
      <c r="AI970" s="221"/>
      <c r="AN970" s="221"/>
      <c r="AP970" s="218"/>
    </row>
    <row r="971" spans="1:42">
      <c r="A971" s="221"/>
      <c r="B971" s="221"/>
      <c r="C971" s="221"/>
      <c r="D971" s="221"/>
      <c r="E971" s="221"/>
      <c r="F971" s="221"/>
      <c r="G971" s="221"/>
      <c r="H971" s="221"/>
      <c r="I971" s="221"/>
      <c r="J971" s="221"/>
      <c r="K971" s="221"/>
      <c r="L971" s="221"/>
      <c r="M971" s="221"/>
      <c r="N971" s="243"/>
      <c r="O971" s="221"/>
      <c r="P971" s="221"/>
      <c r="Q971" s="221"/>
      <c r="R971" s="221"/>
      <c r="S971" s="221"/>
      <c r="T971" s="221"/>
      <c r="U971" s="221"/>
      <c r="V971" s="221"/>
      <c r="W971" s="221"/>
      <c r="X971" s="221"/>
      <c r="Y971" s="221"/>
      <c r="Z971" s="221"/>
      <c r="AA971" s="221"/>
      <c r="AB971" s="237"/>
      <c r="AC971" s="221"/>
      <c r="AD971" s="221"/>
      <c r="AE971" s="221"/>
      <c r="AF971" s="221"/>
      <c r="AG971" s="221"/>
      <c r="AH971" s="221"/>
      <c r="AI971" s="221"/>
      <c r="AN971" s="221"/>
      <c r="AP971" s="218"/>
    </row>
    <row r="972" spans="1:42">
      <c r="A972" s="221"/>
      <c r="B972" s="221"/>
      <c r="C972" s="221"/>
      <c r="D972" s="221"/>
      <c r="E972" s="221"/>
      <c r="F972" s="221"/>
      <c r="G972" s="221"/>
      <c r="H972" s="221"/>
      <c r="I972" s="221"/>
      <c r="J972" s="221"/>
      <c r="K972" s="221"/>
      <c r="L972" s="221"/>
      <c r="M972" s="221"/>
      <c r="N972" s="243"/>
      <c r="O972" s="221"/>
      <c r="P972" s="221"/>
      <c r="Q972" s="221"/>
      <c r="R972" s="221"/>
      <c r="S972" s="221"/>
      <c r="T972" s="221"/>
      <c r="U972" s="221"/>
      <c r="V972" s="221"/>
      <c r="W972" s="221"/>
      <c r="X972" s="221"/>
      <c r="Y972" s="221"/>
      <c r="Z972" s="221"/>
      <c r="AA972" s="221"/>
      <c r="AB972" s="237"/>
      <c r="AC972" s="221"/>
      <c r="AD972" s="221"/>
      <c r="AE972" s="221"/>
      <c r="AF972" s="221"/>
      <c r="AG972" s="221"/>
      <c r="AH972" s="221"/>
      <c r="AI972" s="221"/>
      <c r="AN972" s="221"/>
      <c r="AP972" s="218"/>
    </row>
    <row r="973" spans="1:42">
      <c r="A973" s="221"/>
      <c r="B973" s="221"/>
      <c r="C973" s="221"/>
      <c r="D973" s="221"/>
      <c r="E973" s="221"/>
      <c r="F973" s="221"/>
      <c r="G973" s="221"/>
      <c r="H973" s="221"/>
      <c r="I973" s="221"/>
      <c r="J973" s="221"/>
      <c r="K973" s="221"/>
      <c r="L973" s="221"/>
      <c r="M973" s="221"/>
      <c r="N973" s="243"/>
      <c r="O973" s="221"/>
      <c r="P973" s="221"/>
      <c r="Q973" s="221"/>
      <c r="R973" s="221"/>
      <c r="S973" s="221"/>
      <c r="T973" s="221"/>
      <c r="U973" s="221"/>
      <c r="V973" s="221"/>
      <c r="W973" s="221"/>
      <c r="X973" s="221"/>
      <c r="Y973" s="221"/>
      <c r="Z973" s="221"/>
      <c r="AA973" s="221"/>
      <c r="AB973" s="237"/>
      <c r="AC973" s="221"/>
      <c r="AD973" s="221"/>
      <c r="AE973" s="221"/>
      <c r="AF973" s="221"/>
      <c r="AG973" s="221"/>
      <c r="AH973" s="221"/>
      <c r="AI973" s="221"/>
      <c r="AN973" s="221"/>
      <c r="AP973" s="218"/>
    </row>
    <row r="974" spans="1:42">
      <c r="A974" s="221"/>
      <c r="B974" s="221"/>
      <c r="C974" s="221"/>
      <c r="D974" s="221"/>
      <c r="E974" s="221"/>
      <c r="F974" s="221"/>
      <c r="G974" s="221"/>
      <c r="H974" s="221"/>
      <c r="I974" s="221"/>
      <c r="J974" s="221"/>
      <c r="K974" s="221"/>
      <c r="L974" s="221"/>
      <c r="M974" s="221"/>
      <c r="N974" s="243"/>
      <c r="O974" s="221"/>
      <c r="P974" s="221"/>
      <c r="Q974" s="221"/>
      <c r="R974" s="221"/>
      <c r="S974" s="221"/>
      <c r="T974" s="221"/>
      <c r="U974" s="221"/>
      <c r="V974" s="221"/>
      <c r="W974" s="221"/>
      <c r="X974" s="221"/>
      <c r="Y974" s="221"/>
      <c r="Z974" s="221"/>
      <c r="AA974" s="221"/>
      <c r="AB974" s="237"/>
      <c r="AC974" s="221"/>
      <c r="AD974" s="221"/>
      <c r="AE974" s="221"/>
      <c r="AF974" s="221"/>
      <c r="AG974" s="221"/>
      <c r="AH974" s="221"/>
      <c r="AI974" s="221"/>
      <c r="AN974" s="221"/>
      <c r="AP974" s="218"/>
    </row>
    <row r="975" spans="1:42">
      <c r="A975" s="221"/>
      <c r="B975" s="221"/>
      <c r="C975" s="221"/>
      <c r="D975" s="221"/>
      <c r="E975" s="221"/>
      <c r="F975" s="221"/>
      <c r="G975" s="221"/>
      <c r="H975" s="221"/>
      <c r="I975" s="221"/>
      <c r="J975" s="221"/>
      <c r="K975" s="221"/>
      <c r="L975" s="221"/>
      <c r="M975" s="221"/>
      <c r="N975" s="243"/>
      <c r="O975" s="221"/>
      <c r="P975" s="221"/>
      <c r="Q975" s="221"/>
      <c r="R975" s="221"/>
      <c r="S975" s="221"/>
      <c r="T975" s="221"/>
      <c r="U975" s="221"/>
      <c r="V975" s="221"/>
      <c r="W975" s="221"/>
      <c r="X975" s="221"/>
      <c r="Y975" s="221"/>
      <c r="Z975" s="221"/>
      <c r="AA975" s="221"/>
      <c r="AB975" s="237"/>
      <c r="AC975" s="221"/>
      <c r="AD975" s="221"/>
      <c r="AE975" s="221"/>
      <c r="AF975" s="221"/>
      <c r="AG975" s="221"/>
      <c r="AH975" s="221"/>
      <c r="AI975" s="221"/>
      <c r="AN975" s="221"/>
      <c r="AP975" s="218"/>
    </row>
    <row r="976" spans="1:42">
      <c r="A976" s="221"/>
      <c r="B976" s="221"/>
      <c r="C976" s="221"/>
      <c r="D976" s="221"/>
      <c r="E976" s="221"/>
      <c r="F976" s="221"/>
      <c r="G976" s="221"/>
      <c r="H976" s="221"/>
      <c r="I976" s="221"/>
      <c r="J976" s="221"/>
      <c r="K976" s="221"/>
      <c r="L976" s="221"/>
      <c r="M976" s="221"/>
      <c r="N976" s="243"/>
      <c r="O976" s="221"/>
      <c r="P976" s="221"/>
      <c r="Q976" s="221"/>
      <c r="R976" s="221"/>
      <c r="S976" s="221"/>
      <c r="T976" s="221"/>
      <c r="U976" s="221"/>
      <c r="V976" s="221"/>
      <c r="W976" s="221"/>
      <c r="X976" s="221"/>
      <c r="Y976" s="221"/>
      <c r="Z976" s="221"/>
      <c r="AA976" s="221"/>
      <c r="AB976" s="237"/>
      <c r="AC976" s="221"/>
      <c r="AD976" s="221"/>
      <c r="AE976" s="221"/>
      <c r="AF976" s="221"/>
      <c r="AG976" s="221"/>
      <c r="AH976" s="221"/>
      <c r="AI976" s="221"/>
      <c r="AN976" s="221"/>
      <c r="AP976" s="218"/>
    </row>
    <row r="977" spans="1:42">
      <c r="A977" s="221"/>
      <c r="B977" s="221"/>
      <c r="C977" s="221"/>
      <c r="D977" s="221"/>
      <c r="E977" s="221"/>
      <c r="F977" s="221"/>
      <c r="G977" s="221"/>
      <c r="H977" s="221"/>
      <c r="I977" s="221"/>
      <c r="J977" s="221"/>
      <c r="K977" s="221"/>
      <c r="L977" s="221"/>
      <c r="M977" s="221"/>
      <c r="N977" s="243"/>
      <c r="O977" s="221"/>
      <c r="P977" s="221"/>
      <c r="Q977" s="221"/>
      <c r="R977" s="221"/>
      <c r="S977" s="221"/>
      <c r="T977" s="221"/>
      <c r="U977" s="221"/>
      <c r="V977" s="221"/>
      <c r="W977" s="221"/>
      <c r="X977" s="221"/>
      <c r="Y977" s="221"/>
      <c r="Z977" s="221"/>
      <c r="AA977" s="221"/>
      <c r="AB977" s="237"/>
      <c r="AC977" s="221"/>
      <c r="AD977" s="221"/>
      <c r="AE977" s="221"/>
      <c r="AF977" s="221"/>
      <c r="AG977" s="221"/>
      <c r="AH977" s="221"/>
      <c r="AI977" s="221"/>
      <c r="AN977" s="221"/>
      <c r="AP977" s="218"/>
    </row>
    <row r="978" spans="1:42">
      <c r="A978" s="221"/>
      <c r="B978" s="221"/>
      <c r="C978" s="221"/>
      <c r="D978" s="221"/>
      <c r="E978" s="221"/>
      <c r="F978" s="221"/>
      <c r="G978" s="221"/>
      <c r="H978" s="221"/>
      <c r="I978" s="221"/>
      <c r="J978" s="221"/>
      <c r="K978" s="221"/>
      <c r="L978" s="221"/>
      <c r="M978" s="221"/>
      <c r="N978" s="243"/>
      <c r="O978" s="221"/>
      <c r="P978" s="221"/>
      <c r="Q978" s="221"/>
      <c r="R978" s="221"/>
      <c r="S978" s="221"/>
      <c r="T978" s="221"/>
      <c r="U978" s="221"/>
      <c r="V978" s="221"/>
      <c r="W978" s="221"/>
      <c r="X978" s="221"/>
      <c r="Y978" s="221"/>
      <c r="Z978" s="221"/>
      <c r="AA978" s="221"/>
      <c r="AB978" s="237"/>
      <c r="AC978" s="221"/>
      <c r="AD978" s="221"/>
      <c r="AE978" s="221"/>
      <c r="AF978" s="221"/>
      <c r="AG978" s="221"/>
      <c r="AH978" s="221"/>
      <c r="AI978" s="221"/>
      <c r="AN978" s="221"/>
      <c r="AP978" s="218"/>
    </row>
    <row r="979" spans="1:42">
      <c r="A979" s="221"/>
      <c r="B979" s="221"/>
      <c r="C979" s="221"/>
      <c r="D979" s="221"/>
      <c r="E979" s="221"/>
      <c r="F979" s="221"/>
      <c r="G979" s="221"/>
      <c r="H979" s="221"/>
      <c r="I979" s="221"/>
      <c r="J979" s="221"/>
      <c r="K979" s="221"/>
      <c r="L979" s="221"/>
      <c r="M979" s="221"/>
      <c r="N979" s="243"/>
      <c r="O979" s="221"/>
      <c r="P979" s="221"/>
      <c r="Q979" s="221"/>
      <c r="R979" s="221"/>
      <c r="S979" s="221"/>
      <c r="T979" s="221"/>
      <c r="U979" s="221"/>
      <c r="V979" s="221"/>
      <c r="W979" s="221"/>
      <c r="X979" s="221"/>
      <c r="Y979" s="221"/>
      <c r="Z979" s="221"/>
      <c r="AA979" s="221"/>
      <c r="AB979" s="237"/>
      <c r="AC979" s="221"/>
      <c r="AD979" s="221"/>
      <c r="AE979" s="221"/>
      <c r="AF979" s="221"/>
      <c r="AG979" s="221"/>
      <c r="AH979" s="221"/>
      <c r="AI979" s="221"/>
      <c r="AN979" s="221"/>
      <c r="AP979" s="218"/>
    </row>
    <row r="980" spans="1:42">
      <c r="A980" s="221"/>
      <c r="B980" s="221"/>
      <c r="C980" s="221"/>
      <c r="D980" s="221"/>
      <c r="E980" s="221"/>
      <c r="F980" s="221"/>
      <c r="G980" s="221"/>
      <c r="H980" s="221"/>
      <c r="I980" s="221"/>
      <c r="J980" s="221"/>
      <c r="K980" s="221"/>
      <c r="L980" s="221"/>
      <c r="M980" s="221"/>
      <c r="N980" s="243"/>
      <c r="O980" s="221"/>
      <c r="P980" s="221"/>
      <c r="Q980" s="221"/>
      <c r="R980" s="221"/>
      <c r="S980" s="221"/>
      <c r="T980" s="221"/>
      <c r="U980" s="221"/>
      <c r="V980" s="221"/>
      <c r="W980" s="221"/>
      <c r="X980" s="221"/>
      <c r="Y980" s="221"/>
      <c r="Z980" s="221"/>
      <c r="AA980" s="221"/>
      <c r="AB980" s="237"/>
      <c r="AC980" s="221"/>
      <c r="AD980" s="221"/>
      <c r="AE980" s="221"/>
      <c r="AF980" s="221"/>
      <c r="AG980" s="221"/>
      <c r="AH980" s="221"/>
      <c r="AI980" s="221"/>
      <c r="AN980" s="221"/>
      <c r="AP980" s="218"/>
    </row>
    <row r="981" spans="1:42">
      <c r="A981" s="221"/>
      <c r="B981" s="221"/>
      <c r="C981" s="221"/>
      <c r="D981" s="221"/>
      <c r="E981" s="221"/>
      <c r="F981" s="221"/>
      <c r="G981" s="221"/>
      <c r="H981" s="221"/>
      <c r="I981" s="221"/>
      <c r="J981" s="221"/>
      <c r="K981" s="221"/>
      <c r="L981" s="221"/>
      <c r="M981" s="221"/>
      <c r="N981" s="243"/>
      <c r="O981" s="221"/>
      <c r="P981" s="221"/>
      <c r="Q981" s="221"/>
      <c r="R981" s="221"/>
      <c r="S981" s="221"/>
      <c r="T981" s="221"/>
      <c r="U981" s="221"/>
      <c r="V981" s="221"/>
      <c r="W981" s="221"/>
      <c r="X981" s="221"/>
      <c r="Y981" s="221"/>
      <c r="Z981" s="221"/>
      <c r="AA981" s="221"/>
      <c r="AB981" s="237"/>
      <c r="AC981" s="221"/>
      <c r="AD981" s="221"/>
      <c r="AE981" s="221"/>
      <c r="AF981" s="221"/>
      <c r="AG981" s="221"/>
      <c r="AH981" s="221"/>
      <c r="AI981" s="221"/>
      <c r="AN981" s="221"/>
      <c r="AP981" s="218"/>
    </row>
    <row r="982" spans="1:42">
      <c r="A982" s="221"/>
      <c r="B982" s="221"/>
      <c r="C982" s="221"/>
      <c r="D982" s="221"/>
      <c r="E982" s="221"/>
      <c r="F982" s="221"/>
      <c r="G982" s="221"/>
      <c r="H982" s="221"/>
      <c r="I982" s="221"/>
      <c r="J982" s="221"/>
      <c r="K982" s="221"/>
      <c r="L982" s="221"/>
      <c r="M982" s="221"/>
      <c r="N982" s="243"/>
      <c r="O982" s="221"/>
      <c r="P982" s="221"/>
      <c r="Q982" s="221"/>
      <c r="R982" s="221"/>
      <c r="S982" s="221"/>
      <c r="T982" s="221"/>
      <c r="U982" s="221"/>
      <c r="V982" s="221"/>
      <c r="W982" s="221"/>
      <c r="X982" s="221"/>
      <c r="Y982" s="221"/>
      <c r="Z982" s="221"/>
      <c r="AA982" s="221"/>
      <c r="AB982" s="237"/>
      <c r="AC982" s="221"/>
      <c r="AD982" s="221"/>
      <c r="AE982" s="221"/>
      <c r="AF982" s="221"/>
      <c r="AG982" s="221"/>
      <c r="AH982" s="221"/>
      <c r="AI982" s="221"/>
      <c r="AN982" s="221"/>
      <c r="AP982" s="218"/>
    </row>
    <row r="983" spans="1:42">
      <c r="A983" s="221"/>
      <c r="B983" s="221"/>
      <c r="C983" s="221"/>
      <c r="D983" s="221"/>
      <c r="E983" s="221"/>
      <c r="F983" s="221"/>
      <c r="G983" s="221"/>
      <c r="H983" s="221"/>
      <c r="I983" s="221"/>
      <c r="J983" s="221"/>
      <c r="K983" s="221"/>
      <c r="L983" s="221"/>
      <c r="M983" s="221"/>
      <c r="N983" s="243"/>
      <c r="O983" s="221"/>
      <c r="P983" s="221"/>
      <c r="Q983" s="221"/>
      <c r="R983" s="221"/>
      <c r="S983" s="221"/>
      <c r="T983" s="221"/>
      <c r="U983" s="221"/>
      <c r="V983" s="221"/>
      <c r="W983" s="221"/>
      <c r="X983" s="221"/>
      <c r="Y983" s="221"/>
      <c r="Z983" s="221"/>
      <c r="AA983" s="221"/>
      <c r="AB983" s="237"/>
      <c r="AC983" s="221"/>
      <c r="AD983" s="221"/>
      <c r="AE983" s="221"/>
      <c r="AF983" s="221"/>
      <c r="AG983" s="221"/>
      <c r="AH983" s="221"/>
      <c r="AI983" s="221"/>
      <c r="AN983" s="221"/>
      <c r="AP983" s="218"/>
    </row>
    <row r="984" spans="1:42">
      <c r="A984" s="221"/>
      <c r="B984" s="221"/>
      <c r="C984" s="221"/>
      <c r="D984" s="221"/>
      <c r="E984" s="221"/>
      <c r="F984" s="221"/>
      <c r="G984" s="221"/>
      <c r="H984" s="221"/>
      <c r="I984" s="221"/>
      <c r="J984" s="221"/>
      <c r="K984" s="221"/>
      <c r="L984" s="221"/>
      <c r="M984" s="221"/>
      <c r="N984" s="243"/>
      <c r="O984" s="221"/>
      <c r="P984" s="221"/>
      <c r="Q984" s="221"/>
      <c r="R984" s="221"/>
      <c r="S984" s="221"/>
      <c r="T984" s="221"/>
      <c r="U984" s="221"/>
      <c r="V984" s="221"/>
      <c r="W984" s="221"/>
      <c r="X984" s="221"/>
      <c r="Y984" s="221"/>
      <c r="Z984" s="221"/>
      <c r="AA984" s="221"/>
      <c r="AB984" s="237"/>
      <c r="AC984" s="221"/>
      <c r="AD984" s="221"/>
      <c r="AE984" s="221"/>
      <c r="AF984" s="221"/>
      <c r="AG984" s="221"/>
      <c r="AH984" s="221"/>
      <c r="AI984" s="221"/>
      <c r="AN984" s="221"/>
      <c r="AP984" s="218"/>
    </row>
    <row r="985" spans="1:42">
      <c r="A985" s="221"/>
      <c r="B985" s="221"/>
      <c r="C985" s="221"/>
      <c r="D985" s="221"/>
      <c r="E985" s="221"/>
      <c r="F985" s="221"/>
      <c r="G985" s="221"/>
      <c r="H985" s="221"/>
      <c r="I985" s="221"/>
      <c r="J985" s="221"/>
      <c r="K985" s="221"/>
      <c r="L985" s="221"/>
      <c r="M985" s="221"/>
      <c r="N985" s="243"/>
      <c r="O985" s="221"/>
      <c r="P985" s="221"/>
      <c r="Q985" s="221"/>
      <c r="R985" s="221"/>
      <c r="S985" s="221"/>
      <c r="T985" s="221"/>
      <c r="U985" s="221"/>
      <c r="V985" s="221"/>
      <c r="W985" s="221"/>
      <c r="X985" s="221"/>
      <c r="Y985" s="221"/>
      <c r="Z985" s="221"/>
      <c r="AA985" s="221"/>
      <c r="AB985" s="237"/>
      <c r="AC985" s="221"/>
      <c r="AD985" s="221"/>
      <c r="AE985" s="221"/>
      <c r="AF985" s="221"/>
      <c r="AG985" s="221"/>
      <c r="AH985" s="221"/>
      <c r="AI985" s="221"/>
      <c r="AN985" s="221"/>
      <c r="AP985" s="218"/>
    </row>
    <row r="986" spans="1:42">
      <c r="A986" s="221"/>
      <c r="B986" s="221"/>
      <c r="C986" s="221"/>
      <c r="D986" s="221"/>
      <c r="E986" s="221"/>
      <c r="F986" s="221"/>
      <c r="G986" s="221"/>
      <c r="H986" s="221"/>
      <c r="I986" s="221"/>
      <c r="J986" s="221"/>
      <c r="K986" s="221"/>
      <c r="L986" s="221"/>
      <c r="M986" s="221"/>
      <c r="N986" s="243"/>
      <c r="O986" s="221"/>
      <c r="P986" s="221"/>
      <c r="Q986" s="221"/>
      <c r="R986" s="221"/>
      <c r="S986" s="221"/>
      <c r="T986" s="221"/>
      <c r="U986" s="221"/>
      <c r="V986" s="221"/>
      <c r="W986" s="221"/>
      <c r="X986" s="221"/>
      <c r="Y986" s="221"/>
      <c r="Z986" s="221"/>
      <c r="AA986" s="221"/>
      <c r="AB986" s="237"/>
      <c r="AC986" s="221"/>
      <c r="AD986" s="221"/>
      <c r="AE986" s="221"/>
      <c r="AF986" s="221"/>
      <c r="AG986" s="221"/>
      <c r="AH986" s="221"/>
      <c r="AI986" s="221"/>
      <c r="AN986" s="221"/>
      <c r="AP986" s="218"/>
    </row>
    <row r="987" spans="1:42">
      <c r="A987" s="221"/>
      <c r="B987" s="221"/>
      <c r="C987" s="221"/>
      <c r="D987" s="221"/>
      <c r="E987" s="221"/>
      <c r="F987" s="221"/>
      <c r="G987" s="221"/>
      <c r="H987" s="221"/>
      <c r="I987" s="221"/>
      <c r="J987" s="221"/>
      <c r="K987" s="221"/>
      <c r="L987" s="221"/>
      <c r="M987" s="221"/>
      <c r="N987" s="243"/>
      <c r="O987" s="221"/>
      <c r="P987" s="221"/>
      <c r="Q987" s="221"/>
      <c r="R987" s="221"/>
      <c r="S987" s="221"/>
      <c r="T987" s="221"/>
      <c r="U987" s="221"/>
      <c r="V987" s="221"/>
      <c r="W987" s="221"/>
      <c r="X987" s="221"/>
      <c r="Y987" s="221"/>
      <c r="Z987" s="221"/>
      <c r="AA987" s="221"/>
      <c r="AB987" s="237"/>
      <c r="AC987" s="221"/>
      <c r="AD987" s="221"/>
      <c r="AE987" s="221"/>
      <c r="AF987" s="221"/>
      <c r="AG987" s="221"/>
      <c r="AH987" s="221"/>
      <c r="AI987" s="221"/>
      <c r="AN987" s="221"/>
      <c r="AP987" s="218"/>
    </row>
    <row r="988" spans="1:42">
      <c r="A988" s="221"/>
      <c r="B988" s="221"/>
      <c r="C988" s="221"/>
      <c r="D988" s="221"/>
      <c r="E988" s="221"/>
      <c r="F988" s="221"/>
      <c r="G988" s="221"/>
      <c r="H988" s="221"/>
      <c r="I988" s="221"/>
      <c r="J988" s="221"/>
      <c r="K988" s="221"/>
      <c r="L988" s="221"/>
      <c r="M988" s="221"/>
      <c r="N988" s="243"/>
      <c r="O988" s="221"/>
      <c r="P988" s="221"/>
      <c r="Q988" s="221"/>
      <c r="R988" s="221"/>
      <c r="S988" s="221"/>
      <c r="T988" s="221"/>
      <c r="U988" s="221"/>
      <c r="V988" s="221"/>
      <c r="W988" s="221"/>
      <c r="X988" s="221"/>
      <c r="Y988" s="221"/>
      <c r="Z988" s="221"/>
      <c r="AA988" s="221"/>
      <c r="AB988" s="237"/>
      <c r="AC988" s="221"/>
      <c r="AD988" s="221"/>
      <c r="AE988" s="221"/>
      <c r="AF988" s="221"/>
      <c r="AG988" s="221"/>
      <c r="AH988" s="221"/>
      <c r="AI988" s="221"/>
      <c r="AN988" s="221"/>
      <c r="AP988" s="218"/>
    </row>
    <row r="989" spans="1:42">
      <c r="A989" s="221"/>
      <c r="B989" s="221"/>
      <c r="C989" s="221"/>
      <c r="D989" s="221"/>
      <c r="E989" s="221"/>
      <c r="F989" s="221"/>
      <c r="G989" s="221"/>
      <c r="H989" s="221"/>
      <c r="I989" s="221"/>
      <c r="J989" s="221"/>
      <c r="K989" s="221"/>
      <c r="L989" s="221"/>
      <c r="M989" s="221"/>
      <c r="N989" s="243"/>
      <c r="O989" s="221"/>
      <c r="P989" s="221"/>
      <c r="Q989" s="221"/>
      <c r="R989" s="221"/>
      <c r="S989" s="221"/>
      <c r="T989" s="221"/>
      <c r="U989" s="221"/>
      <c r="V989" s="221"/>
      <c r="W989" s="221"/>
      <c r="X989" s="221"/>
      <c r="Y989" s="221"/>
      <c r="Z989" s="221"/>
      <c r="AA989" s="221"/>
      <c r="AB989" s="237"/>
      <c r="AC989" s="221"/>
      <c r="AD989" s="221"/>
      <c r="AE989" s="221"/>
      <c r="AF989" s="221"/>
      <c r="AG989" s="221"/>
      <c r="AH989" s="221"/>
      <c r="AI989" s="221"/>
      <c r="AN989" s="221"/>
      <c r="AP989" s="218"/>
    </row>
    <row r="990" spans="1:42">
      <c r="A990" s="221"/>
      <c r="B990" s="221"/>
      <c r="C990" s="221"/>
      <c r="D990" s="221"/>
      <c r="E990" s="221"/>
      <c r="F990" s="221"/>
      <c r="G990" s="221"/>
      <c r="H990" s="221"/>
      <c r="I990" s="221"/>
      <c r="J990" s="221"/>
      <c r="K990" s="221"/>
      <c r="L990" s="221"/>
      <c r="M990" s="221"/>
      <c r="N990" s="243"/>
      <c r="O990" s="221"/>
      <c r="P990" s="221"/>
      <c r="Q990" s="221"/>
      <c r="R990" s="221"/>
      <c r="S990" s="221"/>
      <c r="T990" s="221"/>
      <c r="U990" s="221"/>
      <c r="V990" s="221"/>
      <c r="W990" s="221"/>
      <c r="X990" s="221"/>
      <c r="Y990" s="221"/>
      <c r="Z990" s="221"/>
      <c r="AA990" s="221"/>
      <c r="AB990" s="237"/>
      <c r="AC990" s="221"/>
      <c r="AD990" s="221"/>
      <c r="AE990" s="221"/>
      <c r="AF990" s="221"/>
      <c r="AG990" s="221"/>
      <c r="AH990" s="221"/>
      <c r="AI990" s="221"/>
      <c r="AN990" s="221"/>
      <c r="AP990" s="218"/>
    </row>
    <row r="991" spans="1:42">
      <c r="A991" s="221"/>
      <c r="B991" s="221"/>
      <c r="C991" s="221"/>
      <c r="D991" s="221"/>
      <c r="E991" s="221"/>
      <c r="F991" s="221"/>
      <c r="G991" s="221"/>
      <c r="H991" s="221"/>
      <c r="I991" s="221"/>
      <c r="J991" s="221"/>
      <c r="K991" s="221"/>
      <c r="L991" s="221"/>
      <c r="M991" s="221"/>
      <c r="N991" s="243"/>
      <c r="O991" s="221"/>
      <c r="P991" s="221"/>
      <c r="Q991" s="221"/>
      <c r="R991" s="221"/>
      <c r="S991" s="221"/>
      <c r="T991" s="221"/>
      <c r="U991" s="221"/>
      <c r="V991" s="221"/>
      <c r="W991" s="221"/>
      <c r="X991" s="221"/>
      <c r="Y991" s="221"/>
      <c r="Z991" s="221"/>
      <c r="AA991" s="221"/>
      <c r="AB991" s="237"/>
      <c r="AC991" s="221"/>
      <c r="AD991" s="221"/>
      <c r="AE991" s="221"/>
      <c r="AF991" s="221"/>
      <c r="AG991" s="221"/>
      <c r="AH991" s="221"/>
      <c r="AI991" s="221"/>
      <c r="AN991" s="221"/>
      <c r="AP991" s="218"/>
    </row>
    <row r="992" spans="1:42">
      <c r="A992" s="221"/>
      <c r="B992" s="221"/>
      <c r="C992" s="221"/>
      <c r="D992" s="221"/>
      <c r="E992" s="221"/>
      <c r="F992" s="221"/>
      <c r="G992" s="221"/>
      <c r="H992" s="221"/>
      <c r="I992" s="221"/>
      <c r="J992" s="221"/>
      <c r="K992" s="221"/>
      <c r="L992" s="221"/>
      <c r="M992" s="221"/>
      <c r="N992" s="243"/>
      <c r="O992" s="221"/>
      <c r="P992" s="221"/>
      <c r="Q992" s="221"/>
      <c r="R992" s="221"/>
      <c r="S992" s="221"/>
      <c r="T992" s="221"/>
      <c r="U992" s="221"/>
      <c r="V992" s="221"/>
      <c r="W992" s="221"/>
      <c r="X992" s="221"/>
      <c r="Y992" s="221"/>
      <c r="Z992" s="221"/>
      <c r="AA992" s="221"/>
      <c r="AB992" s="237"/>
      <c r="AC992" s="221"/>
      <c r="AD992" s="221"/>
      <c r="AE992" s="221"/>
      <c r="AF992" s="221"/>
      <c r="AG992" s="221"/>
      <c r="AH992" s="221"/>
      <c r="AI992" s="221"/>
      <c r="AN992" s="221"/>
      <c r="AP992" s="218"/>
    </row>
    <row r="993" spans="1:42">
      <c r="A993" s="221"/>
      <c r="B993" s="221"/>
      <c r="C993" s="221"/>
      <c r="D993" s="221"/>
      <c r="E993" s="221"/>
      <c r="F993" s="221"/>
      <c r="G993" s="221"/>
      <c r="H993" s="221"/>
      <c r="I993" s="221"/>
      <c r="J993" s="221"/>
      <c r="K993" s="221"/>
      <c r="L993" s="221"/>
      <c r="M993" s="221"/>
      <c r="N993" s="243"/>
      <c r="O993" s="221"/>
      <c r="P993" s="221"/>
      <c r="Q993" s="221"/>
      <c r="R993" s="221"/>
      <c r="S993" s="221"/>
      <c r="T993" s="221"/>
      <c r="U993" s="221"/>
      <c r="V993" s="221"/>
      <c r="W993" s="221"/>
      <c r="X993" s="221"/>
      <c r="Y993" s="221"/>
      <c r="Z993" s="221"/>
      <c r="AA993" s="221"/>
      <c r="AB993" s="237"/>
      <c r="AC993" s="221"/>
      <c r="AD993" s="221"/>
      <c r="AE993" s="221"/>
      <c r="AF993" s="221"/>
      <c r="AG993" s="221"/>
      <c r="AH993" s="221"/>
      <c r="AI993" s="221"/>
      <c r="AN993" s="221"/>
      <c r="AP993" s="218"/>
    </row>
    <row r="994" spans="1:42">
      <c r="A994" s="221"/>
      <c r="B994" s="221"/>
      <c r="C994" s="221"/>
      <c r="D994" s="221"/>
      <c r="E994" s="221"/>
      <c r="F994" s="221"/>
      <c r="G994" s="221"/>
      <c r="H994" s="221"/>
      <c r="I994" s="221"/>
      <c r="J994" s="221"/>
      <c r="K994" s="221"/>
      <c r="L994" s="221"/>
      <c r="M994" s="221"/>
      <c r="N994" s="243"/>
      <c r="O994" s="221"/>
      <c r="P994" s="221"/>
      <c r="Q994" s="221"/>
      <c r="R994" s="221"/>
      <c r="S994" s="221"/>
      <c r="T994" s="221"/>
      <c r="U994" s="221"/>
      <c r="V994" s="221"/>
      <c r="W994" s="221"/>
      <c r="X994" s="221"/>
      <c r="Y994" s="221"/>
      <c r="Z994" s="221"/>
      <c r="AA994" s="221"/>
      <c r="AB994" s="237"/>
      <c r="AC994" s="221"/>
      <c r="AD994" s="221"/>
      <c r="AE994" s="221"/>
      <c r="AF994" s="221"/>
      <c r="AG994" s="221"/>
      <c r="AH994" s="221"/>
      <c r="AI994" s="221"/>
      <c r="AN994" s="221"/>
      <c r="AP994" s="218"/>
    </row>
    <row r="995" spans="1:42">
      <c r="A995" s="221"/>
      <c r="B995" s="221"/>
      <c r="C995" s="221"/>
      <c r="D995" s="221"/>
      <c r="E995" s="221"/>
      <c r="F995" s="221"/>
      <c r="G995" s="221"/>
      <c r="H995" s="221"/>
      <c r="I995" s="221"/>
      <c r="J995" s="221"/>
      <c r="K995" s="221"/>
      <c r="L995" s="221"/>
      <c r="M995" s="221"/>
      <c r="N995" s="243"/>
      <c r="O995" s="221"/>
      <c r="P995" s="221"/>
      <c r="Q995" s="221"/>
      <c r="R995" s="221"/>
      <c r="S995" s="221"/>
      <c r="T995" s="221"/>
      <c r="U995" s="221"/>
      <c r="V995" s="221"/>
      <c r="W995" s="221"/>
      <c r="X995" s="221"/>
      <c r="Y995" s="221"/>
      <c r="Z995" s="221"/>
      <c r="AA995" s="221"/>
      <c r="AB995" s="237"/>
      <c r="AC995" s="221"/>
      <c r="AD995" s="221"/>
      <c r="AE995" s="221"/>
      <c r="AF995" s="221"/>
      <c r="AG995" s="221"/>
      <c r="AH995" s="221"/>
      <c r="AI995" s="221"/>
      <c r="AN995" s="221"/>
      <c r="AP995" s="218"/>
    </row>
    <row r="996" spans="1:42">
      <c r="A996" s="221"/>
      <c r="B996" s="221"/>
      <c r="C996" s="221"/>
      <c r="D996" s="221"/>
      <c r="E996" s="221"/>
      <c r="F996" s="221"/>
      <c r="G996" s="221"/>
      <c r="H996" s="221"/>
      <c r="I996" s="221"/>
      <c r="J996" s="221"/>
      <c r="K996" s="221"/>
      <c r="L996" s="221"/>
      <c r="M996" s="221"/>
      <c r="N996" s="243"/>
      <c r="O996" s="221"/>
      <c r="P996" s="221"/>
      <c r="Q996" s="221"/>
      <c r="R996" s="221"/>
      <c r="S996" s="221"/>
      <c r="T996" s="221"/>
      <c r="U996" s="221"/>
      <c r="V996" s="221"/>
      <c r="W996" s="221"/>
      <c r="X996" s="221"/>
      <c r="Y996" s="221"/>
      <c r="Z996" s="221"/>
      <c r="AA996" s="221"/>
      <c r="AB996" s="237"/>
      <c r="AC996" s="221"/>
      <c r="AD996" s="221"/>
      <c r="AE996" s="221"/>
      <c r="AF996" s="221"/>
      <c r="AG996" s="221"/>
      <c r="AH996" s="221"/>
      <c r="AI996" s="221"/>
      <c r="AN996" s="221"/>
      <c r="AP996" s="218"/>
    </row>
    <row r="997" spans="1:42">
      <c r="A997" s="221"/>
      <c r="B997" s="221"/>
      <c r="C997" s="221"/>
      <c r="D997" s="221"/>
      <c r="E997" s="221"/>
      <c r="F997" s="221"/>
      <c r="G997" s="221"/>
      <c r="H997" s="221"/>
      <c r="I997" s="221"/>
      <c r="J997" s="221"/>
      <c r="K997" s="221"/>
      <c r="L997" s="221"/>
      <c r="M997" s="221"/>
      <c r="N997" s="243"/>
      <c r="O997" s="221"/>
      <c r="P997" s="221"/>
      <c r="Q997" s="221"/>
      <c r="R997" s="221"/>
      <c r="S997" s="221"/>
      <c r="T997" s="221"/>
      <c r="U997" s="221"/>
      <c r="V997" s="221"/>
      <c r="W997" s="221"/>
      <c r="X997" s="221"/>
      <c r="Y997" s="221"/>
      <c r="Z997" s="221"/>
      <c r="AA997" s="221"/>
      <c r="AB997" s="237"/>
      <c r="AC997" s="221"/>
      <c r="AD997" s="221"/>
      <c r="AE997" s="221"/>
      <c r="AF997" s="221"/>
      <c r="AG997" s="221"/>
      <c r="AH997" s="221"/>
      <c r="AI997" s="221"/>
      <c r="AN997" s="221"/>
      <c r="AP997" s="218"/>
    </row>
    <row r="998" spans="1:42">
      <c r="A998" s="221"/>
      <c r="B998" s="221"/>
      <c r="C998" s="221"/>
      <c r="D998" s="221"/>
      <c r="E998" s="221"/>
      <c r="F998" s="221"/>
      <c r="G998" s="221"/>
      <c r="H998" s="221"/>
      <c r="I998" s="221"/>
      <c r="J998" s="221"/>
      <c r="K998" s="221"/>
      <c r="L998" s="221"/>
      <c r="M998" s="221"/>
      <c r="N998" s="243"/>
      <c r="O998" s="221"/>
      <c r="P998" s="221"/>
      <c r="Q998" s="221"/>
      <c r="R998" s="221"/>
      <c r="S998" s="221"/>
      <c r="T998" s="221"/>
      <c r="U998" s="221"/>
      <c r="V998" s="221"/>
      <c r="W998" s="221"/>
      <c r="X998" s="221"/>
      <c r="Y998" s="221"/>
      <c r="Z998" s="221"/>
      <c r="AA998" s="221"/>
      <c r="AB998" s="237"/>
      <c r="AC998" s="221"/>
      <c r="AD998" s="221"/>
      <c r="AE998" s="221"/>
      <c r="AF998" s="221"/>
      <c r="AG998" s="221"/>
      <c r="AH998" s="221"/>
      <c r="AI998" s="221"/>
      <c r="AN998" s="221"/>
      <c r="AP998" s="218"/>
    </row>
    <row r="999" spans="1:42">
      <c r="A999" s="221"/>
      <c r="B999" s="221"/>
      <c r="C999" s="221"/>
      <c r="D999" s="221"/>
      <c r="E999" s="221"/>
      <c r="F999" s="221"/>
      <c r="G999" s="221"/>
      <c r="H999" s="221"/>
      <c r="I999" s="221"/>
      <c r="J999" s="221"/>
      <c r="K999" s="221"/>
      <c r="L999" s="221"/>
      <c r="M999" s="221"/>
      <c r="N999" s="243"/>
      <c r="O999" s="221"/>
      <c r="P999" s="221"/>
      <c r="Q999" s="221"/>
      <c r="R999" s="221"/>
      <c r="S999" s="221"/>
      <c r="T999" s="221"/>
      <c r="U999" s="221"/>
      <c r="V999" s="221"/>
      <c r="W999" s="221"/>
      <c r="X999" s="221"/>
      <c r="Y999" s="221"/>
      <c r="Z999" s="221"/>
      <c r="AA999" s="221"/>
      <c r="AB999" s="237"/>
      <c r="AC999" s="221"/>
      <c r="AD999" s="221"/>
      <c r="AE999" s="221"/>
      <c r="AF999" s="221"/>
      <c r="AG999" s="221"/>
      <c r="AH999" s="221"/>
      <c r="AI999" s="221"/>
      <c r="AN999" s="221"/>
      <c r="AP999" s="218"/>
    </row>
    <row r="1000" spans="1:42">
      <c r="A1000" s="221"/>
      <c r="B1000" s="221"/>
      <c r="C1000" s="221"/>
      <c r="D1000" s="221"/>
      <c r="E1000" s="221"/>
      <c r="F1000" s="221"/>
      <c r="G1000" s="221"/>
      <c r="H1000" s="221"/>
      <c r="I1000" s="221"/>
      <c r="J1000" s="221"/>
      <c r="K1000" s="221"/>
      <c r="L1000" s="221"/>
      <c r="M1000" s="221"/>
      <c r="N1000" s="243"/>
      <c r="O1000" s="221"/>
      <c r="P1000" s="221"/>
      <c r="Q1000" s="221"/>
      <c r="R1000" s="221"/>
      <c r="S1000" s="221"/>
      <c r="T1000" s="221"/>
      <c r="U1000" s="221"/>
      <c r="V1000" s="221"/>
      <c r="W1000" s="221"/>
      <c r="X1000" s="221"/>
      <c r="Y1000" s="221"/>
      <c r="Z1000" s="221"/>
      <c r="AA1000" s="221"/>
      <c r="AB1000" s="237"/>
      <c r="AC1000" s="221"/>
      <c r="AD1000" s="221"/>
      <c r="AE1000" s="221"/>
      <c r="AF1000" s="221"/>
      <c r="AG1000" s="221"/>
      <c r="AH1000" s="221"/>
      <c r="AI1000" s="221"/>
      <c r="AN1000" s="221"/>
      <c r="AP1000" s="218"/>
    </row>
    <row r="1001" spans="1:42">
      <c r="A1001" s="221"/>
      <c r="B1001" s="221"/>
      <c r="C1001" s="221"/>
      <c r="D1001" s="221"/>
      <c r="E1001" s="221"/>
      <c r="F1001" s="221"/>
      <c r="G1001" s="221"/>
      <c r="H1001" s="221"/>
      <c r="I1001" s="221"/>
      <c r="J1001" s="221"/>
      <c r="K1001" s="221"/>
      <c r="L1001" s="221"/>
      <c r="M1001" s="221"/>
      <c r="N1001" s="243"/>
      <c r="O1001" s="221"/>
      <c r="P1001" s="221"/>
      <c r="Q1001" s="221"/>
      <c r="R1001" s="221"/>
      <c r="S1001" s="221"/>
      <c r="T1001" s="221"/>
      <c r="U1001" s="221"/>
      <c r="V1001" s="221"/>
      <c r="W1001" s="221"/>
      <c r="X1001" s="221"/>
      <c r="Y1001" s="221"/>
      <c r="Z1001" s="221"/>
      <c r="AA1001" s="221"/>
      <c r="AB1001" s="237"/>
      <c r="AC1001" s="221"/>
      <c r="AD1001" s="221"/>
      <c r="AE1001" s="221"/>
      <c r="AF1001" s="221"/>
      <c r="AG1001" s="221"/>
      <c r="AH1001" s="221"/>
      <c r="AI1001" s="221"/>
      <c r="AN1001" s="221"/>
      <c r="AP1001" s="218"/>
    </row>
    <row r="1002" spans="1:42">
      <c r="A1002" s="221"/>
      <c r="B1002" s="221"/>
      <c r="C1002" s="221"/>
      <c r="D1002" s="221"/>
      <c r="E1002" s="221"/>
      <c r="F1002" s="221"/>
      <c r="G1002" s="221"/>
      <c r="H1002" s="221"/>
      <c r="I1002" s="221"/>
      <c r="J1002" s="221"/>
      <c r="K1002" s="221"/>
      <c r="L1002" s="221"/>
      <c r="M1002" s="221"/>
      <c r="N1002" s="243"/>
      <c r="O1002" s="221"/>
      <c r="P1002" s="221"/>
      <c r="Q1002" s="221"/>
      <c r="R1002" s="221"/>
      <c r="S1002" s="221"/>
      <c r="T1002" s="221"/>
      <c r="U1002" s="221"/>
      <c r="V1002" s="221"/>
      <c r="W1002" s="221"/>
      <c r="X1002" s="221"/>
      <c r="Y1002" s="221"/>
      <c r="Z1002" s="221"/>
      <c r="AA1002" s="221"/>
      <c r="AB1002" s="237"/>
      <c r="AC1002" s="221"/>
      <c r="AD1002" s="221"/>
      <c r="AE1002" s="221"/>
      <c r="AF1002" s="221"/>
      <c r="AG1002" s="221"/>
      <c r="AH1002" s="221"/>
      <c r="AI1002" s="221"/>
      <c r="AN1002" s="221"/>
      <c r="AP1002" s="218"/>
    </row>
    <row r="1003" spans="1:42">
      <c r="A1003" s="221"/>
      <c r="B1003" s="221"/>
      <c r="C1003" s="221"/>
      <c r="D1003" s="221"/>
      <c r="E1003" s="221"/>
      <c r="F1003" s="221"/>
      <c r="G1003" s="221"/>
      <c r="H1003" s="221"/>
      <c r="I1003" s="221"/>
      <c r="J1003" s="221"/>
      <c r="K1003" s="221"/>
      <c r="L1003" s="221"/>
      <c r="M1003" s="221"/>
      <c r="N1003" s="243"/>
      <c r="O1003" s="221"/>
      <c r="P1003" s="221"/>
      <c r="Q1003" s="221"/>
      <c r="R1003" s="221"/>
      <c r="S1003" s="221"/>
      <c r="T1003" s="221"/>
      <c r="U1003" s="221"/>
      <c r="V1003" s="221"/>
      <c r="W1003" s="221"/>
      <c r="X1003" s="221"/>
      <c r="Y1003" s="221"/>
      <c r="Z1003" s="221"/>
      <c r="AA1003" s="221"/>
      <c r="AB1003" s="237"/>
      <c r="AC1003" s="221"/>
      <c r="AD1003" s="221"/>
      <c r="AE1003" s="221"/>
      <c r="AF1003" s="221"/>
      <c r="AG1003" s="221"/>
      <c r="AH1003" s="221"/>
      <c r="AI1003" s="221"/>
      <c r="AN1003" s="221"/>
      <c r="AP1003" s="218"/>
    </row>
    <row r="1004" spans="1:42">
      <c r="A1004" s="221"/>
      <c r="B1004" s="221"/>
      <c r="C1004" s="221"/>
      <c r="D1004" s="221"/>
      <c r="E1004" s="221"/>
      <c r="F1004" s="221"/>
      <c r="G1004" s="221"/>
      <c r="H1004" s="221"/>
      <c r="I1004" s="221"/>
      <c r="J1004" s="221"/>
      <c r="K1004" s="221"/>
      <c r="L1004" s="221"/>
      <c r="M1004" s="221"/>
      <c r="N1004" s="243"/>
      <c r="O1004" s="221"/>
      <c r="P1004" s="221"/>
      <c r="Q1004" s="221"/>
      <c r="R1004" s="221"/>
      <c r="S1004" s="221"/>
      <c r="T1004" s="221"/>
      <c r="U1004" s="221"/>
      <c r="V1004" s="221"/>
      <c r="W1004" s="221"/>
      <c r="X1004" s="221"/>
      <c r="Y1004" s="221"/>
      <c r="Z1004" s="221"/>
      <c r="AA1004" s="221"/>
      <c r="AB1004" s="237"/>
      <c r="AC1004" s="221"/>
      <c r="AD1004" s="221"/>
      <c r="AE1004" s="221"/>
      <c r="AF1004" s="221"/>
      <c r="AG1004" s="221"/>
      <c r="AH1004" s="221"/>
      <c r="AI1004" s="221"/>
      <c r="AN1004" s="221"/>
      <c r="AP1004" s="218"/>
    </row>
    <row r="1005" spans="1:42">
      <c r="A1005" s="221"/>
      <c r="B1005" s="221"/>
      <c r="C1005" s="221"/>
      <c r="D1005" s="221"/>
      <c r="E1005" s="221"/>
      <c r="F1005" s="221"/>
      <c r="G1005" s="221"/>
      <c r="H1005" s="221"/>
      <c r="I1005" s="221"/>
      <c r="J1005" s="221"/>
      <c r="K1005" s="221"/>
      <c r="L1005" s="221"/>
      <c r="M1005" s="221"/>
      <c r="N1005" s="243"/>
      <c r="O1005" s="221"/>
      <c r="P1005" s="221"/>
      <c r="Q1005" s="221"/>
      <c r="R1005" s="221"/>
      <c r="S1005" s="221"/>
      <c r="T1005" s="221"/>
      <c r="U1005" s="221"/>
      <c r="V1005" s="221"/>
      <c r="W1005" s="221"/>
      <c r="X1005" s="221"/>
      <c r="Y1005" s="221"/>
      <c r="Z1005" s="221"/>
      <c r="AA1005" s="221"/>
      <c r="AB1005" s="237"/>
      <c r="AC1005" s="221"/>
      <c r="AD1005" s="221"/>
      <c r="AE1005" s="221"/>
      <c r="AF1005" s="221"/>
      <c r="AG1005" s="221"/>
      <c r="AH1005" s="221"/>
      <c r="AI1005" s="221"/>
      <c r="AN1005" s="221"/>
      <c r="AP1005" s="218"/>
    </row>
    <row r="1006" spans="1:42">
      <c r="A1006" s="221"/>
      <c r="B1006" s="221"/>
      <c r="C1006" s="221"/>
      <c r="D1006" s="221"/>
      <c r="E1006" s="221"/>
      <c r="F1006" s="221"/>
      <c r="G1006" s="221"/>
      <c r="H1006" s="221"/>
      <c r="I1006" s="221"/>
      <c r="J1006" s="221"/>
      <c r="K1006" s="221"/>
      <c r="L1006" s="221"/>
      <c r="M1006" s="221"/>
      <c r="N1006" s="243"/>
      <c r="O1006" s="221"/>
      <c r="P1006" s="221"/>
      <c r="Q1006" s="221"/>
      <c r="R1006" s="221"/>
      <c r="S1006" s="221"/>
      <c r="T1006" s="221"/>
      <c r="U1006" s="221"/>
      <c r="V1006" s="221"/>
      <c r="W1006" s="221"/>
      <c r="X1006" s="221"/>
      <c r="Y1006" s="221"/>
      <c r="Z1006" s="221"/>
      <c r="AA1006" s="221"/>
      <c r="AB1006" s="237"/>
      <c r="AC1006" s="221"/>
      <c r="AD1006" s="221"/>
      <c r="AE1006" s="221"/>
      <c r="AF1006" s="221"/>
      <c r="AG1006" s="221"/>
      <c r="AH1006" s="221"/>
      <c r="AI1006" s="221"/>
      <c r="AN1006" s="221"/>
      <c r="AP1006" s="218"/>
    </row>
    <row r="1007" spans="1:42">
      <c r="A1007" s="221"/>
      <c r="B1007" s="221"/>
      <c r="C1007" s="221"/>
      <c r="D1007" s="221"/>
      <c r="E1007" s="221"/>
      <c r="F1007" s="221"/>
      <c r="G1007" s="221"/>
      <c r="H1007" s="221"/>
      <c r="I1007" s="221"/>
      <c r="J1007" s="221"/>
      <c r="K1007" s="221"/>
      <c r="L1007" s="221"/>
      <c r="M1007" s="221"/>
      <c r="N1007" s="243"/>
      <c r="O1007" s="221"/>
      <c r="P1007" s="221"/>
      <c r="Q1007" s="221"/>
      <c r="R1007" s="221"/>
      <c r="S1007" s="221"/>
      <c r="T1007" s="221"/>
      <c r="U1007" s="221"/>
      <c r="V1007" s="221"/>
      <c r="W1007" s="221"/>
      <c r="X1007" s="221"/>
      <c r="Y1007" s="221"/>
      <c r="Z1007" s="221"/>
      <c r="AA1007" s="221"/>
      <c r="AB1007" s="237"/>
      <c r="AC1007" s="221"/>
      <c r="AD1007" s="221"/>
      <c r="AE1007" s="221"/>
      <c r="AF1007" s="221"/>
      <c r="AG1007" s="221"/>
      <c r="AH1007" s="221"/>
      <c r="AI1007" s="221"/>
      <c r="AN1007" s="221"/>
      <c r="AP1007" s="218"/>
    </row>
    <row r="1008" spans="1:42">
      <c r="A1008" s="221"/>
      <c r="B1008" s="221"/>
      <c r="C1008" s="221"/>
      <c r="D1008" s="221"/>
      <c r="E1008" s="221"/>
      <c r="F1008" s="221"/>
      <c r="G1008" s="221"/>
      <c r="H1008" s="221"/>
      <c r="I1008" s="221"/>
      <c r="J1008" s="221"/>
      <c r="K1008" s="221"/>
      <c r="L1008" s="221"/>
      <c r="M1008" s="221"/>
      <c r="N1008" s="243"/>
      <c r="O1008" s="221"/>
      <c r="P1008" s="221"/>
      <c r="Q1008" s="221"/>
      <c r="R1008" s="221"/>
      <c r="S1008" s="221"/>
      <c r="T1008" s="221"/>
      <c r="U1008" s="221"/>
      <c r="V1008" s="221"/>
      <c r="W1008" s="221"/>
      <c r="X1008" s="221"/>
      <c r="Y1008" s="221"/>
      <c r="Z1008" s="221"/>
      <c r="AA1008" s="221"/>
      <c r="AB1008" s="237"/>
      <c r="AC1008" s="221"/>
      <c r="AD1008" s="221"/>
      <c r="AE1008" s="221"/>
      <c r="AF1008" s="221"/>
      <c r="AG1008" s="221"/>
      <c r="AH1008" s="221"/>
      <c r="AI1008" s="221"/>
      <c r="AN1008" s="221"/>
      <c r="AP1008" s="218"/>
    </row>
    <row r="1009" spans="1:42">
      <c r="A1009" s="221"/>
      <c r="B1009" s="221"/>
      <c r="C1009" s="221"/>
      <c r="D1009" s="221"/>
      <c r="E1009" s="221"/>
      <c r="F1009" s="221"/>
      <c r="G1009" s="221"/>
      <c r="H1009" s="221"/>
      <c r="I1009" s="221"/>
      <c r="J1009" s="221"/>
      <c r="K1009" s="221"/>
      <c r="L1009" s="221"/>
      <c r="M1009" s="221"/>
      <c r="N1009" s="243"/>
      <c r="O1009" s="221"/>
      <c r="P1009" s="221"/>
      <c r="Q1009" s="221"/>
      <c r="R1009" s="221"/>
      <c r="S1009" s="221"/>
      <c r="T1009" s="221"/>
      <c r="U1009" s="221"/>
      <c r="V1009" s="221"/>
      <c r="W1009" s="221"/>
      <c r="X1009" s="221"/>
      <c r="Y1009" s="221"/>
      <c r="Z1009" s="221"/>
      <c r="AA1009" s="221"/>
      <c r="AB1009" s="237"/>
      <c r="AC1009" s="221"/>
      <c r="AD1009" s="221"/>
      <c r="AE1009" s="221"/>
      <c r="AF1009" s="221"/>
      <c r="AG1009" s="221"/>
      <c r="AH1009" s="221"/>
      <c r="AI1009" s="221"/>
      <c r="AN1009" s="221"/>
      <c r="AP1009" s="218"/>
    </row>
    <row r="1010" spans="1:42">
      <c r="A1010" s="221"/>
      <c r="B1010" s="221"/>
      <c r="C1010" s="221"/>
      <c r="D1010" s="221"/>
      <c r="E1010" s="221"/>
      <c r="F1010" s="221"/>
      <c r="G1010" s="221"/>
      <c r="H1010" s="221"/>
      <c r="I1010" s="221"/>
      <c r="J1010" s="221"/>
      <c r="K1010" s="221"/>
      <c r="L1010" s="221"/>
      <c r="M1010" s="221"/>
      <c r="N1010" s="243"/>
      <c r="O1010" s="221"/>
      <c r="P1010" s="221"/>
      <c r="Q1010" s="221"/>
      <c r="R1010" s="221"/>
      <c r="S1010" s="221"/>
      <c r="T1010" s="221"/>
      <c r="U1010" s="221"/>
      <c r="V1010" s="221"/>
      <c r="W1010" s="221"/>
      <c r="X1010" s="221"/>
      <c r="Y1010" s="221"/>
      <c r="Z1010" s="221"/>
      <c r="AA1010" s="221"/>
      <c r="AB1010" s="237"/>
      <c r="AC1010" s="221"/>
      <c r="AD1010" s="221"/>
      <c r="AE1010" s="221"/>
      <c r="AF1010" s="221"/>
      <c r="AG1010" s="221"/>
      <c r="AH1010" s="221"/>
      <c r="AI1010" s="221"/>
      <c r="AN1010" s="221"/>
      <c r="AP1010" s="218"/>
    </row>
    <row r="1011" spans="1:42">
      <c r="A1011" s="221"/>
      <c r="B1011" s="221"/>
      <c r="C1011" s="221"/>
      <c r="D1011" s="221"/>
      <c r="E1011" s="221"/>
      <c r="F1011" s="221"/>
      <c r="G1011" s="221"/>
      <c r="H1011" s="221"/>
      <c r="I1011" s="221"/>
      <c r="J1011" s="221"/>
      <c r="K1011" s="221"/>
      <c r="L1011" s="221"/>
      <c r="M1011" s="221"/>
      <c r="N1011" s="243"/>
      <c r="O1011" s="221"/>
      <c r="P1011" s="221"/>
      <c r="Q1011" s="221"/>
      <c r="R1011" s="221"/>
      <c r="S1011" s="221"/>
      <c r="T1011" s="221"/>
      <c r="U1011" s="221"/>
      <c r="V1011" s="221"/>
      <c r="W1011" s="221"/>
      <c r="X1011" s="221"/>
      <c r="Y1011" s="221"/>
      <c r="Z1011" s="221"/>
      <c r="AA1011" s="221"/>
      <c r="AB1011" s="237"/>
      <c r="AC1011" s="221"/>
      <c r="AD1011" s="221"/>
      <c r="AE1011" s="221"/>
      <c r="AF1011" s="221"/>
      <c r="AG1011" s="221"/>
      <c r="AH1011" s="221"/>
      <c r="AI1011" s="221"/>
      <c r="AN1011" s="221"/>
      <c r="AP1011" s="218"/>
    </row>
    <row r="1012" spans="1:42">
      <c r="A1012" s="221"/>
      <c r="B1012" s="221"/>
      <c r="C1012" s="221"/>
      <c r="D1012" s="221"/>
      <c r="E1012" s="221"/>
      <c r="F1012" s="221"/>
      <c r="G1012" s="221"/>
      <c r="H1012" s="221"/>
      <c r="I1012" s="221"/>
      <c r="J1012" s="221"/>
      <c r="K1012" s="221"/>
      <c r="L1012" s="221"/>
      <c r="M1012" s="221"/>
      <c r="N1012" s="243"/>
      <c r="O1012" s="221"/>
      <c r="P1012" s="221"/>
      <c r="Q1012" s="221"/>
      <c r="R1012" s="221"/>
      <c r="S1012" s="221"/>
      <c r="T1012" s="221"/>
      <c r="U1012" s="221"/>
      <c r="V1012" s="221"/>
      <c r="W1012" s="221"/>
      <c r="X1012" s="221"/>
      <c r="Y1012" s="221"/>
      <c r="Z1012" s="221"/>
      <c r="AA1012" s="221"/>
      <c r="AB1012" s="237"/>
      <c r="AC1012" s="221"/>
      <c r="AD1012" s="221"/>
      <c r="AE1012" s="221"/>
      <c r="AF1012" s="221"/>
      <c r="AG1012" s="221"/>
      <c r="AH1012" s="221"/>
      <c r="AI1012" s="221"/>
      <c r="AN1012" s="221"/>
      <c r="AP1012" s="218"/>
    </row>
    <row r="1013" spans="1:42">
      <c r="A1013" s="221"/>
      <c r="B1013" s="221"/>
      <c r="C1013" s="221"/>
      <c r="D1013" s="221"/>
      <c r="E1013" s="221"/>
      <c r="F1013" s="221"/>
      <c r="G1013" s="221"/>
      <c r="H1013" s="221"/>
      <c r="I1013" s="221"/>
      <c r="J1013" s="221"/>
      <c r="K1013" s="221"/>
      <c r="L1013" s="221"/>
      <c r="M1013" s="221"/>
      <c r="N1013" s="243"/>
      <c r="O1013" s="221"/>
      <c r="P1013" s="221"/>
      <c r="Q1013" s="221"/>
      <c r="R1013" s="221"/>
      <c r="S1013" s="221"/>
      <c r="T1013" s="221"/>
      <c r="U1013" s="221"/>
      <c r="V1013" s="221"/>
      <c r="W1013" s="221"/>
      <c r="X1013" s="221"/>
      <c r="Y1013" s="221"/>
      <c r="Z1013" s="221"/>
      <c r="AA1013" s="221"/>
      <c r="AB1013" s="237"/>
      <c r="AC1013" s="221"/>
      <c r="AD1013" s="221"/>
      <c r="AE1013" s="221"/>
      <c r="AF1013" s="221"/>
      <c r="AG1013" s="221"/>
      <c r="AH1013" s="221"/>
      <c r="AI1013" s="221"/>
      <c r="AN1013" s="221"/>
      <c r="AP1013" s="218"/>
    </row>
    <row r="1014" spans="1:42">
      <c r="A1014" s="221"/>
      <c r="B1014" s="221"/>
      <c r="C1014" s="221"/>
      <c r="D1014" s="221"/>
      <c r="E1014" s="221"/>
      <c r="F1014" s="221"/>
      <c r="G1014" s="221"/>
      <c r="H1014" s="221"/>
      <c r="I1014" s="221"/>
      <c r="J1014" s="221"/>
      <c r="K1014" s="221"/>
      <c r="L1014" s="221"/>
      <c r="M1014" s="221"/>
      <c r="N1014" s="243"/>
      <c r="O1014" s="221"/>
      <c r="P1014" s="221"/>
      <c r="Q1014" s="221"/>
      <c r="R1014" s="221"/>
      <c r="S1014" s="221"/>
      <c r="T1014" s="221"/>
      <c r="U1014" s="221"/>
      <c r="V1014" s="221"/>
      <c r="W1014" s="221"/>
      <c r="X1014" s="221"/>
      <c r="Y1014" s="221"/>
      <c r="Z1014" s="221"/>
      <c r="AA1014" s="221"/>
      <c r="AB1014" s="237"/>
      <c r="AC1014" s="221"/>
      <c r="AD1014" s="221"/>
      <c r="AE1014" s="221"/>
      <c r="AF1014" s="221"/>
      <c r="AG1014" s="221"/>
      <c r="AH1014" s="221"/>
      <c r="AI1014" s="221"/>
      <c r="AN1014" s="221"/>
      <c r="AP1014" s="218"/>
    </row>
    <row r="1015" spans="1:42">
      <c r="A1015" s="221"/>
      <c r="B1015" s="221"/>
      <c r="C1015" s="221"/>
      <c r="D1015" s="221"/>
      <c r="E1015" s="221"/>
      <c r="F1015" s="221"/>
      <c r="G1015" s="221"/>
      <c r="H1015" s="221"/>
      <c r="I1015" s="221"/>
      <c r="J1015" s="221"/>
      <c r="K1015" s="221"/>
      <c r="L1015" s="221"/>
      <c r="M1015" s="221"/>
      <c r="N1015" s="243"/>
      <c r="O1015" s="221"/>
      <c r="P1015" s="221"/>
      <c r="Q1015" s="221"/>
      <c r="R1015" s="221"/>
      <c r="S1015" s="221"/>
      <c r="T1015" s="221"/>
      <c r="U1015" s="221"/>
      <c r="V1015" s="221"/>
      <c r="W1015" s="221"/>
      <c r="X1015" s="221"/>
      <c r="Y1015" s="221"/>
      <c r="Z1015" s="221"/>
      <c r="AA1015" s="221"/>
      <c r="AB1015" s="237"/>
      <c r="AC1015" s="221"/>
      <c r="AD1015" s="221"/>
      <c r="AE1015" s="221"/>
      <c r="AF1015" s="221"/>
      <c r="AG1015" s="221"/>
      <c r="AH1015" s="221"/>
      <c r="AI1015" s="221"/>
      <c r="AN1015" s="221"/>
      <c r="AP1015" s="218"/>
    </row>
    <row r="1016" spans="1:42">
      <c r="A1016" s="221"/>
      <c r="B1016" s="221"/>
      <c r="C1016" s="221"/>
      <c r="D1016" s="221"/>
      <c r="E1016" s="221"/>
      <c r="F1016" s="221"/>
      <c r="G1016" s="221"/>
      <c r="H1016" s="221"/>
      <c r="I1016" s="221"/>
      <c r="J1016" s="221"/>
      <c r="K1016" s="221"/>
      <c r="L1016" s="221"/>
      <c r="M1016" s="221"/>
      <c r="N1016" s="243"/>
      <c r="O1016" s="221"/>
      <c r="P1016" s="221"/>
      <c r="Q1016" s="221"/>
      <c r="R1016" s="221"/>
      <c r="S1016" s="221"/>
      <c r="T1016" s="221"/>
      <c r="U1016" s="221"/>
      <c r="V1016" s="221"/>
      <c r="W1016" s="221"/>
      <c r="X1016" s="221"/>
      <c r="Y1016" s="221"/>
      <c r="Z1016" s="221"/>
      <c r="AA1016" s="221"/>
      <c r="AB1016" s="237"/>
      <c r="AC1016" s="221"/>
      <c r="AD1016" s="221"/>
      <c r="AE1016" s="221"/>
      <c r="AF1016" s="221"/>
      <c r="AG1016" s="221"/>
      <c r="AH1016" s="221"/>
      <c r="AI1016" s="221"/>
      <c r="AN1016" s="221"/>
      <c r="AP1016" s="218"/>
    </row>
    <row r="1017" spans="1:42">
      <c r="A1017" s="221"/>
      <c r="B1017" s="221"/>
      <c r="C1017" s="221"/>
      <c r="D1017" s="221"/>
      <c r="E1017" s="221"/>
      <c r="F1017" s="221"/>
      <c r="G1017" s="221"/>
      <c r="H1017" s="221"/>
      <c r="I1017" s="221"/>
      <c r="J1017" s="221"/>
      <c r="K1017" s="221"/>
      <c r="L1017" s="221"/>
      <c r="M1017" s="221"/>
      <c r="N1017" s="243"/>
      <c r="O1017" s="221"/>
      <c r="P1017" s="221"/>
      <c r="Q1017" s="221"/>
      <c r="R1017" s="221"/>
      <c r="S1017" s="221"/>
      <c r="T1017" s="221"/>
      <c r="U1017" s="221"/>
      <c r="V1017" s="221"/>
      <c r="W1017" s="221"/>
      <c r="X1017" s="221"/>
      <c r="Y1017" s="221"/>
      <c r="Z1017" s="221"/>
      <c r="AA1017" s="221"/>
      <c r="AB1017" s="237"/>
      <c r="AC1017" s="221"/>
      <c r="AD1017" s="221"/>
      <c r="AE1017" s="221"/>
      <c r="AF1017" s="221"/>
      <c r="AG1017" s="221"/>
      <c r="AH1017" s="221"/>
      <c r="AI1017" s="221"/>
      <c r="AN1017" s="221"/>
      <c r="AP1017" s="218"/>
    </row>
    <row r="1018" spans="1:42">
      <c r="A1018" s="221"/>
      <c r="B1018" s="221"/>
      <c r="C1018" s="221"/>
      <c r="D1018" s="221"/>
      <c r="E1018" s="221"/>
      <c r="F1018" s="221"/>
      <c r="G1018" s="221"/>
      <c r="H1018" s="221"/>
      <c r="I1018" s="221"/>
      <c r="J1018" s="221"/>
      <c r="K1018" s="221"/>
      <c r="L1018" s="221"/>
      <c r="M1018" s="221"/>
      <c r="N1018" s="243"/>
      <c r="O1018" s="221"/>
      <c r="P1018" s="221"/>
      <c r="Q1018" s="221"/>
      <c r="R1018" s="221"/>
      <c r="S1018" s="221"/>
      <c r="T1018" s="221"/>
      <c r="U1018" s="221"/>
      <c r="V1018" s="221"/>
      <c r="W1018" s="221"/>
      <c r="X1018" s="221"/>
      <c r="Y1018" s="221"/>
      <c r="Z1018" s="221"/>
      <c r="AA1018" s="221"/>
      <c r="AB1018" s="237"/>
      <c r="AC1018" s="221"/>
      <c r="AD1018" s="221"/>
      <c r="AE1018" s="221"/>
      <c r="AF1018" s="221"/>
      <c r="AG1018" s="221"/>
      <c r="AH1018" s="221"/>
      <c r="AI1018" s="221"/>
      <c r="AN1018" s="221"/>
      <c r="AP1018" s="218"/>
    </row>
    <row r="1019" spans="1:42">
      <c r="A1019" s="221"/>
      <c r="B1019" s="221"/>
      <c r="C1019" s="221"/>
      <c r="D1019" s="221"/>
      <c r="E1019" s="221"/>
      <c r="F1019" s="221"/>
      <c r="G1019" s="221"/>
      <c r="H1019" s="221"/>
      <c r="I1019" s="221"/>
      <c r="J1019" s="221"/>
      <c r="K1019" s="221"/>
      <c r="L1019" s="221"/>
      <c r="M1019" s="221"/>
      <c r="N1019" s="243"/>
      <c r="O1019" s="221"/>
      <c r="P1019" s="221"/>
      <c r="Q1019" s="221"/>
      <c r="R1019" s="221"/>
      <c r="S1019" s="221"/>
      <c r="T1019" s="221"/>
      <c r="U1019" s="221"/>
      <c r="V1019" s="221"/>
      <c r="W1019" s="221"/>
      <c r="X1019" s="221"/>
      <c r="Y1019" s="221"/>
      <c r="Z1019" s="221"/>
      <c r="AA1019" s="221"/>
      <c r="AB1019" s="237"/>
      <c r="AC1019" s="221"/>
      <c r="AD1019" s="221"/>
      <c r="AE1019" s="221"/>
      <c r="AF1019" s="221"/>
      <c r="AG1019" s="221"/>
      <c r="AH1019" s="221"/>
      <c r="AI1019" s="221"/>
      <c r="AN1019" s="221"/>
      <c r="AP1019" s="218"/>
    </row>
    <row r="1020" spans="1:42">
      <c r="A1020" s="221"/>
      <c r="B1020" s="221"/>
      <c r="C1020" s="221"/>
      <c r="D1020" s="221"/>
      <c r="E1020" s="221"/>
      <c r="F1020" s="221"/>
      <c r="G1020" s="221"/>
      <c r="H1020" s="221"/>
      <c r="I1020" s="221"/>
      <c r="J1020" s="221"/>
      <c r="K1020" s="221"/>
      <c r="L1020" s="221"/>
      <c r="M1020" s="221"/>
      <c r="N1020" s="243"/>
      <c r="O1020" s="221"/>
      <c r="P1020" s="221"/>
      <c r="Q1020" s="221"/>
      <c r="R1020" s="221"/>
      <c r="S1020" s="221"/>
      <c r="T1020" s="221"/>
      <c r="U1020" s="221"/>
      <c r="V1020" s="221"/>
      <c r="W1020" s="221"/>
      <c r="X1020" s="221"/>
      <c r="Y1020" s="221"/>
      <c r="Z1020" s="221"/>
      <c r="AA1020" s="221"/>
      <c r="AB1020" s="237"/>
      <c r="AC1020" s="221"/>
      <c r="AD1020" s="221"/>
      <c r="AE1020" s="221"/>
      <c r="AF1020" s="221"/>
      <c r="AG1020" s="221"/>
      <c r="AH1020" s="221"/>
      <c r="AI1020" s="221"/>
      <c r="AN1020" s="221"/>
      <c r="AP1020" s="218"/>
    </row>
    <row r="1021" spans="1:42">
      <c r="A1021" s="221"/>
      <c r="B1021" s="221"/>
      <c r="C1021" s="221"/>
      <c r="D1021" s="221"/>
      <c r="E1021" s="221"/>
      <c r="F1021" s="221"/>
      <c r="G1021" s="221"/>
      <c r="H1021" s="221"/>
      <c r="I1021" s="221"/>
      <c r="J1021" s="221"/>
      <c r="K1021" s="221"/>
      <c r="L1021" s="221"/>
      <c r="M1021" s="221"/>
      <c r="N1021" s="243"/>
      <c r="O1021" s="221"/>
      <c r="P1021" s="221"/>
      <c r="Q1021" s="221"/>
      <c r="R1021" s="221"/>
      <c r="S1021" s="221"/>
      <c r="T1021" s="221"/>
      <c r="U1021" s="221"/>
      <c r="V1021" s="221"/>
      <c r="W1021" s="221"/>
      <c r="X1021" s="221"/>
      <c r="Y1021" s="221"/>
      <c r="Z1021" s="221"/>
      <c r="AA1021" s="221"/>
      <c r="AB1021" s="237"/>
      <c r="AC1021" s="221"/>
      <c r="AD1021" s="221"/>
      <c r="AE1021" s="221"/>
      <c r="AF1021" s="221"/>
      <c r="AG1021" s="221"/>
      <c r="AH1021" s="221"/>
      <c r="AI1021" s="221"/>
      <c r="AN1021" s="221"/>
      <c r="AP1021" s="218"/>
    </row>
    <row r="1022" spans="1:42">
      <c r="A1022" s="221"/>
      <c r="B1022" s="221"/>
      <c r="C1022" s="221"/>
      <c r="D1022" s="221"/>
      <c r="E1022" s="221"/>
      <c r="F1022" s="221"/>
      <c r="G1022" s="221"/>
      <c r="H1022" s="221"/>
      <c r="I1022" s="221"/>
      <c r="J1022" s="221"/>
      <c r="K1022" s="221"/>
      <c r="L1022" s="221"/>
      <c r="M1022" s="221"/>
      <c r="N1022" s="243"/>
      <c r="O1022" s="221"/>
      <c r="P1022" s="221"/>
      <c r="Q1022" s="221"/>
      <c r="R1022" s="221"/>
      <c r="S1022" s="221"/>
      <c r="T1022" s="221"/>
      <c r="U1022" s="221"/>
      <c r="V1022" s="221"/>
      <c r="W1022" s="221"/>
      <c r="X1022" s="221"/>
      <c r="Y1022" s="221"/>
      <c r="Z1022" s="221"/>
      <c r="AA1022" s="221"/>
      <c r="AB1022" s="237"/>
      <c r="AC1022" s="221"/>
      <c r="AD1022" s="221"/>
      <c r="AE1022" s="221"/>
      <c r="AF1022" s="221"/>
      <c r="AG1022" s="221"/>
      <c r="AH1022" s="221"/>
      <c r="AI1022" s="221"/>
      <c r="AN1022" s="221"/>
      <c r="AP1022" s="218"/>
    </row>
    <row r="1023" spans="1:42">
      <c r="A1023" s="221"/>
      <c r="B1023" s="221"/>
      <c r="C1023" s="221"/>
      <c r="D1023" s="221"/>
      <c r="E1023" s="221"/>
      <c r="F1023" s="221"/>
      <c r="G1023" s="221"/>
      <c r="H1023" s="221"/>
      <c r="I1023" s="221"/>
      <c r="J1023" s="221"/>
      <c r="K1023" s="221"/>
      <c r="L1023" s="221"/>
      <c r="M1023" s="221"/>
      <c r="N1023" s="243"/>
      <c r="O1023" s="221"/>
      <c r="P1023" s="221"/>
      <c r="Q1023" s="221"/>
      <c r="R1023" s="221"/>
      <c r="S1023" s="221"/>
      <c r="T1023" s="221"/>
      <c r="U1023" s="221"/>
      <c r="V1023" s="221"/>
      <c r="W1023" s="221"/>
      <c r="X1023" s="221"/>
      <c r="Y1023" s="221"/>
      <c r="Z1023" s="221"/>
      <c r="AA1023" s="221"/>
      <c r="AB1023" s="237"/>
      <c r="AC1023" s="221"/>
      <c r="AD1023" s="221"/>
      <c r="AE1023" s="221"/>
      <c r="AF1023" s="221"/>
      <c r="AG1023" s="221"/>
      <c r="AH1023" s="221"/>
      <c r="AI1023" s="221"/>
      <c r="AN1023" s="221"/>
      <c r="AP1023" s="218"/>
    </row>
    <row r="1024" spans="1:42">
      <c r="A1024" s="221"/>
      <c r="B1024" s="221"/>
      <c r="C1024" s="221"/>
      <c r="D1024" s="221"/>
      <c r="E1024" s="221"/>
      <c r="F1024" s="221"/>
      <c r="G1024" s="221"/>
      <c r="H1024" s="221"/>
      <c r="I1024" s="221"/>
      <c r="J1024" s="221"/>
      <c r="K1024" s="221"/>
      <c r="L1024" s="221"/>
      <c r="M1024" s="221"/>
      <c r="N1024" s="243"/>
      <c r="O1024" s="221"/>
      <c r="P1024" s="221"/>
      <c r="Q1024" s="221"/>
      <c r="R1024" s="221"/>
      <c r="S1024" s="221"/>
      <c r="T1024" s="221"/>
      <c r="U1024" s="221"/>
      <c r="V1024" s="221"/>
      <c r="W1024" s="221"/>
      <c r="X1024" s="221"/>
      <c r="Y1024" s="221"/>
      <c r="Z1024" s="221"/>
      <c r="AA1024" s="221"/>
      <c r="AB1024" s="237"/>
      <c r="AC1024" s="221"/>
      <c r="AD1024" s="221"/>
      <c r="AE1024" s="221"/>
      <c r="AF1024" s="221"/>
      <c r="AG1024" s="221"/>
      <c r="AH1024" s="221"/>
      <c r="AI1024" s="221"/>
      <c r="AN1024" s="221"/>
      <c r="AP1024" s="218"/>
    </row>
    <row r="1025" spans="1:42">
      <c r="A1025" s="221"/>
      <c r="B1025" s="221"/>
      <c r="C1025" s="221"/>
      <c r="D1025" s="221"/>
      <c r="E1025" s="221"/>
      <c r="F1025" s="221"/>
      <c r="G1025" s="221"/>
      <c r="H1025" s="221"/>
      <c r="I1025" s="221"/>
      <c r="J1025" s="221"/>
      <c r="K1025" s="221"/>
      <c r="L1025" s="221"/>
      <c r="M1025" s="221"/>
      <c r="N1025" s="243"/>
      <c r="O1025" s="221"/>
      <c r="P1025" s="221"/>
      <c r="Q1025" s="221"/>
      <c r="R1025" s="221"/>
      <c r="S1025" s="221"/>
      <c r="T1025" s="221"/>
      <c r="U1025" s="221"/>
      <c r="V1025" s="221"/>
      <c r="W1025" s="221"/>
      <c r="X1025" s="221"/>
      <c r="Y1025" s="221"/>
      <c r="Z1025" s="221"/>
      <c r="AA1025" s="221"/>
      <c r="AB1025" s="237"/>
      <c r="AC1025" s="221"/>
      <c r="AD1025" s="221"/>
      <c r="AE1025" s="221"/>
      <c r="AF1025" s="221"/>
      <c r="AG1025" s="221"/>
      <c r="AH1025" s="221"/>
      <c r="AI1025" s="221"/>
      <c r="AN1025" s="221"/>
      <c r="AP1025" s="218"/>
    </row>
    <row r="1026" spans="1:42">
      <c r="A1026" s="221"/>
      <c r="B1026" s="221"/>
      <c r="C1026" s="221"/>
      <c r="D1026" s="221"/>
      <c r="E1026" s="221"/>
      <c r="F1026" s="221"/>
      <c r="G1026" s="221"/>
      <c r="H1026" s="221"/>
      <c r="I1026" s="221"/>
      <c r="J1026" s="221"/>
      <c r="K1026" s="221"/>
      <c r="L1026" s="221"/>
      <c r="M1026" s="221"/>
      <c r="N1026" s="243"/>
      <c r="O1026" s="221"/>
      <c r="P1026" s="221"/>
      <c r="Q1026" s="221"/>
      <c r="R1026" s="221"/>
      <c r="S1026" s="221"/>
      <c r="T1026" s="221"/>
      <c r="U1026" s="221"/>
      <c r="V1026" s="221"/>
      <c r="W1026" s="221"/>
      <c r="X1026" s="221"/>
      <c r="Y1026" s="221"/>
      <c r="Z1026" s="221"/>
      <c r="AA1026" s="221"/>
      <c r="AB1026" s="237"/>
      <c r="AC1026" s="221"/>
      <c r="AD1026" s="221"/>
      <c r="AE1026" s="221"/>
      <c r="AF1026" s="221"/>
      <c r="AG1026" s="221"/>
      <c r="AH1026" s="221"/>
      <c r="AI1026" s="221"/>
      <c r="AN1026" s="221"/>
      <c r="AP1026" s="218"/>
    </row>
    <row r="1027" spans="1:42">
      <c r="A1027" s="221"/>
      <c r="B1027" s="221"/>
      <c r="C1027" s="221"/>
      <c r="D1027" s="221"/>
      <c r="E1027" s="221"/>
      <c r="F1027" s="221"/>
      <c r="G1027" s="221"/>
      <c r="H1027" s="221"/>
      <c r="I1027" s="221"/>
      <c r="J1027" s="221"/>
      <c r="K1027" s="221"/>
      <c r="L1027" s="221"/>
      <c r="M1027" s="221"/>
      <c r="N1027" s="243"/>
      <c r="O1027" s="221"/>
      <c r="P1027" s="221"/>
      <c r="Q1027" s="221"/>
      <c r="R1027" s="221"/>
      <c r="S1027" s="221"/>
      <c r="T1027" s="221"/>
      <c r="U1027" s="221"/>
      <c r="V1027" s="221"/>
      <c r="W1027" s="221"/>
      <c r="X1027" s="221"/>
      <c r="Y1027" s="221"/>
      <c r="Z1027" s="221"/>
      <c r="AA1027" s="221"/>
      <c r="AB1027" s="237"/>
      <c r="AC1027" s="221"/>
      <c r="AD1027" s="221"/>
      <c r="AE1027" s="221"/>
      <c r="AF1027" s="221"/>
      <c r="AG1027" s="221"/>
      <c r="AH1027" s="221"/>
      <c r="AI1027" s="221"/>
      <c r="AN1027" s="221"/>
      <c r="AP1027" s="218"/>
    </row>
    <row r="1028" spans="1:42">
      <c r="A1028" s="221"/>
      <c r="B1028" s="221"/>
      <c r="C1028" s="221"/>
      <c r="D1028" s="221"/>
      <c r="E1028" s="221"/>
      <c r="F1028" s="221"/>
      <c r="G1028" s="221"/>
      <c r="H1028" s="221"/>
      <c r="I1028" s="221"/>
      <c r="J1028" s="221"/>
      <c r="K1028" s="221"/>
      <c r="L1028" s="221"/>
      <c r="M1028" s="221"/>
      <c r="N1028" s="243"/>
      <c r="O1028" s="221"/>
      <c r="P1028" s="221"/>
      <c r="Q1028" s="221"/>
      <c r="R1028" s="221"/>
      <c r="S1028" s="221"/>
      <c r="T1028" s="221"/>
      <c r="U1028" s="221"/>
      <c r="V1028" s="221"/>
      <c r="W1028" s="221"/>
      <c r="X1028" s="221"/>
      <c r="Y1028" s="221"/>
      <c r="Z1028" s="221"/>
      <c r="AA1028" s="221"/>
      <c r="AB1028" s="237"/>
      <c r="AC1028" s="221"/>
      <c r="AD1028" s="221"/>
      <c r="AE1028" s="221"/>
      <c r="AF1028" s="221"/>
      <c r="AG1028" s="221"/>
      <c r="AH1028" s="221"/>
      <c r="AI1028" s="221"/>
      <c r="AN1028" s="221"/>
      <c r="AP1028" s="218"/>
    </row>
    <row r="1029" spans="1:42">
      <c r="A1029" s="221"/>
      <c r="B1029" s="221"/>
      <c r="C1029" s="221"/>
      <c r="D1029" s="221"/>
      <c r="E1029" s="221"/>
      <c r="F1029" s="221"/>
      <c r="G1029" s="221"/>
      <c r="H1029" s="221"/>
      <c r="I1029" s="221"/>
      <c r="J1029" s="221"/>
      <c r="K1029" s="221"/>
      <c r="L1029" s="221"/>
      <c r="M1029" s="221"/>
      <c r="N1029" s="243"/>
      <c r="O1029" s="221"/>
      <c r="P1029" s="221"/>
      <c r="Q1029" s="221"/>
      <c r="R1029" s="221"/>
      <c r="S1029" s="221"/>
      <c r="T1029" s="221"/>
      <c r="U1029" s="221"/>
      <c r="V1029" s="221"/>
      <c r="W1029" s="221"/>
      <c r="X1029" s="221"/>
      <c r="Y1029" s="221"/>
      <c r="Z1029" s="221"/>
      <c r="AA1029" s="221"/>
      <c r="AB1029" s="237"/>
      <c r="AC1029" s="221"/>
      <c r="AD1029" s="221"/>
      <c r="AE1029" s="221"/>
      <c r="AF1029" s="221"/>
      <c r="AG1029" s="221"/>
      <c r="AH1029" s="221"/>
      <c r="AI1029" s="221"/>
      <c r="AN1029" s="221"/>
      <c r="AP1029" s="218"/>
    </row>
    <row r="1030" spans="1:42">
      <c r="A1030" s="221"/>
      <c r="B1030" s="221"/>
      <c r="C1030" s="221"/>
      <c r="D1030" s="221"/>
      <c r="E1030" s="221"/>
      <c r="F1030" s="221"/>
      <c r="G1030" s="221"/>
      <c r="H1030" s="221"/>
      <c r="I1030" s="221"/>
      <c r="J1030" s="221"/>
      <c r="K1030" s="221"/>
      <c r="L1030" s="221"/>
      <c r="M1030" s="221"/>
      <c r="N1030" s="243"/>
      <c r="O1030" s="221"/>
      <c r="P1030" s="221"/>
      <c r="Q1030" s="221"/>
      <c r="R1030" s="221"/>
      <c r="S1030" s="221"/>
      <c r="T1030" s="221"/>
      <c r="U1030" s="221"/>
      <c r="V1030" s="221"/>
      <c r="W1030" s="221"/>
      <c r="X1030" s="221"/>
      <c r="Y1030" s="221"/>
      <c r="Z1030" s="221"/>
      <c r="AA1030" s="221"/>
      <c r="AB1030" s="237"/>
      <c r="AC1030" s="221"/>
      <c r="AD1030" s="221"/>
      <c r="AE1030" s="221"/>
      <c r="AF1030" s="221"/>
      <c r="AG1030" s="221"/>
      <c r="AH1030" s="221"/>
      <c r="AI1030" s="221"/>
      <c r="AN1030" s="221"/>
      <c r="AP1030" s="218"/>
    </row>
    <row r="1031" spans="1:42">
      <c r="A1031" s="221"/>
      <c r="B1031" s="221"/>
      <c r="C1031" s="221"/>
      <c r="D1031" s="221"/>
      <c r="E1031" s="221"/>
      <c r="F1031" s="221"/>
      <c r="G1031" s="221"/>
      <c r="H1031" s="221"/>
      <c r="I1031" s="221"/>
      <c r="J1031" s="221"/>
      <c r="K1031" s="221"/>
      <c r="L1031" s="221"/>
      <c r="M1031" s="221"/>
      <c r="N1031" s="243"/>
      <c r="O1031" s="221"/>
      <c r="P1031" s="221"/>
      <c r="Q1031" s="221"/>
      <c r="R1031" s="221"/>
      <c r="S1031" s="221"/>
      <c r="T1031" s="221"/>
      <c r="U1031" s="221"/>
      <c r="V1031" s="221"/>
      <c r="W1031" s="221"/>
      <c r="X1031" s="221"/>
      <c r="Y1031" s="221"/>
      <c r="Z1031" s="221"/>
      <c r="AA1031" s="221"/>
      <c r="AB1031" s="237"/>
      <c r="AC1031" s="221"/>
      <c r="AD1031" s="221"/>
      <c r="AE1031" s="221"/>
      <c r="AF1031" s="221"/>
      <c r="AG1031" s="221"/>
      <c r="AH1031" s="221"/>
      <c r="AI1031" s="221"/>
      <c r="AN1031" s="221"/>
      <c r="AP1031" s="218"/>
    </row>
    <row r="1032" spans="1:42">
      <c r="A1032" s="221"/>
      <c r="B1032" s="221"/>
      <c r="C1032" s="221"/>
      <c r="D1032" s="221"/>
      <c r="E1032" s="221"/>
      <c r="F1032" s="221"/>
      <c r="G1032" s="221"/>
      <c r="H1032" s="221"/>
      <c r="I1032" s="221"/>
      <c r="J1032" s="221"/>
      <c r="K1032" s="221"/>
      <c r="L1032" s="221"/>
      <c r="M1032" s="221"/>
      <c r="N1032" s="243"/>
      <c r="O1032" s="221"/>
      <c r="P1032" s="221"/>
      <c r="Q1032" s="221"/>
      <c r="R1032" s="221"/>
      <c r="S1032" s="221"/>
      <c r="T1032" s="221"/>
      <c r="U1032" s="221"/>
      <c r="V1032" s="221"/>
      <c r="W1032" s="221"/>
      <c r="X1032" s="221"/>
      <c r="Y1032" s="221"/>
      <c r="Z1032" s="221"/>
      <c r="AA1032" s="221"/>
      <c r="AB1032" s="237"/>
      <c r="AC1032" s="221"/>
      <c r="AD1032" s="221"/>
      <c r="AE1032" s="221"/>
      <c r="AF1032" s="221"/>
      <c r="AG1032" s="221"/>
      <c r="AH1032" s="221"/>
      <c r="AI1032" s="221"/>
      <c r="AN1032" s="221"/>
      <c r="AP1032" s="218"/>
    </row>
    <row r="1033" spans="1:42">
      <c r="A1033" s="221"/>
      <c r="B1033" s="221"/>
      <c r="C1033" s="221"/>
      <c r="D1033" s="221"/>
      <c r="E1033" s="221"/>
      <c r="F1033" s="221"/>
      <c r="G1033" s="221"/>
      <c r="H1033" s="221"/>
      <c r="I1033" s="221"/>
      <c r="J1033" s="221"/>
      <c r="K1033" s="221"/>
      <c r="L1033" s="221"/>
      <c r="M1033" s="221"/>
      <c r="N1033" s="243"/>
      <c r="O1033" s="221"/>
      <c r="P1033" s="221"/>
      <c r="Q1033" s="221"/>
      <c r="R1033" s="221"/>
      <c r="S1033" s="221"/>
      <c r="T1033" s="221"/>
      <c r="U1033" s="221"/>
      <c r="V1033" s="221"/>
      <c r="W1033" s="221"/>
      <c r="X1033" s="221"/>
      <c r="Y1033" s="221"/>
      <c r="Z1033" s="221"/>
      <c r="AA1033" s="221"/>
      <c r="AB1033" s="237"/>
      <c r="AC1033" s="221"/>
      <c r="AD1033" s="221"/>
      <c r="AE1033" s="221"/>
      <c r="AF1033" s="221"/>
      <c r="AG1033" s="221"/>
      <c r="AH1033" s="221"/>
      <c r="AI1033" s="221"/>
      <c r="AN1033" s="221"/>
      <c r="AP1033" s="218"/>
    </row>
    <row r="1034" spans="1:42">
      <c r="A1034" s="221"/>
      <c r="B1034" s="221"/>
      <c r="C1034" s="221"/>
      <c r="D1034" s="221"/>
      <c r="E1034" s="221"/>
      <c r="F1034" s="221"/>
      <c r="G1034" s="221"/>
      <c r="H1034" s="221"/>
      <c r="I1034" s="221"/>
      <c r="J1034" s="221"/>
      <c r="K1034" s="221"/>
      <c r="L1034" s="221"/>
      <c r="M1034" s="221"/>
      <c r="N1034" s="243"/>
      <c r="O1034" s="221"/>
      <c r="P1034" s="221"/>
      <c r="Q1034" s="221"/>
      <c r="R1034" s="221"/>
      <c r="S1034" s="221"/>
      <c r="T1034" s="221"/>
      <c r="U1034" s="221"/>
      <c r="V1034" s="221"/>
      <c r="W1034" s="221"/>
      <c r="X1034" s="221"/>
      <c r="Y1034" s="221"/>
      <c r="Z1034" s="221"/>
      <c r="AA1034" s="221"/>
      <c r="AB1034" s="237"/>
      <c r="AC1034" s="221"/>
      <c r="AD1034" s="221"/>
      <c r="AE1034" s="221"/>
      <c r="AF1034" s="221"/>
      <c r="AG1034" s="221"/>
      <c r="AH1034" s="221"/>
      <c r="AI1034" s="221"/>
      <c r="AN1034" s="221"/>
      <c r="AP1034" s="218"/>
    </row>
    <row r="1035" spans="1:42">
      <c r="A1035" s="221"/>
      <c r="B1035" s="221"/>
      <c r="C1035" s="221"/>
      <c r="D1035" s="221"/>
      <c r="E1035" s="221"/>
      <c r="F1035" s="221"/>
      <c r="G1035" s="221"/>
      <c r="H1035" s="221"/>
      <c r="I1035" s="221"/>
      <c r="J1035" s="221"/>
      <c r="K1035" s="221"/>
      <c r="L1035" s="221"/>
      <c r="M1035" s="221"/>
      <c r="N1035" s="243"/>
      <c r="O1035" s="221"/>
      <c r="P1035" s="221"/>
      <c r="Q1035" s="221"/>
      <c r="R1035" s="221"/>
      <c r="S1035" s="221"/>
      <c r="T1035" s="221"/>
      <c r="U1035" s="221"/>
      <c r="V1035" s="221"/>
      <c r="W1035" s="221"/>
      <c r="X1035" s="221"/>
      <c r="Y1035" s="221"/>
      <c r="Z1035" s="221"/>
      <c r="AA1035" s="221"/>
      <c r="AB1035" s="237"/>
      <c r="AC1035" s="221"/>
      <c r="AD1035" s="221"/>
      <c r="AE1035" s="221"/>
      <c r="AF1035" s="221"/>
      <c r="AG1035" s="221"/>
      <c r="AH1035" s="221"/>
      <c r="AI1035" s="221"/>
      <c r="AN1035" s="221"/>
      <c r="AP1035" s="218"/>
    </row>
    <row r="1036" spans="1:42">
      <c r="A1036" s="221"/>
      <c r="B1036" s="221"/>
      <c r="C1036" s="221"/>
      <c r="D1036" s="221"/>
      <c r="E1036" s="221"/>
      <c r="F1036" s="221"/>
      <c r="G1036" s="221"/>
      <c r="H1036" s="221"/>
      <c r="I1036" s="221"/>
      <c r="J1036" s="221"/>
      <c r="K1036" s="221"/>
      <c r="L1036" s="221"/>
      <c r="M1036" s="221"/>
      <c r="N1036" s="243"/>
      <c r="O1036" s="221"/>
      <c r="P1036" s="221"/>
      <c r="Q1036" s="221"/>
      <c r="R1036" s="221"/>
      <c r="S1036" s="221"/>
      <c r="T1036" s="221"/>
      <c r="U1036" s="221"/>
      <c r="V1036" s="221"/>
      <c r="W1036" s="221"/>
      <c r="X1036" s="221"/>
      <c r="Y1036" s="221"/>
      <c r="Z1036" s="221"/>
      <c r="AA1036" s="221"/>
      <c r="AB1036" s="237"/>
      <c r="AC1036" s="221"/>
      <c r="AD1036" s="221"/>
      <c r="AE1036" s="221"/>
      <c r="AF1036" s="221"/>
      <c r="AG1036" s="221"/>
      <c r="AH1036" s="221"/>
      <c r="AI1036" s="221"/>
      <c r="AN1036" s="221"/>
      <c r="AP1036" s="218"/>
    </row>
    <row r="1037" spans="1:42">
      <c r="A1037" s="221"/>
      <c r="B1037" s="221"/>
      <c r="C1037" s="221"/>
      <c r="D1037" s="221"/>
      <c r="E1037" s="221"/>
      <c r="F1037" s="221"/>
      <c r="G1037" s="221"/>
      <c r="H1037" s="221"/>
      <c r="I1037" s="221"/>
      <c r="J1037" s="221"/>
      <c r="K1037" s="221"/>
      <c r="L1037" s="221"/>
      <c r="M1037" s="221"/>
      <c r="N1037" s="243"/>
      <c r="O1037" s="221"/>
      <c r="P1037" s="221"/>
      <c r="Q1037" s="221"/>
      <c r="R1037" s="221"/>
      <c r="S1037" s="221"/>
      <c r="T1037" s="221"/>
      <c r="U1037" s="221"/>
      <c r="V1037" s="221"/>
      <c r="W1037" s="221"/>
      <c r="X1037" s="221"/>
      <c r="Y1037" s="221"/>
      <c r="Z1037" s="221"/>
      <c r="AA1037" s="221"/>
      <c r="AB1037" s="237"/>
      <c r="AC1037" s="221"/>
      <c r="AD1037" s="221"/>
      <c r="AE1037" s="221"/>
      <c r="AF1037" s="221"/>
      <c r="AG1037" s="221"/>
      <c r="AH1037" s="221"/>
      <c r="AI1037" s="221"/>
      <c r="AN1037" s="221"/>
      <c r="AP1037" s="218"/>
    </row>
    <row r="1038" spans="1:42">
      <c r="A1038" s="221"/>
      <c r="B1038" s="221"/>
      <c r="C1038" s="221"/>
      <c r="D1038" s="221"/>
      <c r="E1038" s="221"/>
      <c r="F1038" s="221"/>
      <c r="G1038" s="221"/>
      <c r="H1038" s="221"/>
      <c r="I1038" s="221"/>
      <c r="J1038" s="221"/>
      <c r="K1038" s="221"/>
      <c r="L1038" s="221"/>
      <c r="M1038" s="221"/>
      <c r="N1038" s="243"/>
      <c r="O1038" s="221"/>
      <c r="P1038" s="221"/>
      <c r="Q1038" s="221"/>
      <c r="R1038" s="221"/>
      <c r="S1038" s="221"/>
      <c r="T1038" s="221"/>
      <c r="U1038" s="221"/>
      <c r="V1038" s="221"/>
      <c r="W1038" s="221"/>
      <c r="X1038" s="221"/>
      <c r="Y1038" s="221"/>
      <c r="Z1038" s="221"/>
      <c r="AA1038" s="221"/>
      <c r="AB1038" s="237"/>
      <c r="AC1038" s="221"/>
      <c r="AD1038" s="221"/>
      <c r="AE1038" s="221"/>
      <c r="AF1038" s="221"/>
      <c r="AG1038" s="221"/>
      <c r="AH1038" s="221"/>
      <c r="AI1038" s="221"/>
      <c r="AN1038" s="221"/>
      <c r="AP1038" s="218"/>
    </row>
    <row r="1039" spans="1:42">
      <c r="A1039" s="221"/>
      <c r="B1039" s="221"/>
      <c r="C1039" s="221"/>
      <c r="D1039" s="221"/>
      <c r="E1039" s="221"/>
      <c r="F1039" s="221"/>
      <c r="G1039" s="221"/>
      <c r="H1039" s="221"/>
      <c r="I1039" s="221"/>
      <c r="J1039" s="221"/>
      <c r="K1039" s="221"/>
      <c r="L1039" s="221"/>
      <c r="M1039" s="221"/>
      <c r="N1039" s="243"/>
      <c r="O1039" s="221"/>
      <c r="P1039" s="221"/>
      <c r="Q1039" s="221"/>
      <c r="R1039" s="221"/>
      <c r="S1039" s="221"/>
      <c r="T1039" s="221"/>
      <c r="U1039" s="221"/>
      <c r="V1039" s="221"/>
      <c r="W1039" s="221"/>
      <c r="X1039" s="221"/>
      <c r="Y1039" s="221"/>
      <c r="Z1039" s="221"/>
      <c r="AA1039" s="221"/>
      <c r="AB1039" s="237"/>
      <c r="AC1039" s="221"/>
      <c r="AD1039" s="221"/>
      <c r="AE1039" s="221"/>
      <c r="AF1039" s="221"/>
      <c r="AG1039" s="221"/>
      <c r="AH1039" s="221"/>
      <c r="AI1039" s="221"/>
      <c r="AN1039" s="221"/>
      <c r="AP1039" s="218"/>
    </row>
    <row r="1040" spans="1:42">
      <c r="A1040" s="221"/>
      <c r="B1040" s="221"/>
      <c r="C1040" s="221"/>
      <c r="D1040" s="221"/>
      <c r="E1040" s="221"/>
      <c r="F1040" s="221"/>
      <c r="G1040" s="221"/>
      <c r="H1040" s="221"/>
      <c r="I1040" s="221"/>
      <c r="J1040" s="221"/>
      <c r="K1040" s="221"/>
      <c r="L1040" s="221"/>
      <c r="M1040" s="221"/>
      <c r="N1040" s="243"/>
      <c r="O1040" s="221"/>
      <c r="P1040" s="221"/>
      <c r="Q1040" s="221"/>
      <c r="R1040" s="221"/>
      <c r="S1040" s="221"/>
      <c r="T1040" s="221"/>
      <c r="U1040" s="221"/>
      <c r="V1040" s="221"/>
      <c r="W1040" s="221"/>
      <c r="X1040" s="221"/>
      <c r="Y1040" s="221"/>
      <c r="Z1040" s="221"/>
      <c r="AA1040" s="221"/>
      <c r="AB1040" s="237"/>
      <c r="AC1040" s="221"/>
      <c r="AD1040" s="221"/>
      <c r="AE1040" s="221"/>
      <c r="AF1040" s="221"/>
      <c r="AG1040" s="221"/>
      <c r="AH1040" s="221"/>
      <c r="AI1040" s="221"/>
      <c r="AN1040" s="221"/>
      <c r="AP1040" s="218"/>
    </row>
    <row r="1041" spans="1:42">
      <c r="A1041" s="221"/>
      <c r="B1041" s="221"/>
      <c r="C1041" s="221"/>
      <c r="D1041" s="221"/>
      <c r="E1041" s="221"/>
      <c r="F1041" s="221"/>
      <c r="G1041" s="221"/>
      <c r="H1041" s="221"/>
      <c r="I1041" s="221"/>
      <c r="J1041" s="221"/>
      <c r="K1041" s="221"/>
      <c r="L1041" s="221"/>
      <c r="M1041" s="221"/>
      <c r="N1041" s="243"/>
      <c r="O1041" s="221"/>
      <c r="P1041" s="221"/>
      <c r="Q1041" s="221"/>
      <c r="R1041" s="221"/>
      <c r="S1041" s="221"/>
      <c r="T1041" s="221"/>
      <c r="U1041" s="221"/>
      <c r="V1041" s="221"/>
      <c r="W1041" s="221"/>
      <c r="X1041" s="221"/>
      <c r="Y1041" s="221"/>
      <c r="Z1041" s="221"/>
      <c r="AA1041" s="221"/>
      <c r="AB1041" s="237"/>
      <c r="AC1041" s="221"/>
      <c r="AD1041" s="221"/>
      <c r="AE1041" s="221"/>
      <c r="AF1041" s="221"/>
      <c r="AG1041" s="221"/>
      <c r="AH1041" s="221"/>
      <c r="AI1041" s="221"/>
      <c r="AN1041" s="221"/>
      <c r="AP1041" s="218"/>
    </row>
    <row r="1042" spans="1:42">
      <c r="A1042" s="221"/>
      <c r="B1042" s="221"/>
      <c r="C1042" s="221"/>
      <c r="D1042" s="221"/>
      <c r="E1042" s="221"/>
      <c r="F1042" s="221"/>
      <c r="G1042" s="221"/>
      <c r="H1042" s="221"/>
      <c r="I1042" s="221"/>
      <c r="J1042" s="221"/>
      <c r="K1042" s="221"/>
      <c r="L1042" s="221"/>
      <c r="M1042" s="221"/>
      <c r="N1042" s="243"/>
      <c r="O1042" s="221"/>
      <c r="P1042" s="221"/>
      <c r="Q1042" s="221"/>
      <c r="R1042" s="221"/>
      <c r="S1042" s="221"/>
      <c r="T1042" s="221"/>
      <c r="U1042" s="221"/>
      <c r="V1042" s="221"/>
      <c r="W1042" s="221"/>
      <c r="X1042" s="221"/>
      <c r="Y1042" s="221"/>
      <c r="Z1042" s="221"/>
      <c r="AA1042" s="221"/>
      <c r="AB1042" s="237"/>
      <c r="AC1042" s="221"/>
      <c r="AD1042" s="221"/>
      <c r="AE1042" s="221"/>
      <c r="AF1042" s="221"/>
      <c r="AG1042" s="221"/>
      <c r="AH1042" s="221"/>
      <c r="AI1042" s="221"/>
      <c r="AN1042" s="221"/>
      <c r="AP1042" s="218"/>
    </row>
    <row r="1043" spans="1:42">
      <c r="A1043" s="221"/>
      <c r="B1043" s="221"/>
      <c r="C1043" s="221"/>
      <c r="D1043" s="221"/>
      <c r="E1043" s="221"/>
      <c r="F1043" s="221"/>
      <c r="G1043" s="221"/>
      <c r="H1043" s="221"/>
      <c r="I1043" s="221"/>
      <c r="J1043" s="221"/>
      <c r="K1043" s="221"/>
      <c r="L1043" s="221"/>
      <c r="M1043" s="221"/>
      <c r="N1043" s="243"/>
      <c r="O1043" s="221"/>
      <c r="P1043" s="221"/>
      <c r="Q1043" s="221"/>
      <c r="R1043" s="221"/>
      <c r="S1043" s="221"/>
      <c r="T1043" s="221"/>
      <c r="U1043" s="221"/>
      <c r="V1043" s="221"/>
      <c r="W1043" s="221"/>
      <c r="X1043" s="221"/>
      <c r="Y1043" s="221"/>
      <c r="Z1043" s="221"/>
      <c r="AA1043" s="221"/>
      <c r="AB1043" s="237"/>
      <c r="AC1043" s="221"/>
      <c r="AD1043" s="221"/>
      <c r="AE1043" s="221"/>
      <c r="AF1043" s="221"/>
      <c r="AG1043" s="221"/>
      <c r="AH1043" s="221"/>
      <c r="AI1043" s="221"/>
      <c r="AN1043" s="221"/>
      <c r="AP1043" s="218"/>
    </row>
    <row r="1044" spans="1:42">
      <c r="A1044" s="221"/>
      <c r="B1044" s="221"/>
      <c r="C1044" s="221"/>
      <c r="D1044" s="221"/>
      <c r="E1044" s="221"/>
      <c r="F1044" s="221"/>
      <c r="G1044" s="221"/>
      <c r="H1044" s="221"/>
      <c r="I1044" s="221"/>
      <c r="J1044" s="221"/>
      <c r="K1044" s="221"/>
      <c r="L1044" s="221"/>
      <c r="M1044" s="221"/>
      <c r="N1044" s="243"/>
      <c r="O1044" s="221"/>
      <c r="P1044" s="221"/>
      <c r="Q1044" s="221"/>
      <c r="R1044" s="221"/>
      <c r="S1044" s="221"/>
      <c r="T1044" s="221"/>
      <c r="U1044" s="221"/>
      <c r="V1044" s="221"/>
      <c r="W1044" s="221"/>
      <c r="X1044" s="221"/>
      <c r="Y1044" s="221"/>
      <c r="Z1044" s="221"/>
      <c r="AA1044" s="221"/>
      <c r="AB1044" s="237"/>
      <c r="AC1044" s="221"/>
      <c r="AD1044" s="221"/>
      <c r="AE1044" s="221"/>
      <c r="AF1044" s="221"/>
      <c r="AG1044" s="221"/>
      <c r="AH1044" s="221"/>
      <c r="AI1044" s="221"/>
      <c r="AN1044" s="221"/>
      <c r="AP1044" s="218"/>
    </row>
    <row r="1045" spans="1:42">
      <c r="A1045" s="221"/>
      <c r="B1045" s="221"/>
      <c r="C1045" s="221"/>
      <c r="D1045" s="221"/>
      <c r="E1045" s="221"/>
      <c r="F1045" s="221"/>
      <c r="G1045" s="221"/>
      <c r="H1045" s="221"/>
      <c r="I1045" s="221"/>
      <c r="J1045" s="221"/>
      <c r="K1045" s="221"/>
      <c r="L1045" s="221"/>
      <c r="M1045" s="221"/>
      <c r="N1045" s="243"/>
      <c r="O1045" s="221"/>
      <c r="P1045" s="221"/>
      <c r="Q1045" s="221"/>
      <c r="R1045" s="221"/>
      <c r="S1045" s="221"/>
      <c r="T1045" s="221"/>
      <c r="U1045" s="221"/>
      <c r="V1045" s="221"/>
      <c r="W1045" s="221"/>
      <c r="X1045" s="221"/>
      <c r="Y1045" s="221"/>
      <c r="Z1045" s="221"/>
      <c r="AA1045" s="221"/>
      <c r="AB1045" s="237"/>
      <c r="AC1045" s="221"/>
      <c r="AD1045" s="221"/>
      <c r="AE1045" s="221"/>
      <c r="AF1045" s="221"/>
      <c r="AG1045" s="221"/>
      <c r="AH1045" s="221"/>
      <c r="AI1045" s="221"/>
      <c r="AN1045" s="221"/>
      <c r="AP1045" s="218"/>
    </row>
    <row r="1046" spans="1:42">
      <c r="A1046" s="221"/>
      <c r="B1046" s="221"/>
      <c r="C1046" s="221"/>
      <c r="D1046" s="221"/>
      <c r="E1046" s="221"/>
      <c r="F1046" s="221"/>
      <c r="G1046" s="221"/>
      <c r="H1046" s="221"/>
      <c r="I1046" s="221"/>
      <c r="J1046" s="221"/>
      <c r="K1046" s="221"/>
      <c r="L1046" s="221"/>
      <c r="M1046" s="221"/>
      <c r="N1046" s="243"/>
      <c r="O1046" s="221"/>
      <c r="P1046" s="221"/>
      <c r="Q1046" s="221"/>
      <c r="R1046" s="221"/>
      <c r="S1046" s="221"/>
      <c r="T1046" s="221"/>
      <c r="U1046" s="221"/>
      <c r="V1046" s="221"/>
      <c r="W1046" s="221"/>
      <c r="X1046" s="221"/>
      <c r="Y1046" s="221"/>
      <c r="Z1046" s="221"/>
      <c r="AA1046" s="221"/>
      <c r="AB1046" s="237"/>
      <c r="AC1046" s="221"/>
      <c r="AD1046" s="221"/>
      <c r="AE1046" s="221"/>
      <c r="AF1046" s="221"/>
      <c r="AG1046" s="221"/>
      <c r="AH1046" s="221"/>
      <c r="AI1046" s="221"/>
      <c r="AN1046" s="221"/>
      <c r="AP1046" s="218"/>
    </row>
    <row r="1047" spans="1:42">
      <c r="A1047" s="221"/>
      <c r="B1047" s="221"/>
      <c r="C1047" s="221"/>
      <c r="D1047" s="221"/>
      <c r="E1047" s="221"/>
      <c r="F1047" s="221"/>
      <c r="G1047" s="221"/>
      <c r="H1047" s="221"/>
      <c r="I1047" s="221"/>
      <c r="J1047" s="221"/>
      <c r="K1047" s="221"/>
      <c r="L1047" s="221"/>
      <c r="M1047" s="221"/>
      <c r="N1047" s="243"/>
      <c r="O1047" s="221"/>
      <c r="P1047" s="221"/>
      <c r="Q1047" s="221"/>
      <c r="R1047" s="221"/>
      <c r="S1047" s="221"/>
      <c r="T1047" s="221"/>
      <c r="U1047" s="221"/>
      <c r="V1047" s="221"/>
      <c r="W1047" s="221"/>
      <c r="X1047" s="221"/>
      <c r="Y1047" s="221"/>
      <c r="Z1047" s="221"/>
      <c r="AA1047" s="221"/>
      <c r="AB1047" s="237"/>
      <c r="AC1047" s="221"/>
      <c r="AD1047" s="221"/>
      <c r="AE1047" s="221"/>
      <c r="AF1047" s="221"/>
      <c r="AG1047" s="221"/>
      <c r="AH1047" s="221"/>
      <c r="AI1047" s="221"/>
      <c r="AN1047" s="221"/>
      <c r="AP1047" s="218"/>
    </row>
    <row r="1048" spans="1:42">
      <c r="A1048" s="221"/>
      <c r="B1048" s="221"/>
      <c r="C1048" s="221"/>
      <c r="D1048" s="221"/>
      <c r="E1048" s="221"/>
      <c r="F1048" s="221"/>
      <c r="G1048" s="221"/>
      <c r="H1048" s="221"/>
      <c r="I1048" s="221"/>
      <c r="J1048" s="221"/>
      <c r="K1048" s="221"/>
      <c r="L1048" s="221"/>
      <c r="M1048" s="221"/>
      <c r="N1048" s="243"/>
      <c r="O1048" s="221"/>
      <c r="P1048" s="221"/>
      <c r="Q1048" s="221"/>
      <c r="R1048" s="221"/>
      <c r="S1048" s="221"/>
      <c r="T1048" s="221"/>
      <c r="U1048" s="221"/>
      <c r="V1048" s="221"/>
      <c r="W1048" s="221"/>
      <c r="X1048" s="221"/>
      <c r="Y1048" s="221"/>
      <c r="Z1048" s="221"/>
      <c r="AA1048" s="221"/>
      <c r="AB1048" s="237"/>
      <c r="AC1048" s="221"/>
      <c r="AD1048" s="221"/>
      <c r="AE1048" s="221"/>
      <c r="AF1048" s="221"/>
      <c r="AG1048" s="221"/>
      <c r="AH1048" s="221"/>
      <c r="AI1048" s="221"/>
      <c r="AN1048" s="221"/>
      <c r="AP1048" s="218"/>
    </row>
    <row r="1049" spans="1:42">
      <c r="A1049" s="221"/>
      <c r="B1049" s="221"/>
      <c r="C1049" s="221"/>
      <c r="D1049" s="221"/>
      <c r="E1049" s="221"/>
      <c r="F1049" s="221"/>
      <c r="G1049" s="221"/>
      <c r="H1049" s="221"/>
      <c r="I1049" s="221"/>
      <c r="J1049" s="221"/>
      <c r="K1049" s="221"/>
      <c r="L1049" s="221"/>
      <c r="M1049" s="221"/>
      <c r="N1049" s="243"/>
      <c r="O1049" s="221"/>
      <c r="P1049" s="221"/>
      <c r="Q1049" s="221"/>
      <c r="R1049" s="221"/>
      <c r="S1049" s="221"/>
      <c r="T1049" s="221"/>
      <c r="U1049" s="221"/>
      <c r="V1049" s="221"/>
      <c r="W1049" s="221"/>
      <c r="X1049" s="221"/>
      <c r="Y1049" s="221"/>
      <c r="Z1049" s="221"/>
      <c r="AA1049" s="221"/>
      <c r="AB1049" s="237"/>
      <c r="AC1049" s="221"/>
      <c r="AD1049" s="221"/>
      <c r="AE1049" s="221"/>
      <c r="AF1049" s="221"/>
      <c r="AG1049" s="221"/>
      <c r="AH1049" s="221"/>
      <c r="AI1049" s="221"/>
      <c r="AN1049" s="221"/>
      <c r="AP1049" s="218"/>
    </row>
    <row r="1050" spans="1:42">
      <c r="A1050" s="221"/>
      <c r="B1050" s="221"/>
      <c r="C1050" s="221"/>
      <c r="D1050" s="221"/>
      <c r="E1050" s="221"/>
      <c r="F1050" s="221"/>
      <c r="G1050" s="221"/>
      <c r="H1050" s="221"/>
      <c r="I1050" s="221"/>
      <c r="J1050" s="221"/>
      <c r="K1050" s="221"/>
      <c r="L1050" s="221"/>
      <c r="M1050" s="221"/>
      <c r="N1050" s="243"/>
      <c r="O1050" s="221"/>
      <c r="P1050" s="221"/>
      <c r="Q1050" s="221"/>
      <c r="R1050" s="221"/>
      <c r="S1050" s="221"/>
      <c r="T1050" s="221"/>
      <c r="U1050" s="221"/>
      <c r="V1050" s="221"/>
      <c r="W1050" s="221"/>
      <c r="X1050" s="221"/>
      <c r="Y1050" s="221"/>
      <c r="Z1050" s="221"/>
      <c r="AA1050" s="221"/>
      <c r="AB1050" s="237"/>
      <c r="AC1050" s="221"/>
      <c r="AD1050" s="221"/>
      <c r="AE1050" s="221"/>
      <c r="AF1050" s="221"/>
      <c r="AG1050" s="221"/>
      <c r="AH1050" s="221"/>
      <c r="AI1050" s="221"/>
      <c r="AN1050" s="221"/>
      <c r="AP1050" s="218"/>
    </row>
    <row r="1051" spans="1:42">
      <c r="A1051" s="221"/>
      <c r="B1051" s="221"/>
      <c r="C1051" s="221"/>
      <c r="D1051" s="221"/>
      <c r="E1051" s="221"/>
      <c r="F1051" s="221"/>
      <c r="G1051" s="221"/>
      <c r="H1051" s="221"/>
      <c r="I1051" s="221"/>
      <c r="J1051" s="221"/>
      <c r="K1051" s="221"/>
      <c r="L1051" s="221"/>
      <c r="M1051" s="221"/>
      <c r="N1051" s="243"/>
      <c r="O1051" s="221"/>
      <c r="P1051" s="221"/>
      <c r="Q1051" s="221"/>
      <c r="R1051" s="221"/>
      <c r="S1051" s="221"/>
      <c r="T1051" s="221"/>
      <c r="U1051" s="221"/>
      <c r="V1051" s="221"/>
      <c r="W1051" s="221"/>
      <c r="X1051" s="221"/>
      <c r="Y1051" s="221"/>
      <c r="Z1051" s="221"/>
      <c r="AA1051" s="221"/>
      <c r="AB1051" s="237"/>
      <c r="AC1051" s="221"/>
      <c r="AD1051" s="221"/>
      <c r="AE1051" s="221"/>
      <c r="AF1051" s="221"/>
      <c r="AG1051" s="221"/>
      <c r="AH1051" s="221"/>
      <c r="AI1051" s="221"/>
      <c r="AN1051" s="221"/>
      <c r="AP1051" s="218"/>
    </row>
    <row r="1052" spans="1:42">
      <c r="A1052" s="221"/>
      <c r="B1052" s="221"/>
      <c r="C1052" s="221"/>
      <c r="D1052" s="221"/>
      <c r="E1052" s="221"/>
      <c r="F1052" s="221"/>
      <c r="G1052" s="221"/>
      <c r="H1052" s="221"/>
      <c r="I1052" s="221"/>
      <c r="J1052" s="221"/>
      <c r="K1052" s="221"/>
      <c r="L1052" s="221"/>
      <c r="M1052" s="221"/>
      <c r="N1052" s="243"/>
      <c r="O1052" s="221"/>
      <c r="P1052" s="221"/>
      <c r="Q1052" s="221"/>
      <c r="R1052" s="221"/>
      <c r="S1052" s="221"/>
      <c r="T1052" s="221"/>
      <c r="U1052" s="221"/>
      <c r="V1052" s="221"/>
      <c r="W1052" s="221"/>
      <c r="X1052" s="221"/>
      <c r="Y1052" s="221"/>
      <c r="Z1052" s="221"/>
      <c r="AA1052" s="221"/>
      <c r="AB1052" s="237"/>
      <c r="AC1052" s="221"/>
      <c r="AD1052" s="221"/>
      <c r="AE1052" s="221"/>
      <c r="AF1052" s="221"/>
      <c r="AG1052" s="221"/>
      <c r="AH1052" s="221"/>
      <c r="AI1052" s="221"/>
      <c r="AN1052" s="221"/>
      <c r="AP1052" s="218"/>
    </row>
    <row r="1053" spans="1:42">
      <c r="A1053" s="221"/>
      <c r="B1053" s="221"/>
      <c r="C1053" s="221"/>
      <c r="D1053" s="221"/>
      <c r="E1053" s="221"/>
      <c r="F1053" s="221"/>
      <c r="G1053" s="221"/>
      <c r="H1053" s="221"/>
      <c r="I1053" s="221"/>
      <c r="J1053" s="221"/>
      <c r="K1053" s="221"/>
      <c r="L1053" s="221"/>
      <c r="M1053" s="221"/>
      <c r="N1053" s="243"/>
      <c r="O1053" s="221"/>
      <c r="P1053" s="221"/>
      <c r="Q1053" s="221"/>
      <c r="R1053" s="221"/>
      <c r="S1053" s="221"/>
      <c r="T1053" s="221"/>
      <c r="U1053" s="221"/>
      <c r="V1053" s="221"/>
      <c r="W1053" s="221"/>
      <c r="X1053" s="221"/>
      <c r="Y1053" s="221"/>
      <c r="Z1053" s="221"/>
      <c r="AA1053" s="221"/>
      <c r="AB1053" s="237"/>
      <c r="AC1053" s="221"/>
      <c r="AD1053" s="221"/>
      <c r="AE1053" s="221"/>
      <c r="AF1053" s="221"/>
      <c r="AG1053" s="221"/>
      <c r="AH1053" s="221"/>
      <c r="AI1053" s="221"/>
      <c r="AN1053" s="221"/>
      <c r="AP1053" s="218"/>
    </row>
    <row r="1054" spans="1:42">
      <c r="A1054" s="221"/>
      <c r="B1054" s="221"/>
      <c r="C1054" s="221"/>
      <c r="D1054" s="221"/>
      <c r="E1054" s="221"/>
      <c r="F1054" s="221"/>
      <c r="G1054" s="221"/>
      <c r="H1054" s="221"/>
      <c r="I1054" s="221"/>
      <c r="J1054" s="221"/>
      <c r="K1054" s="221"/>
      <c r="L1054" s="221"/>
      <c r="M1054" s="221"/>
      <c r="N1054" s="243"/>
      <c r="O1054" s="221"/>
      <c r="P1054" s="221"/>
      <c r="Q1054" s="221"/>
      <c r="R1054" s="221"/>
      <c r="S1054" s="221"/>
      <c r="T1054" s="221"/>
      <c r="U1054" s="221"/>
      <c r="V1054" s="221"/>
      <c r="W1054" s="221"/>
      <c r="X1054" s="221"/>
      <c r="Y1054" s="221"/>
      <c r="Z1054" s="221"/>
      <c r="AA1054" s="221"/>
      <c r="AB1054" s="237"/>
      <c r="AC1054" s="221"/>
      <c r="AD1054" s="221"/>
      <c r="AE1054" s="221"/>
      <c r="AF1054" s="221"/>
      <c r="AG1054" s="221"/>
      <c r="AH1054" s="221"/>
      <c r="AI1054" s="221"/>
      <c r="AN1054" s="221"/>
      <c r="AP1054" s="218"/>
    </row>
    <row r="1055" spans="1:42">
      <c r="A1055" s="221"/>
      <c r="B1055" s="221"/>
      <c r="C1055" s="221"/>
      <c r="D1055" s="221"/>
      <c r="E1055" s="221"/>
      <c r="F1055" s="221"/>
      <c r="G1055" s="221"/>
      <c r="H1055" s="221"/>
      <c r="I1055" s="221"/>
      <c r="J1055" s="221"/>
      <c r="K1055" s="221"/>
      <c r="L1055" s="221"/>
      <c r="M1055" s="221"/>
      <c r="N1055" s="243"/>
      <c r="O1055" s="221"/>
      <c r="P1055" s="221"/>
      <c r="Q1055" s="221"/>
      <c r="R1055" s="221"/>
      <c r="S1055" s="221"/>
      <c r="T1055" s="221"/>
      <c r="U1055" s="221"/>
      <c r="V1055" s="221"/>
      <c r="W1055" s="221"/>
      <c r="X1055" s="221"/>
      <c r="Y1055" s="221"/>
      <c r="Z1055" s="221"/>
      <c r="AA1055" s="221"/>
      <c r="AB1055" s="237"/>
      <c r="AC1055" s="221"/>
      <c r="AD1055" s="221"/>
      <c r="AE1055" s="221"/>
      <c r="AF1055" s="221"/>
      <c r="AG1055" s="221"/>
      <c r="AH1055" s="221"/>
      <c r="AI1055" s="221"/>
      <c r="AN1055" s="221"/>
      <c r="AP1055" s="218"/>
    </row>
    <row r="1056" spans="1:42">
      <c r="A1056" s="221"/>
      <c r="B1056" s="221"/>
      <c r="C1056" s="221"/>
      <c r="D1056" s="221"/>
      <c r="E1056" s="221"/>
      <c r="F1056" s="221"/>
      <c r="G1056" s="221"/>
      <c r="H1056" s="221"/>
      <c r="I1056" s="221"/>
      <c r="J1056" s="221"/>
      <c r="K1056" s="221"/>
      <c r="L1056" s="221"/>
      <c r="M1056" s="221"/>
      <c r="N1056" s="243"/>
      <c r="O1056" s="221"/>
      <c r="P1056" s="221"/>
      <c r="Q1056" s="221"/>
      <c r="R1056" s="221"/>
      <c r="S1056" s="221"/>
      <c r="T1056" s="221"/>
      <c r="U1056" s="221"/>
      <c r="V1056" s="221"/>
      <c r="W1056" s="221"/>
      <c r="X1056" s="221"/>
      <c r="Y1056" s="221"/>
      <c r="Z1056" s="221"/>
      <c r="AA1056" s="221"/>
      <c r="AB1056" s="237"/>
      <c r="AC1056" s="221"/>
      <c r="AD1056" s="221"/>
      <c r="AE1056" s="221"/>
      <c r="AF1056" s="221"/>
      <c r="AG1056" s="221"/>
      <c r="AH1056" s="221"/>
      <c r="AI1056" s="221"/>
      <c r="AN1056" s="221"/>
      <c r="AP1056" s="218"/>
    </row>
    <row r="1057" spans="1:42">
      <c r="A1057" s="221"/>
      <c r="B1057" s="221"/>
      <c r="C1057" s="221"/>
      <c r="D1057" s="221"/>
      <c r="E1057" s="221"/>
      <c r="F1057" s="221"/>
      <c r="G1057" s="221"/>
      <c r="H1057" s="221"/>
      <c r="I1057" s="221"/>
      <c r="J1057" s="221"/>
      <c r="K1057" s="221"/>
      <c r="L1057" s="221"/>
      <c r="M1057" s="221"/>
      <c r="N1057" s="243"/>
      <c r="O1057" s="221"/>
      <c r="P1057" s="221"/>
      <c r="Q1057" s="221"/>
      <c r="R1057" s="221"/>
      <c r="S1057" s="221"/>
      <c r="T1057" s="221"/>
      <c r="U1057" s="221"/>
      <c r="V1057" s="221"/>
      <c r="W1057" s="221"/>
      <c r="X1057" s="221"/>
      <c r="Y1057" s="221"/>
      <c r="Z1057" s="221"/>
      <c r="AA1057" s="221"/>
      <c r="AB1057" s="237"/>
      <c r="AC1057" s="221"/>
      <c r="AD1057" s="221"/>
      <c r="AE1057" s="221"/>
      <c r="AF1057" s="221"/>
      <c r="AG1057" s="221"/>
      <c r="AH1057" s="221"/>
      <c r="AI1057" s="221"/>
      <c r="AN1057" s="221"/>
      <c r="AP1057" s="218"/>
    </row>
    <row r="1058" spans="1:42">
      <c r="A1058" s="221"/>
      <c r="B1058" s="221"/>
      <c r="C1058" s="221"/>
      <c r="D1058" s="221"/>
      <c r="E1058" s="221"/>
      <c r="F1058" s="221"/>
      <c r="G1058" s="221"/>
      <c r="H1058" s="221"/>
      <c r="I1058" s="221"/>
      <c r="J1058" s="221"/>
      <c r="K1058" s="221"/>
      <c r="L1058" s="221"/>
      <c r="M1058" s="221"/>
      <c r="N1058" s="243"/>
      <c r="O1058" s="221"/>
      <c r="P1058" s="221"/>
      <c r="Q1058" s="221"/>
      <c r="R1058" s="221"/>
      <c r="S1058" s="221"/>
      <c r="T1058" s="221"/>
      <c r="U1058" s="221"/>
      <c r="V1058" s="221"/>
      <c r="W1058" s="221"/>
      <c r="X1058" s="221"/>
      <c r="Y1058" s="221"/>
      <c r="Z1058" s="221"/>
      <c r="AA1058" s="221"/>
      <c r="AB1058" s="237"/>
      <c r="AC1058" s="221"/>
      <c r="AD1058" s="221"/>
      <c r="AE1058" s="221"/>
      <c r="AF1058" s="221"/>
      <c r="AG1058" s="221"/>
      <c r="AH1058" s="221"/>
      <c r="AI1058" s="221"/>
      <c r="AN1058" s="221"/>
      <c r="AP1058" s="218"/>
    </row>
    <row r="1059" spans="1:42">
      <c r="A1059" s="221"/>
      <c r="B1059" s="221"/>
      <c r="C1059" s="221"/>
      <c r="D1059" s="221"/>
      <c r="E1059" s="221"/>
      <c r="F1059" s="221"/>
      <c r="G1059" s="221"/>
      <c r="H1059" s="221"/>
      <c r="I1059" s="221"/>
      <c r="J1059" s="221"/>
      <c r="K1059" s="221"/>
      <c r="L1059" s="221"/>
      <c r="M1059" s="221"/>
      <c r="N1059" s="243"/>
      <c r="O1059" s="221"/>
      <c r="P1059" s="221"/>
      <c r="Q1059" s="221"/>
      <c r="R1059" s="221"/>
      <c r="S1059" s="221"/>
      <c r="T1059" s="221"/>
      <c r="U1059" s="221"/>
      <c r="V1059" s="221"/>
      <c r="W1059" s="221"/>
      <c r="X1059" s="221"/>
      <c r="Y1059" s="221"/>
      <c r="Z1059" s="221"/>
      <c r="AA1059" s="221"/>
      <c r="AB1059" s="237"/>
      <c r="AC1059" s="221"/>
      <c r="AD1059" s="221"/>
      <c r="AE1059" s="221"/>
      <c r="AF1059" s="221"/>
      <c r="AG1059" s="221"/>
      <c r="AH1059" s="221"/>
      <c r="AI1059" s="221"/>
      <c r="AN1059" s="221"/>
      <c r="AP1059" s="218"/>
    </row>
    <row r="1060" spans="1:42">
      <c r="A1060" s="221"/>
      <c r="B1060" s="221"/>
      <c r="C1060" s="221"/>
      <c r="D1060" s="221"/>
      <c r="E1060" s="221"/>
      <c r="F1060" s="221"/>
      <c r="G1060" s="221"/>
      <c r="H1060" s="221"/>
      <c r="I1060" s="221"/>
      <c r="J1060" s="221"/>
      <c r="K1060" s="221"/>
      <c r="L1060" s="221"/>
      <c r="M1060" s="221"/>
      <c r="N1060" s="243"/>
      <c r="O1060" s="221"/>
      <c r="P1060" s="221"/>
      <c r="Q1060" s="221"/>
      <c r="R1060" s="221"/>
      <c r="S1060" s="221"/>
      <c r="T1060" s="221"/>
      <c r="U1060" s="221"/>
      <c r="V1060" s="221"/>
      <c r="W1060" s="221"/>
      <c r="X1060" s="221"/>
      <c r="Y1060" s="221"/>
      <c r="Z1060" s="221"/>
      <c r="AA1060" s="221"/>
      <c r="AB1060" s="237"/>
      <c r="AC1060" s="221"/>
      <c r="AD1060" s="221"/>
      <c r="AE1060" s="221"/>
      <c r="AF1060" s="221"/>
      <c r="AG1060" s="221"/>
      <c r="AH1060" s="221"/>
      <c r="AI1060" s="221"/>
      <c r="AN1060" s="221"/>
      <c r="AP1060" s="218"/>
    </row>
    <row r="1061" spans="1:42">
      <c r="A1061" s="221"/>
      <c r="B1061" s="221"/>
      <c r="C1061" s="221"/>
      <c r="D1061" s="221"/>
      <c r="E1061" s="221"/>
      <c r="F1061" s="221"/>
      <c r="G1061" s="221"/>
      <c r="H1061" s="221"/>
      <c r="I1061" s="221"/>
      <c r="J1061" s="221"/>
      <c r="K1061" s="221"/>
      <c r="L1061" s="221"/>
      <c r="M1061" s="221"/>
      <c r="N1061" s="243"/>
      <c r="O1061" s="221"/>
      <c r="P1061" s="221"/>
      <c r="Q1061" s="221"/>
      <c r="R1061" s="221"/>
      <c r="S1061" s="221"/>
      <c r="T1061" s="221"/>
      <c r="U1061" s="221"/>
      <c r="V1061" s="221"/>
      <c r="W1061" s="221"/>
      <c r="X1061" s="221"/>
      <c r="Y1061" s="221"/>
      <c r="Z1061" s="221"/>
      <c r="AA1061" s="221"/>
      <c r="AB1061" s="237"/>
      <c r="AC1061" s="221"/>
      <c r="AD1061" s="221"/>
      <c r="AE1061" s="221"/>
      <c r="AF1061" s="221"/>
      <c r="AG1061" s="221"/>
      <c r="AH1061" s="221"/>
      <c r="AI1061" s="221"/>
      <c r="AN1061" s="221"/>
      <c r="AP1061" s="218"/>
    </row>
    <row r="1062" spans="1:42">
      <c r="A1062" s="221"/>
      <c r="B1062" s="221"/>
      <c r="C1062" s="221"/>
      <c r="D1062" s="221"/>
      <c r="E1062" s="221"/>
      <c r="F1062" s="221"/>
      <c r="G1062" s="221"/>
      <c r="H1062" s="221"/>
      <c r="I1062" s="221"/>
      <c r="J1062" s="221"/>
      <c r="K1062" s="221"/>
      <c r="L1062" s="221"/>
      <c r="M1062" s="221"/>
      <c r="N1062" s="243"/>
      <c r="O1062" s="221"/>
      <c r="P1062" s="221"/>
      <c r="Q1062" s="221"/>
      <c r="R1062" s="221"/>
      <c r="S1062" s="221"/>
      <c r="T1062" s="221"/>
      <c r="U1062" s="221"/>
      <c r="V1062" s="221"/>
      <c r="W1062" s="221"/>
      <c r="X1062" s="221"/>
      <c r="Y1062" s="221"/>
      <c r="Z1062" s="221"/>
      <c r="AA1062" s="221"/>
      <c r="AB1062" s="237"/>
      <c r="AC1062" s="221"/>
      <c r="AD1062" s="221"/>
      <c r="AE1062" s="221"/>
      <c r="AF1062" s="221"/>
      <c r="AG1062" s="221"/>
      <c r="AH1062" s="221"/>
      <c r="AI1062" s="221"/>
      <c r="AN1062" s="221"/>
      <c r="AP1062" s="218"/>
    </row>
    <row r="1063" spans="1:42">
      <c r="A1063" s="221"/>
      <c r="B1063" s="221"/>
      <c r="C1063" s="221"/>
      <c r="D1063" s="221"/>
      <c r="E1063" s="221"/>
      <c r="F1063" s="221"/>
      <c r="G1063" s="221"/>
      <c r="H1063" s="221"/>
      <c r="I1063" s="221"/>
      <c r="J1063" s="221"/>
      <c r="K1063" s="221"/>
      <c r="L1063" s="221"/>
      <c r="M1063" s="221"/>
      <c r="N1063" s="243"/>
      <c r="O1063" s="221"/>
      <c r="P1063" s="221"/>
      <c r="Q1063" s="221"/>
      <c r="R1063" s="221"/>
      <c r="S1063" s="221"/>
      <c r="T1063" s="221"/>
      <c r="U1063" s="221"/>
      <c r="V1063" s="221"/>
      <c r="W1063" s="221"/>
      <c r="X1063" s="221"/>
      <c r="Y1063" s="221"/>
      <c r="Z1063" s="221"/>
      <c r="AA1063" s="221"/>
      <c r="AB1063" s="237"/>
      <c r="AC1063" s="221"/>
      <c r="AD1063" s="221"/>
      <c r="AE1063" s="221"/>
      <c r="AF1063" s="221"/>
      <c r="AG1063" s="221"/>
      <c r="AH1063" s="221"/>
      <c r="AI1063" s="221"/>
      <c r="AN1063" s="221"/>
      <c r="AP1063" s="218"/>
    </row>
    <row r="1064" spans="1:42">
      <c r="A1064" s="221"/>
      <c r="B1064" s="221"/>
      <c r="C1064" s="221"/>
      <c r="D1064" s="221"/>
      <c r="E1064" s="221"/>
      <c r="F1064" s="221"/>
      <c r="G1064" s="221"/>
      <c r="H1064" s="221"/>
      <c r="I1064" s="221"/>
      <c r="J1064" s="221"/>
      <c r="K1064" s="221"/>
      <c r="L1064" s="221"/>
      <c r="M1064" s="221"/>
      <c r="N1064" s="243"/>
      <c r="O1064" s="221"/>
      <c r="P1064" s="221"/>
      <c r="Q1064" s="221"/>
      <c r="R1064" s="221"/>
      <c r="S1064" s="221"/>
      <c r="T1064" s="221"/>
      <c r="U1064" s="221"/>
      <c r="V1064" s="221"/>
      <c r="W1064" s="221"/>
      <c r="X1064" s="221"/>
      <c r="Y1064" s="221"/>
      <c r="Z1064" s="221"/>
      <c r="AA1064" s="221"/>
      <c r="AB1064" s="237"/>
      <c r="AC1064" s="221"/>
      <c r="AD1064" s="221"/>
      <c r="AE1064" s="221"/>
      <c r="AF1064" s="221"/>
      <c r="AG1064" s="221"/>
      <c r="AH1064" s="221"/>
      <c r="AI1064" s="221"/>
      <c r="AN1064" s="221"/>
      <c r="AP1064" s="218"/>
    </row>
    <row r="1065" spans="1:42">
      <c r="A1065" s="221"/>
      <c r="B1065" s="221"/>
      <c r="C1065" s="221"/>
      <c r="D1065" s="221"/>
      <c r="E1065" s="221"/>
      <c r="F1065" s="221"/>
      <c r="G1065" s="221"/>
      <c r="H1065" s="221"/>
      <c r="I1065" s="221"/>
      <c r="J1065" s="221"/>
      <c r="K1065" s="221"/>
      <c r="L1065" s="221"/>
      <c r="M1065" s="221"/>
      <c r="N1065" s="243"/>
      <c r="O1065" s="221"/>
      <c r="P1065" s="221"/>
      <c r="Q1065" s="221"/>
      <c r="R1065" s="221"/>
      <c r="S1065" s="221"/>
      <c r="T1065" s="221"/>
      <c r="U1065" s="221"/>
      <c r="V1065" s="221"/>
      <c r="W1065" s="221"/>
      <c r="X1065" s="221"/>
      <c r="Y1065" s="221"/>
      <c r="Z1065" s="221"/>
      <c r="AA1065" s="221"/>
      <c r="AB1065" s="237"/>
      <c r="AC1065" s="221"/>
      <c r="AD1065" s="221"/>
      <c r="AE1065" s="221"/>
      <c r="AF1065" s="221"/>
      <c r="AG1065" s="221"/>
      <c r="AH1065" s="221"/>
      <c r="AI1065" s="221"/>
      <c r="AN1065" s="221"/>
      <c r="AP1065" s="218"/>
    </row>
    <row r="1066" spans="1:42">
      <c r="A1066" s="221"/>
      <c r="B1066" s="221"/>
      <c r="C1066" s="221"/>
      <c r="D1066" s="221"/>
      <c r="E1066" s="221"/>
      <c r="F1066" s="221"/>
      <c r="G1066" s="221"/>
      <c r="H1066" s="221"/>
      <c r="I1066" s="221"/>
      <c r="J1066" s="221"/>
      <c r="K1066" s="221"/>
      <c r="L1066" s="221"/>
      <c r="M1066" s="221"/>
      <c r="N1066" s="243"/>
      <c r="O1066" s="221"/>
      <c r="P1066" s="221"/>
      <c r="Q1066" s="221"/>
      <c r="R1066" s="221"/>
      <c r="S1066" s="221"/>
      <c r="T1066" s="221"/>
      <c r="U1066" s="221"/>
      <c r="V1066" s="221"/>
      <c r="W1066" s="221"/>
      <c r="X1066" s="221"/>
      <c r="Y1066" s="221"/>
      <c r="Z1066" s="221"/>
      <c r="AA1066" s="221"/>
      <c r="AB1066" s="237"/>
      <c r="AC1066" s="221"/>
      <c r="AD1066" s="221"/>
      <c r="AE1066" s="221"/>
      <c r="AF1066" s="221"/>
      <c r="AG1066" s="221"/>
      <c r="AH1066" s="221"/>
      <c r="AI1066" s="221"/>
      <c r="AN1066" s="221"/>
      <c r="AP1066" s="218"/>
    </row>
    <row r="1067" spans="1:42">
      <c r="A1067" s="221"/>
      <c r="B1067" s="221"/>
      <c r="C1067" s="221"/>
      <c r="D1067" s="221"/>
      <c r="E1067" s="221"/>
      <c r="F1067" s="221"/>
      <c r="G1067" s="221"/>
      <c r="H1067" s="221"/>
      <c r="I1067" s="221"/>
      <c r="J1067" s="221"/>
      <c r="K1067" s="221"/>
      <c r="L1067" s="221"/>
      <c r="M1067" s="221"/>
      <c r="N1067" s="243"/>
      <c r="O1067" s="221"/>
      <c r="P1067" s="221"/>
      <c r="Q1067" s="221"/>
      <c r="R1067" s="221"/>
      <c r="S1067" s="221"/>
      <c r="T1067" s="221"/>
      <c r="U1067" s="221"/>
      <c r="V1067" s="221"/>
      <c r="W1067" s="221"/>
      <c r="X1067" s="221"/>
      <c r="Y1067" s="221"/>
      <c r="Z1067" s="221"/>
      <c r="AA1067" s="221"/>
      <c r="AB1067" s="237"/>
      <c r="AC1067" s="221"/>
      <c r="AD1067" s="221"/>
      <c r="AE1067" s="221"/>
      <c r="AF1067" s="221"/>
      <c r="AG1067" s="221"/>
      <c r="AH1067" s="221"/>
      <c r="AI1067" s="221"/>
      <c r="AN1067" s="221"/>
      <c r="AP1067" s="218"/>
    </row>
    <row r="1068" spans="1:42">
      <c r="A1068" s="221"/>
      <c r="B1068" s="221"/>
      <c r="C1068" s="221"/>
      <c r="D1068" s="221"/>
      <c r="E1068" s="221"/>
      <c r="F1068" s="221"/>
      <c r="G1068" s="221"/>
      <c r="H1068" s="221"/>
      <c r="I1068" s="221"/>
      <c r="J1068" s="221"/>
      <c r="K1068" s="221"/>
      <c r="L1068" s="221"/>
      <c r="M1068" s="221"/>
      <c r="N1068" s="243"/>
      <c r="O1068" s="221"/>
      <c r="P1068" s="221"/>
      <c r="Q1068" s="221"/>
      <c r="R1068" s="221"/>
      <c r="S1068" s="221"/>
      <c r="T1068" s="221"/>
      <c r="U1068" s="221"/>
      <c r="V1068" s="221"/>
      <c r="W1068" s="221"/>
      <c r="X1068" s="221"/>
      <c r="Y1068" s="221"/>
      <c r="Z1068" s="221"/>
      <c r="AA1068" s="221"/>
      <c r="AB1068" s="237"/>
      <c r="AC1068" s="221"/>
      <c r="AD1068" s="221"/>
      <c r="AE1068" s="221"/>
      <c r="AF1068" s="221"/>
      <c r="AG1068" s="221"/>
      <c r="AH1068" s="221"/>
      <c r="AI1068" s="221"/>
      <c r="AN1068" s="221"/>
      <c r="AP1068" s="218"/>
    </row>
    <row r="1069" spans="1:42">
      <c r="A1069" s="221"/>
      <c r="B1069" s="221"/>
      <c r="C1069" s="221"/>
      <c r="D1069" s="221"/>
      <c r="E1069" s="221"/>
      <c r="F1069" s="221"/>
      <c r="G1069" s="221"/>
      <c r="H1069" s="221"/>
      <c r="I1069" s="221"/>
      <c r="J1069" s="221"/>
      <c r="K1069" s="221"/>
      <c r="L1069" s="221"/>
      <c r="M1069" s="221"/>
      <c r="N1069" s="243"/>
      <c r="O1069" s="221"/>
      <c r="P1069" s="221"/>
      <c r="Q1069" s="221"/>
      <c r="R1069" s="221"/>
      <c r="S1069" s="221"/>
      <c r="T1069" s="221"/>
      <c r="U1069" s="221"/>
      <c r="V1069" s="221"/>
      <c r="W1069" s="221"/>
      <c r="X1069" s="221"/>
      <c r="Y1069" s="221"/>
      <c r="Z1069" s="221"/>
      <c r="AA1069" s="221"/>
      <c r="AB1069" s="237"/>
      <c r="AC1069" s="221"/>
      <c r="AD1069" s="221"/>
      <c r="AE1069" s="221"/>
      <c r="AF1069" s="221"/>
      <c r="AG1069" s="221"/>
      <c r="AH1069" s="221"/>
      <c r="AI1069" s="221"/>
      <c r="AN1069" s="221"/>
      <c r="AP1069" s="218"/>
    </row>
    <row r="1070" spans="1:42">
      <c r="A1070" s="221"/>
      <c r="B1070" s="221"/>
      <c r="C1070" s="221"/>
      <c r="D1070" s="221"/>
      <c r="E1070" s="221"/>
      <c r="F1070" s="221"/>
      <c r="G1070" s="221"/>
      <c r="H1070" s="221"/>
      <c r="I1070" s="221"/>
      <c r="J1070" s="221"/>
      <c r="K1070" s="221"/>
      <c r="L1070" s="221"/>
      <c r="M1070" s="221"/>
      <c r="N1070" s="243"/>
      <c r="O1070" s="221"/>
      <c r="P1070" s="221"/>
      <c r="Q1070" s="221"/>
      <c r="R1070" s="221"/>
      <c r="S1070" s="221"/>
      <c r="T1070" s="221"/>
      <c r="U1070" s="221"/>
      <c r="V1070" s="221"/>
      <c r="W1070" s="221"/>
      <c r="X1070" s="221"/>
      <c r="Y1070" s="221"/>
      <c r="Z1070" s="221"/>
      <c r="AA1070" s="221"/>
      <c r="AB1070" s="237"/>
      <c r="AC1070" s="221"/>
      <c r="AD1070" s="221"/>
      <c r="AE1070" s="221"/>
      <c r="AF1070" s="221"/>
      <c r="AG1070" s="221"/>
      <c r="AH1070" s="221"/>
      <c r="AI1070" s="221"/>
      <c r="AN1070" s="221"/>
      <c r="AP1070" s="218"/>
    </row>
    <row r="1071" spans="1:42">
      <c r="A1071" s="221"/>
      <c r="B1071" s="221"/>
      <c r="C1071" s="221"/>
      <c r="D1071" s="221"/>
      <c r="E1071" s="221"/>
      <c r="F1071" s="221"/>
      <c r="G1071" s="221"/>
      <c r="H1071" s="221"/>
      <c r="I1071" s="221"/>
      <c r="J1071" s="221"/>
      <c r="K1071" s="221"/>
      <c r="L1071" s="221"/>
      <c r="M1071" s="221"/>
      <c r="N1071" s="243"/>
      <c r="O1071" s="221"/>
      <c r="P1071" s="221"/>
      <c r="Q1071" s="221"/>
      <c r="R1071" s="221"/>
      <c r="S1071" s="221"/>
      <c r="T1071" s="221"/>
      <c r="U1071" s="221"/>
      <c r="V1071" s="221"/>
      <c r="W1071" s="221"/>
      <c r="X1071" s="221"/>
      <c r="Y1071" s="221"/>
      <c r="Z1071" s="221"/>
      <c r="AA1071" s="221"/>
      <c r="AB1071" s="237"/>
      <c r="AC1071" s="221"/>
      <c r="AD1071" s="221"/>
      <c r="AE1071" s="221"/>
      <c r="AF1071" s="221"/>
      <c r="AG1071" s="221"/>
      <c r="AH1071" s="221"/>
      <c r="AI1071" s="221"/>
      <c r="AN1071" s="221"/>
      <c r="AP1071" s="218"/>
    </row>
    <row r="1072" spans="1:42">
      <c r="A1072" s="221"/>
      <c r="B1072" s="221"/>
      <c r="C1072" s="221"/>
      <c r="D1072" s="221"/>
      <c r="E1072" s="221"/>
      <c r="F1072" s="221"/>
      <c r="G1072" s="221"/>
      <c r="H1072" s="221"/>
      <c r="I1072" s="221"/>
      <c r="J1072" s="221"/>
      <c r="K1072" s="221"/>
      <c r="L1072" s="221"/>
      <c r="M1072" s="221"/>
      <c r="N1072" s="243"/>
      <c r="O1072" s="221"/>
      <c r="P1072" s="221"/>
      <c r="Q1072" s="221"/>
      <c r="R1072" s="221"/>
      <c r="S1072" s="221"/>
      <c r="T1072" s="221"/>
      <c r="U1072" s="221"/>
      <c r="V1072" s="221"/>
      <c r="W1072" s="221"/>
      <c r="X1072" s="221"/>
      <c r="Y1072" s="221"/>
      <c r="Z1072" s="221"/>
      <c r="AA1072" s="221"/>
      <c r="AB1072" s="237"/>
      <c r="AC1072" s="221"/>
      <c r="AD1072" s="221"/>
      <c r="AE1072" s="221"/>
      <c r="AF1072" s="221"/>
      <c r="AG1072" s="221"/>
      <c r="AH1072" s="221"/>
      <c r="AI1072" s="221"/>
      <c r="AN1072" s="221"/>
      <c r="AP1072" s="218"/>
    </row>
    <row r="1073" spans="1:42">
      <c r="A1073" s="221"/>
      <c r="B1073" s="221"/>
      <c r="C1073" s="221"/>
      <c r="D1073" s="221"/>
      <c r="E1073" s="221"/>
      <c r="F1073" s="221"/>
      <c r="G1073" s="221"/>
      <c r="H1073" s="221"/>
      <c r="I1073" s="221"/>
      <c r="J1073" s="221"/>
      <c r="K1073" s="221"/>
      <c r="L1073" s="221"/>
      <c r="M1073" s="221"/>
      <c r="N1073" s="243"/>
      <c r="O1073" s="221"/>
      <c r="P1073" s="221"/>
      <c r="Q1073" s="221"/>
      <c r="R1073" s="221"/>
      <c r="S1073" s="221"/>
      <c r="T1073" s="221"/>
      <c r="U1073" s="221"/>
      <c r="V1073" s="221"/>
      <c r="W1073" s="221"/>
      <c r="X1073" s="221"/>
      <c r="Y1073" s="221"/>
      <c r="Z1073" s="221"/>
      <c r="AA1073" s="221"/>
      <c r="AB1073" s="237"/>
      <c r="AC1073" s="221"/>
      <c r="AD1073" s="221"/>
      <c r="AE1073" s="221"/>
      <c r="AF1073" s="221"/>
      <c r="AG1073" s="221"/>
      <c r="AH1073" s="221"/>
      <c r="AI1073" s="221"/>
      <c r="AN1073" s="221"/>
      <c r="AP1073" s="218"/>
    </row>
    <row r="1074" spans="1:42">
      <c r="A1074" s="221"/>
      <c r="B1074" s="221"/>
      <c r="C1074" s="221"/>
      <c r="D1074" s="221"/>
      <c r="E1074" s="221"/>
      <c r="F1074" s="221"/>
      <c r="G1074" s="221"/>
      <c r="H1074" s="221"/>
      <c r="I1074" s="221"/>
      <c r="J1074" s="221"/>
      <c r="K1074" s="221"/>
      <c r="L1074" s="221"/>
      <c r="M1074" s="221"/>
      <c r="N1074" s="243"/>
      <c r="O1074" s="221"/>
      <c r="P1074" s="221"/>
      <c r="Q1074" s="221"/>
      <c r="R1074" s="221"/>
      <c r="S1074" s="221"/>
      <c r="T1074" s="221"/>
      <c r="U1074" s="221"/>
      <c r="V1074" s="221"/>
      <c r="W1074" s="221"/>
      <c r="X1074" s="221"/>
      <c r="Y1074" s="221"/>
      <c r="Z1074" s="221"/>
      <c r="AA1074" s="221"/>
      <c r="AB1074" s="237"/>
      <c r="AC1074" s="221"/>
      <c r="AD1074" s="221"/>
      <c r="AE1074" s="221"/>
      <c r="AF1074" s="221"/>
      <c r="AG1074" s="221"/>
      <c r="AH1074" s="221"/>
      <c r="AI1074" s="221"/>
      <c r="AN1074" s="221"/>
      <c r="AP1074" s="218"/>
    </row>
    <row r="1075" spans="1:42">
      <c r="A1075" s="221"/>
      <c r="B1075" s="221"/>
      <c r="C1075" s="221"/>
      <c r="D1075" s="221"/>
      <c r="E1075" s="221"/>
      <c r="F1075" s="221"/>
      <c r="G1075" s="221"/>
      <c r="H1075" s="221"/>
      <c r="I1075" s="221"/>
      <c r="J1075" s="221"/>
      <c r="K1075" s="221"/>
      <c r="L1075" s="221"/>
      <c r="M1075" s="221"/>
      <c r="N1075" s="243"/>
      <c r="O1075" s="221"/>
      <c r="P1075" s="221"/>
      <c r="Q1075" s="221"/>
      <c r="R1075" s="221"/>
      <c r="S1075" s="221"/>
      <c r="T1075" s="221"/>
      <c r="U1075" s="221"/>
      <c r="V1075" s="221"/>
      <c r="W1075" s="221"/>
      <c r="X1075" s="221"/>
      <c r="Y1075" s="221"/>
      <c r="Z1075" s="221"/>
      <c r="AA1075" s="221"/>
      <c r="AB1075" s="237"/>
      <c r="AC1075" s="221"/>
      <c r="AD1075" s="221"/>
      <c r="AE1075" s="221"/>
      <c r="AF1075" s="221"/>
      <c r="AG1075" s="221"/>
      <c r="AH1075" s="221"/>
      <c r="AI1075" s="221"/>
      <c r="AN1075" s="221"/>
      <c r="AP1075" s="218"/>
    </row>
    <row r="1076" spans="1:42">
      <c r="A1076" s="221"/>
      <c r="B1076" s="221"/>
      <c r="C1076" s="221"/>
      <c r="D1076" s="221"/>
      <c r="E1076" s="221"/>
      <c r="F1076" s="221"/>
      <c r="G1076" s="221"/>
      <c r="H1076" s="221"/>
      <c r="I1076" s="221"/>
      <c r="J1076" s="221"/>
      <c r="K1076" s="221"/>
      <c r="L1076" s="221"/>
      <c r="M1076" s="221"/>
      <c r="N1076" s="243"/>
      <c r="O1076" s="221"/>
      <c r="P1076" s="221"/>
      <c r="Q1076" s="221"/>
      <c r="R1076" s="221"/>
      <c r="S1076" s="221"/>
      <c r="T1076" s="221"/>
      <c r="U1076" s="221"/>
      <c r="V1076" s="221"/>
      <c r="W1076" s="221"/>
      <c r="X1076" s="221"/>
      <c r="Y1076" s="221"/>
      <c r="Z1076" s="221"/>
      <c r="AA1076" s="221"/>
      <c r="AB1076" s="237"/>
      <c r="AC1076" s="221"/>
      <c r="AD1076" s="221"/>
      <c r="AE1076" s="221"/>
      <c r="AF1076" s="221"/>
      <c r="AG1076" s="221"/>
      <c r="AH1076" s="221"/>
      <c r="AI1076" s="221"/>
      <c r="AN1076" s="221"/>
      <c r="AP1076" s="218"/>
    </row>
    <row r="1077" spans="1:42">
      <c r="A1077" s="221"/>
      <c r="B1077" s="221"/>
      <c r="C1077" s="221"/>
      <c r="D1077" s="221"/>
      <c r="E1077" s="221"/>
      <c r="F1077" s="221"/>
      <c r="G1077" s="221"/>
      <c r="H1077" s="221"/>
      <c r="I1077" s="221"/>
      <c r="J1077" s="221"/>
      <c r="K1077" s="221"/>
      <c r="L1077" s="221"/>
      <c r="M1077" s="221"/>
      <c r="N1077" s="243"/>
      <c r="O1077" s="221"/>
      <c r="P1077" s="221"/>
      <c r="Q1077" s="221"/>
      <c r="R1077" s="221"/>
      <c r="S1077" s="221"/>
      <c r="T1077" s="221"/>
      <c r="U1077" s="221"/>
      <c r="V1077" s="221"/>
      <c r="W1077" s="221"/>
      <c r="X1077" s="221"/>
      <c r="Y1077" s="221"/>
      <c r="Z1077" s="221"/>
      <c r="AA1077" s="221"/>
      <c r="AB1077" s="237"/>
      <c r="AC1077" s="221"/>
      <c r="AD1077" s="221"/>
      <c r="AE1077" s="221"/>
      <c r="AF1077" s="221"/>
      <c r="AG1077" s="221"/>
      <c r="AH1077" s="221"/>
      <c r="AI1077" s="221"/>
      <c r="AN1077" s="221"/>
      <c r="AP1077" s="218"/>
    </row>
    <row r="1078" spans="1:42">
      <c r="A1078" s="221"/>
      <c r="B1078" s="221"/>
      <c r="C1078" s="221"/>
      <c r="D1078" s="221"/>
      <c r="E1078" s="221"/>
      <c r="F1078" s="221"/>
      <c r="G1078" s="221"/>
      <c r="H1078" s="221"/>
      <c r="I1078" s="221"/>
      <c r="J1078" s="221"/>
      <c r="K1078" s="221"/>
      <c r="L1078" s="221"/>
      <c r="M1078" s="221"/>
      <c r="N1078" s="243"/>
      <c r="O1078" s="221"/>
      <c r="P1078" s="221"/>
      <c r="Q1078" s="221"/>
      <c r="R1078" s="221"/>
      <c r="S1078" s="221"/>
      <c r="T1078" s="221"/>
      <c r="U1078" s="221"/>
      <c r="V1078" s="221"/>
      <c r="W1078" s="221"/>
      <c r="X1078" s="221"/>
      <c r="Y1078" s="221"/>
      <c r="Z1078" s="221"/>
      <c r="AA1078" s="221"/>
      <c r="AB1078" s="237"/>
      <c r="AC1078" s="221"/>
      <c r="AD1078" s="221"/>
      <c r="AE1078" s="221"/>
      <c r="AF1078" s="221"/>
      <c r="AG1078" s="221"/>
      <c r="AH1078" s="221"/>
      <c r="AI1078" s="221"/>
      <c r="AN1078" s="221"/>
      <c r="AP1078" s="218"/>
    </row>
    <row r="1079" spans="1:42">
      <c r="A1079" s="221"/>
      <c r="B1079" s="221"/>
      <c r="C1079" s="221"/>
      <c r="D1079" s="221"/>
      <c r="E1079" s="221"/>
      <c r="F1079" s="221"/>
      <c r="G1079" s="221"/>
      <c r="H1079" s="221"/>
      <c r="I1079" s="221"/>
      <c r="J1079" s="221"/>
      <c r="K1079" s="221"/>
      <c r="L1079" s="221"/>
      <c r="M1079" s="221"/>
      <c r="N1079" s="243"/>
      <c r="O1079" s="221"/>
      <c r="P1079" s="221"/>
      <c r="Q1079" s="221"/>
      <c r="R1079" s="221"/>
      <c r="S1079" s="221"/>
      <c r="T1079" s="221"/>
      <c r="U1079" s="221"/>
      <c r="V1079" s="221"/>
      <c r="W1079" s="221"/>
      <c r="X1079" s="221"/>
      <c r="Y1079" s="221"/>
      <c r="Z1079" s="221"/>
      <c r="AA1079" s="221"/>
      <c r="AB1079" s="237"/>
      <c r="AC1079" s="221"/>
      <c r="AD1079" s="221"/>
      <c r="AE1079" s="221"/>
      <c r="AF1079" s="221"/>
      <c r="AG1079" s="221"/>
      <c r="AH1079" s="221"/>
      <c r="AI1079" s="221"/>
      <c r="AN1079" s="221"/>
      <c r="AP1079" s="218"/>
    </row>
    <row r="1080" spans="1:42">
      <c r="A1080" s="221"/>
      <c r="B1080" s="221"/>
      <c r="C1080" s="221"/>
      <c r="D1080" s="221"/>
      <c r="E1080" s="221"/>
      <c r="F1080" s="221"/>
      <c r="G1080" s="221"/>
      <c r="H1080" s="221"/>
      <c r="I1080" s="221"/>
      <c r="J1080" s="221"/>
      <c r="K1080" s="221"/>
      <c r="L1080" s="221"/>
      <c r="M1080" s="221"/>
      <c r="N1080" s="243"/>
      <c r="O1080" s="221"/>
      <c r="P1080" s="221"/>
      <c r="Q1080" s="221"/>
      <c r="R1080" s="221"/>
      <c r="S1080" s="221"/>
      <c r="T1080" s="221"/>
      <c r="U1080" s="221"/>
      <c r="V1080" s="221"/>
      <c r="W1080" s="221"/>
      <c r="X1080" s="221"/>
      <c r="Y1080" s="221"/>
      <c r="Z1080" s="221"/>
      <c r="AA1080" s="221"/>
      <c r="AB1080" s="237"/>
      <c r="AC1080" s="221"/>
      <c r="AD1080" s="221"/>
      <c r="AE1080" s="221"/>
      <c r="AF1080" s="221"/>
      <c r="AG1080" s="221"/>
      <c r="AH1080" s="221"/>
      <c r="AI1080" s="221"/>
      <c r="AN1080" s="221"/>
      <c r="AP1080" s="218"/>
    </row>
    <row r="1081" spans="1:42">
      <c r="A1081" s="221"/>
      <c r="B1081" s="221"/>
      <c r="C1081" s="221"/>
      <c r="D1081" s="221"/>
      <c r="E1081" s="221"/>
      <c r="F1081" s="221"/>
      <c r="G1081" s="221"/>
      <c r="H1081" s="221"/>
      <c r="I1081" s="221"/>
      <c r="J1081" s="221"/>
      <c r="K1081" s="221"/>
      <c r="L1081" s="221"/>
      <c r="M1081" s="221"/>
      <c r="N1081" s="243"/>
      <c r="O1081" s="221"/>
      <c r="P1081" s="221"/>
      <c r="Q1081" s="221"/>
      <c r="R1081" s="221"/>
      <c r="S1081" s="221"/>
      <c r="T1081" s="221"/>
      <c r="U1081" s="221"/>
      <c r="V1081" s="221"/>
      <c r="W1081" s="221"/>
      <c r="X1081" s="221"/>
      <c r="Y1081" s="221"/>
      <c r="Z1081" s="221"/>
      <c r="AA1081" s="221"/>
      <c r="AB1081" s="237"/>
      <c r="AC1081" s="221"/>
      <c r="AD1081" s="221"/>
      <c r="AE1081" s="221"/>
      <c r="AF1081" s="221"/>
      <c r="AG1081" s="221"/>
      <c r="AH1081" s="221"/>
      <c r="AI1081" s="221"/>
      <c r="AN1081" s="221"/>
      <c r="AP1081" s="218"/>
    </row>
    <row r="1082" spans="1:42">
      <c r="A1082" s="221"/>
      <c r="B1082" s="221"/>
      <c r="C1082" s="221"/>
      <c r="D1082" s="221"/>
      <c r="E1082" s="221"/>
      <c r="F1082" s="221"/>
      <c r="G1082" s="221"/>
      <c r="H1082" s="221"/>
      <c r="I1082" s="221"/>
      <c r="J1082" s="221"/>
      <c r="K1082" s="221"/>
      <c r="L1082" s="221"/>
      <c r="M1082" s="221"/>
      <c r="N1082" s="243"/>
      <c r="O1082" s="221"/>
      <c r="P1082" s="221"/>
      <c r="Q1082" s="221"/>
      <c r="R1082" s="221"/>
      <c r="S1082" s="221"/>
      <c r="T1082" s="221"/>
      <c r="U1082" s="221"/>
      <c r="V1082" s="221"/>
      <c r="W1082" s="221"/>
      <c r="X1082" s="221"/>
      <c r="Y1082" s="221"/>
      <c r="Z1082" s="221"/>
      <c r="AA1082" s="221"/>
      <c r="AB1082" s="237"/>
      <c r="AC1082" s="221"/>
      <c r="AD1082" s="221"/>
      <c r="AE1082" s="221"/>
      <c r="AF1082" s="221"/>
      <c r="AG1082" s="221"/>
      <c r="AH1082" s="221"/>
      <c r="AI1082" s="221"/>
      <c r="AN1082" s="221"/>
      <c r="AP1082" s="218"/>
    </row>
    <row r="1083" spans="1:42">
      <c r="A1083" s="221"/>
      <c r="B1083" s="221"/>
      <c r="C1083" s="221"/>
      <c r="D1083" s="221"/>
      <c r="E1083" s="221"/>
      <c r="F1083" s="221"/>
      <c r="G1083" s="221"/>
      <c r="H1083" s="221"/>
      <c r="I1083" s="221"/>
      <c r="J1083" s="221"/>
      <c r="K1083" s="221"/>
      <c r="L1083" s="221"/>
      <c r="M1083" s="221"/>
      <c r="N1083" s="243"/>
      <c r="O1083" s="221"/>
      <c r="P1083" s="221"/>
      <c r="Q1083" s="221"/>
      <c r="R1083" s="221"/>
      <c r="S1083" s="221"/>
      <c r="T1083" s="221"/>
      <c r="U1083" s="221"/>
      <c r="V1083" s="221"/>
      <c r="W1083" s="221"/>
      <c r="X1083" s="221"/>
      <c r="Y1083" s="221"/>
      <c r="Z1083" s="221"/>
      <c r="AA1083" s="221"/>
      <c r="AB1083" s="237"/>
      <c r="AC1083" s="221"/>
      <c r="AD1083" s="221"/>
      <c r="AE1083" s="221"/>
      <c r="AF1083" s="221"/>
      <c r="AG1083" s="221"/>
      <c r="AH1083" s="221"/>
      <c r="AI1083" s="221"/>
      <c r="AN1083" s="221"/>
      <c r="AP1083" s="218"/>
    </row>
    <row r="1084" spans="1:42">
      <c r="A1084" s="221"/>
      <c r="B1084" s="221"/>
      <c r="C1084" s="221"/>
      <c r="D1084" s="221"/>
      <c r="E1084" s="221"/>
      <c r="F1084" s="221"/>
      <c r="G1084" s="221"/>
      <c r="H1084" s="221"/>
      <c r="I1084" s="221"/>
      <c r="J1084" s="221"/>
      <c r="K1084" s="221"/>
      <c r="L1084" s="221"/>
      <c r="M1084" s="221"/>
      <c r="N1084" s="243"/>
      <c r="O1084" s="221"/>
      <c r="P1084" s="221"/>
      <c r="Q1084" s="221"/>
      <c r="R1084" s="221"/>
      <c r="S1084" s="221"/>
      <c r="T1084" s="221"/>
      <c r="U1084" s="221"/>
      <c r="V1084" s="221"/>
      <c r="W1084" s="221"/>
      <c r="X1084" s="221"/>
      <c r="Y1084" s="221"/>
      <c r="Z1084" s="221"/>
      <c r="AA1084" s="221"/>
      <c r="AB1084" s="237"/>
      <c r="AC1084" s="221"/>
      <c r="AD1084" s="221"/>
      <c r="AE1084" s="221"/>
      <c r="AF1084" s="221"/>
      <c r="AG1084" s="221"/>
      <c r="AH1084" s="221"/>
      <c r="AI1084" s="221"/>
      <c r="AN1084" s="221"/>
      <c r="AP1084" s="218"/>
    </row>
    <row r="1085" spans="1:42">
      <c r="A1085" s="221"/>
      <c r="B1085" s="221"/>
      <c r="C1085" s="221"/>
      <c r="D1085" s="221"/>
      <c r="E1085" s="221"/>
      <c r="F1085" s="221"/>
      <c r="G1085" s="221"/>
      <c r="H1085" s="221"/>
      <c r="I1085" s="221"/>
      <c r="J1085" s="221"/>
      <c r="K1085" s="221"/>
      <c r="L1085" s="221"/>
      <c r="M1085" s="221"/>
      <c r="N1085" s="243"/>
      <c r="O1085" s="221"/>
      <c r="P1085" s="221"/>
      <c r="Q1085" s="221"/>
      <c r="R1085" s="221"/>
      <c r="S1085" s="221"/>
      <c r="T1085" s="221"/>
      <c r="U1085" s="221"/>
      <c r="V1085" s="221"/>
      <c r="W1085" s="221"/>
      <c r="X1085" s="221"/>
      <c r="Y1085" s="221"/>
      <c r="Z1085" s="221"/>
      <c r="AA1085" s="221"/>
      <c r="AB1085" s="237"/>
      <c r="AC1085" s="221"/>
      <c r="AD1085" s="221"/>
      <c r="AE1085" s="221"/>
      <c r="AF1085" s="221"/>
      <c r="AG1085" s="221"/>
      <c r="AH1085" s="221"/>
      <c r="AI1085" s="221"/>
      <c r="AN1085" s="221"/>
      <c r="AP1085" s="218"/>
    </row>
    <row r="1086" spans="1:42">
      <c r="A1086" s="221"/>
      <c r="B1086" s="221"/>
      <c r="C1086" s="221"/>
      <c r="D1086" s="221"/>
      <c r="E1086" s="221"/>
      <c r="F1086" s="221"/>
      <c r="G1086" s="221"/>
      <c r="H1086" s="221"/>
      <c r="I1086" s="221"/>
      <c r="J1086" s="221"/>
      <c r="K1086" s="221"/>
      <c r="L1086" s="221"/>
      <c r="M1086" s="221"/>
      <c r="N1086" s="243"/>
      <c r="O1086" s="221"/>
      <c r="P1086" s="221"/>
      <c r="Q1086" s="221"/>
      <c r="R1086" s="221"/>
      <c r="S1086" s="221"/>
      <c r="T1086" s="221"/>
      <c r="U1086" s="221"/>
      <c r="V1086" s="221"/>
      <c r="W1086" s="221"/>
      <c r="X1086" s="221"/>
      <c r="Y1086" s="221"/>
      <c r="Z1086" s="221"/>
      <c r="AA1086" s="221"/>
      <c r="AB1086" s="237"/>
      <c r="AC1086" s="221"/>
      <c r="AD1086" s="221"/>
      <c r="AE1086" s="221"/>
      <c r="AF1086" s="221"/>
      <c r="AG1086" s="221"/>
      <c r="AH1086" s="221"/>
      <c r="AI1086" s="221"/>
      <c r="AN1086" s="221"/>
      <c r="AP1086" s="218"/>
    </row>
    <row r="1087" spans="1:42">
      <c r="A1087" s="221"/>
      <c r="B1087" s="221"/>
      <c r="C1087" s="221"/>
      <c r="D1087" s="221"/>
      <c r="E1087" s="221"/>
      <c r="F1087" s="221"/>
      <c r="G1087" s="221"/>
      <c r="H1087" s="221"/>
      <c r="I1087" s="221"/>
      <c r="J1087" s="221"/>
      <c r="K1087" s="221"/>
      <c r="L1087" s="221"/>
      <c r="M1087" s="221"/>
      <c r="N1087" s="243"/>
      <c r="O1087" s="221"/>
      <c r="P1087" s="221"/>
      <c r="Q1087" s="221"/>
      <c r="R1087" s="221"/>
      <c r="S1087" s="221"/>
      <c r="T1087" s="221"/>
      <c r="U1087" s="221"/>
      <c r="V1087" s="221"/>
      <c r="W1087" s="221"/>
      <c r="X1087" s="221"/>
      <c r="Y1087" s="221"/>
      <c r="Z1087" s="221"/>
      <c r="AA1087" s="221"/>
      <c r="AB1087" s="237"/>
      <c r="AC1087" s="221"/>
      <c r="AD1087" s="221"/>
      <c r="AE1087" s="221"/>
      <c r="AF1087" s="221"/>
      <c r="AG1087" s="221"/>
      <c r="AH1087" s="221"/>
      <c r="AI1087" s="221"/>
      <c r="AN1087" s="221"/>
      <c r="AP1087" s="218"/>
    </row>
    <row r="1088" spans="1:42">
      <c r="A1088" s="221"/>
      <c r="B1088" s="221"/>
      <c r="C1088" s="221"/>
      <c r="D1088" s="221"/>
      <c r="E1088" s="221"/>
      <c r="F1088" s="221"/>
      <c r="G1088" s="221"/>
      <c r="H1088" s="221"/>
      <c r="I1088" s="221"/>
      <c r="J1088" s="221"/>
      <c r="K1088" s="221"/>
      <c r="L1088" s="221"/>
      <c r="M1088" s="221"/>
      <c r="N1088" s="243"/>
      <c r="O1088" s="221"/>
      <c r="P1088" s="221"/>
      <c r="Q1088" s="221"/>
      <c r="R1088" s="221"/>
      <c r="S1088" s="221"/>
      <c r="T1088" s="221"/>
      <c r="U1088" s="221"/>
      <c r="V1088" s="221"/>
      <c r="W1088" s="221"/>
      <c r="X1088" s="221"/>
      <c r="Y1088" s="221"/>
      <c r="Z1088" s="221"/>
      <c r="AA1088" s="221"/>
      <c r="AB1088" s="237"/>
      <c r="AC1088" s="221"/>
      <c r="AD1088" s="221"/>
      <c r="AE1088" s="221"/>
      <c r="AF1088" s="221"/>
      <c r="AG1088" s="221"/>
      <c r="AH1088" s="221"/>
      <c r="AI1088" s="221"/>
      <c r="AN1088" s="221"/>
      <c r="AP1088" s="218"/>
    </row>
    <row r="1089" spans="1:42">
      <c r="A1089" s="221"/>
      <c r="B1089" s="221"/>
      <c r="C1089" s="221"/>
      <c r="D1089" s="221"/>
      <c r="E1089" s="221"/>
      <c r="F1089" s="221"/>
      <c r="G1089" s="221"/>
      <c r="H1089" s="221"/>
      <c r="I1089" s="221"/>
      <c r="J1089" s="221"/>
      <c r="K1089" s="221"/>
      <c r="L1089" s="221"/>
      <c r="M1089" s="221"/>
      <c r="N1089" s="243"/>
      <c r="O1089" s="221"/>
      <c r="P1089" s="221"/>
      <c r="Q1089" s="221"/>
      <c r="R1089" s="221"/>
      <c r="S1089" s="221"/>
      <c r="T1089" s="221"/>
      <c r="U1089" s="221"/>
      <c r="V1089" s="221"/>
      <c r="W1089" s="221"/>
      <c r="X1089" s="221"/>
      <c r="Y1089" s="221"/>
      <c r="Z1089" s="221"/>
      <c r="AA1089" s="221"/>
      <c r="AB1089" s="237"/>
      <c r="AC1089" s="221"/>
      <c r="AD1089" s="221"/>
      <c r="AE1089" s="221"/>
      <c r="AF1089" s="221"/>
      <c r="AG1089" s="221"/>
      <c r="AH1089" s="221"/>
      <c r="AI1089" s="221"/>
      <c r="AN1089" s="221"/>
      <c r="AP1089" s="218"/>
    </row>
    <row r="1090" spans="1:42">
      <c r="A1090" s="221"/>
      <c r="B1090" s="221"/>
      <c r="C1090" s="221"/>
      <c r="D1090" s="221"/>
      <c r="E1090" s="221"/>
      <c r="F1090" s="221"/>
      <c r="G1090" s="221"/>
      <c r="H1090" s="221"/>
      <c r="I1090" s="221"/>
      <c r="J1090" s="221"/>
      <c r="K1090" s="221"/>
      <c r="L1090" s="221"/>
      <c r="M1090" s="221"/>
      <c r="N1090" s="243"/>
      <c r="O1090" s="221"/>
      <c r="P1090" s="221"/>
      <c r="Q1090" s="221"/>
      <c r="R1090" s="221"/>
      <c r="S1090" s="221"/>
      <c r="T1090" s="221"/>
      <c r="U1090" s="221"/>
      <c r="V1090" s="221"/>
      <c r="W1090" s="221"/>
      <c r="X1090" s="221"/>
      <c r="Y1090" s="221"/>
      <c r="Z1090" s="221"/>
      <c r="AA1090" s="221"/>
      <c r="AB1090" s="237"/>
      <c r="AC1090" s="221"/>
      <c r="AD1090" s="221"/>
      <c r="AE1090" s="221"/>
      <c r="AF1090" s="221"/>
      <c r="AG1090" s="221"/>
      <c r="AH1090" s="221"/>
      <c r="AI1090" s="221"/>
      <c r="AN1090" s="221"/>
      <c r="AP1090" s="218"/>
    </row>
    <row r="1091" spans="1:42">
      <c r="A1091" s="221"/>
      <c r="B1091" s="221"/>
      <c r="C1091" s="221"/>
      <c r="D1091" s="221"/>
      <c r="E1091" s="221"/>
      <c r="F1091" s="221"/>
      <c r="G1091" s="221"/>
      <c r="H1091" s="221"/>
      <c r="I1091" s="221"/>
      <c r="J1091" s="221"/>
      <c r="K1091" s="221"/>
      <c r="L1091" s="221"/>
      <c r="M1091" s="221"/>
      <c r="N1091" s="243"/>
      <c r="O1091" s="221"/>
      <c r="P1091" s="221"/>
      <c r="Q1091" s="221"/>
      <c r="R1091" s="221"/>
      <c r="S1091" s="221"/>
      <c r="T1091" s="221"/>
      <c r="U1091" s="221"/>
      <c r="V1091" s="221"/>
      <c r="W1091" s="221"/>
      <c r="X1091" s="221"/>
      <c r="Y1091" s="221"/>
      <c r="Z1091" s="221"/>
      <c r="AA1091" s="221"/>
      <c r="AB1091" s="237"/>
      <c r="AC1091" s="221"/>
      <c r="AD1091" s="221"/>
      <c r="AE1091" s="221"/>
      <c r="AF1091" s="221"/>
      <c r="AG1091" s="221"/>
      <c r="AH1091" s="221"/>
      <c r="AI1091" s="221"/>
      <c r="AN1091" s="221"/>
      <c r="AP1091" s="218"/>
    </row>
    <row r="1092" spans="1:42">
      <c r="A1092" s="221"/>
      <c r="B1092" s="221"/>
      <c r="C1092" s="221"/>
      <c r="D1092" s="221"/>
      <c r="E1092" s="221"/>
      <c r="F1092" s="221"/>
      <c r="G1092" s="221"/>
      <c r="H1092" s="221"/>
      <c r="I1092" s="221"/>
      <c r="J1092" s="221"/>
      <c r="K1092" s="221"/>
      <c r="L1092" s="221"/>
      <c r="M1092" s="221"/>
      <c r="N1092" s="243"/>
      <c r="O1092" s="221"/>
      <c r="P1092" s="221"/>
      <c r="Q1092" s="221"/>
      <c r="R1092" s="221"/>
      <c r="S1092" s="221"/>
      <c r="T1092" s="221"/>
      <c r="U1092" s="221"/>
      <c r="V1092" s="221"/>
      <c r="W1092" s="221"/>
      <c r="X1092" s="221"/>
      <c r="Y1092" s="221"/>
      <c r="Z1092" s="221"/>
      <c r="AA1092" s="221"/>
      <c r="AB1092" s="237"/>
      <c r="AC1092" s="221"/>
      <c r="AD1092" s="221"/>
      <c r="AE1092" s="221"/>
      <c r="AF1092" s="221"/>
      <c r="AG1092" s="221"/>
      <c r="AH1092" s="221"/>
      <c r="AI1092" s="221"/>
      <c r="AN1092" s="221"/>
      <c r="AP1092" s="218"/>
    </row>
    <row r="1093" spans="1:42">
      <c r="A1093" s="221"/>
      <c r="B1093" s="221"/>
      <c r="C1093" s="221"/>
      <c r="D1093" s="221"/>
      <c r="E1093" s="221"/>
      <c r="F1093" s="221"/>
      <c r="G1093" s="221"/>
      <c r="H1093" s="221"/>
      <c r="I1093" s="221"/>
      <c r="J1093" s="221"/>
      <c r="K1093" s="221"/>
      <c r="L1093" s="221"/>
      <c r="M1093" s="221"/>
      <c r="N1093" s="243"/>
      <c r="O1093" s="221"/>
      <c r="P1093" s="221"/>
      <c r="Q1093" s="221"/>
      <c r="R1093" s="221"/>
      <c r="S1093" s="221"/>
      <c r="T1093" s="221"/>
      <c r="U1093" s="221"/>
      <c r="V1093" s="221"/>
      <c r="W1093" s="221"/>
      <c r="X1093" s="221"/>
      <c r="Y1093" s="221"/>
      <c r="Z1093" s="221"/>
      <c r="AA1093" s="221"/>
      <c r="AB1093" s="237"/>
      <c r="AC1093" s="221"/>
      <c r="AD1093" s="221"/>
      <c r="AE1093" s="221"/>
      <c r="AF1093" s="221"/>
      <c r="AG1093" s="221"/>
      <c r="AH1093" s="221"/>
      <c r="AI1093" s="221"/>
      <c r="AN1093" s="221"/>
      <c r="AP1093" s="218"/>
    </row>
    <row r="1094" spans="1:42">
      <c r="A1094" s="221"/>
      <c r="B1094" s="221"/>
      <c r="C1094" s="221"/>
      <c r="D1094" s="221"/>
      <c r="E1094" s="221"/>
      <c r="F1094" s="221"/>
      <c r="G1094" s="221"/>
      <c r="H1094" s="221"/>
      <c r="I1094" s="221"/>
      <c r="J1094" s="221"/>
      <c r="K1094" s="221"/>
      <c r="L1094" s="221"/>
      <c r="M1094" s="221"/>
      <c r="N1094" s="243"/>
      <c r="O1094" s="221"/>
      <c r="P1094" s="221"/>
      <c r="Q1094" s="221"/>
      <c r="R1094" s="221"/>
      <c r="S1094" s="221"/>
      <c r="T1094" s="221"/>
      <c r="U1094" s="221"/>
      <c r="V1094" s="221"/>
      <c r="W1094" s="221"/>
      <c r="X1094" s="221"/>
      <c r="Y1094" s="221"/>
      <c r="Z1094" s="221"/>
      <c r="AA1094" s="221"/>
      <c r="AB1094" s="237"/>
      <c r="AC1094" s="221"/>
      <c r="AD1094" s="221"/>
      <c r="AE1094" s="221"/>
      <c r="AF1094" s="221"/>
      <c r="AG1094" s="221"/>
      <c r="AH1094" s="221"/>
      <c r="AI1094" s="221"/>
      <c r="AN1094" s="221"/>
      <c r="AP1094" s="218"/>
    </row>
    <row r="1095" spans="1:42">
      <c r="A1095" s="221"/>
      <c r="B1095" s="221"/>
      <c r="C1095" s="221"/>
      <c r="D1095" s="221"/>
      <c r="E1095" s="221"/>
      <c r="F1095" s="221"/>
      <c r="G1095" s="221"/>
      <c r="H1095" s="221"/>
      <c r="I1095" s="221"/>
      <c r="J1095" s="221"/>
      <c r="K1095" s="221"/>
      <c r="L1095" s="221"/>
      <c r="M1095" s="221"/>
      <c r="N1095" s="243"/>
      <c r="O1095" s="221"/>
      <c r="P1095" s="221"/>
      <c r="Q1095" s="221"/>
      <c r="R1095" s="221"/>
      <c r="S1095" s="221"/>
      <c r="T1095" s="221"/>
      <c r="U1095" s="221"/>
      <c r="V1095" s="221"/>
      <c r="W1095" s="221"/>
      <c r="X1095" s="221"/>
      <c r="Y1095" s="221"/>
      <c r="Z1095" s="221"/>
      <c r="AA1095" s="221"/>
      <c r="AB1095" s="237"/>
      <c r="AC1095" s="221"/>
      <c r="AD1095" s="221"/>
      <c r="AE1095" s="221"/>
      <c r="AF1095" s="221"/>
      <c r="AG1095" s="221"/>
      <c r="AH1095" s="221"/>
      <c r="AI1095" s="221"/>
      <c r="AN1095" s="221"/>
      <c r="AP1095" s="218"/>
    </row>
    <row r="1096" spans="1:42">
      <c r="A1096" s="221"/>
      <c r="B1096" s="221"/>
      <c r="C1096" s="221"/>
      <c r="D1096" s="221"/>
      <c r="E1096" s="221"/>
      <c r="F1096" s="221"/>
      <c r="G1096" s="221"/>
      <c r="H1096" s="221"/>
      <c r="I1096" s="221"/>
      <c r="J1096" s="221"/>
      <c r="K1096" s="221"/>
      <c r="L1096" s="221"/>
      <c r="M1096" s="221"/>
      <c r="N1096" s="243"/>
      <c r="O1096" s="221"/>
      <c r="P1096" s="221"/>
      <c r="Q1096" s="221"/>
      <c r="R1096" s="221"/>
      <c r="S1096" s="221"/>
      <c r="T1096" s="221"/>
      <c r="U1096" s="221"/>
      <c r="V1096" s="221"/>
      <c r="W1096" s="221"/>
      <c r="X1096" s="221"/>
      <c r="Y1096" s="221"/>
      <c r="Z1096" s="221"/>
      <c r="AA1096" s="221"/>
      <c r="AB1096" s="237"/>
      <c r="AC1096" s="221"/>
      <c r="AD1096" s="221"/>
      <c r="AE1096" s="221"/>
      <c r="AF1096" s="221"/>
      <c r="AG1096" s="221"/>
      <c r="AH1096" s="221"/>
      <c r="AI1096" s="221"/>
      <c r="AN1096" s="221"/>
      <c r="AP1096" s="218"/>
    </row>
    <row r="1097" spans="1:42">
      <c r="A1097" s="221"/>
      <c r="B1097" s="221"/>
      <c r="C1097" s="221"/>
      <c r="D1097" s="221"/>
      <c r="E1097" s="221"/>
      <c r="F1097" s="221"/>
      <c r="G1097" s="221"/>
      <c r="H1097" s="221"/>
      <c r="I1097" s="221"/>
      <c r="J1097" s="221"/>
      <c r="K1097" s="221"/>
      <c r="L1097" s="221"/>
      <c r="M1097" s="221"/>
      <c r="N1097" s="243"/>
      <c r="O1097" s="221"/>
      <c r="P1097" s="221"/>
      <c r="Q1097" s="221"/>
      <c r="R1097" s="221"/>
      <c r="S1097" s="221"/>
      <c r="T1097" s="221"/>
      <c r="U1097" s="221"/>
      <c r="V1097" s="221"/>
      <c r="W1097" s="221"/>
      <c r="X1097" s="221"/>
      <c r="Y1097" s="221"/>
      <c r="Z1097" s="221"/>
      <c r="AA1097" s="221"/>
      <c r="AB1097" s="237"/>
      <c r="AC1097" s="221"/>
      <c r="AD1097" s="221"/>
      <c r="AE1097" s="221"/>
      <c r="AF1097" s="221"/>
      <c r="AG1097" s="221"/>
      <c r="AH1097" s="221"/>
      <c r="AI1097" s="221"/>
      <c r="AN1097" s="221"/>
      <c r="AP1097" s="218"/>
    </row>
    <row r="1098" spans="1:42">
      <c r="A1098" s="221"/>
      <c r="B1098" s="221"/>
      <c r="C1098" s="221"/>
      <c r="D1098" s="221"/>
      <c r="E1098" s="221"/>
      <c r="F1098" s="221"/>
      <c r="G1098" s="221"/>
      <c r="H1098" s="221"/>
      <c r="I1098" s="221"/>
      <c r="J1098" s="221"/>
      <c r="K1098" s="221"/>
      <c r="L1098" s="221"/>
      <c r="M1098" s="221"/>
      <c r="N1098" s="243"/>
      <c r="O1098" s="221"/>
      <c r="P1098" s="221"/>
      <c r="Q1098" s="221"/>
      <c r="R1098" s="221"/>
      <c r="S1098" s="221"/>
      <c r="T1098" s="221"/>
      <c r="U1098" s="221"/>
      <c r="V1098" s="221"/>
      <c r="W1098" s="221"/>
      <c r="X1098" s="221"/>
      <c r="Y1098" s="221"/>
      <c r="Z1098" s="221"/>
      <c r="AA1098" s="221"/>
      <c r="AB1098" s="237"/>
      <c r="AC1098" s="221"/>
      <c r="AD1098" s="221"/>
      <c r="AE1098" s="221"/>
      <c r="AF1098" s="221"/>
      <c r="AG1098" s="221"/>
      <c r="AH1098" s="221"/>
      <c r="AI1098" s="221"/>
      <c r="AN1098" s="221"/>
      <c r="AP1098" s="218"/>
    </row>
    <row r="1099" spans="1:42">
      <c r="A1099" s="221"/>
      <c r="B1099" s="221"/>
      <c r="C1099" s="221"/>
      <c r="D1099" s="221"/>
      <c r="E1099" s="221"/>
      <c r="F1099" s="221"/>
      <c r="G1099" s="221"/>
      <c r="H1099" s="221"/>
      <c r="I1099" s="221"/>
      <c r="J1099" s="221"/>
      <c r="K1099" s="221"/>
      <c r="L1099" s="221"/>
      <c r="M1099" s="221"/>
      <c r="N1099" s="243"/>
      <c r="O1099" s="221"/>
      <c r="P1099" s="221"/>
      <c r="Q1099" s="221"/>
      <c r="R1099" s="221"/>
      <c r="S1099" s="221"/>
      <c r="T1099" s="221"/>
      <c r="U1099" s="221"/>
      <c r="V1099" s="221"/>
      <c r="W1099" s="221"/>
      <c r="X1099" s="221"/>
      <c r="Y1099" s="221"/>
      <c r="Z1099" s="221"/>
      <c r="AA1099" s="221"/>
      <c r="AB1099" s="237"/>
      <c r="AC1099" s="221"/>
      <c r="AD1099" s="221"/>
      <c r="AE1099" s="221"/>
      <c r="AF1099" s="221"/>
      <c r="AG1099" s="221"/>
      <c r="AH1099" s="221"/>
      <c r="AI1099" s="221"/>
      <c r="AN1099" s="221"/>
      <c r="AP1099" s="218"/>
    </row>
    <row r="1100" spans="1:42">
      <c r="A1100" s="221"/>
      <c r="B1100" s="221"/>
      <c r="C1100" s="221"/>
      <c r="D1100" s="221"/>
      <c r="E1100" s="221"/>
      <c r="F1100" s="221"/>
      <c r="G1100" s="221"/>
      <c r="H1100" s="221"/>
      <c r="I1100" s="221"/>
      <c r="J1100" s="221"/>
      <c r="K1100" s="221"/>
      <c r="L1100" s="221"/>
      <c r="M1100" s="221"/>
      <c r="N1100" s="243"/>
      <c r="O1100" s="221"/>
      <c r="P1100" s="221"/>
      <c r="Q1100" s="221"/>
      <c r="R1100" s="221"/>
      <c r="S1100" s="221"/>
      <c r="T1100" s="221"/>
      <c r="U1100" s="221"/>
      <c r="V1100" s="221"/>
      <c r="W1100" s="221"/>
      <c r="X1100" s="221"/>
      <c r="Y1100" s="221"/>
      <c r="Z1100" s="221"/>
      <c r="AA1100" s="221"/>
      <c r="AB1100" s="237"/>
      <c r="AC1100" s="221"/>
      <c r="AD1100" s="221"/>
      <c r="AE1100" s="221"/>
      <c r="AF1100" s="221"/>
      <c r="AG1100" s="221"/>
      <c r="AH1100" s="221"/>
      <c r="AI1100" s="221"/>
      <c r="AN1100" s="221"/>
      <c r="AP1100" s="218"/>
    </row>
    <row r="1101" spans="1:42">
      <c r="A1101" s="221"/>
      <c r="B1101" s="221"/>
      <c r="C1101" s="221"/>
      <c r="D1101" s="221"/>
      <c r="E1101" s="221"/>
      <c r="F1101" s="221"/>
      <c r="G1101" s="221"/>
      <c r="H1101" s="221"/>
      <c r="I1101" s="221"/>
      <c r="J1101" s="221"/>
      <c r="K1101" s="221"/>
      <c r="L1101" s="221"/>
      <c r="M1101" s="221"/>
      <c r="N1101" s="243"/>
      <c r="O1101" s="221"/>
      <c r="P1101" s="221"/>
      <c r="Q1101" s="221"/>
      <c r="R1101" s="221"/>
      <c r="S1101" s="221"/>
      <c r="T1101" s="221"/>
      <c r="U1101" s="221"/>
      <c r="V1101" s="221"/>
      <c r="W1101" s="221"/>
      <c r="X1101" s="221"/>
      <c r="Y1101" s="221"/>
      <c r="Z1101" s="221"/>
      <c r="AA1101" s="221"/>
      <c r="AB1101" s="237"/>
      <c r="AC1101" s="221"/>
      <c r="AD1101" s="221"/>
      <c r="AE1101" s="221"/>
      <c r="AF1101" s="221"/>
      <c r="AG1101" s="221"/>
      <c r="AH1101" s="221"/>
      <c r="AI1101" s="221"/>
      <c r="AN1101" s="221"/>
      <c r="AP1101" s="218"/>
    </row>
    <row r="1102" spans="1:42">
      <c r="A1102" s="221"/>
      <c r="B1102" s="221"/>
      <c r="C1102" s="221"/>
      <c r="D1102" s="221"/>
      <c r="E1102" s="221"/>
      <c r="F1102" s="221"/>
      <c r="G1102" s="221"/>
      <c r="H1102" s="221"/>
      <c r="I1102" s="221"/>
      <c r="J1102" s="221"/>
      <c r="K1102" s="221"/>
      <c r="L1102" s="221"/>
      <c r="M1102" s="221"/>
      <c r="N1102" s="243"/>
      <c r="O1102" s="221"/>
      <c r="P1102" s="221"/>
      <c r="Q1102" s="221"/>
      <c r="R1102" s="221"/>
      <c r="S1102" s="221"/>
      <c r="T1102" s="221"/>
      <c r="U1102" s="221"/>
      <c r="V1102" s="221"/>
      <c r="W1102" s="221"/>
      <c r="X1102" s="221"/>
      <c r="Y1102" s="221"/>
      <c r="Z1102" s="221"/>
      <c r="AA1102" s="221"/>
      <c r="AB1102" s="237"/>
      <c r="AC1102" s="221"/>
      <c r="AD1102" s="221"/>
      <c r="AE1102" s="221"/>
      <c r="AF1102" s="221"/>
      <c r="AG1102" s="221"/>
      <c r="AH1102" s="221"/>
      <c r="AI1102" s="221"/>
      <c r="AN1102" s="221"/>
      <c r="AP1102" s="218"/>
    </row>
    <row r="1103" spans="1:42">
      <c r="A1103" s="221"/>
      <c r="B1103" s="221"/>
      <c r="C1103" s="221"/>
      <c r="D1103" s="221"/>
      <c r="E1103" s="221"/>
      <c r="F1103" s="221"/>
      <c r="G1103" s="221"/>
      <c r="H1103" s="221"/>
      <c r="I1103" s="221"/>
      <c r="J1103" s="221"/>
      <c r="K1103" s="221"/>
      <c r="L1103" s="221"/>
      <c r="M1103" s="221"/>
      <c r="N1103" s="243"/>
      <c r="O1103" s="221"/>
      <c r="P1103" s="221"/>
      <c r="Q1103" s="221"/>
      <c r="R1103" s="221"/>
      <c r="S1103" s="221"/>
      <c r="T1103" s="221"/>
      <c r="U1103" s="221"/>
      <c r="V1103" s="221"/>
      <c r="W1103" s="221"/>
      <c r="X1103" s="221"/>
      <c r="Y1103" s="221"/>
      <c r="Z1103" s="221"/>
      <c r="AA1103" s="221"/>
      <c r="AB1103" s="237"/>
      <c r="AC1103" s="221"/>
      <c r="AD1103" s="221"/>
      <c r="AE1103" s="221"/>
      <c r="AF1103" s="221"/>
      <c r="AG1103" s="221"/>
      <c r="AH1103" s="221"/>
      <c r="AI1103" s="221"/>
      <c r="AN1103" s="221"/>
      <c r="AP1103" s="218"/>
    </row>
    <row r="1104" spans="1:42">
      <c r="A1104" s="221"/>
      <c r="B1104" s="221"/>
      <c r="C1104" s="221"/>
      <c r="D1104" s="221"/>
      <c r="E1104" s="221"/>
      <c r="F1104" s="221"/>
      <c r="G1104" s="221"/>
      <c r="H1104" s="221"/>
      <c r="I1104" s="221"/>
      <c r="J1104" s="221"/>
      <c r="K1104" s="221"/>
      <c r="L1104" s="221"/>
      <c r="M1104" s="221"/>
      <c r="N1104" s="243"/>
      <c r="O1104" s="221"/>
      <c r="P1104" s="221"/>
      <c r="Q1104" s="221"/>
      <c r="R1104" s="221"/>
      <c r="S1104" s="221"/>
      <c r="T1104" s="221"/>
      <c r="U1104" s="221"/>
      <c r="V1104" s="221"/>
      <c r="W1104" s="221"/>
      <c r="X1104" s="221"/>
      <c r="Y1104" s="221"/>
      <c r="Z1104" s="221"/>
      <c r="AA1104" s="221"/>
      <c r="AB1104" s="237"/>
      <c r="AC1104" s="221"/>
      <c r="AD1104" s="221"/>
      <c r="AE1104" s="221"/>
      <c r="AF1104" s="221"/>
      <c r="AG1104" s="221"/>
      <c r="AH1104" s="221"/>
      <c r="AI1104" s="221"/>
      <c r="AN1104" s="221"/>
      <c r="AP1104" s="218"/>
    </row>
    <row r="1105" spans="1:42">
      <c r="A1105" s="221"/>
      <c r="B1105" s="221"/>
      <c r="C1105" s="221"/>
      <c r="D1105" s="221"/>
      <c r="E1105" s="221"/>
      <c r="F1105" s="221"/>
      <c r="G1105" s="221"/>
      <c r="H1105" s="221"/>
      <c r="I1105" s="221"/>
      <c r="J1105" s="221"/>
      <c r="K1105" s="221"/>
      <c r="L1105" s="221"/>
      <c r="M1105" s="221"/>
      <c r="N1105" s="243"/>
      <c r="O1105" s="221"/>
      <c r="P1105" s="221"/>
      <c r="Q1105" s="221"/>
      <c r="R1105" s="221"/>
      <c r="S1105" s="221"/>
      <c r="T1105" s="221"/>
      <c r="U1105" s="221"/>
      <c r="V1105" s="221"/>
      <c r="W1105" s="221"/>
      <c r="X1105" s="221"/>
      <c r="Y1105" s="221"/>
      <c r="Z1105" s="221"/>
      <c r="AA1105" s="221"/>
      <c r="AB1105" s="237"/>
      <c r="AC1105" s="221"/>
      <c r="AD1105" s="221"/>
      <c r="AE1105" s="221"/>
      <c r="AF1105" s="221"/>
      <c r="AG1105" s="221"/>
      <c r="AH1105" s="221"/>
      <c r="AI1105" s="221"/>
      <c r="AN1105" s="221"/>
      <c r="AP1105" s="218"/>
    </row>
    <row r="1106" spans="1:42">
      <c r="A1106" s="221"/>
      <c r="B1106" s="221"/>
      <c r="C1106" s="221"/>
      <c r="D1106" s="221"/>
      <c r="E1106" s="221"/>
      <c r="F1106" s="221"/>
      <c r="G1106" s="221"/>
      <c r="H1106" s="221"/>
      <c r="I1106" s="221"/>
      <c r="J1106" s="221"/>
      <c r="K1106" s="221"/>
      <c r="L1106" s="221"/>
      <c r="M1106" s="221"/>
      <c r="N1106" s="243"/>
      <c r="O1106" s="221"/>
      <c r="P1106" s="221"/>
      <c r="Q1106" s="221"/>
      <c r="R1106" s="221"/>
      <c r="S1106" s="221"/>
      <c r="T1106" s="221"/>
      <c r="U1106" s="221"/>
      <c r="V1106" s="221"/>
      <c r="W1106" s="221"/>
      <c r="X1106" s="221"/>
      <c r="Y1106" s="221"/>
      <c r="Z1106" s="221"/>
      <c r="AA1106" s="221"/>
      <c r="AB1106" s="237"/>
      <c r="AC1106" s="221"/>
      <c r="AD1106" s="221"/>
      <c r="AE1106" s="221"/>
      <c r="AF1106" s="221"/>
      <c r="AG1106" s="221"/>
      <c r="AH1106" s="221"/>
      <c r="AI1106" s="221"/>
      <c r="AN1106" s="221"/>
      <c r="AP1106" s="218"/>
    </row>
    <row r="1107" spans="1:42">
      <c r="A1107" s="221"/>
      <c r="B1107" s="221"/>
      <c r="C1107" s="221"/>
      <c r="D1107" s="221"/>
      <c r="E1107" s="221"/>
      <c r="F1107" s="221"/>
      <c r="G1107" s="221"/>
      <c r="H1107" s="221"/>
      <c r="I1107" s="221"/>
      <c r="J1107" s="221"/>
      <c r="K1107" s="221"/>
      <c r="L1107" s="221"/>
      <c r="M1107" s="221"/>
      <c r="N1107" s="243"/>
      <c r="O1107" s="221"/>
      <c r="P1107" s="221"/>
      <c r="Q1107" s="221"/>
      <c r="R1107" s="221"/>
      <c r="S1107" s="221"/>
      <c r="T1107" s="221"/>
      <c r="U1107" s="221"/>
      <c r="V1107" s="221"/>
      <c r="W1107" s="221"/>
      <c r="X1107" s="221"/>
      <c r="Y1107" s="221"/>
      <c r="Z1107" s="221"/>
      <c r="AA1107" s="221"/>
      <c r="AB1107" s="237"/>
      <c r="AC1107" s="221"/>
      <c r="AD1107" s="221"/>
      <c r="AE1107" s="221"/>
      <c r="AF1107" s="221"/>
      <c r="AG1107" s="221"/>
      <c r="AH1107" s="221"/>
      <c r="AI1107" s="221"/>
      <c r="AN1107" s="221"/>
      <c r="AP1107" s="218"/>
    </row>
    <row r="1108" spans="1:42">
      <c r="A1108" s="221"/>
      <c r="B1108" s="221"/>
      <c r="C1108" s="221"/>
      <c r="D1108" s="221"/>
      <c r="E1108" s="221"/>
      <c r="F1108" s="221"/>
      <c r="G1108" s="221"/>
      <c r="H1108" s="221"/>
      <c r="I1108" s="221"/>
      <c r="J1108" s="221"/>
      <c r="K1108" s="221"/>
      <c r="L1108" s="221"/>
      <c r="M1108" s="221"/>
      <c r="N1108" s="243"/>
      <c r="O1108" s="221"/>
      <c r="P1108" s="221"/>
      <c r="Q1108" s="221"/>
      <c r="R1108" s="221"/>
      <c r="S1108" s="221"/>
      <c r="T1108" s="221"/>
      <c r="U1108" s="221"/>
      <c r="V1108" s="221"/>
      <c r="W1108" s="221"/>
      <c r="X1108" s="221"/>
      <c r="Y1108" s="221"/>
      <c r="Z1108" s="221"/>
      <c r="AA1108" s="221"/>
      <c r="AB1108" s="237"/>
      <c r="AC1108" s="221"/>
      <c r="AD1108" s="221"/>
      <c r="AE1108" s="221"/>
      <c r="AF1108" s="221"/>
      <c r="AG1108" s="221"/>
      <c r="AH1108" s="221"/>
      <c r="AI1108" s="221"/>
      <c r="AN1108" s="221"/>
      <c r="AP1108" s="218"/>
    </row>
    <row r="1109" spans="1:42">
      <c r="A1109" s="221"/>
      <c r="B1109" s="221"/>
      <c r="C1109" s="221"/>
      <c r="D1109" s="221"/>
      <c r="E1109" s="221"/>
      <c r="F1109" s="221"/>
      <c r="G1109" s="221"/>
      <c r="H1109" s="221"/>
      <c r="I1109" s="221"/>
      <c r="J1109" s="221"/>
      <c r="K1109" s="221"/>
      <c r="L1109" s="221"/>
      <c r="M1109" s="221"/>
      <c r="N1109" s="243"/>
      <c r="O1109" s="221"/>
      <c r="P1109" s="221"/>
      <c r="Q1109" s="221"/>
      <c r="R1109" s="221"/>
      <c r="S1109" s="221"/>
      <c r="T1109" s="221"/>
      <c r="U1109" s="221"/>
      <c r="V1109" s="221"/>
      <c r="W1109" s="221"/>
      <c r="X1109" s="221"/>
      <c r="Y1109" s="221"/>
      <c r="Z1109" s="221"/>
      <c r="AA1109" s="221"/>
      <c r="AB1109" s="237"/>
      <c r="AC1109" s="221"/>
      <c r="AD1109" s="221"/>
      <c r="AE1109" s="221"/>
      <c r="AF1109" s="221"/>
      <c r="AG1109" s="221"/>
      <c r="AH1109" s="221"/>
      <c r="AI1109" s="221"/>
      <c r="AN1109" s="221"/>
      <c r="AP1109" s="218"/>
    </row>
    <row r="1110" spans="1:42">
      <c r="A1110" s="221"/>
      <c r="B1110" s="221"/>
      <c r="C1110" s="221"/>
      <c r="D1110" s="221"/>
      <c r="E1110" s="221"/>
      <c r="F1110" s="221"/>
      <c r="G1110" s="221"/>
      <c r="H1110" s="221"/>
      <c r="I1110" s="221"/>
      <c r="J1110" s="221"/>
      <c r="K1110" s="221"/>
      <c r="L1110" s="221"/>
      <c r="M1110" s="221"/>
      <c r="N1110" s="243"/>
      <c r="O1110" s="221"/>
      <c r="P1110" s="221"/>
      <c r="Q1110" s="221"/>
      <c r="R1110" s="221"/>
      <c r="S1110" s="221"/>
      <c r="T1110" s="221"/>
      <c r="U1110" s="221"/>
      <c r="V1110" s="221"/>
      <c r="W1110" s="221"/>
      <c r="X1110" s="221"/>
      <c r="Y1110" s="221"/>
      <c r="Z1110" s="221"/>
      <c r="AA1110" s="221"/>
      <c r="AB1110" s="237"/>
      <c r="AC1110" s="221"/>
      <c r="AD1110" s="221"/>
      <c r="AE1110" s="221"/>
      <c r="AF1110" s="221"/>
      <c r="AG1110" s="221"/>
      <c r="AH1110" s="221"/>
      <c r="AI1110" s="221"/>
      <c r="AN1110" s="221"/>
      <c r="AP1110" s="218"/>
    </row>
    <row r="1111" spans="1:42">
      <c r="A1111" s="221"/>
      <c r="B1111" s="221"/>
      <c r="C1111" s="221"/>
      <c r="D1111" s="221"/>
      <c r="E1111" s="221"/>
      <c r="F1111" s="221"/>
      <c r="G1111" s="221"/>
      <c r="H1111" s="221"/>
      <c r="I1111" s="221"/>
      <c r="J1111" s="221"/>
      <c r="K1111" s="221"/>
      <c r="L1111" s="221"/>
      <c r="M1111" s="221"/>
      <c r="N1111" s="243"/>
      <c r="O1111" s="221"/>
      <c r="P1111" s="221"/>
      <c r="Q1111" s="221"/>
      <c r="R1111" s="221"/>
      <c r="S1111" s="221"/>
      <c r="T1111" s="221"/>
      <c r="U1111" s="221"/>
      <c r="V1111" s="221"/>
      <c r="W1111" s="221"/>
      <c r="X1111" s="221"/>
      <c r="Y1111" s="221"/>
      <c r="Z1111" s="221"/>
      <c r="AA1111" s="221"/>
      <c r="AB1111" s="237"/>
      <c r="AC1111" s="221"/>
      <c r="AD1111" s="221"/>
      <c r="AE1111" s="221"/>
      <c r="AF1111" s="221"/>
      <c r="AG1111" s="221"/>
      <c r="AH1111" s="221"/>
      <c r="AI1111" s="221"/>
      <c r="AN1111" s="221"/>
      <c r="AP1111" s="218"/>
    </row>
    <row r="1112" spans="1:42">
      <c r="A1112" s="221"/>
      <c r="B1112" s="221"/>
      <c r="C1112" s="221"/>
      <c r="D1112" s="221"/>
      <c r="E1112" s="221"/>
      <c r="F1112" s="221"/>
      <c r="G1112" s="221"/>
      <c r="H1112" s="221"/>
      <c r="I1112" s="221"/>
      <c r="J1112" s="221"/>
      <c r="K1112" s="221"/>
      <c r="L1112" s="221"/>
      <c r="M1112" s="221"/>
      <c r="N1112" s="243"/>
      <c r="O1112" s="221"/>
      <c r="P1112" s="221"/>
      <c r="Q1112" s="221"/>
      <c r="R1112" s="221"/>
      <c r="S1112" s="221"/>
      <c r="T1112" s="221"/>
      <c r="U1112" s="221"/>
      <c r="V1112" s="221"/>
      <c r="W1112" s="221"/>
      <c r="X1112" s="221"/>
      <c r="Y1112" s="221"/>
      <c r="Z1112" s="221"/>
      <c r="AA1112" s="221"/>
      <c r="AB1112" s="237"/>
      <c r="AC1112" s="221"/>
      <c r="AD1112" s="221"/>
      <c r="AE1112" s="221"/>
      <c r="AF1112" s="221"/>
      <c r="AG1112" s="221"/>
      <c r="AH1112" s="221"/>
      <c r="AI1112" s="221"/>
      <c r="AN1112" s="221"/>
      <c r="AP1112" s="218"/>
    </row>
    <row r="1113" spans="1:42">
      <c r="A1113" s="221"/>
      <c r="B1113" s="221"/>
      <c r="C1113" s="221"/>
      <c r="D1113" s="221"/>
      <c r="E1113" s="221"/>
      <c r="F1113" s="221"/>
      <c r="G1113" s="221"/>
      <c r="H1113" s="221"/>
      <c r="I1113" s="221"/>
      <c r="J1113" s="221"/>
      <c r="K1113" s="221"/>
      <c r="L1113" s="221"/>
      <c r="M1113" s="221"/>
      <c r="N1113" s="243"/>
      <c r="O1113" s="221"/>
      <c r="P1113" s="221"/>
      <c r="Q1113" s="221"/>
      <c r="R1113" s="221"/>
      <c r="S1113" s="221"/>
      <c r="T1113" s="221"/>
      <c r="U1113" s="221"/>
      <c r="V1113" s="221"/>
      <c r="W1113" s="221"/>
      <c r="X1113" s="221"/>
      <c r="Y1113" s="221"/>
      <c r="Z1113" s="221"/>
      <c r="AA1113" s="221"/>
      <c r="AB1113" s="237"/>
      <c r="AC1113" s="221"/>
      <c r="AD1113" s="221"/>
      <c r="AE1113" s="221"/>
      <c r="AF1113" s="221"/>
      <c r="AG1113" s="221"/>
      <c r="AH1113" s="221"/>
      <c r="AI1113" s="221"/>
      <c r="AN1113" s="221"/>
      <c r="AP1113" s="218"/>
    </row>
    <row r="1114" spans="1:42">
      <c r="A1114" s="221"/>
      <c r="B1114" s="221"/>
      <c r="C1114" s="221"/>
      <c r="D1114" s="221"/>
      <c r="E1114" s="221"/>
      <c r="F1114" s="221"/>
      <c r="G1114" s="221"/>
      <c r="H1114" s="221"/>
      <c r="I1114" s="221"/>
      <c r="J1114" s="221"/>
      <c r="K1114" s="221"/>
      <c r="L1114" s="221"/>
      <c r="M1114" s="221"/>
      <c r="N1114" s="243"/>
      <c r="O1114" s="221"/>
      <c r="P1114" s="221"/>
      <c r="Q1114" s="221"/>
      <c r="R1114" s="221"/>
      <c r="S1114" s="221"/>
      <c r="T1114" s="221"/>
      <c r="U1114" s="221"/>
      <c r="V1114" s="221"/>
      <c r="W1114" s="221"/>
      <c r="X1114" s="221"/>
      <c r="Y1114" s="221"/>
      <c r="Z1114" s="221"/>
      <c r="AA1114" s="221"/>
      <c r="AB1114" s="237"/>
      <c r="AC1114" s="221"/>
      <c r="AD1114" s="221"/>
      <c r="AE1114" s="221"/>
      <c r="AF1114" s="221"/>
      <c r="AG1114" s="221"/>
      <c r="AH1114" s="221"/>
      <c r="AI1114" s="221"/>
      <c r="AN1114" s="221"/>
      <c r="AP1114" s="218"/>
    </row>
    <row r="1115" spans="1:42">
      <c r="A1115" s="221"/>
      <c r="B1115" s="221"/>
      <c r="C1115" s="221"/>
      <c r="D1115" s="221"/>
      <c r="E1115" s="221"/>
      <c r="F1115" s="221"/>
      <c r="G1115" s="221"/>
      <c r="H1115" s="221"/>
      <c r="I1115" s="221"/>
      <c r="J1115" s="221"/>
      <c r="K1115" s="221"/>
      <c r="L1115" s="221"/>
      <c r="M1115" s="221"/>
      <c r="N1115" s="243"/>
      <c r="O1115" s="221"/>
      <c r="P1115" s="221"/>
      <c r="Q1115" s="221"/>
      <c r="R1115" s="221"/>
      <c r="S1115" s="221"/>
      <c r="T1115" s="221"/>
      <c r="U1115" s="221"/>
      <c r="V1115" s="221"/>
      <c r="W1115" s="221"/>
      <c r="X1115" s="221"/>
      <c r="Y1115" s="221"/>
      <c r="Z1115" s="221"/>
      <c r="AA1115" s="221"/>
      <c r="AB1115" s="237"/>
      <c r="AC1115" s="221"/>
      <c r="AD1115" s="221"/>
      <c r="AE1115" s="221"/>
      <c r="AF1115" s="221"/>
      <c r="AG1115" s="221"/>
      <c r="AH1115" s="221"/>
      <c r="AI1115" s="221"/>
      <c r="AN1115" s="221"/>
      <c r="AP1115" s="218"/>
    </row>
    <row r="1116" spans="1:42">
      <c r="A1116" s="221"/>
      <c r="B1116" s="221"/>
      <c r="C1116" s="221"/>
      <c r="D1116" s="221"/>
      <c r="E1116" s="221"/>
      <c r="F1116" s="221"/>
      <c r="G1116" s="221"/>
      <c r="H1116" s="221"/>
      <c r="I1116" s="221"/>
      <c r="J1116" s="221"/>
      <c r="K1116" s="221"/>
      <c r="L1116" s="221"/>
      <c r="M1116" s="221"/>
      <c r="N1116" s="243"/>
      <c r="O1116" s="221"/>
      <c r="P1116" s="221"/>
      <c r="Q1116" s="221"/>
      <c r="R1116" s="221"/>
      <c r="S1116" s="221"/>
      <c r="T1116" s="221"/>
      <c r="U1116" s="221"/>
      <c r="V1116" s="221"/>
      <c r="W1116" s="221"/>
      <c r="X1116" s="221"/>
      <c r="Y1116" s="221"/>
      <c r="Z1116" s="221"/>
      <c r="AA1116" s="221"/>
      <c r="AB1116" s="237"/>
      <c r="AC1116" s="221"/>
      <c r="AD1116" s="221"/>
      <c r="AE1116" s="221"/>
      <c r="AF1116" s="221"/>
      <c r="AG1116" s="221"/>
      <c r="AH1116" s="221"/>
      <c r="AI1116" s="221"/>
      <c r="AN1116" s="221"/>
      <c r="AP1116" s="218"/>
    </row>
    <row r="1117" spans="1:42">
      <c r="A1117" s="221"/>
      <c r="B1117" s="221"/>
      <c r="C1117" s="221"/>
      <c r="D1117" s="221"/>
      <c r="E1117" s="221"/>
      <c r="F1117" s="221"/>
      <c r="G1117" s="221"/>
      <c r="H1117" s="221"/>
      <c r="I1117" s="221"/>
      <c r="J1117" s="221"/>
      <c r="K1117" s="221"/>
      <c r="L1117" s="221"/>
      <c r="M1117" s="221"/>
      <c r="N1117" s="243"/>
      <c r="O1117" s="221"/>
      <c r="P1117" s="221"/>
      <c r="Q1117" s="221"/>
      <c r="R1117" s="221"/>
      <c r="S1117" s="221"/>
      <c r="T1117" s="221"/>
      <c r="U1117" s="221"/>
      <c r="V1117" s="221"/>
      <c r="W1117" s="221"/>
      <c r="X1117" s="221"/>
      <c r="Y1117" s="221"/>
      <c r="Z1117" s="221"/>
      <c r="AA1117" s="221"/>
      <c r="AB1117" s="237"/>
      <c r="AC1117" s="221"/>
      <c r="AD1117" s="221"/>
      <c r="AE1117" s="221"/>
      <c r="AF1117" s="221"/>
      <c r="AG1117" s="221"/>
      <c r="AH1117" s="221"/>
      <c r="AI1117" s="221"/>
      <c r="AN1117" s="221"/>
      <c r="AP1117" s="218"/>
    </row>
    <row r="1118" spans="1:42">
      <c r="A1118" s="221"/>
      <c r="B1118" s="221"/>
      <c r="C1118" s="221"/>
      <c r="D1118" s="221"/>
      <c r="E1118" s="221"/>
      <c r="F1118" s="221"/>
      <c r="G1118" s="221"/>
      <c r="H1118" s="221"/>
      <c r="I1118" s="221"/>
      <c r="J1118" s="221"/>
      <c r="K1118" s="221"/>
      <c r="L1118" s="221"/>
      <c r="M1118" s="221"/>
      <c r="N1118" s="243"/>
      <c r="O1118" s="221"/>
      <c r="P1118" s="221"/>
      <c r="Q1118" s="221"/>
      <c r="R1118" s="221"/>
      <c r="S1118" s="221"/>
      <c r="T1118" s="221"/>
      <c r="U1118" s="221"/>
      <c r="V1118" s="221"/>
      <c r="W1118" s="221"/>
      <c r="X1118" s="221"/>
      <c r="Y1118" s="221"/>
      <c r="Z1118" s="221"/>
      <c r="AA1118" s="221"/>
      <c r="AB1118" s="237"/>
      <c r="AC1118" s="221"/>
      <c r="AD1118" s="221"/>
      <c r="AE1118" s="221"/>
      <c r="AF1118" s="221"/>
      <c r="AG1118" s="221"/>
      <c r="AH1118" s="221"/>
      <c r="AI1118" s="221"/>
      <c r="AN1118" s="221"/>
      <c r="AP1118" s="218"/>
    </row>
    <row r="1119" spans="1:42">
      <c r="A1119" s="221"/>
      <c r="B1119" s="221"/>
      <c r="C1119" s="221"/>
      <c r="D1119" s="221"/>
      <c r="E1119" s="221"/>
      <c r="F1119" s="221"/>
      <c r="G1119" s="221"/>
      <c r="H1119" s="221"/>
      <c r="I1119" s="221"/>
      <c r="J1119" s="221"/>
      <c r="K1119" s="221"/>
      <c r="L1119" s="221"/>
      <c r="M1119" s="221"/>
      <c r="N1119" s="243"/>
      <c r="O1119" s="221"/>
      <c r="P1119" s="221"/>
      <c r="Q1119" s="221"/>
      <c r="R1119" s="221"/>
      <c r="S1119" s="221"/>
      <c r="T1119" s="221"/>
      <c r="U1119" s="221"/>
      <c r="V1119" s="221"/>
      <c r="W1119" s="221"/>
      <c r="X1119" s="221"/>
      <c r="Y1119" s="221"/>
      <c r="Z1119" s="221"/>
      <c r="AA1119" s="221"/>
      <c r="AB1119" s="237"/>
      <c r="AC1119" s="221"/>
      <c r="AD1119" s="221"/>
      <c r="AE1119" s="221"/>
      <c r="AF1119" s="221"/>
      <c r="AG1119" s="221"/>
      <c r="AH1119" s="221"/>
      <c r="AI1119" s="221"/>
      <c r="AN1119" s="221"/>
      <c r="AP1119" s="218"/>
    </row>
    <row r="1120" spans="1:42">
      <c r="A1120" s="221"/>
      <c r="B1120" s="221"/>
      <c r="C1120" s="221"/>
      <c r="D1120" s="221"/>
      <c r="E1120" s="221"/>
      <c r="F1120" s="221"/>
      <c r="G1120" s="221"/>
      <c r="H1120" s="221"/>
      <c r="I1120" s="221"/>
      <c r="J1120" s="221"/>
      <c r="K1120" s="221"/>
      <c r="L1120" s="221"/>
      <c r="M1120" s="221"/>
      <c r="N1120" s="243"/>
      <c r="O1120" s="221"/>
      <c r="P1120" s="221"/>
      <c r="Q1120" s="221"/>
      <c r="R1120" s="221"/>
      <c r="S1120" s="221"/>
      <c r="T1120" s="221"/>
      <c r="U1120" s="221"/>
      <c r="V1120" s="221"/>
      <c r="W1120" s="221"/>
      <c r="X1120" s="221"/>
      <c r="Y1120" s="221"/>
      <c r="Z1120" s="221"/>
      <c r="AA1120" s="221"/>
      <c r="AB1120" s="237"/>
      <c r="AC1120" s="221"/>
      <c r="AD1120" s="221"/>
      <c r="AE1120" s="221"/>
      <c r="AF1120" s="221"/>
      <c r="AG1120" s="221"/>
      <c r="AH1120" s="221"/>
      <c r="AI1120" s="221"/>
      <c r="AN1120" s="221"/>
      <c r="AP1120" s="218"/>
    </row>
    <row r="1121" spans="1:42">
      <c r="A1121" s="221"/>
      <c r="B1121" s="221"/>
      <c r="C1121" s="221"/>
      <c r="D1121" s="221"/>
      <c r="E1121" s="221"/>
      <c r="F1121" s="221"/>
      <c r="G1121" s="221"/>
      <c r="H1121" s="221"/>
      <c r="I1121" s="221"/>
      <c r="J1121" s="221"/>
      <c r="K1121" s="221"/>
      <c r="L1121" s="221"/>
      <c r="M1121" s="221"/>
      <c r="N1121" s="243"/>
      <c r="O1121" s="221"/>
      <c r="P1121" s="221"/>
      <c r="Q1121" s="221"/>
      <c r="R1121" s="221"/>
      <c r="S1121" s="221"/>
      <c r="T1121" s="221"/>
      <c r="U1121" s="221"/>
      <c r="V1121" s="221"/>
      <c r="W1121" s="221"/>
      <c r="X1121" s="221"/>
      <c r="Y1121" s="221"/>
      <c r="Z1121" s="221"/>
      <c r="AA1121" s="221"/>
      <c r="AB1121" s="237"/>
      <c r="AC1121" s="221"/>
      <c r="AD1121" s="221"/>
      <c r="AE1121" s="221"/>
      <c r="AF1121" s="221"/>
      <c r="AG1121" s="221"/>
      <c r="AH1121" s="221"/>
      <c r="AI1121" s="221"/>
      <c r="AN1121" s="221"/>
      <c r="AP1121" s="218"/>
    </row>
    <row r="1122" spans="1:42">
      <c r="A1122" s="221"/>
      <c r="B1122" s="221"/>
      <c r="C1122" s="221"/>
      <c r="D1122" s="221"/>
      <c r="E1122" s="221"/>
      <c r="F1122" s="221"/>
      <c r="G1122" s="221"/>
      <c r="H1122" s="221"/>
      <c r="I1122" s="221"/>
      <c r="J1122" s="221"/>
      <c r="K1122" s="221"/>
      <c r="L1122" s="221"/>
      <c r="M1122" s="221"/>
      <c r="N1122" s="243"/>
      <c r="O1122" s="221"/>
      <c r="P1122" s="221"/>
      <c r="Q1122" s="221"/>
      <c r="R1122" s="221"/>
      <c r="S1122" s="221"/>
      <c r="T1122" s="221"/>
      <c r="U1122" s="221"/>
      <c r="V1122" s="221"/>
      <c r="W1122" s="221"/>
      <c r="X1122" s="221"/>
      <c r="Y1122" s="221"/>
      <c r="Z1122" s="221"/>
      <c r="AA1122" s="221"/>
      <c r="AB1122" s="237"/>
      <c r="AC1122" s="221"/>
      <c r="AD1122" s="221"/>
      <c r="AE1122" s="221"/>
      <c r="AF1122" s="221"/>
      <c r="AG1122" s="221"/>
      <c r="AH1122" s="221"/>
      <c r="AI1122" s="221"/>
      <c r="AN1122" s="221"/>
      <c r="AP1122" s="218"/>
    </row>
    <row r="1123" spans="1:42">
      <c r="A1123" s="221"/>
      <c r="B1123" s="221"/>
      <c r="C1123" s="221"/>
      <c r="D1123" s="221"/>
      <c r="E1123" s="221"/>
      <c r="F1123" s="221"/>
      <c r="G1123" s="221"/>
      <c r="H1123" s="221"/>
      <c r="I1123" s="221"/>
      <c r="J1123" s="221"/>
      <c r="K1123" s="221"/>
      <c r="L1123" s="221"/>
      <c r="M1123" s="221"/>
      <c r="N1123" s="243"/>
      <c r="O1123" s="221"/>
      <c r="P1123" s="221"/>
      <c r="Q1123" s="221"/>
      <c r="R1123" s="221"/>
      <c r="S1123" s="221"/>
      <c r="T1123" s="221"/>
      <c r="U1123" s="221"/>
      <c r="V1123" s="221"/>
      <c r="W1123" s="221"/>
      <c r="X1123" s="221"/>
      <c r="Y1123" s="221"/>
      <c r="Z1123" s="221"/>
      <c r="AA1123" s="221"/>
      <c r="AB1123" s="237"/>
      <c r="AC1123" s="221"/>
      <c r="AD1123" s="221"/>
      <c r="AE1123" s="221"/>
      <c r="AF1123" s="221"/>
      <c r="AG1123" s="221"/>
      <c r="AH1123" s="221"/>
      <c r="AI1123" s="221"/>
      <c r="AN1123" s="221"/>
      <c r="AP1123" s="218"/>
    </row>
    <row r="1124" spans="1:42">
      <c r="A1124" s="221"/>
      <c r="B1124" s="221"/>
      <c r="C1124" s="221"/>
      <c r="D1124" s="221"/>
      <c r="E1124" s="221"/>
      <c r="F1124" s="221"/>
      <c r="G1124" s="221"/>
      <c r="H1124" s="221"/>
      <c r="I1124" s="221"/>
      <c r="J1124" s="221"/>
      <c r="K1124" s="221"/>
      <c r="L1124" s="221"/>
      <c r="M1124" s="221"/>
      <c r="N1124" s="243"/>
      <c r="O1124" s="221"/>
      <c r="P1124" s="221"/>
      <c r="Q1124" s="221"/>
      <c r="R1124" s="221"/>
      <c r="S1124" s="221"/>
      <c r="T1124" s="221"/>
      <c r="U1124" s="221"/>
      <c r="V1124" s="221"/>
      <c r="W1124" s="221"/>
      <c r="X1124" s="221"/>
      <c r="Y1124" s="221"/>
      <c r="Z1124" s="221"/>
      <c r="AA1124" s="221"/>
      <c r="AB1124" s="237"/>
      <c r="AC1124" s="221"/>
      <c r="AD1124" s="221"/>
      <c r="AE1124" s="221"/>
      <c r="AF1124" s="221"/>
      <c r="AG1124" s="221"/>
      <c r="AH1124" s="221"/>
      <c r="AI1124" s="221"/>
      <c r="AN1124" s="221"/>
      <c r="AP1124" s="218"/>
    </row>
    <row r="1125" spans="1:42">
      <c r="A1125" s="221"/>
      <c r="B1125" s="221"/>
      <c r="C1125" s="221"/>
      <c r="D1125" s="221"/>
      <c r="E1125" s="221"/>
      <c r="F1125" s="221"/>
      <c r="G1125" s="221"/>
      <c r="H1125" s="221"/>
      <c r="I1125" s="221"/>
      <c r="J1125" s="221"/>
      <c r="K1125" s="221"/>
      <c r="L1125" s="221"/>
      <c r="M1125" s="221"/>
      <c r="N1125" s="243"/>
      <c r="O1125" s="221"/>
      <c r="P1125" s="221"/>
      <c r="Q1125" s="221"/>
      <c r="R1125" s="221"/>
      <c r="S1125" s="221"/>
      <c r="T1125" s="221"/>
      <c r="U1125" s="221"/>
      <c r="V1125" s="221"/>
      <c r="W1125" s="221"/>
      <c r="X1125" s="221"/>
      <c r="Y1125" s="221"/>
      <c r="Z1125" s="221"/>
      <c r="AA1125" s="221"/>
      <c r="AB1125" s="237"/>
      <c r="AC1125" s="221"/>
      <c r="AD1125" s="221"/>
      <c r="AE1125" s="221"/>
      <c r="AF1125" s="221"/>
      <c r="AG1125" s="221"/>
      <c r="AH1125" s="221"/>
      <c r="AI1125" s="221"/>
      <c r="AN1125" s="221"/>
      <c r="AP1125" s="218"/>
    </row>
    <row r="1126" spans="1:42">
      <c r="A1126" s="221"/>
      <c r="B1126" s="221"/>
      <c r="C1126" s="221"/>
      <c r="D1126" s="221"/>
      <c r="E1126" s="221"/>
      <c r="F1126" s="221"/>
      <c r="G1126" s="221"/>
      <c r="H1126" s="221"/>
      <c r="I1126" s="221"/>
      <c r="J1126" s="221"/>
      <c r="K1126" s="221"/>
      <c r="L1126" s="221"/>
      <c r="M1126" s="221"/>
      <c r="N1126" s="243"/>
      <c r="O1126" s="221"/>
      <c r="P1126" s="221"/>
      <c r="Q1126" s="221"/>
      <c r="R1126" s="221"/>
      <c r="S1126" s="221"/>
      <c r="T1126" s="221"/>
      <c r="U1126" s="221"/>
      <c r="V1126" s="221"/>
      <c r="W1126" s="221"/>
      <c r="X1126" s="221"/>
      <c r="Y1126" s="221"/>
      <c r="Z1126" s="221"/>
      <c r="AA1126" s="221"/>
      <c r="AB1126" s="237"/>
      <c r="AC1126" s="221"/>
      <c r="AD1126" s="221"/>
      <c r="AE1126" s="221"/>
      <c r="AF1126" s="221"/>
      <c r="AG1126" s="221"/>
      <c r="AH1126" s="221"/>
      <c r="AI1126" s="221"/>
      <c r="AN1126" s="221"/>
      <c r="AP1126" s="218"/>
    </row>
    <row r="1127" spans="1:42">
      <c r="A1127" s="221"/>
      <c r="B1127" s="221"/>
      <c r="C1127" s="221"/>
      <c r="D1127" s="221"/>
      <c r="E1127" s="221"/>
      <c r="F1127" s="221"/>
      <c r="G1127" s="221"/>
      <c r="H1127" s="221"/>
      <c r="I1127" s="221"/>
      <c r="J1127" s="221"/>
      <c r="K1127" s="221"/>
      <c r="L1127" s="221"/>
      <c r="M1127" s="221"/>
      <c r="N1127" s="243"/>
      <c r="O1127" s="221"/>
      <c r="P1127" s="221"/>
      <c r="Q1127" s="221"/>
      <c r="R1127" s="221"/>
      <c r="S1127" s="221"/>
      <c r="T1127" s="221"/>
      <c r="U1127" s="221"/>
      <c r="V1127" s="221"/>
      <c r="W1127" s="221"/>
      <c r="X1127" s="221"/>
      <c r="Y1127" s="221"/>
      <c r="Z1127" s="221"/>
      <c r="AA1127" s="221"/>
      <c r="AB1127" s="237"/>
      <c r="AC1127" s="221"/>
      <c r="AD1127" s="221"/>
      <c r="AE1127" s="221"/>
      <c r="AF1127" s="221"/>
      <c r="AG1127" s="221"/>
      <c r="AH1127" s="221"/>
      <c r="AI1127" s="221"/>
      <c r="AN1127" s="221"/>
      <c r="AP1127" s="218"/>
    </row>
    <row r="1128" spans="1:42">
      <c r="A1128" s="221"/>
      <c r="B1128" s="221"/>
      <c r="C1128" s="221"/>
      <c r="D1128" s="221"/>
      <c r="E1128" s="221"/>
      <c r="F1128" s="221"/>
      <c r="G1128" s="221"/>
      <c r="H1128" s="221"/>
      <c r="I1128" s="221"/>
      <c r="J1128" s="221"/>
      <c r="K1128" s="221"/>
      <c r="L1128" s="221"/>
      <c r="M1128" s="221"/>
      <c r="N1128" s="243"/>
      <c r="O1128" s="221"/>
      <c r="P1128" s="221"/>
      <c r="Q1128" s="221"/>
      <c r="R1128" s="221"/>
      <c r="S1128" s="221"/>
      <c r="T1128" s="221"/>
      <c r="U1128" s="221"/>
      <c r="V1128" s="221"/>
      <c r="W1128" s="221"/>
      <c r="X1128" s="221"/>
      <c r="Y1128" s="221"/>
      <c r="Z1128" s="221"/>
      <c r="AA1128" s="221"/>
      <c r="AB1128" s="237"/>
      <c r="AC1128" s="221"/>
      <c r="AD1128" s="221"/>
      <c r="AE1128" s="221"/>
      <c r="AF1128" s="221"/>
      <c r="AG1128" s="221"/>
      <c r="AH1128" s="221"/>
      <c r="AI1128" s="221"/>
      <c r="AN1128" s="221"/>
      <c r="AP1128" s="218"/>
    </row>
    <row r="1129" spans="1:42">
      <c r="A1129" s="221"/>
      <c r="B1129" s="221"/>
      <c r="C1129" s="221"/>
      <c r="D1129" s="221"/>
      <c r="E1129" s="221"/>
      <c r="F1129" s="221"/>
      <c r="G1129" s="221"/>
      <c r="H1129" s="221"/>
      <c r="I1129" s="221"/>
      <c r="J1129" s="221"/>
      <c r="K1129" s="221"/>
      <c r="L1129" s="221"/>
      <c r="M1129" s="221"/>
      <c r="N1129" s="243"/>
      <c r="O1129" s="221"/>
      <c r="P1129" s="221"/>
      <c r="Q1129" s="221"/>
      <c r="R1129" s="221"/>
      <c r="S1129" s="221"/>
      <c r="T1129" s="221"/>
      <c r="U1129" s="221"/>
      <c r="V1129" s="221"/>
      <c r="W1129" s="221"/>
      <c r="X1129" s="221"/>
      <c r="Y1129" s="221"/>
      <c r="Z1129" s="221"/>
      <c r="AA1129" s="221"/>
      <c r="AB1129" s="237"/>
      <c r="AC1129" s="221"/>
      <c r="AD1129" s="221"/>
      <c r="AE1129" s="221"/>
      <c r="AF1129" s="221"/>
      <c r="AG1129" s="221"/>
      <c r="AH1129" s="221"/>
      <c r="AI1129" s="221"/>
      <c r="AN1129" s="221"/>
      <c r="AP1129" s="218"/>
    </row>
    <row r="1130" spans="1:42">
      <c r="A1130" s="221"/>
      <c r="B1130" s="221"/>
      <c r="C1130" s="221"/>
      <c r="D1130" s="221"/>
      <c r="E1130" s="221"/>
      <c r="F1130" s="221"/>
      <c r="G1130" s="221"/>
      <c r="H1130" s="221"/>
      <c r="I1130" s="221"/>
      <c r="J1130" s="221"/>
      <c r="K1130" s="221"/>
      <c r="L1130" s="221"/>
      <c r="M1130" s="221"/>
      <c r="N1130" s="243"/>
      <c r="O1130" s="221"/>
      <c r="P1130" s="221"/>
      <c r="Q1130" s="221"/>
      <c r="R1130" s="221"/>
      <c r="S1130" s="221"/>
      <c r="T1130" s="221"/>
      <c r="U1130" s="221"/>
      <c r="V1130" s="221"/>
      <c r="W1130" s="221"/>
      <c r="X1130" s="221"/>
      <c r="Y1130" s="221"/>
      <c r="Z1130" s="221"/>
      <c r="AA1130" s="221"/>
      <c r="AB1130" s="237"/>
      <c r="AC1130" s="221"/>
      <c r="AD1130" s="221"/>
      <c r="AE1130" s="221"/>
      <c r="AF1130" s="221"/>
      <c r="AG1130" s="221"/>
      <c r="AH1130" s="221"/>
      <c r="AI1130" s="221"/>
      <c r="AN1130" s="221"/>
      <c r="AP1130" s="218"/>
    </row>
    <row r="1131" spans="1:42">
      <c r="A1131" s="221"/>
      <c r="B1131" s="221"/>
      <c r="C1131" s="221"/>
      <c r="D1131" s="221"/>
      <c r="E1131" s="221"/>
      <c r="F1131" s="221"/>
      <c r="G1131" s="221"/>
      <c r="H1131" s="221"/>
      <c r="I1131" s="221"/>
      <c r="J1131" s="221"/>
      <c r="K1131" s="221"/>
      <c r="L1131" s="221"/>
      <c r="M1131" s="221"/>
      <c r="N1131" s="243"/>
      <c r="O1131" s="221"/>
      <c r="P1131" s="221"/>
      <c r="Q1131" s="221"/>
      <c r="R1131" s="221"/>
      <c r="S1131" s="221"/>
      <c r="T1131" s="221"/>
      <c r="U1131" s="221"/>
      <c r="V1131" s="221"/>
      <c r="W1131" s="221"/>
      <c r="X1131" s="221"/>
      <c r="Y1131" s="221"/>
      <c r="Z1131" s="221"/>
      <c r="AA1131" s="221"/>
      <c r="AB1131" s="237"/>
      <c r="AC1131" s="221"/>
      <c r="AD1131" s="221"/>
      <c r="AE1131" s="221"/>
      <c r="AF1131" s="221"/>
      <c r="AG1131" s="221"/>
      <c r="AH1131" s="221"/>
      <c r="AI1131" s="221"/>
      <c r="AN1131" s="221"/>
      <c r="AP1131" s="218"/>
    </row>
    <row r="1132" spans="1:42">
      <c r="A1132" s="221"/>
      <c r="B1132" s="221"/>
      <c r="C1132" s="221"/>
      <c r="D1132" s="221"/>
      <c r="E1132" s="221"/>
      <c r="F1132" s="221"/>
      <c r="G1132" s="221"/>
      <c r="H1132" s="221"/>
      <c r="I1132" s="221"/>
      <c r="J1132" s="221"/>
      <c r="K1132" s="221"/>
      <c r="L1132" s="221"/>
      <c r="M1132" s="221"/>
      <c r="N1132" s="243"/>
      <c r="O1132" s="221"/>
      <c r="P1132" s="221"/>
      <c r="Q1132" s="221"/>
      <c r="R1132" s="221"/>
      <c r="S1132" s="221"/>
      <c r="T1132" s="221"/>
      <c r="U1132" s="221"/>
      <c r="V1132" s="221"/>
      <c r="W1132" s="221"/>
      <c r="X1132" s="221"/>
      <c r="Y1132" s="221"/>
      <c r="Z1132" s="221"/>
      <c r="AA1132" s="221"/>
      <c r="AB1132" s="237"/>
      <c r="AC1132" s="221"/>
      <c r="AD1132" s="221"/>
      <c r="AE1132" s="221"/>
      <c r="AF1132" s="221"/>
      <c r="AG1132" s="221"/>
      <c r="AH1132" s="221"/>
      <c r="AI1132" s="221"/>
      <c r="AN1132" s="221"/>
      <c r="AP1132" s="218"/>
    </row>
    <row r="1133" spans="1:42">
      <c r="A1133" s="221"/>
      <c r="B1133" s="221"/>
      <c r="C1133" s="221"/>
      <c r="D1133" s="221"/>
      <c r="E1133" s="221"/>
      <c r="F1133" s="221"/>
      <c r="G1133" s="221"/>
      <c r="H1133" s="221"/>
      <c r="I1133" s="221"/>
      <c r="J1133" s="221"/>
      <c r="K1133" s="221"/>
      <c r="L1133" s="221"/>
      <c r="M1133" s="221"/>
      <c r="N1133" s="243"/>
      <c r="O1133" s="221"/>
      <c r="P1133" s="221"/>
      <c r="Q1133" s="221"/>
      <c r="R1133" s="221"/>
      <c r="S1133" s="221"/>
      <c r="T1133" s="221"/>
      <c r="U1133" s="221"/>
      <c r="V1133" s="221"/>
      <c r="W1133" s="221"/>
      <c r="X1133" s="221"/>
      <c r="Y1133" s="221"/>
      <c r="Z1133" s="221"/>
      <c r="AA1133" s="221"/>
      <c r="AB1133" s="237"/>
      <c r="AC1133" s="221"/>
      <c r="AD1133" s="221"/>
      <c r="AE1133" s="221"/>
      <c r="AF1133" s="221"/>
      <c r="AG1133" s="221"/>
      <c r="AH1133" s="221"/>
      <c r="AI1133" s="221"/>
      <c r="AN1133" s="221"/>
      <c r="AP1133" s="218"/>
    </row>
    <row r="1134" spans="1:42">
      <c r="A1134" s="221"/>
      <c r="B1134" s="221"/>
      <c r="C1134" s="221"/>
      <c r="D1134" s="221"/>
      <c r="E1134" s="221"/>
      <c r="F1134" s="221"/>
      <c r="G1134" s="221"/>
      <c r="H1134" s="221"/>
      <c r="I1134" s="221"/>
      <c r="J1134" s="221"/>
      <c r="K1134" s="221"/>
      <c r="L1134" s="221"/>
      <c r="M1134" s="221"/>
      <c r="N1134" s="243"/>
      <c r="O1134" s="221"/>
      <c r="P1134" s="221"/>
      <c r="Q1134" s="221"/>
      <c r="R1134" s="221"/>
      <c r="S1134" s="221"/>
      <c r="T1134" s="221"/>
      <c r="U1134" s="221"/>
      <c r="V1134" s="221"/>
      <c r="W1134" s="221"/>
      <c r="X1134" s="221"/>
      <c r="Y1134" s="221"/>
      <c r="Z1134" s="221"/>
      <c r="AA1134" s="221"/>
      <c r="AB1134" s="237"/>
      <c r="AC1134" s="221"/>
      <c r="AD1134" s="221"/>
      <c r="AE1134" s="221"/>
      <c r="AF1134" s="221"/>
      <c r="AG1134" s="221"/>
      <c r="AH1134" s="221"/>
      <c r="AI1134" s="221"/>
      <c r="AN1134" s="221"/>
      <c r="AP1134" s="218"/>
    </row>
    <row r="1135" spans="1:42">
      <c r="A1135" s="221"/>
      <c r="B1135" s="221"/>
      <c r="C1135" s="221"/>
      <c r="D1135" s="221"/>
      <c r="E1135" s="221"/>
      <c r="F1135" s="221"/>
      <c r="G1135" s="221"/>
      <c r="H1135" s="221"/>
      <c r="I1135" s="221"/>
      <c r="J1135" s="221"/>
      <c r="K1135" s="221"/>
      <c r="L1135" s="221"/>
      <c r="M1135" s="221"/>
      <c r="N1135" s="243"/>
      <c r="O1135" s="221"/>
      <c r="P1135" s="221"/>
      <c r="Q1135" s="221"/>
      <c r="R1135" s="221"/>
      <c r="S1135" s="221"/>
      <c r="T1135" s="221"/>
      <c r="U1135" s="221"/>
      <c r="V1135" s="221"/>
      <c r="W1135" s="221"/>
      <c r="X1135" s="221"/>
      <c r="Y1135" s="221"/>
      <c r="Z1135" s="221"/>
      <c r="AA1135" s="221"/>
      <c r="AB1135" s="237"/>
      <c r="AC1135" s="221"/>
      <c r="AD1135" s="221"/>
      <c r="AE1135" s="221"/>
      <c r="AF1135" s="221"/>
      <c r="AG1135" s="221"/>
      <c r="AH1135" s="221"/>
      <c r="AI1135" s="221"/>
      <c r="AN1135" s="221"/>
      <c r="AP1135" s="218"/>
    </row>
    <row r="1136" spans="1:42">
      <c r="A1136" s="221"/>
      <c r="B1136" s="221"/>
      <c r="C1136" s="221"/>
      <c r="D1136" s="221"/>
      <c r="E1136" s="221"/>
      <c r="F1136" s="221"/>
      <c r="G1136" s="221"/>
      <c r="H1136" s="221"/>
      <c r="I1136" s="221"/>
      <c r="J1136" s="221"/>
      <c r="K1136" s="221"/>
      <c r="L1136" s="221"/>
      <c r="M1136" s="221"/>
      <c r="N1136" s="243"/>
      <c r="O1136" s="221"/>
      <c r="P1136" s="221"/>
      <c r="Q1136" s="221"/>
      <c r="R1136" s="221"/>
      <c r="S1136" s="221"/>
      <c r="T1136" s="221"/>
      <c r="U1136" s="221"/>
      <c r="V1136" s="221"/>
      <c r="W1136" s="221"/>
      <c r="X1136" s="221"/>
      <c r="Y1136" s="221"/>
      <c r="Z1136" s="221"/>
      <c r="AA1136" s="221"/>
      <c r="AB1136" s="237"/>
      <c r="AC1136" s="221"/>
      <c r="AD1136" s="221"/>
      <c r="AE1136" s="221"/>
      <c r="AF1136" s="221"/>
      <c r="AG1136" s="221"/>
      <c r="AH1136" s="221"/>
      <c r="AI1136" s="221"/>
      <c r="AN1136" s="221"/>
      <c r="AP1136" s="218"/>
    </row>
    <row r="1137" spans="1:42">
      <c r="A1137" s="221"/>
      <c r="B1137" s="221"/>
      <c r="C1137" s="221"/>
      <c r="D1137" s="221"/>
      <c r="E1137" s="221"/>
      <c r="F1137" s="221"/>
      <c r="G1137" s="221"/>
      <c r="H1137" s="221"/>
      <c r="I1137" s="221"/>
      <c r="J1137" s="221"/>
      <c r="K1137" s="221"/>
      <c r="L1137" s="221"/>
      <c r="M1137" s="221"/>
      <c r="N1137" s="243"/>
      <c r="O1137" s="221"/>
      <c r="P1137" s="221"/>
      <c r="Q1137" s="221"/>
      <c r="R1137" s="221"/>
      <c r="S1137" s="221"/>
      <c r="T1137" s="221"/>
      <c r="U1137" s="221"/>
      <c r="V1137" s="221"/>
      <c r="W1137" s="221"/>
      <c r="X1137" s="221"/>
      <c r="Y1137" s="221"/>
      <c r="Z1137" s="221"/>
      <c r="AA1137" s="221"/>
      <c r="AB1137" s="237"/>
      <c r="AC1137" s="221"/>
      <c r="AD1137" s="221"/>
      <c r="AE1137" s="221"/>
      <c r="AF1137" s="221"/>
      <c r="AG1137" s="221"/>
      <c r="AH1137" s="221"/>
      <c r="AI1137" s="221"/>
      <c r="AN1137" s="221"/>
      <c r="AP1137" s="218"/>
    </row>
    <row r="1138" spans="1:42">
      <c r="A1138" s="221"/>
      <c r="B1138" s="221"/>
      <c r="C1138" s="221"/>
      <c r="D1138" s="221"/>
      <c r="E1138" s="221"/>
      <c r="F1138" s="221"/>
      <c r="G1138" s="221"/>
      <c r="H1138" s="221"/>
      <c r="I1138" s="221"/>
      <c r="J1138" s="221"/>
      <c r="K1138" s="221"/>
      <c r="L1138" s="221"/>
      <c r="M1138" s="221"/>
      <c r="N1138" s="243"/>
      <c r="O1138" s="221"/>
      <c r="P1138" s="221"/>
      <c r="Q1138" s="221"/>
      <c r="R1138" s="221"/>
      <c r="S1138" s="221"/>
      <c r="T1138" s="221"/>
      <c r="U1138" s="221"/>
      <c r="V1138" s="221"/>
      <c r="W1138" s="221"/>
      <c r="X1138" s="221"/>
      <c r="Y1138" s="221"/>
      <c r="Z1138" s="221"/>
      <c r="AA1138" s="221"/>
      <c r="AB1138" s="237"/>
      <c r="AC1138" s="221"/>
      <c r="AD1138" s="221"/>
      <c r="AE1138" s="221"/>
      <c r="AF1138" s="221"/>
      <c r="AG1138" s="221"/>
      <c r="AH1138" s="221"/>
      <c r="AI1138" s="221"/>
      <c r="AN1138" s="221"/>
      <c r="AP1138" s="218"/>
    </row>
    <row r="1139" spans="1:42">
      <c r="A1139" s="221"/>
      <c r="B1139" s="221"/>
      <c r="C1139" s="221"/>
      <c r="D1139" s="221"/>
      <c r="E1139" s="221"/>
      <c r="F1139" s="221"/>
      <c r="G1139" s="221"/>
      <c r="H1139" s="221"/>
      <c r="I1139" s="221"/>
      <c r="J1139" s="221"/>
      <c r="K1139" s="221"/>
      <c r="L1139" s="221"/>
      <c r="M1139" s="221"/>
      <c r="N1139" s="243"/>
      <c r="O1139" s="221"/>
      <c r="P1139" s="221"/>
      <c r="Q1139" s="221"/>
      <c r="R1139" s="221"/>
      <c r="S1139" s="221"/>
      <c r="T1139" s="221"/>
      <c r="U1139" s="221"/>
      <c r="V1139" s="221"/>
      <c r="W1139" s="221"/>
      <c r="X1139" s="221"/>
      <c r="Y1139" s="221"/>
      <c r="Z1139" s="221"/>
      <c r="AA1139" s="221"/>
      <c r="AB1139" s="237"/>
      <c r="AC1139" s="221"/>
      <c r="AD1139" s="221"/>
      <c r="AE1139" s="221"/>
      <c r="AF1139" s="221"/>
      <c r="AG1139" s="221"/>
      <c r="AH1139" s="221"/>
      <c r="AI1139" s="221"/>
      <c r="AN1139" s="221"/>
      <c r="AP1139" s="218"/>
    </row>
    <row r="1140" spans="1:42">
      <c r="A1140" s="221"/>
      <c r="B1140" s="221"/>
      <c r="C1140" s="221"/>
      <c r="D1140" s="221"/>
      <c r="E1140" s="221"/>
      <c r="F1140" s="221"/>
      <c r="G1140" s="221"/>
      <c r="H1140" s="221"/>
      <c r="I1140" s="221"/>
      <c r="J1140" s="221"/>
      <c r="K1140" s="221"/>
      <c r="L1140" s="221"/>
      <c r="M1140" s="221"/>
      <c r="N1140" s="243"/>
      <c r="O1140" s="221"/>
      <c r="P1140" s="221"/>
      <c r="Q1140" s="221"/>
      <c r="R1140" s="221"/>
      <c r="S1140" s="221"/>
      <c r="T1140" s="221"/>
      <c r="U1140" s="221"/>
      <c r="V1140" s="221"/>
      <c r="W1140" s="221"/>
      <c r="X1140" s="221"/>
      <c r="Y1140" s="221"/>
      <c r="Z1140" s="221"/>
      <c r="AA1140" s="221"/>
      <c r="AB1140" s="237"/>
      <c r="AC1140" s="221"/>
      <c r="AD1140" s="221"/>
      <c r="AE1140" s="221"/>
      <c r="AF1140" s="221"/>
      <c r="AG1140" s="221"/>
      <c r="AH1140" s="221"/>
      <c r="AI1140" s="221"/>
      <c r="AN1140" s="221"/>
      <c r="AP1140" s="218"/>
    </row>
    <row r="1141" spans="1:42">
      <c r="A1141" s="221"/>
      <c r="B1141" s="221"/>
      <c r="C1141" s="221"/>
      <c r="D1141" s="221"/>
      <c r="E1141" s="221"/>
      <c r="F1141" s="221"/>
      <c r="G1141" s="221"/>
      <c r="H1141" s="221"/>
      <c r="I1141" s="221"/>
      <c r="J1141" s="221"/>
      <c r="K1141" s="221"/>
      <c r="L1141" s="221"/>
      <c r="M1141" s="221"/>
      <c r="N1141" s="243"/>
      <c r="O1141" s="221"/>
      <c r="P1141" s="221"/>
      <c r="Q1141" s="221"/>
      <c r="R1141" s="221"/>
      <c r="S1141" s="221"/>
      <c r="T1141" s="221"/>
      <c r="U1141" s="221"/>
      <c r="V1141" s="221"/>
      <c r="W1141" s="221"/>
      <c r="X1141" s="221"/>
      <c r="Y1141" s="221"/>
      <c r="Z1141" s="221"/>
      <c r="AA1141" s="221"/>
      <c r="AB1141" s="237"/>
      <c r="AC1141" s="221"/>
      <c r="AD1141" s="221"/>
      <c r="AE1141" s="221"/>
      <c r="AF1141" s="221"/>
      <c r="AG1141" s="221"/>
      <c r="AH1141" s="221"/>
      <c r="AI1141" s="221"/>
      <c r="AN1141" s="221"/>
      <c r="AP1141" s="218"/>
    </row>
    <row r="1142" spans="1:42">
      <c r="A1142" s="221"/>
      <c r="B1142" s="221"/>
      <c r="C1142" s="221"/>
      <c r="D1142" s="221"/>
      <c r="E1142" s="221"/>
      <c r="F1142" s="221"/>
      <c r="G1142" s="221"/>
      <c r="H1142" s="221"/>
      <c r="I1142" s="221"/>
      <c r="J1142" s="221"/>
      <c r="K1142" s="221"/>
      <c r="L1142" s="221"/>
      <c r="M1142" s="221"/>
      <c r="N1142" s="243"/>
      <c r="O1142" s="221"/>
      <c r="P1142" s="221"/>
      <c r="Q1142" s="221"/>
      <c r="R1142" s="221"/>
      <c r="S1142" s="221"/>
      <c r="T1142" s="221"/>
      <c r="U1142" s="221"/>
      <c r="V1142" s="221"/>
      <c r="W1142" s="221"/>
      <c r="X1142" s="221"/>
      <c r="Y1142" s="221"/>
      <c r="Z1142" s="221"/>
      <c r="AA1142" s="221"/>
      <c r="AB1142" s="237"/>
      <c r="AC1142" s="221"/>
      <c r="AD1142" s="221"/>
      <c r="AE1142" s="221"/>
      <c r="AF1142" s="221"/>
      <c r="AG1142" s="221"/>
      <c r="AH1142" s="221"/>
      <c r="AI1142" s="221"/>
      <c r="AN1142" s="221"/>
      <c r="AP1142" s="218"/>
    </row>
    <row r="1143" spans="1:42">
      <c r="A1143" s="221"/>
      <c r="B1143" s="221"/>
      <c r="C1143" s="221"/>
      <c r="D1143" s="221"/>
      <c r="E1143" s="221"/>
      <c r="F1143" s="221"/>
      <c r="G1143" s="221"/>
      <c r="H1143" s="221"/>
      <c r="I1143" s="221"/>
      <c r="J1143" s="221"/>
      <c r="K1143" s="221"/>
      <c r="L1143" s="221"/>
      <c r="M1143" s="221"/>
      <c r="N1143" s="243"/>
      <c r="O1143" s="221"/>
      <c r="P1143" s="221"/>
      <c r="Q1143" s="221"/>
      <c r="R1143" s="221"/>
      <c r="S1143" s="221"/>
      <c r="T1143" s="221"/>
      <c r="U1143" s="221"/>
      <c r="V1143" s="221"/>
      <c r="W1143" s="221"/>
      <c r="X1143" s="221"/>
      <c r="Y1143" s="221"/>
      <c r="Z1143" s="221"/>
      <c r="AA1143" s="221"/>
      <c r="AB1143" s="237"/>
      <c r="AC1143" s="221"/>
      <c r="AD1143" s="221"/>
      <c r="AE1143" s="221"/>
      <c r="AF1143" s="221"/>
      <c r="AG1143" s="221"/>
      <c r="AH1143" s="221"/>
      <c r="AI1143" s="221"/>
      <c r="AN1143" s="221"/>
      <c r="AP1143" s="218"/>
    </row>
    <row r="1144" spans="1:42">
      <c r="A1144" s="221"/>
      <c r="B1144" s="221"/>
      <c r="C1144" s="221"/>
      <c r="D1144" s="221"/>
      <c r="E1144" s="221"/>
      <c r="F1144" s="221"/>
      <c r="G1144" s="221"/>
      <c r="H1144" s="221"/>
      <c r="I1144" s="221"/>
      <c r="J1144" s="221"/>
      <c r="K1144" s="221"/>
      <c r="L1144" s="221"/>
      <c r="M1144" s="221"/>
      <c r="N1144" s="243"/>
      <c r="O1144" s="221"/>
      <c r="P1144" s="221"/>
      <c r="Q1144" s="221"/>
      <c r="R1144" s="221"/>
      <c r="S1144" s="221"/>
      <c r="T1144" s="221"/>
      <c r="U1144" s="221"/>
      <c r="V1144" s="221"/>
      <c r="W1144" s="221"/>
      <c r="X1144" s="221"/>
      <c r="Y1144" s="221"/>
      <c r="Z1144" s="221"/>
      <c r="AA1144" s="221"/>
      <c r="AB1144" s="237"/>
      <c r="AC1144" s="221"/>
      <c r="AD1144" s="221"/>
      <c r="AE1144" s="221"/>
      <c r="AF1144" s="221"/>
      <c r="AG1144" s="221"/>
      <c r="AH1144" s="221"/>
      <c r="AI1144" s="221"/>
      <c r="AN1144" s="221"/>
      <c r="AP1144" s="218"/>
    </row>
    <row r="1145" spans="1:42">
      <c r="A1145" s="221"/>
      <c r="B1145" s="221"/>
      <c r="C1145" s="221"/>
      <c r="D1145" s="221"/>
      <c r="E1145" s="221"/>
      <c r="F1145" s="221"/>
      <c r="G1145" s="221"/>
      <c r="H1145" s="221"/>
      <c r="I1145" s="221"/>
      <c r="J1145" s="221"/>
      <c r="K1145" s="221"/>
      <c r="L1145" s="221"/>
      <c r="M1145" s="221"/>
      <c r="N1145" s="243"/>
      <c r="O1145" s="221"/>
      <c r="P1145" s="221"/>
      <c r="Q1145" s="221"/>
      <c r="R1145" s="221"/>
      <c r="S1145" s="221"/>
      <c r="T1145" s="221"/>
      <c r="U1145" s="221"/>
      <c r="V1145" s="221"/>
      <c r="W1145" s="221"/>
      <c r="X1145" s="221"/>
      <c r="Y1145" s="221"/>
      <c r="Z1145" s="221"/>
      <c r="AA1145" s="221"/>
      <c r="AB1145" s="237"/>
      <c r="AC1145" s="221"/>
      <c r="AD1145" s="221"/>
      <c r="AE1145" s="221"/>
      <c r="AF1145" s="221"/>
      <c r="AG1145" s="221"/>
      <c r="AH1145" s="221"/>
      <c r="AI1145" s="221"/>
      <c r="AN1145" s="221"/>
      <c r="AP1145" s="218"/>
    </row>
    <row r="1146" spans="1:42">
      <c r="A1146" s="221"/>
      <c r="B1146" s="221"/>
      <c r="C1146" s="221"/>
      <c r="D1146" s="221"/>
      <c r="E1146" s="221"/>
      <c r="F1146" s="221"/>
      <c r="G1146" s="221"/>
      <c r="H1146" s="221"/>
      <c r="I1146" s="221"/>
      <c r="J1146" s="221"/>
      <c r="K1146" s="221"/>
      <c r="L1146" s="221"/>
      <c r="M1146" s="221"/>
      <c r="N1146" s="243"/>
      <c r="O1146" s="221"/>
      <c r="P1146" s="221"/>
      <c r="Q1146" s="221"/>
      <c r="R1146" s="221"/>
      <c r="S1146" s="221"/>
      <c r="T1146" s="221"/>
      <c r="U1146" s="221"/>
      <c r="V1146" s="221"/>
      <c r="W1146" s="221"/>
      <c r="X1146" s="221"/>
      <c r="Y1146" s="221"/>
      <c r="Z1146" s="221"/>
      <c r="AA1146" s="221"/>
      <c r="AB1146" s="237"/>
      <c r="AC1146" s="221"/>
      <c r="AD1146" s="221"/>
      <c r="AE1146" s="221"/>
      <c r="AF1146" s="221"/>
      <c r="AG1146" s="221"/>
      <c r="AH1146" s="221"/>
      <c r="AI1146" s="221"/>
      <c r="AN1146" s="221"/>
      <c r="AP1146" s="218"/>
    </row>
    <row r="1147" spans="1:42">
      <c r="A1147" s="221"/>
      <c r="B1147" s="221"/>
      <c r="C1147" s="221"/>
      <c r="D1147" s="221"/>
      <c r="E1147" s="221"/>
      <c r="F1147" s="221"/>
      <c r="G1147" s="221"/>
      <c r="H1147" s="221"/>
      <c r="I1147" s="221"/>
      <c r="J1147" s="221"/>
      <c r="K1147" s="221"/>
      <c r="L1147" s="221"/>
      <c r="M1147" s="221"/>
      <c r="N1147" s="243"/>
      <c r="O1147" s="221"/>
      <c r="P1147" s="221"/>
      <c r="Q1147" s="221"/>
      <c r="R1147" s="221"/>
      <c r="S1147" s="221"/>
      <c r="T1147" s="221"/>
      <c r="U1147" s="221"/>
      <c r="V1147" s="221"/>
      <c r="W1147" s="221"/>
      <c r="X1147" s="221"/>
      <c r="Y1147" s="221"/>
      <c r="Z1147" s="221"/>
      <c r="AA1147" s="221"/>
      <c r="AB1147" s="237"/>
      <c r="AC1147" s="221"/>
      <c r="AD1147" s="221"/>
      <c r="AE1147" s="221"/>
      <c r="AF1147" s="221"/>
      <c r="AG1147" s="221"/>
      <c r="AH1147" s="221"/>
      <c r="AI1147" s="221"/>
      <c r="AN1147" s="221"/>
      <c r="AP1147" s="218"/>
    </row>
    <row r="1148" spans="1:42">
      <c r="A1148" s="221"/>
      <c r="B1148" s="221"/>
      <c r="C1148" s="221"/>
      <c r="D1148" s="221"/>
      <c r="E1148" s="221"/>
      <c r="F1148" s="221"/>
      <c r="G1148" s="221"/>
      <c r="H1148" s="221"/>
      <c r="I1148" s="221"/>
      <c r="J1148" s="221"/>
      <c r="K1148" s="221"/>
      <c r="L1148" s="221"/>
      <c r="M1148" s="221"/>
      <c r="N1148" s="243"/>
      <c r="O1148" s="221"/>
      <c r="P1148" s="221"/>
      <c r="Q1148" s="221"/>
      <c r="R1148" s="221"/>
      <c r="S1148" s="221"/>
      <c r="T1148" s="221"/>
      <c r="U1148" s="221"/>
      <c r="V1148" s="221"/>
      <c r="W1148" s="221"/>
      <c r="X1148" s="221"/>
      <c r="Y1148" s="221"/>
      <c r="Z1148" s="221"/>
      <c r="AA1148" s="221"/>
      <c r="AB1148" s="237"/>
      <c r="AC1148" s="221"/>
      <c r="AD1148" s="221"/>
      <c r="AE1148" s="221"/>
      <c r="AF1148" s="221"/>
      <c r="AG1148" s="221"/>
      <c r="AH1148" s="221"/>
      <c r="AI1148" s="221"/>
      <c r="AN1148" s="221"/>
      <c r="AP1148" s="218"/>
    </row>
    <row r="1149" spans="1:42">
      <c r="A1149" s="221"/>
      <c r="B1149" s="221"/>
      <c r="C1149" s="221"/>
      <c r="D1149" s="221"/>
      <c r="E1149" s="221"/>
      <c r="F1149" s="221"/>
      <c r="G1149" s="221"/>
      <c r="H1149" s="221"/>
      <c r="I1149" s="221"/>
      <c r="J1149" s="221"/>
      <c r="K1149" s="221"/>
      <c r="L1149" s="221"/>
      <c r="M1149" s="221"/>
      <c r="N1149" s="243"/>
      <c r="O1149" s="221"/>
      <c r="P1149" s="221"/>
      <c r="Q1149" s="221"/>
      <c r="R1149" s="221"/>
      <c r="S1149" s="221"/>
      <c r="T1149" s="221"/>
      <c r="U1149" s="221"/>
      <c r="V1149" s="221"/>
      <c r="W1149" s="221"/>
      <c r="X1149" s="221"/>
      <c r="Y1149" s="221"/>
      <c r="Z1149" s="221"/>
      <c r="AA1149" s="221"/>
      <c r="AB1149" s="237"/>
      <c r="AC1149" s="221"/>
      <c r="AD1149" s="221"/>
      <c r="AE1149" s="221"/>
      <c r="AF1149" s="221"/>
      <c r="AG1149" s="221"/>
      <c r="AH1149" s="221"/>
      <c r="AI1149" s="221"/>
      <c r="AN1149" s="221"/>
      <c r="AP1149" s="218"/>
    </row>
    <row r="1150" spans="1:42">
      <c r="A1150" s="221"/>
      <c r="B1150" s="221"/>
      <c r="C1150" s="221"/>
      <c r="D1150" s="221"/>
      <c r="E1150" s="221"/>
      <c r="F1150" s="221"/>
      <c r="G1150" s="221"/>
      <c r="H1150" s="221"/>
      <c r="I1150" s="221"/>
      <c r="J1150" s="221"/>
      <c r="K1150" s="221"/>
      <c r="L1150" s="221"/>
      <c r="M1150" s="221"/>
      <c r="N1150" s="243"/>
      <c r="O1150" s="221"/>
      <c r="P1150" s="221"/>
      <c r="Q1150" s="221"/>
      <c r="R1150" s="221"/>
      <c r="S1150" s="221"/>
      <c r="T1150" s="221"/>
      <c r="U1150" s="221"/>
      <c r="V1150" s="221"/>
      <c r="W1150" s="221"/>
      <c r="X1150" s="221"/>
      <c r="Y1150" s="221"/>
      <c r="Z1150" s="221"/>
      <c r="AA1150" s="221"/>
      <c r="AB1150" s="237"/>
      <c r="AC1150" s="221"/>
      <c r="AD1150" s="221"/>
      <c r="AE1150" s="221"/>
      <c r="AF1150" s="221"/>
      <c r="AG1150" s="221"/>
      <c r="AH1150" s="221"/>
      <c r="AI1150" s="221"/>
      <c r="AN1150" s="221"/>
      <c r="AP1150" s="218"/>
    </row>
    <row r="1151" spans="1:42">
      <c r="A1151" s="221"/>
      <c r="B1151" s="221"/>
      <c r="C1151" s="221"/>
      <c r="D1151" s="221"/>
      <c r="E1151" s="221"/>
      <c r="F1151" s="221"/>
      <c r="G1151" s="221"/>
      <c r="H1151" s="221"/>
      <c r="I1151" s="221"/>
      <c r="J1151" s="221"/>
      <c r="K1151" s="221"/>
      <c r="L1151" s="221"/>
      <c r="M1151" s="221"/>
      <c r="N1151" s="243"/>
      <c r="O1151" s="221"/>
      <c r="P1151" s="221"/>
      <c r="Q1151" s="221"/>
      <c r="R1151" s="221"/>
      <c r="S1151" s="221"/>
      <c r="T1151" s="221"/>
      <c r="U1151" s="221"/>
      <c r="V1151" s="221"/>
      <c r="W1151" s="221"/>
      <c r="X1151" s="221"/>
      <c r="Y1151" s="221"/>
      <c r="Z1151" s="221"/>
      <c r="AA1151" s="221"/>
      <c r="AB1151" s="237"/>
      <c r="AC1151" s="221"/>
      <c r="AD1151" s="221"/>
      <c r="AE1151" s="221"/>
      <c r="AF1151" s="221"/>
      <c r="AG1151" s="221"/>
      <c r="AH1151" s="221"/>
      <c r="AI1151" s="221"/>
      <c r="AN1151" s="221"/>
      <c r="AP1151" s="218"/>
    </row>
    <row r="1152" spans="1:42">
      <c r="A1152" s="221"/>
      <c r="B1152" s="221"/>
      <c r="C1152" s="221"/>
      <c r="D1152" s="221"/>
      <c r="E1152" s="221"/>
      <c r="F1152" s="221"/>
      <c r="G1152" s="221"/>
      <c r="H1152" s="221"/>
      <c r="I1152" s="221"/>
      <c r="J1152" s="221"/>
      <c r="K1152" s="221"/>
      <c r="L1152" s="221"/>
      <c r="M1152" s="221"/>
      <c r="N1152" s="243"/>
      <c r="O1152" s="221"/>
      <c r="P1152" s="221"/>
      <c r="Q1152" s="221"/>
      <c r="R1152" s="221"/>
      <c r="S1152" s="221"/>
      <c r="T1152" s="221"/>
      <c r="U1152" s="221"/>
      <c r="V1152" s="221"/>
      <c r="W1152" s="221"/>
      <c r="X1152" s="221"/>
      <c r="Y1152" s="221"/>
      <c r="Z1152" s="221"/>
      <c r="AA1152" s="221"/>
      <c r="AB1152" s="237"/>
      <c r="AC1152" s="221"/>
      <c r="AD1152" s="221"/>
      <c r="AE1152" s="221"/>
      <c r="AF1152" s="221"/>
      <c r="AG1152" s="221"/>
      <c r="AH1152" s="221"/>
      <c r="AI1152" s="221"/>
      <c r="AN1152" s="221"/>
      <c r="AP1152" s="218"/>
    </row>
    <row r="1153" spans="1:42">
      <c r="A1153" s="221"/>
      <c r="B1153" s="221"/>
      <c r="C1153" s="221"/>
      <c r="D1153" s="221"/>
      <c r="E1153" s="221"/>
      <c r="F1153" s="221"/>
      <c r="G1153" s="221"/>
      <c r="H1153" s="221"/>
      <c r="I1153" s="221"/>
      <c r="J1153" s="221"/>
      <c r="K1153" s="221"/>
      <c r="L1153" s="221"/>
      <c r="M1153" s="221"/>
      <c r="N1153" s="243"/>
      <c r="O1153" s="221"/>
      <c r="P1153" s="221"/>
      <c r="Q1153" s="221"/>
      <c r="R1153" s="221"/>
      <c r="S1153" s="221"/>
      <c r="T1153" s="221"/>
      <c r="U1153" s="221"/>
      <c r="V1153" s="221"/>
      <c r="W1153" s="221"/>
      <c r="X1153" s="221"/>
      <c r="Y1153" s="221"/>
      <c r="Z1153" s="221"/>
      <c r="AA1153" s="221"/>
      <c r="AB1153" s="237"/>
      <c r="AC1153" s="221"/>
      <c r="AD1153" s="221"/>
      <c r="AE1153" s="221"/>
      <c r="AF1153" s="221"/>
      <c r="AG1153" s="221"/>
      <c r="AH1153" s="221"/>
      <c r="AI1153" s="221"/>
      <c r="AN1153" s="221"/>
      <c r="AP1153" s="218"/>
    </row>
    <row r="1154" spans="1:42">
      <c r="A1154" s="221"/>
      <c r="B1154" s="221"/>
      <c r="C1154" s="221"/>
      <c r="D1154" s="221"/>
      <c r="E1154" s="221"/>
      <c r="F1154" s="221"/>
      <c r="G1154" s="221"/>
      <c r="H1154" s="221"/>
      <c r="I1154" s="221"/>
      <c r="J1154" s="221"/>
      <c r="K1154" s="221"/>
      <c r="L1154" s="221"/>
      <c r="M1154" s="221"/>
      <c r="N1154" s="243"/>
      <c r="O1154" s="221"/>
      <c r="P1154" s="221"/>
      <c r="Q1154" s="221"/>
      <c r="R1154" s="221"/>
      <c r="S1154" s="221"/>
      <c r="T1154" s="221"/>
      <c r="U1154" s="221"/>
      <c r="V1154" s="221"/>
      <c r="W1154" s="221"/>
      <c r="X1154" s="221"/>
      <c r="Y1154" s="221"/>
      <c r="Z1154" s="221"/>
      <c r="AA1154" s="221"/>
      <c r="AB1154" s="237"/>
      <c r="AC1154" s="221"/>
      <c r="AD1154" s="221"/>
      <c r="AE1154" s="221"/>
      <c r="AF1154" s="221"/>
      <c r="AG1154" s="221"/>
      <c r="AH1154" s="221"/>
      <c r="AI1154" s="221"/>
      <c r="AN1154" s="221"/>
      <c r="AP1154" s="218"/>
    </row>
    <row r="1155" spans="1:42">
      <c r="A1155" s="221"/>
      <c r="B1155" s="221"/>
      <c r="C1155" s="221"/>
      <c r="D1155" s="221"/>
      <c r="E1155" s="221"/>
      <c r="F1155" s="221"/>
      <c r="G1155" s="221"/>
      <c r="H1155" s="221"/>
      <c r="I1155" s="221"/>
      <c r="J1155" s="221"/>
      <c r="K1155" s="221"/>
      <c r="L1155" s="221"/>
      <c r="M1155" s="221"/>
      <c r="N1155" s="243"/>
      <c r="O1155" s="221"/>
      <c r="P1155" s="221"/>
      <c r="Q1155" s="221"/>
      <c r="R1155" s="221"/>
      <c r="S1155" s="221"/>
      <c r="T1155" s="221"/>
      <c r="U1155" s="221"/>
      <c r="V1155" s="221"/>
      <c r="W1155" s="221"/>
      <c r="X1155" s="221"/>
      <c r="Y1155" s="221"/>
      <c r="Z1155" s="221"/>
      <c r="AA1155" s="221"/>
      <c r="AB1155" s="237"/>
      <c r="AC1155" s="221"/>
      <c r="AD1155" s="221"/>
      <c r="AE1155" s="221"/>
      <c r="AF1155" s="221"/>
      <c r="AG1155" s="221"/>
      <c r="AH1155" s="221"/>
      <c r="AI1155" s="221"/>
      <c r="AN1155" s="221"/>
      <c r="AP1155" s="218"/>
    </row>
    <row r="1156" spans="1:42">
      <c r="A1156" s="221"/>
      <c r="B1156" s="221"/>
      <c r="C1156" s="221"/>
      <c r="D1156" s="221"/>
      <c r="E1156" s="221"/>
      <c r="F1156" s="221"/>
      <c r="G1156" s="221"/>
      <c r="H1156" s="221"/>
      <c r="I1156" s="221"/>
      <c r="J1156" s="221"/>
      <c r="K1156" s="221"/>
      <c r="L1156" s="221"/>
      <c r="M1156" s="221"/>
      <c r="N1156" s="243"/>
      <c r="O1156" s="221"/>
      <c r="P1156" s="221"/>
      <c r="Q1156" s="221"/>
      <c r="R1156" s="221"/>
      <c r="S1156" s="221"/>
      <c r="T1156" s="221"/>
      <c r="U1156" s="221"/>
      <c r="V1156" s="221"/>
      <c r="W1156" s="221"/>
      <c r="X1156" s="221"/>
      <c r="Y1156" s="221"/>
      <c r="Z1156" s="221"/>
      <c r="AA1156" s="221"/>
      <c r="AB1156" s="237"/>
      <c r="AC1156" s="221"/>
      <c r="AD1156" s="221"/>
      <c r="AE1156" s="221"/>
      <c r="AF1156" s="221"/>
      <c r="AG1156" s="221"/>
      <c r="AH1156" s="221"/>
      <c r="AI1156" s="221"/>
      <c r="AN1156" s="221"/>
      <c r="AP1156" s="218"/>
    </row>
    <row r="1157" spans="1:42">
      <c r="A1157" s="221"/>
      <c r="B1157" s="221"/>
      <c r="C1157" s="221"/>
      <c r="D1157" s="221"/>
      <c r="E1157" s="221"/>
      <c r="F1157" s="221"/>
      <c r="G1157" s="221"/>
      <c r="H1157" s="221"/>
      <c r="I1157" s="221"/>
      <c r="J1157" s="221"/>
      <c r="K1157" s="221"/>
      <c r="L1157" s="221"/>
      <c r="M1157" s="221"/>
      <c r="N1157" s="243"/>
      <c r="O1157" s="221"/>
      <c r="P1157" s="221"/>
      <c r="Q1157" s="221"/>
      <c r="R1157" s="221"/>
      <c r="S1157" s="221"/>
      <c r="T1157" s="221"/>
      <c r="U1157" s="221"/>
      <c r="V1157" s="221"/>
      <c r="W1157" s="221"/>
      <c r="X1157" s="221"/>
      <c r="Y1157" s="221"/>
      <c r="Z1157" s="221"/>
      <c r="AA1157" s="221"/>
      <c r="AB1157" s="237"/>
      <c r="AC1157" s="221"/>
      <c r="AD1157" s="221"/>
      <c r="AE1157" s="221"/>
      <c r="AF1157" s="221"/>
      <c r="AG1157" s="221"/>
      <c r="AH1157" s="221"/>
      <c r="AI1157" s="221"/>
      <c r="AN1157" s="221"/>
      <c r="AP1157" s="218"/>
    </row>
    <row r="1158" spans="1:42">
      <c r="A1158" s="221"/>
      <c r="B1158" s="221"/>
      <c r="C1158" s="221"/>
      <c r="D1158" s="221"/>
      <c r="E1158" s="221"/>
      <c r="F1158" s="221"/>
      <c r="G1158" s="221"/>
      <c r="H1158" s="221"/>
      <c r="I1158" s="221"/>
      <c r="J1158" s="221"/>
      <c r="K1158" s="221"/>
      <c r="L1158" s="221"/>
      <c r="M1158" s="221"/>
      <c r="N1158" s="243"/>
      <c r="O1158" s="221"/>
      <c r="P1158" s="221"/>
      <c r="Q1158" s="221"/>
      <c r="R1158" s="221"/>
      <c r="S1158" s="221"/>
      <c r="T1158" s="221"/>
      <c r="U1158" s="221"/>
      <c r="V1158" s="221"/>
      <c r="W1158" s="221"/>
      <c r="X1158" s="221"/>
      <c r="Y1158" s="221"/>
      <c r="Z1158" s="221"/>
      <c r="AA1158" s="221"/>
      <c r="AB1158" s="237"/>
      <c r="AC1158" s="221"/>
      <c r="AD1158" s="221"/>
      <c r="AE1158" s="221"/>
      <c r="AF1158" s="221"/>
      <c r="AG1158" s="221"/>
      <c r="AH1158" s="221"/>
      <c r="AI1158" s="221"/>
      <c r="AN1158" s="221"/>
      <c r="AP1158" s="218"/>
    </row>
    <row r="1159" spans="1:42">
      <c r="A1159" s="221"/>
      <c r="B1159" s="221"/>
      <c r="C1159" s="221"/>
      <c r="D1159" s="221"/>
      <c r="E1159" s="221"/>
      <c r="F1159" s="221"/>
      <c r="G1159" s="221"/>
      <c r="H1159" s="221"/>
      <c r="I1159" s="221"/>
      <c r="J1159" s="221"/>
      <c r="K1159" s="221"/>
      <c r="L1159" s="221"/>
      <c r="M1159" s="221"/>
      <c r="N1159" s="243"/>
      <c r="O1159" s="221"/>
      <c r="P1159" s="221"/>
      <c r="Q1159" s="221"/>
      <c r="R1159" s="221"/>
      <c r="S1159" s="221"/>
      <c r="T1159" s="221"/>
      <c r="U1159" s="221"/>
      <c r="V1159" s="221"/>
      <c r="W1159" s="221"/>
      <c r="X1159" s="221"/>
      <c r="Y1159" s="221"/>
      <c r="Z1159" s="221"/>
      <c r="AA1159" s="221"/>
      <c r="AB1159" s="237"/>
      <c r="AC1159" s="221"/>
      <c r="AD1159" s="221"/>
      <c r="AE1159" s="221"/>
      <c r="AF1159" s="221"/>
      <c r="AG1159" s="221"/>
      <c r="AH1159" s="221"/>
      <c r="AI1159" s="221"/>
      <c r="AN1159" s="221"/>
      <c r="AP1159" s="218"/>
    </row>
    <row r="1160" spans="1:42">
      <c r="A1160" s="221"/>
      <c r="B1160" s="221"/>
      <c r="C1160" s="221"/>
      <c r="D1160" s="221"/>
      <c r="E1160" s="221"/>
      <c r="F1160" s="221"/>
      <c r="G1160" s="221"/>
      <c r="H1160" s="221"/>
      <c r="I1160" s="221"/>
      <c r="J1160" s="221"/>
      <c r="K1160" s="221"/>
      <c r="L1160" s="221"/>
      <c r="M1160" s="221"/>
      <c r="N1160" s="243"/>
      <c r="O1160" s="221"/>
      <c r="P1160" s="221"/>
      <c r="Q1160" s="221"/>
      <c r="R1160" s="221"/>
      <c r="S1160" s="221"/>
      <c r="T1160" s="221"/>
      <c r="U1160" s="221"/>
      <c r="V1160" s="221"/>
      <c r="W1160" s="221"/>
      <c r="X1160" s="221"/>
      <c r="Y1160" s="221"/>
      <c r="Z1160" s="221"/>
      <c r="AA1160" s="221"/>
      <c r="AB1160" s="237"/>
      <c r="AC1160" s="221"/>
      <c r="AD1160" s="221"/>
      <c r="AE1160" s="221"/>
      <c r="AF1160" s="221"/>
      <c r="AG1160" s="221"/>
      <c r="AH1160" s="221"/>
      <c r="AI1160" s="221"/>
      <c r="AN1160" s="221"/>
      <c r="AP1160" s="218"/>
    </row>
    <row r="1161" spans="1:42">
      <c r="A1161" s="221"/>
      <c r="B1161" s="221"/>
      <c r="C1161" s="221"/>
      <c r="D1161" s="221"/>
      <c r="E1161" s="221"/>
      <c r="F1161" s="221"/>
      <c r="G1161" s="221"/>
      <c r="H1161" s="221"/>
      <c r="I1161" s="221"/>
      <c r="J1161" s="221"/>
      <c r="K1161" s="221"/>
      <c r="L1161" s="221"/>
      <c r="M1161" s="221"/>
      <c r="N1161" s="243"/>
      <c r="O1161" s="221"/>
      <c r="P1161" s="221"/>
      <c r="Q1161" s="221"/>
      <c r="R1161" s="221"/>
      <c r="S1161" s="221"/>
      <c r="T1161" s="221"/>
      <c r="U1161" s="221"/>
      <c r="V1161" s="221"/>
      <c r="W1161" s="221"/>
      <c r="X1161" s="221"/>
      <c r="Y1161" s="221"/>
      <c r="Z1161" s="221"/>
      <c r="AA1161" s="221"/>
      <c r="AB1161" s="237"/>
      <c r="AC1161" s="221"/>
      <c r="AD1161" s="221"/>
      <c r="AE1161" s="221"/>
      <c r="AF1161" s="221"/>
      <c r="AG1161" s="221"/>
      <c r="AH1161" s="221"/>
      <c r="AI1161" s="221"/>
      <c r="AN1161" s="221"/>
      <c r="AP1161" s="218"/>
    </row>
    <row r="1162" spans="1:42">
      <c r="A1162" s="221"/>
      <c r="B1162" s="221"/>
      <c r="C1162" s="221"/>
      <c r="D1162" s="221"/>
      <c r="E1162" s="221"/>
      <c r="F1162" s="221"/>
      <c r="G1162" s="221"/>
      <c r="H1162" s="221"/>
      <c r="I1162" s="221"/>
      <c r="J1162" s="221"/>
      <c r="K1162" s="221"/>
      <c r="L1162" s="221"/>
      <c r="M1162" s="221"/>
      <c r="N1162" s="243"/>
      <c r="O1162" s="221"/>
      <c r="P1162" s="221"/>
      <c r="Q1162" s="221"/>
      <c r="R1162" s="221"/>
      <c r="S1162" s="221"/>
      <c r="T1162" s="221"/>
      <c r="U1162" s="221"/>
      <c r="V1162" s="221"/>
      <c r="W1162" s="221"/>
      <c r="X1162" s="221"/>
      <c r="Y1162" s="221"/>
      <c r="Z1162" s="221"/>
      <c r="AA1162" s="221"/>
      <c r="AB1162" s="237"/>
      <c r="AC1162" s="221"/>
      <c r="AD1162" s="221"/>
      <c r="AE1162" s="221"/>
      <c r="AF1162" s="221"/>
      <c r="AG1162" s="221"/>
      <c r="AH1162" s="221"/>
      <c r="AI1162" s="221"/>
      <c r="AN1162" s="221"/>
      <c r="AP1162" s="218"/>
    </row>
    <row r="1163" spans="1:42">
      <c r="A1163" s="221"/>
      <c r="B1163" s="221"/>
      <c r="C1163" s="221"/>
      <c r="D1163" s="221"/>
      <c r="E1163" s="221"/>
      <c r="F1163" s="221"/>
      <c r="G1163" s="221"/>
      <c r="H1163" s="221"/>
      <c r="I1163" s="221"/>
      <c r="J1163" s="221"/>
      <c r="K1163" s="221"/>
      <c r="L1163" s="221"/>
      <c r="M1163" s="221"/>
      <c r="N1163" s="243"/>
      <c r="O1163" s="221"/>
      <c r="P1163" s="221"/>
      <c r="Q1163" s="221"/>
      <c r="R1163" s="221"/>
      <c r="S1163" s="221"/>
      <c r="T1163" s="221"/>
      <c r="U1163" s="221"/>
      <c r="V1163" s="221"/>
      <c r="W1163" s="221"/>
      <c r="X1163" s="221"/>
      <c r="Y1163" s="221"/>
      <c r="Z1163" s="221"/>
      <c r="AA1163" s="221"/>
      <c r="AB1163" s="237"/>
      <c r="AC1163" s="221"/>
      <c r="AD1163" s="221"/>
      <c r="AE1163" s="221"/>
      <c r="AF1163" s="221"/>
      <c r="AG1163" s="221"/>
      <c r="AH1163" s="221"/>
      <c r="AI1163" s="221"/>
      <c r="AN1163" s="221"/>
      <c r="AP1163" s="218"/>
    </row>
    <row r="1164" spans="1:42">
      <c r="A1164" s="221"/>
      <c r="B1164" s="221"/>
      <c r="C1164" s="221"/>
      <c r="D1164" s="221"/>
      <c r="E1164" s="221"/>
      <c r="F1164" s="221"/>
      <c r="G1164" s="221"/>
      <c r="H1164" s="221"/>
      <c r="I1164" s="221"/>
      <c r="J1164" s="221"/>
      <c r="K1164" s="221"/>
      <c r="L1164" s="221"/>
      <c r="M1164" s="221"/>
      <c r="N1164" s="243"/>
      <c r="O1164" s="221"/>
      <c r="P1164" s="221"/>
      <c r="Q1164" s="221"/>
      <c r="R1164" s="221"/>
      <c r="S1164" s="221"/>
      <c r="T1164" s="221"/>
      <c r="U1164" s="221"/>
      <c r="V1164" s="221"/>
      <c r="W1164" s="221"/>
      <c r="X1164" s="221"/>
      <c r="Y1164" s="221"/>
      <c r="Z1164" s="221"/>
      <c r="AA1164" s="221"/>
      <c r="AB1164" s="237"/>
      <c r="AC1164" s="221"/>
      <c r="AD1164" s="221"/>
      <c r="AE1164" s="221"/>
      <c r="AF1164" s="221"/>
      <c r="AG1164" s="221"/>
      <c r="AH1164" s="221"/>
      <c r="AI1164" s="221"/>
      <c r="AN1164" s="221"/>
      <c r="AP1164" s="218"/>
    </row>
    <row r="1165" spans="1:42">
      <c r="A1165" s="221"/>
      <c r="B1165" s="221"/>
      <c r="C1165" s="221"/>
      <c r="D1165" s="221"/>
      <c r="E1165" s="221"/>
      <c r="F1165" s="221"/>
      <c r="G1165" s="221"/>
      <c r="H1165" s="221"/>
      <c r="I1165" s="221"/>
      <c r="J1165" s="221"/>
      <c r="K1165" s="221"/>
      <c r="L1165" s="221"/>
      <c r="M1165" s="221"/>
      <c r="N1165" s="243"/>
      <c r="O1165" s="221"/>
      <c r="P1165" s="221"/>
      <c r="Q1165" s="221"/>
      <c r="R1165" s="221"/>
      <c r="S1165" s="221"/>
      <c r="T1165" s="221"/>
      <c r="U1165" s="221"/>
      <c r="V1165" s="221"/>
      <c r="W1165" s="221"/>
      <c r="X1165" s="221"/>
      <c r="Y1165" s="221"/>
      <c r="Z1165" s="221"/>
      <c r="AA1165" s="221"/>
      <c r="AB1165" s="237"/>
      <c r="AC1165" s="221"/>
      <c r="AD1165" s="221"/>
      <c r="AE1165" s="221"/>
      <c r="AF1165" s="221"/>
      <c r="AG1165" s="221"/>
      <c r="AH1165" s="221"/>
      <c r="AI1165" s="221"/>
      <c r="AN1165" s="221"/>
      <c r="AP1165" s="218"/>
    </row>
    <row r="1166" spans="1:42">
      <c r="A1166" s="221"/>
      <c r="B1166" s="221"/>
      <c r="C1166" s="221"/>
      <c r="D1166" s="221"/>
      <c r="E1166" s="221"/>
      <c r="F1166" s="221"/>
      <c r="G1166" s="221"/>
      <c r="H1166" s="221"/>
      <c r="I1166" s="221"/>
      <c r="J1166" s="221"/>
      <c r="K1166" s="221"/>
      <c r="L1166" s="221"/>
      <c r="M1166" s="221"/>
      <c r="N1166" s="243"/>
      <c r="O1166" s="221"/>
      <c r="P1166" s="221"/>
      <c r="Q1166" s="221"/>
      <c r="R1166" s="221"/>
      <c r="S1166" s="221"/>
      <c r="T1166" s="221"/>
      <c r="U1166" s="221"/>
      <c r="V1166" s="221"/>
      <c r="W1166" s="221"/>
      <c r="X1166" s="221"/>
      <c r="Y1166" s="221"/>
      <c r="Z1166" s="221"/>
      <c r="AA1166" s="221"/>
      <c r="AB1166" s="237"/>
      <c r="AC1166" s="221"/>
      <c r="AD1166" s="221"/>
      <c r="AE1166" s="221"/>
      <c r="AF1166" s="221"/>
      <c r="AG1166" s="221"/>
      <c r="AH1166" s="221"/>
      <c r="AI1166" s="221"/>
      <c r="AN1166" s="221"/>
      <c r="AP1166" s="218"/>
    </row>
    <row r="1167" spans="1:42">
      <c r="A1167" s="221"/>
      <c r="B1167" s="221"/>
      <c r="C1167" s="221"/>
      <c r="D1167" s="221"/>
      <c r="E1167" s="221"/>
      <c r="F1167" s="221"/>
      <c r="G1167" s="221"/>
      <c r="H1167" s="221"/>
      <c r="I1167" s="221"/>
      <c r="J1167" s="221"/>
      <c r="K1167" s="221"/>
      <c r="L1167" s="221"/>
      <c r="M1167" s="221"/>
      <c r="N1167" s="243"/>
      <c r="O1167" s="221"/>
      <c r="P1167" s="221"/>
      <c r="Q1167" s="221"/>
      <c r="R1167" s="221"/>
      <c r="S1167" s="221"/>
      <c r="T1167" s="221"/>
      <c r="U1167" s="221"/>
      <c r="V1167" s="221"/>
      <c r="W1167" s="221"/>
      <c r="X1167" s="221"/>
      <c r="Y1167" s="221"/>
      <c r="Z1167" s="221"/>
      <c r="AA1167" s="221"/>
      <c r="AB1167" s="237"/>
      <c r="AC1167" s="221"/>
      <c r="AD1167" s="221"/>
      <c r="AE1167" s="221"/>
      <c r="AF1167" s="221"/>
      <c r="AG1167" s="221"/>
      <c r="AH1167" s="221"/>
      <c r="AI1167" s="221"/>
      <c r="AN1167" s="221"/>
      <c r="AP1167" s="218"/>
    </row>
    <row r="1168" spans="1:42">
      <c r="A1168" s="221"/>
      <c r="B1168" s="221"/>
      <c r="C1168" s="221"/>
      <c r="D1168" s="221"/>
      <c r="E1168" s="221"/>
      <c r="F1168" s="221"/>
      <c r="G1168" s="221"/>
      <c r="H1168" s="221"/>
      <c r="I1168" s="221"/>
      <c r="J1168" s="221"/>
      <c r="K1168" s="221"/>
      <c r="L1168" s="221"/>
      <c r="M1168" s="221"/>
      <c r="N1168" s="243"/>
      <c r="O1168" s="221"/>
      <c r="P1168" s="221"/>
      <c r="Q1168" s="221"/>
      <c r="R1168" s="221"/>
      <c r="S1168" s="221"/>
      <c r="T1168" s="221"/>
      <c r="U1168" s="221"/>
      <c r="V1168" s="221"/>
      <c r="W1168" s="221"/>
      <c r="X1168" s="221"/>
      <c r="Y1168" s="221"/>
      <c r="Z1168" s="221"/>
      <c r="AA1168" s="221"/>
      <c r="AB1168" s="237"/>
      <c r="AC1168" s="221"/>
      <c r="AD1168" s="221"/>
      <c r="AE1168" s="221"/>
      <c r="AF1168" s="221"/>
      <c r="AG1168" s="221"/>
      <c r="AH1168" s="221"/>
      <c r="AI1168" s="221"/>
      <c r="AN1168" s="221"/>
      <c r="AP1168" s="218"/>
    </row>
    <row r="1169" spans="1:42">
      <c r="A1169" s="221"/>
      <c r="B1169" s="221"/>
      <c r="C1169" s="221"/>
      <c r="D1169" s="221"/>
      <c r="E1169" s="221"/>
      <c r="F1169" s="221"/>
      <c r="G1169" s="221"/>
      <c r="H1169" s="221"/>
      <c r="I1169" s="221"/>
      <c r="J1169" s="221"/>
      <c r="K1169" s="221"/>
      <c r="L1169" s="221"/>
      <c r="M1169" s="221"/>
      <c r="N1169" s="243"/>
      <c r="O1169" s="221"/>
      <c r="P1169" s="221"/>
      <c r="Q1169" s="221"/>
      <c r="R1169" s="221"/>
      <c r="S1169" s="221"/>
      <c r="T1169" s="221"/>
      <c r="U1169" s="221"/>
      <c r="V1169" s="221"/>
      <c r="W1169" s="221"/>
      <c r="X1169" s="221"/>
      <c r="Y1169" s="221"/>
      <c r="Z1169" s="221"/>
      <c r="AA1169" s="221"/>
      <c r="AB1169" s="237"/>
      <c r="AC1169" s="221"/>
      <c r="AD1169" s="221"/>
      <c r="AE1169" s="221"/>
      <c r="AF1169" s="221"/>
      <c r="AG1169" s="221"/>
      <c r="AH1169" s="221"/>
      <c r="AI1169" s="221"/>
      <c r="AN1169" s="221"/>
      <c r="AP1169" s="218"/>
    </row>
    <row r="1170" spans="1:42">
      <c r="A1170" s="221"/>
      <c r="B1170" s="221"/>
      <c r="C1170" s="221"/>
      <c r="D1170" s="221"/>
      <c r="E1170" s="221"/>
      <c r="F1170" s="221"/>
      <c r="G1170" s="221"/>
      <c r="H1170" s="221"/>
      <c r="I1170" s="221"/>
      <c r="J1170" s="221"/>
      <c r="K1170" s="221"/>
      <c r="L1170" s="221"/>
      <c r="M1170" s="221"/>
      <c r="N1170" s="243"/>
      <c r="O1170" s="221"/>
      <c r="P1170" s="221"/>
      <c r="Q1170" s="221"/>
      <c r="R1170" s="221"/>
      <c r="S1170" s="221"/>
      <c r="T1170" s="221"/>
      <c r="U1170" s="221"/>
      <c r="V1170" s="221"/>
      <c r="W1170" s="221"/>
      <c r="X1170" s="221"/>
      <c r="Y1170" s="221"/>
      <c r="Z1170" s="221"/>
      <c r="AA1170" s="221"/>
      <c r="AB1170" s="237"/>
      <c r="AC1170" s="221"/>
      <c r="AD1170" s="221"/>
      <c r="AE1170" s="221"/>
      <c r="AF1170" s="221"/>
      <c r="AG1170" s="221"/>
      <c r="AH1170" s="221"/>
      <c r="AI1170" s="221"/>
      <c r="AN1170" s="221"/>
      <c r="AP1170" s="218"/>
    </row>
    <row r="1171" spans="1:42">
      <c r="A1171" s="221"/>
      <c r="B1171" s="221"/>
      <c r="C1171" s="221"/>
      <c r="D1171" s="221"/>
      <c r="E1171" s="221"/>
      <c r="F1171" s="221"/>
      <c r="G1171" s="221"/>
      <c r="H1171" s="221"/>
      <c r="I1171" s="221"/>
      <c r="J1171" s="221"/>
      <c r="K1171" s="221"/>
      <c r="L1171" s="221"/>
      <c r="M1171" s="221"/>
      <c r="N1171" s="243"/>
      <c r="O1171" s="221"/>
      <c r="P1171" s="221"/>
      <c r="Q1171" s="221"/>
      <c r="R1171" s="221"/>
      <c r="S1171" s="221"/>
      <c r="T1171" s="221"/>
      <c r="U1171" s="221"/>
      <c r="V1171" s="221"/>
      <c r="W1171" s="221"/>
      <c r="X1171" s="221"/>
      <c r="Y1171" s="221"/>
      <c r="Z1171" s="221"/>
      <c r="AA1171" s="221"/>
      <c r="AB1171" s="237"/>
      <c r="AC1171" s="221"/>
      <c r="AD1171" s="221"/>
      <c r="AE1171" s="221"/>
      <c r="AF1171" s="221"/>
      <c r="AG1171" s="221"/>
      <c r="AH1171" s="221"/>
      <c r="AI1171" s="221"/>
      <c r="AN1171" s="221"/>
      <c r="AP1171" s="218"/>
    </row>
    <row r="1172" spans="1:42">
      <c r="A1172" s="221"/>
      <c r="B1172" s="221"/>
      <c r="C1172" s="221"/>
      <c r="D1172" s="221"/>
      <c r="E1172" s="221"/>
      <c r="F1172" s="221"/>
      <c r="G1172" s="221"/>
      <c r="H1172" s="221"/>
      <c r="I1172" s="221"/>
      <c r="J1172" s="221"/>
      <c r="K1172" s="221"/>
      <c r="L1172" s="221"/>
      <c r="M1172" s="221"/>
      <c r="N1172" s="243"/>
      <c r="O1172" s="221"/>
      <c r="P1172" s="221"/>
      <c r="Q1172" s="221"/>
      <c r="R1172" s="221"/>
      <c r="S1172" s="221"/>
      <c r="T1172" s="221"/>
      <c r="U1172" s="221"/>
      <c r="V1172" s="221"/>
      <c r="W1172" s="221"/>
      <c r="X1172" s="221"/>
      <c r="Y1172" s="221"/>
      <c r="Z1172" s="221"/>
      <c r="AA1172" s="221"/>
      <c r="AB1172" s="237"/>
      <c r="AC1172" s="221"/>
      <c r="AD1172" s="221"/>
      <c r="AE1172" s="221"/>
      <c r="AF1172" s="221"/>
      <c r="AG1172" s="221"/>
      <c r="AH1172" s="221"/>
      <c r="AI1172" s="221"/>
      <c r="AN1172" s="221"/>
      <c r="AP1172" s="218"/>
    </row>
    <row r="1173" spans="1:42">
      <c r="A1173" s="221"/>
      <c r="B1173" s="221"/>
      <c r="C1173" s="221"/>
      <c r="D1173" s="221"/>
      <c r="E1173" s="221"/>
      <c r="F1173" s="221"/>
      <c r="G1173" s="221"/>
      <c r="H1173" s="221"/>
      <c r="I1173" s="221"/>
      <c r="J1173" s="221"/>
      <c r="K1173" s="221"/>
      <c r="L1173" s="221"/>
      <c r="M1173" s="221"/>
      <c r="N1173" s="243"/>
      <c r="O1173" s="221"/>
      <c r="P1173" s="221"/>
      <c r="Q1173" s="221"/>
      <c r="R1173" s="221"/>
      <c r="S1173" s="221"/>
      <c r="T1173" s="221"/>
      <c r="U1173" s="221"/>
      <c r="V1173" s="221"/>
      <c r="W1173" s="221"/>
      <c r="X1173" s="221"/>
      <c r="Y1173" s="221"/>
      <c r="Z1173" s="221"/>
      <c r="AA1173" s="221"/>
      <c r="AB1173" s="237"/>
      <c r="AC1173" s="221"/>
      <c r="AD1173" s="221"/>
      <c r="AE1173" s="221"/>
      <c r="AF1173" s="221"/>
      <c r="AG1173" s="221"/>
      <c r="AH1173" s="221"/>
      <c r="AI1173" s="221"/>
      <c r="AN1173" s="221"/>
      <c r="AP1173" s="218"/>
    </row>
    <row r="1174" spans="1:42">
      <c r="A1174" s="221"/>
      <c r="B1174" s="221"/>
      <c r="C1174" s="221"/>
      <c r="D1174" s="221"/>
      <c r="E1174" s="221"/>
      <c r="F1174" s="221"/>
      <c r="G1174" s="221"/>
      <c r="H1174" s="221"/>
      <c r="I1174" s="221"/>
      <c r="J1174" s="221"/>
      <c r="K1174" s="221"/>
      <c r="L1174" s="221"/>
      <c r="M1174" s="221"/>
      <c r="N1174" s="243"/>
      <c r="O1174" s="221"/>
      <c r="P1174" s="221"/>
      <c r="Q1174" s="221"/>
      <c r="R1174" s="221"/>
      <c r="S1174" s="221"/>
      <c r="T1174" s="221"/>
      <c r="U1174" s="221"/>
      <c r="V1174" s="221"/>
      <c r="W1174" s="221"/>
      <c r="X1174" s="221"/>
      <c r="Y1174" s="221"/>
      <c r="Z1174" s="221"/>
      <c r="AA1174" s="221"/>
      <c r="AB1174" s="237"/>
      <c r="AC1174" s="221"/>
      <c r="AD1174" s="221"/>
      <c r="AE1174" s="221"/>
      <c r="AF1174" s="221"/>
      <c r="AG1174" s="221"/>
      <c r="AH1174" s="221"/>
      <c r="AI1174" s="221"/>
      <c r="AN1174" s="221"/>
      <c r="AP1174" s="218"/>
    </row>
    <row r="1175" spans="1:42">
      <c r="A1175" s="221"/>
      <c r="B1175" s="221"/>
      <c r="C1175" s="221"/>
      <c r="D1175" s="221"/>
      <c r="E1175" s="221"/>
      <c r="F1175" s="221"/>
      <c r="G1175" s="221"/>
      <c r="H1175" s="221"/>
      <c r="I1175" s="221"/>
      <c r="J1175" s="221"/>
      <c r="K1175" s="221"/>
      <c r="L1175" s="221"/>
      <c r="M1175" s="221"/>
      <c r="N1175" s="243"/>
      <c r="O1175" s="221"/>
      <c r="P1175" s="221"/>
      <c r="Q1175" s="221"/>
      <c r="R1175" s="221"/>
      <c r="S1175" s="221"/>
      <c r="T1175" s="221"/>
      <c r="U1175" s="221"/>
      <c r="V1175" s="221"/>
      <c r="W1175" s="221"/>
      <c r="X1175" s="221"/>
      <c r="Y1175" s="221"/>
      <c r="Z1175" s="221"/>
      <c r="AA1175" s="221"/>
      <c r="AB1175" s="237"/>
      <c r="AC1175" s="221"/>
      <c r="AD1175" s="221"/>
      <c r="AE1175" s="221"/>
      <c r="AF1175" s="221"/>
      <c r="AG1175" s="221"/>
      <c r="AH1175" s="221"/>
      <c r="AI1175" s="221"/>
      <c r="AN1175" s="221"/>
      <c r="AP1175" s="218"/>
    </row>
    <row r="1176" spans="1:42">
      <c r="A1176" s="221"/>
      <c r="B1176" s="221"/>
      <c r="C1176" s="221"/>
      <c r="D1176" s="221"/>
      <c r="E1176" s="221"/>
      <c r="F1176" s="221"/>
      <c r="G1176" s="221"/>
      <c r="H1176" s="221"/>
      <c r="I1176" s="221"/>
      <c r="J1176" s="221"/>
      <c r="K1176" s="221"/>
      <c r="L1176" s="221"/>
      <c r="M1176" s="221"/>
      <c r="N1176" s="243"/>
      <c r="O1176" s="221"/>
      <c r="P1176" s="221"/>
      <c r="Q1176" s="221"/>
      <c r="R1176" s="221"/>
      <c r="S1176" s="221"/>
      <c r="T1176" s="221"/>
      <c r="U1176" s="221"/>
      <c r="V1176" s="221"/>
      <c r="W1176" s="221"/>
      <c r="X1176" s="221"/>
      <c r="Y1176" s="221"/>
      <c r="Z1176" s="221"/>
      <c r="AA1176" s="221"/>
      <c r="AB1176" s="237"/>
      <c r="AC1176" s="221"/>
      <c r="AD1176" s="221"/>
      <c r="AE1176" s="221"/>
      <c r="AF1176" s="221"/>
      <c r="AG1176" s="221"/>
      <c r="AH1176" s="221"/>
      <c r="AI1176" s="221"/>
      <c r="AN1176" s="221"/>
      <c r="AP1176" s="218"/>
    </row>
    <row r="1177" spans="1:42">
      <c r="A1177" s="221"/>
      <c r="B1177" s="221"/>
      <c r="C1177" s="221"/>
      <c r="D1177" s="221"/>
      <c r="E1177" s="221"/>
      <c r="F1177" s="221"/>
      <c r="G1177" s="221"/>
      <c r="H1177" s="221"/>
      <c r="I1177" s="221"/>
      <c r="J1177" s="221"/>
      <c r="K1177" s="221"/>
      <c r="L1177" s="221"/>
      <c r="M1177" s="221"/>
      <c r="N1177" s="243"/>
      <c r="O1177" s="221"/>
      <c r="P1177" s="221"/>
      <c r="Q1177" s="221"/>
      <c r="R1177" s="221"/>
      <c r="S1177" s="221"/>
      <c r="T1177" s="221"/>
      <c r="U1177" s="221"/>
      <c r="V1177" s="221"/>
      <c r="W1177" s="221"/>
      <c r="X1177" s="221"/>
      <c r="Y1177" s="221"/>
      <c r="Z1177" s="221"/>
      <c r="AA1177" s="221"/>
      <c r="AB1177" s="237"/>
      <c r="AC1177" s="221"/>
      <c r="AD1177" s="221"/>
      <c r="AE1177" s="221"/>
      <c r="AF1177" s="221"/>
      <c r="AG1177" s="221"/>
      <c r="AH1177" s="221"/>
      <c r="AI1177" s="221"/>
      <c r="AN1177" s="221"/>
      <c r="AP1177" s="218"/>
    </row>
    <row r="1178" spans="1:42">
      <c r="A1178" s="221"/>
      <c r="B1178" s="221"/>
      <c r="C1178" s="221"/>
      <c r="D1178" s="221"/>
      <c r="E1178" s="221"/>
      <c r="F1178" s="221"/>
      <c r="G1178" s="221"/>
      <c r="H1178" s="221"/>
      <c r="I1178" s="221"/>
      <c r="J1178" s="221"/>
      <c r="K1178" s="221"/>
      <c r="L1178" s="221"/>
      <c r="M1178" s="221"/>
      <c r="N1178" s="243"/>
      <c r="O1178" s="221"/>
      <c r="P1178" s="221"/>
      <c r="Q1178" s="221"/>
      <c r="R1178" s="221"/>
      <c r="S1178" s="221"/>
      <c r="T1178" s="221"/>
      <c r="U1178" s="221"/>
      <c r="V1178" s="221"/>
      <c r="W1178" s="221"/>
      <c r="X1178" s="221"/>
      <c r="Y1178" s="221"/>
      <c r="Z1178" s="221"/>
      <c r="AA1178" s="221"/>
      <c r="AB1178" s="237"/>
      <c r="AC1178" s="221"/>
      <c r="AD1178" s="221"/>
      <c r="AE1178" s="221"/>
      <c r="AF1178" s="221"/>
      <c r="AG1178" s="221"/>
      <c r="AH1178" s="221"/>
      <c r="AI1178" s="221"/>
      <c r="AN1178" s="221"/>
      <c r="AP1178" s="218"/>
    </row>
    <row r="1179" spans="1:42">
      <c r="A1179" s="221"/>
      <c r="B1179" s="221"/>
      <c r="C1179" s="221"/>
      <c r="D1179" s="221"/>
      <c r="E1179" s="221"/>
      <c r="F1179" s="221"/>
      <c r="G1179" s="221"/>
      <c r="H1179" s="221"/>
      <c r="I1179" s="221"/>
      <c r="J1179" s="221"/>
      <c r="K1179" s="221"/>
      <c r="L1179" s="221"/>
      <c r="M1179" s="221"/>
      <c r="N1179" s="243"/>
      <c r="O1179" s="221"/>
      <c r="P1179" s="221"/>
      <c r="Q1179" s="221"/>
      <c r="R1179" s="221"/>
      <c r="S1179" s="221"/>
      <c r="T1179" s="221"/>
      <c r="U1179" s="221"/>
      <c r="V1179" s="221"/>
      <c r="W1179" s="221"/>
      <c r="X1179" s="221"/>
      <c r="Y1179" s="221"/>
      <c r="Z1179" s="221"/>
      <c r="AA1179" s="221"/>
      <c r="AB1179" s="237"/>
      <c r="AC1179" s="221"/>
      <c r="AD1179" s="221"/>
      <c r="AE1179" s="221"/>
      <c r="AF1179" s="221"/>
      <c r="AG1179" s="221"/>
      <c r="AH1179" s="221"/>
      <c r="AI1179" s="221"/>
      <c r="AN1179" s="221"/>
      <c r="AP1179" s="218"/>
    </row>
    <row r="1180" spans="1:42">
      <c r="A1180" s="221"/>
      <c r="B1180" s="221"/>
      <c r="C1180" s="221"/>
      <c r="D1180" s="221"/>
      <c r="E1180" s="221"/>
      <c r="F1180" s="221"/>
      <c r="G1180" s="221"/>
      <c r="H1180" s="221"/>
      <c r="I1180" s="221"/>
      <c r="J1180" s="221"/>
      <c r="K1180" s="221"/>
      <c r="L1180" s="221"/>
      <c r="M1180" s="221"/>
      <c r="N1180" s="243"/>
      <c r="O1180" s="221"/>
      <c r="P1180" s="221"/>
      <c r="Q1180" s="221"/>
      <c r="R1180" s="221"/>
      <c r="S1180" s="221"/>
      <c r="T1180" s="221"/>
      <c r="U1180" s="221"/>
      <c r="V1180" s="221"/>
      <c r="W1180" s="221"/>
      <c r="X1180" s="221"/>
      <c r="Y1180" s="221"/>
      <c r="Z1180" s="221"/>
      <c r="AA1180" s="221"/>
      <c r="AB1180" s="237"/>
      <c r="AC1180" s="221"/>
      <c r="AD1180" s="221"/>
      <c r="AE1180" s="221"/>
      <c r="AF1180" s="221"/>
      <c r="AG1180" s="221"/>
      <c r="AH1180" s="221"/>
      <c r="AI1180" s="221"/>
      <c r="AN1180" s="221"/>
      <c r="AP1180" s="218"/>
    </row>
    <row r="1181" spans="1:42">
      <c r="A1181" s="221"/>
      <c r="B1181" s="221"/>
      <c r="C1181" s="221"/>
      <c r="D1181" s="221"/>
      <c r="E1181" s="221"/>
      <c r="F1181" s="221"/>
      <c r="G1181" s="221"/>
      <c r="H1181" s="221"/>
      <c r="I1181" s="221"/>
      <c r="J1181" s="221"/>
      <c r="K1181" s="221"/>
      <c r="L1181" s="221"/>
      <c r="M1181" s="221"/>
      <c r="N1181" s="243"/>
      <c r="O1181" s="221"/>
      <c r="P1181" s="221"/>
      <c r="Q1181" s="221"/>
      <c r="R1181" s="221"/>
      <c r="S1181" s="221"/>
      <c r="T1181" s="221"/>
      <c r="U1181" s="221"/>
      <c r="V1181" s="221"/>
      <c r="W1181" s="221"/>
      <c r="X1181" s="221"/>
      <c r="Y1181" s="221"/>
      <c r="Z1181" s="221"/>
      <c r="AA1181" s="221"/>
      <c r="AB1181" s="237"/>
      <c r="AC1181" s="221"/>
      <c r="AD1181" s="221"/>
      <c r="AE1181" s="221"/>
      <c r="AF1181" s="221"/>
      <c r="AG1181" s="221"/>
      <c r="AH1181" s="221"/>
      <c r="AI1181" s="221"/>
      <c r="AN1181" s="221"/>
      <c r="AP1181" s="218"/>
    </row>
    <row r="1182" spans="1:42">
      <c r="A1182" s="221"/>
      <c r="B1182" s="221"/>
      <c r="C1182" s="221"/>
      <c r="D1182" s="221"/>
      <c r="E1182" s="221"/>
      <c r="F1182" s="221"/>
      <c r="G1182" s="221"/>
      <c r="H1182" s="221"/>
      <c r="I1182" s="221"/>
      <c r="J1182" s="221"/>
      <c r="K1182" s="221"/>
      <c r="L1182" s="221"/>
      <c r="M1182" s="221"/>
      <c r="N1182" s="243"/>
      <c r="O1182" s="221"/>
      <c r="P1182" s="221"/>
      <c r="Q1182" s="221"/>
      <c r="R1182" s="221"/>
      <c r="S1182" s="221"/>
      <c r="T1182" s="221"/>
      <c r="U1182" s="221"/>
      <c r="V1182" s="221"/>
      <c r="W1182" s="221"/>
      <c r="X1182" s="221"/>
      <c r="Y1182" s="221"/>
      <c r="Z1182" s="221"/>
      <c r="AA1182" s="221"/>
      <c r="AB1182" s="237"/>
      <c r="AC1182" s="221"/>
      <c r="AD1182" s="221"/>
      <c r="AE1182" s="221"/>
      <c r="AF1182" s="221"/>
      <c r="AG1182" s="221"/>
      <c r="AH1182" s="221"/>
      <c r="AI1182" s="221"/>
      <c r="AN1182" s="221"/>
      <c r="AP1182" s="218"/>
    </row>
    <row r="1183" spans="1:42">
      <c r="A1183" s="221"/>
      <c r="B1183" s="221"/>
      <c r="C1183" s="221"/>
      <c r="D1183" s="221"/>
      <c r="E1183" s="221"/>
      <c r="F1183" s="221"/>
      <c r="G1183" s="221"/>
      <c r="H1183" s="221"/>
      <c r="I1183" s="221"/>
      <c r="J1183" s="221"/>
      <c r="K1183" s="221"/>
      <c r="L1183" s="221"/>
      <c r="M1183" s="221"/>
      <c r="N1183" s="243"/>
      <c r="O1183" s="221"/>
      <c r="P1183" s="221"/>
      <c r="Q1183" s="221"/>
      <c r="R1183" s="221"/>
      <c r="S1183" s="221"/>
      <c r="T1183" s="221"/>
      <c r="U1183" s="221"/>
      <c r="V1183" s="221"/>
      <c r="W1183" s="221"/>
      <c r="X1183" s="221"/>
      <c r="Y1183" s="221"/>
      <c r="Z1183" s="221"/>
      <c r="AA1183" s="221"/>
      <c r="AB1183" s="237"/>
      <c r="AC1183" s="221"/>
      <c r="AD1183" s="221"/>
      <c r="AE1183" s="221"/>
      <c r="AF1183" s="221"/>
      <c r="AG1183" s="221"/>
      <c r="AH1183" s="221"/>
      <c r="AI1183" s="221"/>
      <c r="AN1183" s="221"/>
      <c r="AP1183" s="218"/>
    </row>
    <row r="1184" spans="1:42">
      <c r="A1184" s="221"/>
      <c r="B1184" s="221"/>
      <c r="C1184" s="221"/>
      <c r="D1184" s="221"/>
      <c r="E1184" s="221"/>
      <c r="F1184" s="221"/>
      <c r="G1184" s="221"/>
      <c r="H1184" s="221"/>
      <c r="I1184" s="221"/>
      <c r="J1184" s="221"/>
      <c r="K1184" s="221"/>
      <c r="L1184" s="221"/>
      <c r="M1184" s="221"/>
      <c r="N1184" s="243"/>
      <c r="O1184" s="221"/>
      <c r="P1184" s="221"/>
      <c r="Q1184" s="221"/>
      <c r="R1184" s="221"/>
      <c r="S1184" s="221"/>
      <c r="T1184" s="221"/>
      <c r="U1184" s="221"/>
      <c r="V1184" s="221"/>
      <c r="W1184" s="221"/>
      <c r="X1184" s="221"/>
      <c r="Y1184" s="221"/>
      <c r="Z1184" s="221"/>
      <c r="AA1184" s="221"/>
      <c r="AB1184" s="237"/>
      <c r="AC1184" s="221"/>
      <c r="AD1184" s="221"/>
      <c r="AE1184" s="221"/>
      <c r="AF1184" s="221"/>
      <c r="AG1184" s="221"/>
      <c r="AH1184" s="221"/>
      <c r="AI1184" s="221"/>
      <c r="AN1184" s="221"/>
      <c r="AP1184" s="218"/>
    </row>
    <row r="1185" spans="1:42">
      <c r="A1185" s="221"/>
      <c r="B1185" s="221"/>
      <c r="C1185" s="221"/>
      <c r="D1185" s="221"/>
      <c r="E1185" s="221"/>
      <c r="F1185" s="221"/>
      <c r="G1185" s="221"/>
      <c r="H1185" s="221"/>
      <c r="I1185" s="221"/>
      <c r="J1185" s="221"/>
      <c r="K1185" s="221"/>
      <c r="L1185" s="221"/>
      <c r="M1185" s="221"/>
      <c r="N1185" s="243"/>
      <c r="O1185" s="221"/>
      <c r="P1185" s="221"/>
      <c r="Q1185" s="221"/>
      <c r="R1185" s="221"/>
      <c r="S1185" s="221"/>
      <c r="T1185" s="221"/>
      <c r="U1185" s="221"/>
      <c r="V1185" s="221"/>
      <c r="W1185" s="221"/>
      <c r="X1185" s="221"/>
      <c r="Y1185" s="221"/>
      <c r="Z1185" s="221"/>
      <c r="AA1185" s="221"/>
      <c r="AB1185" s="237"/>
      <c r="AC1185" s="221"/>
      <c r="AD1185" s="221"/>
      <c r="AE1185" s="221"/>
      <c r="AF1185" s="221"/>
      <c r="AG1185" s="221"/>
      <c r="AH1185" s="221"/>
      <c r="AI1185" s="221"/>
      <c r="AN1185" s="221"/>
      <c r="AP1185" s="218"/>
    </row>
    <row r="1186" spans="1:42">
      <c r="A1186" s="221"/>
      <c r="B1186" s="221"/>
      <c r="C1186" s="221"/>
      <c r="D1186" s="221"/>
      <c r="E1186" s="221"/>
      <c r="F1186" s="221"/>
      <c r="G1186" s="221"/>
      <c r="H1186" s="221"/>
      <c r="I1186" s="221"/>
      <c r="J1186" s="221"/>
      <c r="K1186" s="221"/>
      <c r="L1186" s="221"/>
      <c r="M1186" s="221"/>
      <c r="N1186" s="243"/>
      <c r="O1186" s="221"/>
      <c r="P1186" s="221"/>
      <c r="Q1186" s="221"/>
      <c r="R1186" s="221"/>
      <c r="S1186" s="221"/>
      <c r="T1186" s="221"/>
      <c r="U1186" s="221"/>
      <c r="V1186" s="221"/>
      <c r="W1186" s="221"/>
      <c r="X1186" s="221"/>
      <c r="Y1186" s="221"/>
      <c r="Z1186" s="221"/>
      <c r="AA1186" s="221"/>
      <c r="AB1186" s="237"/>
      <c r="AC1186" s="221"/>
      <c r="AD1186" s="221"/>
      <c r="AE1186" s="221"/>
      <c r="AF1186" s="221"/>
      <c r="AG1186" s="221"/>
      <c r="AH1186" s="221"/>
      <c r="AI1186" s="221"/>
      <c r="AN1186" s="221"/>
      <c r="AP1186" s="218"/>
    </row>
    <row r="1187" spans="1:42">
      <c r="A1187" s="221"/>
      <c r="B1187" s="221"/>
      <c r="C1187" s="221"/>
      <c r="D1187" s="221"/>
      <c r="E1187" s="221"/>
      <c r="F1187" s="221"/>
      <c r="G1187" s="221"/>
      <c r="H1187" s="221"/>
      <c r="I1187" s="221"/>
      <c r="J1187" s="221"/>
      <c r="K1187" s="221"/>
      <c r="L1187" s="221"/>
      <c r="M1187" s="221"/>
      <c r="N1187" s="243"/>
      <c r="O1187" s="221"/>
      <c r="P1187" s="221"/>
      <c r="Q1187" s="221"/>
      <c r="R1187" s="221"/>
      <c r="S1187" s="221"/>
      <c r="T1187" s="221"/>
      <c r="U1187" s="221"/>
      <c r="V1187" s="221"/>
      <c r="W1187" s="221"/>
      <c r="X1187" s="221"/>
      <c r="Y1187" s="221"/>
      <c r="Z1187" s="221"/>
      <c r="AA1187" s="221"/>
      <c r="AB1187" s="237"/>
      <c r="AC1187" s="221"/>
      <c r="AD1187" s="221"/>
      <c r="AE1187" s="221"/>
      <c r="AF1187" s="221"/>
      <c r="AG1187" s="221"/>
      <c r="AH1187" s="221"/>
      <c r="AI1187" s="221"/>
      <c r="AN1187" s="221"/>
      <c r="AP1187" s="218"/>
    </row>
    <row r="1188" spans="1:42">
      <c r="A1188" s="221"/>
      <c r="B1188" s="221"/>
      <c r="C1188" s="221"/>
      <c r="D1188" s="221"/>
      <c r="E1188" s="221"/>
      <c r="F1188" s="221"/>
      <c r="G1188" s="221"/>
      <c r="H1188" s="221"/>
      <c r="I1188" s="221"/>
      <c r="J1188" s="221"/>
      <c r="K1188" s="221"/>
      <c r="L1188" s="221"/>
      <c r="M1188" s="221"/>
      <c r="N1188" s="243"/>
      <c r="O1188" s="221"/>
      <c r="P1188" s="221"/>
      <c r="Q1188" s="221"/>
      <c r="R1188" s="221"/>
      <c r="S1188" s="221"/>
      <c r="T1188" s="221"/>
      <c r="U1188" s="221"/>
      <c r="V1188" s="221"/>
      <c r="W1188" s="221"/>
      <c r="X1188" s="221"/>
      <c r="Y1188" s="221"/>
      <c r="Z1188" s="221"/>
      <c r="AA1188" s="221"/>
      <c r="AB1188" s="237"/>
      <c r="AC1188" s="221"/>
      <c r="AD1188" s="221"/>
      <c r="AE1188" s="221"/>
      <c r="AF1188" s="221"/>
      <c r="AG1188" s="221"/>
      <c r="AH1188" s="221"/>
      <c r="AI1188" s="221"/>
      <c r="AN1188" s="221"/>
      <c r="AP1188" s="218"/>
    </row>
    <row r="1189" spans="1:42">
      <c r="A1189" s="221"/>
      <c r="B1189" s="221"/>
      <c r="C1189" s="221"/>
      <c r="D1189" s="221"/>
      <c r="E1189" s="221"/>
      <c r="F1189" s="221"/>
      <c r="G1189" s="221"/>
      <c r="H1189" s="221"/>
      <c r="I1189" s="221"/>
      <c r="J1189" s="221"/>
      <c r="K1189" s="221"/>
      <c r="L1189" s="221"/>
      <c r="M1189" s="221"/>
      <c r="N1189" s="243"/>
      <c r="O1189" s="221"/>
      <c r="P1189" s="221"/>
      <c r="Q1189" s="221"/>
      <c r="R1189" s="221"/>
      <c r="S1189" s="221"/>
      <c r="T1189" s="221"/>
      <c r="U1189" s="221"/>
      <c r="V1189" s="221"/>
      <c r="W1189" s="221"/>
      <c r="X1189" s="221"/>
      <c r="Y1189" s="221"/>
      <c r="Z1189" s="221"/>
      <c r="AA1189" s="221"/>
      <c r="AB1189" s="237"/>
      <c r="AC1189" s="221"/>
      <c r="AD1189" s="221"/>
      <c r="AE1189" s="221"/>
      <c r="AF1189" s="221"/>
      <c r="AG1189" s="221"/>
      <c r="AH1189" s="221"/>
      <c r="AI1189" s="221"/>
      <c r="AN1189" s="221"/>
      <c r="AP1189" s="218"/>
    </row>
    <row r="1190" spans="1:42">
      <c r="A1190" s="221"/>
      <c r="B1190" s="221"/>
      <c r="C1190" s="221"/>
      <c r="D1190" s="221"/>
      <c r="E1190" s="221"/>
      <c r="F1190" s="221"/>
      <c r="G1190" s="221"/>
      <c r="H1190" s="221"/>
      <c r="I1190" s="221"/>
      <c r="J1190" s="221"/>
      <c r="K1190" s="221"/>
      <c r="L1190" s="221"/>
      <c r="M1190" s="221"/>
      <c r="N1190" s="243"/>
      <c r="O1190" s="221"/>
      <c r="P1190" s="221"/>
      <c r="Q1190" s="221"/>
      <c r="R1190" s="221"/>
      <c r="S1190" s="221"/>
      <c r="T1190" s="221"/>
      <c r="U1190" s="221"/>
      <c r="V1190" s="221"/>
      <c r="W1190" s="221"/>
      <c r="X1190" s="221"/>
      <c r="Y1190" s="221"/>
      <c r="Z1190" s="221"/>
      <c r="AA1190" s="221"/>
      <c r="AB1190" s="237"/>
      <c r="AC1190" s="221"/>
      <c r="AD1190" s="221"/>
      <c r="AE1190" s="221"/>
      <c r="AF1190" s="221"/>
      <c r="AG1190" s="221"/>
      <c r="AH1190" s="221"/>
      <c r="AI1190" s="221"/>
      <c r="AN1190" s="221"/>
      <c r="AP1190" s="218"/>
    </row>
    <row r="1191" spans="1:42">
      <c r="A1191" s="221"/>
      <c r="B1191" s="221"/>
      <c r="C1191" s="221"/>
      <c r="D1191" s="221"/>
      <c r="E1191" s="221"/>
      <c r="F1191" s="221"/>
      <c r="G1191" s="221"/>
      <c r="H1191" s="221"/>
      <c r="I1191" s="221"/>
      <c r="J1191" s="221"/>
      <c r="K1191" s="221"/>
      <c r="L1191" s="221"/>
      <c r="M1191" s="221"/>
      <c r="N1191" s="243"/>
      <c r="O1191" s="221"/>
      <c r="P1191" s="221"/>
      <c r="Q1191" s="221"/>
      <c r="R1191" s="221"/>
      <c r="S1191" s="221"/>
      <c r="T1191" s="221"/>
      <c r="U1191" s="221"/>
      <c r="V1191" s="221"/>
      <c r="W1191" s="221"/>
      <c r="X1191" s="221"/>
      <c r="Y1191" s="221"/>
      <c r="Z1191" s="221"/>
      <c r="AA1191" s="221"/>
      <c r="AB1191" s="237"/>
      <c r="AC1191" s="221"/>
      <c r="AD1191" s="221"/>
      <c r="AE1191" s="221"/>
      <c r="AF1191" s="221"/>
      <c r="AG1191" s="221"/>
      <c r="AH1191" s="221"/>
      <c r="AI1191" s="221"/>
      <c r="AN1191" s="221"/>
      <c r="AP1191" s="218"/>
    </row>
    <row r="1192" spans="1:42">
      <c r="A1192" s="221"/>
      <c r="B1192" s="221"/>
      <c r="C1192" s="221"/>
      <c r="D1192" s="221"/>
      <c r="E1192" s="221"/>
      <c r="F1192" s="221"/>
      <c r="G1192" s="221"/>
      <c r="H1192" s="221"/>
      <c r="I1192" s="221"/>
      <c r="J1192" s="221"/>
      <c r="K1192" s="221"/>
      <c r="L1192" s="221"/>
      <c r="M1192" s="221"/>
      <c r="N1192" s="243"/>
      <c r="O1192" s="221"/>
      <c r="P1192" s="221"/>
      <c r="Q1192" s="221"/>
      <c r="R1192" s="221"/>
      <c r="S1192" s="221"/>
      <c r="T1192" s="221"/>
      <c r="U1192" s="221"/>
      <c r="V1192" s="221"/>
      <c r="W1192" s="221"/>
      <c r="X1192" s="221"/>
      <c r="Y1192" s="221"/>
      <c r="Z1192" s="221"/>
      <c r="AA1192" s="221"/>
      <c r="AB1192" s="237"/>
      <c r="AC1192" s="221"/>
      <c r="AD1192" s="221"/>
      <c r="AE1192" s="221"/>
      <c r="AF1192" s="221"/>
      <c r="AG1192" s="221"/>
      <c r="AH1192" s="221"/>
      <c r="AI1192" s="221"/>
      <c r="AN1192" s="221"/>
      <c r="AP1192" s="218"/>
    </row>
    <row r="1193" spans="1:42">
      <c r="A1193" s="221"/>
      <c r="B1193" s="221"/>
      <c r="C1193" s="221"/>
      <c r="D1193" s="221"/>
      <c r="E1193" s="221"/>
      <c r="F1193" s="221"/>
      <c r="G1193" s="221"/>
      <c r="H1193" s="221"/>
      <c r="I1193" s="221"/>
      <c r="J1193" s="221"/>
      <c r="K1193" s="221"/>
      <c r="L1193" s="221"/>
      <c r="M1193" s="221"/>
      <c r="N1193" s="243"/>
      <c r="O1193" s="221"/>
      <c r="P1193" s="221"/>
      <c r="Q1193" s="221"/>
      <c r="R1193" s="221"/>
      <c r="S1193" s="221"/>
      <c r="T1193" s="221"/>
      <c r="U1193" s="221"/>
      <c r="V1193" s="221"/>
      <c r="W1193" s="221"/>
      <c r="X1193" s="221"/>
      <c r="Y1193" s="221"/>
      <c r="Z1193" s="221"/>
      <c r="AA1193" s="221"/>
      <c r="AB1193" s="237"/>
      <c r="AC1193" s="221"/>
      <c r="AD1193" s="221"/>
      <c r="AE1193" s="221"/>
      <c r="AF1193" s="221"/>
      <c r="AG1193" s="221"/>
      <c r="AH1193" s="221"/>
      <c r="AI1193" s="221"/>
      <c r="AN1193" s="221"/>
      <c r="AP1193" s="218"/>
    </row>
    <row r="1194" spans="1:42">
      <c r="A1194" s="221"/>
      <c r="B1194" s="221"/>
      <c r="C1194" s="221"/>
      <c r="D1194" s="221"/>
      <c r="E1194" s="221"/>
      <c r="F1194" s="221"/>
      <c r="G1194" s="221"/>
      <c r="H1194" s="221"/>
      <c r="I1194" s="221"/>
      <c r="J1194" s="221"/>
      <c r="K1194" s="221"/>
      <c r="L1194" s="221"/>
      <c r="M1194" s="221"/>
      <c r="N1194" s="243"/>
      <c r="O1194" s="221"/>
      <c r="P1194" s="221"/>
      <c r="Q1194" s="221"/>
      <c r="R1194" s="221"/>
      <c r="S1194" s="221"/>
      <c r="T1194" s="221"/>
      <c r="U1194" s="221"/>
      <c r="V1194" s="221"/>
      <c r="W1194" s="221"/>
      <c r="X1194" s="221"/>
      <c r="Y1194" s="221"/>
      <c r="Z1194" s="221"/>
      <c r="AA1194" s="221"/>
      <c r="AB1194" s="237"/>
      <c r="AC1194" s="221"/>
      <c r="AD1194" s="221"/>
      <c r="AE1194" s="221"/>
      <c r="AF1194" s="221"/>
      <c r="AG1194" s="221"/>
      <c r="AH1194" s="221"/>
      <c r="AI1194" s="221"/>
      <c r="AN1194" s="221"/>
      <c r="AP1194" s="218"/>
    </row>
    <row r="1195" spans="1:42">
      <c r="A1195" s="221"/>
      <c r="B1195" s="221"/>
      <c r="C1195" s="221"/>
      <c r="D1195" s="221"/>
      <c r="E1195" s="221"/>
      <c r="F1195" s="221"/>
      <c r="G1195" s="221"/>
      <c r="H1195" s="221"/>
      <c r="I1195" s="221"/>
      <c r="J1195" s="221"/>
      <c r="K1195" s="221"/>
      <c r="L1195" s="221"/>
      <c r="M1195" s="221"/>
      <c r="N1195" s="243"/>
      <c r="O1195" s="221"/>
      <c r="P1195" s="221"/>
      <c r="Q1195" s="221"/>
      <c r="R1195" s="221"/>
      <c r="S1195" s="221"/>
      <c r="T1195" s="221"/>
      <c r="U1195" s="221"/>
      <c r="V1195" s="221"/>
      <c r="W1195" s="221"/>
      <c r="X1195" s="221"/>
      <c r="Y1195" s="221"/>
      <c r="Z1195" s="221"/>
      <c r="AA1195" s="221"/>
      <c r="AB1195" s="237"/>
      <c r="AC1195" s="221"/>
      <c r="AD1195" s="221"/>
      <c r="AE1195" s="221"/>
      <c r="AF1195" s="221"/>
      <c r="AG1195" s="221"/>
      <c r="AH1195" s="221"/>
      <c r="AI1195" s="221"/>
      <c r="AN1195" s="221"/>
      <c r="AP1195" s="218"/>
    </row>
    <row r="1196" spans="1:42">
      <c r="A1196" s="221"/>
      <c r="B1196" s="221"/>
      <c r="C1196" s="221"/>
      <c r="D1196" s="221"/>
      <c r="E1196" s="221"/>
      <c r="F1196" s="221"/>
      <c r="G1196" s="221"/>
      <c r="H1196" s="221"/>
      <c r="I1196" s="221"/>
      <c r="J1196" s="221"/>
      <c r="K1196" s="221"/>
      <c r="L1196" s="221"/>
      <c r="M1196" s="221"/>
      <c r="N1196" s="243"/>
      <c r="O1196" s="221"/>
      <c r="P1196" s="221"/>
      <c r="Q1196" s="221"/>
      <c r="R1196" s="221"/>
      <c r="S1196" s="221"/>
      <c r="T1196" s="221"/>
      <c r="U1196" s="221"/>
      <c r="V1196" s="221"/>
      <c r="W1196" s="221"/>
      <c r="X1196" s="221"/>
      <c r="Y1196" s="221"/>
      <c r="Z1196" s="221"/>
      <c r="AA1196" s="221"/>
      <c r="AB1196" s="237"/>
      <c r="AC1196" s="221"/>
      <c r="AD1196" s="221"/>
      <c r="AE1196" s="221"/>
      <c r="AF1196" s="221"/>
      <c r="AG1196" s="221"/>
      <c r="AH1196" s="221"/>
      <c r="AI1196" s="221"/>
      <c r="AN1196" s="221"/>
      <c r="AP1196" s="218"/>
    </row>
    <row r="1197" spans="1:42">
      <c r="A1197" s="221"/>
      <c r="B1197" s="221"/>
      <c r="C1197" s="221"/>
      <c r="D1197" s="221"/>
      <c r="E1197" s="221"/>
      <c r="F1197" s="221"/>
      <c r="G1197" s="221"/>
      <c r="H1197" s="221"/>
      <c r="I1197" s="221"/>
      <c r="J1197" s="221"/>
      <c r="K1197" s="221"/>
      <c r="L1197" s="221"/>
      <c r="M1197" s="221"/>
      <c r="N1197" s="243"/>
      <c r="O1197" s="221"/>
      <c r="P1197" s="221"/>
      <c r="Q1197" s="221"/>
      <c r="R1197" s="221"/>
      <c r="S1197" s="221"/>
      <c r="T1197" s="221"/>
      <c r="U1197" s="221"/>
      <c r="V1197" s="221"/>
      <c r="W1197" s="221"/>
      <c r="X1197" s="221"/>
      <c r="Y1197" s="221"/>
      <c r="Z1197" s="221"/>
      <c r="AA1197" s="221"/>
      <c r="AB1197" s="237"/>
      <c r="AC1197" s="221"/>
      <c r="AD1197" s="221"/>
      <c r="AE1197" s="221"/>
      <c r="AF1197" s="221"/>
      <c r="AG1197" s="221"/>
      <c r="AH1197" s="221"/>
      <c r="AI1197" s="221"/>
      <c r="AN1197" s="221"/>
      <c r="AP1197" s="218"/>
    </row>
    <row r="1198" spans="1:42">
      <c r="A1198" s="221"/>
      <c r="B1198" s="221"/>
      <c r="C1198" s="221"/>
      <c r="D1198" s="221"/>
      <c r="E1198" s="221"/>
      <c r="F1198" s="221"/>
      <c r="G1198" s="221"/>
      <c r="H1198" s="221"/>
      <c r="I1198" s="221"/>
      <c r="J1198" s="221"/>
      <c r="K1198" s="221"/>
      <c r="L1198" s="221"/>
      <c r="M1198" s="221"/>
      <c r="N1198" s="243"/>
      <c r="O1198" s="221"/>
      <c r="P1198" s="221"/>
      <c r="Q1198" s="221"/>
      <c r="R1198" s="221"/>
      <c r="S1198" s="221"/>
      <c r="T1198" s="221"/>
      <c r="U1198" s="221"/>
      <c r="V1198" s="221"/>
      <c r="W1198" s="221"/>
      <c r="X1198" s="221"/>
      <c r="Y1198" s="221"/>
      <c r="Z1198" s="221"/>
      <c r="AA1198" s="221"/>
      <c r="AB1198" s="237"/>
      <c r="AC1198" s="221"/>
      <c r="AD1198" s="221"/>
      <c r="AE1198" s="221"/>
      <c r="AF1198" s="221"/>
      <c r="AG1198" s="221"/>
      <c r="AH1198" s="221"/>
      <c r="AI1198" s="221"/>
      <c r="AN1198" s="221"/>
      <c r="AP1198" s="218"/>
    </row>
    <row r="1199" spans="1:42">
      <c r="A1199" s="221"/>
      <c r="B1199" s="221"/>
      <c r="C1199" s="221"/>
      <c r="D1199" s="221"/>
      <c r="E1199" s="221"/>
      <c r="F1199" s="221"/>
      <c r="G1199" s="221"/>
      <c r="H1199" s="221"/>
      <c r="I1199" s="221"/>
      <c r="J1199" s="221"/>
      <c r="K1199" s="221"/>
      <c r="L1199" s="221"/>
      <c r="M1199" s="221"/>
      <c r="N1199" s="243"/>
      <c r="O1199" s="221"/>
      <c r="P1199" s="221"/>
      <c r="Q1199" s="221"/>
      <c r="R1199" s="221"/>
      <c r="S1199" s="221"/>
      <c r="T1199" s="221"/>
      <c r="U1199" s="221"/>
      <c r="V1199" s="221"/>
      <c r="W1199" s="221"/>
      <c r="X1199" s="221"/>
      <c r="Y1199" s="221"/>
      <c r="Z1199" s="221"/>
      <c r="AA1199" s="221"/>
      <c r="AB1199" s="237"/>
      <c r="AC1199" s="221"/>
      <c r="AD1199" s="221"/>
      <c r="AE1199" s="221"/>
      <c r="AF1199" s="221"/>
      <c r="AG1199" s="221"/>
      <c r="AH1199" s="221"/>
      <c r="AI1199" s="221"/>
      <c r="AN1199" s="221"/>
      <c r="AP1199" s="218"/>
    </row>
    <row r="1200" spans="1:42">
      <c r="A1200" s="221"/>
      <c r="B1200" s="221"/>
      <c r="C1200" s="221"/>
      <c r="D1200" s="221"/>
      <c r="E1200" s="221"/>
      <c r="F1200" s="221"/>
      <c r="G1200" s="221"/>
      <c r="H1200" s="221"/>
      <c r="I1200" s="221"/>
      <c r="J1200" s="221"/>
      <c r="K1200" s="221"/>
      <c r="L1200" s="221"/>
      <c r="M1200" s="221"/>
      <c r="N1200" s="243"/>
      <c r="O1200" s="221"/>
      <c r="P1200" s="221"/>
      <c r="Q1200" s="221"/>
      <c r="R1200" s="221"/>
      <c r="S1200" s="221"/>
      <c r="T1200" s="221"/>
      <c r="U1200" s="221"/>
      <c r="V1200" s="221"/>
      <c r="W1200" s="221"/>
      <c r="X1200" s="221"/>
      <c r="Y1200" s="221"/>
      <c r="Z1200" s="221"/>
      <c r="AA1200" s="221"/>
      <c r="AB1200" s="237"/>
      <c r="AC1200" s="221"/>
      <c r="AD1200" s="221"/>
      <c r="AE1200" s="221"/>
      <c r="AF1200" s="221"/>
      <c r="AG1200" s="221"/>
      <c r="AH1200" s="221"/>
      <c r="AI1200" s="221"/>
      <c r="AN1200" s="221"/>
      <c r="AP1200" s="218"/>
    </row>
    <row r="1201" spans="1:42">
      <c r="A1201" s="221"/>
      <c r="B1201" s="221"/>
      <c r="C1201" s="221"/>
      <c r="D1201" s="221"/>
      <c r="E1201" s="221"/>
      <c r="F1201" s="221"/>
      <c r="G1201" s="221"/>
      <c r="H1201" s="221"/>
      <c r="I1201" s="221"/>
      <c r="J1201" s="221"/>
      <c r="K1201" s="221"/>
      <c r="L1201" s="221"/>
      <c r="M1201" s="221"/>
      <c r="N1201" s="243"/>
      <c r="O1201" s="221"/>
      <c r="P1201" s="221"/>
      <c r="Q1201" s="221"/>
      <c r="R1201" s="221"/>
      <c r="S1201" s="221"/>
      <c r="T1201" s="221"/>
      <c r="U1201" s="221"/>
      <c r="V1201" s="221"/>
      <c r="W1201" s="221"/>
      <c r="X1201" s="221"/>
      <c r="Y1201" s="221"/>
      <c r="Z1201" s="221"/>
      <c r="AA1201" s="221"/>
      <c r="AB1201" s="237"/>
      <c r="AC1201" s="221"/>
      <c r="AD1201" s="221"/>
      <c r="AE1201" s="221"/>
      <c r="AF1201" s="221"/>
      <c r="AG1201" s="221"/>
      <c r="AH1201" s="221"/>
      <c r="AI1201" s="221"/>
      <c r="AN1201" s="221"/>
      <c r="AP1201" s="218"/>
    </row>
    <row r="1202" spans="1:42">
      <c r="A1202" s="221"/>
      <c r="B1202" s="221"/>
      <c r="C1202" s="221"/>
      <c r="D1202" s="221"/>
      <c r="E1202" s="221"/>
      <c r="F1202" s="221"/>
      <c r="G1202" s="221"/>
      <c r="H1202" s="221"/>
      <c r="I1202" s="221"/>
      <c r="J1202" s="221"/>
      <c r="K1202" s="221"/>
      <c r="L1202" s="221"/>
      <c r="M1202" s="221"/>
      <c r="N1202" s="243"/>
      <c r="O1202" s="221"/>
      <c r="P1202" s="221"/>
      <c r="Q1202" s="221"/>
      <c r="R1202" s="221"/>
      <c r="S1202" s="221"/>
      <c r="T1202" s="221"/>
      <c r="U1202" s="221"/>
      <c r="V1202" s="221"/>
      <c r="W1202" s="221"/>
      <c r="X1202" s="221"/>
      <c r="Y1202" s="221"/>
      <c r="Z1202" s="221"/>
      <c r="AA1202" s="221"/>
      <c r="AB1202" s="237"/>
      <c r="AC1202" s="221"/>
      <c r="AD1202" s="221"/>
      <c r="AE1202" s="221"/>
      <c r="AF1202" s="221"/>
      <c r="AG1202" s="221"/>
      <c r="AH1202" s="221"/>
      <c r="AI1202" s="221"/>
      <c r="AN1202" s="221"/>
      <c r="AP1202" s="218"/>
    </row>
    <row r="1203" spans="1:42">
      <c r="A1203" s="221"/>
      <c r="B1203" s="221"/>
      <c r="C1203" s="221"/>
      <c r="D1203" s="221"/>
      <c r="E1203" s="221"/>
      <c r="F1203" s="221"/>
      <c r="G1203" s="221"/>
      <c r="H1203" s="221"/>
      <c r="I1203" s="221"/>
      <c r="J1203" s="221"/>
      <c r="K1203" s="221"/>
      <c r="L1203" s="221"/>
      <c r="M1203" s="221"/>
      <c r="N1203" s="243"/>
      <c r="O1203" s="221"/>
      <c r="P1203" s="221"/>
      <c r="Q1203" s="221"/>
      <c r="R1203" s="221"/>
      <c r="S1203" s="221"/>
      <c r="T1203" s="221"/>
      <c r="U1203" s="221"/>
      <c r="V1203" s="221"/>
      <c r="W1203" s="221"/>
      <c r="X1203" s="221"/>
      <c r="Y1203" s="221"/>
      <c r="Z1203" s="221"/>
      <c r="AA1203" s="221"/>
      <c r="AB1203" s="237"/>
      <c r="AC1203" s="221"/>
      <c r="AD1203" s="221"/>
      <c r="AE1203" s="221"/>
      <c r="AF1203" s="221"/>
      <c r="AG1203" s="221"/>
      <c r="AH1203" s="221"/>
      <c r="AI1203" s="221"/>
      <c r="AN1203" s="221"/>
      <c r="AP1203" s="218"/>
    </row>
    <row r="1204" spans="1:42">
      <c r="A1204" s="221"/>
      <c r="B1204" s="221"/>
      <c r="C1204" s="221"/>
      <c r="D1204" s="221"/>
      <c r="E1204" s="221"/>
      <c r="F1204" s="221"/>
      <c r="G1204" s="221"/>
      <c r="H1204" s="221"/>
      <c r="I1204" s="221"/>
      <c r="J1204" s="221"/>
      <c r="K1204" s="221"/>
      <c r="L1204" s="221"/>
      <c r="M1204" s="221"/>
      <c r="N1204" s="243"/>
      <c r="O1204" s="221"/>
      <c r="P1204" s="221"/>
      <c r="Q1204" s="221"/>
      <c r="R1204" s="221"/>
      <c r="S1204" s="221"/>
      <c r="T1204" s="221"/>
      <c r="U1204" s="221"/>
      <c r="V1204" s="221"/>
      <c r="W1204" s="221"/>
      <c r="X1204" s="221"/>
      <c r="Y1204" s="221"/>
      <c r="Z1204" s="221"/>
      <c r="AA1204" s="221"/>
      <c r="AB1204" s="237"/>
      <c r="AC1204" s="221"/>
      <c r="AD1204" s="221"/>
      <c r="AE1204" s="221"/>
      <c r="AF1204" s="221"/>
      <c r="AG1204" s="221"/>
      <c r="AH1204" s="221"/>
      <c r="AI1204" s="221"/>
      <c r="AN1204" s="221"/>
      <c r="AP1204" s="218"/>
    </row>
    <row r="1205" spans="1:42">
      <c r="A1205" s="221"/>
      <c r="B1205" s="221"/>
      <c r="C1205" s="221"/>
      <c r="D1205" s="221"/>
      <c r="E1205" s="221"/>
      <c r="F1205" s="221"/>
      <c r="G1205" s="221"/>
      <c r="H1205" s="221"/>
      <c r="I1205" s="221"/>
      <c r="J1205" s="221"/>
      <c r="K1205" s="221"/>
      <c r="L1205" s="221"/>
      <c r="M1205" s="221"/>
      <c r="N1205" s="243"/>
      <c r="O1205" s="221"/>
      <c r="P1205" s="221"/>
      <c r="Q1205" s="221"/>
      <c r="R1205" s="221"/>
      <c r="S1205" s="221"/>
      <c r="T1205" s="221"/>
      <c r="U1205" s="221"/>
      <c r="V1205" s="221"/>
      <c r="W1205" s="221"/>
      <c r="X1205" s="221"/>
      <c r="Y1205" s="221"/>
      <c r="Z1205" s="221"/>
      <c r="AA1205" s="221"/>
      <c r="AB1205" s="237"/>
      <c r="AC1205" s="221"/>
      <c r="AD1205" s="221"/>
      <c r="AE1205" s="221"/>
      <c r="AF1205" s="221"/>
      <c r="AG1205" s="221"/>
      <c r="AH1205" s="221"/>
      <c r="AI1205" s="221"/>
      <c r="AN1205" s="221"/>
      <c r="AP1205" s="218"/>
    </row>
    <row r="1206" spans="1:42">
      <c r="A1206" s="221"/>
      <c r="B1206" s="221"/>
      <c r="C1206" s="221"/>
      <c r="D1206" s="221"/>
      <c r="E1206" s="221"/>
      <c r="F1206" s="221"/>
      <c r="G1206" s="221"/>
      <c r="H1206" s="221"/>
      <c r="I1206" s="221"/>
      <c r="J1206" s="221"/>
      <c r="K1206" s="221"/>
      <c r="L1206" s="221"/>
      <c r="M1206" s="221"/>
      <c r="N1206" s="243"/>
      <c r="O1206" s="221"/>
      <c r="P1206" s="221"/>
      <c r="Q1206" s="221"/>
      <c r="R1206" s="221"/>
      <c r="S1206" s="221"/>
      <c r="T1206" s="221"/>
      <c r="U1206" s="221"/>
      <c r="V1206" s="221"/>
      <c r="W1206" s="221"/>
      <c r="X1206" s="221"/>
      <c r="Y1206" s="221"/>
      <c r="Z1206" s="221"/>
      <c r="AA1206" s="221"/>
      <c r="AB1206" s="237"/>
      <c r="AC1206" s="221"/>
      <c r="AD1206" s="221"/>
      <c r="AE1206" s="221"/>
      <c r="AF1206" s="221"/>
      <c r="AG1206" s="221"/>
      <c r="AH1206" s="221"/>
      <c r="AI1206" s="221"/>
      <c r="AN1206" s="221"/>
      <c r="AP1206" s="218"/>
    </row>
    <row r="1207" spans="1:42">
      <c r="A1207" s="221"/>
      <c r="B1207" s="221"/>
      <c r="C1207" s="221"/>
      <c r="D1207" s="221"/>
      <c r="E1207" s="221"/>
      <c r="F1207" s="221"/>
      <c r="G1207" s="221"/>
      <c r="H1207" s="221"/>
      <c r="I1207" s="221"/>
      <c r="J1207" s="221"/>
      <c r="K1207" s="221"/>
      <c r="L1207" s="221"/>
      <c r="M1207" s="221"/>
      <c r="N1207" s="243"/>
      <c r="O1207" s="221"/>
      <c r="P1207" s="221"/>
      <c r="Q1207" s="221"/>
      <c r="R1207" s="221"/>
      <c r="S1207" s="221"/>
      <c r="T1207" s="221"/>
      <c r="U1207" s="221"/>
      <c r="V1207" s="221"/>
      <c r="W1207" s="221"/>
      <c r="X1207" s="221"/>
      <c r="Y1207" s="221"/>
      <c r="Z1207" s="221"/>
      <c r="AA1207" s="221"/>
      <c r="AB1207" s="237"/>
      <c r="AC1207" s="221"/>
      <c r="AD1207" s="221"/>
      <c r="AE1207" s="221"/>
      <c r="AF1207" s="221"/>
      <c r="AG1207" s="221"/>
      <c r="AH1207" s="221"/>
      <c r="AI1207" s="221"/>
      <c r="AN1207" s="221"/>
      <c r="AP1207" s="218"/>
    </row>
    <row r="1208" spans="1:42">
      <c r="A1208" s="221"/>
      <c r="B1208" s="221"/>
      <c r="C1208" s="221"/>
      <c r="D1208" s="221"/>
      <c r="E1208" s="221"/>
      <c r="F1208" s="221"/>
      <c r="G1208" s="221"/>
      <c r="H1208" s="221"/>
      <c r="I1208" s="221"/>
      <c r="J1208" s="221"/>
      <c r="K1208" s="221"/>
      <c r="L1208" s="221"/>
      <c r="M1208" s="221"/>
      <c r="N1208" s="243"/>
      <c r="O1208" s="221"/>
      <c r="P1208" s="221"/>
      <c r="Q1208" s="221"/>
      <c r="R1208" s="221"/>
      <c r="S1208" s="221"/>
      <c r="T1208" s="221"/>
      <c r="U1208" s="221"/>
      <c r="V1208" s="221"/>
      <c r="W1208" s="221"/>
      <c r="X1208" s="221"/>
      <c r="Y1208" s="221"/>
      <c r="Z1208" s="221"/>
      <c r="AA1208" s="221"/>
      <c r="AB1208" s="237"/>
      <c r="AC1208" s="221"/>
      <c r="AD1208" s="221"/>
      <c r="AE1208" s="221"/>
      <c r="AF1208" s="221"/>
      <c r="AG1208" s="221"/>
      <c r="AH1208" s="221"/>
      <c r="AI1208" s="221"/>
      <c r="AN1208" s="221"/>
      <c r="AP1208" s="218"/>
    </row>
    <row r="1209" spans="1:42">
      <c r="A1209" s="221"/>
      <c r="B1209" s="221"/>
      <c r="C1209" s="221"/>
      <c r="D1209" s="221"/>
      <c r="E1209" s="221"/>
      <c r="F1209" s="221"/>
      <c r="G1209" s="221"/>
      <c r="H1209" s="221"/>
      <c r="I1209" s="221"/>
      <c r="J1209" s="221"/>
      <c r="K1209" s="221"/>
      <c r="L1209" s="221"/>
      <c r="M1209" s="221"/>
      <c r="N1209" s="243"/>
      <c r="O1209" s="221"/>
      <c r="P1209" s="221"/>
      <c r="Q1209" s="221"/>
      <c r="R1209" s="221"/>
      <c r="S1209" s="221"/>
      <c r="T1209" s="221"/>
      <c r="U1209" s="221"/>
      <c r="V1209" s="221"/>
      <c r="W1209" s="221"/>
      <c r="X1209" s="221"/>
      <c r="Y1209" s="221"/>
      <c r="Z1209" s="221"/>
      <c r="AA1209" s="221"/>
      <c r="AB1209" s="237"/>
      <c r="AC1209" s="221"/>
      <c r="AD1209" s="221"/>
      <c r="AE1209" s="221"/>
      <c r="AF1209" s="221"/>
      <c r="AG1209" s="221"/>
      <c r="AH1209" s="221"/>
      <c r="AI1209" s="221"/>
      <c r="AN1209" s="221"/>
      <c r="AP1209" s="218"/>
    </row>
    <row r="1210" spans="1:42">
      <c r="A1210" s="221"/>
      <c r="B1210" s="221"/>
      <c r="C1210" s="221"/>
      <c r="D1210" s="221"/>
      <c r="E1210" s="221"/>
      <c r="F1210" s="221"/>
      <c r="G1210" s="221"/>
      <c r="H1210" s="221"/>
      <c r="I1210" s="221"/>
      <c r="J1210" s="221"/>
      <c r="K1210" s="221"/>
      <c r="L1210" s="221"/>
      <c r="M1210" s="221"/>
      <c r="N1210" s="243"/>
      <c r="O1210" s="221"/>
      <c r="P1210" s="221"/>
      <c r="Q1210" s="221"/>
      <c r="R1210" s="221"/>
      <c r="S1210" s="221"/>
      <c r="T1210" s="221"/>
      <c r="U1210" s="221"/>
      <c r="V1210" s="221"/>
      <c r="W1210" s="221"/>
      <c r="X1210" s="221"/>
      <c r="Y1210" s="221"/>
      <c r="Z1210" s="221"/>
      <c r="AA1210" s="221"/>
      <c r="AB1210" s="237"/>
      <c r="AC1210" s="221"/>
      <c r="AD1210" s="221"/>
      <c r="AE1210" s="221"/>
      <c r="AF1210" s="221"/>
      <c r="AG1210" s="221"/>
      <c r="AH1210" s="221"/>
      <c r="AI1210" s="221"/>
      <c r="AN1210" s="221"/>
      <c r="AP1210" s="218"/>
    </row>
    <row r="1211" spans="1:42">
      <c r="A1211" s="221"/>
      <c r="B1211" s="221"/>
      <c r="C1211" s="221"/>
      <c r="D1211" s="221"/>
      <c r="E1211" s="221"/>
      <c r="F1211" s="221"/>
      <c r="G1211" s="221"/>
      <c r="H1211" s="221"/>
      <c r="I1211" s="221"/>
      <c r="J1211" s="221"/>
      <c r="K1211" s="221"/>
      <c r="L1211" s="221"/>
      <c r="M1211" s="221"/>
      <c r="N1211" s="243"/>
      <c r="O1211" s="221"/>
      <c r="P1211" s="221"/>
      <c r="Q1211" s="221"/>
      <c r="R1211" s="221"/>
      <c r="S1211" s="221"/>
      <c r="T1211" s="221"/>
      <c r="U1211" s="221"/>
      <c r="V1211" s="221"/>
      <c r="W1211" s="221"/>
      <c r="X1211" s="221"/>
      <c r="Y1211" s="221"/>
      <c r="Z1211" s="221"/>
      <c r="AA1211" s="221"/>
      <c r="AB1211" s="237"/>
      <c r="AC1211" s="221"/>
      <c r="AD1211" s="221"/>
      <c r="AE1211" s="221"/>
      <c r="AF1211" s="221"/>
      <c r="AG1211" s="221"/>
      <c r="AH1211" s="221"/>
      <c r="AI1211" s="221"/>
      <c r="AN1211" s="221"/>
      <c r="AP1211" s="218"/>
    </row>
    <row r="1212" spans="1:42">
      <c r="A1212" s="221"/>
      <c r="B1212" s="221"/>
      <c r="C1212" s="221"/>
      <c r="D1212" s="221"/>
      <c r="E1212" s="221"/>
      <c r="F1212" s="221"/>
      <c r="G1212" s="221"/>
      <c r="H1212" s="221"/>
      <c r="I1212" s="221"/>
      <c r="J1212" s="221"/>
      <c r="K1212" s="221"/>
      <c r="L1212" s="221"/>
      <c r="M1212" s="221"/>
      <c r="N1212" s="243"/>
      <c r="O1212" s="221"/>
      <c r="P1212" s="221"/>
      <c r="Q1212" s="221"/>
      <c r="R1212" s="221"/>
      <c r="S1212" s="221"/>
      <c r="T1212" s="221"/>
      <c r="U1212" s="221"/>
      <c r="V1212" s="221"/>
      <c r="W1212" s="221"/>
      <c r="X1212" s="221"/>
      <c r="Y1212" s="221"/>
      <c r="Z1212" s="221"/>
      <c r="AA1212" s="221"/>
      <c r="AB1212" s="237"/>
      <c r="AC1212" s="221"/>
      <c r="AD1212" s="221"/>
      <c r="AE1212" s="221"/>
      <c r="AF1212" s="221"/>
      <c r="AG1212" s="221"/>
      <c r="AH1212" s="221"/>
      <c r="AI1212" s="221"/>
      <c r="AN1212" s="221"/>
      <c r="AP1212" s="218"/>
    </row>
    <row r="1213" spans="1:42">
      <c r="A1213" s="221"/>
      <c r="B1213" s="221"/>
      <c r="C1213" s="221"/>
      <c r="D1213" s="221"/>
      <c r="E1213" s="221"/>
      <c r="F1213" s="221"/>
      <c r="G1213" s="221"/>
      <c r="H1213" s="221"/>
      <c r="I1213" s="221"/>
      <c r="J1213" s="221"/>
      <c r="K1213" s="221"/>
      <c r="L1213" s="221"/>
      <c r="M1213" s="221"/>
      <c r="N1213" s="243"/>
      <c r="O1213" s="221"/>
      <c r="P1213" s="221"/>
      <c r="Q1213" s="221"/>
      <c r="R1213" s="221"/>
      <c r="S1213" s="221"/>
      <c r="T1213" s="221"/>
      <c r="U1213" s="221"/>
      <c r="V1213" s="221"/>
      <c r="W1213" s="221"/>
      <c r="X1213" s="221"/>
      <c r="Y1213" s="221"/>
      <c r="Z1213" s="221"/>
      <c r="AA1213" s="221"/>
      <c r="AB1213" s="237"/>
      <c r="AC1213" s="221"/>
      <c r="AD1213" s="221"/>
      <c r="AE1213" s="221"/>
      <c r="AF1213" s="221"/>
      <c r="AG1213" s="221"/>
      <c r="AH1213" s="221"/>
      <c r="AI1213" s="221"/>
      <c r="AN1213" s="221"/>
      <c r="AP1213" s="218"/>
    </row>
    <row r="1214" spans="1:42">
      <c r="A1214" s="221"/>
      <c r="B1214" s="221"/>
      <c r="C1214" s="221"/>
      <c r="D1214" s="221"/>
      <c r="E1214" s="221"/>
      <c r="F1214" s="221"/>
      <c r="G1214" s="221"/>
      <c r="H1214" s="221"/>
      <c r="I1214" s="221"/>
      <c r="J1214" s="221"/>
      <c r="K1214" s="221"/>
      <c r="L1214" s="221"/>
      <c r="M1214" s="221"/>
      <c r="N1214" s="243"/>
      <c r="O1214" s="221"/>
      <c r="P1214" s="221"/>
      <c r="Q1214" s="221"/>
      <c r="R1214" s="221"/>
      <c r="S1214" s="221"/>
      <c r="T1214" s="221"/>
      <c r="U1214" s="221"/>
      <c r="V1214" s="221"/>
      <c r="W1214" s="221"/>
      <c r="X1214" s="221"/>
      <c r="Y1214" s="221"/>
      <c r="Z1214" s="221"/>
      <c r="AA1214" s="221"/>
      <c r="AB1214" s="237"/>
      <c r="AC1214" s="221"/>
      <c r="AD1214" s="221"/>
      <c r="AE1214" s="221"/>
      <c r="AF1214" s="221"/>
      <c r="AG1214" s="221"/>
      <c r="AH1214" s="221"/>
      <c r="AI1214" s="221"/>
      <c r="AN1214" s="221"/>
      <c r="AP1214" s="218"/>
    </row>
    <row r="1215" spans="1:42">
      <c r="A1215" s="221"/>
      <c r="B1215" s="221"/>
      <c r="C1215" s="221"/>
      <c r="D1215" s="221"/>
      <c r="E1215" s="221"/>
      <c r="F1215" s="221"/>
      <c r="G1215" s="221"/>
      <c r="H1215" s="221"/>
      <c r="I1215" s="221"/>
      <c r="J1215" s="221"/>
      <c r="K1215" s="221"/>
      <c r="L1215" s="221"/>
      <c r="M1215" s="221"/>
      <c r="N1215" s="243"/>
      <c r="O1215" s="221"/>
      <c r="P1215" s="221"/>
      <c r="Q1215" s="221"/>
      <c r="R1215" s="221"/>
      <c r="S1215" s="221"/>
      <c r="T1215" s="221"/>
      <c r="U1215" s="221"/>
      <c r="V1215" s="221"/>
      <c r="W1215" s="221"/>
      <c r="X1215" s="221"/>
      <c r="Y1215" s="221"/>
      <c r="Z1215" s="221"/>
      <c r="AA1215" s="221"/>
      <c r="AB1215" s="237"/>
      <c r="AC1215" s="221"/>
      <c r="AD1215" s="221"/>
      <c r="AE1215" s="221"/>
      <c r="AF1215" s="221"/>
      <c r="AG1215" s="221"/>
      <c r="AH1215" s="221"/>
      <c r="AI1215" s="221"/>
      <c r="AN1215" s="221"/>
      <c r="AP1215" s="218"/>
    </row>
    <row r="1216" spans="1:42">
      <c r="A1216" s="221"/>
      <c r="B1216" s="221"/>
      <c r="C1216" s="221"/>
      <c r="D1216" s="221"/>
      <c r="E1216" s="221"/>
      <c r="F1216" s="221"/>
      <c r="G1216" s="221"/>
      <c r="H1216" s="221"/>
      <c r="I1216" s="221"/>
      <c r="J1216" s="221"/>
      <c r="K1216" s="221"/>
      <c r="L1216" s="221"/>
      <c r="M1216" s="221"/>
      <c r="N1216" s="243"/>
      <c r="O1216" s="221"/>
      <c r="P1216" s="221"/>
      <c r="Q1216" s="221"/>
      <c r="R1216" s="221"/>
      <c r="S1216" s="221"/>
      <c r="T1216" s="221"/>
      <c r="U1216" s="221"/>
      <c r="V1216" s="221"/>
      <c r="W1216" s="221"/>
      <c r="X1216" s="221"/>
      <c r="Y1216" s="221"/>
      <c r="Z1216" s="221"/>
      <c r="AA1216" s="221"/>
      <c r="AB1216" s="237"/>
      <c r="AC1216" s="221"/>
      <c r="AD1216" s="221"/>
      <c r="AE1216" s="221"/>
      <c r="AF1216" s="221"/>
      <c r="AG1216" s="221"/>
      <c r="AH1216" s="221"/>
      <c r="AI1216" s="221"/>
      <c r="AN1216" s="221"/>
      <c r="AP1216" s="218"/>
    </row>
    <row r="1217" spans="1:42">
      <c r="A1217" s="221"/>
      <c r="B1217" s="221"/>
      <c r="C1217" s="221"/>
      <c r="D1217" s="221"/>
      <c r="E1217" s="221"/>
      <c r="F1217" s="221"/>
      <c r="G1217" s="221"/>
      <c r="H1217" s="221"/>
      <c r="I1217" s="221"/>
      <c r="J1217" s="221"/>
      <c r="K1217" s="221"/>
      <c r="L1217" s="221"/>
      <c r="M1217" s="221"/>
      <c r="N1217" s="243"/>
      <c r="O1217" s="221"/>
      <c r="P1217" s="221"/>
      <c r="Q1217" s="221"/>
      <c r="R1217" s="221"/>
      <c r="S1217" s="221"/>
      <c r="T1217" s="221"/>
      <c r="U1217" s="221"/>
      <c r="V1217" s="221"/>
      <c r="W1217" s="221"/>
      <c r="X1217" s="221"/>
      <c r="Y1217" s="221"/>
      <c r="Z1217" s="221"/>
      <c r="AA1217" s="221"/>
      <c r="AB1217" s="237"/>
      <c r="AC1217" s="221"/>
      <c r="AD1217" s="221"/>
      <c r="AE1217" s="221"/>
      <c r="AF1217" s="221"/>
      <c r="AG1217" s="221"/>
      <c r="AH1217" s="221"/>
      <c r="AI1217" s="221"/>
      <c r="AN1217" s="221"/>
      <c r="AP1217" s="218"/>
    </row>
    <row r="1218" spans="1:42">
      <c r="A1218" s="221"/>
      <c r="B1218" s="221"/>
      <c r="C1218" s="221"/>
      <c r="D1218" s="221"/>
      <c r="E1218" s="221"/>
      <c r="F1218" s="221"/>
      <c r="G1218" s="221"/>
      <c r="H1218" s="221"/>
      <c r="I1218" s="221"/>
      <c r="J1218" s="221"/>
      <c r="K1218" s="221"/>
      <c r="L1218" s="221"/>
      <c r="M1218" s="221"/>
      <c r="N1218" s="243"/>
      <c r="O1218" s="221"/>
      <c r="P1218" s="221"/>
      <c r="Q1218" s="221"/>
      <c r="R1218" s="221"/>
      <c r="S1218" s="221"/>
      <c r="T1218" s="221"/>
      <c r="U1218" s="221"/>
      <c r="V1218" s="221"/>
      <c r="W1218" s="221"/>
      <c r="X1218" s="221"/>
      <c r="Y1218" s="221"/>
      <c r="Z1218" s="221"/>
      <c r="AA1218" s="221"/>
      <c r="AB1218" s="237"/>
      <c r="AC1218" s="221"/>
      <c r="AD1218" s="221"/>
      <c r="AE1218" s="221"/>
      <c r="AF1218" s="221"/>
      <c r="AG1218" s="221"/>
      <c r="AH1218" s="221"/>
      <c r="AI1218" s="221"/>
      <c r="AN1218" s="221"/>
      <c r="AP1218" s="218"/>
    </row>
    <row r="1219" spans="1:42">
      <c r="A1219" s="221"/>
      <c r="B1219" s="221"/>
      <c r="C1219" s="221"/>
      <c r="D1219" s="221"/>
      <c r="E1219" s="221"/>
      <c r="F1219" s="221"/>
      <c r="G1219" s="221"/>
      <c r="H1219" s="221"/>
      <c r="I1219" s="221"/>
      <c r="J1219" s="221"/>
      <c r="K1219" s="221"/>
      <c r="L1219" s="221"/>
      <c r="M1219" s="221"/>
      <c r="N1219" s="243"/>
      <c r="O1219" s="221"/>
      <c r="P1219" s="221"/>
      <c r="Q1219" s="221"/>
      <c r="R1219" s="221"/>
      <c r="S1219" s="221"/>
      <c r="T1219" s="221"/>
      <c r="U1219" s="221"/>
      <c r="V1219" s="221"/>
      <c r="W1219" s="221"/>
      <c r="X1219" s="221"/>
      <c r="Y1219" s="221"/>
      <c r="Z1219" s="221"/>
      <c r="AA1219" s="221"/>
      <c r="AB1219" s="237"/>
      <c r="AC1219" s="221"/>
      <c r="AD1219" s="221"/>
      <c r="AE1219" s="221"/>
      <c r="AF1219" s="221"/>
      <c r="AG1219" s="221"/>
      <c r="AH1219" s="221"/>
      <c r="AI1219" s="221"/>
      <c r="AN1219" s="221"/>
      <c r="AP1219" s="218"/>
    </row>
    <row r="1220" spans="1:42">
      <c r="A1220" s="221"/>
      <c r="B1220" s="221"/>
      <c r="C1220" s="221"/>
      <c r="D1220" s="221"/>
      <c r="E1220" s="221"/>
      <c r="F1220" s="221"/>
      <c r="G1220" s="221"/>
      <c r="H1220" s="221"/>
      <c r="I1220" s="221"/>
      <c r="J1220" s="221"/>
      <c r="K1220" s="221"/>
      <c r="L1220" s="221"/>
      <c r="M1220" s="221"/>
      <c r="N1220" s="243"/>
      <c r="O1220" s="221"/>
      <c r="P1220" s="221"/>
      <c r="Q1220" s="221"/>
      <c r="R1220" s="221"/>
      <c r="S1220" s="221"/>
      <c r="T1220" s="221"/>
      <c r="U1220" s="221"/>
      <c r="V1220" s="221"/>
      <c r="W1220" s="221"/>
      <c r="X1220" s="221"/>
      <c r="Y1220" s="221"/>
      <c r="Z1220" s="221"/>
      <c r="AA1220" s="221"/>
      <c r="AB1220" s="237"/>
      <c r="AC1220" s="221"/>
      <c r="AD1220" s="221"/>
      <c r="AE1220" s="221"/>
      <c r="AF1220" s="221"/>
      <c r="AG1220" s="221"/>
      <c r="AH1220" s="221"/>
      <c r="AI1220" s="221"/>
      <c r="AN1220" s="221"/>
      <c r="AP1220" s="218"/>
    </row>
    <row r="1221" spans="1:42">
      <c r="A1221" s="221"/>
      <c r="B1221" s="221"/>
      <c r="C1221" s="221"/>
      <c r="D1221" s="221"/>
      <c r="E1221" s="221"/>
      <c r="F1221" s="221"/>
      <c r="G1221" s="221"/>
      <c r="H1221" s="221"/>
      <c r="I1221" s="221"/>
      <c r="J1221" s="221"/>
      <c r="K1221" s="221"/>
      <c r="L1221" s="221"/>
      <c r="M1221" s="221"/>
      <c r="N1221" s="243"/>
      <c r="O1221" s="221"/>
      <c r="P1221" s="221"/>
      <c r="Q1221" s="221"/>
      <c r="R1221" s="221"/>
      <c r="S1221" s="221"/>
      <c r="T1221" s="221"/>
      <c r="U1221" s="221"/>
      <c r="V1221" s="221"/>
      <c r="W1221" s="221"/>
      <c r="X1221" s="221"/>
      <c r="Y1221" s="221"/>
      <c r="Z1221" s="221"/>
      <c r="AA1221" s="221"/>
      <c r="AB1221" s="237"/>
      <c r="AC1221" s="221"/>
      <c r="AD1221" s="221"/>
      <c r="AE1221" s="221"/>
      <c r="AF1221" s="221"/>
      <c r="AG1221" s="221"/>
      <c r="AH1221" s="221"/>
      <c r="AI1221" s="221"/>
      <c r="AN1221" s="221"/>
      <c r="AP1221" s="218"/>
    </row>
    <row r="1222" spans="1:42">
      <c r="A1222" s="221"/>
      <c r="B1222" s="221"/>
      <c r="C1222" s="221"/>
      <c r="D1222" s="221"/>
      <c r="E1222" s="221"/>
      <c r="F1222" s="221"/>
      <c r="G1222" s="221"/>
      <c r="H1222" s="221"/>
      <c r="I1222" s="221"/>
      <c r="J1222" s="221"/>
      <c r="K1222" s="221"/>
      <c r="L1222" s="221"/>
      <c r="M1222" s="221"/>
      <c r="N1222" s="243"/>
      <c r="O1222" s="221"/>
      <c r="P1222" s="221"/>
      <c r="Q1222" s="221"/>
      <c r="R1222" s="221"/>
      <c r="S1222" s="221"/>
      <c r="T1222" s="221"/>
      <c r="U1222" s="221"/>
      <c r="V1222" s="221"/>
      <c r="W1222" s="221"/>
      <c r="X1222" s="221"/>
      <c r="Y1222" s="221"/>
      <c r="Z1222" s="221"/>
      <c r="AA1222" s="221"/>
      <c r="AB1222" s="237"/>
      <c r="AC1222" s="221"/>
      <c r="AD1222" s="221"/>
      <c r="AE1222" s="221"/>
      <c r="AF1222" s="221"/>
      <c r="AG1222" s="221"/>
      <c r="AH1222" s="221"/>
      <c r="AI1222" s="221"/>
      <c r="AN1222" s="221"/>
      <c r="AP1222" s="218"/>
    </row>
    <row r="1223" spans="1:42">
      <c r="A1223" s="221"/>
      <c r="B1223" s="221"/>
      <c r="C1223" s="221"/>
      <c r="D1223" s="221"/>
      <c r="E1223" s="221"/>
      <c r="F1223" s="221"/>
      <c r="G1223" s="221"/>
      <c r="H1223" s="221"/>
      <c r="I1223" s="221"/>
      <c r="J1223" s="221"/>
      <c r="K1223" s="221"/>
      <c r="L1223" s="221"/>
      <c r="M1223" s="221"/>
      <c r="N1223" s="243"/>
      <c r="O1223" s="221"/>
      <c r="P1223" s="221"/>
      <c r="Q1223" s="221"/>
      <c r="R1223" s="221"/>
      <c r="S1223" s="221"/>
      <c r="T1223" s="221"/>
      <c r="U1223" s="221"/>
      <c r="V1223" s="221"/>
      <c r="W1223" s="221"/>
      <c r="X1223" s="221"/>
      <c r="Y1223" s="221"/>
      <c r="Z1223" s="221"/>
      <c r="AA1223" s="221"/>
      <c r="AB1223" s="237"/>
      <c r="AC1223" s="221"/>
      <c r="AD1223" s="221"/>
      <c r="AE1223" s="221"/>
      <c r="AF1223" s="221"/>
      <c r="AG1223" s="221"/>
      <c r="AH1223" s="221"/>
      <c r="AI1223" s="221"/>
      <c r="AN1223" s="221"/>
      <c r="AP1223" s="218"/>
    </row>
    <row r="1224" spans="1:42">
      <c r="A1224" s="221"/>
      <c r="B1224" s="221"/>
      <c r="C1224" s="221"/>
      <c r="D1224" s="221"/>
      <c r="E1224" s="221"/>
      <c r="F1224" s="221"/>
      <c r="G1224" s="221"/>
      <c r="H1224" s="221"/>
      <c r="I1224" s="221"/>
      <c r="J1224" s="221"/>
      <c r="K1224" s="221"/>
      <c r="L1224" s="221"/>
      <c r="M1224" s="221"/>
      <c r="N1224" s="243"/>
      <c r="O1224" s="221"/>
      <c r="P1224" s="221"/>
      <c r="Q1224" s="221"/>
      <c r="R1224" s="221"/>
      <c r="S1224" s="221"/>
      <c r="T1224" s="221"/>
      <c r="U1224" s="221"/>
      <c r="V1224" s="221"/>
      <c r="W1224" s="221"/>
      <c r="X1224" s="221"/>
      <c r="Y1224" s="221"/>
      <c r="Z1224" s="221"/>
      <c r="AA1224" s="221"/>
      <c r="AB1224" s="237"/>
      <c r="AC1224" s="221"/>
      <c r="AD1224" s="221"/>
      <c r="AE1224" s="221"/>
      <c r="AF1224" s="221"/>
      <c r="AG1224" s="221"/>
      <c r="AH1224" s="221"/>
      <c r="AI1224" s="221"/>
      <c r="AN1224" s="221"/>
      <c r="AP1224" s="218"/>
    </row>
    <row r="1225" spans="1:42">
      <c r="A1225" s="221"/>
      <c r="B1225" s="221"/>
      <c r="C1225" s="221"/>
      <c r="D1225" s="221"/>
      <c r="E1225" s="221"/>
      <c r="F1225" s="221"/>
      <c r="G1225" s="221"/>
      <c r="H1225" s="221"/>
      <c r="I1225" s="221"/>
      <c r="J1225" s="221"/>
      <c r="K1225" s="221"/>
      <c r="L1225" s="221"/>
      <c r="M1225" s="221"/>
      <c r="N1225" s="243"/>
      <c r="O1225" s="221"/>
      <c r="P1225" s="221"/>
      <c r="Q1225" s="221"/>
      <c r="R1225" s="221"/>
      <c r="S1225" s="221"/>
      <c r="T1225" s="221"/>
      <c r="U1225" s="221"/>
      <c r="V1225" s="221"/>
      <c r="W1225" s="221"/>
      <c r="X1225" s="221"/>
      <c r="Y1225" s="221"/>
      <c r="Z1225" s="221"/>
      <c r="AA1225" s="221"/>
      <c r="AB1225" s="237"/>
      <c r="AC1225" s="221"/>
      <c r="AD1225" s="221"/>
      <c r="AE1225" s="221"/>
      <c r="AF1225" s="221"/>
      <c r="AG1225" s="221"/>
      <c r="AH1225" s="221"/>
      <c r="AI1225" s="221"/>
      <c r="AN1225" s="221"/>
      <c r="AP1225" s="218"/>
    </row>
    <row r="1226" spans="1:42">
      <c r="A1226" s="221"/>
      <c r="B1226" s="221"/>
      <c r="C1226" s="221"/>
      <c r="D1226" s="221"/>
      <c r="E1226" s="221"/>
      <c r="F1226" s="221"/>
      <c r="G1226" s="221"/>
      <c r="H1226" s="221"/>
      <c r="I1226" s="221"/>
      <c r="J1226" s="221"/>
      <c r="K1226" s="221"/>
      <c r="L1226" s="221"/>
      <c r="M1226" s="221"/>
      <c r="N1226" s="243"/>
      <c r="O1226" s="221"/>
      <c r="P1226" s="221"/>
      <c r="Q1226" s="221"/>
      <c r="R1226" s="221"/>
      <c r="S1226" s="221"/>
      <c r="T1226" s="221"/>
      <c r="U1226" s="221"/>
      <c r="V1226" s="221"/>
      <c r="W1226" s="221"/>
      <c r="X1226" s="221"/>
      <c r="Y1226" s="221"/>
      <c r="Z1226" s="221"/>
      <c r="AA1226" s="221"/>
      <c r="AB1226" s="237"/>
      <c r="AC1226" s="221"/>
      <c r="AD1226" s="221"/>
      <c r="AE1226" s="221"/>
      <c r="AF1226" s="221"/>
      <c r="AG1226" s="221"/>
      <c r="AH1226" s="221"/>
      <c r="AI1226" s="221"/>
      <c r="AN1226" s="221"/>
      <c r="AP1226" s="218"/>
    </row>
    <row r="1227" spans="1:42">
      <c r="A1227" s="221"/>
      <c r="B1227" s="221"/>
      <c r="C1227" s="221"/>
      <c r="D1227" s="221"/>
      <c r="E1227" s="221"/>
      <c r="F1227" s="221"/>
      <c r="G1227" s="221"/>
      <c r="H1227" s="221"/>
      <c r="I1227" s="221"/>
      <c r="J1227" s="221"/>
      <c r="K1227" s="221"/>
      <c r="L1227" s="221"/>
      <c r="M1227" s="221"/>
      <c r="N1227" s="243"/>
      <c r="O1227" s="221"/>
      <c r="P1227" s="221"/>
      <c r="Q1227" s="221"/>
      <c r="R1227" s="221"/>
      <c r="S1227" s="221"/>
      <c r="T1227" s="221"/>
      <c r="U1227" s="221"/>
      <c r="V1227" s="221"/>
      <c r="W1227" s="221"/>
      <c r="X1227" s="221"/>
      <c r="Y1227" s="221"/>
      <c r="Z1227" s="221"/>
      <c r="AA1227" s="221"/>
      <c r="AB1227" s="237"/>
      <c r="AC1227" s="221"/>
      <c r="AD1227" s="221"/>
      <c r="AE1227" s="221"/>
      <c r="AF1227" s="221"/>
      <c r="AG1227" s="221"/>
      <c r="AH1227" s="221"/>
      <c r="AI1227" s="221"/>
      <c r="AN1227" s="221"/>
      <c r="AP1227" s="218"/>
    </row>
    <row r="1228" spans="1:42">
      <c r="A1228" s="221"/>
      <c r="B1228" s="221"/>
      <c r="C1228" s="221"/>
      <c r="D1228" s="221"/>
      <c r="E1228" s="221"/>
      <c r="F1228" s="221"/>
      <c r="G1228" s="221"/>
      <c r="H1228" s="221"/>
      <c r="I1228" s="221"/>
      <c r="J1228" s="221"/>
      <c r="K1228" s="221"/>
      <c r="L1228" s="221"/>
      <c r="M1228" s="221"/>
      <c r="N1228" s="243"/>
      <c r="O1228" s="221"/>
      <c r="P1228" s="221"/>
      <c r="Q1228" s="221"/>
      <c r="R1228" s="221"/>
      <c r="S1228" s="221"/>
      <c r="T1228" s="221"/>
      <c r="U1228" s="221"/>
      <c r="V1228" s="221"/>
      <c r="W1228" s="221"/>
      <c r="X1228" s="221"/>
      <c r="Y1228" s="221"/>
      <c r="Z1228" s="221"/>
      <c r="AA1228" s="221"/>
      <c r="AB1228" s="237"/>
      <c r="AC1228" s="221"/>
      <c r="AD1228" s="221"/>
      <c r="AE1228" s="221"/>
      <c r="AF1228" s="221"/>
      <c r="AG1228" s="221"/>
      <c r="AH1228" s="221"/>
      <c r="AI1228" s="221"/>
      <c r="AN1228" s="221"/>
      <c r="AP1228" s="218"/>
    </row>
    <row r="1229" spans="1:42">
      <c r="A1229" s="221"/>
      <c r="B1229" s="221"/>
      <c r="C1229" s="221"/>
      <c r="D1229" s="221"/>
      <c r="E1229" s="221"/>
      <c r="F1229" s="221"/>
      <c r="G1229" s="221"/>
      <c r="H1229" s="221"/>
      <c r="I1229" s="221"/>
      <c r="J1229" s="221"/>
      <c r="K1229" s="221"/>
      <c r="L1229" s="221"/>
      <c r="M1229" s="221"/>
      <c r="N1229" s="243"/>
      <c r="O1229" s="221"/>
      <c r="P1229" s="221"/>
      <c r="Q1229" s="221"/>
      <c r="R1229" s="221"/>
      <c r="S1229" s="221"/>
      <c r="T1229" s="221"/>
      <c r="U1229" s="221"/>
      <c r="V1229" s="221"/>
      <c r="W1229" s="221"/>
      <c r="X1229" s="221"/>
      <c r="Y1229" s="221"/>
      <c r="Z1229" s="221"/>
      <c r="AA1229" s="221"/>
      <c r="AB1229" s="237"/>
      <c r="AC1229" s="221"/>
      <c r="AD1229" s="221"/>
      <c r="AE1229" s="221"/>
      <c r="AF1229" s="221"/>
      <c r="AG1229" s="221"/>
      <c r="AH1229" s="221"/>
      <c r="AI1229" s="221"/>
      <c r="AN1229" s="221"/>
      <c r="AP1229" s="218"/>
    </row>
    <row r="1230" spans="1:42">
      <c r="A1230" s="221"/>
      <c r="B1230" s="221"/>
      <c r="C1230" s="221"/>
      <c r="D1230" s="221"/>
      <c r="E1230" s="221"/>
      <c r="F1230" s="221"/>
      <c r="G1230" s="221"/>
      <c r="H1230" s="221"/>
      <c r="I1230" s="221"/>
      <c r="J1230" s="221"/>
      <c r="K1230" s="221"/>
      <c r="L1230" s="221"/>
      <c r="M1230" s="221"/>
      <c r="N1230" s="243"/>
      <c r="O1230" s="221"/>
      <c r="P1230" s="221"/>
      <c r="Q1230" s="221"/>
      <c r="R1230" s="221"/>
      <c r="S1230" s="221"/>
      <c r="T1230" s="221"/>
      <c r="U1230" s="221"/>
      <c r="V1230" s="221"/>
      <c r="W1230" s="221"/>
      <c r="X1230" s="221"/>
      <c r="Y1230" s="221"/>
      <c r="Z1230" s="221"/>
      <c r="AA1230" s="221"/>
      <c r="AB1230" s="237"/>
      <c r="AC1230" s="221"/>
      <c r="AD1230" s="221"/>
      <c r="AE1230" s="221"/>
      <c r="AF1230" s="221"/>
      <c r="AG1230" s="221"/>
      <c r="AH1230" s="221"/>
      <c r="AI1230" s="221"/>
      <c r="AN1230" s="221"/>
      <c r="AP1230" s="218"/>
    </row>
    <row r="1231" spans="1:42">
      <c r="A1231" s="221"/>
      <c r="B1231" s="221"/>
      <c r="C1231" s="221"/>
      <c r="D1231" s="221"/>
      <c r="E1231" s="221"/>
      <c r="F1231" s="221"/>
      <c r="G1231" s="221"/>
      <c r="H1231" s="221"/>
      <c r="I1231" s="221"/>
      <c r="J1231" s="221"/>
      <c r="K1231" s="221"/>
      <c r="L1231" s="221"/>
      <c r="M1231" s="221"/>
      <c r="N1231" s="243"/>
      <c r="O1231" s="221"/>
      <c r="P1231" s="221"/>
      <c r="Q1231" s="221"/>
      <c r="R1231" s="221"/>
      <c r="S1231" s="221"/>
      <c r="T1231" s="221"/>
      <c r="U1231" s="221"/>
      <c r="V1231" s="221"/>
      <c r="W1231" s="221"/>
      <c r="X1231" s="221"/>
      <c r="Y1231" s="221"/>
      <c r="Z1231" s="221"/>
      <c r="AA1231" s="221"/>
      <c r="AB1231" s="237"/>
      <c r="AC1231" s="221"/>
      <c r="AD1231" s="221"/>
      <c r="AE1231" s="221"/>
      <c r="AF1231" s="221"/>
      <c r="AG1231" s="221"/>
      <c r="AH1231" s="221"/>
      <c r="AI1231" s="221"/>
      <c r="AN1231" s="221"/>
      <c r="AP1231" s="218"/>
    </row>
    <row r="1232" spans="1:42">
      <c r="A1232" s="221"/>
      <c r="B1232" s="221"/>
      <c r="C1232" s="221"/>
      <c r="D1232" s="221"/>
      <c r="E1232" s="221"/>
      <c r="F1232" s="221"/>
      <c r="G1232" s="221"/>
      <c r="H1232" s="221"/>
      <c r="I1232" s="221"/>
      <c r="J1232" s="221"/>
      <c r="K1232" s="221"/>
      <c r="L1232" s="221"/>
      <c r="M1232" s="221"/>
      <c r="N1232" s="243"/>
      <c r="O1232" s="221"/>
      <c r="P1232" s="221"/>
      <c r="Q1232" s="221"/>
      <c r="R1232" s="221"/>
      <c r="S1232" s="221"/>
      <c r="T1232" s="221"/>
      <c r="U1232" s="221"/>
      <c r="V1232" s="221"/>
      <c r="W1232" s="221"/>
      <c r="X1232" s="221"/>
      <c r="Y1232" s="221"/>
      <c r="Z1232" s="221"/>
      <c r="AA1232" s="221"/>
      <c r="AB1232" s="237"/>
      <c r="AC1232" s="221"/>
      <c r="AD1232" s="221"/>
      <c r="AE1232" s="221"/>
      <c r="AF1232" s="221"/>
      <c r="AG1232" s="221"/>
      <c r="AH1232" s="221"/>
      <c r="AI1232" s="221"/>
      <c r="AN1232" s="221"/>
      <c r="AP1232" s="218"/>
    </row>
    <row r="1233" spans="1:42">
      <c r="A1233" s="221"/>
      <c r="B1233" s="221"/>
      <c r="C1233" s="221"/>
      <c r="D1233" s="221"/>
      <c r="E1233" s="221"/>
      <c r="F1233" s="221"/>
      <c r="G1233" s="221"/>
      <c r="H1233" s="221"/>
      <c r="I1233" s="221"/>
      <c r="J1233" s="221"/>
      <c r="K1233" s="221"/>
      <c r="L1233" s="221"/>
      <c r="M1233" s="221"/>
      <c r="N1233" s="243"/>
      <c r="O1233" s="221"/>
      <c r="P1233" s="221"/>
      <c r="Q1233" s="221"/>
      <c r="R1233" s="221"/>
      <c r="S1233" s="221"/>
      <c r="T1233" s="221"/>
      <c r="U1233" s="221"/>
      <c r="V1233" s="221"/>
      <c r="W1233" s="221"/>
      <c r="X1233" s="221"/>
      <c r="Y1233" s="221"/>
      <c r="Z1233" s="221"/>
      <c r="AA1233" s="221"/>
      <c r="AB1233" s="237"/>
      <c r="AC1233" s="221"/>
      <c r="AD1233" s="221"/>
      <c r="AE1233" s="221"/>
      <c r="AF1233" s="221"/>
      <c r="AG1233" s="221"/>
      <c r="AH1233" s="221"/>
      <c r="AI1233" s="221"/>
      <c r="AN1233" s="221"/>
      <c r="AP1233" s="218"/>
    </row>
    <row r="1234" spans="1:42">
      <c r="A1234" s="221"/>
      <c r="B1234" s="221"/>
      <c r="C1234" s="221"/>
      <c r="D1234" s="221"/>
      <c r="E1234" s="221"/>
      <c r="F1234" s="221"/>
      <c r="G1234" s="221"/>
      <c r="H1234" s="221"/>
      <c r="I1234" s="221"/>
      <c r="J1234" s="221"/>
      <c r="K1234" s="221"/>
      <c r="L1234" s="221"/>
      <c r="M1234" s="221"/>
      <c r="N1234" s="243"/>
      <c r="O1234" s="221"/>
      <c r="P1234" s="221"/>
      <c r="Q1234" s="221"/>
      <c r="R1234" s="221"/>
      <c r="S1234" s="221"/>
      <c r="T1234" s="221"/>
      <c r="U1234" s="221"/>
      <c r="V1234" s="221"/>
      <c r="W1234" s="221"/>
      <c r="X1234" s="221"/>
      <c r="Y1234" s="221"/>
      <c r="Z1234" s="221"/>
      <c r="AA1234" s="221"/>
      <c r="AB1234" s="237"/>
      <c r="AC1234" s="221"/>
      <c r="AD1234" s="221"/>
      <c r="AE1234" s="221"/>
      <c r="AF1234" s="221"/>
      <c r="AG1234" s="221"/>
      <c r="AH1234" s="221"/>
      <c r="AI1234" s="221"/>
      <c r="AN1234" s="221"/>
      <c r="AP1234" s="218"/>
    </row>
    <row r="1235" spans="1:42">
      <c r="A1235" s="221"/>
      <c r="B1235" s="221"/>
      <c r="C1235" s="221"/>
      <c r="D1235" s="221"/>
      <c r="E1235" s="221"/>
      <c r="F1235" s="221"/>
      <c r="G1235" s="221"/>
      <c r="H1235" s="221"/>
      <c r="I1235" s="221"/>
      <c r="J1235" s="221"/>
      <c r="K1235" s="221"/>
      <c r="L1235" s="221"/>
      <c r="M1235" s="221"/>
      <c r="N1235" s="243"/>
      <c r="O1235" s="221"/>
      <c r="P1235" s="221"/>
      <c r="Q1235" s="221"/>
      <c r="R1235" s="221"/>
      <c r="S1235" s="221"/>
      <c r="T1235" s="221"/>
      <c r="U1235" s="221"/>
      <c r="V1235" s="221"/>
      <c r="W1235" s="221"/>
      <c r="X1235" s="221"/>
      <c r="Y1235" s="221"/>
      <c r="Z1235" s="221"/>
      <c r="AA1235" s="221"/>
      <c r="AB1235" s="237"/>
      <c r="AC1235" s="221"/>
      <c r="AD1235" s="221"/>
      <c r="AE1235" s="221"/>
      <c r="AF1235" s="221"/>
      <c r="AG1235" s="221"/>
      <c r="AH1235" s="221"/>
      <c r="AI1235" s="221"/>
      <c r="AN1235" s="221"/>
      <c r="AP1235" s="218"/>
    </row>
    <row r="1236" spans="1:42">
      <c r="A1236" s="221"/>
      <c r="B1236" s="221"/>
      <c r="C1236" s="221"/>
      <c r="D1236" s="221"/>
      <c r="E1236" s="221"/>
      <c r="F1236" s="221"/>
      <c r="G1236" s="221"/>
      <c r="H1236" s="221"/>
      <c r="I1236" s="221"/>
      <c r="J1236" s="221"/>
      <c r="K1236" s="221"/>
      <c r="L1236" s="221"/>
      <c r="M1236" s="221"/>
      <c r="N1236" s="243"/>
      <c r="O1236" s="221"/>
      <c r="P1236" s="221"/>
      <c r="Q1236" s="221"/>
      <c r="R1236" s="221"/>
      <c r="S1236" s="221"/>
      <c r="T1236" s="221"/>
      <c r="U1236" s="221"/>
      <c r="V1236" s="221"/>
      <c r="W1236" s="221"/>
      <c r="X1236" s="221"/>
      <c r="Y1236" s="221"/>
      <c r="Z1236" s="221"/>
      <c r="AA1236" s="221"/>
      <c r="AB1236" s="237"/>
      <c r="AC1236" s="221"/>
      <c r="AD1236" s="221"/>
      <c r="AE1236" s="221"/>
      <c r="AF1236" s="221"/>
      <c r="AG1236" s="221"/>
      <c r="AH1236" s="221"/>
      <c r="AI1236" s="221"/>
      <c r="AN1236" s="221"/>
      <c r="AP1236" s="218"/>
    </row>
    <row r="1237" spans="1:42">
      <c r="A1237" s="221"/>
      <c r="B1237" s="221"/>
      <c r="C1237" s="221"/>
      <c r="D1237" s="221"/>
      <c r="E1237" s="221"/>
      <c r="F1237" s="221"/>
      <c r="G1237" s="221"/>
      <c r="H1237" s="221"/>
      <c r="I1237" s="221"/>
      <c r="J1237" s="221"/>
      <c r="K1237" s="221"/>
      <c r="L1237" s="221"/>
      <c r="M1237" s="221"/>
      <c r="N1237" s="243"/>
      <c r="O1237" s="221"/>
      <c r="P1237" s="221"/>
      <c r="Q1237" s="221"/>
      <c r="R1237" s="221"/>
      <c r="S1237" s="221"/>
      <c r="T1237" s="221"/>
      <c r="U1237" s="221"/>
      <c r="V1237" s="221"/>
      <c r="W1237" s="221"/>
      <c r="X1237" s="221"/>
      <c r="Y1237" s="221"/>
      <c r="Z1237" s="221"/>
      <c r="AA1237" s="221"/>
      <c r="AB1237" s="237"/>
      <c r="AC1237" s="221"/>
      <c r="AD1237" s="221"/>
      <c r="AE1237" s="221"/>
      <c r="AF1237" s="221"/>
      <c r="AG1237" s="221"/>
      <c r="AH1237" s="221"/>
      <c r="AI1237" s="221"/>
      <c r="AN1237" s="221"/>
      <c r="AP1237" s="218"/>
    </row>
    <row r="1238" spans="1:42">
      <c r="A1238" s="221"/>
      <c r="B1238" s="221"/>
      <c r="C1238" s="221"/>
      <c r="D1238" s="221"/>
      <c r="E1238" s="221"/>
      <c r="F1238" s="221"/>
      <c r="G1238" s="221"/>
      <c r="H1238" s="221"/>
      <c r="I1238" s="221"/>
      <c r="J1238" s="221"/>
      <c r="K1238" s="221"/>
      <c r="L1238" s="221"/>
      <c r="M1238" s="221"/>
      <c r="N1238" s="243"/>
      <c r="O1238" s="221"/>
      <c r="P1238" s="221"/>
      <c r="Q1238" s="221"/>
      <c r="R1238" s="221"/>
      <c r="S1238" s="221"/>
      <c r="T1238" s="221"/>
      <c r="U1238" s="221"/>
      <c r="V1238" s="221"/>
      <c r="W1238" s="221"/>
      <c r="X1238" s="221"/>
      <c r="Y1238" s="221"/>
      <c r="Z1238" s="221"/>
      <c r="AA1238" s="221"/>
      <c r="AB1238" s="237"/>
      <c r="AC1238" s="221"/>
      <c r="AD1238" s="221"/>
      <c r="AE1238" s="221"/>
      <c r="AF1238" s="221"/>
      <c r="AG1238" s="221"/>
      <c r="AH1238" s="221"/>
      <c r="AI1238" s="221"/>
      <c r="AN1238" s="221"/>
      <c r="AP1238" s="218"/>
    </row>
    <row r="1239" spans="1:42">
      <c r="A1239" s="221"/>
      <c r="B1239" s="221"/>
      <c r="C1239" s="221"/>
      <c r="D1239" s="221"/>
      <c r="E1239" s="221"/>
      <c r="F1239" s="221"/>
      <c r="G1239" s="221"/>
      <c r="H1239" s="221"/>
      <c r="I1239" s="221"/>
      <c r="J1239" s="221"/>
      <c r="K1239" s="221"/>
      <c r="L1239" s="221"/>
      <c r="M1239" s="221"/>
      <c r="N1239" s="243"/>
      <c r="O1239" s="221"/>
      <c r="P1239" s="221"/>
      <c r="Q1239" s="221"/>
      <c r="R1239" s="221"/>
      <c r="S1239" s="221"/>
      <c r="T1239" s="221"/>
      <c r="U1239" s="221"/>
      <c r="V1239" s="221"/>
      <c r="W1239" s="221"/>
      <c r="X1239" s="221"/>
      <c r="Y1239" s="221"/>
      <c r="Z1239" s="221"/>
      <c r="AA1239" s="221"/>
      <c r="AB1239" s="237"/>
      <c r="AC1239" s="221"/>
      <c r="AD1239" s="221"/>
      <c r="AE1239" s="221"/>
      <c r="AF1239" s="221"/>
      <c r="AG1239" s="221"/>
      <c r="AH1239" s="221"/>
      <c r="AI1239" s="221"/>
      <c r="AN1239" s="221"/>
      <c r="AP1239" s="218"/>
    </row>
    <row r="1240" spans="1:42">
      <c r="A1240" s="221"/>
      <c r="B1240" s="221"/>
      <c r="C1240" s="221"/>
      <c r="D1240" s="221"/>
      <c r="E1240" s="221"/>
      <c r="F1240" s="221"/>
      <c r="G1240" s="221"/>
      <c r="H1240" s="221"/>
      <c r="I1240" s="221"/>
      <c r="J1240" s="221"/>
      <c r="K1240" s="221"/>
      <c r="L1240" s="221"/>
      <c r="M1240" s="221"/>
      <c r="N1240" s="243"/>
      <c r="O1240" s="221"/>
      <c r="P1240" s="221"/>
      <c r="Q1240" s="221"/>
      <c r="R1240" s="221"/>
      <c r="S1240" s="221"/>
      <c r="T1240" s="221"/>
      <c r="U1240" s="221"/>
      <c r="V1240" s="221"/>
      <c r="W1240" s="221"/>
      <c r="X1240" s="221"/>
      <c r="Y1240" s="221"/>
      <c r="Z1240" s="221"/>
      <c r="AA1240" s="221"/>
      <c r="AB1240" s="237"/>
      <c r="AC1240" s="221"/>
      <c r="AD1240" s="221"/>
      <c r="AE1240" s="221"/>
      <c r="AF1240" s="221"/>
      <c r="AG1240" s="221"/>
      <c r="AH1240" s="221"/>
      <c r="AI1240" s="221"/>
      <c r="AN1240" s="221"/>
      <c r="AP1240" s="218"/>
    </row>
    <row r="1241" spans="1:42">
      <c r="A1241" s="221"/>
      <c r="B1241" s="221"/>
      <c r="C1241" s="221"/>
      <c r="D1241" s="221"/>
      <c r="E1241" s="221"/>
      <c r="F1241" s="221"/>
      <c r="G1241" s="221"/>
      <c r="H1241" s="221"/>
      <c r="I1241" s="221"/>
      <c r="J1241" s="221"/>
      <c r="K1241" s="221"/>
      <c r="L1241" s="221"/>
      <c r="M1241" s="221"/>
      <c r="N1241" s="243"/>
      <c r="O1241" s="221"/>
      <c r="P1241" s="221"/>
      <c r="Q1241" s="221"/>
      <c r="R1241" s="221"/>
      <c r="S1241" s="221"/>
      <c r="T1241" s="221"/>
      <c r="U1241" s="221"/>
      <c r="V1241" s="221"/>
      <c r="W1241" s="221"/>
      <c r="X1241" s="221"/>
      <c r="Y1241" s="221"/>
      <c r="Z1241" s="221"/>
      <c r="AA1241" s="221"/>
      <c r="AB1241" s="237"/>
      <c r="AC1241" s="221"/>
      <c r="AD1241" s="221"/>
      <c r="AE1241" s="221"/>
      <c r="AF1241" s="221"/>
      <c r="AG1241" s="221"/>
      <c r="AH1241" s="221"/>
      <c r="AI1241" s="221"/>
      <c r="AN1241" s="221"/>
      <c r="AP1241" s="218"/>
    </row>
    <row r="1242" spans="1:42">
      <c r="A1242" s="221"/>
      <c r="B1242" s="221"/>
      <c r="C1242" s="221"/>
      <c r="D1242" s="221"/>
      <c r="E1242" s="221"/>
      <c r="F1242" s="221"/>
      <c r="G1242" s="221"/>
      <c r="H1242" s="221"/>
      <c r="I1242" s="221"/>
      <c r="J1242" s="221"/>
      <c r="K1242" s="221"/>
      <c r="L1242" s="221"/>
      <c r="M1242" s="221"/>
      <c r="N1242" s="243"/>
      <c r="O1242" s="221"/>
      <c r="P1242" s="221"/>
      <c r="Q1242" s="221"/>
      <c r="R1242" s="221"/>
      <c r="S1242" s="221"/>
      <c r="T1242" s="221"/>
      <c r="U1242" s="221"/>
      <c r="V1242" s="221"/>
      <c r="W1242" s="221"/>
      <c r="X1242" s="221"/>
      <c r="Y1242" s="221"/>
      <c r="Z1242" s="221"/>
      <c r="AA1242" s="221"/>
      <c r="AB1242" s="237"/>
      <c r="AC1242" s="221"/>
      <c r="AD1242" s="221"/>
      <c r="AE1242" s="221"/>
      <c r="AF1242" s="221"/>
      <c r="AG1242" s="221"/>
      <c r="AH1242" s="221"/>
      <c r="AI1242" s="221"/>
      <c r="AN1242" s="221"/>
      <c r="AP1242" s="218"/>
    </row>
    <row r="1243" spans="1:42">
      <c r="A1243" s="221"/>
      <c r="B1243" s="221"/>
      <c r="C1243" s="221"/>
      <c r="D1243" s="221"/>
      <c r="E1243" s="221"/>
      <c r="F1243" s="221"/>
      <c r="G1243" s="221"/>
      <c r="H1243" s="221"/>
      <c r="I1243" s="221"/>
      <c r="J1243" s="221"/>
      <c r="K1243" s="221"/>
      <c r="L1243" s="221"/>
      <c r="M1243" s="221"/>
      <c r="N1243" s="243"/>
      <c r="O1243" s="221"/>
      <c r="P1243" s="221"/>
      <c r="Q1243" s="221"/>
      <c r="R1243" s="221"/>
      <c r="S1243" s="221"/>
      <c r="T1243" s="221"/>
      <c r="U1243" s="221"/>
      <c r="V1243" s="221"/>
      <c r="W1243" s="221"/>
      <c r="X1243" s="221"/>
      <c r="Y1243" s="221"/>
      <c r="Z1243" s="221"/>
      <c r="AA1243" s="221"/>
      <c r="AB1243" s="237"/>
      <c r="AC1243" s="221"/>
      <c r="AD1243" s="221"/>
      <c r="AE1243" s="221"/>
      <c r="AF1243" s="221"/>
      <c r="AG1243" s="221"/>
      <c r="AH1243" s="221"/>
      <c r="AI1243" s="221"/>
      <c r="AN1243" s="221"/>
      <c r="AP1243" s="218"/>
    </row>
    <row r="1244" spans="1:42">
      <c r="A1244" s="221"/>
      <c r="B1244" s="221"/>
      <c r="C1244" s="221"/>
      <c r="D1244" s="221"/>
      <c r="E1244" s="221"/>
      <c r="F1244" s="221"/>
      <c r="G1244" s="221"/>
      <c r="H1244" s="221"/>
      <c r="I1244" s="221"/>
      <c r="J1244" s="221"/>
      <c r="K1244" s="221"/>
      <c r="L1244" s="221"/>
      <c r="M1244" s="221"/>
      <c r="N1244" s="243"/>
      <c r="O1244" s="221"/>
      <c r="P1244" s="221"/>
      <c r="Q1244" s="221"/>
      <c r="R1244" s="221"/>
      <c r="S1244" s="221"/>
      <c r="T1244" s="221"/>
      <c r="U1244" s="221"/>
      <c r="V1244" s="221"/>
      <c r="W1244" s="221"/>
      <c r="X1244" s="221"/>
      <c r="Y1244" s="221"/>
      <c r="Z1244" s="221"/>
      <c r="AA1244" s="221"/>
      <c r="AB1244" s="237"/>
      <c r="AC1244" s="221"/>
      <c r="AD1244" s="221"/>
      <c r="AE1244" s="221"/>
      <c r="AF1244" s="221"/>
      <c r="AG1244" s="221"/>
      <c r="AH1244" s="221"/>
      <c r="AI1244" s="221"/>
      <c r="AN1244" s="221"/>
      <c r="AP1244" s="218"/>
    </row>
    <row r="1245" spans="1:42">
      <c r="A1245" s="221"/>
      <c r="B1245" s="221"/>
      <c r="C1245" s="221"/>
      <c r="D1245" s="221"/>
      <c r="E1245" s="221"/>
      <c r="F1245" s="221"/>
      <c r="G1245" s="221"/>
      <c r="H1245" s="221"/>
      <c r="I1245" s="221"/>
      <c r="J1245" s="221"/>
      <c r="K1245" s="221"/>
      <c r="L1245" s="221"/>
      <c r="M1245" s="221"/>
      <c r="N1245" s="243"/>
      <c r="O1245" s="221"/>
      <c r="P1245" s="221"/>
      <c r="Q1245" s="221"/>
      <c r="R1245" s="221"/>
      <c r="S1245" s="221"/>
      <c r="T1245" s="221"/>
      <c r="U1245" s="221"/>
      <c r="V1245" s="221"/>
      <c r="W1245" s="221"/>
      <c r="X1245" s="221"/>
      <c r="Y1245" s="221"/>
      <c r="Z1245" s="221"/>
      <c r="AA1245" s="221"/>
      <c r="AB1245" s="237"/>
      <c r="AC1245" s="221"/>
      <c r="AD1245" s="221"/>
      <c r="AE1245" s="221"/>
      <c r="AF1245" s="221"/>
      <c r="AG1245" s="221"/>
      <c r="AH1245" s="221"/>
      <c r="AI1245" s="221"/>
      <c r="AN1245" s="221"/>
      <c r="AP1245" s="218"/>
    </row>
    <row r="1246" spans="1:42">
      <c r="A1246" s="221"/>
      <c r="B1246" s="221"/>
      <c r="C1246" s="221"/>
      <c r="D1246" s="221"/>
      <c r="E1246" s="221"/>
      <c r="F1246" s="221"/>
      <c r="G1246" s="221"/>
      <c r="H1246" s="221"/>
      <c r="I1246" s="221"/>
      <c r="J1246" s="221"/>
      <c r="K1246" s="221"/>
      <c r="L1246" s="221"/>
      <c r="M1246" s="221"/>
      <c r="N1246" s="243"/>
      <c r="O1246" s="221"/>
      <c r="P1246" s="221"/>
      <c r="Q1246" s="221"/>
      <c r="R1246" s="221"/>
      <c r="S1246" s="221"/>
      <c r="T1246" s="221"/>
      <c r="U1246" s="221"/>
      <c r="V1246" s="221"/>
      <c r="W1246" s="221"/>
      <c r="X1246" s="221"/>
      <c r="Y1246" s="221"/>
      <c r="Z1246" s="221"/>
      <c r="AA1246" s="221"/>
      <c r="AB1246" s="237"/>
      <c r="AC1246" s="221"/>
      <c r="AD1246" s="221"/>
      <c r="AE1246" s="221"/>
      <c r="AF1246" s="221"/>
      <c r="AG1246" s="221"/>
      <c r="AH1246" s="221"/>
      <c r="AI1246" s="221"/>
      <c r="AN1246" s="221"/>
      <c r="AP1246" s="218"/>
    </row>
    <row r="1247" spans="1:42">
      <c r="A1247" s="221"/>
      <c r="B1247" s="221"/>
      <c r="C1247" s="221"/>
      <c r="D1247" s="221"/>
      <c r="E1247" s="221"/>
      <c r="F1247" s="221"/>
      <c r="G1247" s="221"/>
      <c r="H1247" s="221"/>
      <c r="I1247" s="221"/>
      <c r="J1247" s="221"/>
      <c r="K1247" s="221"/>
      <c r="L1247" s="221"/>
      <c r="M1247" s="221"/>
      <c r="N1247" s="243"/>
      <c r="O1247" s="221"/>
      <c r="P1247" s="221"/>
      <c r="Q1247" s="221"/>
      <c r="R1247" s="221"/>
      <c r="S1247" s="221"/>
      <c r="T1247" s="221"/>
      <c r="U1247" s="221"/>
      <c r="V1247" s="221"/>
      <c r="W1247" s="221"/>
      <c r="X1247" s="221"/>
      <c r="Y1247" s="221"/>
      <c r="Z1247" s="221"/>
      <c r="AA1247" s="221"/>
      <c r="AB1247" s="237"/>
      <c r="AC1247" s="221"/>
      <c r="AD1247" s="221"/>
      <c r="AE1247" s="221"/>
      <c r="AF1247" s="221"/>
      <c r="AG1247" s="221"/>
      <c r="AH1247" s="221"/>
      <c r="AI1247" s="221"/>
      <c r="AN1247" s="221"/>
      <c r="AP1247" s="218"/>
    </row>
    <row r="1248" spans="1:42">
      <c r="A1248" s="221"/>
      <c r="B1248" s="221"/>
      <c r="C1248" s="221"/>
      <c r="D1248" s="221"/>
      <c r="E1248" s="221"/>
      <c r="F1248" s="221"/>
      <c r="G1248" s="221"/>
      <c r="H1248" s="221"/>
      <c r="I1248" s="221"/>
      <c r="J1248" s="221"/>
      <c r="K1248" s="221"/>
      <c r="L1248" s="221"/>
      <c r="M1248" s="221"/>
      <c r="N1248" s="243"/>
      <c r="O1248" s="221"/>
      <c r="P1248" s="221"/>
      <c r="Q1248" s="221"/>
      <c r="R1248" s="221"/>
      <c r="S1248" s="221"/>
      <c r="T1248" s="221"/>
      <c r="U1248" s="221"/>
      <c r="V1248" s="221"/>
      <c r="W1248" s="221"/>
      <c r="X1248" s="221"/>
      <c r="Y1248" s="221"/>
      <c r="Z1248" s="221"/>
      <c r="AA1248" s="221"/>
      <c r="AB1248" s="237"/>
      <c r="AC1248" s="221"/>
      <c r="AD1248" s="221"/>
      <c r="AE1248" s="221"/>
      <c r="AF1248" s="221"/>
      <c r="AG1248" s="221"/>
      <c r="AH1248" s="221"/>
      <c r="AI1248" s="221"/>
      <c r="AN1248" s="221"/>
      <c r="AP1248" s="218"/>
    </row>
    <row r="1249" spans="1:42">
      <c r="A1249" s="221"/>
      <c r="B1249" s="221"/>
      <c r="C1249" s="221"/>
      <c r="D1249" s="221"/>
      <c r="E1249" s="221"/>
      <c r="F1249" s="221"/>
      <c r="G1249" s="221"/>
      <c r="H1249" s="221"/>
      <c r="I1249" s="221"/>
      <c r="J1249" s="221"/>
      <c r="K1249" s="221"/>
      <c r="L1249" s="221"/>
      <c r="M1249" s="221"/>
      <c r="N1249" s="243"/>
      <c r="O1249" s="221"/>
      <c r="P1249" s="221"/>
      <c r="Q1249" s="221"/>
      <c r="R1249" s="221"/>
      <c r="S1249" s="221"/>
      <c r="T1249" s="221"/>
      <c r="U1249" s="221"/>
      <c r="V1249" s="221"/>
      <c r="W1249" s="221"/>
      <c r="X1249" s="221"/>
      <c r="Y1249" s="221"/>
      <c r="Z1249" s="221"/>
      <c r="AA1249" s="221"/>
      <c r="AB1249" s="237"/>
      <c r="AC1249" s="221"/>
      <c r="AD1249" s="221"/>
      <c r="AE1249" s="221"/>
      <c r="AF1249" s="221"/>
      <c r="AG1249" s="221"/>
      <c r="AH1249" s="221"/>
      <c r="AI1249" s="221"/>
      <c r="AN1249" s="221"/>
      <c r="AP1249" s="218"/>
    </row>
    <row r="1250" spans="1:42">
      <c r="A1250" s="221"/>
      <c r="B1250" s="221"/>
      <c r="C1250" s="221"/>
      <c r="D1250" s="221"/>
      <c r="E1250" s="221"/>
      <c r="F1250" s="221"/>
      <c r="G1250" s="221"/>
      <c r="H1250" s="221"/>
      <c r="I1250" s="221"/>
      <c r="J1250" s="221"/>
      <c r="K1250" s="221"/>
      <c r="L1250" s="221"/>
      <c r="M1250" s="221"/>
      <c r="N1250" s="243"/>
      <c r="O1250" s="221"/>
      <c r="P1250" s="221"/>
      <c r="Q1250" s="221"/>
      <c r="R1250" s="221"/>
      <c r="S1250" s="221"/>
      <c r="T1250" s="221"/>
      <c r="U1250" s="221"/>
      <c r="V1250" s="221"/>
      <c r="W1250" s="221"/>
      <c r="X1250" s="221"/>
      <c r="Y1250" s="221"/>
      <c r="Z1250" s="221"/>
      <c r="AA1250" s="221"/>
      <c r="AB1250" s="237"/>
      <c r="AC1250" s="221"/>
      <c r="AD1250" s="221"/>
      <c r="AE1250" s="221"/>
      <c r="AF1250" s="221"/>
      <c r="AG1250" s="221"/>
      <c r="AH1250" s="221"/>
      <c r="AI1250" s="221"/>
      <c r="AN1250" s="221"/>
      <c r="AP1250" s="218"/>
    </row>
    <row r="1251" spans="1:42">
      <c r="A1251" s="221"/>
      <c r="B1251" s="221"/>
      <c r="C1251" s="221"/>
      <c r="D1251" s="221"/>
      <c r="E1251" s="221"/>
      <c r="F1251" s="221"/>
      <c r="G1251" s="221"/>
      <c r="H1251" s="221"/>
      <c r="I1251" s="221"/>
      <c r="J1251" s="221"/>
      <c r="K1251" s="221"/>
      <c r="L1251" s="221"/>
      <c r="M1251" s="221"/>
      <c r="N1251" s="243"/>
      <c r="O1251" s="221"/>
      <c r="P1251" s="221"/>
      <c r="Q1251" s="221"/>
      <c r="R1251" s="221"/>
      <c r="S1251" s="221"/>
      <c r="T1251" s="221"/>
      <c r="U1251" s="221"/>
      <c r="V1251" s="221"/>
      <c r="W1251" s="221"/>
      <c r="X1251" s="221"/>
      <c r="Y1251" s="221"/>
      <c r="Z1251" s="221"/>
      <c r="AA1251" s="221"/>
      <c r="AB1251" s="237"/>
      <c r="AC1251" s="221"/>
      <c r="AD1251" s="221"/>
      <c r="AE1251" s="221"/>
      <c r="AF1251" s="221"/>
      <c r="AG1251" s="221"/>
      <c r="AH1251" s="221"/>
      <c r="AI1251" s="221"/>
      <c r="AN1251" s="221"/>
      <c r="AP1251" s="218"/>
    </row>
    <row r="1252" spans="1:42">
      <c r="A1252" s="221"/>
      <c r="B1252" s="221"/>
      <c r="C1252" s="221"/>
      <c r="D1252" s="221"/>
      <c r="E1252" s="221"/>
      <c r="F1252" s="221"/>
      <c r="G1252" s="221"/>
      <c r="H1252" s="221"/>
      <c r="I1252" s="221"/>
      <c r="J1252" s="221"/>
      <c r="K1252" s="221"/>
      <c r="L1252" s="221"/>
      <c r="M1252" s="221"/>
      <c r="N1252" s="243"/>
      <c r="O1252" s="221"/>
      <c r="P1252" s="221"/>
      <c r="Q1252" s="221"/>
      <c r="R1252" s="221"/>
      <c r="S1252" s="221"/>
      <c r="T1252" s="221"/>
      <c r="U1252" s="221"/>
      <c r="V1252" s="221"/>
      <c r="W1252" s="221"/>
      <c r="X1252" s="221"/>
      <c r="Y1252" s="221"/>
      <c r="Z1252" s="221"/>
      <c r="AA1252" s="221"/>
      <c r="AB1252" s="237"/>
      <c r="AC1252" s="221"/>
      <c r="AD1252" s="221"/>
      <c r="AE1252" s="221"/>
      <c r="AF1252" s="221"/>
      <c r="AG1252" s="221"/>
      <c r="AH1252" s="221"/>
      <c r="AI1252" s="221"/>
      <c r="AN1252" s="221"/>
      <c r="AP1252" s="218"/>
    </row>
    <row r="1253" spans="1:42">
      <c r="A1253" s="221"/>
      <c r="B1253" s="221"/>
      <c r="C1253" s="221"/>
      <c r="D1253" s="221"/>
      <c r="E1253" s="221"/>
      <c r="F1253" s="221"/>
      <c r="G1253" s="221"/>
      <c r="H1253" s="221"/>
      <c r="I1253" s="221"/>
      <c r="J1253" s="221"/>
      <c r="K1253" s="221"/>
      <c r="L1253" s="221"/>
      <c r="M1253" s="221"/>
      <c r="N1253" s="243"/>
      <c r="O1253" s="221"/>
      <c r="P1253" s="221"/>
      <c r="Q1253" s="221"/>
      <c r="R1253" s="221"/>
      <c r="S1253" s="221"/>
      <c r="T1253" s="221"/>
      <c r="U1253" s="221"/>
      <c r="V1253" s="221"/>
      <c r="W1253" s="221"/>
      <c r="X1253" s="221"/>
      <c r="Y1253" s="221"/>
      <c r="Z1253" s="221"/>
      <c r="AA1253" s="221"/>
      <c r="AB1253" s="237"/>
      <c r="AC1253" s="221"/>
      <c r="AD1253" s="221"/>
      <c r="AE1253" s="221"/>
      <c r="AF1253" s="221"/>
      <c r="AG1253" s="221"/>
      <c r="AH1253" s="221"/>
      <c r="AI1253" s="221"/>
      <c r="AN1253" s="221"/>
      <c r="AP1253" s="218"/>
    </row>
    <row r="1254" spans="1:42">
      <c r="A1254" s="221"/>
      <c r="B1254" s="221"/>
      <c r="C1254" s="221"/>
      <c r="D1254" s="221"/>
      <c r="E1254" s="221"/>
      <c r="F1254" s="221"/>
      <c r="G1254" s="221"/>
      <c r="H1254" s="221"/>
      <c r="I1254" s="221"/>
      <c r="J1254" s="221"/>
      <c r="K1254" s="221"/>
      <c r="L1254" s="221"/>
      <c r="M1254" s="221"/>
      <c r="N1254" s="243"/>
      <c r="O1254" s="221"/>
      <c r="P1254" s="221"/>
      <c r="Q1254" s="221"/>
      <c r="R1254" s="221"/>
      <c r="S1254" s="221"/>
      <c r="T1254" s="221"/>
      <c r="U1254" s="221"/>
      <c r="V1254" s="221"/>
      <c r="W1254" s="221"/>
      <c r="X1254" s="221"/>
      <c r="Y1254" s="221"/>
      <c r="Z1254" s="221"/>
      <c r="AA1254" s="221"/>
      <c r="AB1254" s="237"/>
      <c r="AC1254" s="221"/>
      <c r="AD1254" s="221"/>
      <c r="AE1254" s="221"/>
      <c r="AF1254" s="221"/>
      <c r="AG1254" s="221"/>
      <c r="AH1254" s="221"/>
      <c r="AI1254" s="221"/>
      <c r="AN1254" s="221"/>
      <c r="AP1254" s="218"/>
    </row>
    <row r="1255" spans="1:42">
      <c r="A1255" s="221"/>
      <c r="B1255" s="221"/>
      <c r="C1255" s="221"/>
      <c r="D1255" s="221"/>
      <c r="E1255" s="221"/>
      <c r="F1255" s="221"/>
      <c r="G1255" s="221"/>
      <c r="H1255" s="221"/>
      <c r="I1255" s="221"/>
      <c r="J1255" s="221"/>
      <c r="K1255" s="221"/>
      <c r="L1255" s="221"/>
      <c r="M1255" s="221"/>
      <c r="N1255" s="243"/>
      <c r="O1255" s="221"/>
      <c r="P1255" s="221"/>
      <c r="Q1255" s="221"/>
      <c r="R1255" s="221"/>
      <c r="S1255" s="221"/>
      <c r="T1255" s="221"/>
      <c r="U1255" s="221"/>
      <c r="V1255" s="221"/>
      <c r="W1255" s="221"/>
      <c r="X1255" s="221"/>
      <c r="Y1255" s="221"/>
      <c r="Z1255" s="221"/>
      <c r="AA1255" s="221"/>
      <c r="AB1255" s="237"/>
      <c r="AC1255" s="221"/>
      <c r="AD1255" s="221"/>
      <c r="AE1255" s="221"/>
      <c r="AF1255" s="221"/>
      <c r="AG1255" s="221"/>
      <c r="AH1255" s="221"/>
      <c r="AI1255" s="221"/>
      <c r="AN1255" s="221"/>
      <c r="AP1255" s="218"/>
    </row>
    <row r="1256" spans="1:42">
      <c r="A1256" s="221"/>
      <c r="B1256" s="221"/>
      <c r="C1256" s="221"/>
      <c r="D1256" s="221"/>
      <c r="E1256" s="221"/>
      <c r="F1256" s="221"/>
      <c r="G1256" s="221"/>
      <c r="H1256" s="221"/>
      <c r="I1256" s="221"/>
      <c r="J1256" s="221"/>
      <c r="K1256" s="221"/>
      <c r="L1256" s="221"/>
      <c r="M1256" s="221"/>
      <c r="N1256" s="243"/>
      <c r="O1256" s="221"/>
      <c r="P1256" s="221"/>
      <c r="Q1256" s="221"/>
      <c r="R1256" s="221"/>
      <c r="S1256" s="221"/>
      <c r="T1256" s="221"/>
      <c r="U1256" s="221"/>
      <c r="V1256" s="221"/>
      <c r="W1256" s="221"/>
      <c r="X1256" s="221"/>
      <c r="Y1256" s="221"/>
      <c r="Z1256" s="221"/>
      <c r="AA1256" s="221"/>
      <c r="AB1256" s="237"/>
      <c r="AC1256" s="221"/>
      <c r="AD1256" s="221"/>
      <c r="AE1256" s="221"/>
      <c r="AF1256" s="221"/>
      <c r="AG1256" s="221"/>
      <c r="AH1256" s="221"/>
      <c r="AI1256" s="221"/>
      <c r="AN1256" s="221"/>
      <c r="AP1256" s="218"/>
    </row>
    <row r="1257" spans="1:42">
      <c r="A1257" s="221"/>
      <c r="B1257" s="221"/>
      <c r="C1257" s="221"/>
      <c r="D1257" s="221"/>
      <c r="E1257" s="221"/>
      <c r="F1257" s="221"/>
      <c r="G1257" s="221"/>
      <c r="H1257" s="221"/>
      <c r="I1257" s="221"/>
      <c r="J1257" s="221"/>
      <c r="K1257" s="221"/>
      <c r="L1257" s="221"/>
      <c r="M1257" s="221"/>
      <c r="N1257" s="243"/>
      <c r="O1257" s="221"/>
      <c r="P1257" s="221"/>
      <c r="Q1257" s="221"/>
      <c r="R1257" s="221"/>
      <c r="S1257" s="221"/>
      <c r="T1257" s="221"/>
      <c r="U1257" s="221"/>
      <c r="V1257" s="221"/>
      <c r="W1257" s="221"/>
      <c r="X1257" s="221"/>
      <c r="Y1257" s="221"/>
      <c r="Z1257" s="221"/>
      <c r="AA1257" s="221"/>
      <c r="AB1257" s="237"/>
      <c r="AC1257" s="221"/>
      <c r="AD1257" s="221"/>
      <c r="AE1257" s="221"/>
      <c r="AF1257" s="221"/>
      <c r="AG1257" s="221"/>
      <c r="AH1257" s="221"/>
      <c r="AI1257" s="221"/>
      <c r="AN1257" s="221"/>
      <c r="AP1257" s="218"/>
    </row>
    <row r="1258" spans="1:42">
      <c r="A1258" s="221"/>
      <c r="B1258" s="221"/>
      <c r="C1258" s="221"/>
      <c r="D1258" s="221"/>
      <c r="E1258" s="221"/>
      <c r="F1258" s="221"/>
      <c r="G1258" s="221"/>
      <c r="H1258" s="221"/>
      <c r="I1258" s="221"/>
      <c r="J1258" s="221"/>
      <c r="K1258" s="221"/>
      <c r="L1258" s="221"/>
      <c r="M1258" s="221"/>
      <c r="N1258" s="243"/>
      <c r="O1258" s="221"/>
      <c r="P1258" s="221"/>
      <c r="Q1258" s="221"/>
      <c r="R1258" s="221"/>
      <c r="S1258" s="221"/>
      <c r="T1258" s="221"/>
      <c r="U1258" s="221"/>
      <c r="V1258" s="221"/>
      <c r="W1258" s="221"/>
      <c r="X1258" s="221"/>
      <c r="Y1258" s="221"/>
      <c r="Z1258" s="221"/>
      <c r="AA1258" s="221"/>
      <c r="AB1258" s="237"/>
      <c r="AC1258" s="221"/>
      <c r="AD1258" s="221"/>
      <c r="AE1258" s="221"/>
      <c r="AF1258" s="221"/>
      <c r="AG1258" s="221"/>
      <c r="AH1258" s="221"/>
      <c r="AI1258" s="221"/>
      <c r="AN1258" s="221"/>
      <c r="AP1258" s="218"/>
    </row>
    <row r="1259" spans="1:42">
      <c r="A1259" s="221"/>
      <c r="B1259" s="221"/>
      <c r="C1259" s="221"/>
      <c r="D1259" s="221"/>
      <c r="E1259" s="221"/>
      <c r="F1259" s="221"/>
      <c r="G1259" s="221"/>
      <c r="H1259" s="221"/>
      <c r="I1259" s="221"/>
      <c r="J1259" s="221"/>
      <c r="K1259" s="221"/>
      <c r="L1259" s="221"/>
      <c r="M1259" s="221"/>
      <c r="N1259" s="243"/>
      <c r="O1259" s="221"/>
      <c r="P1259" s="221"/>
      <c r="Q1259" s="221"/>
      <c r="R1259" s="221"/>
      <c r="S1259" s="221"/>
      <c r="T1259" s="221"/>
      <c r="U1259" s="221"/>
      <c r="V1259" s="221"/>
      <c r="W1259" s="221"/>
      <c r="X1259" s="221"/>
      <c r="Y1259" s="221"/>
      <c r="Z1259" s="221"/>
      <c r="AA1259" s="221"/>
      <c r="AB1259" s="237"/>
      <c r="AC1259" s="221"/>
      <c r="AD1259" s="221"/>
      <c r="AE1259" s="221"/>
      <c r="AF1259" s="221"/>
      <c r="AG1259" s="221"/>
      <c r="AH1259" s="221"/>
      <c r="AI1259" s="221"/>
      <c r="AN1259" s="221"/>
      <c r="AP1259" s="218"/>
    </row>
    <row r="1260" spans="1:42">
      <c r="A1260" s="221"/>
      <c r="B1260" s="221"/>
      <c r="C1260" s="221"/>
      <c r="D1260" s="221"/>
      <c r="E1260" s="221"/>
      <c r="F1260" s="221"/>
      <c r="G1260" s="221"/>
      <c r="H1260" s="221"/>
      <c r="I1260" s="221"/>
      <c r="J1260" s="221"/>
      <c r="K1260" s="221"/>
      <c r="L1260" s="221"/>
      <c r="M1260" s="221"/>
      <c r="N1260" s="243"/>
      <c r="O1260" s="221"/>
      <c r="P1260" s="221"/>
      <c r="Q1260" s="221"/>
      <c r="R1260" s="221"/>
      <c r="S1260" s="221"/>
      <c r="T1260" s="221"/>
      <c r="U1260" s="221"/>
      <c r="V1260" s="221"/>
      <c r="W1260" s="221"/>
      <c r="X1260" s="221"/>
      <c r="Y1260" s="221"/>
      <c r="Z1260" s="221"/>
      <c r="AA1260" s="221"/>
      <c r="AB1260" s="237"/>
      <c r="AC1260" s="221"/>
      <c r="AD1260" s="221"/>
      <c r="AE1260" s="221"/>
      <c r="AF1260" s="221"/>
      <c r="AG1260" s="221"/>
      <c r="AH1260" s="221"/>
      <c r="AI1260" s="221"/>
      <c r="AN1260" s="221"/>
      <c r="AP1260" s="218"/>
    </row>
    <row r="1261" spans="1:42">
      <c r="A1261" s="221"/>
      <c r="B1261" s="221"/>
      <c r="C1261" s="221"/>
      <c r="D1261" s="221"/>
      <c r="E1261" s="221"/>
      <c r="F1261" s="221"/>
      <c r="G1261" s="221"/>
      <c r="H1261" s="221"/>
      <c r="I1261" s="221"/>
      <c r="J1261" s="221"/>
      <c r="K1261" s="221"/>
      <c r="L1261" s="221"/>
      <c r="M1261" s="221"/>
      <c r="N1261" s="243"/>
      <c r="O1261" s="221"/>
      <c r="P1261" s="221"/>
      <c r="Q1261" s="221"/>
      <c r="R1261" s="221"/>
      <c r="S1261" s="221"/>
      <c r="T1261" s="221"/>
      <c r="U1261" s="221"/>
      <c r="V1261" s="221"/>
      <c r="W1261" s="221"/>
      <c r="X1261" s="221"/>
      <c r="Y1261" s="221"/>
      <c r="Z1261" s="221"/>
      <c r="AA1261" s="221"/>
      <c r="AB1261" s="237"/>
      <c r="AC1261" s="221"/>
      <c r="AD1261" s="221"/>
      <c r="AE1261" s="221"/>
      <c r="AF1261" s="221"/>
      <c r="AG1261" s="221"/>
      <c r="AH1261" s="221"/>
      <c r="AI1261" s="221"/>
      <c r="AN1261" s="221"/>
      <c r="AP1261" s="218"/>
    </row>
    <row r="1262" spans="1:42">
      <c r="A1262" s="221"/>
      <c r="B1262" s="221"/>
      <c r="C1262" s="221"/>
      <c r="D1262" s="221"/>
      <c r="E1262" s="221"/>
      <c r="F1262" s="221"/>
      <c r="G1262" s="221"/>
      <c r="H1262" s="221"/>
      <c r="I1262" s="221"/>
      <c r="J1262" s="221"/>
      <c r="K1262" s="221"/>
      <c r="L1262" s="221"/>
      <c r="M1262" s="221"/>
      <c r="N1262" s="243"/>
      <c r="O1262" s="221"/>
      <c r="P1262" s="221"/>
      <c r="Q1262" s="221"/>
      <c r="R1262" s="221"/>
      <c r="S1262" s="221"/>
      <c r="T1262" s="221"/>
      <c r="U1262" s="221"/>
      <c r="V1262" s="221"/>
      <c r="W1262" s="221"/>
      <c r="X1262" s="221"/>
      <c r="Y1262" s="221"/>
      <c r="Z1262" s="221"/>
      <c r="AA1262" s="221"/>
      <c r="AB1262" s="237"/>
      <c r="AC1262" s="221"/>
      <c r="AD1262" s="221"/>
      <c r="AE1262" s="221"/>
      <c r="AF1262" s="221"/>
      <c r="AG1262" s="221"/>
      <c r="AH1262" s="221"/>
      <c r="AI1262" s="221"/>
      <c r="AN1262" s="221"/>
      <c r="AP1262" s="218"/>
    </row>
    <row r="1263" spans="1:42">
      <c r="A1263" s="221"/>
      <c r="B1263" s="221"/>
      <c r="C1263" s="221"/>
      <c r="D1263" s="221"/>
      <c r="E1263" s="221"/>
      <c r="F1263" s="221"/>
      <c r="G1263" s="221"/>
      <c r="H1263" s="221"/>
      <c r="I1263" s="221"/>
      <c r="J1263" s="221"/>
      <c r="K1263" s="221"/>
      <c r="L1263" s="221"/>
      <c r="M1263" s="221"/>
      <c r="N1263" s="243"/>
      <c r="O1263" s="221"/>
      <c r="P1263" s="221"/>
      <c r="Q1263" s="221"/>
      <c r="R1263" s="221"/>
      <c r="S1263" s="221"/>
      <c r="T1263" s="221"/>
      <c r="U1263" s="221"/>
      <c r="V1263" s="221"/>
      <c r="W1263" s="221"/>
      <c r="X1263" s="221"/>
      <c r="Y1263" s="221"/>
      <c r="Z1263" s="221"/>
      <c r="AA1263" s="221"/>
      <c r="AB1263" s="237"/>
      <c r="AC1263" s="221"/>
      <c r="AD1263" s="221"/>
      <c r="AE1263" s="221"/>
      <c r="AF1263" s="221"/>
      <c r="AG1263" s="221"/>
      <c r="AH1263" s="221"/>
      <c r="AI1263" s="221"/>
      <c r="AN1263" s="221"/>
      <c r="AP1263" s="218"/>
    </row>
    <row r="1264" spans="1:42">
      <c r="A1264" s="221"/>
      <c r="B1264" s="221"/>
      <c r="C1264" s="221"/>
      <c r="D1264" s="221"/>
      <c r="E1264" s="221"/>
      <c r="F1264" s="221"/>
      <c r="G1264" s="221"/>
      <c r="H1264" s="221"/>
      <c r="I1264" s="221"/>
      <c r="J1264" s="221"/>
      <c r="K1264" s="221"/>
      <c r="L1264" s="221"/>
      <c r="M1264" s="221"/>
      <c r="N1264" s="243"/>
      <c r="O1264" s="221"/>
      <c r="P1264" s="221"/>
      <c r="Q1264" s="221"/>
      <c r="R1264" s="221"/>
      <c r="S1264" s="221"/>
      <c r="T1264" s="221"/>
      <c r="U1264" s="221"/>
      <c r="V1264" s="221"/>
      <c r="W1264" s="221"/>
      <c r="X1264" s="221"/>
      <c r="Y1264" s="221"/>
      <c r="Z1264" s="221"/>
      <c r="AA1264" s="221"/>
      <c r="AB1264" s="237"/>
      <c r="AC1264" s="221"/>
      <c r="AD1264" s="221"/>
      <c r="AE1264" s="221"/>
      <c r="AF1264" s="221"/>
      <c r="AG1264" s="221"/>
      <c r="AH1264" s="221"/>
      <c r="AI1264" s="221"/>
      <c r="AN1264" s="221"/>
      <c r="AP1264" s="218"/>
    </row>
    <row r="1265" spans="1:42">
      <c r="A1265" s="221"/>
      <c r="B1265" s="221"/>
      <c r="C1265" s="221"/>
      <c r="D1265" s="221"/>
      <c r="E1265" s="221"/>
      <c r="F1265" s="221"/>
      <c r="G1265" s="221"/>
      <c r="H1265" s="221"/>
      <c r="I1265" s="221"/>
      <c r="J1265" s="221"/>
      <c r="K1265" s="221"/>
      <c r="L1265" s="221"/>
      <c r="M1265" s="221"/>
      <c r="N1265" s="243"/>
      <c r="O1265" s="221"/>
      <c r="P1265" s="221"/>
      <c r="Q1265" s="221"/>
      <c r="R1265" s="221"/>
      <c r="S1265" s="221"/>
      <c r="T1265" s="221"/>
      <c r="U1265" s="221"/>
      <c r="V1265" s="221"/>
      <c r="W1265" s="221"/>
      <c r="X1265" s="221"/>
      <c r="Y1265" s="221"/>
      <c r="Z1265" s="221"/>
      <c r="AA1265" s="221"/>
      <c r="AB1265" s="237"/>
      <c r="AC1265" s="221"/>
      <c r="AD1265" s="221"/>
      <c r="AE1265" s="221"/>
      <c r="AF1265" s="221"/>
      <c r="AG1265" s="221"/>
      <c r="AH1265" s="221"/>
      <c r="AI1265" s="221"/>
      <c r="AN1265" s="221"/>
      <c r="AP1265" s="218"/>
    </row>
    <row r="1266" spans="1:42">
      <c r="A1266" s="221"/>
      <c r="B1266" s="221"/>
      <c r="C1266" s="221"/>
      <c r="D1266" s="221"/>
      <c r="E1266" s="221"/>
      <c r="F1266" s="221"/>
      <c r="G1266" s="221"/>
      <c r="H1266" s="221"/>
      <c r="I1266" s="221"/>
      <c r="J1266" s="221"/>
      <c r="K1266" s="221"/>
      <c r="L1266" s="221"/>
      <c r="M1266" s="221"/>
      <c r="N1266" s="243"/>
      <c r="O1266" s="221"/>
      <c r="P1266" s="221"/>
      <c r="Q1266" s="221"/>
      <c r="R1266" s="221"/>
      <c r="S1266" s="221"/>
      <c r="T1266" s="221"/>
      <c r="U1266" s="221"/>
      <c r="V1266" s="221"/>
      <c r="W1266" s="221"/>
      <c r="X1266" s="221"/>
      <c r="Y1266" s="221"/>
      <c r="Z1266" s="221"/>
      <c r="AA1266" s="221"/>
      <c r="AB1266" s="237"/>
      <c r="AC1266" s="221"/>
      <c r="AD1266" s="221"/>
      <c r="AE1266" s="221"/>
      <c r="AF1266" s="221"/>
      <c r="AG1266" s="221"/>
      <c r="AH1266" s="221"/>
      <c r="AI1266" s="221"/>
      <c r="AN1266" s="221"/>
      <c r="AP1266" s="218"/>
    </row>
    <row r="1267" spans="1:42">
      <c r="A1267" s="221"/>
      <c r="B1267" s="221"/>
      <c r="C1267" s="221"/>
      <c r="D1267" s="221"/>
      <c r="E1267" s="221"/>
      <c r="F1267" s="221"/>
      <c r="G1267" s="221"/>
      <c r="H1267" s="221"/>
      <c r="I1267" s="221"/>
      <c r="J1267" s="221"/>
      <c r="K1267" s="221"/>
      <c r="L1267" s="221"/>
      <c r="M1267" s="221"/>
      <c r="N1267" s="243"/>
      <c r="O1267" s="221"/>
      <c r="P1267" s="221"/>
      <c r="Q1267" s="221"/>
      <c r="R1267" s="221"/>
      <c r="S1267" s="221"/>
      <c r="T1267" s="221"/>
      <c r="U1267" s="221"/>
      <c r="V1267" s="221"/>
      <c r="W1267" s="221"/>
      <c r="X1267" s="221"/>
      <c r="Y1267" s="221"/>
      <c r="Z1267" s="221"/>
      <c r="AA1267" s="221"/>
      <c r="AB1267" s="237"/>
      <c r="AC1267" s="221"/>
      <c r="AD1267" s="221"/>
      <c r="AE1267" s="221"/>
      <c r="AF1267" s="221"/>
      <c r="AG1267" s="221"/>
      <c r="AH1267" s="221"/>
      <c r="AI1267" s="221"/>
      <c r="AN1267" s="221"/>
      <c r="AP1267" s="218"/>
    </row>
    <row r="1268" spans="1:42">
      <c r="A1268" s="221"/>
      <c r="B1268" s="221"/>
      <c r="C1268" s="221"/>
      <c r="D1268" s="221"/>
      <c r="E1268" s="221"/>
      <c r="F1268" s="221"/>
      <c r="G1268" s="221"/>
      <c r="H1268" s="221"/>
      <c r="I1268" s="221"/>
      <c r="J1268" s="221"/>
      <c r="K1268" s="221"/>
      <c r="L1268" s="221"/>
      <c r="M1268" s="221"/>
      <c r="N1268" s="243"/>
      <c r="O1268" s="221"/>
      <c r="P1268" s="221"/>
      <c r="Q1268" s="221"/>
      <c r="R1268" s="221"/>
      <c r="S1268" s="221"/>
      <c r="T1268" s="221"/>
      <c r="U1268" s="221"/>
      <c r="V1268" s="221"/>
      <c r="W1268" s="221"/>
      <c r="X1268" s="221"/>
      <c r="Y1268" s="221"/>
      <c r="Z1268" s="221"/>
      <c r="AA1268" s="221"/>
      <c r="AB1268" s="237"/>
      <c r="AC1268" s="221"/>
      <c r="AD1268" s="221"/>
      <c r="AE1268" s="221"/>
      <c r="AF1268" s="221"/>
      <c r="AG1268" s="221"/>
      <c r="AH1268" s="221"/>
      <c r="AI1268" s="221"/>
      <c r="AN1268" s="221"/>
      <c r="AP1268" s="218"/>
    </row>
    <row r="1269" spans="1:42">
      <c r="A1269" s="221"/>
      <c r="B1269" s="221"/>
      <c r="C1269" s="221"/>
      <c r="D1269" s="221"/>
      <c r="E1269" s="221"/>
      <c r="F1269" s="221"/>
      <c r="G1269" s="221"/>
      <c r="H1269" s="221"/>
      <c r="I1269" s="221"/>
      <c r="J1269" s="221"/>
      <c r="K1269" s="221"/>
      <c r="L1269" s="221"/>
      <c r="M1269" s="221"/>
      <c r="N1269" s="243"/>
      <c r="O1269" s="221"/>
      <c r="P1269" s="221"/>
      <c r="Q1269" s="221"/>
      <c r="R1269" s="221"/>
      <c r="S1269" s="221"/>
      <c r="T1269" s="221"/>
      <c r="U1269" s="221"/>
      <c r="V1269" s="221"/>
      <c r="W1269" s="221"/>
      <c r="X1269" s="221"/>
      <c r="Y1269" s="221"/>
      <c r="Z1269" s="221"/>
      <c r="AA1269" s="221"/>
      <c r="AB1269" s="237"/>
      <c r="AC1269" s="221"/>
      <c r="AD1269" s="221"/>
      <c r="AE1269" s="221"/>
      <c r="AF1269" s="221"/>
      <c r="AG1269" s="221"/>
      <c r="AH1269" s="221"/>
      <c r="AI1269" s="221"/>
      <c r="AN1269" s="221"/>
      <c r="AP1269" s="218"/>
    </row>
    <row r="1270" spans="1:42">
      <c r="A1270" s="221"/>
      <c r="B1270" s="221"/>
      <c r="C1270" s="221"/>
      <c r="D1270" s="221"/>
      <c r="E1270" s="221"/>
      <c r="F1270" s="221"/>
      <c r="G1270" s="221"/>
      <c r="H1270" s="221"/>
      <c r="I1270" s="221"/>
      <c r="J1270" s="221"/>
      <c r="K1270" s="221"/>
      <c r="L1270" s="221"/>
      <c r="M1270" s="221"/>
      <c r="N1270" s="243"/>
      <c r="O1270" s="221"/>
      <c r="P1270" s="221"/>
      <c r="Q1270" s="221"/>
      <c r="R1270" s="221"/>
      <c r="S1270" s="221"/>
      <c r="T1270" s="221"/>
      <c r="U1270" s="221"/>
      <c r="V1270" s="221"/>
      <c r="W1270" s="221"/>
      <c r="X1270" s="221"/>
      <c r="Y1270" s="221"/>
      <c r="Z1270" s="221"/>
      <c r="AA1270" s="221"/>
      <c r="AB1270" s="237"/>
      <c r="AC1270" s="221"/>
      <c r="AD1270" s="221"/>
      <c r="AE1270" s="221"/>
      <c r="AF1270" s="221"/>
      <c r="AG1270" s="221"/>
      <c r="AH1270" s="221"/>
      <c r="AI1270" s="221"/>
      <c r="AN1270" s="221"/>
      <c r="AP1270" s="218"/>
    </row>
    <row r="1271" spans="1:42">
      <c r="A1271" s="221"/>
      <c r="B1271" s="221"/>
      <c r="C1271" s="221"/>
      <c r="D1271" s="221"/>
      <c r="E1271" s="221"/>
      <c r="F1271" s="221"/>
      <c r="G1271" s="221"/>
      <c r="H1271" s="221"/>
      <c r="I1271" s="221"/>
      <c r="J1271" s="221"/>
      <c r="K1271" s="221"/>
      <c r="L1271" s="221"/>
      <c r="M1271" s="221"/>
      <c r="N1271" s="243"/>
      <c r="O1271" s="221"/>
      <c r="P1271" s="221"/>
      <c r="Q1271" s="221"/>
      <c r="R1271" s="221"/>
      <c r="S1271" s="221"/>
      <c r="T1271" s="221"/>
      <c r="U1271" s="221"/>
      <c r="V1271" s="221"/>
      <c r="W1271" s="221"/>
      <c r="X1271" s="221"/>
      <c r="Y1271" s="221"/>
      <c r="Z1271" s="221"/>
      <c r="AA1271" s="221"/>
      <c r="AB1271" s="237"/>
      <c r="AC1271" s="221"/>
      <c r="AD1271" s="221"/>
      <c r="AE1271" s="221"/>
      <c r="AF1271" s="221"/>
      <c r="AG1271" s="221"/>
      <c r="AH1271" s="221"/>
      <c r="AI1271" s="221"/>
      <c r="AN1271" s="221"/>
      <c r="AP1271" s="218"/>
    </row>
    <row r="1272" spans="1:42">
      <c r="A1272" s="221"/>
      <c r="B1272" s="221"/>
      <c r="C1272" s="221"/>
      <c r="D1272" s="221"/>
      <c r="E1272" s="221"/>
      <c r="F1272" s="221"/>
      <c r="G1272" s="221"/>
      <c r="H1272" s="221"/>
      <c r="I1272" s="221"/>
      <c r="J1272" s="221"/>
      <c r="K1272" s="221"/>
      <c r="L1272" s="221"/>
      <c r="M1272" s="221"/>
      <c r="N1272" s="243"/>
      <c r="O1272" s="221"/>
      <c r="P1272" s="221"/>
      <c r="Q1272" s="221"/>
      <c r="R1272" s="221"/>
      <c r="S1272" s="221"/>
      <c r="T1272" s="221"/>
      <c r="U1272" s="221"/>
      <c r="V1272" s="221"/>
      <c r="W1272" s="221"/>
      <c r="X1272" s="221"/>
      <c r="Y1272" s="221"/>
      <c r="Z1272" s="221"/>
      <c r="AA1272" s="221"/>
      <c r="AB1272" s="237"/>
      <c r="AC1272" s="221"/>
      <c r="AD1272" s="221"/>
      <c r="AE1272" s="221"/>
      <c r="AF1272" s="221"/>
      <c r="AG1272" s="221"/>
      <c r="AH1272" s="221"/>
      <c r="AI1272" s="221"/>
      <c r="AN1272" s="221"/>
      <c r="AP1272" s="218"/>
    </row>
    <row r="1273" spans="1:42">
      <c r="A1273" s="221"/>
      <c r="B1273" s="221"/>
      <c r="C1273" s="221"/>
      <c r="D1273" s="221"/>
      <c r="E1273" s="221"/>
      <c r="F1273" s="221"/>
      <c r="G1273" s="221"/>
      <c r="H1273" s="221"/>
      <c r="I1273" s="221"/>
      <c r="J1273" s="221"/>
      <c r="K1273" s="221"/>
      <c r="L1273" s="221"/>
      <c r="M1273" s="221"/>
      <c r="N1273" s="243"/>
      <c r="O1273" s="221"/>
      <c r="P1273" s="221"/>
      <c r="Q1273" s="221"/>
      <c r="R1273" s="221"/>
      <c r="S1273" s="221"/>
      <c r="T1273" s="221"/>
      <c r="U1273" s="221"/>
      <c r="V1273" s="221"/>
      <c r="W1273" s="221"/>
      <c r="X1273" s="221"/>
      <c r="Y1273" s="221"/>
      <c r="Z1273" s="221"/>
      <c r="AA1273" s="221"/>
      <c r="AB1273" s="237"/>
      <c r="AC1273" s="221"/>
      <c r="AD1273" s="221"/>
      <c r="AE1273" s="221"/>
      <c r="AF1273" s="221"/>
      <c r="AG1273" s="221"/>
      <c r="AH1273" s="221"/>
      <c r="AI1273" s="221"/>
      <c r="AN1273" s="221"/>
      <c r="AP1273" s="218"/>
    </row>
    <row r="1274" spans="1:42">
      <c r="A1274" s="221"/>
      <c r="B1274" s="221"/>
      <c r="C1274" s="221"/>
      <c r="D1274" s="221"/>
      <c r="E1274" s="221"/>
      <c r="F1274" s="221"/>
      <c r="G1274" s="221"/>
      <c r="H1274" s="221"/>
      <c r="I1274" s="221"/>
      <c r="J1274" s="221"/>
      <c r="K1274" s="221"/>
      <c r="L1274" s="221"/>
      <c r="M1274" s="221"/>
      <c r="N1274" s="243"/>
      <c r="O1274" s="221"/>
      <c r="P1274" s="221"/>
      <c r="Q1274" s="221"/>
      <c r="R1274" s="221"/>
      <c r="S1274" s="221"/>
      <c r="T1274" s="221"/>
      <c r="U1274" s="221"/>
      <c r="V1274" s="221"/>
      <c r="W1274" s="221"/>
      <c r="X1274" s="221"/>
      <c r="Y1274" s="221"/>
      <c r="Z1274" s="221"/>
      <c r="AA1274" s="221"/>
      <c r="AB1274" s="237"/>
      <c r="AC1274" s="221"/>
      <c r="AD1274" s="221"/>
      <c r="AE1274" s="221"/>
      <c r="AF1274" s="221"/>
      <c r="AG1274" s="221"/>
      <c r="AH1274" s="221"/>
      <c r="AI1274" s="221"/>
      <c r="AN1274" s="221"/>
      <c r="AP1274" s="218"/>
    </row>
    <row r="1275" spans="1:42">
      <c r="A1275" s="221"/>
      <c r="B1275" s="221"/>
      <c r="C1275" s="221"/>
      <c r="D1275" s="221"/>
      <c r="E1275" s="221"/>
      <c r="F1275" s="221"/>
      <c r="G1275" s="221"/>
      <c r="H1275" s="221"/>
      <c r="I1275" s="221"/>
      <c r="J1275" s="221"/>
      <c r="K1275" s="221"/>
      <c r="L1275" s="221"/>
      <c r="M1275" s="221"/>
      <c r="N1275" s="243"/>
      <c r="O1275" s="221"/>
      <c r="P1275" s="221"/>
      <c r="Q1275" s="221"/>
      <c r="R1275" s="221"/>
      <c r="S1275" s="221"/>
      <c r="T1275" s="221"/>
      <c r="U1275" s="221"/>
      <c r="V1275" s="221"/>
      <c r="W1275" s="221"/>
      <c r="X1275" s="221"/>
      <c r="Y1275" s="221"/>
      <c r="Z1275" s="221"/>
      <c r="AA1275" s="221"/>
      <c r="AB1275" s="237"/>
      <c r="AC1275" s="221"/>
      <c r="AD1275" s="221"/>
      <c r="AE1275" s="221"/>
      <c r="AF1275" s="221"/>
      <c r="AG1275" s="221"/>
      <c r="AH1275" s="221"/>
      <c r="AI1275" s="221"/>
      <c r="AN1275" s="221"/>
      <c r="AP1275" s="218"/>
    </row>
    <row r="1276" spans="1:42">
      <c r="A1276" s="221"/>
      <c r="B1276" s="221"/>
      <c r="C1276" s="221"/>
      <c r="D1276" s="221"/>
      <c r="E1276" s="221"/>
      <c r="F1276" s="221"/>
      <c r="G1276" s="221"/>
      <c r="H1276" s="221"/>
      <c r="I1276" s="221"/>
      <c r="J1276" s="221"/>
      <c r="K1276" s="221"/>
      <c r="L1276" s="221"/>
      <c r="M1276" s="221"/>
      <c r="N1276" s="243"/>
      <c r="O1276" s="221"/>
      <c r="P1276" s="221"/>
      <c r="Q1276" s="221"/>
      <c r="R1276" s="221"/>
      <c r="S1276" s="221"/>
      <c r="T1276" s="221"/>
      <c r="U1276" s="221"/>
      <c r="V1276" s="221"/>
      <c r="W1276" s="221"/>
      <c r="X1276" s="221"/>
      <c r="Y1276" s="221"/>
      <c r="Z1276" s="221"/>
      <c r="AA1276" s="221"/>
      <c r="AB1276" s="237"/>
      <c r="AC1276" s="221"/>
      <c r="AD1276" s="221"/>
      <c r="AE1276" s="221"/>
      <c r="AF1276" s="221"/>
      <c r="AG1276" s="221"/>
      <c r="AH1276" s="221"/>
      <c r="AI1276" s="221"/>
      <c r="AN1276" s="221"/>
      <c r="AP1276" s="218"/>
    </row>
    <row r="1277" spans="1:42">
      <c r="A1277" s="221"/>
      <c r="B1277" s="221"/>
      <c r="C1277" s="221"/>
      <c r="D1277" s="221"/>
      <c r="E1277" s="221"/>
      <c r="F1277" s="221"/>
      <c r="G1277" s="221"/>
      <c r="H1277" s="221"/>
      <c r="I1277" s="221"/>
      <c r="J1277" s="221"/>
      <c r="K1277" s="221"/>
      <c r="L1277" s="221"/>
      <c r="M1277" s="221"/>
      <c r="N1277" s="243"/>
      <c r="O1277" s="221"/>
      <c r="P1277" s="221"/>
      <c r="Q1277" s="221"/>
      <c r="R1277" s="221"/>
      <c r="S1277" s="221"/>
      <c r="T1277" s="221"/>
      <c r="U1277" s="221"/>
      <c r="V1277" s="221"/>
      <c r="W1277" s="221"/>
      <c r="X1277" s="221"/>
      <c r="Y1277" s="221"/>
      <c r="Z1277" s="221"/>
      <c r="AA1277" s="221"/>
      <c r="AB1277" s="237"/>
      <c r="AC1277" s="221"/>
      <c r="AD1277" s="221"/>
      <c r="AE1277" s="221"/>
      <c r="AF1277" s="221"/>
      <c r="AG1277" s="221"/>
      <c r="AH1277" s="221"/>
      <c r="AI1277" s="221"/>
      <c r="AN1277" s="221"/>
      <c r="AP1277" s="218"/>
    </row>
    <row r="1278" spans="1:42">
      <c r="A1278" s="221"/>
      <c r="B1278" s="221"/>
      <c r="C1278" s="221"/>
      <c r="D1278" s="221"/>
      <c r="E1278" s="221"/>
      <c r="F1278" s="221"/>
      <c r="G1278" s="221"/>
      <c r="H1278" s="221"/>
      <c r="I1278" s="221"/>
      <c r="J1278" s="221"/>
      <c r="K1278" s="221"/>
      <c r="L1278" s="221"/>
      <c r="M1278" s="221"/>
      <c r="N1278" s="243"/>
      <c r="O1278" s="221"/>
      <c r="P1278" s="221"/>
      <c r="Q1278" s="221"/>
      <c r="R1278" s="221"/>
      <c r="S1278" s="221"/>
      <c r="T1278" s="221"/>
      <c r="U1278" s="221"/>
      <c r="V1278" s="221"/>
      <c r="W1278" s="221"/>
      <c r="X1278" s="221"/>
      <c r="Y1278" s="221"/>
      <c r="Z1278" s="221"/>
      <c r="AA1278" s="221"/>
      <c r="AB1278" s="237"/>
      <c r="AC1278" s="221"/>
      <c r="AD1278" s="221"/>
      <c r="AE1278" s="221"/>
      <c r="AF1278" s="221"/>
      <c r="AG1278" s="221"/>
      <c r="AH1278" s="221"/>
      <c r="AI1278" s="221"/>
      <c r="AN1278" s="221"/>
      <c r="AP1278" s="218"/>
    </row>
    <row r="1279" spans="1:42">
      <c r="A1279" s="221"/>
      <c r="B1279" s="221"/>
      <c r="C1279" s="221"/>
      <c r="D1279" s="221"/>
      <c r="E1279" s="221"/>
      <c r="F1279" s="221"/>
      <c r="G1279" s="221"/>
      <c r="H1279" s="221"/>
      <c r="I1279" s="221"/>
      <c r="J1279" s="221"/>
      <c r="K1279" s="221"/>
      <c r="L1279" s="221"/>
      <c r="M1279" s="221"/>
      <c r="N1279" s="243"/>
      <c r="O1279" s="221"/>
      <c r="P1279" s="221"/>
      <c r="Q1279" s="221"/>
      <c r="R1279" s="221"/>
      <c r="S1279" s="221"/>
      <c r="T1279" s="221"/>
      <c r="U1279" s="221"/>
      <c r="V1279" s="221"/>
      <c r="W1279" s="221"/>
      <c r="X1279" s="221"/>
      <c r="Y1279" s="221"/>
      <c r="Z1279" s="221"/>
      <c r="AA1279" s="221"/>
      <c r="AB1279" s="237"/>
      <c r="AC1279" s="221"/>
      <c r="AD1279" s="221"/>
      <c r="AE1279" s="221"/>
      <c r="AF1279" s="221"/>
      <c r="AG1279" s="221"/>
      <c r="AH1279" s="221"/>
      <c r="AI1279" s="221"/>
      <c r="AN1279" s="221"/>
      <c r="AP1279" s="218"/>
    </row>
    <row r="1280" spans="1:42">
      <c r="A1280" s="221"/>
      <c r="B1280" s="221"/>
      <c r="C1280" s="221"/>
      <c r="D1280" s="221"/>
      <c r="E1280" s="221"/>
      <c r="F1280" s="221"/>
      <c r="G1280" s="221"/>
      <c r="H1280" s="221"/>
      <c r="I1280" s="221"/>
      <c r="J1280" s="221"/>
      <c r="K1280" s="221"/>
      <c r="L1280" s="221"/>
      <c r="M1280" s="221"/>
      <c r="N1280" s="243"/>
      <c r="O1280" s="221"/>
      <c r="P1280" s="221"/>
      <c r="Q1280" s="221"/>
      <c r="R1280" s="221"/>
      <c r="S1280" s="221"/>
      <c r="T1280" s="221"/>
      <c r="U1280" s="221"/>
      <c r="V1280" s="221"/>
      <c r="W1280" s="221"/>
      <c r="X1280" s="221"/>
      <c r="Y1280" s="221"/>
      <c r="Z1280" s="221"/>
      <c r="AA1280" s="221"/>
      <c r="AB1280" s="237"/>
      <c r="AC1280" s="221"/>
      <c r="AD1280" s="221"/>
      <c r="AE1280" s="221"/>
      <c r="AF1280" s="221"/>
      <c r="AG1280" s="221"/>
      <c r="AH1280" s="221"/>
      <c r="AI1280" s="221"/>
      <c r="AN1280" s="221"/>
      <c r="AP1280" s="218"/>
    </row>
    <row r="1281" spans="1:42">
      <c r="A1281" s="221"/>
      <c r="B1281" s="221"/>
      <c r="C1281" s="221"/>
      <c r="D1281" s="221"/>
      <c r="E1281" s="221"/>
      <c r="F1281" s="221"/>
      <c r="G1281" s="221"/>
      <c r="H1281" s="221"/>
      <c r="I1281" s="221"/>
      <c r="J1281" s="221"/>
      <c r="K1281" s="221"/>
      <c r="L1281" s="221"/>
      <c r="M1281" s="221"/>
      <c r="N1281" s="243"/>
      <c r="O1281" s="221"/>
      <c r="P1281" s="221"/>
      <c r="Q1281" s="221"/>
      <c r="R1281" s="221"/>
      <c r="S1281" s="221"/>
      <c r="T1281" s="221"/>
      <c r="U1281" s="221"/>
      <c r="V1281" s="221"/>
      <c r="W1281" s="221"/>
      <c r="X1281" s="221"/>
      <c r="Y1281" s="221"/>
      <c r="Z1281" s="221"/>
      <c r="AA1281" s="221"/>
      <c r="AB1281" s="237"/>
      <c r="AC1281" s="221"/>
      <c r="AD1281" s="221"/>
      <c r="AE1281" s="221"/>
      <c r="AF1281" s="221"/>
      <c r="AG1281" s="221"/>
      <c r="AH1281" s="221"/>
      <c r="AI1281" s="221"/>
      <c r="AN1281" s="221"/>
      <c r="AP1281" s="218"/>
    </row>
    <row r="1282" spans="1:42">
      <c r="A1282" s="221"/>
      <c r="B1282" s="221"/>
      <c r="C1282" s="221"/>
      <c r="D1282" s="221"/>
      <c r="E1282" s="221"/>
      <c r="F1282" s="221"/>
      <c r="G1282" s="221"/>
      <c r="H1282" s="221"/>
      <c r="I1282" s="221"/>
      <c r="J1282" s="221"/>
      <c r="K1282" s="221"/>
      <c r="L1282" s="221"/>
      <c r="M1282" s="221"/>
      <c r="N1282" s="243"/>
      <c r="O1282" s="221"/>
      <c r="P1282" s="221"/>
      <c r="Q1282" s="221"/>
      <c r="R1282" s="221"/>
      <c r="S1282" s="221"/>
      <c r="T1282" s="221"/>
      <c r="U1282" s="221"/>
      <c r="V1282" s="221"/>
      <c r="W1282" s="221"/>
      <c r="X1282" s="221"/>
      <c r="Y1282" s="221"/>
      <c r="Z1282" s="221"/>
      <c r="AA1282" s="221"/>
      <c r="AB1282" s="237"/>
      <c r="AC1282" s="221"/>
      <c r="AD1282" s="221"/>
      <c r="AE1282" s="221"/>
      <c r="AF1282" s="221"/>
      <c r="AG1282" s="221"/>
      <c r="AH1282" s="221"/>
      <c r="AI1282" s="221"/>
      <c r="AN1282" s="221"/>
      <c r="AP1282" s="218"/>
    </row>
    <row r="1283" spans="1:42">
      <c r="A1283" s="221"/>
      <c r="B1283" s="221"/>
      <c r="C1283" s="221"/>
      <c r="D1283" s="221"/>
      <c r="E1283" s="221"/>
      <c r="F1283" s="221"/>
      <c r="G1283" s="221"/>
      <c r="H1283" s="221"/>
      <c r="I1283" s="221"/>
      <c r="J1283" s="221"/>
      <c r="K1283" s="221"/>
      <c r="L1283" s="221"/>
      <c r="M1283" s="221"/>
      <c r="N1283" s="243"/>
      <c r="O1283" s="221"/>
      <c r="P1283" s="221"/>
      <c r="Q1283" s="221"/>
      <c r="R1283" s="221"/>
      <c r="S1283" s="221"/>
      <c r="T1283" s="221"/>
      <c r="U1283" s="221"/>
      <c r="V1283" s="221"/>
      <c r="W1283" s="221"/>
      <c r="X1283" s="221"/>
      <c r="Y1283" s="221"/>
      <c r="Z1283" s="221"/>
      <c r="AA1283" s="221"/>
      <c r="AB1283" s="237"/>
      <c r="AC1283" s="221"/>
      <c r="AD1283" s="221"/>
      <c r="AE1283" s="221"/>
      <c r="AF1283" s="221"/>
      <c r="AG1283" s="221"/>
      <c r="AH1283" s="221"/>
      <c r="AI1283" s="221"/>
      <c r="AN1283" s="221"/>
      <c r="AP1283" s="218"/>
    </row>
    <row r="1284" spans="1:42">
      <c r="A1284" s="221"/>
      <c r="B1284" s="221"/>
      <c r="C1284" s="221"/>
      <c r="D1284" s="221"/>
      <c r="E1284" s="221"/>
      <c r="F1284" s="221"/>
      <c r="G1284" s="221"/>
      <c r="H1284" s="221"/>
      <c r="I1284" s="221"/>
      <c r="J1284" s="221"/>
      <c r="K1284" s="221"/>
      <c r="L1284" s="221"/>
      <c r="M1284" s="221"/>
      <c r="N1284" s="243"/>
      <c r="O1284" s="221"/>
      <c r="P1284" s="221"/>
      <c r="Q1284" s="221"/>
      <c r="R1284" s="221"/>
      <c r="S1284" s="221"/>
      <c r="T1284" s="221"/>
      <c r="U1284" s="221"/>
      <c r="V1284" s="221"/>
      <c r="W1284" s="221"/>
      <c r="X1284" s="221"/>
      <c r="Y1284" s="221"/>
      <c r="Z1284" s="221"/>
      <c r="AA1284" s="221"/>
      <c r="AB1284" s="237"/>
      <c r="AC1284" s="221"/>
      <c r="AD1284" s="221"/>
      <c r="AE1284" s="221"/>
      <c r="AF1284" s="221"/>
      <c r="AG1284" s="221"/>
      <c r="AH1284" s="221"/>
      <c r="AI1284" s="221"/>
      <c r="AN1284" s="221"/>
      <c r="AP1284" s="218"/>
    </row>
    <row r="1285" spans="1:42">
      <c r="A1285" s="221"/>
      <c r="B1285" s="221"/>
      <c r="C1285" s="221"/>
      <c r="D1285" s="221"/>
      <c r="E1285" s="221"/>
      <c r="F1285" s="221"/>
      <c r="G1285" s="221"/>
      <c r="H1285" s="221"/>
      <c r="I1285" s="221"/>
      <c r="J1285" s="221"/>
      <c r="K1285" s="221"/>
      <c r="L1285" s="221"/>
      <c r="M1285" s="221"/>
      <c r="N1285" s="243"/>
      <c r="O1285" s="221"/>
      <c r="P1285" s="221"/>
      <c r="Q1285" s="221"/>
      <c r="R1285" s="221"/>
      <c r="S1285" s="221"/>
      <c r="T1285" s="221"/>
      <c r="U1285" s="221"/>
      <c r="V1285" s="221"/>
      <c r="W1285" s="221"/>
      <c r="X1285" s="221"/>
      <c r="Y1285" s="221"/>
      <c r="Z1285" s="221"/>
      <c r="AA1285" s="221"/>
      <c r="AB1285" s="237"/>
      <c r="AC1285" s="221"/>
      <c r="AD1285" s="221"/>
      <c r="AE1285" s="221"/>
      <c r="AF1285" s="221"/>
      <c r="AG1285" s="221"/>
      <c r="AH1285" s="221"/>
      <c r="AI1285" s="221"/>
      <c r="AN1285" s="221"/>
      <c r="AP1285" s="218"/>
    </row>
    <row r="1286" spans="1:42">
      <c r="A1286" s="221"/>
      <c r="B1286" s="221"/>
      <c r="C1286" s="221"/>
      <c r="D1286" s="221"/>
      <c r="E1286" s="221"/>
      <c r="F1286" s="221"/>
      <c r="G1286" s="221"/>
      <c r="H1286" s="221"/>
      <c r="I1286" s="221"/>
      <c r="J1286" s="221"/>
      <c r="K1286" s="221"/>
      <c r="L1286" s="221"/>
      <c r="M1286" s="221"/>
      <c r="N1286" s="243"/>
      <c r="O1286" s="221"/>
      <c r="P1286" s="221"/>
      <c r="Q1286" s="221"/>
      <c r="R1286" s="221"/>
      <c r="S1286" s="221"/>
      <c r="T1286" s="221"/>
      <c r="U1286" s="221"/>
      <c r="V1286" s="221"/>
      <c r="W1286" s="221"/>
      <c r="X1286" s="221"/>
      <c r="Y1286" s="221"/>
      <c r="Z1286" s="221"/>
      <c r="AA1286" s="221"/>
      <c r="AB1286" s="237"/>
      <c r="AC1286" s="221"/>
      <c r="AD1286" s="221"/>
      <c r="AE1286" s="221"/>
      <c r="AF1286" s="221"/>
      <c r="AG1286" s="221"/>
      <c r="AH1286" s="221"/>
      <c r="AI1286" s="221"/>
      <c r="AN1286" s="221"/>
      <c r="AP1286" s="218"/>
    </row>
    <row r="1287" spans="1:42">
      <c r="A1287" s="221"/>
      <c r="B1287" s="221"/>
      <c r="C1287" s="221"/>
      <c r="D1287" s="221"/>
      <c r="E1287" s="221"/>
      <c r="F1287" s="221"/>
      <c r="G1287" s="221"/>
      <c r="H1287" s="221"/>
      <c r="I1287" s="221"/>
      <c r="J1287" s="221"/>
      <c r="K1287" s="221"/>
      <c r="L1287" s="221"/>
      <c r="M1287" s="221"/>
      <c r="N1287" s="243"/>
      <c r="O1287" s="221"/>
      <c r="P1287" s="221"/>
      <c r="Q1287" s="221"/>
      <c r="R1287" s="221"/>
      <c r="S1287" s="221"/>
      <c r="T1287" s="221"/>
      <c r="U1287" s="221"/>
      <c r="V1287" s="221"/>
      <c r="W1287" s="221"/>
      <c r="X1287" s="221"/>
      <c r="Y1287" s="221"/>
      <c r="Z1287" s="221"/>
      <c r="AA1287" s="221"/>
      <c r="AB1287" s="237"/>
      <c r="AC1287" s="221"/>
      <c r="AD1287" s="221"/>
      <c r="AE1287" s="221"/>
      <c r="AF1287" s="221"/>
      <c r="AG1287" s="221"/>
      <c r="AH1287" s="221"/>
      <c r="AI1287" s="221"/>
      <c r="AN1287" s="221"/>
      <c r="AP1287" s="218"/>
    </row>
    <row r="1288" spans="1:42">
      <c r="A1288" s="221"/>
      <c r="B1288" s="221"/>
      <c r="C1288" s="221"/>
      <c r="D1288" s="221"/>
      <c r="E1288" s="221"/>
      <c r="F1288" s="221"/>
      <c r="G1288" s="221"/>
      <c r="H1288" s="221"/>
      <c r="I1288" s="221"/>
      <c r="J1288" s="221"/>
      <c r="K1288" s="221"/>
      <c r="L1288" s="221"/>
      <c r="M1288" s="221"/>
      <c r="N1288" s="243"/>
      <c r="O1288" s="221"/>
      <c r="P1288" s="221"/>
      <c r="Q1288" s="221"/>
      <c r="R1288" s="221"/>
      <c r="S1288" s="221"/>
      <c r="T1288" s="221"/>
      <c r="U1288" s="221"/>
      <c r="V1288" s="221"/>
      <c r="W1288" s="221"/>
      <c r="X1288" s="221"/>
      <c r="Y1288" s="221"/>
      <c r="Z1288" s="221"/>
      <c r="AA1288" s="221"/>
      <c r="AB1288" s="237"/>
      <c r="AC1288" s="221"/>
      <c r="AD1288" s="221"/>
      <c r="AE1288" s="221"/>
      <c r="AF1288" s="221"/>
      <c r="AG1288" s="221"/>
      <c r="AH1288" s="221"/>
      <c r="AI1288" s="221"/>
      <c r="AN1288" s="221"/>
      <c r="AP1288" s="218"/>
    </row>
    <row r="1289" spans="1:42">
      <c r="A1289" s="221"/>
      <c r="B1289" s="221"/>
      <c r="C1289" s="221"/>
      <c r="D1289" s="221"/>
      <c r="E1289" s="221"/>
      <c r="F1289" s="221"/>
      <c r="G1289" s="221"/>
      <c r="H1289" s="221"/>
      <c r="I1289" s="221"/>
      <c r="J1289" s="221"/>
      <c r="K1289" s="221"/>
      <c r="L1289" s="221"/>
      <c r="M1289" s="221"/>
      <c r="N1289" s="243"/>
      <c r="O1289" s="221"/>
      <c r="P1289" s="221"/>
      <c r="Q1289" s="221"/>
      <c r="R1289" s="221"/>
      <c r="S1289" s="221"/>
      <c r="T1289" s="221"/>
      <c r="U1289" s="221"/>
      <c r="V1289" s="221"/>
      <c r="W1289" s="221"/>
      <c r="X1289" s="221"/>
      <c r="Y1289" s="221"/>
      <c r="Z1289" s="221"/>
      <c r="AA1289" s="221"/>
      <c r="AB1289" s="237"/>
      <c r="AC1289" s="221"/>
      <c r="AD1289" s="221"/>
      <c r="AE1289" s="221"/>
      <c r="AF1289" s="221"/>
      <c r="AG1289" s="221"/>
      <c r="AH1289" s="221"/>
      <c r="AI1289" s="221"/>
      <c r="AN1289" s="221"/>
      <c r="AP1289" s="218"/>
    </row>
    <row r="1290" spans="1:42">
      <c r="A1290" s="221"/>
      <c r="B1290" s="221"/>
      <c r="C1290" s="221"/>
      <c r="D1290" s="221"/>
      <c r="E1290" s="221"/>
      <c r="F1290" s="221"/>
      <c r="G1290" s="221"/>
      <c r="H1290" s="221"/>
      <c r="I1290" s="221"/>
      <c r="J1290" s="221"/>
      <c r="K1290" s="221"/>
      <c r="L1290" s="221"/>
      <c r="M1290" s="221"/>
      <c r="N1290" s="243"/>
      <c r="O1290" s="221"/>
      <c r="P1290" s="221"/>
      <c r="Q1290" s="221"/>
      <c r="R1290" s="221"/>
      <c r="S1290" s="221"/>
      <c r="T1290" s="221"/>
      <c r="U1290" s="221"/>
      <c r="V1290" s="221"/>
      <c r="W1290" s="221"/>
      <c r="X1290" s="221"/>
      <c r="Y1290" s="221"/>
      <c r="Z1290" s="221"/>
      <c r="AA1290" s="221"/>
      <c r="AB1290" s="237"/>
      <c r="AC1290" s="221"/>
      <c r="AD1290" s="221"/>
      <c r="AE1290" s="221"/>
      <c r="AF1290" s="221"/>
      <c r="AG1290" s="221"/>
      <c r="AH1290" s="221"/>
      <c r="AI1290" s="221"/>
      <c r="AN1290" s="221"/>
      <c r="AP1290" s="218"/>
    </row>
    <row r="1291" spans="1:42">
      <c r="A1291" s="221"/>
      <c r="B1291" s="221"/>
      <c r="C1291" s="221"/>
      <c r="D1291" s="221"/>
      <c r="E1291" s="221"/>
      <c r="F1291" s="221"/>
      <c r="G1291" s="221"/>
      <c r="H1291" s="221"/>
      <c r="I1291" s="221"/>
      <c r="J1291" s="221"/>
      <c r="K1291" s="221"/>
      <c r="L1291" s="221"/>
      <c r="M1291" s="221"/>
      <c r="N1291" s="243"/>
      <c r="O1291" s="221"/>
      <c r="P1291" s="221"/>
      <c r="Q1291" s="221"/>
      <c r="R1291" s="221"/>
      <c r="S1291" s="221"/>
      <c r="T1291" s="221"/>
      <c r="U1291" s="221"/>
      <c r="V1291" s="221"/>
      <c r="W1291" s="221"/>
      <c r="X1291" s="221"/>
      <c r="Y1291" s="221"/>
      <c r="Z1291" s="221"/>
      <c r="AA1291" s="221"/>
      <c r="AB1291" s="237"/>
      <c r="AC1291" s="221"/>
      <c r="AD1291" s="221"/>
      <c r="AE1291" s="221"/>
      <c r="AF1291" s="221"/>
      <c r="AG1291" s="221"/>
      <c r="AH1291" s="221"/>
      <c r="AI1291" s="221"/>
      <c r="AN1291" s="221"/>
      <c r="AP1291" s="218"/>
    </row>
    <row r="1292" spans="1:42">
      <c r="A1292" s="221"/>
      <c r="B1292" s="221"/>
      <c r="C1292" s="221"/>
      <c r="D1292" s="221"/>
      <c r="E1292" s="221"/>
      <c r="F1292" s="221"/>
      <c r="G1292" s="221"/>
      <c r="H1292" s="221"/>
      <c r="I1292" s="221"/>
      <c r="J1292" s="221"/>
      <c r="K1292" s="221"/>
      <c r="L1292" s="221"/>
      <c r="M1292" s="221"/>
      <c r="N1292" s="243"/>
      <c r="O1292" s="221"/>
      <c r="P1292" s="221"/>
      <c r="Q1292" s="221"/>
      <c r="R1292" s="221"/>
      <c r="S1292" s="221"/>
      <c r="T1292" s="221"/>
      <c r="U1292" s="221"/>
      <c r="V1292" s="221"/>
      <c r="W1292" s="221"/>
      <c r="X1292" s="221"/>
      <c r="Y1292" s="221"/>
      <c r="Z1292" s="221"/>
      <c r="AA1292" s="221"/>
      <c r="AB1292" s="237"/>
      <c r="AC1292" s="221"/>
      <c r="AD1292" s="221"/>
      <c r="AE1292" s="221"/>
      <c r="AF1292" s="221"/>
      <c r="AG1292" s="221"/>
      <c r="AH1292" s="221"/>
      <c r="AI1292" s="221"/>
      <c r="AN1292" s="221"/>
      <c r="AP1292" s="218"/>
    </row>
    <row r="1293" spans="1:42">
      <c r="A1293" s="221"/>
      <c r="B1293" s="221"/>
      <c r="C1293" s="221"/>
      <c r="D1293" s="221"/>
      <c r="E1293" s="221"/>
      <c r="F1293" s="221"/>
      <c r="G1293" s="221"/>
      <c r="H1293" s="221"/>
      <c r="I1293" s="221"/>
      <c r="J1293" s="221"/>
      <c r="K1293" s="221"/>
      <c r="L1293" s="221"/>
      <c r="M1293" s="221"/>
      <c r="N1293" s="243"/>
      <c r="O1293" s="221"/>
      <c r="P1293" s="221"/>
      <c r="Q1293" s="221"/>
      <c r="R1293" s="221"/>
      <c r="S1293" s="221"/>
      <c r="T1293" s="221"/>
      <c r="U1293" s="221"/>
      <c r="V1293" s="221"/>
      <c r="W1293" s="221"/>
      <c r="X1293" s="221"/>
      <c r="Y1293" s="221"/>
      <c r="Z1293" s="221"/>
      <c r="AA1293" s="221"/>
      <c r="AB1293" s="237"/>
      <c r="AC1293" s="221"/>
      <c r="AD1293" s="221"/>
      <c r="AE1293" s="221"/>
      <c r="AF1293" s="221"/>
      <c r="AG1293" s="221"/>
      <c r="AH1293" s="221"/>
      <c r="AI1293" s="221"/>
      <c r="AN1293" s="221"/>
      <c r="AP1293" s="218"/>
    </row>
    <row r="1294" spans="1:42">
      <c r="A1294" s="221"/>
      <c r="B1294" s="221"/>
      <c r="C1294" s="221"/>
      <c r="D1294" s="221"/>
      <c r="E1294" s="221"/>
      <c r="F1294" s="221"/>
      <c r="G1294" s="221"/>
      <c r="H1294" s="221"/>
      <c r="I1294" s="221"/>
      <c r="J1294" s="221"/>
      <c r="K1294" s="221"/>
      <c r="L1294" s="221"/>
      <c r="M1294" s="221"/>
      <c r="N1294" s="243"/>
      <c r="O1294" s="221"/>
      <c r="P1294" s="221"/>
      <c r="Q1294" s="221"/>
      <c r="R1294" s="221"/>
      <c r="S1294" s="221"/>
      <c r="T1294" s="221"/>
      <c r="U1294" s="221"/>
      <c r="V1294" s="221"/>
      <c r="W1294" s="221"/>
      <c r="X1294" s="221"/>
      <c r="Y1294" s="221"/>
      <c r="Z1294" s="221"/>
      <c r="AA1294" s="221"/>
      <c r="AB1294" s="237"/>
      <c r="AC1294" s="221"/>
      <c r="AD1294" s="221"/>
      <c r="AE1294" s="221"/>
      <c r="AF1294" s="221"/>
      <c r="AG1294" s="221"/>
      <c r="AH1294" s="221"/>
      <c r="AI1294" s="221"/>
      <c r="AN1294" s="221"/>
      <c r="AP1294" s="218"/>
    </row>
    <row r="1295" spans="1:42">
      <c r="A1295" s="221"/>
      <c r="B1295" s="221"/>
      <c r="C1295" s="221"/>
      <c r="D1295" s="221"/>
      <c r="E1295" s="221"/>
      <c r="F1295" s="221"/>
      <c r="G1295" s="221"/>
      <c r="H1295" s="221"/>
      <c r="I1295" s="221"/>
      <c r="J1295" s="221"/>
      <c r="K1295" s="221"/>
      <c r="L1295" s="221"/>
      <c r="M1295" s="221"/>
      <c r="N1295" s="243"/>
      <c r="O1295" s="221"/>
      <c r="P1295" s="221"/>
      <c r="Q1295" s="221"/>
      <c r="R1295" s="221"/>
      <c r="S1295" s="221"/>
      <c r="T1295" s="221"/>
      <c r="U1295" s="221"/>
      <c r="V1295" s="221"/>
      <c r="W1295" s="221"/>
      <c r="X1295" s="221"/>
      <c r="Y1295" s="221"/>
      <c r="Z1295" s="221"/>
      <c r="AA1295" s="221"/>
      <c r="AB1295" s="237"/>
      <c r="AC1295" s="221"/>
      <c r="AD1295" s="221"/>
      <c r="AE1295" s="221"/>
      <c r="AF1295" s="221"/>
      <c r="AG1295" s="221"/>
      <c r="AH1295" s="221"/>
      <c r="AI1295" s="221"/>
      <c r="AN1295" s="221"/>
      <c r="AP1295" s="218"/>
    </row>
    <row r="1296" spans="1:42">
      <c r="A1296" s="221"/>
      <c r="B1296" s="221"/>
      <c r="C1296" s="221"/>
      <c r="D1296" s="221"/>
      <c r="E1296" s="221"/>
      <c r="F1296" s="221"/>
      <c r="G1296" s="221"/>
      <c r="H1296" s="221"/>
      <c r="I1296" s="221"/>
      <c r="J1296" s="221"/>
      <c r="K1296" s="221"/>
      <c r="L1296" s="221"/>
      <c r="M1296" s="221"/>
      <c r="N1296" s="243"/>
      <c r="O1296" s="221"/>
      <c r="P1296" s="221"/>
      <c r="Q1296" s="221"/>
      <c r="R1296" s="221"/>
      <c r="S1296" s="221"/>
      <c r="T1296" s="221"/>
      <c r="U1296" s="221"/>
      <c r="V1296" s="221"/>
      <c r="W1296" s="221"/>
      <c r="X1296" s="221"/>
      <c r="Y1296" s="221"/>
      <c r="Z1296" s="221"/>
      <c r="AA1296" s="221"/>
      <c r="AB1296" s="237"/>
      <c r="AC1296" s="221"/>
      <c r="AD1296" s="221"/>
      <c r="AE1296" s="221"/>
      <c r="AF1296" s="221"/>
      <c r="AG1296" s="221"/>
      <c r="AH1296" s="221"/>
      <c r="AI1296" s="221"/>
      <c r="AN1296" s="221"/>
      <c r="AP1296" s="218"/>
    </row>
    <row r="1297" spans="1:42">
      <c r="A1297" s="221"/>
      <c r="B1297" s="221"/>
      <c r="C1297" s="221"/>
      <c r="D1297" s="221"/>
      <c r="E1297" s="221"/>
      <c r="F1297" s="221"/>
      <c r="G1297" s="221"/>
      <c r="H1297" s="221"/>
      <c r="I1297" s="221"/>
      <c r="J1297" s="221"/>
      <c r="K1297" s="221"/>
      <c r="L1297" s="221"/>
      <c r="M1297" s="221"/>
      <c r="N1297" s="243"/>
      <c r="O1297" s="221"/>
      <c r="P1297" s="221"/>
      <c r="Q1297" s="221"/>
      <c r="R1297" s="221"/>
      <c r="S1297" s="221"/>
      <c r="T1297" s="221"/>
      <c r="U1297" s="221"/>
      <c r="V1297" s="221"/>
      <c r="W1297" s="221"/>
      <c r="X1297" s="221"/>
      <c r="Y1297" s="221"/>
      <c r="Z1297" s="221"/>
      <c r="AA1297" s="221"/>
      <c r="AB1297" s="237"/>
      <c r="AC1297" s="221"/>
      <c r="AD1297" s="221"/>
      <c r="AE1297" s="221"/>
      <c r="AF1297" s="221"/>
      <c r="AG1297" s="221"/>
      <c r="AH1297" s="221"/>
      <c r="AI1297" s="221"/>
      <c r="AN1297" s="221"/>
      <c r="AP1297" s="218"/>
    </row>
    <row r="1298" spans="1:42">
      <c r="A1298" s="221"/>
      <c r="B1298" s="221"/>
      <c r="C1298" s="221"/>
      <c r="D1298" s="221"/>
      <c r="E1298" s="221"/>
      <c r="F1298" s="221"/>
      <c r="G1298" s="221"/>
      <c r="H1298" s="221"/>
      <c r="I1298" s="221"/>
      <c r="J1298" s="221"/>
      <c r="K1298" s="221"/>
      <c r="L1298" s="221"/>
      <c r="M1298" s="221"/>
      <c r="N1298" s="243"/>
      <c r="O1298" s="221"/>
      <c r="P1298" s="221"/>
      <c r="Q1298" s="221"/>
      <c r="R1298" s="221"/>
      <c r="S1298" s="221"/>
      <c r="T1298" s="221"/>
      <c r="U1298" s="221"/>
      <c r="V1298" s="221"/>
      <c r="W1298" s="221"/>
      <c r="X1298" s="221"/>
      <c r="Y1298" s="221"/>
      <c r="Z1298" s="221"/>
      <c r="AA1298" s="221"/>
      <c r="AB1298" s="237"/>
      <c r="AC1298" s="221"/>
      <c r="AD1298" s="221"/>
      <c r="AE1298" s="221"/>
      <c r="AF1298" s="221"/>
      <c r="AG1298" s="221"/>
      <c r="AH1298" s="221"/>
      <c r="AI1298" s="221"/>
      <c r="AN1298" s="221"/>
      <c r="AP1298" s="218"/>
    </row>
    <row r="1299" spans="1:42">
      <c r="A1299" s="221"/>
      <c r="B1299" s="221"/>
      <c r="C1299" s="221"/>
      <c r="D1299" s="221"/>
      <c r="E1299" s="221"/>
      <c r="F1299" s="221"/>
      <c r="G1299" s="221"/>
      <c r="H1299" s="221"/>
      <c r="I1299" s="221"/>
      <c r="J1299" s="221"/>
      <c r="K1299" s="221"/>
      <c r="L1299" s="221"/>
      <c r="M1299" s="221"/>
      <c r="N1299" s="243"/>
      <c r="O1299" s="221"/>
      <c r="P1299" s="221"/>
      <c r="Q1299" s="221"/>
      <c r="R1299" s="221"/>
      <c r="S1299" s="221"/>
      <c r="T1299" s="221"/>
      <c r="U1299" s="221"/>
      <c r="V1299" s="221"/>
      <c r="W1299" s="221"/>
      <c r="X1299" s="221"/>
      <c r="Y1299" s="221"/>
      <c r="Z1299" s="221"/>
      <c r="AA1299" s="221"/>
      <c r="AB1299" s="237"/>
      <c r="AC1299" s="221"/>
      <c r="AD1299" s="221"/>
      <c r="AE1299" s="221"/>
      <c r="AF1299" s="221"/>
      <c r="AG1299" s="221"/>
      <c r="AH1299" s="221"/>
      <c r="AI1299" s="221"/>
      <c r="AN1299" s="221"/>
      <c r="AP1299" s="218"/>
    </row>
    <row r="1300" spans="1:42">
      <c r="A1300" s="221"/>
      <c r="B1300" s="221"/>
      <c r="C1300" s="221"/>
      <c r="D1300" s="221"/>
      <c r="E1300" s="221"/>
      <c r="F1300" s="221"/>
      <c r="G1300" s="221"/>
      <c r="H1300" s="221"/>
      <c r="I1300" s="221"/>
      <c r="J1300" s="221"/>
      <c r="K1300" s="221"/>
      <c r="L1300" s="221"/>
      <c r="M1300" s="221"/>
      <c r="N1300" s="243"/>
      <c r="O1300" s="221"/>
      <c r="P1300" s="221"/>
      <c r="Q1300" s="221"/>
      <c r="R1300" s="221"/>
      <c r="S1300" s="221"/>
      <c r="T1300" s="221"/>
      <c r="U1300" s="221"/>
      <c r="V1300" s="221"/>
      <c r="W1300" s="221"/>
      <c r="X1300" s="221"/>
      <c r="Y1300" s="221"/>
      <c r="Z1300" s="221"/>
      <c r="AA1300" s="221"/>
      <c r="AB1300" s="237"/>
      <c r="AC1300" s="221"/>
      <c r="AD1300" s="221"/>
      <c r="AE1300" s="221"/>
      <c r="AF1300" s="221"/>
      <c r="AG1300" s="221"/>
      <c r="AH1300" s="221"/>
      <c r="AI1300" s="221"/>
      <c r="AN1300" s="221"/>
      <c r="AP1300" s="218"/>
    </row>
    <row r="1301" spans="1:42">
      <c r="A1301" s="221"/>
      <c r="B1301" s="221"/>
      <c r="C1301" s="221"/>
      <c r="D1301" s="221"/>
      <c r="E1301" s="221"/>
      <c r="F1301" s="221"/>
      <c r="G1301" s="221"/>
      <c r="H1301" s="221"/>
      <c r="I1301" s="221"/>
      <c r="J1301" s="221"/>
      <c r="K1301" s="221"/>
      <c r="L1301" s="221"/>
      <c r="M1301" s="221"/>
      <c r="N1301" s="243"/>
      <c r="O1301" s="221"/>
      <c r="P1301" s="221"/>
      <c r="Q1301" s="221"/>
      <c r="R1301" s="221"/>
      <c r="S1301" s="221"/>
      <c r="T1301" s="221"/>
      <c r="U1301" s="221"/>
      <c r="V1301" s="221"/>
      <c r="W1301" s="221"/>
      <c r="X1301" s="221"/>
      <c r="Y1301" s="221"/>
      <c r="Z1301" s="221"/>
      <c r="AA1301" s="221"/>
      <c r="AB1301" s="237"/>
      <c r="AC1301" s="221"/>
      <c r="AD1301" s="221"/>
      <c r="AE1301" s="221"/>
      <c r="AF1301" s="221"/>
      <c r="AG1301" s="221"/>
      <c r="AH1301" s="221"/>
      <c r="AI1301" s="221"/>
      <c r="AN1301" s="221"/>
      <c r="AP1301" s="218"/>
    </row>
    <row r="1302" spans="1:42">
      <c r="A1302" s="221"/>
      <c r="B1302" s="221"/>
      <c r="C1302" s="221"/>
      <c r="D1302" s="221"/>
      <c r="E1302" s="221"/>
      <c r="F1302" s="221"/>
      <c r="G1302" s="221"/>
      <c r="H1302" s="221"/>
      <c r="I1302" s="221"/>
      <c r="J1302" s="221"/>
      <c r="K1302" s="221"/>
      <c r="L1302" s="221"/>
      <c r="M1302" s="221"/>
      <c r="N1302" s="243"/>
      <c r="O1302" s="221"/>
      <c r="P1302" s="221"/>
      <c r="Q1302" s="221"/>
      <c r="R1302" s="221"/>
      <c r="S1302" s="221"/>
      <c r="T1302" s="221"/>
      <c r="U1302" s="221"/>
      <c r="V1302" s="221"/>
      <c r="W1302" s="221"/>
      <c r="X1302" s="221"/>
      <c r="Y1302" s="221"/>
      <c r="Z1302" s="221"/>
      <c r="AA1302" s="221"/>
      <c r="AB1302" s="237"/>
      <c r="AC1302" s="221"/>
      <c r="AD1302" s="221"/>
      <c r="AE1302" s="221"/>
      <c r="AF1302" s="221"/>
      <c r="AG1302" s="221"/>
      <c r="AH1302" s="221"/>
      <c r="AI1302" s="221"/>
      <c r="AN1302" s="221"/>
      <c r="AP1302" s="218"/>
    </row>
    <row r="1303" spans="1:42">
      <c r="A1303" s="221"/>
      <c r="B1303" s="221"/>
      <c r="C1303" s="221"/>
      <c r="D1303" s="221"/>
      <c r="E1303" s="221"/>
      <c r="F1303" s="221"/>
      <c r="G1303" s="221"/>
      <c r="H1303" s="221"/>
      <c r="I1303" s="221"/>
      <c r="J1303" s="221"/>
      <c r="K1303" s="221"/>
      <c r="L1303" s="221"/>
      <c r="M1303" s="221"/>
      <c r="N1303" s="243"/>
      <c r="O1303" s="221"/>
      <c r="P1303" s="221"/>
      <c r="Q1303" s="221"/>
      <c r="R1303" s="221"/>
      <c r="S1303" s="221"/>
      <c r="T1303" s="221"/>
      <c r="U1303" s="221"/>
      <c r="V1303" s="221"/>
      <c r="W1303" s="221"/>
      <c r="X1303" s="221"/>
      <c r="Y1303" s="221"/>
      <c r="Z1303" s="221"/>
      <c r="AA1303" s="221"/>
      <c r="AB1303" s="237"/>
      <c r="AC1303" s="221"/>
      <c r="AD1303" s="221"/>
      <c r="AE1303" s="221"/>
      <c r="AF1303" s="221"/>
      <c r="AG1303" s="221"/>
      <c r="AH1303" s="221"/>
      <c r="AI1303" s="221"/>
      <c r="AN1303" s="221"/>
      <c r="AP1303" s="218"/>
    </row>
    <row r="1304" spans="1:42">
      <c r="A1304" s="221"/>
      <c r="B1304" s="221"/>
      <c r="C1304" s="221"/>
      <c r="D1304" s="221"/>
      <c r="E1304" s="221"/>
      <c r="F1304" s="221"/>
      <c r="G1304" s="221"/>
      <c r="H1304" s="221"/>
      <c r="I1304" s="221"/>
      <c r="J1304" s="221"/>
      <c r="K1304" s="221"/>
      <c r="L1304" s="221"/>
      <c r="M1304" s="221"/>
      <c r="N1304" s="243"/>
      <c r="O1304" s="221"/>
      <c r="P1304" s="221"/>
      <c r="Q1304" s="221"/>
      <c r="R1304" s="221"/>
      <c r="S1304" s="221"/>
      <c r="T1304" s="221"/>
      <c r="U1304" s="221"/>
      <c r="V1304" s="221"/>
      <c r="W1304" s="221"/>
      <c r="X1304" s="221"/>
      <c r="Y1304" s="221"/>
      <c r="Z1304" s="221"/>
      <c r="AA1304" s="221"/>
      <c r="AB1304" s="237"/>
      <c r="AC1304" s="221"/>
      <c r="AD1304" s="221"/>
      <c r="AE1304" s="221"/>
      <c r="AF1304" s="221"/>
      <c r="AG1304" s="221"/>
      <c r="AH1304" s="221"/>
      <c r="AI1304" s="221"/>
      <c r="AN1304" s="221"/>
      <c r="AP1304" s="218"/>
    </row>
    <row r="1305" spans="1:42">
      <c r="A1305" s="221"/>
      <c r="B1305" s="221"/>
      <c r="C1305" s="221"/>
      <c r="D1305" s="221"/>
      <c r="E1305" s="221"/>
      <c r="F1305" s="221"/>
      <c r="G1305" s="221"/>
      <c r="H1305" s="221"/>
      <c r="I1305" s="221"/>
      <c r="J1305" s="221"/>
      <c r="K1305" s="221"/>
      <c r="L1305" s="221"/>
      <c r="M1305" s="221"/>
      <c r="N1305" s="243"/>
      <c r="O1305" s="221"/>
      <c r="P1305" s="221"/>
      <c r="Q1305" s="221"/>
      <c r="R1305" s="221"/>
      <c r="S1305" s="221"/>
      <c r="T1305" s="221"/>
      <c r="U1305" s="221"/>
      <c r="V1305" s="221"/>
      <c r="W1305" s="221"/>
      <c r="X1305" s="221"/>
      <c r="Y1305" s="221"/>
      <c r="Z1305" s="221"/>
      <c r="AA1305" s="221"/>
      <c r="AB1305" s="237"/>
      <c r="AC1305" s="221"/>
      <c r="AD1305" s="221"/>
      <c r="AE1305" s="221"/>
      <c r="AF1305" s="221"/>
      <c r="AG1305" s="221"/>
      <c r="AH1305" s="221"/>
      <c r="AI1305" s="221"/>
      <c r="AN1305" s="221"/>
      <c r="AP1305" s="218"/>
    </row>
    <row r="1306" spans="1:42">
      <c r="A1306" s="221"/>
      <c r="B1306" s="221"/>
      <c r="C1306" s="221"/>
      <c r="D1306" s="221"/>
      <c r="E1306" s="221"/>
      <c r="F1306" s="221"/>
      <c r="G1306" s="221"/>
      <c r="H1306" s="221"/>
      <c r="I1306" s="221"/>
      <c r="J1306" s="221"/>
      <c r="K1306" s="221"/>
      <c r="L1306" s="221"/>
      <c r="M1306" s="221"/>
      <c r="N1306" s="243"/>
      <c r="O1306" s="221"/>
      <c r="P1306" s="221"/>
      <c r="Q1306" s="221"/>
      <c r="R1306" s="221"/>
      <c r="S1306" s="221"/>
      <c r="T1306" s="221"/>
      <c r="U1306" s="221"/>
      <c r="V1306" s="221"/>
      <c r="W1306" s="221"/>
      <c r="X1306" s="221"/>
      <c r="Y1306" s="221"/>
      <c r="Z1306" s="221"/>
      <c r="AA1306" s="221"/>
      <c r="AB1306" s="237"/>
      <c r="AC1306" s="221"/>
      <c r="AD1306" s="221"/>
      <c r="AE1306" s="221"/>
      <c r="AF1306" s="221"/>
      <c r="AG1306" s="221"/>
      <c r="AH1306" s="221"/>
      <c r="AI1306" s="221"/>
      <c r="AN1306" s="221"/>
      <c r="AP1306" s="218"/>
    </row>
    <row r="1307" spans="1:42">
      <c r="A1307" s="221"/>
      <c r="B1307" s="221"/>
      <c r="C1307" s="221"/>
      <c r="D1307" s="221"/>
      <c r="E1307" s="221"/>
      <c r="F1307" s="221"/>
      <c r="G1307" s="221"/>
      <c r="H1307" s="221"/>
      <c r="I1307" s="221"/>
      <c r="J1307" s="221"/>
      <c r="K1307" s="221"/>
      <c r="L1307" s="221"/>
      <c r="M1307" s="221"/>
      <c r="N1307" s="243"/>
      <c r="O1307" s="221"/>
      <c r="P1307" s="221"/>
      <c r="Q1307" s="221"/>
      <c r="R1307" s="221"/>
      <c r="S1307" s="221"/>
      <c r="T1307" s="221"/>
      <c r="U1307" s="221"/>
      <c r="V1307" s="221"/>
      <c r="W1307" s="221"/>
      <c r="X1307" s="221"/>
      <c r="Y1307" s="221"/>
      <c r="Z1307" s="221"/>
      <c r="AA1307" s="221"/>
      <c r="AB1307" s="237"/>
      <c r="AC1307" s="221"/>
      <c r="AD1307" s="221"/>
      <c r="AE1307" s="221"/>
      <c r="AF1307" s="221"/>
      <c r="AG1307" s="221"/>
      <c r="AH1307" s="221"/>
      <c r="AI1307" s="221"/>
      <c r="AN1307" s="221"/>
      <c r="AP1307" s="218"/>
    </row>
    <row r="1308" spans="1:42">
      <c r="A1308" s="221"/>
      <c r="B1308" s="221"/>
      <c r="C1308" s="221"/>
      <c r="D1308" s="221"/>
      <c r="E1308" s="221"/>
      <c r="F1308" s="221"/>
      <c r="G1308" s="221"/>
      <c r="H1308" s="221"/>
      <c r="I1308" s="221"/>
      <c r="J1308" s="221"/>
      <c r="K1308" s="221"/>
      <c r="L1308" s="221"/>
      <c r="M1308" s="221"/>
      <c r="N1308" s="243"/>
      <c r="O1308" s="221"/>
      <c r="P1308" s="221"/>
      <c r="Q1308" s="221"/>
      <c r="R1308" s="221"/>
      <c r="S1308" s="221"/>
      <c r="T1308" s="221"/>
      <c r="U1308" s="221"/>
      <c r="V1308" s="221"/>
      <c r="W1308" s="221"/>
      <c r="X1308" s="221"/>
      <c r="Y1308" s="221"/>
      <c r="Z1308" s="221"/>
      <c r="AA1308" s="221"/>
      <c r="AB1308" s="237"/>
      <c r="AC1308" s="221"/>
      <c r="AD1308" s="221"/>
      <c r="AE1308" s="221"/>
      <c r="AF1308" s="221"/>
      <c r="AG1308" s="221"/>
      <c r="AH1308" s="221"/>
      <c r="AI1308" s="221"/>
      <c r="AN1308" s="221"/>
      <c r="AP1308" s="218"/>
    </row>
    <row r="1309" spans="1:42">
      <c r="A1309" s="221"/>
      <c r="B1309" s="221"/>
      <c r="C1309" s="221"/>
      <c r="D1309" s="221"/>
      <c r="E1309" s="221"/>
      <c r="F1309" s="221"/>
      <c r="G1309" s="221"/>
      <c r="H1309" s="221"/>
      <c r="I1309" s="221"/>
      <c r="J1309" s="221"/>
      <c r="K1309" s="221"/>
      <c r="L1309" s="221"/>
      <c r="M1309" s="221"/>
      <c r="N1309" s="243"/>
      <c r="O1309" s="221"/>
      <c r="P1309" s="221"/>
      <c r="Q1309" s="221"/>
      <c r="R1309" s="221"/>
      <c r="S1309" s="221"/>
      <c r="T1309" s="221"/>
      <c r="U1309" s="221"/>
      <c r="V1309" s="221"/>
      <c r="W1309" s="221"/>
      <c r="X1309" s="221"/>
      <c r="Y1309" s="221"/>
      <c r="Z1309" s="221"/>
      <c r="AA1309" s="221"/>
      <c r="AB1309" s="237"/>
      <c r="AC1309" s="221"/>
      <c r="AD1309" s="221"/>
      <c r="AE1309" s="221"/>
      <c r="AF1309" s="221"/>
      <c r="AG1309" s="221"/>
      <c r="AH1309" s="221"/>
      <c r="AI1309" s="221"/>
      <c r="AN1309" s="221"/>
      <c r="AP1309" s="218"/>
    </row>
    <row r="1310" spans="1:42">
      <c r="A1310" s="221"/>
      <c r="B1310" s="221"/>
      <c r="C1310" s="221"/>
      <c r="D1310" s="221"/>
      <c r="E1310" s="221"/>
      <c r="F1310" s="221"/>
      <c r="G1310" s="221"/>
      <c r="H1310" s="221"/>
      <c r="I1310" s="221"/>
      <c r="J1310" s="221"/>
      <c r="K1310" s="221"/>
      <c r="L1310" s="221"/>
      <c r="M1310" s="221"/>
      <c r="N1310" s="243"/>
      <c r="O1310" s="221"/>
      <c r="P1310" s="221"/>
      <c r="Q1310" s="221"/>
      <c r="R1310" s="221"/>
      <c r="S1310" s="221"/>
      <c r="T1310" s="221"/>
      <c r="U1310" s="221"/>
      <c r="V1310" s="221"/>
      <c r="W1310" s="221"/>
      <c r="X1310" s="221"/>
      <c r="Y1310" s="221"/>
      <c r="Z1310" s="221"/>
      <c r="AA1310" s="221"/>
      <c r="AB1310" s="237"/>
      <c r="AC1310" s="221"/>
      <c r="AD1310" s="221"/>
      <c r="AE1310" s="221"/>
      <c r="AF1310" s="221"/>
      <c r="AG1310" s="221"/>
      <c r="AH1310" s="221"/>
      <c r="AI1310" s="221"/>
      <c r="AN1310" s="221"/>
      <c r="AP1310" s="218"/>
    </row>
    <row r="1311" spans="1:42">
      <c r="A1311" s="221"/>
      <c r="B1311" s="221"/>
      <c r="C1311" s="221"/>
      <c r="D1311" s="221"/>
      <c r="E1311" s="221"/>
      <c r="F1311" s="221"/>
      <c r="G1311" s="221"/>
      <c r="H1311" s="221"/>
      <c r="I1311" s="221"/>
      <c r="J1311" s="221"/>
      <c r="K1311" s="221"/>
      <c r="L1311" s="221"/>
      <c r="M1311" s="221"/>
      <c r="N1311" s="243"/>
      <c r="O1311" s="221"/>
      <c r="P1311" s="221"/>
      <c r="Q1311" s="221"/>
      <c r="R1311" s="221"/>
      <c r="S1311" s="221"/>
      <c r="T1311" s="221"/>
      <c r="U1311" s="221"/>
      <c r="V1311" s="221"/>
      <c r="W1311" s="221"/>
      <c r="X1311" s="221"/>
      <c r="Y1311" s="221"/>
      <c r="Z1311" s="221"/>
      <c r="AA1311" s="221"/>
      <c r="AB1311" s="237"/>
      <c r="AC1311" s="221"/>
      <c r="AD1311" s="221"/>
      <c r="AE1311" s="221"/>
      <c r="AF1311" s="221"/>
      <c r="AG1311" s="221"/>
      <c r="AH1311" s="221"/>
      <c r="AI1311" s="221"/>
      <c r="AN1311" s="221"/>
      <c r="AP1311" s="218"/>
    </row>
    <row r="1312" spans="1:42">
      <c r="A1312" s="221"/>
      <c r="B1312" s="221"/>
      <c r="C1312" s="221"/>
      <c r="D1312" s="221"/>
      <c r="E1312" s="221"/>
      <c r="F1312" s="221"/>
      <c r="G1312" s="221"/>
      <c r="H1312" s="221"/>
      <c r="I1312" s="221"/>
      <c r="J1312" s="221"/>
      <c r="K1312" s="221"/>
      <c r="L1312" s="221"/>
      <c r="M1312" s="221"/>
      <c r="N1312" s="243"/>
      <c r="O1312" s="221"/>
      <c r="P1312" s="221"/>
      <c r="Q1312" s="221"/>
      <c r="R1312" s="221"/>
      <c r="S1312" s="221"/>
      <c r="T1312" s="221"/>
      <c r="U1312" s="221"/>
      <c r="V1312" s="221"/>
      <c r="W1312" s="221"/>
      <c r="X1312" s="221"/>
      <c r="Y1312" s="221"/>
      <c r="Z1312" s="221"/>
      <c r="AA1312" s="221"/>
      <c r="AB1312" s="237"/>
      <c r="AC1312" s="221"/>
      <c r="AD1312" s="221"/>
      <c r="AE1312" s="221"/>
      <c r="AF1312" s="221"/>
      <c r="AG1312" s="221"/>
      <c r="AH1312" s="221"/>
      <c r="AI1312" s="221"/>
      <c r="AN1312" s="221"/>
      <c r="AP1312" s="218"/>
    </row>
    <row r="1313" spans="1:42">
      <c r="A1313" s="221"/>
      <c r="B1313" s="221"/>
      <c r="C1313" s="221"/>
      <c r="D1313" s="221"/>
      <c r="E1313" s="221"/>
      <c r="F1313" s="221"/>
      <c r="G1313" s="221"/>
      <c r="H1313" s="221"/>
      <c r="I1313" s="221"/>
      <c r="J1313" s="221"/>
      <c r="K1313" s="221"/>
      <c r="L1313" s="221"/>
      <c r="M1313" s="221"/>
      <c r="N1313" s="243"/>
      <c r="O1313" s="221"/>
      <c r="P1313" s="221"/>
      <c r="Q1313" s="221"/>
      <c r="R1313" s="221"/>
      <c r="S1313" s="221"/>
      <c r="T1313" s="221"/>
      <c r="U1313" s="221"/>
      <c r="V1313" s="221"/>
      <c r="W1313" s="221"/>
      <c r="X1313" s="221"/>
      <c r="Y1313" s="221"/>
      <c r="Z1313" s="221"/>
      <c r="AA1313" s="221"/>
      <c r="AB1313" s="237"/>
      <c r="AC1313" s="221"/>
      <c r="AD1313" s="221"/>
      <c r="AE1313" s="221"/>
      <c r="AF1313" s="221"/>
      <c r="AG1313" s="221"/>
      <c r="AH1313" s="221"/>
      <c r="AI1313" s="221"/>
      <c r="AN1313" s="221"/>
      <c r="AP1313" s="218"/>
    </row>
    <row r="1314" spans="1:42">
      <c r="A1314" s="221"/>
      <c r="B1314" s="221"/>
      <c r="C1314" s="221"/>
      <c r="D1314" s="221"/>
      <c r="E1314" s="221"/>
      <c r="F1314" s="221"/>
      <c r="G1314" s="221"/>
      <c r="H1314" s="221"/>
      <c r="I1314" s="221"/>
      <c r="J1314" s="221"/>
      <c r="K1314" s="221"/>
      <c r="L1314" s="221"/>
      <c r="M1314" s="221"/>
      <c r="N1314" s="243"/>
      <c r="O1314" s="221"/>
      <c r="P1314" s="221"/>
      <c r="Q1314" s="221"/>
      <c r="R1314" s="221"/>
      <c r="S1314" s="221"/>
      <c r="T1314" s="221"/>
      <c r="U1314" s="221"/>
      <c r="V1314" s="221"/>
      <c r="W1314" s="221"/>
      <c r="X1314" s="221"/>
      <c r="Y1314" s="221"/>
      <c r="Z1314" s="221"/>
      <c r="AA1314" s="221"/>
      <c r="AB1314" s="237"/>
      <c r="AC1314" s="221"/>
      <c r="AD1314" s="221"/>
      <c r="AE1314" s="221"/>
      <c r="AF1314" s="221"/>
      <c r="AG1314" s="221"/>
      <c r="AH1314" s="221"/>
      <c r="AI1314" s="221"/>
      <c r="AN1314" s="221"/>
      <c r="AP1314" s="218"/>
    </row>
    <row r="1315" spans="1:42">
      <c r="A1315" s="221"/>
      <c r="B1315" s="221"/>
      <c r="C1315" s="221"/>
      <c r="D1315" s="221"/>
      <c r="E1315" s="221"/>
      <c r="F1315" s="221"/>
      <c r="G1315" s="221"/>
      <c r="H1315" s="221"/>
      <c r="I1315" s="221"/>
      <c r="J1315" s="221"/>
      <c r="K1315" s="221"/>
      <c r="L1315" s="221"/>
      <c r="M1315" s="221"/>
      <c r="N1315" s="243"/>
      <c r="O1315" s="221"/>
      <c r="P1315" s="221"/>
      <c r="Q1315" s="221"/>
      <c r="R1315" s="221"/>
      <c r="S1315" s="221"/>
      <c r="T1315" s="221"/>
      <c r="U1315" s="221"/>
      <c r="V1315" s="221"/>
      <c r="W1315" s="221"/>
      <c r="X1315" s="221"/>
      <c r="Y1315" s="221"/>
      <c r="Z1315" s="221"/>
      <c r="AA1315" s="221"/>
      <c r="AB1315" s="237"/>
      <c r="AC1315" s="221"/>
      <c r="AD1315" s="221"/>
      <c r="AE1315" s="221"/>
      <c r="AF1315" s="221"/>
      <c r="AG1315" s="221"/>
      <c r="AH1315" s="221"/>
      <c r="AI1315" s="221"/>
      <c r="AN1315" s="221"/>
      <c r="AP1315" s="218"/>
    </row>
    <row r="1316" spans="1:42">
      <c r="A1316" s="221"/>
      <c r="B1316" s="221"/>
      <c r="C1316" s="221"/>
      <c r="D1316" s="221"/>
      <c r="E1316" s="221"/>
      <c r="F1316" s="221"/>
      <c r="G1316" s="221"/>
      <c r="H1316" s="221"/>
      <c r="I1316" s="221"/>
      <c r="J1316" s="221"/>
      <c r="K1316" s="221"/>
      <c r="L1316" s="221"/>
      <c r="M1316" s="221"/>
      <c r="N1316" s="243"/>
      <c r="O1316" s="221"/>
      <c r="P1316" s="221"/>
      <c r="Q1316" s="221"/>
      <c r="R1316" s="221"/>
      <c r="S1316" s="221"/>
      <c r="T1316" s="221"/>
      <c r="U1316" s="221"/>
      <c r="V1316" s="221"/>
      <c r="W1316" s="221"/>
      <c r="X1316" s="221"/>
      <c r="Y1316" s="221"/>
      <c r="Z1316" s="221"/>
      <c r="AA1316" s="221"/>
      <c r="AB1316" s="237"/>
      <c r="AC1316" s="221"/>
      <c r="AD1316" s="221"/>
      <c r="AE1316" s="221"/>
      <c r="AF1316" s="221"/>
      <c r="AG1316" s="221"/>
      <c r="AH1316" s="221"/>
      <c r="AI1316" s="221"/>
      <c r="AN1316" s="221"/>
      <c r="AP1316" s="218"/>
    </row>
    <row r="1317" spans="1:42">
      <c r="A1317" s="221"/>
      <c r="B1317" s="221"/>
      <c r="C1317" s="221"/>
      <c r="D1317" s="221"/>
      <c r="E1317" s="221"/>
      <c r="F1317" s="221"/>
      <c r="G1317" s="221"/>
      <c r="H1317" s="221"/>
      <c r="I1317" s="221"/>
      <c r="J1317" s="221"/>
      <c r="K1317" s="221"/>
      <c r="L1317" s="221"/>
      <c r="M1317" s="221"/>
      <c r="N1317" s="243"/>
      <c r="O1317" s="221"/>
      <c r="P1317" s="221"/>
      <c r="Q1317" s="221"/>
      <c r="R1317" s="221"/>
      <c r="S1317" s="221"/>
      <c r="T1317" s="221"/>
      <c r="U1317" s="221"/>
      <c r="V1317" s="221"/>
      <c r="W1317" s="221"/>
      <c r="X1317" s="221"/>
      <c r="Y1317" s="221"/>
      <c r="Z1317" s="221"/>
      <c r="AA1317" s="221"/>
      <c r="AB1317" s="237"/>
      <c r="AC1317" s="221"/>
      <c r="AD1317" s="221"/>
      <c r="AE1317" s="221"/>
      <c r="AF1317" s="221"/>
      <c r="AG1317" s="221"/>
      <c r="AH1317" s="221"/>
      <c r="AI1317" s="221"/>
      <c r="AN1317" s="221"/>
      <c r="AP1317" s="218"/>
    </row>
    <row r="1318" spans="1:42">
      <c r="A1318" s="221"/>
      <c r="B1318" s="221"/>
      <c r="C1318" s="221"/>
      <c r="D1318" s="221"/>
      <c r="E1318" s="221"/>
      <c r="F1318" s="221"/>
      <c r="G1318" s="221"/>
      <c r="H1318" s="221"/>
      <c r="I1318" s="221"/>
      <c r="J1318" s="221"/>
      <c r="K1318" s="221"/>
      <c r="L1318" s="221"/>
      <c r="M1318" s="221"/>
      <c r="N1318" s="243"/>
      <c r="O1318" s="221"/>
      <c r="P1318" s="221"/>
      <c r="Q1318" s="221"/>
      <c r="R1318" s="221"/>
      <c r="S1318" s="221"/>
      <c r="T1318" s="221"/>
      <c r="U1318" s="221"/>
      <c r="V1318" s="221"/>
      <c r="W1318" s="221"/>
      <c r="X1318" s="221"/>
      <c r="Y1318" s="221"/>
      <c r="Z1318" s="221"/>
      <c r="AA1318" s="221"/>
      <c r="AB1318" s="237"/>
      <c r="AC1318" s="221"/>
      <c r="AD1318" s="221"/>
      <c r="AE1318" s="221"/>
      <c r="AF1318" s="221"/>
      <c r="AG1318" s="221"/>
      <c r="AH1318" s="221"/>
      <c r="AI1318" s="221"/>
      <c r="AN1318" s="221"/>
      <c r="AP1318" s="218"/>
    </row>
    <row r="1319" spans="1:42">
      <c r="A1319" s="221"/>
      <c r="B1319" s="221"/>
      <c r="C1319" s="221"/>
      <c r="D1319" s="221"/>
      <c r="E1319" s="221"/>
      <c r="F1319" s="221"/>
      <c r="G1319" s="221"/>
      <c r="H1319" s="221"/>
      <c r="I1319" s="221"/>
      <c r="J1319" s="221"/>
      <c r="K1319" s="221"/>
      <c r="L1319" s="221"/>
      <c r="M1319" s="221"/>
      <c r="N1319" s="243"/>
      <c r="O1319" s="221"/>
      <c r="P1319" s="221"/>
      <c r="Q1319" s="221"/>
      <c r="R1319" s="221"/>
      <c r="S1319" s="221"/>
      <c r="T1319" s="221"/>
      <c r="U1319" s="221"/>
      <c r="V1319" s="221"/>
      <c r="W1319" s="221"/>
      <c r="X1319" s="221"/>
      <c r="Y1319" s="221"/>
      <c r="Z1319" s="221"/>
      <c r="AA1319" s="221"/>
      <c r="AB1319" s="237"/>
      <c r="AC1319" s="221"/>
      <c r="AD1319" s="221"/>
      <c r="AE1319" s="221"/>
      <c r="AF1319" s="221"/>
      <c r="AG1319" s="221"/>
      <c r="AH1319" s="221"/>
      <c r="AI1319" s="221"/>
      <c r="AN1319" s="221"/>
      <c r="AP1319" s="218"/>
    </row>
    <row r="1320" spans="1:42">
      <c r="A1320" s="221"/>
      <c r="B1320" s="221"/>
      <c r="C1320" s="221"/>
      <c r="D1320" s="221"/>
      <c r="E1320" s="221"/>
      <c r="F1320" s="221"/>
      <c r="G1320" s="221"/>
      <c r="H1320" s="221"/>
      <c r="I1320" s="221"/>
      <c r="J1320" s="221"/>
      <c r="K1320" s="221"/>
      <c r="L1320" s="221"/>
      <c r="M1320" s="221"/>
      <c r="N1320" s="243"/>
      <c r="O1320" s="221"/>
      <c r="P1320" s="221"/>
      <c r="Q1320" s="221"/>
      <c r="R1320" s="221"/>
      <c r="S1320" s="221"/>
      <c r="T1320" s="221"/>
      <c r="U1320" s="221"/>
      <c r="V1320" s="221"/>
      <c r="W1320" s="221"/>
      <c r="X1320" s="221"/>
      <c r="Y1320" s="221"/>
      <c r="Z1320" s="221"/>
      <c r="AA1320" s="221"/>
      <c r="AB1320" s="237"/>
      <c r="AC1320" s="221"/>
      <c r="AD1320" s="221"/>
      <c r="AE1320" s="221"/>
      <c r="AF1320" s="221"/>
      <c r="AG1320" s="221"/>
      <c r="AH1320" s="221"/>
      <c r="AI1320" s="221"/>
      <c r="AN1320" s="221"/>
      <c r="AP1320" s="218"/>
    </row>
    <row r="1321" spans="1:42">
      <c r="A1321" s="221"/>
      <c r="B1321" s="221"/>
      <c r="C1321" s="221"/>
      <c r="D1321" s="221"/>
      <c r="E1321" s="221"/>
      <c r="F1321" s="221"/>
      <c r="G1321" s="221"/>
      <c r="H1321" s="221"/>
      <c r="I1321" s="221"/>
      <c r="J1321" s="221"/>
      <c r="K1321" s="221"/>
      <c r="L1321" s="221"/>
      <c r="M1321" s="221"/>
      <c r="N1321" s="243"/>
      <c r="O1321" s="221"/>
      <c r="P1321" s="221"/>
      <c r="Q1321" s="221"/>
      <c r="R1321" s="221"/>
      <c r="S1321" s="221"/>
      <c r="T1321" s="221"/>
      <c r="U1321" s="221"/>
      <c r="V1321" s="221"/>
      <c r="W1321" s="221"/>
      <c r="X1321" s="221"/>
      <c r="Y1321" s="221"/>
      <c r="Z1321" s="221"/>
      <c r="AA1321" s="221"/>
      <c r="AB1321" s="237"/>
      <c r="AC1321" s="221"/>
      <c r="AD1321" s="221"/>
      <c r="AE1321" s="221"/>
      <c r="AF1321" s="221"/>
      <c r="AG1321" s="221"/>
      <c r="AH1321" s="221"/>
      <c r="AI1321" s="221"/>
      <c r="AN1321" s="221"/>
      <c r="AP1321" s="218"/>
    </row>
    <row r="1322" spans="1:42">
      <c r="A1322" s="221"/>
      <c r="B1322" s="221"/>
      <c r="C1322" s="221"/>
      <c r="D1322" s="221"/>
      <c r="E1322" s="221"/>
      <c r="F1322" s="221"/>
      <c r="G1322" s="221"/>
      <c r="H1322" s="221"/>
      <c r="I1322" s="221"/>
      <c r="J1322" s="221"/>
      <c r="K1322" s="221"/>
      <c r="L1322" s="221"/>
      <c r="M1322" s="221"/>
      <c r="N1322" s="243"/>
      <c r="O1322" s="221"/>
      <c r="P1322" s="221"/>
      <c r="Q1322" s="221"/>
      <c r="R1322" s="221"/>
      <c r="S1322" s="221"/>
      <c r="T1322" s="221"/>
      <c r="U1322" s="221"/>
      <c r="V1322" s="221"/>
      <c r="W1322" s="221"/>
      <c r="X1322" s="221"/>
      <c r="Y1322" s="221"/>
      <c r="Z1322" s="221"/>
      <c r="AA1322" s="221"/>
      <c r="AB1322" s="237"/>
      <c r="AC1322" s="221"/>
      <c r="AD1322" s="221"/>
      <c r="AE1322" s="221"/>
      <c r="AF1322" s="221"/>
      <c r="AG1322" s="221"/>
      <c r="AH1322" s="221"/>
      <c r="AI1322" s="221"/>
      <c r="AN1322" s="221"/>
      <c r="AP1322" s="218"/>
    </row>
    <row r="1323" spans="1:42">
      <c r="A1323" s="221"/>
      <c r="B1323" s="221"/>
      <c r="C1323" s="221"/>
      <c r="D1323" s="221"/>
      <c r="E1323" s="221"/>
      <c r="F1323" s="221"/>
      <c r="G1323" s="221"/>
      <c r="H1323" s="221"/>
      <c r="I1323" s="221"/>
      <c r="J1323" s="221"/>
      <c r="K1323" s="221"/>
      <c r="L1323" s="221"/>
      <c r="M1323" s="221"/>
      <c r="N1323" s="243"/>
      <c r="O1323" s="221"/>
      <c r="P1323" s="221"/>
      <c r="Q1323" s="221"/>
      <c r="R1323" s="221"/>
      <c r="S1323" s="221"/>
      <c r="T1323" s="221"/>
      <c r="U1323" s="221"/>
      <c r="V1323" s="221"/>
      <c r="W1323" s="221"/>
      <c r="X1323" s="221"/>
      <c r="Y1323" s="221"/>
      <c r="Z1323" s="221"/>
      <c r="AA1323" s="221"/>
      <c r="AB1323" s="237"/>
      <c r="AC1323" s="221"/>
      <c r="AD1323" s="221"/>
      <c r="AE1323" s="221"/>
      <c r="AF1323" s="221"/>
      <c r="AG1323" s="221"/>
      <c r="AH1323" s="221"/>
      <c r="AI1323" s="221"/>
      <c r="AN1323" s="221"/>
      <c r="AP1323" s="218"/>
    </row>
    <row r="1324" spans="1:42">
      <c r="A1324" s="221"/>
      <c r="B1324" s="221"/>
      <c r="C1324" s="221"/>
      <c r="D1324" s="221"/>
      <c r="E1324" s="221"/>
      <c r="F1324" s="221"/>
      <c r="G1324" s="221"/>
      <c r="H1324" s="221"/>
      <c r="I1324" s="221"/>
      <c r="J1324" s="221"/>
      <c r="K1324" s="221"/>
      <c r="L1324" s="221"/>
      <c r="M1324" s="221"/>
      <c r="N1324" s="243"/>
      <c r="O1324" s="221"/>
      <c r="P1324" s="221"/>
      <c r="Q1324" s="221"/>
      <c r="R1324" s="221"/>
      <c r="S1324" s="221"/>
      <c r="T1324" s="221"/>
      <c r="U1324" s="221"/>
      <c r="V1324" s="221"/>
      <c r="W1324" s="221"/>
      <c r="X1324" s="221"/>
      <c r="Y1324" s="221"/>
      <c r="Z1324" s="221"/>
      <c r="AA1324" s="221"/>
      <c r="AB1324" s="237"/>
      <c r="AC1324" s="221"/>
      <c r="AD1324" s="221"/>
      <c r="AE1324" s="221"/>
      <c r="AF1324" s="221"/>
      <c r="AG1324" s="221"/>
      <c r="AH1324" s="221"/>
      <c r="AI1324" s="221"/>
      <c r="AN1324" s="221"/>
      <c r="AP1324" s="218"/>
    </row>
    <row r="1325" spans="1:42">
      <c r="A1325" s="221"/>
      <c r="B1325" s="221"/>
      <c r="C1325" s="221"/>
      <c r="D1325" s="221"/>
      <c r="E1325" s="221"/>
      <c r="F1325" s="221"/>
      <c r="G1325" s="221"/>
      <c r="H1325" s="221"/>
      <c r="I1325" s="221"/>
      <c r="J1325" s="221"/>
      <c r="K1325" s="221"/>
      <c r="L1325" s="221"/>
      <c r="M1325" s="221"/>
      <c r="N1325" s="243"/>
      <c r="O1325" s="221"/>
      <c r="P1325" s="221"/>
      <c r="Q1325" s="221"/>
      <c r="R1325" s="221"/>
      <c r="S1325" s="221"/>
      <c r="T1325" s="221"/>
      <c r="U1325" s="221"/>
      <c r="V1325" s="221"/>
      <c r="W1325" s="221"/>
      <c r="X1325" s="221"/>
      <c r="Y1325" s="221"/>
      <c r="Z1325" s="221"/>
      <c r="AA1325" s="221"/>
      <c r="AB1325" s="237"/>
      <c r="AC1325" s="221"/>
      <c r="AD1325" s="221"/>
      <c r="AE1325" s="221"/>
      <c r="AF1325" s="221"/>
      <c r="AG1325" s="221"/>
      <c r="AH1325" s="221"/>
      <c r="AI1325" s="221"/>
      <c r="AN1325" s="221"/>
      <c r="AP1325" s="218"/>
    </row>
    <row r="1326" spans="1:42">
      <c r="A1326" s="221"/>
      <c r="B1326" s="221"/>
      <c r="C1326" s="221"/>
      <c r="D1326" s="221"/>
      <c r="E1326" s="221"/>
      <c r="F1326" s="221"/>
      <c r="G1326" s="221"/>
      <c r="H1326" s="221"/>
      <c r="I1326" s="221"/>
      <c r="J1326" s="221"/>
      <c r="K1326" s="221"/>
      <c r="L1326" s="221"/>
      <c r="M1326" s="221"/>
      <c r="N1326" s="243"/>
      <c r="O1326" s="221"/>
      <c r="P1326" s="221"/>
      <c r="Q1326" s="221"/>
      <c r="R1326" s="221"/>
      <c r="S1326" s="221"/>
      <c r="T1326" s="221"/>
      <c r="U1326" s="221"/>
      <c r="V1326" s="221"/>
      <c r="W1326" s="221"/>
      <c r="X1326" s="221"/>
      <c r="Y1326" s="221"/>
      <c r="Z1326" s="221"/>
      <c r="AA1326" s="221"/>
      <c r="AB1326" s="237"/>
      <c r="AC1326" s="221"/>
      <c r="AD1326" s="221"/>
      <c r="AE1326" s="221"/>
      <c r="AF1326" s="221"/>
      <c r="AG1326" s="221"/>
      <c r="AH1326" s="221"/>
      <c r="AI1326" s="221"/>
      <c r="AN1326" s="221"/>
      <c r="AP1326" s="218"/>
    </row>
    <row r="1327" spans="1:42">
      <c r="A1327" s="221"/>
      <c r="B1327" s="221"/>
      <c r="C1327" s="221"/>
      <c r="D1327" s="221"/>
      <c r="E1327" s="221"/>
      <c r="F1327" s="221"/>
      <c r="G1327" s="221"/>
      <c r="H1327" s="221"/>
      <c r="I1327" s="221"/>
      <c r="J1327" s="221"/>
      <c r="K1327" s="221"/>
      <c r="L1327" s="221"/>
      <c r="M1327" s="221"/>
      <c r="N1327" s="243"/>
      <c r="O1327" s="221"/>
      <c r="P1327" s="221"/>
      <c r="Q1327" s="221"/>
      <c r="R1327" s="221"/>
      <c r="S1327" s="221"/>
      <c r="T1327" s="221"/>
      <c r="U1327" s="221"/>
      <c r="V1327" s="221"/>
      <c r="W1327" s="221"/>
      <c r="X1327" s="221"/>
      <c r="Y1327" s="221"/>
      <c r="Z1327" s="221"/>
      <c r="AA1327" s="221"/>
      <c r="AB1327" s="237"/>
      <c r="AC1327" s="221"/>
      <c r="AD1327" s="221"/>
      <c r="AE1327" s="221"/>
      <c r="AF1327" s="221"/>
      <c r="AG1327" s="221"/>
      <c r="AH1327" s="221"/>
      <c r="AI1327" s="221"/>
      <c r="AN1327" s="221"/>
      <c r="AP1327" s="218"/>
    </row>
    <row r="1328" spans="1:42">
      <c r="A1328" s="221"/>
      <c r="B1328" s="221"/>
      <c r="C1328" s="221"/>
      <c r="D1328" s="221"/>
      <c r="E1328" s="221"/>
      <c r="F1328" s="221"/>
      <c r="G1328" s="221"/>
      <c r="H1328" s="221"/>
      <c r="I1328" s="221"/>
      <c r="J1328" s="221"/>
      <c r="K1328" s="221"/>
      <c r="L1328" s="221"/>
      <c r="M1328" s="221"/>
      <c r="N1328" s="243"/>
      <c r="O1328" s="221"/>
      <c r="P1328" s="221"/>
      <c r="Q1328" s="221"/>
      <c r="R1328" s="221"/>
      <c r="S1328" s="221"/>
      <c r="T1328" s="221"/>
      <c r="U1328" s="221"/>
      <c r="V1328" s="221"/>
      <c r="W1328" s="221"/>
      <c r="X1328" s="221"/>
      <c r="Y1328" s="221"/>
      <c r="Z1328" s="221"/>
      <c r="AA1328" s="221"/>
      <c r="AB1328" s="237"/>
      <c r="AC1328" s="221"/>
      <c r="AD1328" s="221"/>
      <c r="AE1328" s="221"/>
      <c r="AF1328" s="221"/>
      <c r="AG1328" s="221"/>
      <c r="AH1328" s="221"/>
      <c r="AI1328" s="221"/>
      <c r="AN1328" s="221"/>
      <c r="AP1328" s="218"/>
    </row>
    <row r="1329" spans="1:42">
      <c r="A1329" s="221"/>
      <c r="B1329" s="221"/>
      <c r="C1329" s="221"/>
      <c r="D1329" s="221"/>
      <c r="E1329" s="221"/>
      <c r="F1329" s="221"/>
      <c r="G1329" s="221"/>
      <c r="H1329" s="221"/>
      <c r="I1329" s="221"/>
      <c r="J1329" s="221"/>
      <c r="K1329" s="221"/>
      <c r="L1329" s="221"/>
      <c r="M1329" s="221"/>
      <c r="N1329" s="243"/>
      <c r="O1329" s="221"/>
      <c r="P1329" s="221"/>
      <c r="Q1329" s="221"/>
      <c r="R1329" s="221"/>
      <c r="S1329" s="221"/>
      <c r="T1329" s="221"/>
      <c r="U1329" s="221"/>
      <c r="V1329" s="221"/>
      <c r="W1329" s="221"/>
      <c r="X1329" s="221"/>
      <c r="Y1329" s="221"/>
      <c r="Z1329" s="221"/>
      <c r="AA1329" s="221"/>
      <c r="AB1329" s="237"/>
      <c r="AC1329" s="221"/>
      <c r="AD1329" s="221"/>
      <c r="AE1329" s="221"/>
      <c r="AF1329" s="221"/>
      <c r="AG1329" s="221"/>
      <c r="AH1329" s="221"/>
      <c r="AI1329" s="221"/>
      <c r="AN1329" s="221"/>
      <c r="AP1329" s="218"/>
    </row>
    <row r="1330" spans="1:42">
      <c r="A1330" s="221"/>
      <c r="B1330" s="221"/>
      <c r="C1330" s="221"/>
      <c r="D1330" s="221"/>
      <c r="E1330" s="221"/>
      <c r="F1330" s="221"/>
      <c r="G1330" s="221"/>
      <c r="H1330" s="221"/>
      <c r="I1330" s="221"/>
      <c r="J1330" s="221"/>
      <c r="K1330" s="221"/>
      <c r="L1330" s="221"/>
      <c r="M1330" s="221"/>
      <c r="N1330" s="243"/>
      <c r="O1330" s="221"/>
      <c r="P1330" s="221"/>
      <c r="Q1330" s="221"/>
      <c r="R1330" s="221"/>
      <c r="S1330" s="221"/>
      <c r="T1330" s="221"/>
      <c r="U1330" s="221"/>
      <c r="V1330" s="221"/>
      <c r="W1330" s="221"/>
      <c r="X1330" s="221"/>
      <c r="Y1330" s="221"/>
      <c r="Z1330" s="221"/>
      <c r="AA1330" s="221"/>
      <c r="AB1330" s="237"/>
      <c r="AC1330" s="221"/>
      <c r="AD1330" s="221"/>
      <c r="AE1330" s="221"/>
      <c r="AF1330" s="221"/>
      <c r="AG1330" s="221"/>
      <c r="AH1330" s="221"/>
      <c r="AI1330" s="221"/>
      <c r="AN1330" s="221"/>
      <c r="AP1330" s="218"/>
    </row>
    <row r="1331" spans="1:42">
      <c r="A1331" s="221"/>
      <c r="B1331" s="221"/>
      <c r="C1331" s="221"/>
      <c r="D1331" s="221"/>
      <c r="E1331" s="221"/>
      <c r="F1331" s="221"/>
      <c r="G1331" s="221"/>
      <c r="H1331" s="221"/>
      <c r="I1331" s="221"/>
      <c r="J1331" s="221"/>
      <c r="K1331" s="221"/>
      <c r="L1331" s="221"/>
      <c r="M1331" s="221"/>
      <c r="N1331" s="243"/>
      <c r="O1331" s="221"/>
      <c r="P1331" s="221"/>
      <c r="Q1331" s="221"/>
      <c r="R1331" s="221"/>
      <c r="S1331" s="221"/>
      <c r="T1331" s="221"/>
      <c r="U1331" s="221"/>
      <c r="V1331" s="221"/>
      <c r="W1331" s="221"/>
      <c r="X1331" s="221"/>
      <c r="Y1331" s="221"/>
      <c r="Z1331" s="221"/>
      <c r="AA1331" s="221"/>
      <c r="AB1331" s="237"/>
      <c r="AC1331" s="221"/>
      <c r="AD1331" s="221"/>
      <c r="AE1331" s="221"/>
      <c r="AF1331" s="221"/>
      <c r="AG1331" s="221"/>
      <c r="AH1331" s="221"/>
      <c r="AI1331" s="221"/>
      <c r="AN1331" s="221"/>
      <c r="AP1331" s="218"/>
    </row>
    <row r="1332" spans="1:42">
      <c r="A1332" s="221"/>
      <c r="B1332" s="221"/>
      <c r="C1332" s="221"/>
      <c r="D1332" s="221"/>
      <c r="E1332" s="221"/>
      <c r="F1332" s="221"/>
      <c r="G1332" s="221"/>
      <c r="H1332" s="221"/>
      <c r="I1332" s="221"/>
      <c r="J1332" s="221"/>
      <c r="K1332" s="221"/>
      <c r="L1332" s="221"/>
      <c r="M1332" s="221"/>
      <c r="N1332" s="243"/>
      <c r="O1332" s="221"/>
      <c r="P1332" s="221"/>
      <c r="Q1332" s="221"/>
      <c r="R1332" s="221"/>
      <c r="S1332" s="221"/>
      <c r="T1332" s="221"/>
      <c r="U1332" s="221"/>
      <c r="V1332" s="221"/>
      <c r="W1332" s="221"/>
      <c r="X1332" s="221"/>
      <c r="Y1332" s="221"/>
      <c r="Z1332" s="221"/>
      <c r="AA1332" s="221"/>
      <c r="AB1332" s="237"/>
      <c r="AC1332" s="221"/>
      <c r="AD1332" s="221"/>
      <c r="AE1332" s="221"/>
      <c r="AF1332" s="221"/>
      <c r="AG1332" s="221"/>
      <c r="AH1332" s="221"/>
      <c r="AI1332" s="221"/>
      <c r="AN1332" s="221"/>
      <c r="AP1332" s="218"/>
    </row>
    <row r="1333" spans="1:42">
      <c r="A1333" s="221"/>
      <c r="B1333" s="221"/>
      <c r="C1333" s="221"/>
      <c r="D1333" s="221"/>
      <c r="E1333" s="221"/>
      <c r="F1333" s="221"/>
      <c r="G1333" s="221"/>
      <c r="H1333" s="221"/>
      <c r="I1333" s="221"/>
      <c r="J1333" s="221"/>
      <c r="K1333" s="221"/>
      <c r="L1333" s="221"/>
      <c r="M1333" s="221"/>
      <c r="N1333" s="243"/>
      <c r="O1333" s="221"/>
      <c r="P1333" s="221"/>
      <c r="Q1333" s="221"/>
      <c r="R1333" s="221"/>
      <c r="S1333" s="221"/>
      <c r="T1333" s="221"/>
      <c r="U1333" s="221"/>
      <c r="V1333" s="221"/>
      <c r="W1333" s="221"/>
      <c r="X1333" s="221"/>
      <c r="Y1333" s="221"/>
      <c r="Z1333" s="221"/>
      <c r="AA1333" s="221"/>
      <c r="AB1333" s="237"/>
      <c r="AC1333" s="221"/>
      <c r="AD1333" s="221"/>
      <c r="AE1333" s="221"/>
      <c r="AF1333" s="221"/>
      <c r="AG1333" s="221"/>
      <c r="AH1333" s="221"/>
      <c r="AI1333" s="221"/>
      <c r="AN1333" s="221"/>
      <c r="AP1333" s="218"/>
    </row>
    <row r="1334" spans="1:42">
      <c r="A1334" s="221"/>
      <c r="B1334" s="221"/>
      <c r="C1334" s="221"/>
      <c r="D1334" s="221"/>
      <c r="E1334" s="221"/>
      <c r="F1334" s="221"/>
      <c r="G1334" s="221"/>
      <c r="H1334" s="221"/>
      <c r="I1334" s="221"/>
      <c r="J1334" s="221"/>
      <c r="K1334" s="221"/>
      <c r="L1334" s="221"/>
      <c r="M1334" s="221"/>
      <c r="N1334" s="243"/>
      <c r="O1334" s="221"/>
      <c r="P1334" s="221"/>
      <c r="Q1334" s="221"/>
      <c r="R1334" s="221"/>
      <c r="S1334" s="221"/>
      <c r="T1334" s="221"/>
      <c r="U1334" s="221"/>
      <c r="V1334" s="221"/>
      <c r="W1334" s="221"/>
      <c r="X1334" s="221"/>
      <c r="Y1334" s="221"/>
      <c r="Z1334" s="221"/>
      <c r="AA1334" s="221"/>
      <c r="AB1334" s="237"/>
      <c r="AC1334" s="221"/>
      <c r="AD1334" s="221"/>
      <c r="AE1334" s="221"/>
      <c r="AF1334" s="221"/>
      <c r="AG1334" s="221"/>
      <c r="AH1334" s="221"/>
      <c r="AI1334" s="221"/>
      <c r="AN1334" s="221"/>
      <c r="AP1334" s="218"/>
    </row>
    <row r="1335" spans="1:42">
      <c r="A1335" s="221"/>
      <c r="B1335" s="221"/>
      <c r="C1335" s="221"/>
      <c r="D1335" s="221"/>
      <c r="E1335" s="221"/>
      <c r="F1335" s="221"/>
      <c r="G1335" s="221"/>
      <c r="H1335" s="221"/>
      <c r="I1335" s="221"/>
      <c r="J1335" s="221"/>
      <c r="K1335" s="221"/>
      <c r="L1335" s="221"/>
      <c r="M1335" s="221"/>
      <c r="N1335" s="243"/>
      <c r="O1335" s="221"/>
      <c r="P1335" s="221"/>
      <c r="Q1335" s="221"/>
      <c r="R1335" s="221"/>
      <c r="S1335" s="221"/>
      <c r="T1335" s="221"/>
      <c r="U1335" s="221"/>
      <c r="V1335" s="221"/>
      <c r="W1335" s="221"/>
      <c r="X1335" s="221"/>
      <c r="Y1335" s="221"/>
      <c r="Z1335" s="221"/>
      <c r="AA1335" s="221"/>
      <c r="AB1335" s="237"/>
      <c r="AC1335" s="221"/>
      <c r="AD1335" s="221"/>
      <c r="AE1335" s="221"/>
      <c r="AF1335" s="221"/>
      <c r="AG1335" s="221"/>
      <c r="AH1335" s="221"/>
      <c r="AI1335" s="221"/>
      <c r="AN1335" s="221"/>
      <c r="AP1335" s="218"/>
    </row>
    <row r="1336" spans="1:42">
      <c r="A1336" s="221"/>
      <c r="B1336" s="221"/>
      <c r="C1336" s="221"/>
      <c r="D1336" s="221"/>
      <c r="E1336" s="221"/>
      <c r="F1336" s="221"/>
      <c r="G1336" s="221"/>
      <c r="H1336" s="221"/>
      <c r="I1336" s="221"/>
      <c r="J1336" s="221"/>
      <c r="K1336" s="221"/>
      <c r="L1336" s="221"/>
      <c r="M1336" s="221"/>
      <c r="N1336" s="243"/>
      <c r="O1336" s="221"/>
      <c r="P1336" s="221"/>
      <c r="Q1336" s="221"/>
      <c r="R1336" s="221"/>
      <c r="S1336" s="221"/>
      <c r="T1336" s="221"/>
      <c r="U1336" s="221"/>
      <c r="V1336" s="221"/>
      <c r="W1336" s="221"/>
      <c r="X1336" s="221"/>
      <c r="Y1336" s="221"/>
      <c r="Z1336" s="221"/>
      <c r="AA1336" s="221"/>
      <c r="AB1336" s="237"/>
      <c r="AC1336" s="221"/>
      <c r="AD1336" s="221"/>
      <c r="AE1336" s="221"/>
      <c r="AF1336" s="221"/>
      <c r="AG1336" s="221"/>
      <c r="AH1336" s="221"/>
      <c r="AI1336" s="221"/>
      <c r="AN1336" s="221"/>
      <c r="AP1336" s="218"/>
    </row>
    <row r="1337" spans="1:42">
      <c r="A1337" s="221"/>
      <c r="B1337" s="221"/>
      <c r="C1337" s="221"/>
      <c r="D1337" s="221"/>
      <c r="E1337" s="221"/>
      <c r="F1337" s="221"/>
      <c r="G1337" s="221"/>
      <c r="H1337" s="221"/>
      <c r="I1337" s="221"/>
      <c r="J1337" s="221"/>
      <c r="K1337" s="221"/>
      <c r="L1337" s="221"/>
      <c r="M1337" s="221"/>
      <c r="N1337" s="243"/>
      <c r="O1337" s="221"/>
      <c r="P1337" s="221"/>
      <c r="Q1337" s="221"/>
      <c r="R1337" s="221"/>
      <c r="S1337" s="221"/>
      <c r="T1337" s="221"/>
      <c r="U1337" s="221"/>
      <c r="V1337" s="221"/>
      <c r="W1337" s="221"/>
      <c r="X1337" s="221"/>
      <c r="Y1337" s="221"/>
      <c r="Z1337" s="221"/>
      <c r="AA1337" s="221"/>
      <c r="AB1337" s="237"/>
      <c r="AC1337" s="221"/>
      <c r="AD1337" s="221"/>
      <c r="AE1337" s="221"/>
      <c r="AF1337" s="221"/>
      <c r="AG1337" s="221"/>
      <c r="AH1337" s="221"/>
      <c r="AI1337" s="221"/>
      <c r="AN1337" s="221"/>
      <c r="AP1337" s="218"/>
    </row>
    <row r="1338" spans="1:42">
      <c r="A1338" s="221"/>
      <c r="B1338" s="221"/>
      <c r="C1338" s="221"/>
      <c r="D1338" s="221"/>
      <c r="E1338" s="221"/>
      <c r="F1338" s="221"/>
      <c r="G1338" s="221"/>
      <c r="H1338" s="221"/>
      <c r="I1338" s="221"/>
      <c r="J1338" s="221"/>
      <c r="K1338" s="221"/>
      <c r="L1338" s="221"/>
      <c r="M1338" s="221"/>
      <c r="N1338" s="243"/>
      <c r="O1338" s="221"/>
      <c r="P1338" s="221"/>
      <c r="Q1338" s="221"/>
      <c r="R1338" s="221"/>
      <c r="S1338" s="221"/>
      <c r="T1338" s="221"/>
      <c r="U1338" s="221"/>
      <c r="V1338" s="221"/>
      <c r="W1338" s="221"/>
      <c r="X1338" s="221"/>
      <c r="Y1338" s="221"/>
      <c r="Z1338" s="221"/>
      <c r="AA1338" s="221"/>
      <c r="AB1338" s="237"/>
      <c r="AC1338" s="221"/>
      <c r="AD1338" s="221"/>
      <c r="AE1338" s="221"/>
      <c r="AF1338" s="221"/>
      <c r="AG1338" s="221"/>
      <c r="AH1338" s="221"/>
      <c r="AI1338" s="221"/>
      <c r="AN1338" s="221"/>
      <c r="AP1338" s="218"/>
    </row>
    <row r="1339" spans="1:42">
      <c r="A1339" s="221"/>
      <c r="B1339" s="221"/>
      <c r="C1339" s="221"/>
      <c r="D1339" s="221"/>
      <c r="E1339" s="221"/>
      <c r="F1339" s="221"/>
      <c r="G1339" s="221"/>
      <c r="H1339" s="221"/>
      <c r="I1339" s="221"/>
      <c r="J1339" s="221"/>
      <c r="K1339" s="221"/>
      <c r="L1339" s="221"/>
      <c r="M1339" s="221"/>
      <c r="N1339" s="243"/>
      <c r="O1339" s="221"/>
      <c r="P1339" s="221"/>
      <c r="Q1339" s="221"/>
      <c r="R1339" s="221"/>
      <c r="S1339" s="221"/>
      <c r="T1339" s="221"/>
      <c r="U1339" s="221"/>
      <c r="V1339" s="221"/>
      <c r="W1339" s="221"/>
      <c r="X1339" s="221"/>
      <c r="Y1339" s="221"/>
      <c r="Z1339" s="221"/>
      <c r="AA1339" s="221"/>
      <c r="AB1339" s="237"/>
      <c r="AC1339" s="221"/>
      <c r="AD1339" s="221"/>
      <c r="AE1339" s="221"/>
      <c r="AF1339" s="221"/>
      <c r="AG1339" s="221"/>
      <c r="AH1339" s="221"/>
      <c r="AI1339" s="221"/>
      <c r="AN1339" s="221"/>
      <c r="AP1339" s="218"/>
    </row>
    <row r="1340" spans="1:42">
      <c r="A1340" s="221"/>
      <c r="B1340" s="221"/>
      <c r="C1340" s="221"/>
      <c r="D1340" s="221"/>
      <c r="E1340" s="221"/>
      <c r="F1340" s="221"/>
      <c r="G1340" s="221"/>
      <c r="H1340" s="221"/>
      <c r="I1340" s="221"/>
      <c r="J1340" s="221"/>
      <c r="K1340" s="221"/>
      <c r="L1340" s="221"/>
      <c r="M1340" s="221"/>
      <c r="N1340" s="243"/>
      <c r="O1340" s="221"/>
      <c r="P1340" s="221"/>
      <c r="Q1340" s="221"/>
      <c r="R1340" s="221"/>
      <c r="S1340" s="221"/>
      <c r="T1340" s="221"/>
      <c r="U1340" s="221"/>
      <c r="V1340" s="221"/>
      <c r="W1340" s="221"/>
      <c r="X1340" s="221"/>
      <c r="Y1340" s="221"/>
      <c r="Z1340" s="221"/>
      <c r="AA1340" s="221"/>
      <c r="AB1340" s="237"/>
      <c r="AC1340" s="221"/>
      <c r="AD1340" s="221"/>
      <c r="AE1340" s="221"/>
      <c r="AF1340" s="221"/>
      <c r="AG1340" s="221"/>
      <c r="AH1340" s="221"/>
      <c r="AI1340" s="221"/>
      <c r="AN1340" s="221"/>
      <c r="AP1340" s="218"/>
    </row>
    <row r="1341" spans="1:42">
      <c r="A1341" s="221"/>
      <c r="B1341" s="221"/>
      <c r="C1341" s="221"/>
      <c r="D1341" s="221"/>
      <c r="E1341" s="221"/>
      <c r="F1341" s="221"/>
      <c r="G1341" s="221"/>
      <c r="H1341" s="221"/>
      <c r="I1341" s="221"/>
      <c r="J1341" s="221"/>
      <c r="K1341" s="221"/>
      <c r="L1341" s="221"/>
      <c r="M1341" s="221"/>
      <c r="N1341" s="243"/>
      <c r="O1341" s="221"/>
      <c r="P1341" s="221"/>
      <c r="Q1341" s="221"/>
      <c r="R1341" s="221"/>
      <c r="S1341" s="221"/>
      <c r="T1341" s="221"/>
      <c r="U1341" s="221"/>
      <c r="V1341" s="221"/>
      <c r="W1341" s="221"/>
      <c r="X1341" s="221"/>
      <c r="Y1341" s="221"/>
      <c r="Z1341" s="221"/>
      <c r="AA1341" s="221"/>
      <c r="AB1341" s="237"/>
      <c r="AC1341" s="221"/>
      <c r="AD1341" s="221"/>
      <c r="AE1341" s="221"/>
      <c r="AF1341" s="221"/>
      <c r="AG1341" s="221"/>
      <c r="AH1341" s="221"/>
      <c r="AI1341" s="221"/>
      <c r="AN1341" s="221"/>
      <c r="AP1341" s="218"/>
    </row>
    <row r="1342" spans="1:42">
      <c r="A1342" s="221"/>
      <c r="B1342" s="221"/>
      <c r="C1342" s="221"/>
      <c r="D1342" s="221"/>
      <c r="E1342" s="221"/>
      <c r="F1342" s="221"/>
      <c r="G1342" s="221"/>
      <c r="H1342" s="221"/>
      <c r="I1342" s="221"/>
      <c r="J1342" s="221"/>
      <c r="K1342" s="221"/>
      <c r="L1342" s="221"/>
      <c r="M1342" s="221"/>
      <c r="N1342" s="243"/>
      <c r="O1342" s="221"/>
      <c r="P1342" s="221"/>
      <c r="Q1342" s="221"/>
      <c r="R1342" s="221"/>
      <c r="S1342" s="221"/>
      <c r="T1342" s="221"/>
      <c r="U1342" s="221"/>
      <c r="V1342" s="221"/>
      <c r="W1342" s="221"/>
      <c r="X1342" s="221"/>
      <c r="Y1342" s="221"/>
      <c r="Z1342" s="221"/>
      <c r="AA1342" s="221"/>
      <c r="AB1342" s="237"/>
      <c r="AC1342" s="221"/>
      <c r="AD1342" s="221"/>
      <c r="AE1342" s="221"/>
      <c r="AF1342" s="221"/>
      <c r="AG1342" s="221"/>
      <c r="AH1342" s="221"/>
      <c r="AI1342" s="221"/>
      <c r="AN1342" s="221"/>
      <c r="AP1342" s="218"/>
    </row>
    <row r="1343" spans="1:42">
      <c r="A1343" s="221"/>
      <c r="B1343" s="221"/>
      <c r="C1343" s="221"/>
      <c r="D1343" s="221"/>
      <c r="E1343" s="221"/>
      <c r="F1343" s="221"/>
      <c r="G1343" s="221"/>
      <c r="H1343" s="221"/>
      <c r="I1343" s="221"/>
      <c r="J1343" s="221"/>
      <c r="K1343" s="221"/>
      <c r="L1343" s="221"/>
      <c r="M1343" s="221"/>
      <c r="N1343" s="243"/>
      <c r="O1343" s="221"/>
      <c r="P1343" s="221"/>
      <c r="Q1343" s="221"/>
      <c r="R1343" s="221"/>
      <c r="S1343" s="221"/>
      <c r="T1343" s="221"/>
      <c r="U1343" s="221"/>
      <c r="V1343" s="221"/>
      <c r="W1343" s="221"/>
      <c r="X1343" s="221"/>
      <c r="Y1343" s="221"/>
      <c r="Z1343" s="221"/>
      <c r="AA1343" s="221"/>
      <c r="AB1343" s="237"/>
      <c r="AC1343" s="221"/>
      <c r="AD1343" s="221"/>
      <c r="AE1343" s="221"/>
      <c r="AF1343" s="221"/>
      <c r="AG1343" s="221"/>
      <c r="AH1343" s="221"/>
      <c r="AI1343" s="221"/>
      <c r="AN1343" s="221"/>
      <c r="AP1343" s="218"/>
    </row>
    <row r="1344" spans="1:42">
      <c r="A1344" s="221"/>
      <c r="B1344" s="221"/>
      <c r="C1344" s="221"/>
      <c r="D1344" s="221"/>
      <c r="E1344" s="221"/>
      <c r="F1344" s="221"/>
      <c r="G1344" s="221"/>
      <c r="H1344" s="221"/>
      <c r="I1344" s="221"/>
      <c r="J1344" s="221"/>
      <c r="K1344" s="221"/>
      <c r="L1344" s="221"/>
      <c r="M1344" s="221"/>
      <c r="N1344" s="243"/>
      <c r="O1344" s="221"/>
      <c r="P1344" s="221"/>
      <c r="Q1344" s="221"/>
      <c r="R1344" s="221"/>
      <c r="S1344" s="221"/>
      <c r="T1344" s="221"/>
      <c r="U1344" s="221"/>
      <c r="V1344" s="221"/>
      <c r="W1344" s="221"/>
      <c r="X1344" s="221"/>
      <c r="Y1344" s="221"/>
      <c r="Z1344" s="221"/>
      <c r="AA1344" s="221"/>
      <c r="AB1344" s="237"/>
      <c r="AC1344" s="221"/>
      <c r="AD1344" s="221"/>
      <c r="AE1344" s="221"/>
      <c r="AF1344" s="221"/>
      <c r="AG1344" s="221"/>
      <c r="AH1344" s="221"/>
      <c r="AI1344" s="221"/>
      <c r="AN1344" s="221"/>
      <c r="AP1344" s="218"/>
    </row>
    <row r="1345" spans="1:42">
      <c r="A1345" s="221"/>
      <c r="B1345" s="221"/>
      <c r="C1345" s="221"/>
      <c r="D1345" s="221"/>
      <c r="E1345" s="221"/>
      <c r="F1345" s="221"/>
      <c r="G1345" s="221"/>
      <c r="H1345" s="221"/>
      <c r="I1345" s="221"/>
      <c r="J1345" s="221"/>
      <c r="K1345" s="221"/>
      <c r="L1345" s="221"/>
      <c r="M1345" s="221"/>
      <c r="N1345" s="243"/>
      <c r="O1345" s="221"/>
      <c r="P1345" s="221"/>
      <c r="Q1345" s="221"/>
      <c r="R1345" s="221"/>
      <c r="S1345" s="221"/>
      <c r="T1345" s="221"/>
      <c r="U1345" s="221"/>
      <c r="V1345" s="221"/>
      <c r="W1345" s="221"/>
      <c r="X1345" s="221"/>
      <c r="Y1345" s="221"/>
      <c r="Z1345" s="221"/>
      <c r="AA1345" s="221"/>
      <c r="AB1345" s="237"/>
      <c r="AC1345" s="221"/>
      <c r="AD1345" s="221"/>
      <c r="AE1345" s="221"/>
      <c r="AF1345" s="221"/>
      <c r="AG1345" s="221"/>
      <c r="AH1345" s="221"/>
      <c r="AI1345" s="221"/>
      <c r="AN1345" s="221"/>
      <c r="AP1345" s="218"/>
    </row>
    <row r="1346" spans="1:42">
      <c r="A1346" s="221"/>
      <c r="B1346" s="221"/>
      <c r="C1346" s="221"/>
      <c r="D1346" s="221"/>
      <c r="E1346" s="221"/>
      <c r="F1346" s="221"/>
      <c r="G1346" s="221"/>
      <c r="H1346" s="221"/>
      <c r="I1346" s="221"/>
      <c r="J1346" s="221"/>
      <c r="K1346" s="221"/>
      <c r="L1346" s="221"/>
      <c r="M1346" s="221"/>
      <c r="N1346" s="243"/>
      <c r="O1346" s="221"/>
      <c r="P1346" s="221"/>
      <c r="Q1346" s="221"/>
      <c r="R1346" s="221"/>
      <c r="S1346" s="221"/>
      <c r="T1346" s="221"/>
      <c r="U1346" s="221"/>
      <c r="V1346" s="221"/>
      <c r="W1346" s="221"/>
      <c r="X1346" s="221"/>
      <c r="Y1346" s="221"/>
      <c r="Z1346" s="221"/>
      <c r="AA1346" s="221"/>
      <c r="AB1346" s="237"/>
      <c r="AC1346" s="221"/>
      <c r="AD1346" s="221"/>
      <c r="AE1346" s="221"/>
      <c r="AF1346" s="221"/>
      <c r="AG1346" s="221"/>
      <c r="AH1346" s="221"/>
      <c r="AI1346" s="221"/>
      <c r="AN1346" s="221"/>
      <c r="AP1346" s="218"/>
    </row>
    <row r="1347" spans="1:42">
      <c r="A1347" s="221"/>
      <c r="B1347" s="221"/>
      <c r="C1347" s="221"/>
      <c r="D1347" s="221"/>
      <c r="E1347" s="221"/>
      <c r="F1347" s="221"/>
      <c r="G1347" s="221"/>
      <c r="H1347" s="221"/>
      <c r="I1347" s="221"/>
      <c r="J1347" s="221"/>
      <c r="K1347" s="221"/>
      <c r="L1347" s="221"/>
      <c r="M1347" s="221"/>
      <c r="N1347" s="243"/>
      <c r="O1347" s="221"/>
      <c r="P1347" s="221"/>
      <c r="Q1347" s="221"/>
      <c r="R1347" s="221"/>
      <c r="S1347" s="221"/>
      <c r="T1347" s="221"/>
      <c r="U1347" s="221"/>
      <c r="V1347" s="221"/>
      <c r="W1347" s="221"/>
      <c r="X1347" s="221"/>
      <c r="Y1347" s="221"/>
      <c r="Z1347" s="221"/>
      <c r="AA1347" s="221"/>
      <c r="AB1347" s="237"/>
      <c r="AC1347" s="221"/>
      <c r="AD1347" s="221"/>
      <c r="AE1347" s="221"/>
      <c r="AF1347" s="221"/>
      <c r="AG1347" s="221"/>
      <c r="AH1347" s="221"/>
      <c r="AI1347" s="221"/>
      <c r="AN1347" s="221"/>
      <c r="AP1347" s="218"/>
    </row>
    <row r="1348" spans="1:42">
      <c r="A1348" s="221"/>
      <c r="B1348" s="221"/>
      <c r="C1348" s="221"/>
      <c r="D1348" s="221"/>
      <c r="E1348" s="221"/>
      <c r="F1348" s="221"/>
      <c r="G1348" s="221"/>
      <c r="H1348" s="221"/>
      <c r="I1348" s="221"/>
      <c r="J1348" s="221"/>
      <c r="K1348" s="221"/>
      <c r="L1348" s="221"/>
      <c r="M1348" s="221"/>
      <c r="N1348" s="243"/>
      <c r="O1348" s="221"/>
      <c r="P1348" s="221"/>
      <c r="Q1348" s="221"/>
      <c r="R1348" s="221"/>
      <c r="S1348" s="221"/>
      <c r="T1348" s="221"/>
      <c r="U1348" s="221"/>
      <c r="V1348" s="221"/>
      <c r="W1348" s="221"/>
      <c r="X1348" s="221"/>
      <c r="Y1348" s="221"/>
      <c r="Z1348" s="221"/>
      <c r="AA1348" s="221"/>
      <c r="AB1348" s="237"/>
      <c r="AC1348" s="221"/>
      <c r="AD1348" s="221"/>
      <c r="AE1348" s="221"/>
      <c r="AF1348" s="221"/>
      <c r="AG1348" s="221"/>
      <c r="AH1348" s="221"/>
      <c r="AI1348" s="221"/>
      <c r="AN1348" s="221"/>
      <c r="AP1348" s="218"/>
    </row>
    <row r="1349" spans="1:42">
      <c r="A1349" s="221"/>
      <c r="B1349" s="221"/>
      <c r="C1349" s="221"/>
      <c r="D1349" s="221"/>
      <c r="E1349" s="221"/>
      <c r="F1349" s="221"/>
      <c r="G1349" s="221"/>
      <c r="H1349" s="221"/>
      <c r="I1349" s="221"/>
      <c r="J1349" s="221"/>
      <c r="K1349" s="221"/>
      <c r="L1349" s="221"/>
      <c r="M1349" s="221"/>
      <c r="N1349" s="243"/>
      <c r="O1349" s="221"/>
      <c r="P1349" s="221"/>
      <c r="Q1349" s="221"/>
      <c r="R1349" s="221"/>
      <c r="S1349" s="221"/>
      <c r="T1349" s="221"/>
      <c r="U1349" s="221"/>
      <c r="V1349" s="221"/>
      <c r="W1349" s="221"/>
      <c r="X1349" s="221"/>
      <c r="Y1349" s="221"/>
      <c r="Z1349" s="221"/>
      <c r="AA1349" s="221"/>
      <c r="AB1349" s="237"/>
      <c r="AC1349" s="221"/>
      <c r="AD1349" s="221"/>
      <c r="AE1349" s="221"/>
      <c r="AF1349" s="221"/>
      <c r="AG1349" s="221"/>
      <c r="AH1349" s="221"/>
      <c r="AI1349" s="221"/>
      <c r="AN1349" s="221"/>
      <c r="AP1349" s="218"/>
    </row>
    <row r="1350" spans="1:42">
      <c r="A1350" s="221"/>
      <c r="B1350" s="221"/>
      <c r="C1350" s="221"/>
      <c r="D1350" s="221"/>
      <c r="E1350" s="221"/>
      <c r="F1350" s="221"/>
      <c r="G1350" s="221"/>
      <c r="H1350" s="221"/>
      <c r="I1350" s="221"/>
      <c r="J1350" s="221"/>
      <c r="K1350" s="221"/>
      <c r="L1350" s="221"/>
      <c r="M1350" s="221"/>
      <c r="N1350" s="243"/>
      <c r="O1350" s="221"/>
      <c r="P1350" s="221"/>
      <c r="Q1350" s="221"/>
      <c r="R1350" s="221"/>
      <c r="S1350" s="221"/>
      <c r="T1350" s="221"/>
      <c r="U1350" s="221"/>
      <c r="V1350" s="221"/>
      <c r="W1350" s="221"/>
      <c r="X1350" s="221"/>
      <c r="Y1350" s="221"/>
      <c r="Z1350" s="221"/>
      <c r="AA1350" s="221"/>
      <c r="AB1350" s="237"/>
      <c r="AC1350" s="221"/>
      <c r="AD1350" s="221"/>
      <c r="AE1350" s="221"/>
      <c r="AF1350" s="221"/>
      <c r="AG1350" s="221"/>
      <c r="AH1350" s="221"/>
      <c r="AI1350" s="221"/>
      <c r="AN1350" s="221"/>
      <c r="AP1350" s="218"/>
    </row>
    <row r="1351" spans="1:42">
      <c r="A1351" s="221"/>
      <c r="B1351" s="221"/>
      <c r="C1351" s="221"/>
      <c r="D1351" s="221"/>
      <c r="E1351" s="221"/>
      <c r="F1351" s="221"/>
      <c r="G1351" s="221"/>
      <c r="H1351" s="221"/>
      <c r="I1351" s="221"/>
      <c r="J1351" s="221"/>
      <c r="K1351" s="221"/>
      <c r="L1351" s="221"/>
      <c r="M1351" s="221"/>
      <c r="N1351" s="243"/>
      <c r="O1351" s="221"/>
      <c r="P1351" s="221"/>
      <c r="Q1351" s="221"/>
      <c r="R1351" s="221"/>
      <c r="S1351" s="221"/>
      <c r="T1351" s="221"/>
      <c r="U1351" s="221"/>
      <c r="V1351" s="221"/>
      <c r="W1351" s="221"/>
      <c r="X1351" s="221"/>
      <c r="Y1351" s="221"/>
      <c r="Z1351" s="221"/>
      <c r="AA1351" s="221"/>
      <c r="AB1351" s="237"/>
      <c r="AC1351" s="221"/>
      <c r="AD1351" s="221"/>
      <c r="AE1351" s="221"/>
      <c r="AF1351" s="221"/>
      <c r="AG1351" s="221"/>
      <c r="AH1351" s="221"/>
      <c r="AI1351" s="221"/>
      <c r="AN1351" s="221"/>
      <c r="AP1351" s="218"/>
    </row>
    <row r="1352" spans="1:42">
      <c r="A1352" s="221"/>
      <c r="B1352" s="221"/>
      <c r="C1352" s="221"/>
      <c r="D1352" s="221"/>
      <c r="E1352" s="221"/>
      <c r="F1352" s="221"/>
      <c r="G1352" s="221"/>
      <c r="H1352" s="221"/>
      <c r="I1352" s="221"/>
      <c r="J1352" s="221"/>
      <c r="K1352" s="221"/>
      <c r="L1352" s="221"/>
      <c r="M1352" s="221"/>
      <c r="N1352" s="243"/>
      <c r="O1352" s="221"/>
      <c r="P1352" s="221"/>
      <c r="Q1352" s="221"/>
      <c r="R1352" s="221"/>
      <c r="S1352" s="221"/>
      <c r="T1352" s="221"/>
      <c r="U1352" s="221"/>
      <c r="V1352" s="221"/>
      <c r="W1352" s="221"/>
      <c r="X1352" s="221"/>
      <c r="Y1352" s="221"/>
      <c r="Z1352" s="221"/>
      <c r="AA1352" s="221"/>
      <c r="AB1352" s="237"/>
      <c r="AC1352" s="221"/>
      <c r="AD1352" s="221"/>
      <c r="AE1352" s="221"/>
      <c r="AF1352" s="221"/>
      <c r="AG1352" s="221"/>
      <c r="AH1352" s="221"/>
      <c r="AI1352" s="221"/>
      <c r="AN1352" s="221"/>
      <c r="AP1352" s="218"/>
    </row>
    <row r="1353" spans="1:42">
      <c r="A1353" s="221"/>
      <c r="B1353" s="221"/>
      <c r="C1353" s="221"/>
      <c r="D1353" s="221"/>
      <c r="E1353" s="221"/>
      <c r="F1353" s="221"/>
      <c r="G1353" s="221"/>
      <c r="H1353" s="221"/>
      <c r="I1353" s="221"/>
      <c r="J1353" s="221"/>
      <c r="K1353" s="221"/>
      <c r="L1353" s="221"/>
      <c r="M1353" s="221"/>
      <c r="N1353" s="243"/>
      <c r="O1353" s="221"/>
      <c r="P1353" s="221"/>
      <c r="Q1353" s="221"/>
      <c r="R1353" s="221"/>
      <c r="S1353" s="221"/>
      <c r="T1353" s="221"/>
      <c r="U1353" s="221"/>
      <c r="V1353" s="221"/>
      <c r="W1353" s="221"/>
      <c r="X1353" s="221"/>
      <c r="Y1353" s="221"/>
      <c r="Z1353" s="221"/>
      <c r="AA1353" s="221"/>
      <c r="AB1353" s="237"/>
      <c r="AC1353" s="221"/>
      <c r="AD1353" s="221"/>
      <c r="AE1353" s="221"/>
      <c r="AF1353" s="221"/>
      <c r="AG1353" s="221"/>
      <c r="AH1353" s="221"/>
      <c r="AI1353" s="221"/>
      <c r="AN1353" s="221"/>
      <c r="AP1353" s="218"/>
    </row>
    <row r="1354" spans="1:42">
      <c r="A1354" s="221"/>
      <c r="B1354" s="221"/>
      <c r="C1354" s="221"/>
      <c r="D1354" s="221"/>
      <c r="E1354" s="221"/>
      <c r="F1354" s="221"/>
      <c r="G1354" s="221"/>
      <c r="H1354" s="221"/>
      <c r="I1354" s="221"/>
      <c r="J1354" s="221"/>
      <c r="K1354" s="221"/>
      <c r="L1354" s="221"/>
      <c r="M1354" s="221"/>
      <c r="N1354" s="243"/>
      <c r="O1354" s="221"/>
      <c r="P1354" s="221"/>
      <c r="Q1354" s="221"/>
      <c r="R1354" s="221"/>
      <c r="S1354" s="221"/>
      <c r="T1354" s="221"/>
      <c r="U1354" s="221"/>
      <c r="V1354" s="221"/>
      <c r="W1354" s="221"/>
      <c r="X1354" s="221"/>
      <c r="Y1354" s="221"/>
      <c r="Z1354" s="221"/>
      <c r="AA1354" s="221"/>
      <c r="AB1354" s="237"/>
      <c r="AC1354" s="221"/>
      <c r="AD1354" s="221"/>
      <c r="AE1354" s="221"/>
      <c r="AF1354" s="221"/>
      <c r="AG1354" s="221"/>
      <c r="AH1354" s="221"/>
      <c r="AI1354" s="221"/>
      <c r="AN1354" s="221"/>
      <c r="AP1354" s="218"/>
    </row>
    <row r="1355" spans="1:42">
      <c r="A1355" s="221"/>
      <c r="B1355" s="221"/>
      <c r="C1355" s="221"/>
      <c r="D1355" s="221"/>
      <c r="E1355" s="221"/>
      <c r="F1355" s="221"/>
      <c r="G1355" s="221"/>
      <c r="H1355" s="221"/>
      <c r="I1355" s="221"/>
      <c r="J1355" s="221"/>
      <c r="K1355" s="221"/>
      <c r="L1355" s="221"/>
      <c r="M1355" s="221"/>
      <c r="N1355" s="243"/>
      <c r="O1355" s="221"/>
      <c r="P1355" s="221"/>
      <c r="Q1355" s="221"/>
      <c r="R1355" s="221"/>
      <c r="S1355" s="221"/>
      <c r="T1355" s="221"/>
      <c r="U1355" s="221"/>
      <c r="V1355" s="221"/>
      <c r="W1355" s="221"/>
      <c r="X1355" s="221"/>
      <c r="Y1355" s="221"/>
      <c r="Z1355" s="221"/>
      <c r="AA1355" s="221"/>
      <c r="AB1355" s="237"/>
      <c r="AC1355" s="221"/>
      <c r="AD1355" s="221"/>
      <c r="AE1355" s="221"/>
      <c r="AF1355" s="221"/>
      <c r="AG1355" s="221"/>
      <c r="AH1355" s="221"/>
      <c r="AI1355" s="221"/>
      <c r="AN1355" s="221"/>
      <c r="AP1355" s="218"/>
    </row>
    <row r="1356" spans="1:42">
      <c r="A1356" s="221"/>
      <c r="B1356" s="221"/>
      <c r="C1356" s="221"/>
      <c r="D1356" s="221"/>
      <c r="E1356" s="221"/>
      <c r="F1356" s="221"/>
      <c r="G1356" s="221"/>
      <c r="H1356" s="221"/>
      <c r="I1356" s="221"/>
      <c r="J1356" s="221"/>
      <c r="K1356" s="221"/>
      <c r="L1356" s="221"/>
      <c r="M1356" s="221"/>
      <c r="N1356" s="243"/>
      <c r="O1356" s="221"/>
      <c r="P1356" s="221"/>
      <c r="Q1356" s="221"/>
      <c r="R1356" s="221"/>
      <c r="S1356" s="221"/>
      <c r="T1356" s="221"/>
      <c r="U1356" s="221"/>
      <c r="V1356" s="221"/>
      <c r="W1356" s="221"/>
      <c r="X1356" s="221"/>
      <c r="Y1356" s="221"/>
      <c r="Z1356" s="221"/>
      <c r="AA1356" s="221"/>
      <c r="AB1356" s="237"/>
      <c r="AC1356" s="221"/>
      <c r="AD1356" s="221"/>
      <c r="AE1356" s="221"/>
      <c r="AF1356" s="221"/>
      <c r="AG1356" s="221"/>
      <c r="AH1356" s="221"/>
      <c r="AI1356" s="221"/>
      <c r="AN1356" s="221"/>
      <c r="AP1356" s="218"/>
    </row>
    <row r="1357" spans="1:42">
      <c r="A1357" s="221"/>
      <c r="B1357" s="221"/>
      <c r="C1357" s="221"/>
      <c r="D1357" s="221"/>
      <c r="E1357" s="221"/>
      <c r="F1357" s="221"/>
      <c r="G1357" s="221"/>
      <c r="H1357" s="221"/>
      <c r="I1357" s="221"/>
      <c r="J1357" s="221"/>
      <c r="K1357" s="221"/>
      <c r="L1357" s="221"/>
      <c r="M1357" s="221"/>
      <c r="N1357" s="243"/>
      <c r="O1357" s="221"/>
      <c r="P1357" s="221"/>
      <c r="Q1357" s="221"/>
      <c r="R1357" s="221"/>
      <c r="S1357" s="221"/>
      <c r="T1357" s="221"/>
      <c r="U1357" s="221"/>
      <c r="V1357" s="221"/>
      <c r="W1357" s="221"/>
      <c r="X1357" s="221"/>
      <c r="Y1357" s="221"/>
      <c r="Z1357" s="221"/>
      <c r="AA1357" s="221"/>
      <c r="AB1357" s="237"/>
      <c r="AC1357" s="221"/>
      <c r="AD1357" s="221"/>
      <c r="AE1357" s="221"/>
      <c r="AF1357" s="221"/>
      <c r="AG1357" s="221"/>
      <c r="AH1357" s="221"/>
      <c r="AI1357" s="221"/>
      <c r="AN1357" s="221"/>
      <c r="AP1357" s="218"/>
    </row>
    <row r="1358" spans="1:42">
      <c r="A1358" s="221"/>
      <c r="B1358" s="221"/>
      <c r="C1358" s="221"/>
      <c r="D1358" s="221"/>
      <c r="E1358" s="221"/>
      <c r="F1358" s="221"/>
      <c r="G1358" s="221"/>
      <c r="H1358" s="221"/>
      <c r="I1358" s="221"/>
      <c r="J1358" s="221"/>
      <c r="K1358" s="221"/>
      <c r="L1358" s="221"/>
      <c r="M1358" s="221"/>
      <c r="N1358" s="243"/>
      <c r="O1358" s="221"/>
      <c r="P1358" s="221"/>
      <c r="Q1358" s="221"/>
      <c r="R1358" s="221"/>
      <c r="S1358" s="221"/>
      <c r="T1358" s="221"/>
      <c r="U1358" s="221"/>
      <c r="V1358" s="221"/>
      <c r="W1358" s="221"/>
      <c r="X1358" s="221"/>
      <c r="Y1358" s="221"/>
      <c r="Z1358" s="221"/>
      <c r="AA1358" s="221"/>
      <c r="AB1358" s="237"/>
      <c r="AC1358" s="221"/>
      <c r="AD1358" s="221"/>
      <c r="AE1358" s="221"/>
      <c r="AF1358" s="221"/>
      <c r="AG1358" s="221"/>
      <c r="AH1358" s="221"/>
      <c r="AI1358" s="221"/>
      <c r="AN1358" s="221"/>
      <c r="AP1358" s="218"/>
    </row>
    <row r="1359" spans="1:42">
      <c r="A1359" s="221"/>
      <c r="B1359" s="221"/>
      <c r="C1359" s="221"/>
      <c r="D1359" s="221"/>
      <c r="E1359" s="221"/>
      <c r="F1359" s="221"/>
      <c r="G1359" s="221"/>
      <c r="H1359" s="221"/>
      <c r="I1359" s="221"/>
      <c r="J1359" s="221"/>
      <c r="K1359" s="221"/>
      <c r="L1359" s="221"/>
      <c r="M1359" s="221"/>
      <c r="N1359" s="243"/>
      <c r="O1359" s="221"/>
      <c r="P1359" s="221"/>
      <c r="Q1359" s="221"/>
      <c r="R1359" s="221"/>
      <c r="S1359" s="221"/>
      <c r="T1359" s="221"/>
      <c r="U1359" s="221"/>
      <c r="V1359" s="221"/>
      <c r="W1359" s="221"/>
      <c r="X1359" s="221"/>
      <c r="Y1359" s="221"/>
      <c r="Z1359" s="221"/>
      <c r="AA1359" s="221"/>
      <c r="AB1359" s="237"/>
      <c r="AC1359" s="221"/>
      <c r="AD1359" s="221"/>
      <c r="AE1359" s="221"/>
      <c r="AF1359" s="221"/>
      <c r="AG1359" s="221"/>
      <c r="AH1359" s="221"/>
      <c r="AI1359" s="221"/>
      <c r="AN1359" s="221"/>
      <c r="AP1359" s="218"/>
    </row>
    <row r="1360" spans="1:42">
      <c r="A1360" s="221"/>
      <c r="B1360" s="221"/>
      <c r="C1360" s="221"/>
      <c r="D1360" s="221"/>
      <c r="E1360" s="221"/>
      <c r="F1360" s="221"/>
      <c r="G1360" s="221"/>
      <c r="H1360" s="221"/>
      <c r="I1360" s="221"/>
      <c r="J1360" s="221"/>
      <c r="K1360" s="221"/>
      <c r="L1360" s="221"/>
      <c r="M1360" s="221"/>
      <c r="N1360" s="243"/>
      <c r="O1360" s="221"/>
      <c r="P1360" s="221"/>
      <c r="Q1360" s="221"/>
      <c r="R1360" s="221"/>
      <c r="S1360" s="221"/>
      <c r="T1360" s="221"/>
      <c r="U1360" s="221"/>
      <c r="V1360" s="221"/>
      <c r="W1360" s="221"/>
      <c r="X1360" s="221"/>
      <c r="Y1360" s="221"/>
      <c r="Z1360" s="221"/>
      <c r="AA1360" s="221"/>
      <c r="AB1360" s="237"/>
      <c r="AC1360" s="221"/>
      <c r="AD1360" s="221"/>
      <c r="AE1360" s="221"/>
      <c r="AF1360" s="221"/>
      <c r="AG1360" s="221"/>
      <c r="AH1360" s="221"/>
      <c r="AI1360" s="221"/>
      <c r="AN1360" s="221"/>
      <c r="AP1360" s="218"/>
    </row>
    <row r="1361" spans="1:42">
      <c r="A1361" s="221"/>
      <c r="B1361" s="221"/>
      <c r="C1361" s="221"/>
      <c r="D1361" s="221"/>
      <c r="E1361" s="221"/>
      <c r="F1361" s="221"/>
      <c r="G1361" s="221"/>
      <c r="H1361" s="221"/>
      <c r="I1361" s="221"/>
      <c r="J1361" s="221"/>
      <c r="K1361" s="221"/>
      <c r="L1361" s="221"/>
      <c r="M1361" s="221"/>
      <c r="N1361" s="243"/>
      <c r="O1361" s="221"/>
      <c r="P1361" s="221"/>
      <c r="Q1361" s="221"/>
      <c r="R1361" s="221"/>
      <c r="S1361" s="221"/>
      <c r="T1361" s="221"/>
      <c r="U1361" s="221"/>
      <c r="V1361" s="221"/>
      <c r="W1361" s="221"/>
      <c r="X1361" s="221"/>
      <c r="Y1361" s="221"/>
      <c r="Z1361" s="221"/>
      <c r="AA1361" s="221"/>
      <c r="AB1361" s="237"/>
      <c r="AC1361" s="221"/>
      <c r="AD1361" s="221"/>
      <c r="AE1361" s="221"/>
      <c r="AF1361" s="221"/>
      <c r="AG1361" s="221"/>
      <c r="AH1361" s="221"/>
      <c r="AI1361" s="221"/>
      <c r="AN1361" s="221"/>
      <c r="AP1361" s="218"/>
    </row>
    <row r="1362" spans="1:42">
      <c r="A1362" s="221"/>
      <c r="B1362" s="221"/>
      <c r="C1362" s="221"/>
      <c r="D1362" s="221"/>
      <c r="E1362" s="221"/>
      <c r="F1362" s="221"/>
      <c r="G1362" s="221"/>
      <c r="H1362" s="221"/>
      <c r="I1362" s="221"/>
      <c r="J1362" s="221"/>
      <c r="K1362" s="221"/>
      <c r="L1362" s="221"/>
      <c r="M1362" s="221"/>
      <c r="N1362" s="243"/>
      <c r="O1362" s="221"/>
      <c r="P1362" s="221"/>
      <c r="Q1362" s="221"/>
      <c r="R1362" s="221"/>
      <c r="S1362" s="221"/>
      <c r="T1362" s="221"/>
      <c r="U1362" s="221"/>
      <c r="V1362" s="221"/>
      <c r="W1362" s="221"/>
      <c r="X1362" s="221"/>
      <c r="Y1362" s="221"/>
      <c r="Z1362" s="221"/>
      <c r="AA1362" s="221"/>
      <c r="AB1362" s="237"/>
      <c r="AC1362" s="221"/>
      <c r="AD1362" s="221"/>
      <c r="AE1362" s="221"/>
      <c r="AF1362" s="221"/>
      <c r="AG1362" s="221"/>
      <c r="AH1362" s="221"/>
      <c r="AI1362" s="221"/>
      <c r="AN1362" s="221"/>
      <c r="AP1362" s="218"/>
    </row>
    <row r="1363" spans="1:42">
      <c r="A1363" s="221"/>
      <c r="B1363" s="221"/>
      <c r="C1363" s="221"/>
      <c r="D1363" s="221"/>
      <c r="E1363" s="221"/>
      <c r="F1363" s="221"/>
      <c r="G1363" s="221"/>
      <c r="H1363" s="221"/>
      <c r="I1363" s="221"/>
      <c r="J1363" s="221"/>
      <c r="K1363" s="221"/>
      <c r="L1363" s="221"/>
      <c r="M1363" s="221"/>
      <c r="N1363" s="243"/>
      <c r="O1363" s="221"/>
      <c r="P1363" s="221"/>
      <c r="Q1363" s="221"/>
      <c r="R1363" s="221"/>
      <c r="S1363" s="221"/>
      <c r="T1363" s="221"/>
      <c r="U1363" s="221"/>
      <c r="V1363" s="221"/>
      <c r="W1363" s="221"/>
      <c r="X1363" s="221"/>
      <c r="Y1363" s="221"/>
      <c r="Z1363" s="221"/>
      <c r="AA1363" s="221"/>
      <c r="AB1363" s="237"/>
      <c r="AC1363" s="221"/>
      <c r="AD1363" s="221"/>
      <c r="AE1363" s="221"/>
      <c r="AF1363" s="221"/>
      <c r="AG1363" s="221"/>
      <c r="AH1363" s="221"/>
      <c r="AI1363" s="221"/>
      <c r="AN1363" s="221"/>
      <c r="AP1363" s="218"/>
    </row>
    <row r="1364" spans="1:42">
      <c r="A1364" s="221"/>
      <c r="B1364" s="221"/>
      <c r="C1364" s="221"/>
      <c r="D1364" s="221"/>
      <c r="E1364" s="221"/>
      <c r="F1364" s="221"/>
      <c r="G1364" s="221"/>
      <c r="H1364" s="221"/>
      <c r="I1364" s="221"/>
      <c r="J1364" s="221"/>
      <c r="K1364" s="221"/>
      <c r="L1364" s="221"/>
      <c r="M1364" s="221"/>
      <c r="N1364" s="243"/>
      <c r="O1364" s="221"/>
      <c r="P1364" s="221"/>
      <c r="Q1364" s="221"/>
      <c r="R1364" s="221"/>
      <c r="S1364" s="221"/>
      <c r="T1364" s="221"/>
      <c r="U1364" s="221"/>
      <c r="V1364" s="221"/>
      <c r="W1364" s="221"/>
      <c r="X1364" s="221"/>
      <c r="Y1364" s="221"/>
      <c r="Z1364" s="221"/>
      <c r="AA1364" s="221"/>
      <c r="AB1364" s="237"/>
      <c r="AC1364" s="221"/>
      <c r="AD1364" s="221"/>
      <c r="AE1364" s="221"/>
      <c r="AF1364" s="221"/>
      <c r="AG1364" s="221"/>
      <c r="AH1364" s="221"/>
      <c r="AI1364" s="221"/>
      <c r="AN1364" s="221"/>
      <c r="AP1364" s="218"/>
    </row>
    <row r="1365" spans="1:42">
      <c r="A1365" s="221"/>
      <c r="B1365" s="221"/>
      <c r="C1365" s="221"/>
      <c r="D1365" s="221"/>
      <c r="E1365" s="221"/>
      <c r="F1365" s="221"/>
      <c r="G1365" s="221"/>
      <c r="H1365" s="221"/>
      <c r="I1365" s="221"/>
      <c r="J1365" s="221"/>
      <c r="K1365" s="221"/>
      <c r="L1365" s="221"/>
      <c r="M1365" s="221"/>
      <c r="N1365" s="243"/>
      <c r="O1365" s="221"/>
      <c r="P1365" s="221"/>
      <c r="Q1365" s="221"/>
      <c r="R1365" s="221"/>
      <c r="S1365" s="221"/>
      <c r="T1365" s="221"/>
      <c r="U1365" s="221"/>
      <c r="V1365" s="221"/>
      <c r="W1365" s="221"/>
      <c r="X1365" s="221"/>
      <c r="Y1365" s="221"/>
      <c r="Z1365" s="221"/>
      <c r="AA1365" s="221"/>
      <c r="AB1365" s="237"/>
      <c r="AC1365" s="221"/>
      <c r="AD1365" s="221"/>
      <c r="AE1365" s="221"/>
      <c r="AF1365" s="221"/>
      <c r="AG1365" s="221"/>
      <c r="AH1365" s="221"/>
      <c r="AI1365" s="221"/>
      <c r="AN1365" s="221"/>
      <c r="AP1365" s="218"/>
    </row>
    <row r="1366" spans="1:42">
      <c r="A1366" s="221"/>
      <c r="B1366" s="221"/>
      <c r="C1366" s="221"/>
      <c r="D1366" s="221"/>
      <c r="E1366" s="221"/>
      <c r="F1366" s="221"/>
      <c r="G1366" s="221"/>
      <c r="H1366" s="221"/>
      <c r="I1366" s="221"/>
      <c r="J1366" s="221"/>
      <c r="K1366" s="221"/>
      <c r="L1366" s="221"/>
      <c r="M1366" s="221"/>
      <c r="N1366" s="243"/>
      <c r="O1366" s="221"/>
      <c r="P1366" s="221"/>
      <c r="Q1366" s="221"/>
      <c r="R1366" s="221"/>
      <c r="S1366" s="221"/>
      <c r="T1366" s="221"/>
      <c r="U1366" s="221"/>
      <c r="V1366" s="221"/>
      <c r="W1366" s="221"/>
      <c r="X1366" s="221"/>
      <c r="Y1366" s="221"/>
      <c r="Z1366" s="221"/>
      <c r="AA1366" s="221"/>
      <c r="AB1366" s="237"/>
      <c r="AC1366" s="221"/>
      <c r="AD1366" s="221"/>
      <c r="AE1366" s="221"/>
      <c r="AF1366" s="221"/>
      <c r="AG1366" s="221"/>
      <c r="AH1366" s="221"/>
      <c r="AI1366" s="221"/>
      <c r="AN1366" s="221"/>
      <c r="AP1366" s="218"/>
    </row>
    <row r="1367" spans="1:42">
      <c r="A1367" s="221"/>
      <c r="B1367" s="221"/>
      <c r="C1367" s="221"/>
      <c r="D1367" s="221"/>
      <c r="E1367" s="221"/>
      <c r="F1367" s="221"/>
      <c r="G1367" s="221"/>
      <c r="H1367" s="221"/>
      <c r="I1367" s="221"/>
      <c r="J1367" s="221"/>
      <c r="K1367" s="221"/>
      <c r="L1367" s="221"/>
      <c r="M1367" s="221"/>
      <c r="N1367" s="243"/>
      <c r="O1367" s="221"/>
      <c r="P1367" s="221"/>
      <c r="Q1367" s="221"/>
      <c r="R1367" s="221"/>
      <c r="S1367" s="221"/>
      <c r="T1367" s="221"/>
      <c r="U1367" s="221"/>
      <c r="V1367" s="221"/>
      <c r="W1367" s="221"/>
      <c r="X1367" s="221"/>
      <c r="Y1367" s="221"/>
      <c r="Z1367" s="221"/>
      <c r="AA1367" s="221"/>
      <c r="AB1367" s="237"/>
      <c r="AC1367" s="221"/>
      <c r="AD1367" s="221"/>
      <c r="AE1367" s="221"/>
      <c r="AF1367" s="221"/>
      <c r="AG1367" s="221"/>
      <c r="AH1367" s="221"/>
      <c r="AI1367" s="221"/>
      <c r="AN1367" s="221"/>
      <c r="AP1367" s="218"/>
    </row>
    <row r="1368" spans="1:42">
      <c r="A1368" s="221"/>
      <c r="B1368" s="221"/>
      <c r="C1368" s="221"/>
      <c r="D1368" s="221"/>
      <c r="E1368" s="221"/>
      <c r="F1368" s="221"/>
      <c r="G1368" s="221"/>
      <c r="H1368" s="221"/>
      <c r="I1368" s="221"/>
      <c r="J1368" s="221"/>
      <c r="K1368" s="221"/>
      <c r="L1368" s="221"/>
      <c r="M1368" s="221"/>
      <c r="N1368" s="243"/>
      <c r="O1368" s="221"/>
      <c r="P1368" s="221"/>
      <c r="Q1368" s="221"/>
      <c r="R1368" s="221"/>
      <c r="S1368" s="221"/>
      <c r="T1368" s="221"/>
      <c r="U1368" s="221"/>
      <c r="V1368" s="221"/>
      <c r="W1368" s="221"/>
      <c r="X1368" s="221"/>
      <c r="Y1368" s="221"/>
      <c r="Z1368" s="221"/>
      <c r="AA1368" s="221"/>
      <c r="AB1368" s="237"/>
      <c r="AC1368" s="221"/>
      <c r="AD1368" s="221"/>
      <c r="AE1368" s="221"/>
      <c r="AF1368" s="221"/>
      <c r="AG1368" s="221"/>
      <c r="AH1368" s="221"/>
      <c r="AI1368" s="221"/>
      <c r="AN1368" s="221"/>
      <c r="AP1368" s="218"/>
    </row>
    <row r="1369" spans="1:42">
      <c r="A1369" s="221"/>
      <c r="B1369" s="221"/>
      <c r="C1369" s="221"/>
      <c r="D1369" s="221"/>
      <c r="E1369" s="221"/>
      <c r="F1369" s="221"/>
      <c r="G1369" s="221"/>
      <c r="H1369" s="221"/>
      <c r="I1369" s="221"/>
      <c r="J1369" s="221"/>
      <c r="K1369" s="221"/>
      <c r="L1369" s="221"/>
      <c r="M1369" s="221"/>
      <c r="N1369" s="243"/>
      <c r="O1369" s="221"/>
      <c r="P1369" s="221"/>
      <c r="Q1369" s="221"/>
      <c r="R1369" s="221"/>
      <c r="S1369" s="221"/>
      <c r="T1369" s="221"/>
      <c r="U1369" s="221"/>
      <c r="V1369" s="221"/>
      <c r="W1369" s="221"/>
      <c r="X1369" s="221"/>
      <c r="Y1369" s="221"/>
      <c r="Z1369" s="221"/>
      <c r="AA1369" s="221"/>
      <c r="AB1369" s="237"/>
      <c r="AC1369" s="221"/>
      <c r="AD1369" s="221"/>
      <c r="AE1369" s="221"/>
      <c r="AF1369" s="221"/>
      <c r="AG1369" s="221"/>
      <c r="AH1369" s="221"/>
      <c r="AI1369" s="221"/>
      <c r="AN1369" s="221"/>
      <c r="AP1369" s="218"/>
    </row>
    <row r="1370" spans="1:42">
      <c r="A1370" s="221"/>
      <c r="B1370" s="221"/>
      <c r="C1370" s="221"/>
      <c r="D1370" s="221"/>
      <c r="E1370" s="221"/>
      <c r="F1370" s="221"/>
      <c r="G1370" s="221"/>
      <c r="H1370" s="221"/>
      <c r="I1370" s="221"/>
      <c r="J1370" s="221"/>
      <c r="K1370" s="221"/>
      <c r="L1370" s="221"/>
      <c r="M1370" s="221"/>
      <c r="N1370" s="243"/>
      <c r="O1370" s="221"/>
      <c r="P1370" s="221"/>
      <c r="Q1370" s="221"/>
      <c r="R1370" s="221"/>
      <c r="S1370" s="221"/>
      <c r="T1370" s="221"/>
      <c r="U1370" s="221"/>
      <c r="V1370" s="221"/>
      <c r="W1370" s="221"/>
      <c r="X1370" s="221"/>
      <c r="Y1370" s="221"/>
      <c r="Z1370" s="221"/>
      <c r="AA1370" s="221"/>
      <c r="AB1370" s="237"/>
      <c r="AC1370" s="221"/>
      <c r="AD1370" s="221"/>
      <c r="AE1370" s="221"/>
      <c r="AF1370" s="221"/>
      <c r="AG1370" s="221"/>
      <c r="AH1370" s="221"/>
      <c r="AI1370" s="221"/>
      <c r="AN1370" s="221"/>
      <c r="AP1370" s="218"/>
    </row>
    <row r="1371" spans="1:42">
      <c r="A1371" s="221"/>
      <c r="B1371" s="221"/>
      <c r="C1371" s="221"/>
      <c r="D1371" s="221"/>
      <c r="E1371" s="221"/>
      <c r="F1371" s="221"/>
      <c r="G1371" s="221"/>
      <c r="H1371" s="221"/>
      <c r="I1371" s="221"/>
      <c r="J1371" s="221"/>
      <c r="K1371" s="221"/>
      <c r="L1371" s="221"/>
      <c r="M1371" s="221"/>
      <c r="N1371" s="243"/>
      <c r="O1371" s="221"/>
      <c r="P1371" s="221"/>
      <c r="Q1371" s="221"/>
      <c r="R1371" s="221"/>
      <c r="S1371" s="221"/>
      <c r="T1371" s="221"/>
      <c r="U1371" s="221"/>
      <c r="V1371" s="221"/>
      <c r="W1371" s="221"/>
      <c r="X1371" s="221"/>
      <c r="Y1371" s="221"/>
      <c r="Z1371" s="221"/>
      <c r="AA1371" s="221"/>
      <c r="AB1371" s="237"/>
      <c r="AC1371" s="221"/>
      <c r="AD1371" s="221"/>
      <c r="AE1371" s="221"/>
      <c r="AF1371" s="221"/>
      <c r="AG1371" s="221"/>
      <c r="AH1371" s="221"/>
      <c r="AI1371" s="221"/>
      <c r="AN1371" s="221"/>
      <c r="AP1371" s="218"/>
    </row>
    <row r="1372" spans="1:42">
      <c r="A1372" s="221"/>
      <c r="B1372" s="221"/>
      <c r="C1372" s="221"/>
      <c r="D1372" s="221"/>
      <c r="E1372" s="221"/>
      <c r="F1372" s="221"/>
      <c r="G1372" s="221"/>
      <c r="H1372" s="221"/>
      <c r="I1372" s="221"/>
      <c r="J1372" s="221"/>
      <c r="K1372" s="221"/>
      <c r="L1372" s="221"/>
      <c r="M1372" s="221"/>
      <c r="N1372" s="243"/>
      <c r="O1372" s="221"/>
      <c r="P1372" s="221"/>
      <c r="Q1372" s="221"/>
      <c r="R1372" s="221"/>
      <c r="S1372" s="221"/>
      <c r="T1372" s="221"/>
      <c r="U1372" s="221"/>
      <c r="V1372" s="221"/>
      <c r="W1372" s="221"/>
      <c r="X1372" s="221"/>
      <c r="Y1372" s="221"/>
      <c r="Z1372" s="221"/>
      <c r="AA1372" s="221"/>
      <c r="AB1372" s="237"/>
      <c r="AC1372" s="221"/>
      <c r="AD1372" s="221"/>
      <c r="AE1372" s="221"/>
      <c r="AF1372" s="221"/>
      <c r="AG1372" s="221"/>
      <c r="AH1372" s="221"/>
      <c r="AI1372" s="221"/>
      <c r="AN1372" s="221"/>
      <c r="AP1372" s="218"/>
    </row>
    <row r="1373" spans="1:42">
      <c r="A1373" s="221"/>
      <c r="B1373" s="221"/>
      <c r="C1373" s="221"/>
      <c r="D1373" s="221"/>
      <c r="E1373" s="221"/>
      <c r="F1373" s="221"/>
      <c r="G1373" s="221"/>
      <c r="H1373" s="221"/>
      <c r="I1373" s="221"/>
      <c r="J1373" s="221"/>
      <c r="K1373" s="221"/>
      <c r="L1373" s="221"/>
      <c r="M1373" s="221"/>
      <c r="N1373" s="243"/>
      <c r="O1373" s="221"/>
      <c r="P1373" s="221"/>
      <c r="Q1373" s="221"/>
      <c r="R1373" s="221"/>
      <c r="S1373" s="221"/>
      <c r="T1373" s="221"/>
      <c r="U1373" s="221"/>
      <c r="V1373" s="221"/>
      <c r="W1373" s="221"/>
      <c r="X1373" s="221"/>
      <c r="Y1373" s="221"/>
      <c r="Z1373" s="221"/>
      <c r="AA1373" s="221"/>
      <c r="AB1373" s="237"/>
      <c r="AC1373" s="221"/>
      <c r="AD1373" s="221"/>
      <c r="AE1373" s="221"/>
      <c r="AF1373" s="221"/>
      <c r="AG1373" s="221"/>
      <c r="AH1373" s="221"/>
      <c r="AI1373" s="221"/>
      <c r="AN1373" s="221"/>
      <c r="AP1373" s="218"/>
    </row>
    <row r="1374" spans="1:42">
      <c r="A1374" s="221"/>
      <c r="B1374" s="221"/>
      <c r="C1374" s="221"/>
      <c r="D1374" s="221"/>
      <c r="E1374" s="221"/>
      <c r="F1374" s="221"/>
      <c r="G1374" s="221"/>
      <c r="H1374" s="221"/>
      <c r="I1374" s="221"/>
      <c r="J1374" s="221"/>
      <c r="K1374" s="221"/>
      <c r="L1374" s="221"/>
      <c r="M1374" s="221"/>
      <c r="N1374" s="243"/>
      <c r="O1374" s="221"/>
      <c r="P1374" s="221"/>
      <c r="Q1374" s="221"/>
      <c r="R1374" s="221"/>
      <c r="S1374" s="221"/>
      <c r="T1374" s="221"/>
      <c r="U1374" s="221"/>
      <c r="V1374" s="221"/>
      <c r="W1374" s="221"/>
      <c r="X1374" s="221"/>
      <c r="Y1374" s="221"/>
      <c r="Z1374" s="221"/>
      <c r="AA1374" s="221"/>
      <c r="AB1374" s="237"/>
      <c r="AC1374" s="221"/>
      <c r="AD1374" s="221"/>
      <c r="AE1374" s="221"/>
      <c r="AF1374" s="221"/>
      <c r="AG1374" s="221"/>
      <c r="AH1374" s="221"/>
      <c r="AI1374" s="221"/>
      <c r="AN1374" s="221"/>
      <c r="AP1374" s="218"/>
    </row>
    <row r="1375" spans="1:42">
      <c r="A1375" s="221"/>
      <c r="B1375" s="221"/>
      <c r="C1375" s="221"/>
      <c r="D1375" s="221"/>
      <c r="E1375" s="221"/>
      <c r="F1375" s="221"/>
      <c r="G1375" s="221"/>
      <c r="H1375" s="221"/>
      <c r="I1375" s="221"/>
      <c r="J1375" s="221"/>
      <c r="K1375" s="221"/>
      <c r="L1375" s="221"/>
      <c r="M1375" s="221"/>
      <c r="N1375" s="243"/>
      <c r="O1375" s="221"/>
      <c r="P1375" s="221"/>
      <c r="Q1375" s="221"/>
      <c r="R1375" s="221"/>
      <c r="S1375" s="221"/>
      <c r="T1375" s="221"/>
      <c r="U1375" s="221"/>
      <c r="V1375" s="221"/>
      <c r="W1375" s="221"/>
      <c r="X1375" s="221"/>
      <c r="Y1375" s="221"/>
      <c r="Z1375" s="221"/>
      <c r="AA1375" s="221"/>
      <c r="AB1375" s="237"/>
      <c r="AC1375" s="221"/>
      <c r="AD1375" s="221"/>
      <c r="AE1375" s="221"/>
      <c r="AF1375" s="221"/>
      <c r="AG1375" s="221"/>
      <c r="AH1375" s="221"/>
      <c r="AI1375" s="221"/>
      <c r="AN1375" s="221"/>
      <c r="AP1375" s="218"/>
    </row>
    <row r="1376" spans="1:42">
      <c r="A1376" s="221"/>
      <c r="B1376" s="221"/>
      <c r="C1376" s="221"/>
      <c r="D1376" s="221"/>
      <c r="E1376" s="221"/>
      <c r="F1376" s="221"/>
      <c r="G1376" s="221"/>
      <c r="H1376" s="221"/>
      <c r="I1376" s="221"/>
      <c r="J1376" s="221"/>
      <c r="K1376" s="221"/>
      <c r="L1376" s="221"/>
      <c r="M1376" s="221"/>
      <c r="N1376" s="243"/>
      <c r="O1376" s="221"/>
      <c r="P1376" s="221"/>
      <c r="Q1376" s="221"/>
      <c r="R1376" s="221"/>
      <c r="S1376" s="221"/>
      <c r="T1376" s="221"/>
      <c r="U1376" s="221"/>
      <c r="V1376" s="221"/>
      <c r="W1376" s="221"/>
      <c r="X1376" s="221"/>
      <c r="Y1376" s="221"/>
      <c r="Z1376" s="221"/>
      <c r="AA1376" s="221"/>
      <c r="AB1376" s="237"/>
      <c r="AC1376" s="221"/>
      <c r="AD1376" s="221"/>
      <c r="AE1376" s="221"/>
      <c r="AF1376" s="221"/>
      <c r="AG1376" s="221"/>
      <c r="AH1376" s="221"/>
      <c r="AI1376" s="221"/>
      <c r="AN1376" s="221"/>
      <c r="AP1376" s="218"/>
    </row>
    <row r="1377" spans="1:42">
      <c r="A1377" s="221"/>
      <c r="B1377" s="221"/>
      <c r="C1377" s="221"/>
      <c r="D1377" s="221"/>
      <c r="E1377" s="221"/>
      <c r="F1377" s="221"/>
      <c r="G1377" s="221"/>
      <c r="H1377" s="221"/>
      <c r="I1377" s="221"/>
      <c r="J1377" s="221"/>
      <c r="K1377" s="221"/>
      <c r="L1377" s="221"/>
      <c r="M1377" s="221"/>
      <c r="N1377" s="243"/>
      <c r="O1377" s="221"/>
      <c r="P1377" s="221"/>
      <c r="Q1377" s="221"/>
      <c r="R1377" s="221"/>
      <c r="S1377" s="221"/>
      <c r="T1377" s="221"/>
      <c r="U1377" s="221"/>
      <c r="V1377" s="221"/>
      <c r="W1377" s="221"/>
      <c r="X1377" s="221"/>
      <c r="Y1377" s="221"/>
      <c r="Z1377" s="221"/>
      <c r="AA1377" s="221"/>
      <c r="AB1377" s="237"/>
      <c r="AC1377" s="221"/>
      <c r="AD1377" s="221"/>
      <c r="AE1377" s="221"/>
      <c r="AF1377" s="221"/>
      <c r="AG1377" s="221"/>
      <c r="AH1377" s="221"/>
      <c r="AI1377" s="221"/>
      <c r="AN1377" s="221"/>
      <c r="AP1377" s="218"/>
    </row>
    <row r="1378" spans="1:42">
      <c r="A1378" s="221"/>
      <c r="B1378" s="221"/>
      <c r="C1378" s="221"/>
      <c r="D1378" s="221"/>
      <c r="E1378" s="221"/>
      <c r="F1378" s="221"/>
      <c r="G1378" s="221"/>
      <c r="H1378" s="221"/>
      <c r="I1378" s="221"/>
      <c r="J1378" s="221"/>
      <c r="K1378" s="221"/>
      <c r="L1378" s="221"/>
      <c r="M1378" s="221"/>
      <c r="N1378" s="243"/>
      <c r="O1378" s="221"/>
      <c r="P1378" s="221"/>
      <c r="Q1378" s="221"/>
      <c r="R1378" s="221"/>
      <c r="S1378" s="221"/>
      <c r="T1378" s="221"/>
      <c r="U1378" s="221"/>
      <c r="V1378" s="221"/>
      <c r="W1378" s="221"/>
      <c r="X1378" s="221"/>
      <c r="Y1378" s="221"/>
      <c r="Z1378" s="221"/>
      <c r="AA1378" s="221"/>
      <c r="AB1378" s="237"/>
      <c r="AC1378" s="221"/>
      <c r="AD1378" s="221"/>
      <c r="AE1378" s="221"/>
      <c r="AF1378" s="221"/>
      <c r="AG1378" s="221"/>
      <c r="AH1378" s="221"/>
      <c r="AI1378" s="221"/>
      <c r="AN1378" s="221"/>
      <c r="AP1378" s="218"/>
    </row>
    <row r="1379" spans="1:42">
      <c r="A1379" s="221"/>
      <c r="B1379" s="221"/>
      <c r="C1379" s="221"/>
      <c r="D1379" s="221"/>
      <c r="E1379" s="221"/>
      <c r="F1379" s="221"/>
      <c r="G1379" s="221"/>
      <c r="H1379" s="221"/>
      <c r="I1379" s="221"/>
      <c r="J1379" s="221"/>
      <c r="K1379" s="221"/>
      <c r="L1379" s="221"/>
      <c r="M1379" s="221"/>
      <c r="N1379" s="243"/>
      <c r="O1379" s="221"/>
      <c r="P1379" s="221"/>
      <c r="Q1379" s="221"/>
      <c r="R1379" s="221"/>
      <c r="S1379" s="221"/>
      <c r="T1379" s="221"/>
      <c r="U1379" s="221"/>
      <c r="V1379" s="221"/>
      <c r="W1379" s="221"/>
      <c r="X1379" s="221"/>
      <c r="Y1379" s="221"/>
      <c r="Z1379" s="221"/>
      <c r="AA1379" s="221"/>
      <c r="AB1379" s="237"/>
      <c r="AC1379" s="221"/>
      <c r="AD1379" s="221"/>
      <c r="AE1379" s="221"/>
      <c r="AF1379" s="221"/>
      <c r="AG1379" s="221"/>
      <c r="AH1379" s="221"/>
      <c r="AI1379" s="221"/>
      <c r="AN1379" s="221"/>
      <c r="AP1379" s="218"/>
    </row>
    <row r="1380" spans="1:42">
      <c r="A1380" s="221"/>
      <c r="B1380" s="221"/>
      <c r="C1380" s="221"/>
      <c r="D1380" s="221"/>
      <c r="E1380" s="221"/>
      <c r="F1380" s="221"/>
      <c r="G1380" s="221"/>
      <c r="H1380" s="221"/>
      <c r="I1380" s="221"/>
      <c r="J1380" s="221"/>
      <c r="K1380" s="221"/>
      <c r="L1380" s="221"/>
      <c r="M1380" s="221"/>
      <c r="N1380" s="243"/>
      <c r="O1380" s="221"/>
      <c r="P1380" s="221"/>
      <c r="Q1380" s="221"/>
      <c r="R1380" s="221"/>
      <c r="S1380" s="221"/>
      <c r="T1380" s="221"/>
      <c r="U1380" s="221"/>
      <c r="V1380" s="221"/>
      <c r="W1380" s="221"/>
      <c r="X1380" s="221"/>
      <c r="Y1380" s="221"/>
      <c r="Z1380" s="221"/>
      <c r="AA1380" s="221"/>
      <c r="AB1380" s="237"/>
      <c r="AC1380" s="221"/>
      <c r="AD1380" s="221"/>
      <c r="AE1380" s="221"/>
      <c r="AF1380" s="221"/>
      <c r="AG1380" s="221"/>
      <c r="AH1380" s="221"/>
      <c r="AI1380" s="221"/>
      <c r="AN1380" s="221"/>
      <c r="AP1380" s="218"/>
    </row>
    <row r="1381" spans="1:42">
      <c r="A1381" s="221"/>
      <c r="B1381" s="221"/>
      <c r="C1381" s="221"/>
      <c r="D1381" s="221"/>
      <c r="E1381" s="221"/>
      <c r="F1381" s="221"/>
      <c r="G1381" s="221"/>
      <c r="H1381" s="221"/>
      <c r="I1381" s="221"/>
      <c r="J1381" s="221"/>
      <c r="K1381" s="221"/>
      <c r="L1381" s="221"/>
      <c r="M1381" s="221"/>
      <c r="N1381" s="243"/>
      <c r="O1381" s="221"/>
      <c r="P1381" s="221"/>
      <c r="Q1381" s="221"/>
      <c r="R1381" s="221"/>
      <c r="S1381" s="221"/>
      <c r="T1381" s="221"/>
      <c r="U1381" s="221"/>
      <c r="V1381" s="221"/>
      <c r="W1381" s="221"/>
      <c r="X1381" s="221"/>
      <c r="Y1381" s="221"/>
      <c r="Z1381" s="221"/>
      <c r="AA1381" s="221"/>
      <c r="AB1381" s="237"/>
      <c r="AC1381" s="221"/>
      <c r="AD1381" s="221"/>
      <c r="AE1381" s="221"/>
      <c r="AF1381" s="221"/>
      <c r="AG1381" s="221"/>
      <c r="AH1381" s="221"/>
      <c r="AI1381" s="221"/>
      <c r="AN1381" s="221"/>
      <c r="AP1381" s="218"/>
    </row>
    <row r="1382" spans="1:42">
      <c r="A1382" s="221"/>
      <c r="B1382" s="221"/>
      <c r="C1382" s="221"/>
      <c r="D1382" s="221"/>
      <c r="E1382" s="221"/>
      <c r="F1382" s="221"/>
      <c r="G1382" s="221"/>
      <c r="H1382" s="221"/>
      <c r="I1382" s="221"/>
      <c r="J1382" s="221"/>
      <c r="K1382" s="221"/>
      <c r="L1382" s="221"/>
      <c r="M1382" s="221"/>
      <c r="N1382" s="243"/>
      <c r="O1382" s="221"/>
      <c r="P1382" s="221"/>
      <c r="Q1382" s="221"/>
      <c r="R1382" s="221"/>
      <c r="S1382" s="221"/>
      <c r="T1382" s="221"/>
      <c r="U1382" s="221"/>
      <c r="V1382" s="221"/>
      <c r="W1382" s="221"/>
      <c r="X1382" s="221"/>
      <c r="Y1382" s="221"/>
      <c r="Z1382" s="221"/>
      <c r="AA1382" s="221"/>
      <c r="AB1382" s="237"/>
      <c r="AC1382" s="221"/>
      <c r="AD1382" s="221"/>
      <c r="AE1382" s="221"/>
      <c r="AF1382" s="221"/>
      <c r="AG1382" s="221"/>
      <c r="AH1382" s="221"/>
      <c r="AI1382" s="221"/>
      <c r="AN1382" s="221"/>
      <c r="AP1382" s="218"/>
    </row>
    <row r="1383" spans="1:42">
      <c r="A1383" s="221"/>
      <c r="B1383" s="221"/>
      <c r="C1383" s="221"/>
      <c r="D1383" s="221"/>
      <c r="E1383" s="221"/>
      <c r="F1383" s="221"/>
      <c r="G1383" s="221"/>
      <c r="H1383" s="221"/>
      <c r="I1383" s="221"/>
      <c r="J1383" s="221"/>
      <c r="K1383" s="221"/>
      <c r="L1383" s="221"/>
      <c r="M1383" s="221"/>
      <c r="N1383" s="243"/>
      <c r="O1383" s="221"/>
      <c r="P1383" s="221"/>
      <c r="Q1383" s="221"/>
      <c r="R1383" s="221"/>
      <c r="S1383" s="221"/>
      <c r="T1383" s="221"/>
      <c r="U1383" s="221"/>
      <c r="V1383" s="221"/>
      <c r="W1383" s="221"/>
      <c r="X1383" s="221"/>
      <c r="Y1383" s="221"/>
      <c r="Z1383" s="221"/>
      <c r="AA1383" s="221"/>
      <c r="AB1383" s="237"/>
      <c r="AC1383" s="221"/>
      <c r="AD1383" s="221"/>
      <c r="AE1383" s="221"/>
      <c r="AF1383" s="221"/>
      <c r="AG1383" s="221"/>
      <c r="AH1383" s="221"/>
      <c r="AI1383" s="221"/>
      <c r="AN1383" s="221"/>
      <c r="AP1383" s="218"/>
    </row>
    <row r="1384" spans="1:42">
      <c r="A1384" s="221"/>
      <c r="B1384" s="221"/>
      <c r="C1384" s="221"/>
      <c r="D1384" s="221"/>
      <c r="E1384" s="221"/>
      <c r="F1384" s="221"/>
      <c r="G1384" s="221"/>
      <c r="H1384" s="221"/>
      <c r="I1384" s="221"/>
      <c r="J1384" s="221"/>
      <c r="K1384" s="221"/>
      <c r="L1384" s="221"/>
      <c r="M1384" s="221"/>
      <c r="N1384" s="243"/>
      <c r="O1384" s="221"/>
      <c r="P1384" s="221"/>
      <c r="Q1384" s="221"/>
      <c r="R1384" s="221"/>
      <c r="S1384" s="221"/>
      <c r="T1384" s="221"/>
      <c r="U1384" s="221"/>
      <c r="V1384" s="221"/>
      <c r="W1384" s="221"/>
      <c r="X1384" s="221"/>
      <c r="Y1384" s="221"/>
      <c r="Z1384" s="221"/>
      <c r="AA1384" s="221"/>
      <c r="AB1384" s="237"/>
      <c r="AC1384" s="221"/>
      <c r="AD1384" s="221"/>
      <c r="AE1384" s="221"/>
      <c r="AF1384" s="221"/>
      <c r="AG1384" s="221"/>
      <c r="AH1384" s="221"/>
      <c r="AI1384" s="221"/>
      <c r="AN1384" s="221"/>
      <c r="AP1384" s="218"/>
    </row>
    <row r="1385" spans="1:42">
      <c r="A1385" s="221"/>
      <c r="B1385" s="221"/>
      <c r="C1385" s="221"/>
      <c r="D1385" s="221"/>
      <c r="E1385" s="221"/>
      <c r="F1385" s="221"/>
      <c r="G1385" s="221"/>
      <c r="H1385" s="221"/>
      <c r="I1385" s="221"/>
      <c r="J1385" s="221"/>
      <c r="K1385" s="221"/>
      <c r="L1385" s="221"/>
      <c r="M1385" s="221"/>
      <c r="N1385" s="243"/>
      <c r="O1385" s="221"/>
      <c r="P1385" s="221"/>
      <c r="Q1385" s="221"/>
      <c r="R1385" s="221"/>
      <c r="S1385" s="221"/>
      <c r="T1385" s="221"/>
      <c r="U1385" s="221"/>
      <c r="V1385" s="221"/>
      <c r="W1385" s="221"/>
      <c r="X1385" s="221"/>
      <c r="Y1385" s="221"/>
      <c r="Z1385" s="221"/>
      <c r="AA1385" s="221"/>
      <c r="AB1385" s="237"/>
      <c r="AC1385" s="221"/>
      <c r="AD1385" s="221"/>
      <c r="AE1385" s="221"/>
      <c r="AF1385" s="221"/>
      <c r="AG1385" s="221"/>
      <c r="AH1385" s="221"/>
      <c r="AI1385" s="221"/>
      <c r="AN1385" s="221"/>
      <c r="AP1385" s="218"/>
    </row>
    <row r="1386" spans="1:42">
      <c r="A1386" s="221"/>
      <c r="B1386" s="221"/>
      <c r="C1386" s="221"/>
      <c r="D1386" s="221"/>
      <c r="E1386" s="221"/>
      <c r="F1386" s="221"/>
      <c r="G1386" s="221"/>
      <c r="H1386" s="221"/>
      <c r="I1386" s="221"/>
      <c r="J1386" s="221"/>
      <c r="K1386" s="221"/>
      <c r="L1386" s="221"/>
      <c r="M1386" s="221"/>
      <c r="N1386" s="243"/>
      <c r="O1386" s="221"/>
      <c r="P1386" s="221"/>
      <c r="Q1386" s="221"/>
      <c r="R1386" s="221"/>
      <c r="S1386" s="221"/>
      <c r="T1386" s="221"/>
      <c r="U1386" s="221"/>
      <c r="V1386" s="221"/>
      <c r="W1386" s="221"/>
      <c r="X1386" s="221"/>
      <c r="Y1386" s="221"/>
      <c r="Z1386" s="221"/>
      <c r="AA1386" s="221"/>
      <c r="AB1386" s="237"/>
      <c r="AC1386" s="221"/>
      <c r="AD1386" s="221"/>
      <c r="AE1386" s="221"/>
      <c r="AF1386" s="221"/>
      <c r="AG1386" s="221"/>
      <c r="AH1386" s="221"/>
      <c r="AI1386" s="221"/>
      <c r="AN1386" s="221"/>
      <c r="AP1386" s="218"/>
    </row>
    <row r="1387" spans="1:42">
      <c r="A1387" s="221"/>
      <c r="B1387" s="221"/>
      <c r="C1387" s="221"/>
      <c r="D1387" s="221"/>
      <c r="E1387" s="221"/>
      <c r="F1387" s="221"/>
      <c r="G1387" s="221"/>
      <c r="H1387" s="221"/>
      <c r="I1387" s="221"/>
      <c r="J1387" s="221"/>
      <c r="K1387" s="221"/>
      <c r="L1387" s="221"/>
      <c r="M1387" s="221"/>
      <c r="N1387" s="243"/>
      <c r="O1387" s="221"/>
      <c r="P1387" s="221"/>
      <c r="Q1387" s="221"/>
      <c r="R1387" s="221"/>
      <c r="S1387" s="221"/>
      <c r="T1387" s="221"/>
      <c r="U1387" s="221"/>
      <c r="V1387" s="221"/>
      <c r="W1387" s="221"/>
      <c r="X1387" s="221"/>
      <c r="Y1387" s="221"/>
      <c r="Z1387" s="221"/>
      <c r="AA1387" s="221"/>
      <c r="AB1387" s="237"/>
      <c r="AC1387" s="221"/>
      <c r="AD1387" s="221"/>
      <c r="AE1387" s="221"/>
      <c r="AF1387" s="221"/>
      <c r="AG1387" s="221"/>
      <c r="AH1387" s="221"/>
      <c r="AI1387" s="221"/>
      <c r="AN1387" s="221"/>
      <c r="AP1387" s="218"/>
    </row>
    <row r="1388" spans="1:42">
      <c r="A1388" s="221"/>
      <c r="B1388" s="221"/>
      <c r="C1388" s="221"/>
      <c r="D1388" s="221"/>
      <c r="E1388" s="221"/>
      <c r="F1388" s="221"/>
      <c r="G1388" s="221"/>
      <c r="H1388" s="221"/>
      <c r="I1388" s="221"/>
      <c r="J1388" s="221"/>
      <c r="K1388" s="221"/>
      <c r="L1388" s="221"/>
      <c r="M1388" s="221"/>
      <c r="N1388" s="243"/>
      <c r="O1388" s="221"/>
      <c r="P1388" s="221"/>
      <c r="Q1388" s="221"/>
      <c r="R1388" s="221"/>
      <c r="S1388" s="221"/>
      <c r="T1388" s="221"/>
      <c r="U1388" s="221"/>
      <c r="V1388" s="221"/>
      <c r="W1388" s="221"/>
      <c r="X1388" s="221"/>
      <c r="Y1388" s="221"/>
      <c r="Z1388" s="221"/>
      <c r="AA1388" s="221"/>
      <c r="AB1388" s="237"/>
      <c r="AC1388" s="221"/>
      <c r="AD1388" s="221"/>
      <c r="AE1388" s="221"/>
      <c r="AF1388" s="221"/>
      <c r="AG1388" s="221"/>
      <c r="AH1388" s="221"/>
      <c r="AI1388" s="221"/>
      <c r="AN1388" s="221"/>
      <c r="AP1388" s="218"/>
    </row>
    <row r="1389" spans="1:42">
      <c r="A1389" s="221"/>
      <c r="B1389" s="221"/>
      <c r="C1389" s="221"/>
      <c r="D1389" s="221"/>
      <c r="E1389" s="221"/>
      <c r="F1389" s="221"/>
      <c r="G1389" s="221"/>
      <c r="H1389" s="221"/>
      <c r="I1389" s="221"/>
      <c r="J1389" s="221"/>
      <c r="K1389" s="221"/>
      <c r="L1389" s="221"/>
      <c r="M1389" s="221"/>
      <c r="N1389" s="243"/>
      <c r="O1389" s="221"/>
      <c r="P1389" s="221"/>
      <c r="Q1389" s="221"/>
      <c r="R1389" s="221"/>
      <c r="S1389" s="221"/>
      <c r="T1389" s="221"/>
      <c r="U1389" s="221"/>
      <c r="V1389" s="221"/>
      <c r="W1389" s="221"/>
      <c r="X1389" s="221"/>
      <c r="Y1389" s="221"/>
      <c r="Z1389" s="221"/>
      <c r="AA1389" s="221"/>
      <c r="AB1389" s="237"/>
      <c r="AC1389" s="221"/>
      <c r="AD1389" s="221"/>
      <c r="AE1389" s="221"/>
      <c r="AF1389" s="221"/>
      <c r="AG1389" s="221"/>
      <c r="AH1389" s="221"/>
      <c r="AI1389" s="221"/>
      <c r="AN1389" s="221"/>
      <c r="AP1389" s="218"/>
    </row>
    <row r="1390" spans="1:42">
      <c r="A1390" s="221"/>
      <c r="B1390" s="221"/>
      <c r="C1390" s="221"/>
      <c r="D1390" s="221"/>
      <c r="E1390" s="221"/>
      <c r="F1390" s="221"/>
      <c r="G1390" s="221"/>
      <c r="H1390" s="221"/>
      <c r="I1390" s="221"/>
      <c r="J1390" s="221"/>
      <c r="K1390" s="221"/>
      <c r="L1390" s="221"/>
      <c r="M1390" s="221"/>
      <c r="N1390" s="243"/>
      <c r="O1390" s="221"/>
      <c r="P1390" s="221"/>
      <c r="Q1390" s="221"/>
      <c r="R1390" s="221"/>
      <c r="S1390" s="221"/>
      <c r="T1390" s="221"/>
      <c r="U1390" s="221"/>
      <c r="V1390" s="221"/>
      <c r="W1390" s="221"/>
      <c r="X1390" s="221"/>
      <c r="Y1390" s="221"/>
      <c r="Z1390" s="221"/>
      <c r="AA1390" s="221"/>
      <c r="AB1390" s="237"/>
      <c r="AC1390" s="221"/>
      <c r="AD1390" s="221"/>
      <c r="AE1390" s="221"/>
      <c r="AF1390" s="221"/>
      <c r="AG1390" s="221"/>
      <c r="AH1390" s="221"/>
      <c r="AI1390" s="221"/>
      <c r="AN1390" s="221"/>
      <c r="AP1390" s="218"/>
    </row>
    <row r="1391" spans="1:42">
      <c r="A1391" s="221"/>
      <c r="B1391" s="221"/>
      <c r="C1391" s="221"/>
      <c r="D1391" s="221"/>
      <c r="E1391" s="221"/>
      <c r="F1391" s="221"/>
      <c r="G1391" s="221"/>
      <c r="H1391" s="221"/>
      <c r="I1391" s="221"/>
      <c r="J1391" s="221"/>
      <c r="K1391" s="221"/>
      <c r="L1391" s="221"/>
      <c r="M1391" s="221"/>
      <c r="N1391" s="243"/>
      <c r="O1391" s="221"/>
      <c r="P1391" s="221"/>
      <c r="Q1391" s="221"/>
      <c r="R1391" s="221"/>
      <c r="S1391" s="221"/>
      <c r="T1391" s="221"/>
      <c r="U1391" s="221"/>
      <c r="V1391" s="221"/>
      <c r="W1391" s="221"/>
      <c r="X1391" s="221"/>
      <c r="Y1391" s="221"/>
      <c r="Z1391" s="221"/>
      <c r="AA1391" s="221"/>
      <c r="AB1391" s="237"/>
      <c r="AC1391" s="221"/>
      <c r="AD1391" s="221"/>
      <c r="AE1391" s="221"/>
      <c r="AF1391" s="221"/>
      <c r="AG1391" s="221"/>
      <c r="AH1391" s="221"/>
      <c r="AI1391" s="221"/>
      <c r="AN1391" s="221"/>
      <c r="AP1391" s="218"/>
    </row>
    <row r="1392" spans="1:42">
      <c r="A1392" s="221"/>
      <c r="B1392" s="221"/>
      <c r="C1392" s="221"/>
      <c r="D1392" s="221"/>
      <c r="E1392" s="221"/>
      <c r="F1392" s="221"/>
      <c r="G1392" s="221"/>
      <c r="H1392" s="221"/>
      <c r="I1392" s="221"/>
      <c r="J1392" s="221"/>
      <c r="K1392" s="221"/>
      <c r="L1392" s="221"/>
      <c r="M1392" s="221"/>
      <c r="N1392" s="243"/>
      <c r="O1392" s="221"/>
      <c r="P1392" s="221"/>
      <c r="Q1392" s="221"/>
      <c r="R1392" s="221"/>
      <c r="S1392" s="221"/>
      <c r="T1392" s="221"/>
      <c r="U1392" s="221"/>
      <c r="V1392" s="221"/>
      <c r="W1392" s="221"/>
      <c r="X1392" s="221"/>
      <c r="Y1392" s="221"/>
      <c r="Z1392" s="221"/>
      <c r="AA1392" s="221"/>
      <c r="AB1392" s="237"/>
      <c r="AC1392" s="221"/>
      <c r="AD1392" s="221"/>
      <c r="AE1392" s="221"/>
      <c r="AF1392" s="221"/>
      <c r="AG1392" s="221"/>
      <c r="AH1392" s="221"/>
      <c r="AI1392" s="221"/>
      <c r="AN1392" s="221"/>
      <c r="AP1392" s="218"/>
    </row>
    <row r="1393" spans="1:42">
      <c r="A1393" s="221"/>
      <c r="B1393" s="221"/>
      <c r="C1393" s="221"/>
      <c r="D1393" s="221"/>
      <c r="E1393" s="221"/>
      <c r="F1393" s="221"/>
      <c r="G1393" s="221"/>
      <c r="H1393" s="221"/>
      <c r="I1393" s="221"/>
      <c r="J1393" s="221"/>
      <c r="K1393" s="221"/>
      <c r="L1393" s="221"/>
      <c r="M1393" s="221"/>
      <c r="N1393" s="243"/>
      <c r="O1393" s="221"/>
      <c r="P1393" s="221"/>
      <c r="Q1393" s="221"/>
      <c r="R1393" s="221"/>
      <c r="S1393" s="221"/>
      <c r="T1393" s="221"/>
      <c r="U1393" s="221"/>
      <c r="V1393" s="221"/>
      <c r="W1393" s="221"/>
      <c r="X1393" s="221"/>
      <c r="Y1393" s="221"/>
      <c r="Z1393" s="221"/>
      <c r="AA1393" s="221"/>
      <c r="AB1393" s="237"/>
      <c r="AC1393" s="221"/>
      <c r="AD1393" s="221"/>
      <c r="AE1393" s="221"/>
      <c r="AF1393" s="221"/>
      <c r="AG1393" s="221"/>
      <c r="AH1393" s="221"/>
      <c r="AI1393" s="221"/>
      <c r="AN1393" s="221"/>
      <c r="AP1393" s="218"/>
    </row>
    <row r="1394" spans="1:42">
      <c r="A1394" s="221"/>
      <c r="B1394" s="221"/>
      <c r="C1394" s="221"/>
      <c r="D1394" s="221"/>
      <c r="E1394" s="221"/>
      <c r="F1394" s="221"/>
      <c r="G1394" s="221"/>
      <c r="H1394" s="221"/>
      <c r="I1394" s="221"/>
      <c r="J1394" s="221"/>
      <c r="K1394" s="221"/>
      <c r="L1394" s="221"/>
      <c r="M1394" s="221"/>
      <c r="N1394" s="243"/>
      <c r="O1394" s="221"/>
      <c r="P1394" s="221"/>
      <c r="Q1394" s="221"/>
      <c r="R1394" s="221"/>
      <c r="S1394" s="221"/>
      <c r="T1394" s="221"/>
      <c r="U1394" s="221"/>
      <c r="V1394" s="221"/>
      <c r="W1394" s="221"/>
      <c r="X1394" s="221"/>
      <c r="Y1394" s="221"/>
      <c r="Z1394" s="221"/>
      <c r="AA1394" s="221"/>
      <c r="AB1394" s="237"/>
      <c r="AC1394" s="221"/>
      <c r="AD1394" s="221"/>
      <c r="AE1394" s="221"/>
      <c r="AF1394" s="221"/>
      <c r="AG1394" s="221"/>
      <c r="AH1394" s="221"/>
      <c r="AI1394" s="221"/>
      <c r="AN1394" s="221"/>
      <c r="AP1394" s="218"/>
    </row>
    <row r="1395" spans="1:42">
      <c r="A1395" s="221"/>
      <c r="B1395" s="221"/>
      <c r="C1395" s="221"/>
      <c r="D1395" s="221"/>
      <c r="E1395" s="221"/>
      <c r="F1395" s="221"/>
      <c r="G1395" s="221"/>
      <c r="H1395" s="221"/>
      <c r="I1395" s="221"/>
      <c r="J1395" s="221"/>
      <c r="K1395" s="221"/>
      <c r="L1395" s="221"/>
      <c r="M1395" s="221"/>
      <c r="N1395" s="243"/>
      <c r="O1395" s="221"/>
      <c r="P1395" s="221"/>
      <c r="Q1395" s="221"/>
      <c r="R1395" s="221"/>
      <c r="S1395" s="221"/>
      <c r="T1395" s="221"/>
      <c r="U1395" s="221"/>
      <c r="V1395" s="221"/>
      <c r="W1395" s="221"/>
      <c r="X1395" s="221"/>
      <c r="Y1395" s="221"/>
      <c r="Z1395" s="221"/>
      <c r="AA1395" s="221"/>
      <c r="AB1395" s="237"/>
      <c r="AC1395" s="221"/>
      <c r="AD1395" s="221"/>
      <c r="AE1395" s="221"/>
      <c r="AF1395" s="221"/>
      <c r="AG1395" s="221"/>
      <c r="AH1395" s="221"/>
      <c r="AI1395" s="221"/>
      <c r="AN1395" s="221"/>
      <c r="AP1395" s="218"/>
    </row>
    <row r="1396" spans="1:42">
      <c r="A1396" s="221"/>
      <c r="B1396" s="221"/>
      <c r="C1396" s="221"/>
      <c r="D1396" s="221"/>
      <c r="E1396" s="221"/>
      <c r="F1396" s="221"/>
      <c r="G1396" s="221"/>
      <c r="H1396" s="221"/>
      <c r="I1396" s="221"/>
      <c r="J1396" s="221"/>
      <c r="K1396" s="221"/>
      <c r="L1396" s="221"/>
      <c r="M1396" s="221"/>
      <c r="N1396" s="243"/>
      <c r="O1396" s="221"/>
      <c r="P1396" s="221"/>
      <c r="Q1396" s="221"/>
      <c r="R1396" s="221"/>
      <c r="S1396" s="221"/>
      <c r="T1396" s="221"/>
      <c r="U1396" s="221"/>
      <c r="V1396" s="221"/>
      <c r="W1396" s="221"/>
      <c r="X1396" s="221"/>
      <c r="Y1396" s="221"/>
      <c r="Z1396" s="221"/>
      <c r="AA1396" s="221"/>
      <c r="AB1396" s="237"/>
      <c r="AC1396" s="221"/>
      <c r="AD1396" s="221"/>
      <c r="AE1396" s="221"/>
      <c r="AF1396" s="221"/>
      <c r="AG1396" s="221"/>
      <c r="AH1396" s="221"/>
      <c r="AI1396" s="221"/>
      <c r="AN1396" s="221"/>
      <c r="AP1396" s="218"/>
    </row>
    <row r="1397" spans="1:42">
      <c r="A1397" s="221"/>
      <c r="B1397" s="221"/>
      <c r="C1397" s="221"/>
      <c r="D1397" s="221"/>
      <c r="E1397" s="221"/>
      <c r="F1397" s="221"/>
      <c r="G1397" s="221"/>
      <c r="H1397" s="221"/>
      <c r="I1397" s="221"/>
      <c r="J1397" s="221"/>
      <c r="K1397" s="221"/>
      <c r="L1397" s="221"/>
      <c r="M1397" s="221"/>
      <c r="N1397" s="243"/>
      <c r="O1397" s="221"/>
      <c r="P1397" s="221"/>
      <c r="Q1397" s="221"/>
      <c r="R1397" s="221"/>
      <c r="S1397" s="221"/>
      <c r="T1397" s="221"/>
      <c r="U1397" s="221"/>
      <c r="V1397" s="221"/>
      <c r="W1397" s="221"/>
      <c r="X1397" s="221"/>
      <c r="Y1397" s="221"/>
      <c r="Z1397" s="221"/>
      <c r="AA1397" s="221"/>
      <c r="AB1397" s="237"/>
      <c r="AC1397" s="221"/>
      <c r="AD1397" s="221"/>
      <c r="AE1397" s="221"/>
      <c r="AF1397" s="221"/>
      <c r="AG1397" s="221"/>
      <c r="AH1397" s="221"/>
      <c r="AI1397" s="221"/>
      <c r="AN1397" s="221"/>
      <c r="AP1397" s="218"/>
    </row>
    <row r="1398" spans="1:42">
      <c r="A1398" s="221"/>
      <c r="B1398" s="221"/>
      <c r="C1398" s="221"/>
      <c r="D1398" s="221"/>
      <c r="E1398" s="221"/>
      <c r="F1398" s="221"/>
      <c r="G1398" s="221"/>
      <c r="H1398" s="221"/>
      <c r="I1398" s="221"/>
      <c r="J1398" s="221"/>
      <c r="K1398" s="221"/>
      <c r="L1398" s="221"/>
      <c r="M1398" s="221"/>
      <c r="N1398" s="243"/>
      <c r="O1398" s="221"/>
      <c r="P1398" s="221"/>
      <c r="Q1398" s="221"/>
      <c r="R1398" s="221"/>
      <c r="S1398" s="221"/>
      <c r="T1398" s="221"/>
      <c r="U1398" s="221"/>
      <c r="V1398" s="221"/>
      <c r="W1398" s="221"/>
      <c r="X1398" s="221"/>
      <c r="Y1398" s="221"/>
      <c r="Z1398" s="221"/>
      <c r="AA1398" s="221"/>
      <c r="AB1398" s="237"/>
      <c r="AC1398" s="221"/>
      <c r="AD1398" s="221"/>
      <c r="AE1398" s="221"/>
      <c r="AF1398" s="221"/>
      <c r="AG1398" s="221"/>
      <c r="AH1398" s="221"/>
      <c r="AI1398" s="221"/>
      <c r="AN1398" s="221"/>
      <c r="AP1398" s="218"/>
    </row>
    <row r="1399" spans="1:42">
      <c r="A1399" s="221"/>
      <c r="B1399" s="221"/>
      <c r="C1399" s="221"/>
      <c r="D1399" s="221"/>
      <c r="E1399" s="221"/>
      <c r="F1399" s="221"/>
      <c r="G1399" s="221"/>
      <c r="H1399" s="221"/>
      <c r="I1399" s="221"/>
      <c r="J1399" s="221"/>
      <c r="K1399" s="221"/>
      <c r="L1399" s="221"/>
      <c r="M1399" s="221"/>
      <c r="N1399" s="243"/>
      <c r="O1399" s="221"/>
      <c r="P1399" s="221"/>
      <c r="Q1399" s="221"/>
      <c r="R1399" s="221"/>
      <c r="S1399" s="221"/>
      <c r="T1399" s="221"/>
      <c r="U1399" s="221"/>
      <c r="V1399" s="221"/>
      <c r="W1399" s="221"/>
      <c r="X1399" s="221"/>
      <c r="Y1399" s="221"/>
      <c r="Z1399" s="221"/>
      <c r="AA1399" s="221"/>
      <c r="AB1399" s="237"/>
      <c r="AC1399" s="221"/>
      <c r="AD1399" s="221"/>
      <c r="AE1399" s="221"/>
      <c r="AF1399" s="221"/>
      <c r="AG1399" s="221"/>
      <c r="AH1399" s="221"/>
      <c r="AI1399" s="221"/>
      <c r="AN1399" s="221"/>
      <c r="AP1399" s="218"/>
    </row>
    <row r="1400" spans="1:42">
      <c r="A1400" s="221"/>
      <c r="B1400" s="221"/>
      <c r="C1400" s="221"/>
      <c r="D1400" s="221"/>
      <c r="E1400" s="221"/>
      <c r="F1400" s="221"/>
      <c r="G1400" s="221"/>
      <c r="H1400" s="221"/>
      <c r="I1400" s="221"/>
      <c r="J1400" s="221"/>
      <c r="K1400" s="221"/>
      <c r="L1400" s="221"/>
      <c r="M1400" s="221"/>
      <c r="N1400" s="243"/>
      <c r="O1400" s="221"/>
      <c r="P1400" s="221"/>
      <c r="Q1400" s="221"/>
      <c r="R1400" s="221"/>
      <c r="S1400" s="221"/>
      <c r="T1400" s="221"/>
      <c r="U1400" s="221"/>
      <c r="V1400" s="221"/>
      <c r="W1400" s="221"/>
      <c r="X1400" s="221"/>
      <c r="Y1400" s="221"/>
      <c r="Z1400" s="221"/>
      <c r="AA1400" s="221"/>
      <c r="AB1400" s="237"/>
      <c r="AC1400" s="221"/>
      <c r="AD1400" s="221"/>
      <c r="AE1400" s="221"/>
      <c r="AF1400" s="221"/>
      <c r="AG1400" s="221"/>
      <c r="AH1400" s="221"/>
      <c r="AI1400" s="221"/>
      <c r="AN1400" s="221"/>
      <c r="AP1400" s="218"/>
    </row>
    <row r="1401" spans="1:42">
      <c r="A1401" s="221"/>
      <c r="B1401" s="221"/>
      <c r="C1401" s="221"/>
      <c r="D1401" s="221"/>
      <c r="E1401" s="221"/>
      <c r="F1401" s="221"/>
      <c r="G1401" s="221"/>
      <c r="H1401" s="221"/>
      <c r="I1401" s="221"/>
      <c r="J1401" s="221"/>
      <c r="K1401" s="221"/>
      <c r="L1401" s="221"/>
      <c r="M1401" s="221"/>
      <c r="N1401" s="243"/>
      <c r="O1401" s="221"/>
      <c r="P1401" s="221"/>
      <c r="Q1401" s="221"/>
      <c r="R1401" s="221"/>
      <c r="S1401" s="221"/>
      <c r="T1401" s="221"/>
      <c r="U1401" s="221"/>
      <c r="V1401" s="221"/>
      <c r="W1401" s="221"/>
      <c r="X1401" s="221"/>
      <c r="Y1401" s="221"/>
      <c r="Z1401" s="221"/>
      <c r="AA1401" s="221"/>
      <c r="AB1401" s="237"/>
      <c r="AC1401" s="221"/>
      <c r="AD1401" s="221"/>
      <c r="AE1401" s="221"/>
      <c r="AF1401" s="221"/>
      <c r="AG1401" s="221"/>
      <c r="AH1401" s="221"/>
      <c r="AI1401" s="221"/>
      <c r="AN1401" s="221"/>
      <c r="AP1401" s="218"/>
    </row>
    <row r="1402" spans="1:42">
      <c r="A1402" s="221"/>
      <c r="B1402" s="221"/>
      <c r="C1402" s="221"/>
      <c r="D1402" s="221"/>
      <c r="E1402" s="221"/>
      <c r="F1402" s="221"/>
      <c r="G1402" s="221"/>
      <c r="H1402" s="221"/>
      <c r="I1402" s="221"/>
      <c r="J1402" s="221"/>
      <c r="K1402" s="221"/>
      <c r="L1402" s="221"/>
      <c r="M1402" s="221"/>
      <c r="N1402" s="243"/>
      <c r="O1402" s="221"/>
      <c r="P1402" s="221"/>
      <c r="Q1402" s="221"/>
      <c r="R1402" s="221"/>
      <c r="S1402" s="221"/>
      <c r="T1402" s="221"/>
      <c r="U1402" s="221"/>
      <c r="V1402" s="221"/>
      <c r="W1402" s="221"/>
      <c r="X1402" s="221"/>
      <c r="Y1402" s="221"/>
      <c r="Z1402" s="221"/>
      <c r="AA1402" s="221"/>
      <c r="AB1402" s="237"/>
      <c r="AC1402" s="221"/>
      <c r="AD1402" s="221"/>
      <c r="AE1402" s="221"/>
      <c r="AF1402" s="221"/>
      <c r="AG1402" s="221"/>
      <c r="AH1402" s="221"/>
      <c r="AI1402" s="221"/>
      <c r="AN1402" s="221"/>
      <c r="AP1402" s="218"/>
    </row>
    <row r="1403" spans="1:42">
      <c r="A1403" s="221"/>
      <c r="B1403" s="221"/>
      <c r="C1403" s="221"/>
      <c r="D1403" s="221"/>
      <c r="E1403" s="221"/>
      <c r="F1403" s="221"/>
      <c r="G1403" s="221"/>
      <c r="H1403" s="221"/>
      <c r="I1403" s="221"/>
      <c r="J1403" s="221"/>
      <c r="K1403" s="221"/>
      <c r="L1403" s="221"/>
      <c r="M1403" s="221"/>
      <c r="N1403" s="243"/>
      <c r="O1403" s="221"/>
      <c r="P1403" s="221"/>
      <c r="Q1403" s="221"/>
      <c r="R1403" s="221"/>
      <c r="S1403" s="221"/>
      <c r="T1403" s="221"/>
      <c r="U1403" s="221"/>
      <c r="V1403" s="221"/>
      <c r="W1403" s="221"/>
      <c r="X1403" s="221"/>
      <c r="Y1403" s="221"/>
      <c r="Z1403" s="221"/>
      <c r="AA1403" s="221"/>
      <c r="AB1403" s="237"/>
      <c r="AC1403" s="221"/>
      <c r="AD1403" s="221"/>
      <c r="AE1403" s="221"/>
      <c r="AF1403" s="221"/>
      <c r="AG1403" s="221"/>
      <c r="AH1403" s="221"/>
      <c r="AI1403" s="221"/>
      <c r="AN1403" s="221"/>
      <c r="AP1403" s="218"/>
    </row>
    <row r="1404" spans="1:42">
      <c r="A1404" s="221"/>
      <c r="B1404" s="221"/>
      <c r="C1404" s="221"/>
      <c r="D1404" s="221"/>
      <c r="E1404" s="221"/>
      <c r="F1404" s="221"/>
      <c r="G1404" s="221"/>
      <c r="H1404" s="221"/>
      <c r="I1404" s="221"/>
      <c r="J1404" s="221"/>
      <c r="K1404" s="221"/>
      <c r="L1404" s="221"/>
      <c r="M1404" s="221"/>
      <c r="N1404" s="243"/>
      <c r="O1404" s="221"/>
      <c r="P1404" s="221"/>
      <c r="Q1404" s="221"/>
      <c r="R1404" s="221"/>
      <c r="S1404" s="221"/>
      <c r="T1404" s="221"/>
      <c r="U1404" s="221"/>
      <c r="V1404" s="221"/>
      <c r="W1404" s="221"/>
      <c r="X1404" s="221"/>
      <c r="Y1404" s="221"/>
      <c r="Z1404" s="221"/>
      <c r="AA1404" s="221"/>
      <c r="AB1404" s="237"/>
      <c r="AC1404" s="221"/>
      <c r="AD1404" s="221"/>
      <c r="AE1404" s="221"/>
      <c r="AF1404" s="221"/>
      <c r="AG1404" s="221"/>
      <c r="AH1404" s="221"/>
      <c r="AI1404" s="221"/>
      <c r="AN1404" s="221"/>
      <c r="AP1404" s="218"/>
    </row>
    <row r="1405" spans="1:42">
      <c r="A1405" s="221"/>
      <c r="B1405" s="221"/>
      <c r="C1405" s="221"/>
      <c r="D1405" s="221"/>
      <c r="E1405" s="221"/>
      <c r="F1405" s="221"/>
      <c r="G1405" s="221"/>
      <c r="H1405" s="221"/>
      <c r="I1405" s="221"/>
      <c r="J1405" s="221"/>
      <c r="K1405" s="221"/>
      <c r="L1405" s="221"/>
      <c r="M1405" s="221"/>
      <c r="N1405" s="243"/>
      <c r="O1405" s="221"/>
      <c r="P1405" s="221"/>
      <c r="Q1405" s="221"/>
      <c r="R1405" s="221"/>
      <c r="S1405" s="221"/>
      <c r="T1405" s="221"/>
      <c r="U1405" s="221"/>
      <c r="V1405" s="221"/>
      <c r="W1405" s="221"/>
      <c r="X1405" s="221"/>
      <c r="Y1405" s="221"/>
      <c r="Z1405" s="221"/>
      <c r="AA1405" s="221"/>
      <c r="AB1405" s="237"/>
      <c r="AC1405" s="221"/>
      <c r="AD1405" s="221"/>
      <c r="AE1405" s="221"/>
      <c r="AF1405" s="221"/>
      <c r="AG1405" s="221"/>
      <c r="AH1405" s="221"/>
      <c r="AI1405" s="221"/>
      <c r="AN1405" s="221"/>
      <c r="AP1405" s="218"/>
    </row>
    <row r="1406" spans="1:42">
      <c r="A1406" s="221"/>
      <c r="B1406" s="221"/>
      <c r="C1406" s="221"/>
      <c r="D1406" s="221"/>
      <c r="E1406" s="221"/>
      <c r="F1406" s="221"/>
      <c r="G1406" s="221"/>
      <c r="H1406" s="221"/>
      <c r="I1406" s="221"/>
      <c r="J1406" s="221"/>
      <c r="K1406" s="221"/>
      <c r="L1406" s="221"/>
      <c r="M1406" s="221"/>
      <c r="N1406" s="243"/>
      <c r="O1406" s="221"/>
      <c r="P1406" s="221"/>
      <c r="Q1406" s="221"/>
      <c r="R1406" s="221"/>
      <c r="S1406" s="221"/>
      <c r="T1406" s="221"/>
      <c r="U1406" s="221"/>
      <c r="V1406" s="221"/>
      <c r="W1406" s="221"/>
      <c r="X1406" s="221"/>
      <c r="Y1406" s="221"/>
      <c r="Z1406" s="221"/>
      <c r="AA1406" s="221"/>
      <c r="AB1406" s="237"/>
      <c r="AC1406" s="221"/>
      <c r="AD1406" s="221"/>
      <c r="AE1406" s="221"/>
      <c r="AF1406" s="221"/>
      <c r="AG1406" s="221"/>
      <c r="AH1406" s="221"/>
      <c r="AI1406" s="221"/>
      <c r="AN1406" s="221"/>
      <c r="AP1406" s="218"/>
    </row>
    <row r="1407" spans="1:42">
      <c r="A1407" s="221"/>
      <c r="B1407" s="221"/>
      <c r="C1407" s="221"/>
      <c r="D1407" s="221"/>
      <c r="E1407" s="221"/>
      <c r="F1407" s="221"/>
      <c r="G1407" s="221"/>
      <c r="H1407" s="221"/>
      <c r="I1407" s="221"/>
      <c r="J1407" s="221"/>
      <c r="K1407" s="221"/>
      <c r="L1407" s="221"/>
      <c r="M1407" s="221"/>
      <c r="N1407" s="243"/>
      <c r="O1407" s="221"/>
      <c r="P1407" s="221"/>
      <c r="Q1407" s="221"/>
      <c r="R1407" s="221"/>
      <c r="S1407" s="221"/>
      <c r="T1407" s="221"/>
      <c r="U1407" s="221"/>
      <c r="V1407" s="221"/>
      <c r="W1407" s="221"/>
      <c r="X1407" s="221"/>
      <c r="Y1407" s="221"/>
      <c r="Z1407" s="221"/>
      <c r="AA1407" s="221"/>
      <c r="AB1407" s="237"/>
      <c r="AC1407" s="221"/>
      <c r="AD1407" s="221"/>
      <c r="AE1407" s="221"/>
      <c r="AF1407" s="221"/>
      <c r="AG1407" s="221"/>
      <c r="AH1407" s="221"/>
      <c r="AI1407" s="221"/>
      <c r="AN1407" s="221"/>
      <c r="AP1407" s="218"/>
    </row>
    <row r="1408" spans="1:42">
      <c r="A1408" s="221"/>
      <c r="B1408" s="221"/>
      <c r="C1408" s="221"/>
      <c r="D1408" s="221"/>
      <c r="E1408" s="221"/>
      <c r="F1408" s="221"/>
      <c r="G1408" s="221"/>
      <c r="H1408" s="221"/>
      <c r="I1408" s="221"/>
      <c r="J1408" s="221"/>
      <c r="K1408" s="221"/>
      <c r="L1408" s="221"/>
      <c r="M1408" s="221"/>
      <c r="N1408" s="243"/>
      <c r="O1408" s="221"/>
      <c r="P1408" s="221"/>
      <c r="Q1408" s="221"/>
      <c r="R1408" s="221"/>
      <c r="S1408" s="221"/>
      <c r="T1408" s="221"/>
      <c r="U1408" s="221"/>
      <c r="V1408" s="221"/>
      <c r="W1408" s="221"/>
      <c r="X1408" s="221"/>
      <c r="Y1408" s="221"/>
      <c r="Z1408" s="221"/>
      <c r="AA1408" s="221"/>
      <c r="AB1408" s="237"/>
      <c r="AC1408" s="221"/>
      <c r="AD1408" s="221"/>
      <c r="AE1408" s="221"/>
      <c r="AF1408" s="221"/>
      <c r="AG1408" s="221"/>
      <c r="AH1408" s="221"/>
      <c r="AI1408" s="221"/>
      <c r="AN1408" s="221"/>
      <c r="AP1408" s="218"/>
    </row>
    <row r="1409" spans="1:42">
      <c r="A1409" s="221"/>
      <c r="B1409" s="221"/>
      <c r="C1409" s="221"/>
      <c r="D1409" s="221"/>
      <c r="E1409" s="221"/>
      <c r="F1409" s="221"/>
      <c r="G1409" s="221"/>
      <c r="H1409" s="221"/>
      <c r="I1409" s="221"/>
      <c r="J1409" s="221"/>
      <c r="K1409" s="221"/>
      <c r="L1409" s="221"/>
      <c r="M1409" s="221"/>
      <c r="N1409" s="243"/>
      <c r="O1409" s="221"/>
      <c r="P1409" s="221"/>
      <c r="Q1409" s="221"/>
      <c r="R1409" s="221"/>
      <c r="S1409" s="221"/>
      <c r="T1409" s="221"/>
      <c r="U1409" s="221"/>
      <c r="V1409" s="221"/>
      <c r="W1409" s="221"/>
      <c r="X1409" s="221"/>
      <c r="Y1409" s="221"/>
      <c r="Z1409" s="221"/>
      <c r="AA1409" s="221"/>
      <c r="AB1409" s="237"/>
      <c r="AC1409" s="221"/>
      <c r="AD1409" s="221"/>
      <c r="AE1409" s="221"/>
      <c r="AF1409" s="221"/>
      <c r="AG1409" s="221"/>
      <c r="AH1409" s="221"/>
      <c r="AI1409" s="221"/>
      <c r="AN1409" s="221"/>
      <c r="AP1409" s="218"/>
    </row>
    <row r="1410" spans="1:42">
      <c r="A1410" s="221"/>
      <c r="B1410" s="221"/>
      <c r="C1410" s="221"/>
      <c r="D1410" s="221"/>
      <c r="E1410" s="221"/>
      <c r="F1410" s="221"/>
      <c r="G1410" s="221"/>
      <c r="H1410" s="221"/>
      <c r="I1410" s="221"/>
      <c r="J1410" s="221"/>
      <c r="K1410" s="221"/>
      <c r="L1410" s="221"/>
      <c r="M1410" s="221"/>
      <c r="N1410" s="243"/>
      <c r="O1410" s="221"/>
      <c r="P1410" s="221"/>
      <c r="Q1410" s="221"/>
      <c r="R1410" s="221"/>
      <c r="S1410" s="221"/>
      <c r="T1410" s="221"/>
      <c r="U1410" s="221"/>
      <c r="V1410" s="221"/>
      <c r="W1410" s="221"/>
      <c r="X1410" s="221"/>
      <c r="Y1410" s="221"/>
      <c r="Z1410" s="221"/>
      <c r="AA1410" s="221"/>
      <c r="AB1410" s="237"/>
      <c r="AC1410" s="221"/>
      <c r="AD1410" s="221"/>
      <c r="AE1410" s="221"/>
      <c r="AF1410" s="221"/>
      <c r="AG1410" s="221"/>
      <c r="AH1410" s="221"/>
      <c r="AI1410" s="221"/>
      <c r="AN1410" s="221"/>
      <c r="AP1410" s="218"/>
    </row>
    <row r="1411" spans="1:42">
      <c r="A1411" s="221"/>
      <c r="B1411" s="221"/>
      <c r="C1411" s="221"/>
      <c r="D1411" s="221"/>
      <c r="E1411" s="221"/>
      <c r="F1411" s="221"/>
      <c r="G1411" s="221"/>
      <c r="H1411" s="221"/>
      <c r="I1411" s="221"/>
      <c r="J1411" s="221"/>
      <c r="K1411" s="221"/>
      <c r="L1411" s="221"/>
      <c r="M1411" s="221"/>
      <c r="N1411" s="243"/>
      <c r="O1411" s="221"/>
      <c r="P1411" s="221"/>
      <c r="Q1411" s="221"/>
      <c r="R1411" s="221"/>
      <c r="S1411" s="221"/>
      <c r="T1411" s="221"/>
      <c r="U1411" s="221"/>
      <c r="V1411" s="221"/>
      <c r="W1411" s="221"/>
      <c r="X1411" s="221"/>
      <c r="Y1411" s="221"/>
      <c r="Z1411" s="221"/>
      <c r="AA1411" s="221"/>
      <c r="AB1411" s="237"/>
      <c r="AC1411" s="221"/>
      <c r="AD1411" s="221"/>
      <c r="AE1411" s="221"/>
      <c r="AF1411" s="221"/>
      <c r="AG1411" s="221"/>
      <c r="AH1411" s="221"/>
      <c r="AI1411" s="221"/>
      <c r="AN1411" s="221"/>
      <c r="AP1411" s="218"/>
    </row>
    <row r="1412" spans="1:42">
      <c r="A1412" s="221"/>
      <c r="B1412" s="221"/>
      <c r="C1412" s="221"/>
      <c r="D1412" s="221"/>
      <c r="E1412" s="221"/>
      <c r="F1412" s="221"/>
      <c r="G1412" s="221"/>
      <c r="H1412" s="221"/>
      <c r="I1412" s="221"/>
      <c r="J1412" s="221"/>
      <c r="K1412" s="221"/>
      <c r="L1412" s="221"/>
      <c r="M1412" s="221"/>
      <c r="N1412" s="243"/>
      <c r="O1412" s="221"/>
      <c r="P1412" s="221"/>
      <c r="Q1412" s="221"/>
      <c r="R1412" s="221"/>
      <c r="S1412" s="221"/>
      <c r="T1412" s="221"/>
      <c r="U1412" s="221"/>
      <c r="V1412" s="221"/>
      <c r="W1412" s="221"/>
      <c r="X1412" s="221"/>
      <c r="Y1412" s="221"/>
      <c r="Z1412" s="221"/>
      <c r="AA1412" s="221"/>
      <c r="AB1412" s="237"/>
      <c r="AC1412" s="221"/>
      <c r="AD1412" s="221"/>
      <c r="AE1412" s="221"/>
      <c r="AF1412" s="221"/>
      <c r="AG1412" s="221"/>
      <c r="AH1412" s="221"/>
      <c r="AI1412" s="221"/>
      <c r="AN1412" s="221"/>
      <c r="AP1412" s="218"/>
    </row>
    <row r="1413" spans="1:42">
      <c r="A1413" s="221"/>
      <c r="B1413" s="221"/>
      <c r="C1413" s="221"/>
      <c r="D1413" s="221"/>
      <c r="E1413" s="221"/>
      <c r="F1413" s="221"/>
      <c r="G1413" s="221"/>
      <c r="H1413" s="221"/>
      <c r="I1413" s="221"/>
      <c r="J1413" s="221"/>
      <c r="K1413" s="221"/>
      <c r="L1413" s="221"/>
      <c r="M1413" s="221"/>
      <c r="N1413" s="243"/>
      <c r="O1413" s="221"/>
      <c r="P1413" s="221"/>
      <c r="Q1413" s="221"/>
      <c r="R1413" s="221"/>
      <c r="S1413" s="221"/>
      <c r="T1413" s="221"/>
      <c r="U1413" s="221"/>
      <c r="V1413" s="221"/>
      <c r="W1413" s="221"/>
      <c r="X1413" s="221"/>
      <c r="Y1413" s="221"/>
      <c r="Z1413" s="221"/>
      <c r="AA1413" s="221"/>
      <c r="AB1413" s="237"/>
      <c r="AC1413" s="221"/>
      <c r="AD1413" s="221"/>
      <c r="AE1413" s="221"/>
      <c r="AF1413" s="221"/>
      <c r="AG1413" s="221"/>
      <c r="AH1413" s="221"/>
      <c r="AI1413" s="221"/>
      <c r="AN1413" s="221"/>
      <c r="AP1413" s="218"/>
    </row>
    <row r="1414" spans="1:42">
      <c r="A1414" s="221"/>
      <c r="B1414" s="221"/>
      <c r="C1414" s="221"/>
      <c r="D1414" s="221"/>
      <c r="E1414" s="221"/>
      <c r="F1414" s="221"/>
      <c r="G1414" s="221"/>
      <c r="H1414" s="221"/>
      <c r="I1414" s="221"/>
      <c r="J1414" s="221"/>
      <c r="K1414" s="221"/>
      <c r="L1414" s="221"/>
      <c r="M1414" s="221"/>
      <c r="N1414" s="243"/>
      <c r="O1414" s="221"/>
      <c r="P1414" s="221"/>
      <c r="Q1414" s="221"/>
      <c r="R1414" s="221"/>
      <c r="S1414" s="221"/>
      <c r="T1414" s="221"/>
      <c r="U1414" s="221"/>
      <c r="V1414" s="221"/>
      <c r="W1414" s="221"/>
      <c r="X1414" s="221"/>
      <c r="Y1414" s="221"/>
      <c r="Z1414" s="221"/>
      <c r="AA1414" s="221"/>
      <c r="AB1414" s="237"/>
      <c r="AC1414" s="221"/>
      <c r="AD1414" s="221"/>
      <c r="AE1414" s="221"/>
      <c r="AF1414" s="221"/>
      <c r="AG1414" s="221"/>
      <c r="AH1414" s="221"/>
      <c r="AI1414" s="221"/>
      <c r="AN1414" s="221"/>
      <c r="AP1414" s="218"/>
    </row>
    <row r="1415" spans="1:42">
      <c r="A1415" s="221"/>
      <c r="B1415" s="221"/>
      <c r="C1415" s="221"/>
      <c r="D1415" s="221"/>
      <c r="E1415" s="221"/>
      <c r="F1415" s="221"/>
      <c r="G1415" s="221"/>
      <c r="H1415" s="221"/>
      <c r="I1415" s="221"/>
      <c r="J1415" s="221"/>
      <c r="K1415" s="221"/>
      <c r="L1415" s="221"/>
      <c r="M1415" s="221"/>
      <c r="N1415" s="243"/>
      <c r="O1415" s="221"/>
      <c r="P1415" s="221"/>
      <c r="Q1415" s="221"/>
      <c r="R1415" s="221"/>
      <c r="S1415" s="221"/>
      <c r="T1415" s="221"/>
      <c r="U1415" s="221"/>
      <c r="V1415" s="221"/>
      <c r="W1415" s="221"/>
      <c r="X1415" s="221"/>
      <c r="Y1415" s="221"/>
      <c r="Z1415" s="221"/>
      <c r="AA1415" s="221"/>
      <c r="AB1415" s="237"/>
      <c r="AC1415" s="221"/>
      <c r="AD1415" s="221"/>
      <c r="AE1415" s="221"/>
      <c r="AF1415" s="221"/>
      <c r="AG1415" s="221"/>
      <c r="AH1415" s="221"/>
      <c r="AI1415" s="221"/>
      <c r="AN1415" s="221"/>
      <c r="AP1415" s="218"/>
    </row>
    <row r="1416" spans="1:42">
      <c r="A1416" s="221"/>
      <c r="B1416" s="221"/>
      <c r="C1416" s="221"/>
      <c r="D1416" s="221"/>
      <c r="E1416" s="221"/>
      <c r="F1416" s="221"/>
      <c r="G1416" s="221"/>
      <c r="H1416" s="221"/>
      <c r="I1416" s="221"/>
      <c r="J1416" s="221"/>
      <c r="K1416" s="221"/>
      <c r="L1416" s="221"/>
      <c r="M1416" s="221"/>
      <c r="N1416" s="243"/>
      <c r="O1416" s="221"/>
      <c r="P1416" s="221"/>
      <c r="Q1416" s="221"/>
      <c r="R1416" s="221"/>
      <c r="S1416" s="221"/>
      <c r="T1416" s="221"/>
      <c r="U1416" s="221"/>
      <c r="V1416" s="221"/>
      <c r="W1416" s="221"/>
      <c r="X1416" s="221"/>
      <c r="Y1416" s="221"/>
      <c r="Z1416" s="221"/>
      <c r="AA1416" s="221"/>
      <c r="AB1416" s="237"/>
      <c r="AC1416" s="221"/>
      <c r="AD1416" s="221"/>
      <c r="AE1416" s="221"/>
      <c r="AF1416" s="221"/>
      <c r="AG1416" s="221"/>
      <c r="AH1416" s="221"/>
      <c r="AI1416" s="221"/>
      <c r="AN1416" s="221"/>
      <c r="AP1416" s="218"/>
    </row>
    <row r="1417" spans="1:42">
      <c r="A1417" s="221"/>
      <c r="B1417" s="221"/>
      <c r="C1417" s="221"/>
      <c r="D1417" s="221"/>
      <c r="E1417" s="221"/>
      <c r="F1417" s="221"/>
      <c r="G1417" s="221"/>
      <c r="H1417" s="221"/>
      <c r="I1417" s="221"/>
      <c r="J1417" s="221"/>
      <c r="K1417" s="221"/>
      <c r="L1417" s="221"/>
      <c r="M1417" s="221"/>
      <c r="N1417" s="243"/>
      <c r="O1417" s="221"/>
      <c r="P1417" s="221"/>
      <c r="Q1417" s="221"/>
      <c r="R1417" s="221"/>
      <c r="S1417" s="221"/>
      <c r="T1417" s="221"/>
      <c r="U1417" s="221"/>
      <c r="V1417" s="221"/>
      <c r="W1417" s="221"/>
      <c r="X1417" s="221"/>
      <c r="Y1417" s="221"/>
      <c r="Z1417" s="221"/>
      <c r="AA1417" s="221"/>
      <c r="AB1417" s="237"/>
      <c r="AC1417" s="221"/>
      <c r="AD1417" s="221"/>
      <c r="AE1417" s="221"/>
      <c r="AF1417" s="221"/>
      <c r="AG1417" s="221"/>
      <c r="AH1417" s="221"/>
      <c r="AI1417" s="221"/>
      <c r="AN1417" s="221"/>
      <c r="AP1417" s="218"/>
    </row>
    <row r="1418" spans="1:42">
      <c r="A1418" s="221"/>
      <c r="B1418" s="221"/>
      <c r="C1418" s="221"/>
      <c r="D1418" s="221"/>
      <c r="E1418" s="221"/>
      <c r="F1418" s="221"/>
      <c r="G1418" s="221"/>
      <c r="H1418" s="221"/>
      <c r="I1418" s="221"/>
      <c r="J1418" s="221"/>
      <c r="K1418" s="221"/>
      <c r="L1418" s="221"/>
      <c r="M1418" s="221"/>
      <c r="N1418" s="243"/>
      <c r="O1418" s="221"/>
      <c r="P1418" s="221"/>
      <c r="Q1418" s="221"/>
      <c r="R1418" s="221"/>
      <c r="S1418" s="221"/>
      <c r="T1418" s="221"/>
      <c r="U1418" s="221"/>
      <c r="V1418" s="221"/>
      <c r="W1418" s="221"/>
      <c r="X1418" s="221"/>
      <c r="Y1418" s="221"/>
      <c r="Z1418" s="221"/>
      <c r="AA1418" s="221"/>
      <c r="AB1418" s="237"/>
      <c r="AC1418" s="221"/>
      <c r="AD1418" s="221"/>
      <c r="AE1418" s="221"/>
      <c r="AF1418" s="221"/>
      <c r="AG1418" s="221"/>
      <c r="AH1418" s="221"/>
      <c r="AI1418" s="221"/>
      <c r="AN1418" s="221"/>
      <c r="AP1418" s="218"/>
    </row>
    <row r="1419" spans="1:42">
      <c r="A1419" s="221"/>
      <c r="B1419" s="221"/>
      <c r="C1419" s="221"/>
      <c r="D1419" s="221"/>
      <c r="E1419" s="221"/>
      <c r="F1419" s="221"/>
      <c r="G1419" s="221"/>
      <c r="H1419" s="221"/>
      <c r="I1419" s="221"/>
      <c r="J1419" s="221"/>
      <c r="K1419" s="221"/>
      <c r="L1419" s="221"/>
      <c r="M1419" s="221"/>
      <c r="N1419" s="243"/>
      <c r="O1419" s="221"/>
      <c r="P1419" s="221"/>
      <c r="Q1419" s="221"/>
      <c r="R1419" s="221"/>
      <c r="S1419" s="221"/>
      <c r="T1419" s="221"/>
      <c r="U1419" s="221"/>
      <c r="V1419" s="221"/>
      <c r="W1419" s="221"/>
      <c r="X1419" s="221"/>
      <c r="Y1419" s="221"/>
      <c r="Z1419" s="221"/>
      <c r="AA1419" s="221"/>
      <c r="AB1419" s="237"/>
      <c r="AC1419" s="221"/>
      <c r="AD1419" s="221"/>
      <c r="AE1419" s="221"/>
      <c r="AF1419" s="221"/>
      <c r="AG1419" s="221"/>
      <c r="AH1419" s="221"/>
      <c r="AI1419" s="221"/>
      <c r="AN1419" s="221"/>
      <c r="AP1419" s="218"/>
    </row>
    <row r="1420" spans="1:42">
      <c r="A1420" s="221"/>
      <c r="B1420" s="221"/>
      <c r="C1420" s="221"/>
      <c r="D1420" s="221"/>
      <c r="E1420" s="221"/>
      <c r="F1420" s="221"/>
      <c r="G1420" s="221"/>
      <c r="H1420" s="221"/>
      <c r="I1420" s="221"/>
      <c r="J1420" s="221"/>
      <c r="K1420" s="221"/>
      <c r="L1420" s="221"/>
      <c r="M1420" s="221"/>
      <c r="N1420" s="243"/>
      <c r="O1420" s="221"/>
      <c r="P1420" s="221"/>
      <c r="Q1420" s="221"/>
      <c r="R1420" s="221"/>
      <c r="S1420" s="221"/>
      <c r="T1420" s="221"/>
      <c r="U1420" s="221"/>
      <c r="V1420" s="221"/>
      <c r="W1420" s="221"/>
      <c r="X1420" s="221"/>
      <c r="Y1420" s="221"/>
      <c r="Z1420" s="221"/>
      <c r="AA1420" s="221"/>
      <c r="AB1420" s="237"/>
      <c r="AC1420" s="221"/>
      <c r="AD1420" s="221"/>
      <c r="AE1420" s="221"/>
      <c r="AF1420" s="221"/>
      <c r="AG1420" s="221"/>
      <c r="AH1420" s="221"/>
      <c r="AI1420" s="221"/>
      <c r="AN1420" s="221"/>
      <c r="AP1420" s="218"/>
    </row>
    <row r="1421" spans="1:42">
      <c r="A1421" s="221"/>
      <c r="B1421" s="221"/>
      <c r="C1421" s="221"/>
      <c r="D1421" s="221"/>
      <c r="E1421" s="221"/>
      <c r="F1421" s="221"/>
      <c r="G1421" s="221"/>
      <c r="H1421" s="221"/>
      <c r="I1421" s="221"/>
      <c r="J1421" s="221"/>
      <c r="K1421" s="221"/>
      <c r="L1421" s="221"/>
      <c r="M1421" s="221"/>
      <c r="N1421" s="243"/>
      <c r="O1421" s="221"/>
      <c r="P1421" s="221"/>
      <c r="Q1421" s="221"/>
      <c r="R1421" s="221"/>
      <c r="S1421" s="221"/>
      <c r="T1421" s="221"/>
      <c r="U1421" s="221"/>
      <c r="V1421" s="221"/>
      <c r="W1421" s="221"/>
      <c r="X1421" s="221"/>
      <c r="Y1421" s="221"/>
      <c r="Z1421" s="221"/>
      <c r="AA1421" s="221"/>
      <c r="AB1421" s="237"/>
      <c r="AC1421" s="221"/>
      <c r="AD1421" s="221"/>
      <c r="AE1421" s="221"/>
      <c r="AF1421" s="221"/>
      <c r="AG1421" s="221"/>
      <c r="AH1421" s="221"/>
      <c r="AI1421" s="221"/>
      <c r="AN1421" s="221"/>
      <c r="AP1421" s="218"/>
    </row>
    <row r="1422" spans="1:42">
      <c r="A1422" s="221"/>
      <c r="B1422" s="221"/>
      <c r="C1422" s="221"/>
      <c r="D1422" s="221"/>
      <c r="E1422" s="221"/>
      <c r="F1422" s="221"/>
      <c r="G1422" s="221"/>
      <c r="H1422" s="221"/>
      <c r="I1422" s="221"/>
      <c r="J1422" s="221"/>
      <c r="K1422" s="221"/>
      <c r="L1422" s="221"/>
      <c r="M1422" s="221"/>
      <c r="N1422" s="243"/>
      <c r="O1422" s="221"/>
      <c r="P1422" s="221"/>
      <c r="Q1422" s="221"/>
      <c r="R1422" s="221"/>
      <c r="S1422" s="221"/>
      <c r="T1422" s="221"/>
      <c r="U1422" s="221"/>
      <c r="V1422" s="221"/>
      <c r="W1422" s="221"/>
      <c r="X1422" s="221"/>
      <c r="Y1422" s="221"/>
      <c r="Z1422" s="221"/>
      <c r="AA1422" s="221"/>
      <c r="AB1422" s="237"/>
      <c r="AC1422" s="221"/>
      <c r="AD1422" s="221"/>
      <c r="AE1422" s="221"/>
      <c r="AF1422" s="221"/>
      <c r="AG1422" s="221"/>
      <c r="AH1422" s="221"/>
      <c r="AI1422" s="221"/>
      <c r="AN1422" s="221"/>
      <c r="AP1422" s="218"/>
    </row>
    <row r="1423" spans="1:42">
      <c r="A1423" s="221"/>
      <c r="B1423" s="221"/>
      <c r="C1423" s="221"/>
      <c r="D1423" s="221"/>
      <c r="E1423" s="221"/>
      <c r="F1423" s="221"/>
      <c r="G1423" s="221"/>
      <c r="H1423" s="221"/>
      <c r="I1423" s="221"/>
      <c r="J1423" s="221"/>
      <c r="K1423" s="221"/>
      <c r="L1423" s="221"/>
      <c r="M1423" s="221"/>
      <c r="N1423" s="243"/>
      <c r="O1423" s="221"/>
      <c r="P1423" s="221"/>
      <c r="Q1423" s="221"/>
      <c r="R1423" s="221"/>
      <c r="S1423" s="221"/>
      <c r="T1423" s="221"/>
      <c r="U1423" s="221"/>
      <c r="V1423" s="221"/>
      <c r="W1423" s="221"/>
      <c r="X1423" s="221"/>
      <c r="Y1423" s="221"/>
      <c r="Z1423" s="221"/>
      <c r="AA1423" s="221"/>
      <c r="AB1423" s="237"/>
      <c r="AC1423" s="221"/>
      <c r="AD1423" s="221"/>
      <c r="AE1423" s="221"/>
      <c r="AF1423" s="221"/>
      <c r="AG1423" s="221"/>
      <c r="AH1423" s="221"/>
      <c r="AI1423" s="221"/>
      <c r="AN1423" s="221"/>
      <c r="AP1423" s="218"/>
    </row>
    <row r="1424" spans="1:42">
      <c r="A1424" s="221"/>
      <c r="B1424" s="221"/>
      <c r="C1424" s="221"/>
      <c r="D1424" s="221"/>
      <c r="E1424" s="221"/>
      <c r="F1424" s="221"/>
      <c r="G1424" s="221"/>
      <c r="H1424" s="221"/>
      <c r="I1424" s="221"/>
      <c r="J1424" s="221"/>
      <c r="K1424" s="221"/>
      <c r="L1424" s="221"/>
      <c r="M1424" s="221"/>
      <c r="N1424" s="243"/>
      <c r="O1424" s="221"/>
      <c r="P1424" s="221"/>
      <c r="Q1424" s="221"/>
      <c r="R1424" s="221"/>
      <c r="S1424" s="221"/>
      <c r="T1424" s="221"/>
      <c r="U1424" s="221"/>
      <c r="V1424" s="221"/>
      <c r="W1424" s="221"/>
      <c r="X1424" s="221"/>
      <c r="Y1424" s="221"/>
      <c r="Z1424" s="221"/>
      <c r="AA1424" s="221"/>
      <c r="AB1424" s="237"/>
      <c r="AC1424" s="221"/>
      <c r="AD1424" s="221"/>
      <c r="AE1424" s="221"/>
      <c r="AF1424" s="221"/>
      <c r="AG1424" s="221"/>
      <c r="AH1424" s="221"/>
      <c r="AI1424" s="221"/>
      <c r="AN1424" s="221"/>
      <c r="AP1424" s="218"/>
    </row>
    <row r="1425" spans="1:42">
      <c r="A1425" s="221"/>
      <c r="B1425" s="221"/>
      <c r="C1425" s="221"/>
      <c r="D1425" s="221"/>
      <c r="E1425" s="221"/>
      <c r="F1425" s="221"/>
      <c r="G1425" s="221"/>
      <c r="H1425" s="221"/>
      <c r="I1425" s="221"/>
      <c r="J1425" s="221"/>
      <c r="K1425" s="221"/>
      <c r="L1425" s="221"/>
      <c r="M1425" s="221"/>
      <c r="N1425" s="243"/>
      <c r="O1425" s="221"/>
      <c r="P1425" s="221"/>
      <c r="Q1425" s="221"/>
      <c r="R1425" s="221"/>
      <c r="S1425" s="221"/>
      <c r="T1425" s="221"/>
      <c r="U1425" s="221"/>
      <c r="V1425" s="221"/>
      <c r="W1425" s="221"/>
      <c r="X1425" s="221"/>
      <c r="Y1425" s="221"/>
      <c r="Z1425" s="221"/>
      <c r="AA1425" s="221"/>
      <c r="AB1425" s="237"/>
      <c r="AC1425" s="221"/>
      <c r="AD1425" s="221"/>
      <c r="AE1425" s="221"/>
      <c r="AF1425" s="221"/>
      <c r="AG1425" s="221"/>
      <c r="AH1425" s="221"/>
      <c r="AI1425" s="221"/>
      <c r="AN1425" s="221"/>
      <c r="AP1425" s="218"/>
    </row>
    <row r="1426" spans="1:42">
      <c r="A1426" s="221"/>
      <c r="B1426" s="221"/>
      <c r="C1426" s="221"/>
      <c r="D1426" s="221"/>
      <c r="E1426" s="221"/>
      <c r="F1426" s="221"/>
      <c r="G1426" s="221"/>
      <c r="H1426" s="221"/>
      <c r="I1426" s="221"/>
      <c r="J1426" s="221"/>
      <c r="K1426" s="221"/>
      <c r="L1426" s="221"/>
      <c r="M1426" s="221"/>
      <c r="N1426" s="243"/>
      <c r="O1426" s="221"/>
      <c r="P1426" s="221"/>
      <c r="Q1426" s="221"/>
      <c r="R1426" s="221"/>
      <c r="S1426" s="221"/>
      <c r="T1426" s="221"/>
      <c r="U1426" s="221"/>
      <c r="V1426" s="221"/>
      <c r="W1426" s="221"/>
      <c r="X1426" s="221"/>
      <c r="Y1426" s="221"/>
      <c r="Z1426" s="221"/>
      <c r="AA1426" s="221"/>
      <c r="AB1426" s="237"/>
      <c r="AC1426" s="221"/>
      <c r="AD1426" s="221"/>
      <c r="AE1426" s="221"/>
      <c r="AF1426" s="221"/>
      <c r="AG1426" s="221"/>
      <c r="AH1426" s="221"/>
      <c r="AI1426" s="221"/>
      <c r="AN1426" s="221"/>
      <c r="AP1426" s="218"/>
    </row>
    <row r="1427" spans="1:42">
      <c r="A1427" s="221"/>
      <c r="B1427" s="221"/>
      <c r="C1427" s="221"/>
      <c r="D1427" s="221"/>
      <c r="E1427" s="221"/>
      <c r="F1427" s="221"/>
      <c r="G1427" s="221"/>
      <c r="H1427" s="221"/>
      <c r="I1427" s="221"/>
      <c r="J1427" s="221"/>
      <c r="K1427" s="221"/>
      <c r="L1427" s="221"/>
      <c r="M1427" s="221"/>
      <c r="N1427" s="243"/>
      <c r="O1427" s="221"/>
      <c r="P1427" s="221"/>
      <c r="Q1427" s="221"/>
      <c r="R1427" s="221"/>
      <c r="S1427" s="221"/>
      <c r="T1427" s="221"/>
      <c r="U1427" s="221"/>
      <c r="V1427" s="221"/>
      <c r="W1427" s="221"/>
      <c r="X1427" s="221"/>
      <c r="Y1427" s="221"/>
      <c r="Z1427" s="221"/>
      <c r="AA1427" s="221"/>
      <c r="AB1427" s="237"/>
      <c r="AC1427" s="221"/>
      <c r="AD1427" s="221"/>
      <c r="AE1427" s="221"/>
      <c r="AF1427" s="221"/>
      <c r="AG1427" s="221"/>
      <c r="AH1427" s="221"/>
      <c r="AI1427" s="221"/>
      <c r="AN1427" s="221"/>
      <c r="AP1427" s="218"/>
    </row>
    <row r="1428" spans="1:42">
      <c r="A1428" s="221"/>
      <c r="B1428" s="221"/>
      <c r="C1428" s="221"/>
      <c r="D1428" s="221"/>
      <c r="E1428" s="221"/>
      <c r="F1428" s="221"/>
      <c r="G1428" s="221"/>
      <c r="H1428" s="221"/>
      <c r="I1428" s="221"/>
      <c r="J1428" s="221"/>
      <c r="K1428" s="221"/>
      <c r="L1428" s="221"/>
      <c r="M1428" s="221"/>
      <c r="N1428" s="243"/>
      <c r="O1428" s="221"/>
      <c r="P1428" s="221"/>
      <c r="Q1428" s="221"/>
      <c r="R1428" s="221"/>
      <c r="S1428" s="221"/>
      <c r="T1428" s="221"/>
      <c r="U1428" s="221"/>
      <c r="V1428" s="221"/>
      <c r="W1428" s="221"/>
      <c r="X1428" s="221"/>
      <c r="Y1428" s="221"/>
      <c r="Z1428" s="221"/>
      <c r="AA1428" s="221"/>
      <c r="AB1428" s="237"/>
      <c r="AC1428" s="221"/>
      <c r="AD1428" s="221"/>
      <c r="AE1428" s="221"/>
      <c r="AF1428" s="221"/>
      <c r="AG1428" s="221"/>
      <c r="AH1428" s="221"/>
      <c r="AI1428" s="221"/>
      <c r="AN1428" s="221"/>
      <c r="AP1428" s="218"/>
    </row>
    <row r="1429" spans="1:42">
      <c r="A1429" s="221"/>
      <c r="B1429" s="221"/>
      <c r="C1429" s="221"/>
      <c r="D1429" s="221"/>
      <c r="E1429" s="221"/>
      <c r="F1429" s="221"/>
      <c r="G1429" s="221"/>
      <c r="H1429" s="221"/>
      <c r="I1429" s="221"/>
      <c r="J1429" s="221"/>
      <c r="K1429" s="221"/>
      <c r="L1429" s="221"/>
      <c r="M1429" s="221"/>
      <c r="N1429" s="243"/>
      <c r="O1429" s="221"/>
      <c r="P1429" s="221"/>
      <c r="Q1429" s="221"/>
      <c r="R1429" s="221"/>
      <c r="S1429" s="221"/>
      <c r="T1429" s="221"/>
      <c r="U1429" s="221"/>
      <c r="V1429" s="221"/>
      <c r="W1429" s="221"/>
      <c r="X1429" s="221"/>
      <c r="Y1429" s="221"/>
      <c r="Z1429" s="221"/>
      <c r="AA1429" s="221"/>
      <c r="AB1429" s="237"/>
      <c r="AC1429" s="221"/>
      <c r="AD1429" s="221"/>
      <c r="AE1429" s="221"/>
      <c r="AF1429" s="221"/>
      <c r="AG1429" s="221"/>
      <c r="AH1429" s="221"/>
      <c r="AI1429" s="221"/>
      <c r="AN1429" s="221"/>
      <c r="AP1429" s="218"/>
    </row>
    <row r="1430" spans="1:42">
      <c r="A1430" s="221"/>
      <c r="B1430" s="221"/>
      <c r="C1430" s="221"/>
      <c r="D1430" s="221"/>
      <c r="E1430" s="221"/>
      <c r="F1430" s="221"/>
      <c r="G1430" s="221"/>
      <c r="H1430" s="221"/>
      <c r="I1430" s="221"/>
      <c r="J1430" s="221"/>
      <c r="K1430" s="221"/>
      <c r="L1430" s="221"/>
      <c r="M1430" s="221"/>
      <c r="N1430" s="243"/>
      <c r="O1430" s="221"/>
      <c r="P1430" s="221"/>
      <c r="Q1430" s="221"/>
      <c r="R1430" s="221"/>
      <c r="S1430" s="221"/>
      <c r="T1430" s="221"/>
      <c r="U1430" s="221"/>
      <c r="V1430" s="221"/>
      <c r="W1430" s="221"/>
      <c r="X1430" s="221"/>
      <c r="Y1430" s="221"/>
      <c r="Z1430" s="221"/>
      <c r="AA1430" s="221"/>
      <c r="AB1430" s="237"/>
      <c r="AC1430" s="221"/>
      <c r="AD1430" s="221"/>
      <c r="AE1430" s="221"/>
      <c r="AF1430" s="221"/>
      <c r="AG1430" s="221"/>
      <c r="AH1430" s="221"/>
      <c r="AI1430" s="221"/>
      <c r="AN1430" s="221"/>
      <c r="AP1430" s="218"/>
    </row>
    <row r="1431" spans="1:42">
      <c r="A1431" s="221"/>
      <c r="B1431" s="221"/>
      <c r="C1431" s="221"/>
      <c r="D1431" s="221"/>
      <c r="E1431" s="221"/>
      <c r="F1431" s="221"/>
      <c r="G1431" s="221"/>
      <c r="H1431" s="221"/>
      <c r="I1431" s="221"/>
      <c r="J1431" s="221"/>
      <c r="K1431" s="221"/>
      <c r="L1431" s="221"/>
      <c r="M1431" s="221"/>
      <c r="N1431" s="243"/>
      <c r="O1431" s="221"/>
      <c r="P1431" s="221"/>
      <c r="Q1431" s="221"/>
      <c r="R1431" s="221"/>
      <c r="S1431" s="221"/>
      <c r="T1431" s="221"/>
      <c r="U1431" s="221"/>
      <c r="V1431" s="221"/>
      <c r="W1431" s="221"/>
      <c r="X1431" s="221"/>
      <c r="Y1431" s="221"/>
      <c r="Z1431" s="221"/>
      <c r="AA1431" s="221"/>
      <c r="AB1431" s="237"/>
      <c r="AC1431" s="221"/>
      <c r="AD1431" s="221"/>
      <c r="AE1431" s="221"/>
      <c r="AF1431" s="221"/>
      <c r="AG1431" s="221"/>
      <c r="AH1431" s="221"/>
      <c r="AI1431" s="221"/>
      <c r="AN1431" s="221"/>
      <c r="AP1431" s="218"/>
    </row>
    <row r="1432" spans="1:42">
      <c r="A1432" s="221"/>
      <c r="B1432" s="221"/>
      <c r="C1432" s="221"/>
      <c r="D1432" s="221"/>
      <c r="E1432" s="221"/>
      <c r="F1432" s="221"/>
      <c r="G1432" s="221"/>
      <c r="H1432" s="221"/>
      <c r="I1432" s="221"/>
      <c r="J1432" s="221"/>
      <c r="K1432" s="221"/>
      <c r="L1432" s="221"/>
      <c r="M1432" s="221"/>
      <c r="N1432" s="243"/>
      <c r="O1432" s="221"/>
      <c r="P1432" s="221"/>
      <c r="Q1432" s="221"/>
      <c r="R1432" s="221"/>
      <c r="S1432" s="221"/>
      <c r="T1432" s="221"/>
      <c r="U1432" s="221"/>
      <c r="V1432" s="221"/>
      <c r="W1432" s="221"/>
      <c r="X1432" s="221"/>
      <c r="Y1432" s="221"/>
      <c r="Z1432" s="221"/>
      <c r="AA1432" s="221"/>
      <c r="AB1432" s="237"/>
      <c r="AC1432" s="221"/>
      <c r="AD1432" s="221"/>
      <c r="AE1432" s="221"/>
      <c r="AF1432" s="221"/>
      <c r="AG1432" s="221"/>
      <c r="AH1432" s="221"/>
      <c r="AI1432" s="221"/>
      <c r="AN1432" s="221"/>
      <c r="AP1432" s="218"/>
    </row>
    <row r="1433" spans="1:42">
      <c r="A1433" s="221"/>
      <c r="B1433" s="221"/>
      <c r="C1433" s="221"/>
      <c r="D1433" s="221"/>
      <c r="E1433" s="221"/>
      <c r="F1433" s="221"/>
      <c r="G1433" s="221"/>
      <c r="H1433" s="221"/>
      <c r="I1433" s="221"/>
      <c r="J1433" s="221"/>
      <c r="K1433" s="221"/>
      <c r="L1433" s="221"/>
      <c r="M1433" s="221"/>
      <c r="N1433" s="243"/>
      <c r="O1433" s="221"/>
      <c r="P1433" s="221"/>
      <c r="Q1433" s="221"/>
      <c r="R1433" s="221"/>
      <c r="S1433" s="221"/>
      <c r="T1433" s="221"/>
      <c r="U1433" s="221"/>
      <c r="V1433" s="221"/>
      <c r="W1433" s="221"/>
      <c r="X1433" s="221"/>
      <c r="Y1433" s="221"/>
      <c r="Z1433" s="221"/>
      <c r="AA1433" s="221"/>
      <c r="AB1433" s="237"/>
      <c r="AC1433" s="221"/>
      <c r="AD1433" s="221"/>
      <c r="AE1433" s="221"/>
      <c r="AF1433" s="221"/>
      <c r="AG1433" s="221"/>
      <c r="AH1433" s="221"/>
      <c r="AI1433" s="221"/>
      <c r="AN1433" s="221"/>
      <c r="AP1433" s="218"/>
    </row>
    <row r="1434" spans="1:42">
      <c r="A1434" s="221"/>
      <c r="B1434" s="221"/>
      <c r="C1434" s="221"/>
      <c r="D1434" s="221"/>
      <c r="E1434" s="221"/>
      <c r="F1434" s="221"/>
      <c r="G1434" s="221"/>
      <c r="H1434" s="221"/>
      <c r="I1434" s="221"/>
      <c r="J1434" s="221"/>
      <c r="K1434" s="221"/>
      <c r="L1434" s="221"/>
      <c r="M1434" s="221"/>
      <c r="N1434" s="243"/>
      <c r="O1434" s="221"/>
      <c r="P1434" s="221"/>
      <c r="Q1434" s="221"/>
      <c r="R1434" s="221"/>
      <c r="S1434" s="221"/>
      <c r="T1434" s="221"/>
      <c r="U1434" s="221"/>
      <c r="V1434" s="221"/>
      <c r="W1434" s="221"/>
      <c r="X1434" s="221"/>
      <c r="Y1434" s="221"/>
      <c r="Z1434" s="221"/>
      <c r="AA1434" s="221"/>
      <c r="AB1434" s="237"/>
      <c r="AC1434" s="221"/>
      <c r="AD1434" s="221"/>
      <c r="AE1434" s="221"/>
      <c r="AF1434" s="221"/>
      <c r="AG1434" s="221"/>
      <c r="AH1434" s="221"/>
      <c r="AI1434" s="221"/>
      <c r="AN1434" s="221"/>
      <c r="AP1434" s="218"/>
    </row>
    <row r="1435" spans="1:42">
      <c r="A1435" s="221"/>
      <c r="B1435" s="221"/>
      <c r="C1435" s="221"/>
      <c r="D1435" s="221"/>
      <c r="E1435" s="221"/>
      <c r="F1435" s="221"/>
      <c r="G1435" s="221"/>
      <c r="H1435" s="221"/>
      <c r="I1435" s="221"/>
      <c r="J1435" s="221"/>
      <c r="K1435" s="221"/>
      <c r="L1435" s="221"/>
      <c r="M1435" s="221"/>
      <c r="N1435" s="243"/>
      <c r="O1435" s="221"/>
      <c r="P1435" s="221"/>
      <c r="Q1435" s="221"/>
      <c r="R1435" s="221"/>
      <c r="S1435" s="221"/>
      <c r="T1435" s="221"/>
      <c r="U1435" s="221"/>
      <c r="V1435" s="221"/>
      <c r="W1435" s="221"/>
      <c r="X1435" s="221"/>
      <c r="Y1435" s="221"/>
      <c r="Z1435" s="221"/>
      <c r="AA1435" s="221"/>
      <c r="AB1435" s="237"/>
      <c r="AC1435" s="221"/>
      <c r="AD1435" s="221"/>
      <c r="AE1435" s="221"/>
      <c r="AF1435" s="221"/>
      <c r="AG1435" s="221"/>
      <c r="AH1435" s="221"/>
      <c r="AI1435" s="221"/>
      <c r="AN1435" s="221"/>
      <c r="AP1435" s="218"/>
    </row>
    <row r="1436" spans="1:42">
      <c r="A1436" s="221"/>
      <c r="B1436" s="221"/>
      <c r="C1436" s="221"/>
      <c r="D1436" s="221"/>
      <c r="E1436" s="221"/>
      <c r="F1436" s="221"/>
      <c r="G1436" s="221"/>
      <c r="H1436" s="221"/>
      <c r="I1436" s="221"/>
      <c r="J1436" s="221"/>
      <c r="K1436" s="221"/>
      <c r="L1436" s="221"/>
      <c r="M1436" s="221"/>
      <c r="N1436" s="243"/>
      <c r="O1436" s="221"/>
      <c r="P1436" s="221"/>
      <c r="Q1436" s="221"/>
      <c r="R1436" s="221"/>
      <c r="S1436" s="221"/>
      <c r="T1436" s="221"/>
      <c r="U1436" s="221"/>
      <c r="V1436" s="221"/>
      <c r="W1436" s="221"/>
      <c r="X1436" s="221"/>
      <c r="Y1436" s="221"/>
      <c r="Z1436" s="221"/>
      <c r="AA1436" s="221"/>
      <c r="AB1436" s="237"/>
      <c r="AC1436" s="221"/>
      <c r="AD1436" s="221"/>
      <c r="AE1436" s="221"/>
      <c r="AF1436" s="221"/>
      <c r="AG1436" s="221"/>
      <c r="AH1436" s="221"/>
      <c r="AI1436" s="221"/>
      <c r="AN1436" s="221"/>
      <c r="AP1436" s="218"/>
    </row>
    <row r="1437" spans="1:42">
      <c r="A1437" s="221"/>
      <c r="B1437" s="221"/>
      <c r="C1437" s="221"/>
      <c r="D1437" s="221"/>
      <c r="E1437" s="221"/>
      <c r="F1437" s="221"/>
      <c r="G1437" s="221"/>
      <c r="H1437" s="221"/>
      <c r="I1437" s="221"/>
      <c r="J1437" s="221"/>
      <c r="K1437" s="221"/>
      <c r="L1437" s="221"/>
      <c r="M1437" s="221"/>
      <c r="N1437" s="243"/>
      <c r="O1437" s="221"/>
      <c r="P1437" s="221"/>
      <c r="Q1437" s="221"/>
      <c r="R1437" s="221"/>
      <c r="S1437" s="221"/>
      <c r="T1437" s="221"/>
      <c r="U1437" s="221"/>
      <c r="V1437" s="221"/>
      <c r="W1437" s="221"/>
      <c r="X1437" s="221"/>
      <c r="Y1437" s="221"/>
      <c r="Z1437" s="221"/>
      <c r="AA1437" s="221"/>
      <c r="AB1437" s="237"/>
      <c r="AC1437" s="221"/>
      <c r="AD1437" s="221"/>
      <c r="AE1437" s="221"/>
      <c r="AF1437" s="221"/>
      <c r="AG1437" s="221"/>
      <c r="AH1437" s="221"/>
      <c r="AI1437" s="221"/>
      <c r="AN1437" s="221"/>
      <c r="AP1437" s="218"/>
    </row>
    <row r="1438" spans="1:42">
      <c r="A1438" s="221"/>
      <c r="B1438" s="221"/>
      <c r="C1438" s="221"/>
      <c r="D1438" s="221"/>
      <c r="E1438" s="221"/>
      <c r="F1438" s="221"/>
      <c r="G1438" s="221"/>
      <c r="H1438" s="221"/>
      <c r="I1438" s="221"/>
      <c r="J1438" s="221"/>
      <c r="K1438" s="221"/>
      <c r="L1438" s="221"/>
      <c r="M1438" s="221"/>
      <c r="N1438" s="243"/>
      <c r="O1438" s="221"/>
      <c r="P1438" s="221"/>
      <c r="Q1438" s="221"/>
      <c r="R1438" s="221"/>
      <c r="S1438" s="221"/>
      <c r="T1438" s="221"/>
      <c r="U1438" s="221"/>
      <c r="V1438" s="221"/>
      <c r="W1438" s="221"/>
      <c r="X1438" s="221"/>
      <c r="Y1438" s="221"/>
      <c r="Z1438" s="221"/>
      <c r="AA1438" s="221"/>
      <c r="AB1438" s="237"/>
      <c r="AC1438" s="221"/>
      <c r="AD1438" s="221"/>
      <c r="AE1438" s="221"/>
      <c r="AF1438" s="221"/>
      <c r="AG1438" s="221"/>
      <c r="AH1438" s="221"/>
      <c r="AI1438" s="221"/>
      <c r="AN1438" s="221"/>
      <c r="AP1438" s="218"/>
    </row>
    <row r="1439" spans="1:42">
      <c r="A1439" s="221"/>
      <c r="B1439" s="221"/>
      <c r="C1439" s="221"/>
      <c r="D1439" s="221"/>
      <c r="E1439" s="221"/>
      <c r="F1439" s="221"/>
      <c r="G1439" s="221"/>
      <c r="H1439" s="221"/>
      <c r="I1439" s="221"/>
      <c r="J1439" s="221"/>
      <c r="K1439" s="221"/>
      <c r="L1439" s="221"/>
      <c r="M1439" s="221"/>
      <c r="N1439" s="243"/>
      <c r="O1439" s="221"/>
      <c r="P1439" s="221"/>
      <c r="Q1439" s="221"/>
      <c r="R1439" s="221"/>
      <c r="S1439" s="221"/>
      <c r="T1439" s="221"/>
      <c r="U1439" s="221"/>
      <c r="V1439" s="221"/>
      <c r="W1439" s="221"/>
      <c r="X1439" s="221"/>
      <c r="Y1439" s="221"/>
      <c r="Z1439" s="221"/>
      <c r="AA1439" s="221"/>
      <c r="AB1439" s="237"/>
      <c r="AC1439" s="221"/>
      <c r="AD1439" s="221"/>
      <c r="AE1439" s="221"/>
      <c r="AF1439" s="221"/>
      <c r="AG1439" s="221"/>
      <c r="AH1439" s="221"/>
      <c r="AI1439" s="221"/>
      <c r="AN1439" s="221"/>
      <c r="AP1439" s="218"/>
    </row>
    <row r="1440" spans="1:42">
      <c r="A1440" s="221"/>
      <c r="B1440" s="221"/>
      <c r="C1440" s="221"/>
      <c r="D1440" s="221"/>
      <c r="E1440" s="221"/>
      <c r="F1440" s="221"/>
      <c r="G1440" s="221"/>
      <c r="H1440" s="221"/>
      <c r="I1440" s="221"/>
      <c r="J1440" s="221"/>
      <c r="K1440" s="221"/>
      <c r="L1440" s="221"/>
      <c r="M1440" s="221"/>
      <c r="N1440" s="243"/>
      <c r="O1440" s="221"/>
      <c r="P1440" s="221"/>
      <c r="Q1440" s="221"/>
      <c r="R1440" s="221"/>
      <c r="S1440" s="221"/>
      <c r="T1440" s="221"/>
      <c r="U1440" s="221"/>
      <c r="V1440" s="221"/>
      <c r="W1440" s="221"/>
      <c r="X1440" s="221"/>
      <c r="Y1440" s="221"/>
      <c r="Z1440" s="221"/>
      <c r="AA1440" s="221"/>
      <c r="AB1440" s="237"/>
      <c r="AC1440" s="221"/>
      <c r="AD1440" s="221"/>
      <c r="AE1440" s="221"/>
      <c r="AF1440" s="221"/>
      <c r="AG1440" s="221"/>
      <c r="AH1440" s="221"/>
      <c r="AI1440" s="221"/>
      <c r="AN1440" s="221"/>
      <c r="AP1440" s="218"/>
    </row>
    <row r="1441" spans="1:42">
      <c r="A1441" s="221"/>
      <c r="B1441" s="221"/>
      <c r="C1441" s="221"/>
      <c r="D1441" s="221"/>
      <c r="E1441" s="221"/>
      <c r="F1441" s="221"/>
      <c r="G1441" s="221"/>
      <c r="H1441" s="221"/>
      <c r="I1441" s="221"/>
      <c r="J1441" s="221"/>
      <c r="K1441" s="221"/>
      <c r="L1441" s="221"/>
      <c r="M1441" s="221"/>
      <c r="N1441" s="243"/>
      <c r="O1441" s="221"/>
      <c r="P1441" s="221"/>
      <c r="Q1441" s="221"/>
      <c r="R1441" s="221"/>
      <c r="S1441" s="221"/>
      <c r="T1441" s="221"/>
      <c r="U1441" s="221"/>
      <c r="V1441" s="221"/>
      <c r="W1441" s="221"/>
      <c r="X1441" s="221"/>
      <c r="Y1441" s="221"/>
      <c r="Z1441" s="221"/>
      <c r="AA1441" s="221"/>
      <c r="AB1441" s="237"/>
      <c r="AC1441" s="221"/>
      <c r="AD1441" s="221"/>
      <c r="AE1441" s="221"/>
      <c r="AF1441" s="221"/>
      <c r="AG1441" s="221"/>
      <c r="AH1441" s="221"/>
      <c r="AI1441" s="221"/>
      <c r="AN1441" s="221"/>
      <c r="AP1441" s="218"/>
    </row>
    <row r="1442" spans="1:42">
      <c r="A1442" s="221"/>
      <c r="B1442" s="221"/>
      <c r="C1442" s="221"/>
      <c r="D1442" s="221"/>
      <c r="E1442" s="221"/>
      <c r="F1442" s="221"/>
      <c r="G1442" s="221"/>
      <c r="H1442" s="221"/>
      <c r="I1442" s="221"/>
      <c r="J1442" s="221"/>
      <c r="K1442" s="221"/>
      <c r="L1442" s="221"/>
      <c r="M1442" s="221"/>
      <c r="N1442" s="243"/>
      <c r="O1442" s="221"/>
      <c r="P1442" s="221"/>
      <c r="Q1442" s="221"/>
      <c r="R1442" s="221"/>
      <c r="S1442" s="221"/>
      <c r="T1442" s="221"/>
      <c r="U1442" s="221"/>
      <c r="V1442" s="221"/>
      <c r="W1442" s="221"/>
      <c r="X1442" s="221"/>
      <c r="Y1442" s="221"/>
      <c r="Z1442" s="221"/>
      <c r="AA1442" s="221"/>
      <c r="AB1442" s="237"/>
      <c r="AC1442" s="221"/>
      <c r="AD1442" s="221"/>
      <c r="AE1442" s="221"/>
      <c r="AF1442" s="221"/>
      <c r="AG1442" s="221"/>
      <c r="AH1442" s="221"/>
      <c r="AI1442" s="221"/>
      <c r="AN1442" s="221"/>
      <c r="AP1442" s="218"/>
    </row>
    <row r="1443" spans="1:42">
      <c r="A1443" s="221"/>
      <c r="B1443" s="221"/>
      <c r="C1443" s="221"/>
      <c r="D1443" s="221"/>
      <c r="E1443" s="221"/>
      <c r="F1443" s="221"/>
      <c r="G1443" s="221"/>
      <c r="H1443" s="221"/>
      <c r="I1443" s="221"/>
      <c r="J1443" s="221"/>
      <c r="K1443" s="221"/>
      <c r="L1443" s="221"/>
      <c r="M1443" s="221"/>
      <c r="N1443" s="243"/>
      <c r="O1443" s="221"/>
      <c r="P1443" s="221"/>
      <c r="Q1443" s="221"/>
      <c r="R1443" s="221"/>
      <c r="S1443" s="221"/>
      <c r="T1443" s="221"/>
      <c r="U1443" s="221"/>
      <c r="V1443" s="221"/>
      <c r="W1443" s="221"/>
      <c r="X1443" s="221"/>
      <c r="Y1443" s="221"/>
      <c r="Z1443" s="221"/>
      <c r="AA1443" s="221"/>
      <c r="AB1443" s="237"/>
      <c r="AC1443" s="221"/>
      <c r="AD1443" s="221"/>
      <c r="AE1443" s="221"/>
      <c r="AF1443" s="221"/>
      <c r="AG1443" s="221"/>
      <c r="AH1443" s="221"/>
      <c r="AI1443" s="221"/>
      <c r="AN1443" s="221"/>
      <c r="AP1443" s="218"/>
    </row>
    <row r="1444" spans="1:42">
      <c r="A1444" s="221"/>
      <c r="B1444" s="221"/>
      <c r="C1444" s="221"/>
      <c r="D1444" s="221"/>
      <c r="E1444" s="221"/>
      <c r="F1444" s="221"/>
      <c r="G1444" s="221"/>
      <c r="H1444" s="221"/>
      <c r="I1444" s="221"/>
      <c r="J1444" s="221"/>
      <c r="K1444" s="221"/>
      <c r="L1444" s="221"/>
      <c r="M1444" s="221"/>
      <c r="N1444" s="243"/>
      <c r="O1444" s="221"/>
      <c r="P1444" s="221"/>
      <c r="Q1444" s="221"/>
      <c r="R1444" s="221"/>
      <c r="S1444" s="221"/>
      <c r="T1444" s="221"/>
      <c r="U1444" s="221"/>
      <c r="V1444" s="221"/>
      <c r="W1444" s="221"/>
      <c r="X1444" s="221"/>
      <c r="Y1444" s="221"/>
      <c r="Z1444" s="221"/>
      <c r="AA1444" s="221"/>
      <c r="AB1444" s="237"/>
      <c r="AC1444" s="221"/>
      <c r="AD1444" s="221"/>
      <c r="AE1444" s="221"/>
      <c r="AF1444" s="221"/>
      <c r="AG1444" s="221"/>
      <c r="AH1444" s="221"/>
      <c r="AI1444" s="221"/>
      <c r="AN1444" s="221"/>
      <c r="AP1444" s="218"/>
    </row>
    <row r="1445" spans="1:42">
      <c r="A1445" s="221"/>
      <c r="B1445" s="221"/>
      <c r="C1445" s="221"/>
      <c r="D1445" s="221"/>
      <c r="E1445" s="221"/>
      <c r="F1445" s="221"/>
      <c r="G1445" s="221"/>
      <c r="H1445" s="221"/>
      <c r="I1445" s="221"/>
      <c r="J1445" s="221"/>
      <c r="K1445" s="221"/>
      <c r="L1445" s="221"/>
      <c r="M1445" s="221"/>
      <c r="N1445" s="243"/>
      <c r="O1445" s="221"/>
      <c r="P1445" s="221"/>
      <c r="Q1445" s="221"/>
      <c r="R1445" s="221"/>
      <c r="S1445" s="221"/>
      <c r="T1445" s="221"/>
      <c r="U1445" s="221"/>
      <c r="V1445" s="221"/>
      <c r="W1445" s="221"/>
      <c r="X1445" s="221"/>
      <c r="Y1445" s="221"/>
      <c r="Z1445" s="221"/>
      <c r="AA1445" s="221"/>
      <c r="AB1445" s="237"/>
      <c r="AC1445" s="221"/>
      <c r="AD1445" s="221"/>
      <c r="AE1445" s="221"/>
      <c r="AF1445" s="221"/>
      <c r="AG1445" s="221"/>
      <c r="AH1445" s="221"/>
      <c r="AI1445" s="221"/>
      <c r="AN1445" s="221"/>
      <c r="AP1445" s="218"/>
    </row>
    <row r="1446" spans="1:42">
      <c r="A1446" s="221"/>
      <c r="B1446" s="221"/>
      <c r="C1446" s="221"/>
      <c r="D1446" s="221"/>
      <c r="E1446" s="221"/>
      <c r="F1446" s="221"/>
      <c r="G1446" s="221"/>
      <c r="H1446" s="221"/>
      <c r="I1446" s="221"/>
      <c r="J1446" s="221"/>
      <c r="K1446" s="221"/>
      <c r="L1446" s="221"/>
      <c r="M1446" s="221"/>
      <c r="N1446" s="243"/>
      <c r="O1446" s="221"/>
      <c r="P1446" s="221"/>
      <c r="Q1446" s="221"/>
      <c r="R1446" s="221"/>
      <c r="S1446" s="221"/>
      <c r="T1446" s="221"/>
      <c r="U1446" s="221"/>
      <c r="V1446" s="221"/>
      <c r="W1446" s="221"/>
      <c r="X1446" s="221"/>
      <c r="Y1446" s="221"/>
      <c r="Z1446" s="221"/>
      <c r="AA1446" s="221"/>
      <c r="AB1446" s="237"/>
      <c r="AC1446" s="221"/>
      <c r="AD1446" s="221"/>
      <c r="AE1446" s="221"/>
      <c r="AF1446" s="221"/>
      <c r="AG1446" s="221"/>
      <c r="AH1446" s="221"/>
      <c r="AI1446" s="221"/>
      <c r="AN1446" s="221"/>
      <c r="AP1446" s="218"/>
    </row>
    <row r="1447" spans="1:42">
      <c r="A1447" s="221"/>
      <c r="B1447" s="221"/>
      <c r="C1447" s="221"/>
      <c r="D1447" s="221"/>
      <c r="E1447" s="221"/>
      <c r="F1447" s="221"/>
      <c r="G1447" s="221"/>
      <c r="H1447" s="221"/>
      <c r="I1447" s="221"/>
      <c r="J1447" s="221"/>
      <c r="K1447" s="221"/>
      <c r="L1447" s="221"/>
      <c r="M1447" s="221"/>
      <c r="N1447" s="243"/>
      <c r="O1447" s="221"/>
      <c r="P1447" s="221"/>
      <c r="Q1447" s="221"/>
      <c r="R1447" s="221"/>
      <c r="S1447" s="221"/>
      <c r="T1447" s="221"/>
      <c r="U1447" s="221"/>
      <c r="V1447" s="221"/>
      <c r="W1447" s="221"/>
      <c r="X1447" s="221"/>
      <c r="Y1447" s="221"/>
      <c r="Z1447" s="221"/>
      <c r="AA1447" s="221"/>
      <c r="AB1447" s="237"/>
      <c r="AC1447" s="221"/>
      <c r="AD1447" s="221"/>
      <c r="AE1447" s="221"/>
      <c r="AF1447" s="221"/>
      <c r="AG1447" s="221"/>
      <c r="AH1447" s="221"/>
      <c r="AI1447" s="221"/>
      <c r="AN1447" s="221"/>
      <c r="AP1447" s="218"/>
    </row>
    <row r="1448" spans="1:42">
      <c r="A1448" s="221"/>
      <c r="B1448" s="221"/>
      <c r="C1448" s="221"/>
      <c r="D1448" s="221"/>
      <c r="E1448" s="221"/>
      <c r="F1448" s="221"/>
      <c r="G1448" s="221"/>
      <c r="H1448" s="221"/>
      <c r="I1448" s="221"/>
      <c r="J1448" s="221"/>
      <c r="K1448" s="221"/>
      <c r="L1448" s="221"/>
      <c r="M1448" s="221"/>
      <c r="N1448" s="243"/>
      <c r="O1448" s="221"/>
      <c r="P1448" s="221"/>
      <c r="Q1448" s="221"/>
      <c r="R1448" s="221"/>
      <c r="S1448" s="221"/>
      <c r="T1448" s="221"/>
      <c r="U1448" s="221"/>
      <c r="V1448" s="221"/>
      <c r="W1448" s="221"/>
      <c r="X1448" s="221"/>
      <c r="Y1448" s="221"/>
      <c r="Z1448" s="221"/>
      <c r="AA1448" s="221"/>
      <c r="AB1448" s="237"/>
      <c r="AC1448" s="221"/>
      <c r="AD1448" s="221"/>
      <c r="AE1448" s="221"/>
      <c r="AF1448" s="221"/>
      <c r="AG1448" s="221"/>
      <c r="AH1448" s="221"/>
      <c r="AI1448" s="221"/>
      <c r="AN1448" s="221"/>
      <c r="AP1448" s="218"/>
    </row>
    <row r="1449" spans="1:42">
      <c r="A1449" s="221"/>
      <c r="B1449" s="221"/>
      <c r="C1449" s="221"/>
      <c r="D1449" s="221"/>
      <c r="E1449" s="221"/>
      <c r="F1449" s="221"/>
      <c r="G1449" s="221"/>
      <c r="H1449" s="221"/>
      <c r="I1449" s="221"/>
      <c r="J1449" s="221"/>
      <c r="K1449" s="221"/>
      <c r="L1449" s="221"/>
      <c r="M1449" s="221"/>
      <c r="N1449" s="243"/>
      <c r="O1449" s="221"/>
      <c r="P1449" s="221"/>
      <c r="Q1449" s="221"/>
      <c r="R1449" s="221"/>
      <c r="S1449" s="221"/>
      <c r="T1449" s="221"/>
      <c r="U1449" s="221"/>
      <c r="V1449" s="221"/>
      <c r="W1449" s="221"/>
      <c r="X1449" s="221"/>
      <c r="Y1449" s="221"/>
      <c r="Z1449" s="221"/>
      <c r="AA1449" s="221"/>
      <c r="AB1449" s="237"/>
      <c r="AC1449" s="221"/>
      <c r="AD1449" s="221"/>
      <c r="AE1449" s="221"/>
      <c r="AF1449" s="221"/>
      <c r="AG1449" s="221"/>
      <c r="AH1449" s="221"/>
      <c r="AI1449" s="221"/>
      <c r="AN1449" s="221"/>
      <c r="AP1449" s="218"/>
    </row>
    <row r="1450" spans="1:42">
      <c r="A1450" s="221"/>
      <c r="B1450" s="221"/>
      <c r="C1450" s="221"/>
      <c r="D1450" s="221"/>
      <c r="E1450" s="221"/>
      <c r="F1450" s="221"/>
      <c r="G1450" s="221"/>
      <c r="H1450" s="221"/>
      <c r="I1450" s="221"/>
      <c r="J1450" s="221"/>
      <c r="K1450" s="221"/>
      <c r="L1450" s="221"/>
      <c r="M1450" s="221"/>
      <c r="N1450" s="243"/>
      <c r="O1450" s="221"/>
      <c r="P1450" s="221"/>
      <c r="Q1450" s="221"/>
      <c r="R1450" s="221"/>
      <c r="S1450" s="221"/>
      <c r="T1450" s="221"/>
      <c r="U1450" s="221"/>
      <c r="V1450" s="221"/>
      <c r="W1450" s="221"/>
      <c r="X1450" s="221"/>
      <c r="Y1450" s="221"/>
      <c r="Z1450" s="221"/>
      <c r="AA1450" s="221"/>
      <c r="AB1450" s="237"/>
      <c r="AC1450" s="221"/>
      <c r="AD1450" s="221"/>
      <c r="AE1450" s="221"/>
      <c r="AF1450" s="221"/>
      <c r="AG1450" s="221"/>
      <c r="AH1450" s="221"/>
      <c r="AI1450" s="221"/>
      <c r="AN1450" s="221"/>
      <c r="AP1450" s="218"/>
    </row>
    <row r="1451" spans="1:42">
      <c r="A1451" s="221"/>
      <c r="B1451" s="221"/>
      <c r="C1451" s="221"/>
      <c r="D1451" s="221"/>
      <c r="E1451" s="221"/>
      <c r="F1451" s="221"/>
      <c r="G1451" s="221"/>
      <c r="H1451" s="221"/>
      <c r="I1451" s="221"/>
      <c r="J1451" s="221"/>
      <c r="K1451" s="221"/>
      <c r="L1451" s="221"/>
      <c r="M1451" s="221"/>
      <c r="N1451" s="243"/>
      <c r="O1451" s="221"/>
      <c r="P1451" s="221"/>
      <c r="Q1451" s="221"/>
      <c r="R1451" s="221"/>
      <c r="S1451" s="221"/>
      <c r="T1451" s="221"/>
      <c r="U1451" s="221"/>
      <c r="V1451" s="221"/>
      <c r="W1451" s="221"/>
      <c r="X1451" s="221"/>
      <c r="Y1451" s="221"/>
      <c r="Z1451" s="221"/>
      <c r="AA1451" s="221"/>
      <c r="AB1451" s="237"/>
      <c r="AC1451" s="221"/>
      <c r="AD1451" s="221"/>
      <c r="AE1451" s="221"/>
      <c r="AF1451" s="221"/>
      <c r="AG1451" s="221"/>
      <c r="AH1451" s="221"/>
      <c r="AI1451" s="221"/>
      <c r="AN1451" s="221"/>
      <c r="AP1451" s="218"/>
    </row>
    <row r="1452" spans="1:42">
      <c r="A1452" s="221"/>
      <c r="B1452" s="221"/>
      <c r="C1452" s="221"/>
      <c r="D1452" s="221"/>
      <c r="E1452" s="221"/>
      <c r="F1452" s="221"/>
      <c r="G1452" s="221"/>
      <c r="H1452" s="221"/>
      <c r="I1452" s="221"/>
      <c r="J1452" s="221"/>
      <c r="K1452" s="221"/>
      <c r="L1452" s="221"/>
      <c r="M1452" s="221"/>
      <c r="N1452" s="243"/>
      <c r="O1452" s="221"/>
      <c r="P1452" s="221"/>
      <c r="Q1452" s="221"/>
      <c r="R1452" s="221"/>
      <c r="S1452" s="221"/>
      <c r="T1452" s="221"/>
      <c r="U1452" s="221"/>
      <c r="V1452" s="221"/>
      <c r="W1452" s="221"/>
      <c r="X1452" s="221"/>
      <c r="Y1452" s="221"/>
      <c r="Z1452" s="221"/>
      <c r="AA1452" s="221"/>
      <c r="AB1452" s="237"/>
      <c r="AC1452" s="221"/>
      <c r="AD1452" s="221"/>
      <c r="AE1452" s="221"/>
      <c r="AF1452" s="221"/>
      <c r="AG1452" s="221"/>
      <c r="AH1452" s="221"/>
      <c r="AI1452" s="221"/>
      <c r="AN1452" s="221"/>
      <c r="AP1452" s="218"/>
    </row>
    <row r="1453" spans="1:42">
      <c r="A1453" s="221"/>
      <c r="B1453" s="221"/>
      <c r="C1453" s="221"/>
      <c r="D1453" s="221"/>
      <c r="E1453" s="221"/>
      <c r="F1453" s="221"/>
      <c r="G1453" s="221"/>
      <c r="H1453" s="221"/>
      <c r="I1453" s="221"/>
      <c r="J1453" s="221"/>
      <c r="K1453" s="221"/>
      <c r="L1453" s="221"/>
      <c r="M1453" s="221"/>
      <c r="N1453" s="243"/>
      <c r="O1453" s="221"/>
      <c r="P1453" s="221"/>
      <c r="Q1453" s="221"/>
      <c r="R1453" s="221"/>
      <c r="S1453" s="221"/>
      <c r="T1453" s="221"/>
      <c r="U1453" s="221"/>
      <c r="V1453" s="221"/>
      <c r="W1453" s="221"/>
      <c r="X1453" s="221"/>
      <c r="Y1453" s="221"/>
      <c r="Z1453" s="221"/>
      <c r="AA1453" s="221"/>
      <c r="AB1453" s="237"/>
      <c r="AC1453" s="221"/>
      <c r="AD1453" s="221"/>
      <c r="AE1453" s="221"/>
      <c r="AF1453" s="221"/>
      <c r="AG1453" s="221"/>
      <c r="AH1453" s="221"/>
      <c r="AI1453" s="221"/>
      <c r="AN1453" s="221"/>
      <c r="AP1453" s="218"/>
    </row>
    <row r="1454" spans="1:42">
      <c r="A1454" s="221"/>
      <c r="B1454" s="221"/>
      <c r="C1454" s="221"/>
      <c r="D1454" s="221"/>
      <c r="E1454" s="221"/>
      <c r="F1454" s="221"/>
      <c r="G1454" s="221"/>
      <c r="H1454" s="221"/>
      <c r="I1454" s="221"/>
      <c r="J1454" s="221"/>
      <c r="K1454" s="221"/>
      <c r="L1454" s="221"/>
      <c r="M1454" s="221"/>
      <c r="N1454" s="243"/>
      <c r="O1454" s="221"/>
      <c r="P1454" s="221"/>
      <c r="Q1454" s="221"/>
      <c r="R1454" s="221"/>
      <c r="S1454" s="221"/>
      <c r="T1454" s="221"/>
      <c r="U1454" s="221"/>
      <c r="V1454" s="221"/>
      <c r="W1454" s="221"/>
      <c r="X1454" s="221"/>
      <c r="Y1454" s="221"/>
      <c r="Z1454" s="221"/>
      <c r="AA1454" s="221"/>
      <c r="AB1454" s="237"/>
      <c r="AC1454" s="221"/>
      <c r="AD1454" s="221"/>
      <c r="AE1454" s="221"/>
      <c r="AF1454" s="221"/>
      <c r="AG1454" s="221"/>
      <c r="AH1454" s="221"/>
      <c r="AI1454" s="221"/>
      <c r="AN1454" s="221"/>
      <c r="AP1454" s="218"/>
    </row>
    <row r="1455" spans="1:42">
      <c r="A1455" s="221"/>
      <c r="B1455" s="221"/>
      <c r="C1455" s="221"/>
      <c r="D1455" s="221"/>
      <c r="E1455" s="221"/>
      <c r="F1455" s="221"/>
      <c r="G1455" s="221"/>
      <c r="H1455" s="221"/>
      <c r="I1455" s="221"/>
      <c r="J1455" s="221"/>
      <c r="K1455" s="221"/>
      <c r="L1455" s="221"/>
      <c r="M1455" s="221"/>
      <c r="N1455" s="243"/>
      <c r="O1455" s="221"/>
      <c r="P1455" s="221"/>
      <c r="Q1455" s="221"/>
      <c r="R1455" s="221"/>
      <c r="S1455" s="221"/>
      <c r="T1455" s="221"/>
      <c r="U1455" s="221"/>
      <c r="V1455" s="221"/>
      <c r="W1455" s="221"/>
      <c r="X1455" s="221"/>
      <c r="Y1455" s="221"/>
      <c r="Z1455" s="221"/>
      <c r="AA1455" s="221"/>
      <c r="AB1455" s="237"/>
      <c r="AC1455" s="221"/>
      <c r="AD1455" s="221"/>
      <c r="AE1455" s="221"/>
      <c r="AF1455" s="221"/>
      <c r="AG1455" s="221"/>
      <c r="AH1455" s="221"/>
      <c r="AI1455" s="221"/>
      <c r="AN1455" s="221"/>
      <c r="AP1455" s="218"/>
    </row>
    <row r="1456" spans="1:42">
      <c r="A1456" s="221"/>
      <c r="B1456" s="221"/>
      <c r="C1456" s="221"/>
      <c r="D1456" s="221"/>
      <c r="E1456" s="221"/>
      <c r="F1456" s="221"/>
      <c r="G1456" s="221"/>
      <c r="H1456" s="221"/>
      <c r="I1456" s="221"/>
      <c r="J1456" s="221"/>
      <c r="K1456" s="221"/>
      <c r="L1456" s="221"/>
      <c r="M1456" s="221"/>
      <c r="N1456" s="243"/>
      <c r="O1456" s="221"/>
      <c r="P1456" s="221"/>
      <c r="Q1456" s="221"/>
      <c r="R1456" s="221"/>
      <c r="S1456" s="221"/>
      <c r="T1456" s="221"/>
      <c r="U1456" s="221"/>
      <c r="V1456" s="221"/>
      <c r="W1456" s="221"/>
      <c r="X1456" s="221"/>
      <c r="Y1456" s="221"/>
      <c r="Z1456" s="221"/>
      <c r="AA1456" s="221"/>
      <c r="AB1456" s="237"/>
      <c r="AC1456" s="221"/>
      <c r="AD1456" s="221"/>
      <c r="AE1456" s="221"/>
      <c r="AF1456" s="221"/>
      <c r="AG1456" s="221"/>
      <c r="AH1456" s="221"/>
      <c r="AI1456" s="221"/>
      <c r="AN1456" s="221"/>
      <c r="AP1456" s="218"/>
    </row>
    <row r="1457" spans="1:42">
      <c r="A1457" s="221"/>
      <c r="B1457" s="221"/>
      <c r="C1457" s="221"/>
      <c r="D1457" s="221"/>
      <c r="E1457" s="221"/>
      <c r="F1457" s="221"/>
      <c r="G1457" s="221"/>
      <c r="H1457" s="221"/>
      <c r="I1457" s="221"/>
      <c r="J1457" s="221"/>
      <c r="K1457" s="221"/>
      <c r="L1457" s="221"/>
      <c r="M1457" s="221"/>
      <c r="N1457" s="243"/>
      <c r="O1457" s="221"/>
      <c r="P1457" s="221"/>
      <c r="Q1457" s="221"/>
      <c r="R1457" s="221"/>
      <c r="S1457" s="221"/>
      <c r="T1457" s="221"/>
      <c r="U1457" s="221"/>
      <c r="V1457" s="221"/>
      <c r="W1457" s="221"/>
      <c r="X1457" s="221"/>
      <c r="Y1457" s="221"/>
      <c r="Z1457" s="221"/>
      <c r="AA1457" s="221"/>
      <c r="AB1457" s="237"/>
      <c r="AC1457" s="221"/>
      <c r="AD1457" s="221"/>
      <c r="AE1457" s="221"/>
      <c r="AF1457" s="221"/>
      <c r="AG1457" s="221"/>
      <c r="AH1457" s="221"/>
      <c r="AI1457" s="221"/>
      <c r="AN1457" s="221"/>
      <c r="AP1457" s="218"/>
    </row>
    <row r="1458" spans="1:42">
      <c r="A1458" s="221"/>
      <c r="B1458" s="221"/>
      <c r="C1458" s="221"/>
      <c r="D1458" s="221"/>
      <c r="E1458" s="221"/>
      <c r="F1458" s="221"/>
      <c r="G1458" s="221"/>
      <c r="H1458" s="221"/>
      <c r="I1458" s="221"/>
      <c r="J1458" s="221"/>
      <c r="K1458" s="221"/>
      <c r="L1458" s="221"/>
      <c r="M1458" s="221"/>
      <c r="N1458" s="243"/>
      <c r="O1458" s="221"/>
      <c r="P1458" s="221"/>
      <c r="Q1458" s="221"/>
      <c r="R1458" s="221"/>
      <c r="S1458" s="221"/>
      <c r="T1458" s="221"/>
      <c r="U1458" s="221"/>
      <c r="V1458" s="221"/>
      <c r="W1458" s="221"/>
      <c r="X1458" s="221"/>
      <c r="Y1458" s="221"/>
      <c r="Z1458" s="221"/>
      <c r="AA1458" s="221"/>
      <c r="AB1458" s="237"/>
      <c r="AC1458" s="221"/>
      <c r="AD1458" s="221"/>
      <c r="AE1458" s="221"/>
      <c r="AF1458" s="221"/>
      <c r="AG1458" s="221"/>
      <c r="AH1458" s="221"/>
      <c r="AI1458" s="221"/>
      <c r="AN1458" s="221"/>
      <c r="AP1458" s="218"/>
    </row>
    <row r="1459" spans="1:42">
      <c r="A1459" s="221"/>
      <c r="B1459" s="221"/>
      <c r="C1459" s="221"/>
      <c r="D1459" s="221"/>
      <c r="E1459" s="221"/>
      <c r="F1459" s="221"/>
      <c r="G1459" s="221"/>
      <c r="H1459" s="221"/>
      <c r="I1459" s="221"/>
      <c r="J1459" s="221"/>
      <c r="K1459" s="221"/>
      <c r="L1459" s="221"/>
      <c r="M1459" s="221"/>
      <c r="N1459" s="243"/>
      <c r="O1459" s="221"/>
      <c r="P1459" s="221"/>
      <c r="Q1459" s="221"/>
      <c r="R1459" s="221"/>
      <c r="S1459" s="221"/>
      <c r="T1459" s="221"/>
      <c r="U1459" s="221"/>
      <c r="V1459" s="221"/>
      <c r="W1459" s="221"/>
      <c r="X1459" s="221"/>
      <c r="Y1459" s="221"/>
      <c r="Z1459" s="221"/>
      <c r="AA1459" s="221"/>
      <c r="AB1459" s="237"/>
      <c r="AC1459" s="221"/>
      <c r="AD1459" s="221"/>
      <c r="AE1459" s="221"/>
      <c r="AF1459" s="221"/>
      <c r="AG1459" s="221"/>
      <c r="AH1459" s="221"/>
      <c r="AI1459" s="221"/>
      <c r="AN1459" s="221"/>
      <c r="AP1459" s="218"/>
    </row>
    <row r="1460" spans="1:42">
      <c r="A1460" s="221"/>
      <c r="B1460" s="221"/>
      <c r="C1460" s="221"/>
      <c r="D1460" s="221"/>
      <c r="E1460" s="221"/>
      <c r="F1460" s="221"/>
      <c r="G1460" s="221"/>
      <c r="H1460" s="221"/>
      <c r="I1460" s="221"/>
      <c r="J1460" s="221"/>
      <c r="K1460" s="221"/>
      <c r="L1460" s="221"/>
      <c r="M1460" s="221"/>
      <c r="N1460" s="243"/>
      <c r="O1460" s="221"/>
      <c r="P1460" s="221"/>
      <c r="Q1460" s="221"/>
      <c r="R1460" s="221"/>
      <c r="S1460" s="221"/>
      <c r="T1460" s="221"/>
      <c r="U1460" s="221"/>
      <c r="V1460" s="221"/>
      <c r="W1460" s="221"/>
      <c r="X1460" s="221"/>
      <c r="Y1460" s="221"/>
      <c r="Z1460" s="221"/>
      <c r="AA1460" s="221"/>
      <c r="AB1460" s="237"/>
      <c r="AC1460" s="221"/>
      <c r="AD1460" s="221"/>
      <c r="AE1460" s="221"/>
      <c r="AF1460" s="221"/>
      <c r="AG1460" s="221"/>
      <c r="AH1460" s="221"/>
      <c r="AI1460" s="221"/>
      <c r="AN1460" s="221"/>
      <c r="AP1460" s="218"/>
    </row>
    <row r="1461" spans="1:42">
      <c r="A1461" s="221"/>
      <c r="B1461" s="221"/>
      <c r="C1461" s="221"/>
      <c r="D1461" s="221"/>
      <c r="E1461" s="221"/>
      <c r="F1461" s="221"/>
      <c r="G1461" s="221"/>
      <c r="H1461" s="221"/>
      <c r="I1461" s="221"/>
      <c r="J1461" s="221"/>
      <c r="K1461" s="221"/>
      <c r="L1461" s="221"/>
      <c r="M1461" s="221"/>
      <c r="N1461" s="243"/>
      <c r="O1461" s="221"/>
      <c r="P1461" s="221"/>
      <c r="Q1461" s="221"/>
      <c r="R1461" s="221"/>
      <c r="S1461" s="221"/>
      <c r="T1461" s="221"/>
      <c r="U1461" s="221"/>
      <c r="V1461" s="221"/>
      <c r="W1461" s="221"/>
      <c r="X1461" s="221"/>
      <c r="Y1461" s="221"/>
      <c r="Z1461" s="221"/>
      <c r="AA1461" s="221"/>
      <c r="AB1461" s="237"/>
      <c r="AC1461" s="221"/>
      <c r="AD1461" s="221"/>
      <c r="AE1461" s="221"/>
      <c r="AF1461" s="221"/>
      <c r="AG1461" s="221"/>
      <c r="AH1461" s="221"/>
      <c r="AI1461" s="221"/>
      <c r="AN1461" s="221"/>
      <c r="AP1461" s="218"/>
    </row>
    <row r="1462" spans="1:42">
      <c r="A1462" s="221"/>
      <c r="B1462" s="221"/>
      <c r="C1462" s="221"/>
      <c r="D1462" s="221"/>
      <c r="E1462" s="221"/>
      <c r="F1462" s="221"/>
      <c r="G1462" s="221"/>
      <c r="H1462" s="221"/>
      <c r="I1462" s="221"/>
      <c r="J1462" s="221"/>
      <c r="K1462" s="221"/>
      <c r="L1462" s="221"/>
      <c r="M1462" s="221"/>
      <c r="N1462" s="243"/>
      <c r="O1462" s="221"/>
      <c r="P1462" s="221"/>
      <c r="Q1462" s="221"/>
      <c r="R1462" s="221"/>
      <c r="S1462" s="221"/>
      <c r="T1462" s="221"/>
      <c r="U1462" s="221"/>
      <c r="V1462" s="221"/>
      <c r="W1462" s="221"/>
      <c r="X1462" s="221"/>
      <c r="Y1462" s="221"/>
      <c r="Z1462" s="221"/>
      <c r="AA1462" s="221"/>
      <c r="AB1462" s="237"/>
      <c r="AC1462" s="221"/>
      <c r="AD1462" s="221"/>
      <c r="AE1462" s="221"/>
      <c r="AF1462" s="221"/>
      <c r="AG1462" s="221"/>
      <c r="AH1462" s="221"/>
      <c r="AI1462" s="221"/>
      <c r="AN1462" s="221"/>
      <c r="AP1462" s="218"/>
    </row>
    <row r="1463" spans="1:42">
      <c r="A1463" s="221"/>
      <c r="B1463" s="221"/>
      <c r="C1463" s="221"/>
      <c r="D1463" s="221"/>
      <c r="E1463" s="221"/>
      <c r="F1463" s="221"/>
      <c r="G1463" s="221"/>
      <c r="H1463" s="221"/>
      <c r="I1463" s="221"/>
      <c r="J1463" s="221"/>
      <c r="K1463" s="221"/>
      <c r="L1463" s="221"/>
      <c r="M1463" s="221"/>
      <c r="N1463" s="243"/>
      <c r="O1463" s="221"/>
      <c r="P1463" s="221"/>
      <c r="Q1463" s="221"/>
      <c r="R1463" s="221"/>
      <c r="S1463" s="221"/>
      <c r="T1463" s="221"/>
      <c r="U1463" s="221"/>
      <c r="V1463" s="221"/>
      <c r="W1463" s="221"/>
      <c r="X1463" s="221"/>
      <c r="Y1463" s="221"/>
      <c r="Z1463" s="221"/>
      <c r="AA1463" s="221"/>
      <c r="AB1463" s="237"/>
      <c r="AC1463" s="221"/>
      <c r="AD1463" s="221"/>
      <c r="AE1463" s="221"/>
      <c r="AF1463" s="221"/>
      <c r="AG1463" s="221"/>
      <c r="AH1463" s="221"/>
      <c r="AI1463" s="221"/>
      <c r="AN1463" s="221"/>
      <c r="AP1463" s="218"/>
    </row>
    <row r="1464" spans="1:42">
      <c r="A1464" s="221"/>
      <c r="B1464" s="221"/>
      <c r="C1464" s="221"/>
      <c r="D1464" s="221"/>
      <c r="E1464" s="221"/>
      <c r="F1464" s="221"/>
      <c r="G1464" s="221"/>
      <c r="H1464" s="221"/>
      <c r="I1464" s="221"/>
      <c r="J1464" s="221"/>
      <c r="K1464" s="221"/>
      <c r="L1464" s="221"/>
      <c r="M1464" s="221"/>
      <c r="N1464" s="243"/>
      <c r="O1464" s="221"/>
      <c r="P1464" s="221"/>
      <c r="Q1464" s="221"/>
      <c r="R1464" s="221"/>
      <c r="S1464" s="221"/>
      <c r="T1464" s="221"/>
      <c r="U1464" s="221"/>
      <c r="V1464" s="221"/>
      <c r="W1464" s="221"/>
      <c r="X1464" s="221"/>
      <c r="Y1464" s="221"/>
      <c r="Z1464" s="221"/>
      <c r="AA1464" s="221"/>
      <c r="AB1464" s="237"/>
      <c r="AC1464" s="221"/>
      <c r="AD1464" s="221"/>
      <c r="AE1464" s="221"/>
      <c r="AF1464" s="221"/>
      <c r="AG1464" s="221"/>
      <c r="AH1464" s="221"/>
      <c r="AI1464" s="221"/>
      <c r="AN1464" s="221"/>
      <c r="AP1464" s="218"/>
    </row>
    <row r="1465" spans="1:42">
      <c r="A1465" s="221"/>
      <c r="B1465" s="221"/>
      <c r="C1465" s="221"/>
      <c r="D1465" s="221"/>
      <c r="E1465" s="221"/>
      <c r="F1465" s="221"/>
      <c r="G1465" s="221"/>
      <c r="H1465" s="221"/>
      <c r="I1465" s="221"/>
      <c r="J1465" s="221"/>
      <c r="K1465" s="221"/>
      <c r="L1465" s="221"/>
      <c r="M1465" s="221"/>
      <c r="N1465" s="243"/>
      <c r="O1465" s="221"/>
      <c r="P1465" s="221"/>
      <c r="Q1465" s="221"/>
      <c r="R1465" s="221"/>
      <c r="S1465" s="221"/>
      <c r="T1465" s="221"/>
      <c r="U1465" s="221"/>
      <c r="V1465" s="221"/>
      <c r="W1465" s="221"/>
      <c r="X1465" s="221"/>
      <c r="Y1465" s="221"/>
      <c r="Z1465" s="221"/>
      <c r="AA1465" s="221"/>
      <c r="AB1465" s="237"/>
      <c r="AC1465" s="221"/>
      <c r="AD1465" s="221"/>
      <c r="AE1465" s="221"/>
      <c r="AF1465" s="221"/>
      <c r="AG1465" s="221"/>
      <c r="AH1465" s="221"/>
      <c r="AI1465" s="221"/>
      <c r="AN1465" s="221"/>
      <c r="AP1465" s="218"/>
    </row>
    <row r="1466" spans="1:42">
      <c r="A1466" s="221"/>
      <c r="B1466" s="221"/>
      <c r="C1466" s="221"/>
      <c r="D1466" s="221"/>
      <c r="E1466" s="221"/>
      <c r="F1466" s="221"/>
      <c r="G1466" s="221"/>
      <c r="H1466" s="221"/>
      <c r="I1466" s="221"/>
      <c r="J1466" s="221"/>
      <c r="K1466" s="221"/>
      <c r="L1466" s="221"/>
      <c r="M1466" s="221"/>
      <c r="N1466" s="243"/>
      <c r="O1466" s="221"/>
      <c r="P1466" s="221"/>
      <c r="Q1466" s="221"/>
      <c r="R1466" s="221"/>
      <c r="S1466" s="221"/>
      <c r="T1466" s="221"/>
      <c r="U1466" s="221"/>
      <c r="V1466" s="221"/>
      <c r="W1466" s="221"/>
      <c r="X1466" s="221"/>
      <c r="Y1466" s="221"/>
      <c r="Z1466" s="221"/>
      <c r="AA1466" s="221"/>
      <c r="AB1466" s="237"/>
      <c r="AC1466" s="221"/>
      <c r="AD1466" s="221"/>
      <c r="AE1466" s="221"/>
      <c r="AF1466" s="221"/>
      <c r="AG1466" s="221"/>
      <c r="AH1466" s="221"/>
      <c r="AI1466" s="221"/>
      <c r="AN1466" s="221"/>
      <c r="AP1466" s="218"/>
    </row>
    <row r="1467" spans="1:42">
      <c r="A1467" s="221"/>
      <c r="B1467" s="221"/>
      <c r="C1467" s="221"/>
      <c r="D1467" s="221"/>
      <c r="E1467" s="221"/>
      <c r="F1467" s="221"/>
      <c r="G1467" s="221"/>
      <c r="H1467" s="221"/>
      <c r="I1467" s="221"/>
      <c r="J1467" s="221"/>
      <c r="K1467" s="221"/>
      <c r="L1467" s="221"/>
      <c r="M1467" s="221"/>
      <c r="N1467" s="243"/>
      <c r="O1467" s="221"/>
      <c r="P1467" s="221"/>
      <c r="Q1467" s="221"/>
      <c r="R1467" s="221"/>
      <c r="S1467" s="221"/>
      <c r="T1467" s="221"/>
      <c r="U1467" s="221"/>
      <c r="V1467" s="221"/>
      <c r="W1467" s="221"/>
      <c r="X1467" s="221"/>
      <c r="Y1467" s="221"/>
      <c r="Z1467" s="221"/>
      <c r="AA1467" s="221"/>
      <c r="AB1467" s="237"/>
      <c r="AC1467" s="221"/>
      <c r="AD1467" s="221"/>
      <c r="AE1467" s="221"/>
      <c r="AF1467" s="221"/>
      <c r="AG1467" s="221"/>
      <c r="AH1467" s="221"/>
      <c r="AI1467" s="221"/>
      <c r="AN1467" s="221"/>
      <c r="AP1467" s="218"/>
    </row>
    <row r="1468" spans="1:42">
      <c r="A1468" s="221"/>
      <c r="B1468" s="221"/>
      <c r="C1468" s="221"/>
      <c r="D1468" s="221"/>
      <c r="E1468" s="221"/>
      <c r="F1468" s="221"/>
      <c r="G1468" s="221"/>
      <c r="H1468" s="221"/>
      <c r="I1468" s="221"/>
      <c r="J1468" s="221"/>
      <c r="K1468" s="221"/>
      <c r="L1468" s="221"/>
      <c r="M1468" s="221"/>
      <c r="N1468" s="243"/>
      <c r="O1468" s="221"/>
      <c r="P1468" s="221"/>
      <c r="Q1468" s="221"/>
      <c r="R1468" s="221"/>
      <c r="S1468" s="221"/>
      <c r="T1468" s="221"/>
      <c r="U1468" s="221"/>
      <c r="V1468" s="221"/>
      <c r="W1468" s="221"/>
      <c r="X1468" s="221"/>
      <c r="Y1468" s="221"/>
      <c r="Z1468" s="221"/>
      <c r="AA1468" s="221"/>
      <c r="AB1468" s="237"/>
      <c r="AC1468" s="221"/>
      <c r="AD1468" s="221"/>
      <c r="AE1468" s="221"/>
      <c r="AF1468" s="221"/>
      <c r="AG1468" s="221"/>
      <c r="AH1468" s="221"/>
      <c r="AI1468" s="221"/>
      <c r="AN1468" s="221"/>
      <c r="AP1468" s="218"/>
    </row>
    <row r="1469" spans="1:42">
      <c r="A1469" s="221"/>
      <c r="B1469" s="221"/>
      <c r="C1469" s="221"/>
      <c r="D1469" s="221"/>
      <c r="E1469" s="221"/>
      <c r="F1469" s="221"/>
      <c r="G1469" s="221"/>
      <c r="H1469" s="221"/>
      <c r="I1469" s="221"/>
      <c r="J1469" s="221"/>
      <c r="K1469" s="221"/>
      <c r="L1469" s="221"/>
      <c r="M1469" s="221"/>
      <c r="N1469" s="243"/>
      <c r="O1469" s="221"/>
      <c r="P1469" s="221"/>
      <c r="Q1469" s="221"/>
      <c r="R1469" s="221"/>
      <c r="S1469" s="221"/>
      <c r="T1469" s="221"/>
      <c r="U1469" s="221"/>
      <c r="V1469" s="221"/>
      <c r="W1469" s="221"/>
      <c r="X1469" s="221"/>
      <c r="Y1469" s="221"/>
      <c r="Z1469" s="221"/>
      <c r="AA1469" s="221"/>
      <c r="AB1469" s="237"/>
      <c r="AC1469" s="221"/>
      <c r="AD1469" s="221"/>
      <c r="AE1469" s="221"/>
      <c r="AF1469" s="221"/>
      <c r="AG1469" s="221"/>
      <c r="AH1469" s="221"/>
      <c r="AI1469" s="221"/>
      <c r="AN1469" s="221"/>
      <c r="AP1469" s="218"/>
    </row>
    <row r="1470" spans="1:42">
      <c r="A1470" s="221"/>
      <c r="B1470" s="221"/>
      <c r="C1470" s="221"/>
      <c r="D1470" s="221"/>
      <c r="E1470" s="221"/>
      <c r="F1470" s="221"/>
      <c r="G1470" s="221"/>
      <c r="H1470" s="221"/>
      <c r="I1470" s="221"/>
      <c r="J1470" s="221"/>
      <c r="K1470" s="221"/>
      <c r="L1470" s="221"/>
      <c r="M1470" s="221"/>
      <c r="N1470" s="243"/>
      <c r="O1470" s="221"/>
      <c r="P1470" s="221"/>
      <c r="Q1470" s="221"/>
      <c r="R1470" s="221"/>
      <c r="S1470" s="221"/>
      <c r="T1470" s="221"/>
      <c r="U1470" s="221"/>
      <c r="V1470" s="221"/>
      <c r="W1470" s="221"/>
      <c r="X1470" s="221"/>
      <c r="Y1470" s="221"/>
      <c r="Z1470" s="221"/>
      <c r="AA1470" s="221"/>
      <c r="AB1470" s="237"/>
      <c r="AC1470" s="221"/>
      <c r="AD1470" s="221"/>
      <c r="AE1470" s="221"/>
      <c r="AF1470" s="221"/>
      <c r="AG1470" s="221"/>
      <c r="AH1470" s="221"/>
      <c r="AI1470" s="221"/>
      <c r="AN1470" s="221"/>
      <c r="AP1470" s="218"/>
    </row>
    <row r="1471" spans="1:42">
      <c r="A1471" s="221"/>
      <c r="B1471" s="221"/>
      <c r="C1471" s="221"/>
      <c r="D1471" s="221"/>
      <c r="E1471" s="221"/>
      <c r="F1471" s="221"/>
      <c r="G1471" s="221"/>
      <c r="H1471" s="221"/>
      <c r="I1471" s="221"/>
      <c r="J1471" s="221"/>
      <c r="K1471" s="221"/>
      <c r="L1471" s="221"/>
      <c r="M1471" s="221"/>
      <c r="N1471" s="243"/>
      <c r="O1471" s="221"/>
      <c r="P1471" s="221"/>
      <c r="Q1471" s="221"/>
      <c r="R1471" s="221"/>
      <c r="S1471" s="221"/>
      <c r="T1471" s="221"/>
      <c r="U1471" s="221"/>
      <c r="V1471" s="221"/>
      <c r="W1471" s="221"/>
      <c r="X1471" s="221"/>
      <c r="Y1471" s="221"/>
      <c r="Z1471" s="221"/>
      <c r="AA1471" s="221"/>
      <c r="AB1471" s="237"/>
      <c r="AC1471" s="221"/>
      <c r="AD1471" s="221"/>
      <c r="AE1471" s="221"/>
      <c r="AF1471" s="221"/>
      <c r="AG1471" s="221"/>
      <c r="AH1471" s="221"/>
      <c r="AI1471" s="221"/>
      <c r="AN1471" s="221"/>
      <c r="AP1471" s="218"/>
    </row>
    <row r="1472" spans="1:42">
      <c r="A1472" s="221"/>
      <c r="B1472" s="221"/>
      <c r="C1472" s="221"/>
      <c r="D1472" s="221"/>
      <c r="E1472" s="221"/>
      <c r="F1472" s="221"/>
      <c r="G1472" s="221"/>
      <c r="H1472" s="221"/>
      <c r="I1472" s="221"/>
      <c r="J1472" s="221"/>
      <c r="K1472" s="221"/>
      <c r="L1472" s="221"/>
      <c r="M1472" s="221"/>
      <c r="N1472" s="243"/>
      <c r="O1472" s="221"/>
      <c r="P1472" s="221"/>
      <c r="Q1472" s="221"/>
      <c r="R1472" s="221"/>
      <c r="S1472" s="221"/>
      <c r="T1472" s="221"/>
      <c r="U1472" s="221"/>
      <c r="V1472" s="221"/>
      <c r="W1472" s="221"/>
      <c r="X1472" s="221"/>
      <c r="Y1472" s="221"/>
      <c r="Z1472" s="221"/>
      <c r="AA1472" s="221"/>
      <c r="AB1472" s="237"/>
      <c r="AC1472" s="221"/>
      <c r="AD1472" s="221"/>
      <c r="AE1472" s="221"/>
      <c r="AF1472" s="221"/>
      <c r="AG1472" s="221"/>
      <c r="AH1472" s="221"/>
      <c r="AI1472" s="221"/>
      <c r="AN1472" s="221"/>
      <c r="AP1472" s="218"/>
    </row>
    <row r="1473" spans="1:42">
      <c r="A1473" s="221"/>
      <c r="B1473" s="221"/>
      <c r="C1473" s="221"/>
      <c r="D1473" s="221"/>
      <c r="E1473" s="221"/>
      <c r="F1473" s="221"/>
      <c r="G1473" s="221"/>
      <c r="H1473" s="221"/>
      <c r="I1473" s="221"/>
      <c r="J1473" s="221"/>
      <c r="K1473" s="221"/>
      <c r="L1473" s="221"/>
      <c r="M1473" s="221"/>
      <c r="N1473" s="243"/>
      <c r="O1473" s="221"/>
      <c r="P1473" s="221"/>
      <c r="Q1473" s="221"/>
      <c r="R1473" s="221"/>
      <c r="S1473" s="221"/>
      <c r="T1473" s="221"/>
      <c r="U1473" s="221"/>
      <c r="V1473" s="221"/>
      <c r="W1473" s="221"/>
      <c r="X1473" s="221"/>
      <c r="Y1473" s="221"/>
      <c r="Z1473" s="221"/>
      <c r="AA1473" s="221"/>
      <c r="AB1473" s="237"/>
      <c r="AC1473" s="221"/>
      <c r="AD1473" s="221"/>
      <c r="AE1473" s="221"/>
      <c r="AF1473" s="221"/>
      <c r="AG1473" s="221"/>
      <c r="AH1473" s="221"/>
      <c r="AI1473" s="221"/>
      <c r="AN1473" s="221"/>
      <c r="AP1473" s="218"/>
    </row>
    <row r="1474" spans="1:42">
      <c r="A1474" s="221"/>
      <c r="B1474" s="221"/>
      <c r="C1474" s="221"/>
      <c r="D1474" s="221"/>
      <c r="E1474" s="221"/>
      <c r="F1474" s="221"/>
      <c r="G1474" s="221"/>
      <c r="H1474" s="221"/>
      <c r="I1474" s="221"/>
      <c r="J1474" s="221"/>
      <c r="K1474" s="221"/>
      <c r="L1474" s="221"/>
      <c r="M1474" s="221"/>
      <c r="N1474" s="243"/>
      <c r="O1474" s="221"/>
      <c r="P1474" s="221"/>
      <c r="Q1474" s="221"/>
      <c r="R1474" s="221"/>
      <c r="S1474" s="221"/>
      <c r="T1474" s="221"/>
      <c r="U1474" s="221"/>
      <c r="V1474" s="221"/>
      <c r="W1474" s="221"/>
      <c r="X1474" s="221"/>
      <c r="Y1474" s="221"/>
      <c r="Z1474" s="221"/>
      <c r="AA1474" s="221"/>
      <c r="AB1474" s="237"/>
      <c r="AC1474" s="221"/>
      <c r="AD1474" s="221"/>
      <c r="AE1474" s="221"/>
      <c r="AF1474" s="221"/>
      <c r="AG1474" s="221"/>
      <c r="AH1474" s="221"/>
      <c r="AI1474" s="221"/>
      <c r="AN1474" s="221"/>
      <c r="AP1474" s="218"/>
    </row>
    <row r="1475" spans="1:42">
      <c r="A1475" s="221"/>
      <c r="B1475" s="221"/>
      <c r="C1475" s="221"/>
      <c r="D1475" s="221"/>
      <c r="E1475" s="221"/>
      <c r="F1475" s="221"/>
      <c r="G1475" s="221"/>
      <c r="H1475" s="221"/>
      <c r="I1475" s="221"/>
      <c r="J1475" s="221"/>
      <c r="K1475" s="221"/>
      <c r="L1475" s="221"/>
      <c r="M1475" s="221"/>
      <c r="N1475" s="243"/>
      <c r="O1475" s="221"/>
      <c r="P1475" s="221"/>
      <c r="Q1475" s="221"/>
      <c r="R1475" s="221"/>
      <c r="S1475" s="221"/>
      <c r="T1475" s="221"/>
      <c r="U1475" s="221"/>
      <c r="V1475" s="221"/>
      <c r="W1475" s="221"/>
      <c r="X1475" s="221"/>
      <c r="Y1475" s="221"/>
      <c r="Z1475" s="221"/>
      <c r="AA1475" s="221"/>
      <c r="AB1475" s="237"/>
      <c r="AC1475" s="221"/>
      <c r="AD1475" s="221"/>
      <c r="AE1475" s="221"/>
      <c r="AF1475" s="221"/>
      <c r="AG1475" s="221"/>
      <c r="AH1475" s="221"/>
      <c r="AI1475" s="221"/>
      <c r="AN1475" s="221"/>
      <c r="AP1475" s="218"/>
    </row>
    <row r="1476" spans="1:42">
      <c r="A1476" s="221"/>
      <c r="B1476" s="221"/>
      <c r="C1476" s="221"/>
      <c r="D1476" s="221"/>
      <c r="E1476" s="221"/>
      <c r="F1476" s="221"/>
      <c r="G1476" s="221"/>
      <c r="H1476" s="221"/>
      <c r="I1476" s="221"/>
      <c r="J1476" s="221"/>
      <c r="K1476" s="221"/>
      <c r="L1476" s="221"/>
      <c r="M1476" s="221"/>
      <c r="N1476" s="243"/>
      <c r="O1476" s="221"/>
      <c r="P1476" s="221"/>
      <c r="Q1476" s="221"/>
      <c r="R1476" s="221"/>
      <c r="S1476" s="221"/>
      <c r="T1476" s="221"/>
      <c r="U1476" s="221"/>
      <c r="V1476" s="221"/>
      <c r="W1476" s="221"/>
      <c r="X1476" s="221"/>
      <c r="Y1476" s="221"/>
      <c r="Z1476" s="221"/>
      <c r="AA1476" s="221"/>
      <c r="AB1476" s="237"/>
      <c r="AC1476" s="221"/>
      <c r="AD1476" s="221"/>
      <c r="AE1476" s="221"/>
      <c r="AF1476" s="221"/>
      <c r="AG1476" s="221"/>
      <c r="AH1476" s="221"/>
      <c r="AI1476" s="221"/>
      <c r="AN1476" s="221"/>
      <c r="AP1476" s="218"/>
    </row>
    <row r="1477" spans="1:42">
      <c r="A1477" s="221"/>
      <c r="B1477" s="221"/>
      <c r="C1477" s="221"/>
      <c r="D1477" s="221"/>
      <c r="E1477" s="221"/>
      <c r="F1477" s="221"/>
      <c r="G1477" s="221"/>
      <c r="H1477" s="221"/>
      <c r="I1477" s="221"/>
      <c r="J1477" s="221"/>
      <c r="K1477" s="221"/>
      <c r="L1477" s="221"/>
      <c r="M1477" s="221"/>
      <c r="N1477" s="243"/>
      <c r="O1477" s="221"/>
      <c r="P1477" s="221"/>
      <c r="Q1477" s="221"/>
      <c r="R1477" s="221"/>
      <c r="S1477" s="221"/>
      <c r="T1477" s="221"/>
      <c r="U1477" s="221"/>
      <c r="V1477" s="221"/>
      <c r="W1477" s="221"/>
      <c r="X1477" s="221"/>
      <c r="Y1477" s="221"/>
      <c r="Z1477" s="221"/>
      <c r="AA1477" s="221"/>
      <c r="AB1477" s="237"/>
      <c r="AC1477" s="221"/>
      <c r="AD1477" s="221"/>
      <c r="AE1477" s="221"/>
      <c r="AF1477" s="221"/>
      <c r="AG1477" s="221"/>
      <c r="AH1477" s="221"/>
      <c r="AI1477" s="221"/>
      <c r="AN1477" s="221"/>
      <c r="AP1477" s="218"/>
    </row>
    <row r="1478" spans="1:42">
      <c r="A1478" s="221"/>
      <c r="B1478" s="221"/>
      <c r="C1478" s="221"/>
      <c r="D1478" s="221"/>
      <c r="E1478" s="221"/>
      <c r="F1478" s="221"/>
      <c r="G1478" s="221"/>
      <c r="H1478" s="221"/>
      <c r="I1478" s="221"/>
      <c r="J1478" s="221"/>
      <c r="K1478" s="221"/>
      <c r="L1478" s="221"/>
      <c r="M1478" s="221"/>
      <c r="N1478" s="243"/>
      <c r="O1478" s="221"/>
      <c r="P1478" s="221"/>
      <c r="Q1478" s="221"/>
      <c r="R1478" s="221"/>
      <c r="S1478" s="221"/>
      <c r="T1478" s="221"/>
      <c r="U1478" s="221"/>
      <c r="V1478" s="221"/>
      <c r="W1478" s="221"/>
      <c r="X1478" s="221"/>
      <c r="Y1478" s="221"/>
      <c r="Z1478" s="221"/>
      <c r="AA1478" s="221"/>
      <c r="AB1478" s="237"/>
      <c r="AC1478" s="221"/>
      <c r="AD1478" s="221"/>
      <c r="AE1478" s="221"/>
      <c r="AF1478" s="221"/>
      <c r="AG1478" s="221"/>
      <c r="AH1478" s="221"/>
      <c r="AI1478" s="221"/>
      <c r="AN1478" s="221"/>
      <c r="AP1478" s="218"/>
    </row>
    <row r="1479" spans="1:42">
      <c r="A1479" s="221"/>
      <c r="B1479" s="221"/>
      <c r="C1479" s="221"/>
      <c r="D1479" s="221"/>
      <c r="E1479" s="221"/>
      <c r="F1479" s="221"/>
      <c r="G1479" s="221"/>
      <c r="H1479" s="221"/>
      <c r="I1479" s="221"/>
      <c r="J1479" s="221"/>
      <c r="K1479" s="221"/>
      <c r="L1479" s="221"/>
      <c r="M1479" s="221"/>
      <c r="N1479" s="243"/>
      <c r="O1479" s="221"/>
      <c r="P1479" s="221"/>
      <c r="Q1479" s="221"/>
      <c r="R1479" s="221"/>
      <c r="S1479" s="221"/>
      <c r="T1479" s="221"/>
      <c r="U1479" s="221"/>
      <c r="V1479" s="221"/>
      <c r="W1479" s="221"/>
      <c r="X1479" s="221"/>
      <c r="Y1479" s="221"/>
      <c r="Z1479" s="221"/>
      <c r="AA1479" s="221"/>
      <c r="AB1479" s="237"/>
      <c r="AC1479" s="221"/>
      <c r="AD1479" s="221"/>
      <c r="AE1479" s="221"/>
      <c r="AF1479" s="221"/>
      <c r="AG1479" s="221"/>
      <c r="AH1479" s="221"/>
      <c r="AI1479" s="221"/>
      <c r="AN1479" s="221"/>
      <c r="AP1479" s="218"/>
    </row>
    <row r="1480" spans="1:42">
      <c r="A1480" s="221"/>
      <c r="B1480" s="221"/>
      <c r="C1480" s="221"/>
      <c r="D1480" s="221"/>
      <c r="E1480" s="221"/>
      <c r="F1480" s="221"/>
      <c r="G1480" s="221"/>
      <c r="H1480" s="221"/>
      <c r="I1480" s="221"/>
      <c r="J1480" s="221"/>
      <c r="K1480" s="221"/>
      <c r="L1480" s="221"/>
      <c r="M1480" s="221"/>
      <c r="N1480" s="243"/>
      <c r="O1480" s="221"/>
      <c r="P1480" s="221"/>
      <c r="Q1480" s="221"/>
      <c r="R1480" s="221"/>
      <c r="S1480" s="221"/>
      <c r="T1480" s="221"/>
      <c r="U1480" s="221"/>
      <c r="V1480" s="221"/>
      <c r="W1480" s="221"/>
      <c r="X1480" s="221"/>
      <c r="Y1480" s="221"/>
      <c r="Z1480" s="221"/>
      <c r="AA1480" s="221"/>
      <c r="AB1480" s="237"/>
      <c r="AC1480" s="221"/>
      <c r="AD1480" s="221"/>
      <c r="AE1480" s="221"/>
      <c r="AF1480" s="221"/>
      <c r="AG1480" s="221"/>
      <c r="AH1480" s="221"/>
      <c r="AI1480" s="221"/>
      <c r="AN1480" s="221"/>
      <c r="AP1480" s="218"/>
    </row>
    <row r="1481" spans="1:42">
      <c r="A1481" s="221"/>
      <c r="B1481" s="221"/>
      <c r="C1481" s="221"/>
      <c r="D1481" s="221"/>
      <c r="E1481" s="221"/>
      <c r="F1481" s="221"/>
      <c r="G1481" s="221"/>
      <c r="H1481" s="221"/>
      <c r="I1481" s="221"/>
      <c r="J1481" s="221"/>
      <c r="K1481" s="221"/>
      <c r="L1481" s="221"/>
      <c r="M1481" s="221"/>
      <c r="N1481" s="243"/>
      <c r="O1481" s="221"/>
      <c r="P1481" s="221"/>
      <c r="Q1481" s="221"/>
      <c r="R1481" s="221"/>
      <c r="S1481" s="221"/>
      <c r="T1481" s="221"/>
      <c r="U1481" s="221"/>
      <c r="V1481" s="221"/>
      <c r="W1481" s="221"/>
      <c r="X1481" s="221"/>
      <c r="Y1481" s="221"/>
      <c r="Z1481" s="221"/>
      <c r="AA1481" s="221"/>
      <c r="AB1481" s="237"/>
      <c r="AC1481" s="221"/>
      <c r="AD1481" s="221"/>
      <c r="AE1481" s="221"/>
      <c r="AF1481" s="221"/>
      <c r="AG1481" s="221"/>
      <c r="AH1481" s="221"/>
      <c r="AI1481" s="221"/>
      <c r="AN1481" s="221"/>
      <c r="AP1481" s="218"/>
    </row>
    <row r="1482" spans="1:42">
      <c r="A1482" s="221"/>
      <c r="B1482" s="221"/>
      <c r="C1482" s="221"/>
      <c r="D1482" s="221"/>
      <c r="E1482" s="221"/>
      <c r="F1482" s="221"/>
      <c r="G1482" s="221"/>
      <c r="H1482" s="221"/>
      <c r="I1482" s="221"/>
      <c r="J1482" s="221"/>
      <c r="K1482" s="221"/>
      <c r="L1482" s="221"/>
      <c r="M1482" s="221"/>
      <c r="N1482" s="243"/>
      <c r="O1482" s="221"/>
      <c r="P1482" s="221"/>
      <c r="Q1482" s="221"/>
      <c r="R1482" s="221"/>
      <c r="S1482" s="221"/>
      <c r="T1482" s="221"/>
      <c r="U1482" s="221"/>
      <c r="V1482" s="221"/>
      <c r="W1482" s="221"/>
      <c r="X1482" s="221"/>
      <c r="Y1482" s="221"/>
      <c r="Z1482" s="221"/>
      <c r="AA1482" s="221"/>
      <c r="AB1482" s="237"/>
      <c r="AC1482" s="221"/>
      <c r="AD1482" s="221"/>
      <c r="AE1482" s="221"/>
      <c r="AF1482" s="221"/>
      <c r="AG1482" s="221"/>
      <c r="AH1482" s="221"/>
      <c r="AI1482" s="221"/>
      <c r="AN1482" s="221"/>
      <c r="AP1482" s="218"/>
    </row>
    <row r="1483" spans="1:42">
      <c r="A1483" s="221"/>
      <c r="B1483" s="221"/>
      <c r="C1483" s="221"/>
      <c r="D1483" s="221"/>
      <c r="E1483" s="221"/>
      <c r="F1483" s="221"/>
      <c r="G1483" s="221"/>
      <c r="H1483" s="221"/>
      <c r="I1483" s="221"/>
      <c r="J1483" s="221"/>
      <c r="K1483" s="221"/>
      <c r="L1483" s="221"/>
      <c r="M1483" s="221"/>
      <c r="N1483" s="243"/>
      <c r="O1483" s="221"/>
      <c r="P1483" s="221"/>
      <c r="Q1483" s="221"/>
      <c r="R1483" s="221"/>
      <c r="S1483" s="221"/>
      <c r="T1483" s="221"/>
      <c r="U1483" s="221"/>
      <c r="V1483" s="221"/>
      <c r="W1483" s="221"/>
      <c r="X1483" s="221"/>
      <c r="Y1483" s="221"/>
      <c r="Z1483" s="221"/>
      <c r="AA1483" s="221"/>
      <c r="AB1483" s="237"/>
      <c r="AC1483" s="221"/>
      <c r="AD1483" s="221"/>
      <c r="AE1483" s="221"/>
      <c r="AF1483" s="221"/>
      <c r="AG1483" s="221"/>
      <c r="AH1483" s="221"/>
      <c r="AI1483" s="221"/>
      <c r="AN1483" s="221"/>
      <c r="AP1483" s="218"/>
    </row>
    <row r="1484" spans="1:42">
      <c r="A1484" s="221"/>
      <c r="B1484" s="221"/>
      <c r="C1484" s="221"/>
      <c r="D1484" s="221"/>
      <c r="E1484" s="221"/>
      <c r="F1484" s="221"/>
      <c r="G1484" s="221"/>
      <c r="H1484" s="221"/>
      <c r="I1484" s="221"/>
      <c r="J1484" s="221"/>
      <c r="K1484" s="221"/>
      <c r="L1484" s="221"/>
      <c r="M1484" s="221"/>
      <c r="N1484" s="243"/>
      <c r="O1484" s="221"/>
      <c r="P1484" s="221"/>
      <c r="Q1484" s="221"/>
      <c r="R1484" s="221"/>
      <c r="S1484" s="221"/>
      <c r="T1484" s="221"/>
      <c r="U1484" s="221"/>
      <c r="V1484" s="221"/>
      <c r="W1484" s="221"/>
      <c r="X1484" s="221"/>
      <c r="Y1484" s="221"/>
      <c r="Z1484" s="221"/>
      <c r="AA1484" s="221"/>
      <c r="AB1484" s="237"/>
      <c r="AC1484" s="221"/>
      <c r="AD1484" s="221"/>
      <c r="AE1484" s="221"/>
      <c r="AF1484" s="221"/>
      <c r="AG1484" s="221"/>
      <c r="AH1484" s="221"/>
      <c r="AI1484" s="221"/>
      <c r="AN1484" s="221"/>
      <c r="AP1484" s="218"/>
    </row>
    <row r="1485" spans="1:42">
      <c r="A1485" s="221"/>
      <c r="B1485" s="221"/>
      <c r="C1485" s="221"/>
      <c r="D1485" s="221"/>
      <c r="E1485" s="221"/>
      <c r="F1485" s="221"/>
      <c r="G1485" s="221"/>
      <c r="H1485" s="221"/>
      <c r="I1485" s="221"/>
      <c r="J1485" s="221"/>
      <c r="K1485" s="221"/>
      <c r="L1485" s="221"/>
      <c r="M1485" s="221"/>
      <c r="N1485" s="243"/>
      <c r="O1485" s="221"/>
      <c r="P1485" s="221"/>
      <c r="Q1485" s="221"/>
      <c r="R1485" s="221"/>
      <c r="S1485" s="221"/>
      <c r="T1485" s="221"/>
      <c r="U1485" s="221"/>
      <c r="V1485" s="221"/>
      <c r="W1485" s="221"/>
      <c r="X1485" s="221"/>
      <c r="Y1485" s="221"/>
      <c r="Z1485" s="221"/>
      <c r="AA1485" s="221"/>
      <c r="AB1485" s="237"/>
      <c r="AC1485" s="221"/>
      <c r="AD1485" s="221"/>
      <c r="AE1485" s="221"/>
      <c r="AF1485" s="221"/>
      <c r="AG1485" s="221"/>
      <c r="AH1485" s="221"/>
      <c r="AI1485" s="221"/>
      <c r="AN1485" s="221"/>
      <c r="AP1485" s="218"/>
    </row>
    <row r="1486" spans="1:42">
      <c r="A1486" s="221"/>
      <c r="B1486" s="221"/>
      <c r="C1486" s="221"/>
      <c r="D1486" s="221"/>
      <c r="E1486" s="221"/>
      <c r="F1486" s="221"/>
      <c r="G1486" s="221"/>
      <c r="H1486" s="221"/>
      <c r="I1486" s="221"/>
      <c r="J1486" s="221"/>
      <c r="K1486" s="221"/>
      <c r="L1486" s="221"/>
      <c r="M1486" s="221"/>
      <c r="N1486" s="243"/>
      <c r="O1486" s="221"/>
      <c r="P1486" s="221"/>
      <c r="Q1486" s="221"/>
      <c r="R1486" s="221"/>
      <c r="S1486" s="221"/>
      <c r="T1486" s="221"/>
      <c r="U1486" s="221"/>
      <c r="V1486" s="221"/>
      <c r="W1486" s="221"/>
      <c r="X1486" s="221"/>
      <c r="Y1486" s="221"/>
      <c r="Z1486" s="221"/>
      <c r="AA1486" s="221"/>
      <c r="AB1486" s="237"/>
      <c r="AC1486" s="221"/>
      <c r="AD1486" s="221"/>
      <c r="AE1486" s="221"/>
      <c r="AF1486" s="221"/>
      <c r="AG1486" s="221"/>
      <c r="AH1486" s="221"/>
      <c r="AI1486" s="221"/>
      <c r="AN1486" s="221"/>
      <c r="AP1486" s="218"/>
    </row>
    <row r="1487" spans="1:42">
      <c r="A1487" s="221"/>
      <c r="B1487" s="221"/>
      <c r="C1487" s="221"/>
      <c r="D1487" s="221"/>
      <c r="E1487" s="221"/>
      <c r="F1487" s="221"/>
      <c r="G1487" s="221"/>
      <c r="H1487" s="221"/>
      <c r="I1487" s="221"/>
      <c r="J1487" s="221"/>
      <c r="K1487" s="221"/>
      <c r="L1487" s="221"/>
      <c r="M1487" s="221"/>
      <c r="N1487" s="243"/>
      <c r="O1487" s="221"/>
      <c r="P1487" s="221"/>
      <c r="Q1487" s="221"/>
      <c r="R1487" s="221"/>
      <c r="S1487" s="221"/>
      <c r="T1487" s="221"/>
      <c r="U1487" s="221"/>
      <c r="V1487" s="221"/>
      <c r="W1487" s="221"/>
      <c r="X1487" s="221"/>
      <c r="Y1487" s="221"/>
      <c r="Z1487" s="221"/>
      <c r="AA1487" s="221"/>
      <c r="AB1487" s="237"/>
      <c r="AC1487" s="221"/>
      <c r="AD1487" s="221"/>
      <c r="AE1487" s="221"/>
      <c r="AF1487" s="221"/>
      <c r="AG1487" s="221"/>
      <c r="AH1487" s="221"/>
      <c r="AI1487" s="221"/>
      <c r="AN1487" s="221"/>
      <c r="AP1487" s="218"/>
    </row>
    <row r="1488" spans="1:42">
      <c r="A1488" s="221"/>
      <c r="B1488" s="221"/>
      <c r="C1488" s="221"/>
      <c r="D1488" s="221"/>
      <c r="E1488" s="221"/>
      <c r="F1488" s="221"/>
      <c r="G1488" s="221"/>
      <c r="H1488" s="221"/>
      <c r="I1488" s="221"/>
      <c r="J1488" s="221"/>
      <c r="K1488" s="221"/>
      <c r="L1488" s="221"/>
      <c r="M1488" s="221"/>
      <c r="N1488" s="243"/>
      <c r="O1488" s="221"/>
      <c r="P1488" s="221"/>
      <c r="Q1488" s="221"/>
      <c r="R1488" s="221"/>
      <c r="S1488" s="221"/>
      <c r="T1488" s="221"/>
      <c r="U1488" s="221"/>
      <c r="V1488" s="221"/>
      <c r="W1488" s="221"/>
      <c r="X1488" s="221"/>
      <c r="Y1488" s="221"/>
      <c r="Z1488" s="221"/>
      <c r="AA1488" s="221"/>
      <c r="AB1488" s="237"/>
      <c r="AC1488" s="221"/>
      <c r="AD1488" s="221"/>
      <c r="AE1488" s="221"/>
      <c r="AF1488" s="221"/>
      <c r="AG1488" s="221"/>
      <c r="AH1488" s="221"/>
      <c r="AI1488" s="221"/>
      <c r="AN1488" s="221"/>
      <c r="AP1488" s="218"/>
    </row>
    <row r="1489" spans="1:42">
      <c r="A1489" s="221"/>
      <c r="B1489" s="221"/>
      <c r="C1489" s="221"/>
      <c r="D1489" s="221"/>
      <c r="E1489" s="221"/>
      <c r="F1489" s="221"/>
      <c r="G1489" s="221"/>
      <c r="H1489" s="221"/>
      <c r="I1489" s="221"/>
      <c r="J1489" s="221"/>
      <c r="K1489" s="221"/>
      <c r="L1489" s="221"/>
      <c r="M1489" s="221"/>
      <c r="N1489" s="243"/>
      <c r="O1489" s="221"/>
      <c r="P1489" s="221"/>
      <c r="Q1489" s="221"/>
      <c r="R1489" s="221"/>
      <c r="S1489" s="221"/>
      <c r="T1489" s="221"/>
      <c r="U1489" s="221"/>
      <c r="V1489" s="221"/>
      <c r="W1489" s="221"/>
      <c r="X1489" s="221"/>
      <c r="Y1489" s="221"/>
      <c r="Z1489" s="221"/>
      <c r="AA1489" s="221"/>
      <c r="AB1489" s="237"/>
      <c r="AC1489" s="221"/>
      <c r="AD1489" s="221"/>
      <c r="AE1489" s="221"/>
      <c r="AF1489" s="221"/>
      <c r="AG1489" s="221"/>
      <c r="AH1489" s="221"/>
      <c r="AI1489" s="221"/>
      <c r="AN1489" s="221"/>
      <c r="AP1489" s="218"/>
    </row>
    <row r="1490" spans="1:42">
      <c r="A1490" s="221"/>
      <c r="B1490" s="221"/>
      <c r="C1490" s="221"/>
      <c r="D1490" s="221"/>
      <c r="E1490" s="221"/>
      <c r="F1490" s="221"/>
      <c r="G1490" s="221"/>
      <c r="H1490" s="221"/>
      <c r="I1490" s="221"/>
      <c r="J1490" s="221"/>
      <c r="K1490" s="221"/>
      <c r="L1490" s="221"/>
      <c r="M1490" s="221"/>
      <c r="N1490" s="243"/>
      <c r="O1490" s="221"/>
      <c r="P1490" s="221"/>
      <c r="Q1490" s="221"/>
      <c r="R1490" s="221"/>
      <c r="S1490" s="221"/>
      <c r="T1490" s="221"/>
      <c r="U1490" s="221"/>
      <c r="V1490" s="221"/>
      <c r="W1490" s="221"/>
      <c r="X1490" s="221"/>
      <c r="Y1490" s="221"/>
      <c r="Z1490" s="221"/>
      <c r="AA1490" s="221"/>
      <c r="AB1490" s="237"/>
      <c r="AC1490" s="221"/>
      <c r="AD1490" s="221"/>
      <c r="AE1490" s="221"/>
      <c r="AF1490" s="221"/>
      <c r="AG1490" s="221"/>
      <c r="AH1490" s="221"/>
      <c r="AI1490" s="221"/>
      <c r="AN1490" s="221"/>
      <c r="AP1490" s="218"/>
    </row>
    <row r="1491" spans="1:42">
      <c r="A1491" s="221"/>
      <c r="B1491" s="221"/>
      <c r="C1491" s="221"/>
      <c r="D1491" s="221"/>
      <c r="E1491" s="221"/>
      <c r="F1491" s="221"/>
      <c r="G1491" s="221"/>
      <c r="H1491" s="221"/>
      <c r="I1491" s="221"/>
      <c r="J1491" s="221"/>
      <c r="K1491" s="221"/>
      <c r="L1491" s="221"/>
      <c r="M1491" s="221"/>
      <c r="N1491" s="243"/>
      <c r="O1491" s="221"/>
      <c r="P1491" s="221"/>
      <c r="Q1491" s="221"/>
      <c r="R1491" s="221"/>
      <c r="S1491" s="221"/>
      <c r="T1491" s="221"/>
      <c r="U1491" s="221"/>
      <c r="V1491" s="221"/>
      <c r="W1491" s="221"/>
      <c r="X1491" s="221"/>
      <c r="Y1491" s="221"/>
      <c r="Z1491" s="221"/>
      <c r="AA1491" s="221"/>
      <c r="AB1491" s="237"/>
      <c r="AC1491" s="221"/>
      <c r="AD1491" s="221"/>
      <c r="AE1491" s="221"/>
      <c r="AF1491" s="221"/>
      <c r="AG1491" s="221"/>
      <c r="AH1491" s="221"/>
      <c r="AI1491" s="221"/>
      <c r="AN1491" s="221"/>
      <c r="AP1491" s="218"/>
    </row>
    <row r="1492" spans="1:42">
      <c r="A1492" s="221"/>
      <c r="B1492" s="221"/>
      <c r="C1492" s="221"/>
      <c r="D1492" s="221"/>
      <c r="E1492" s="221"/>
      <c r="F1492" s="221"/>
      <c r="G1492" s="221"/>
      <c r="H1492" s="221"/>
      <c r="I1492" s="221"/>
      <c r="J1492" s="221"/>
      <c r="K1492" s="221"/>
      <c r="L1492" s="221"/>
      <c r="M1492" s="221"/>
      <c r="N1492" s="243"/>
      <c r="O1492" s="221"/>
      <c r="P1492" s="221"/>
      <c r="Q1492" s="221"/>
      <c r="R1492" s="221"/>
      <c r="S1492" s="221"/>
      <c r="T1492" s="221"/>
      <c r="U1492" s="221"/>
      <c r="V1492" s="221"/>
      <c r="W1492" s="221"/>
      <c r="X1492" s="221"/>
      <c r="Y1492" s="221"/>
      <c r="Z1492" s="221"/>
      <c r="AA1492" s="221"/>
      <c r="AB1492" s="237"/>
      <c r="AC1492" s="221"/>
      <c r="AD1492" s="221"/>
      <c r="AE1492" s="221"/>
      <c r="AF1492" s="221"/>
      <c r="AG1492" s="221"/>
      <c r="AH1492" s="221"/>
      <c r="AI1492" s="221"/>
      <c r="AN1492" s="221"/>
      <c r="AP1492" s="218"/>
    </row>
    <row r="1493" spans="1:42">
      <c r="A1493" s="221"/>
      <c r="B1493" s="221"/>
      <c r="C1493" s="221"/>
      <c r="D1493" s="221"/>
      <c r="E1493" s="221"/>
      <c r="F1493" s="221"/>
      <c r="G1493" s="221"/>
      <c r="H1493" s="221"/>
      <c r="I1493" s="221"/>
      <c r="J1493" s="221"/>
      <c r="K1493" s="221"/>
      <c r="L1493" s="221"/>
      <c r="M1493" s="221"/>
      <c r="N1493" s="243"/>
      <c r="O1493" s="221"/>
      <c r="P1493" s="221"/>
      <c r="Q1493" s="221"/>
      <c r="R1493" s="221"/>
      <c r="S1493" s="221"/>
      <c r="T1493" s="221"/>
      <c r="U1493" s="221"/>
      <c r="V1493" s="221"/>
      <c r="W1493" s="221"/>
      <c r="X1493" s="221"/>
      <c r="Y1493" s="221"/>
      <c r="Z1493" s="221"/>
      <c r="AA1493" s="221"/>
      <c r="AB1493" s="237"/>
      <c r="AC1493" s="221"/>
      <c r="AD1493" s="221"/>
      <c r="AE1493" s="221"/>
      <c r="AF1493" s="221"/>
      <c r="AG1493" s="221"/>
      <c r="AH1493" s="221"/>
      <c r="AI1493" s="221"/>
      <c r="AN1493" s="221"/>
      <c r="AP1493" s="218"/>
    </row>
    <row r="1494" spans="1:42">
      <c r="A1494" s="221"/>
      <c r="B1494" s="221"/>
      <c r="C1494" s="221"/>
      <c r="D1494" s="221"/>
      <c r="E1494" s="221"/>
      <c r="F1494" s="221"/>
      <c r="G1494" s="221"/>
      <c r="H1494" s="221"/>
      <c r="I1494" s="221"/>
      <c r="J1494" s="221"/>
      <c r="K1494" s="221"/>
      <c r="L1494" s="221"/>
      <c r="M1494" s="221"/>
      <c r="N1494" s="243"/>
      <c r="O1494" s="221"/>
      <c r="P1494" s="221"/>
      <c r="Q1494" s="221"/>
      <c r="R1494" s="221"/>
      <c r="S1494" s="221"/>
      <c r="T1494" s="221"/>
      <c r="U1494" s="221"/>
      <c r="V1494" s="221"/>
      <c r="W1494" s="221"/>
      <c r="X1494" s="221"/>
      <c r="Y1494" s="221"/>
      <c r="Z1494" s="221"/>
      <c r="AA1494" s="221"/>
      <c r="AB1494" s="237"/>
      <c r="AC1494" s="221"/>
      <c r="AD1494" s="221"/>
      <c r="AE1494" s="221"/>
      <c r="AF1494" s="221"/>
      <c r="AG1494" s="221"/>
      <c r="AH1494" s="221"/>
      <c r="AI1494" s="221"/>
      <c r="AN1494" s="221"/>
      <c r="AP1494" s="218"/>
    </row>
    <row r="1495" spans="1:42">
      <c r="A1495" s="221"/>
      <c r="B1495" s="221"/>
      <c r="C1495" s="221"/>
      <c r="D1495" s="221"/>
      <c r="E1495" s="221"/>
      <c r="F1495" s="221"/>
      <c r="G1495" s="221"/>
      <c r="H1495" s="221"/>
      <c r="I1495" s="221"/>
      <c r="J1495" s="221"/>
      <c r="K1495" s="221"/>
      <c r="L1495" s="221"/>
      <c r="M1495" s="221"/>
      <c r="N1495" s="243"/>
      <c r="O1495" s="221"/>
      <c r="P1495" s="221"/>
      <c r="Q1495" s="221"/>
      <c r="R1495" s="221"/>
      <c r="S1495" s="221"/>
      <c r="T1495" s="221"/>
      <c r="U1495" s="221"/>
      <c r="V1495" s="221"/>
      <c r="W1495" s="221"/>
      <c r="X1495" s="221"/>
      <c r="Y1495" s="221"/>
      <c r="Z1495" s="221"/>
      <c r="AA1495" s="221"/>
      <c r="AB1495" s="237"/>
      <c r="AC1495" s="221"/>
      <c r="AD1495" s="221"/>
      <c r="AE1495" s="221"/>
      <c r="AF1495" s="221"/>
      <c r="AG1495" s="221"/>
      <c r="AH1495" s="221"/>
      <c r="AI1495" s="221"/>
      <c r="AN1495" s="221"/>
      <c r="AP1495" s="218"/>
    </row>
    <row r="1496" spans="1:42">
      <c r="A1496" s="221"/>
      <c r="B1496" s="221"/>
      <c r="C1496" s="221"/>
      <c r="D1496" s="221"/>
      <c r="E1496" s="221"/>
      <c r="F1496" s="221"/>
      <c r="G1496" s="221"/>
      <c r="H1496" s="221"/>
      <c r="I1496" s="221"/>
      <c r="J1496" s="221"/>
      <c r="K1496" s="221"/>
      <c r="L1496" s="221"/>
      <c r="M1496" s="221"/>
      <c r="N1496" s="243"/>
      <c r="O1496" s="221"/>
      <c r="P1496" s="221"/>
      <c r="Q1496" s="221"/>
      <c r="R1496" s="221"/>
      <c r="S1496" s="221"/>
      <c r="T1496" s="221"/>
      <c r="U1496" s="221"/>
      <c r="V1496" s="221"/>
      <c r="W1496" s="221"/>
      <c r="X1496" s="221"/>
      <c r="Y1496" s="221"/>
      <c r="Z1496" s="221"/>
      <c r="AA1496" s="221"/>
      <c r="AB1496" s="237"/>
      <c r="AC1496" s="221"/>
      <c r="AD1496" s="221"/>
      <c r="AE1496" s="221"/>
      <c r="AF1496" s="221"/>
      <c r="AG1496" s="221"/>
      <c r="AH1496" s="221"/>
      <c r="AI1496" s="221"/>
      <c r="AN1496" s="221"/>
      <c r="AP1496" s="218"/>
    </row>
    <row r="1497" spans="1:42">
      <c r="A1497" s="221"/>
      <c r="B1497" s="221"/>
      <c r="C1497" s="221"/>
      <c r="D1497" s="221"/>
      <c r="E1497" s="221"/>
      <c r="F1497" s="221"/>
      <c r="G1497" s="221"/>
      <c r="H1497" s="221"/>
      <c r="I1497" s="221"/>
      <c r="J1497" s="221"/>
      <c r="K1497" s="221"/>
      <c r="L1497" s="221"/>
      <c r="M1497" s="221"/>
      <c r="N1497" s="243"/>
      <c r="O1497" s="221"/>
      <c r="P1497" s="221"/>
      <c r="Q1497" s="221"/>
      <c r="R1497" s="221"/>
      <c r="S1497" s="221"/>
      <c r="T1497" s="221"/>
      <c r="U1497" s="221"/>
      <c r="V1497" s="221"/>
      <c r="W1497" s="221"/>
      <c r="X1497" s="221"/>
      <c r="Y1497" s="221"/>
      <c r="Z1497" s="221"/>
      <c r="AA1497" s="221"/>
      <c r="AB1497" s="237"/>
      <c r="AC1497" s="221"/>
      <c r="AD1497" s="221"/>
      <c r="AE1497" s="221"/>
      <c r="AF1497" s="221"/>
      <c r="AG1497" s="221"/>
      <c r="AH1497" s="221"/>
      <c r="AI1497" s="221"/>
      <c r="AN1497" s="221"/>
      <c r="AP1497" s="218"/>
    </row>
    <row r="1498" spans="1:42">
      <c r="A1498" s="221"/>
      <c r="B1498" s="221"/>
      <c r="C1498" s="221"/>
      <c r="D1498" s="221"/>
      <c r="E1498" s="221"/>
      <c r="F1498" s="221"/>
      <c r="G1498" s="221"/>
      <c r="H1498" s="221"/>
      <c r="I1498" s="221"/>
      <c r="J1498" s="221"/>
      <c r="K1498" s="221"/>
      <c r="L1498" s="221"/>
      <c r="M1498" s="221"/>
      <c r="N1498" s="243"/>
      <c r="O1498" s="221"/>
      <c r="P1498" s="221"/>
      <c r="Q1498" s="221"/>
      <c r="R1498" s="221"/>
      <c r="S1498" s="221"/>
      <c r="T1498" s="221"/>
      <c r="U1498" s="221"/>
      <c r="V1498" s="221"/>
      <c r="W1498" s="221"/>
      <c r="X1498" s="221"/>
      <c r="Y1498" s="221"/>
      <c r="Z1498" s="221"/>
      <c r="AA1498" s="221"/>
      <c r="AB1498" s="237"/>
      <c r="AC1498" s="221"/>
      <c r="AD1498" s="221"/>
      <c r="AE1498" s="221"/>
      <c r="AF1498" s="221"/>
      <c r="AG1498" s="221"/>
      <c r="AH1498" s="221"/>
      <c r="AI1498" s="221"/>
      <c r="AN1498" s="221"/>
      <c r="AP1498" s="218"/>
    </row>
    <row r="1499" spans="1:42">
      <c r="A1499" s="221"/>
      <c r="B1499" s="221"/>
      <c r="C1499" s="221"/>
      <c r="D1499" s="221"/>
      <c r="E1499" s="221"/>
      <c r="F1499" s="221"/>
      <c r="G1499" s="221"/>
      <c r="H1499" s="221"/>
      <c r="I1499" s="221"/>
      <c r="J1499" s="221"/>
      <c r="K1499" s="221"/>
      <c r="L1499" s="221"/>
      <c r="M1499" s="221"/>
      <c r="N1499" s="243"/>
      <c r="O1499" s="221"/>
      <c r="P1499" s="221"/>
      <c r="Q1499" s="221"/>
      <c r="R1499" s="221"/>
      <c r="S1499" s="221"/>
      <c r="T1499" s="221"/>
      <c r="U1499" s="221"/>
      <c r="V1499" s="221"/>
      <c r="W1499" s="221"/>
      <c r="X1499" s="221"/>
      <c r="Y1499" s="221"/>
      <c r="Z1499" s="221"/>
      <c r="AA1499" s="221"/>
      <c r="AB1499" s="237"/>
      <c r="AC1499" s="221"/>
      <c r="AD1499" s="221"/>
      <c r="AE1499" s="221"/>
      <c r="AF1499" s="221"/>
      <c r="AG1499" s="221"/>
      <c r="AH1499" s="221"/>
      <c r="AI1499" s="221"/>
      <c r="AN1499" s="221"/>
      <c r="AP1499" s="218"/>
    </row>
    <row r="1500" spans="1:42">
      <c r="A1500" s="221"/>
      <c r="B1500" s="221"/>
      <c r="C1500" s="221"/>
      <c r="D1500" s="221"/>
      <c r="E1500" s="221"/>
      <c r="F1500" s="221"/>
      <c r="G1500" s="221"/>
      <c r="H1500" s="221"/>
      <c r="I1500" s="221"/>
      <c r="J1500" s="221"/>
      <c r="K1500" s="221"/>
      <c r="L1500" s="221"/>
      <c r="M1500" s="221"/>
      <c r="N1500" s="243"/>
      <c r="O1500" s="221"/>
      <c r="P1500" s="221"/>
      <c r="Q1500" s="221"/>
      <c r="R1500" s="221"/>
      <c r="S1500" s="221"/>
      <c r="T1500" s="221"/>
      <c r="U1500" s="221"/>
      <c r="V1500" s="221"/>
      <c r="W1500" s="221"/>
      <c r="X1500" s="221"/>
      <c r="Y1500" s="221"/>
      <c r="Z1500" s="221"/>
      <c r="AA1500" s="221"/>
      <c r="AB1500" s="237"/>
      <c r="AC1500" s="221"/>
      <c r="AD1500" s="221"/>
      <c r="AE1500" s="221"/>
      <c r="AF1500" s="221"/>
      <c r="AG1500" s="221"/>
      <c r="AH1500" s="221"/>
      <c r="AI1500" s="221"/>
      <c r="AN1500" s="221"/>
      <c r="AP1500" s="218"/>
    </row>
    <row r="1501" spans="1:42">
      <c r="A1501" s="221"/>
      <c r="B1501" s="221"/>
      <c r="C1501" s="221"/>
      <c r="D1501" s="221"/>
      <c r="E1501" s="221"/>
      <c r="F1501" s="221"/>
      <c r="G1501" s="221"/>
      <c r="H1501" s="221"/>
      <c r="I1501" s="221"/>
      <c r="J1501" s="221"/>
      <c r="K1501" s="221"/>
      <c r="L1501" s="221"/>
      <c r="M1501" s="221"/>
      <c r="N1501" s="243"/>
      <c r="O1501" s="221"/>
      <c r="P1501" s="221"/>
      <c r="Q1501" s="221"/>
      <c r="R1501" s="221"/>
      <c r="S1501" s="221"/>
      <c r="T1501" s="221"/>
      <c r="U1501" s="221"/>
      <c r="V1501" s="221"/>
      <c r="W1501" s="221"/>
      <c r="X1501" s="221"/>
      <c r="Y1501" s="221"/>
      <c r="Z1501" s="221"/>
      <c r="AA1501" s="221"/>
      <c r="AB1501" s="237"/>
      <c r="AC1501" s="221"/>
      <c r="AD1501" s="221"/>
      <c r="AE1501" s="221"/>
      <c r="AF1501" s="221"/>
      <c r="AG1501" s="221"/>
      <c r="AH1501" s="221"/>
      <c r="AI1501" s="221"/>
      <c r="AN1501" s="221"/>
      <c r="AP1501" s="218"/>
    </row>
    <row r="1502" spans="1:42">
      <c r="A1502" s="221"/>
      <c r="B1502" s="221"/>
      <c r="C1502" s="221"/>
      <c r="D1502" s="221"/>
      <c r="E1502" s="221"/>
      <c r="F1502" s="221"/>
      <c r="G1502" s="221"/>
      <c r="H1502" s="221"/>
      <c r="I1502" s="221"/>
      <c r="J1502" s="221"/>
      <c r="K1502" s="221"/>
      <c r="L1502" s="221"/>
      <c r="M1502" s="221"/>
      <c r="N1502" s="243"/>
      <c r="O1502" s="221"/>
      <c r="P1502" s="221"/>
      <c r="Q1502" s="221"/>
      <c r="R1502" s="221"/>
      <c r="S1502" s="221"/>
      <c r="T1502" s="221"/>
      <c r="U1502" s="221"/>
      <c r="V1502" s="221"/>
      <c r="W1502" s="221"/>
      <c r="X1502" s="221"/>
      <c r="Y1502" s="221"/>
      <c r="Z1502" s="221"/>
      <c r="AA1502" s="221"/>
      <c r="AB1502" s="237"/>
      <c r="AC1502" s="221"/>
      <c r="AD1502" s="221"/>
      <c r="AE1502" s="221"/>
      <c r="AF1502" s="221"/>
      <c r="AG1502" s="221"/>
      <c r="AH1502" s="221"/>
      <c r="AI1502" s="221"/>
      <c r="AN1502" s="221"/>
      <c r="AP1502" s="218"/>
    </row>
    <row r="1503" spans="1:42">
      <c r="A1503" s="221"/>
      <c r="B1503" s="221"/>
      <c r="C1503" s="221"/>
      <c r="D1503" s="221"/>
      <c r="E1503" s="221"/>
      <c r="F1503" s="221"/>
      <c r="G1503" s="221"/>
      <c r="H1503" s="221"/>
      <c r="I1503" s="221"/>
      <c r="J1503" s="221"/>
      <c r="K1503" s="221"/>
      <c r="L1503" s="221"/>
      <c r="M1503" s="221"/>
      <c r="N1503" s="243"/>
      <c r="O1503" s="221"/>
      <c r="P1503" s="221"/>
      <c r="Q1503" s="221"/>
      <c r="R1503" s="221"/>
      <c r="S1503" s="221"/>
      <c r="T1503" s="221"/>
      <c r="U1503" s="221"/>
      <c r="V1503" s="221"/>
      <c r="W1503" s="221"/>
      <c r="X1503" s="221"/>
      <c r="Y1503" s="221"/>
      <c r="Z1503" s="221"/>
      <c r="AA1503" s="221"/>
      <c r="AB1503" s="237"/>
      <c r="AC1503" s="221"/>
      <c r="AD1503" s="221"/>
      <c r="AE1503" s="221"/>
      <c r="AF1503" s="221"/>
      <c r="AG1503" s="221"/>
      <c r="AH1503" s="221"/>
      <c r="AI1503" s="221"/>
      <c r="AN1503" s="221"/>
      <c r="AP1503" s="218"/>
    </row>
    <row r="1504" spans="1:42">
      <c r="A1504" s="221"/>
      <c r="B1504" s="221"/>
      <c r="C1504" s="221"/>
      <c r="D1504" s="221"/>
      <c r="E1504" s="221"/>
      <c r="F1504" s="221"/>
      <c r="G1504" s="221"/>
      <c r="H1504" s="221"/>
      <c r="I1504" s="221"/>
      <c r="J1504" s="221"/>
      <c r="K1504" s="221"/>
      <c r="L1504" s="221"/>
      <c r="M1504" s="221"/>
      <c r="N1504" s="243"/>
      <c r="O1504" s="221"/>
      <c r="P1504" s="221"/>
      <c r="Q1504" s="221"/>
      <c r="R1504" s="221"/>
      <c r="S1504" s="221"/>
      <c r="T1504" s="221"/>
      <c r="U1504" s="221"/>
      <c r="V1504" s="221"/>
      <c r="W1504" s="221"/>
      <c r="X1504" s="221"/>
      <c r="Y1504" s="221"/>
      <c r="Z1504" s="221"/>
      <c r="AA1504" s="221"/>
      <c r="AB1504" s="237"/>
      <c r="AC1504" s="221"/>
      <c r="AD1504" s="221"/>
      <c r="AE1504" s="221"/>
      <c r="AF1504" s="221"/>
      <c r="AG1504" s="221"/>
      <c r="AH1504" s="221"/>
      <c r="AI1504" s="221"/>
      <c r="AN1504" s="221"/>
      <c r="AP1504" s="218"/>
    </row>
    <row r="1505" spans="1:42">
      <c r="A1505" s="221"/>
      <c r="B1505" s="221"/>
      <c r="C1505" s="221"/>
      <c r="D1505" s="221"/>
      <c r="E1505" s="221"/>
      <c r="F1505" s="221"/>
      <c r="G1505" s="221"/>
      <c r="H1505" s="221"/>
      <c r="I1505" s="221"/>
      <c r="J1505" s="221"/>
      <c r="K1505" s="221"/>
      <c r="L1505" s="221"/>
      <c r="M1505" s="221"/>
      <c r="N1505" s="243"/>
      <c r="O1505" s="221"/>
      <c r="P1505" s="221"/>
      <c r="Q1505" s="221"/>
      <c r="R1505" s="221"/>
      <c r="S1505" s="221"/>
      <c r="T1505" s="221"/>
      <c r="U1505" s="221"/>
      <c r="V1505" s="221"/>
      <c r="W1505" s="221"/>
      <c r="X1505" s="221"/>
      <c r="Y1505" s="221"/>
      <c r="Z1505" s="221"/>
      <c r="AA1505" s="221"/>
      <c r="AB1505" s="237"/>
      <c r="AC1505" s="221"/>
      <c r="AD1505" s="221"/>
      <c r="AE1505" s="221"/>
      <c r="AF1505" s="221"/>
      <c r="AG1505" s="221"/>
      <c r="AH1505" s="221"/>
      <c r="AI1505" s="221"/>
      <c r="AN1505" s="221"/>
      <c r="AP1505" s="218"/>
    </row>
    <row r="1506" spans="1:42">
      <c r="A1506" s="221"/>
      <c r="B1506" s="221"/>
      <c r="C1506" s="221"/>
      <c r="D1506" s="221"/>
      <c r="E1506" s="221"/>
      <c r="F1506" s="221"/>
      <c r="G1506" s="221"/>
      <c r="H1506" s="221"/>
      <c r="I1506" s="221"/>
      <c r="J1506" s="221"/>
      <c r="K1506" s="221"/>
      <c r="L1506" s="221"/>
      <c r="M1506" s="221"/>
      <c r="N1506" s="243"/>
      <c r="O1506" s="221"/>
      <c r="P1506" s="221"/>
      <c r="Q1506" s="221"/>
      <c r="R1506" s="221"/>
      <c r="S1506" s="221"/>
      <c r="T1506" s="221"/>
      <c r="U1506" s="221"/>
      <c r="V1506" s="221"/>
      <c r="W1506" s="221"/>
      <c r="X1506" s="221"/>
      <c r="Y1506" s="221"/>
      <c r="Z1506" s="221"/>
      <c r="AA1506" s="221"/>
      <c r="AB1506" s="237"/>
      <c r="AC1506" s="221"/>
      <c r="AD1506" s="221"/>
      <c r="AE1506" s="221"/>
      <c r="AF1506" s="221"/>
      <c r="AG1506" s="221"/>
      <c r="AH1506" s="221"/>
      <c r="AI1506" s="221"/>
      <c r="AN1506" s="221"/>
      <c r="AP1506" s="218"/>
    </row>
    <row r="1507" spans="1:42">
      <c r="A1507" s="221"/>
      <c r="B1507" s="221"/>
      <c r="C1507" s="221"/>
      <c r="D1507" s="221"/>
      <c r="E1507" s="221"/>
      <c r="F1507" s="221"/>
      <c r="G1507" s="221"/>
      <c r="H1507" s="221"/>
      <c r="I1507" s="221"/>
      <c r="J1507" s="221"/>
      <c r="K1507" s="221"/>
      <c r="L1507" s="221"/>
      <c r="M1507" s="221"/>
      <c r="N1507" s="243"/>
      <c r="O1507" s="221"/>
      <c r="P1507" s="221"/>
      <c r="Q1507" s="221"/>
      <c r="R1507" s="221"/>
      <c r="S1507" s="221"/>
      <c r="T1507" s="221"/>
      <c r="U1507" s="221"/>
      <c r="V1507" s="221"/>
      <c r="W1507" s="221"/>
      <c r="X1507" s="221"/>
      <c r="Y1507" s="221"/>
      <c r="Z1507" s="221"/>
      <c r="AA1507" s="221"/>
      <c r="AB1507" s="237"/>
      <c r="AC1507" s="221"/>
      <c r="AD1507" s="221"/>
      <c r="AE1507" s="221"/>
      <c r="AF1507" s="221"/>
      <c r="AG1507" s="221"/>
      <c r="AH1507" s="221"/>
      <c r="AI1507" s="221"/>
      <c r="AN1507" s="221"/>
      <c r="AP1507" s="218"/>
    </row>
    <row r="1508" spans="1:42">
      <c r="A1508" s="221"/>
      <c r="B1508" s="221"/>
      <c r="C1508" s="221"/>
      <c r="D1508" s="221"/>
      <c r="E1508" s="221"/>
      <c r="F1508" s="221"/>
      <c r="G1508" s="221"/>
      <c r="H1508" s="221"/>
      <c r="I1508" s="221"/>
      <c r="J1508" s="221"/>
      <c r="K1508" s="221"/>
      <c r="L1508" s="221"/>
      <c r="M1508" s="221"/>
      <c r="N1508" s="243"/>
      <c r="O1508" s="221"/>
      <c r="P1508" s="221"/>
      <c r="Q1508" s="221"/>
      <c r="R1508" s="221"/>
      <c r="S1508" s="221"/>
      <c r="T1508" s="221"/>
      <c r="U1508" s="221"/>
      <c r="V1508" s="221"/>
      <c r="W1508" s="221"/>
      <c r="X1508" s="221"/>
      <c r="Y1508" s="221"/>
      <c r="Z1508" s="221"/>
      <c r="AA1508" s="221"/>
      <c r="AB1508" s="237"/>
      <c r="AC1508" s="221"/>
      <c r="AD1508" s="221"/>
      <c r="AE1508" s="221"/>
      <c r="AF1508" s="221"/>
      <c r="AG1508" s="221"/>
      <c r="AH1508" s="221"/>
      <c r="AI1508" s="221"/>
      <c r="AN1508" s="221"/>
      <c r="AP1508" s="218"/>
    </row>
    <row r="1509" spans="1:42">
      <c r="A1509" s="221"/>
      <c r="B1509" s="221"/>
      <c r="C1509" s="221"/>
      <c r="D1509" s="221"/>
      <c r="E1509" s="221"/>
      <c r="F1509" s="221"/>
      <c r="G1509" s="221"/>
      <c r="H1509" s="221"/>
      <c r="I1509" s="221"/>
      <c r="J1509" s="221"/>
      <c r="K1509" s="221"/>
      <c r="L1509" s="221"/>
      <c r="M1509" s="221"/>
      <c r="N1509" s="243"/>
      <c r="O1509" s="221"/>
      <c r="P1509" s="221"/>
      <c r="Q1509" s="221"/>
      <c r="R1509" s="221"/>
      <c r="S1509" s="221"/>
      <c r="T1509" s="221"/>
      <c r="U1509" s="221"/>
      <c r="V1509" s="221"/>
      <c r="W1509" s="221"/>
      <c r="X1509" s="221"/>
      <c r="Y1509" s="221"/>
      <c r="Z1509" s="221"/>
      <c r="AA1509" s="221"/>
      <c r="AB1509" s="237"/>
      <c r="AC1509" s="221"/>
      <c r="AD1509" s="221"/>
      <c r="AE1509" s="221"/>
      <c r="AF1509" s="221"/>
      <c r="AG1509" s="221"/>
      <c r="AH1509" s="221"/>
      <c r="AI1509" s="221"/>
      <c r="AN1509" s="221"/>
      <c r="AP1509" s="218"/>
    </row>
    <row r="1510" spans="1:42">
      <c r="A1510" s="221"/>
      <c r="B1510" s="221"/>
      <c r="C1510" s="221"/>
      <c r="D1510" s="221"/>
      <c r="E1510" s="221"/>
      <c r="F1510" s="221"/>
      <c r="G1510" s="221"/>
      <c r="H1510" s="221"/>
      <c r="I1510" s="221"/>
      <c r="J1510" s="221"/>
      <c r="K1510" s="221"/>
      <c r="L1510" s="221"/>
      <c r="M1510" s="221"/>
      <c r="N1510" s="243"/>
      <c r="O1510" s="221"/>
      <c r="P1510" s="221"/>
      <c r="Q1510" s="221"/>
      <c r="R1510" s="221"/>
      <c r="S1510" s="221"/>
      <c r="T1510" s="221"/>
      <c r="U1510" s="221"/>
      <c r="V1510" s="221"/>
      <c r="W1510" s="221"/>
      <c r="X1510" s="221"/>
      <c r="Y1510" s="221"/>
      <c r="Z1510" s="221"/>
      <c r="AA1510" s="221"/>
      <c r="AB1510" s="237"/>
      <c r="AC1510" s="221"/>
      <c r="AD1510" s="221"/>
      <c r="AE1510" s="221"/>
      <c r="AF1510" s="221"/>
      <c r="AG1510" s="221"/>
      <c r="AH1510" s="221"/>
      <c r="AI1510" s="221"/>
      <c r="AN1510" s="221"/>
      <c r="AP1510" s="218"/>
    </row>
    <row r="1511" spans="1:42">
      <c r="A1511" s="221"/>
      <c r="B1511" s="221"/>
      <c r="C1511" s="221"/>
      <c r="D1511" s="221"/>
      <c r="E1511" s="221"/>
      <c r="F1511" s="221"/>
      <c r="G1511" s="221"/>
      <c r="H1511" s="221"/>
      <c r="I1511" s="221"/>
      <c r="J1511" s="221"/>
      <c r="K1511" s="221"/>
      <c r="L1511" s="221"/>
      <c r="M1511" s="221"/>
      <c r="N1511" s="243"/>
      <c r="O1511" s="221"/>
      <c r="P1511" s="221"/>
      <c r="Q1511" s="221"/>
      <c r="R1511" s="221"/>
      <c r="S1511" s="221"/>
      <c r="T1511" s="221"/>
      <c r="U1511" s="221"/>
      <c r="V1511" s="221"/>
      <c r="W1511" s="221"/>
      <c r="X1511" s="221"/>
      <c r="Y1511" s="221"/>
      <c r="Z1511" s="221"/>
      <c r="AA1511" s="221"/>
      <c r="AB1511" s="237"/>
      <c r="AC1511" s="221"/>
      <c r="AD1511" s="221"/>
      <c r="AE1511" s="221"/>
      <c r="AF1511" s="221"/>
      <c r="AG1511" s="221"/>
      <c r="AH1511" s="221"/>
      <c r="AI1511" s="221"/>
      <c r="AN1511" s="221"/>
      <c r="AP1511" s="218"/>
    </row>
    <row r="1512" spans="1:42">
      <c r="A1512" s="221"/>
      <c r="B1512" s="221"/>
      <c r="C1512" s="221"/>
      <c r="D1512" s="221"/>
      <c r="E1512" s="221"/>
      <c r="F1512" s="221"/>
      <c r="G1512" s="221"/>
      <c r="H1512" s="221"/>
      <c r="I1512" s="221"/>
      <c r="J1512" s="221"/>
      <c r="K1512" s="221"/>
      <c r="L1512" s="221"/>
      <c r="M1512" s="221"/>
      <c r="N1512" s="243"/>
      <c r="O1512" s="221"/>
      <c r="P1512" s="221"/>
      <c r="Q1512" s="221"/>
      <c r="R1512" s="221"/>
      <c r="S1512" s="221"/>
      <c r="T1512" s="221"/>
      <c r="U1512" s="221"/>
      <c r="V1512" s="221"/>
      <c r="W1512" s="221"/>
      <c r="X1512" s="221"/>
      <c r="Y1512" s="221"/>
      <c r="Z1512" s="221"/>
      <c r="AA1512" s="221"/>
      <c r="AB1512" s="237"/>
      <c r="AC1512" s="221"/>
      <c r="AD1512" s="221"/>
      <c r="AE1512" s="221"/>
      <c r="AF1512" s="221"/>
      <c r="AG1512" s="221"/>
      <c r="AH1512" s="221"/>
      <c r="AI1512" s="221"/>
      <c r="AN1512" s="221"/>
      <c r="AP1512" s="218"/>
    </row>
    <row r="1513" spans="1:42">
      <c r="A1513" s="221"/>
      <c r="B1513" s="221"/>
      <c r="C1513" s="221"/>
      <c r="D1513" s="221"/>
      <c r="E1513" s="221"/>
      <c r="F1513" s="221"/>
      <c r="G1513" s="221"/>
      <c r="H1513" s="221"/>
      <c r="I1513" s="221"/>
      <c r="J1513" s="221"/>
      <c r="K1513" s="221"/>
      <c r="L1513" s="221"/>
      <c r="M1513" s="221"/>
      <c r="N1513" s="243"/>
      <c r="O1513" s="221"/>
      <c r="P1513" s="221"/>
      <c r="Q1513" s="221"/>
      <c r="R1513" s="221"/>
      <c r="S1513" s="221"/>
      <c r="T1513" s="221"/>
      <c r="U1513" s="221"/>
      <c r="V1513" s="221"/>
      <c r="W1513" s="221"/>
      <c r="X1513" s="221"/>
      <c r="Y1513" s="221"/>
      <c r="Z1513" s="221"/>
      <c r="AA1513" s="221"/>
      <c r="AB1513" s="237"/>
      <c r="AC1513" s="221"/>
      <c r="AD1513" s="221"/>
      <c r="AE1513" s="221"/>
      <c r="AF1513" s="221"/>
      <c r="AG1513" s="221"/>
      <c r="AH1513" s="221"/>
      <c r="AI1513" s="221"/>
      <c r="AN1513" s="221"/>
      <c r="AP1513" s="218"/>
    </row>
    <row r="1514" spans="1:42">
      <c r="A1514" s="221"/>
      <c r="B1514" s="221"/>
      <c r="C1514" s="221"/>
      <c r="D1514" s="221"/>
      <c r="E1514" s="221"/>
      <c r="F1514" s="221"/>
      <c r="G1514" s="221"/>
      <c r="H1514" s="221"/>
      <c r="I1514" s="221"/>
      <c r="J1514" s="221"/>
      <c r="K1514" s="221"/>
      <c r="L1514" s="221"/>
      <c r="M1514" s="221"/>
      <c r="N1514" s="243"/>
      <c r="O1514" s="221"/>
      <c r="P1514" s="221"/>
      <c r="Q1514" s="221"/>
      <c r="R1514" s="221"/>
      <c r="S1514" s="221"/>
      <c r="T1514" s="221"/>
      <c r="U1514" s="221"/>
      <c r="V1514" s="221"/>
      <c r="W1514" s="221"/>
      <c r="X1514" s="221"/>
      <c r="Y1514" s="221"/>
      <c r="Z1514" s="221"/>
      <c r="AA1514" s="221"/>
      <c r="AB1514" s="237"/>
      <c r="AC1514" s="221"/>
      <c r="AD1514" s="221"/>
      <c r="AE1514" s="221"/>
      <c r="AF1514" s="221"/>
      <c r="AG1514" s="221"/>
      <c r="AH1514" s="221"/>
      <c r="AI1514" s="221"/>
      <c r="AN1514" s="221"/>
      <c r="AP1514" s="218"/>
    </row>
    <row r="1515" spans="1:42">
      <c r="A1515" s="221"/>
      <c r="B1515" s="221"/>
      <c r="C1515" s="221"/>
      <c r="D1515" s="221"/>
      <c r="E1515" s="221"/>
      <c r="F1515" s="221"/>
      <c r="G1515" s="221"/>
      <c r="H1515" s="221"/>
      <c r="I1515" s="221"/>
      <c r="J1515" s="221"/>
      <c r="K1515" s="221"/>
      <c r="L1515" s="221"/>
      <c r="M1515" s="221"/>
      <c r="N1515" s="243"/>
      <c r="O1515" s="221"/>
      <c r="P1515" s="221"/>
      <c r="Q1515" s="221"/>
      <c r="R1515" s="221"/>
      <c r="S1515" s="221"/>
      <c r="T1515" s="221"/>
      <c r="U1515" s="221"/>
      <c r="V1515" s="221"/>
      <c r="W1515" s="221"/>
      <c r="X1515" s="221"/>
      <c r="Y1515" s="221"/>
      <c r="Z1515" s="221"/>
      <c r="AA1515" s="221"/>
      <c r="AB1515" s="237"/>
      <c r="AC1515" s="221"/>
      <c r="AD1515" s="221"/>
      <c r="AE1515" s="221"/>
      <c r="AF1515" s="221"/>
      <c r="AG1515" s="221"/>
      <c r="AH1515" s="221"/>
      <c r="AI1515" s="221"/>
      <c r="AN1515" s="221"/>
      <c r="AP1515" s="218"/>
    </row>
    <row r="1516" spans="1:42">
      <c r="A1516" s="221"/>
      <c r="B1516" s="221"/>
      <c r="C1516" s="221"/>
      <c r="D1516" s="221"/>
      <c r="E1516" s="221"/>
      <c r="F1516" s="221"/>
      <c r="G1516" s="221"/>
      <c r="H1516" s="221"/>
      <c r="I1516" s="221"/>
      <c r="J1516" s="221"/>
      <c r="K1516" s="221"/>
      <c r="L1516" s="221"/>
      <c r="M1516" s="221"/>
      <c r="N1516" s="243"/>
      <c r="O1516" s="221"/>
      <c r="P1516" s="221"/>
      <c r="Q1516" s="221"/>
      <c r="R1516" s="221"/>
      <c r="S1516" s="221"/>
      <c r="T1516" s="221"/>
      <c r="U1516" s="221"/>
      <c r="V1516" s="221"/>
      <c r="W1516" s="221"/>
      <c r="X1516" s="221"/>
      <c r="Y1516" s="221"/>
      <c r="Z1516" s="221"/>
      <c r="AA1516" s="221"/>
      <c r="AB1516" s="237"/>
      <c r="AC1516" s="221"/>
      <c r="AD1516" s="221"/>
      <c r="AE1516" s="221"/>
      <c r="AF1516" s="221"/>
      <c r="AG1516" s="221"/>
      <c r="AH1516" s="221"/>
      <c r="AI1516" s="221"/>
      <c r="AN1516" s="221"/>
      <c r="AP1516" s="218"/>
    </row>
    <row r="1517" spans="1:42">
      <c r="A1517" s="221"/>
      <c r="B1517" s="221"/>
      <c r="C1517" s="221"/>
      <c r="D1517" s="221"/>
      <c r="E1517" s="221"/>
      <c r="F1517" s="221"/>
      <c r="G1517" s="221"/>
      <c r="H1517" s="221"/>
      <c r="I1517" s="221"/>
      <c r="J1517" s="221"/>
      <c r="K1517" s="221"/>
      <c r="L1517" s="221"/>
      <c r="M1517" s="221"/>
      <c r="N1517" s="243"/>
      <c r="O1517" s="221"/>
      <c r="P1517" s="221"/>
      <c r="Q1517" s="221"/>
      <c r="R1517" s="221"/>
      <c r="S1517" s="221"/>
      <c r="T1517" s="221"/>
      <c r="U1517" s="221"/>
      <c r="V1517" s="221"/>
      <c r="W1517" s="221"/>
      <c r="X1517" s="221"/>
      <c r="Y1517" s="221"/>
      <c r="Z1517" s="221"/>
      <c r="AA1517" s="221"/>
      <c r="AB1517" s="237"/>
      <c r="AC1517" s="221"/>
      <c r="AD1517" s="221"/>
      <c r="AE1517" s="221"/>
      <c r="AF1517" s="221"/>
      <c r="AG1517" s="221"/>
      <c r="AH1517" s="221"/>
      <c r="AI1517" s="221"/>
      <c r="AN1517" s="221"/>
      <c r="AP1517" s="218"/>
    </row>
    <row r="1518" spans="1:42">
      <c r="A1518" s="221"/>
      <c r="B1518" s="221"/>
      <c r="C1518" s="221"/>
      <c r="D1518" s="221"/>
      <c r="E1518" s="221"/>
      <c r="F1518" s="221"/>
      <c r="G1518" s="221"/>
      <c r="H1518" s="221"/>
      <c r="I1518" s="221"/>
      <c r="J1518" s="221"/>
      <c r="K1518" s="221"/>
      <c r="L1518" s="221"/>
      <c r="M1518" s="221"/>
      <c r="N1518" s="243"/>
      <c r="O1518" s="221"/>
      <c r="P1518" s="221"/>
      <c r="Q1518" s="221"/>
      <c r="R1518" s="221"/>
      <c r="S1518" s="221"/>
      <c r="T1518" s="221"/>
      <c r="U1518" s="221"/>
      <c r="V1518" s="221"/>
      <c r="W1518" s="221"/>
      <c r="X1518" s="221"/>
      <c r="Y1518" s="221"/>
      <c r="Z1518" s="221"/>
      <c r="AA1518" s="221"/>
      <c r="AB1518" s="237"/>
      <c r="AC1518" s="221"/>
      <c r="AD1518" s="221"/>
      <c r="AE1518" s="221"/>
      <c r="AF1518" s="221"/>
      <c r="AG1518" s="221"/>
      <c r="AH1518" s="221"/>
      <c r="AI1518" s="221"/>
      <c r="AN1518" s="221"/>
      <c r="AP1518" s="218"/>
    </row>
    <row r="1519" spans="1:42">
      <c r="A1519" s="221"/>
      <c r="B1519" s="221"/>
      <c r="C1519" s="221"/>
      <c r="D1519" s="221"/>
      <c r="E1519" s="221"/>
      <c r="F1519" s="221"/>
      <c r="G1519" s="221"/>
      <c r="H1519" s="221"/>
      <c r="I1519" s="221"/>
      <c r="J1519" s="221"/>
      <c r="K1519" s="221"/>
      <c r="L1519" s="221"/>
      <c r="M1519" s="221"/>
      <c r="N1519" s="243"/>
      <c r="O1519" s="221"/>
      <c r="P1519" s="221"/>
      <c r="Q1519" s="221"/>
      <c r="R1519" s="221"/>
      <c r="S1519" s="221"/>
      <c r="T1519" s="221"/>
      <c r="U1519" s="221"/>
      <c r="V1519" s="221"/>
      <c r="W1519" s="221"/>
      <c r="X1519" s="221"/>
      <c r="Y1519" s="221"/>
      <c r="Z1519" s="221"/>
      <c r="AA1519" s="221"/>
      <c r="AB1519" s="237"/>
      <c r="AC1519" s="221"/>
      <c r="AD1519" s="221"/>
      <c r="AE1519" s="221"/>
      <c r="AF1519" s="221"/>
      <c r="AG1519" s="221"/>
      <c r="AH1519" s="221"/>
      <c r="AI1519" s="221"/>
      <c r="AN1519" s="221"/>
      <c r="AP1519" s="218"/>
    </row>
    <row r="1520" spans="1:42">
      <c r="A1520" s="221"/>
      <c r="B1520" s="221"/>
      <c r="C1520" s="221"/>
      <c r="D1520" s="221"/>
      <c r="E1520" s="221"/>
      <c r="F1520" s="221"/>
      <c r="G1520" s="221"/>
      <c r="H1520" s="221"/>
      <c r="I1520" s="221"/>
      <c r="J1520" s="221"/>
      <c r="K1520" s="221"/>
      <c r="L1520" s="221"/>
      <c r="M1520" s="221"/>
      <c r="N1520" s="243"/>
      <c r="O1520" s="221"/>
      <c r="P1520" s="221"/>
      <c r="Q1520" s="221"/>
      <c r="R1520" s="221"/>
      <c r="S1520" s="221"/>
      <c r="T1520" s="221"/>
      <c r="U1520" s="221"/>
      <c r="V1520" s="221"/>
      <c r="W1520" s="221"/>
      <c r="X1520" s="221"/>
      <c r="Y1520" s="221"/>
      <c r="Z1520" s="221"/>
      <c r="AA1520" s="221"/>
      <c r="AB1520" s="237"/>
      <c r="AC1520" s="221"/>
      <c r="AD1520" s="221"/>
      <c r="AE1520" s="221"/>
      <c r="AF1520" s="221"/>
      <c r="AG1520" s="221"/>
      <c r="AH1520" s="221"/>
      <c r="AI1520" s="221"/>
      <c r="AN1520" s="221"/>
      <c r="AP1520" s="218"/>
    </row>
    <row r="1521" spans="1:42">
      <c r="A1521" s="221"/>
      <c r="B1521" s="221"/>
      <c r="C1521" s="221"/>
      <c r="D1521" s="221"/>
      <c r="E1521" s="221"/>
      <c r="F1521" s="221"/>
      <c r="G1521" s="221"/>
      <c r="H1521" s="221"/>
      <c r="I1521" s="221"/>
      <c r="J1521" s="221"/>
      <c r="K1521" s="221"/>
      <c r="L1521" s="221"/>
      <c r="M1521" s="221"/>
      <c r="N1521" s="243"/>
      <c r="O1521" s="221"/>
      <c r="P1521" s="221"/>
      <c r="Q1521" s="221"/>
      <c r="R1521" s="221"/>
      <c r="S1521" s="221"/>
      <c r="T1521" s="221"/>
      <c r="U1521" s="221"/>
      <c r="V1521" s="221"/>
      <c r="W1521" s="221"/>
      <c r="X1521" s="221"/>
      <c r="Y1521" s="221"/>
      <c r="Z1521" s="221"/>
      <c r="AA1521" s="221"/>
      <c r="AB1521" s="237"/>
      <c r="AC1521" s="221"/>
      <c r="AD1521" s="221"/>
      <c r="AE1521" s="221"/>
      <c r="AF1521" s="221"/>
      <c r="AG1521" s="221"/>
      <c r="AH1521" s="221"/>
      <c r="AI1521" s="221"/>
      <c r="AN1521" s="221"/>
      <c r="AP1521" s="218"/>
    </row>
    <row r="1522" spans="1:42">
      <c r="A1522" s="221"/>
      <c r="B1522" s="221"/>
      <c r="C1522" s="221"/>
      <c r="D1522" s="221"/>
      <c r="E1522" s="221"/>
      <c r="F1522" s="221"/>
      <c r="G1522" s="221"/>
      <c r="H1522" s="221"/>
      <c r="I1522" s="221"/>
      <c r="J1522" s="221"/>
      <c r="K1522" s="221"/>
      <c r="L1522" s="221"/>
      <c r="M1522" s="221"/>
      <c r="N1522" s="243"/>
      <c r="O1522" s="221"/>
      <c r="P1522" s="221"/>
      <c r="Q1522" s="221"/>
      <c r="R1522" s="221"/>
      <c r="S1522" s="221"/>
      <c r="T1522" s="221"/>
      <c r="U1522" s="221"/>
      <c r="V1522" s="221"/>
      <c r="W1522" s="221"/>
      <c r="X1522" s="221"/>
      <c r="Y1522" s="221"/>
      <c r="Z1522" s="221"/>
      <c r="AA1522" s="221"/>
      <c r="AB1522" s="237"/>
      <c r="AC1522" s="221"/>
      <c r="AD1522" s="221"/>
      <c r="AE1522" s="221"/>
      <c r="AF1522" s="221"/>
      <c r="AG1522" s="221"/>
      <c r="AH1522" s="221"/>
      <c r="AI1522" s="221"/>
      <c r="AN1522" s="221"/>
      <c r="AP1522" s="218"/>
    </row>
    <row r="1523" spans="1:42">
      <c r="A1523" s="221"/>
      <c r="B1523" s="221"/>
      <c r="C1523" s="221"/>
      <c r="D1523" s="221"/>
      <c r="E1523" s="221"/>
      <c r="F1523" s="221"/>
      <c r="G1523" s="221"/>
      <c r="H1523" s="221"/>
      <c r="I1523" s="221"/>
      <c r="J1523" s="221"/>
      <c r="K1523" s="221"/>
      <c r="L1523" s="221"/>
      <c r="M1523" s="221"/>
      <c r="N1523" s="243"/>
      <c r="O1523" s="221"/>
      <c r="P1523" s="221"/>
      <c r="Q1523" s="221"/>
      <c r="R1523" s="221"/>
      <c r="S1523" s="221"/>
      <c r="T1523" s="221"/>
      <c r="U1523" s="221"/>
      <c r="V1523" s="221"/>
      <c r="W1523" s="221"/>
      <c r="X1523" s="221"/>
      <c r="Y1523" s="221"/>
      <c r="Z1523" s="221"/>
      <c r="AA1523" s="221"/>
      <c r="AB1523" s="237"/>
      <c r="AC1523" s="221"/>
      <c r="AD1523" s="221"/>
      <c r="AE1523" s="221"/>
      <c r="AF1523" s="221"/>
      <c r="AG1523" s="221"/>
      <c r="AH1523" s="221"/>
      <c r="AI1523" s="221"/>
      <c r="AN1523" s="221"/>
      <c r="AP1523" s="218"/>
    </row>
    <row r="1524" spans="1:42">
      <c r="A1524" s="221"/>
      <c r="B1524" s="221"/>
      <c r="C1524" s="221"/>
      <c r="D1524" s="221"/>
      <c r="E1524" s="221"/>
      <c r="F1524" s="221"/>
      <c r="G1524" s="221"/>
      <c r="H1524" s="221"/>
      <c r="I1524" s="221"/>
      <c r="J1524" s="221"/>
      <c r="K1524" s="221"/>
      <c r="L1524" s="221"/>
      <c r="M1524" s="221"/>
      <c r="N1524" s="243"/>
      <c r="O1524" s="221"/>
      <c r="P1524" s="221"/>
      <c r="Q1524" s="221"/>
      <c r="R1524" s="221"/>
      <c r="S1524" s="221"/>
      <c r="T1524" s="221"/>
      <c r="U1524" s="221"/>
      <c r="V1524" s="221"/>
      <c r="W1524" s="221"/>
      <c r="X1524" s="221"/>
      <c r="Y1524" s="221"/>
      <c r="Z1524" s="221"/>
      <c r="AA1524" s="221"/>
      <c r="AB1524" s="237"/>
      <c r="AC1524" s="221"/>
      <c r="AD1524" s="221"/>
      <c r="AE1524" s="221"/>
      <c r="AF1524" s="221"/>
      <c r="AG1524" s="221"/>
      <c r="AH1524" s="221"/>
      <c r="AI1524" s="221"/>
      <c r="AN1524" s="221"/>
      <c r="AP1524" s="218"/>
    </row>
    <row r="1525" spans="1:42">
      <c r="A1525" s="221"/>
      <c r="B1525" s="221"/>
      <c r="C1525" s="221"/>
      <c r="D1525" s="221"/>
      <c r="E1525" s="221"/>
      <c r="F1525" s="221"/>
      <c r="G1525" s="221"/>
      <c r="H1525" s="221"/>
      <c r="I1525" s="221"/>
      <c r="J1525" s="221"/>
      <c r="K1525" s="221"/>
      <c r="L1525" s="221"/>
      <c r="M1525" s="221"/>
      <c r="N1525" s="243"/>
      <c r="O1525" s="221"/>
      <c r="P1525" s="221"/>
      <c r="Q1525" s="221"/>
      <c r="R1525" s="221"/>
      <c r="S1525" s="221"/>
      <c r="T1525" s="221"/>
      <c r="U1525" s="221"/>
      <c r="V1525" s="221"/>
      <c r="W1525" s="221"/>
      <c r="X1525" s="221"/>
      <c r="Y1525" s="221"/>
      <c r="Z1525" s="221"/>
      <c r="AA1525" s="221"/>
      <c r="AB1525" s="237"/>
      <c r="AC1525" s="221"/>
      <c r="AD1525" s="221"/>
      <c r="AE1525" s="221"/>
      <c r="AF1525" s="221"/>
      <c r="AG1525" s="221"/>
      <c r="AH1525" s="221"/>
      <c r="AI1525" s="221"/>
      <c r="AN1525" s="221"/>
      <c r="AP1525" s="218"/>
    </row>
    <row r="1526" spans="1:42">
      <c r="A1526" s="221"/>
      <c r="B1526" s="221"/>
      <c r="C1526" s="221"/>
      <c r="D1526" s="221"/>
      <c r="E1526" s="221"/>
      <c r="F1526" s="221"/>
      <c r="G1526" s="221"/>
      <c r="H1526" s="221"/>
      <c r="I1526" s="221"/>
      <c r="J1526" s="221"/>
      <c r="K1526" s="221"/>
      <c r="L1526" s="221"/>
      <c r="M1526" s="221"/>
      <c r="N1526" s="243"/>
      <c r="O1526" s="221"/>
      <c r="P1526" s="221"/>
      <c r="Q1526" s="221"/>
      <c r="R1526" s="221"/>
      <c r="S1526" s="221"/>
      <c r="T1526" s="221"/>
      <c r="U1526" s="221"/>
      <c r="V1526" s="221"/>
      <c r="W1526" s="221"/>
      <c r="X1526" s="221"/>
      <c r="Y1526" s="221"/>
      <c r="Z1526" s="221"/>
      <c r="AA1526" s="221"/>
      <c r="AB1526" s="237"/>
      <c r="AC1526" s="221"/>
      <c r="AD1526" s="221"/>
      <c r="AE1526" s="221"/>
      <c r="AF1526" s="221"/>
      <c r="AG1526" s="221"/>
      <c r="AH1526" s="221"/>
      <c r="AI1526" s="221"/>
      <c r="AN1526" s="221"/>
      <c r="AP1526" s="218"/>
    </row>
    <row r="1527" spans="1:42">
      <c r="A1527" s="221"/>
      <c r="B1527" s="221"/>
      <c r="C1527" s="221"/>
      <c r="D1527" s="221"/>
      <c r="E1527" s="221"/>
      <c r="F1527" s="221"/>
      <c r="G1527" s="221"/>
      <c r="H1527" s="221"/>
      <c r="I1527" s="221"/>
      <c r="J1527" s="221"/>
      <c r="K1527" s="221"/>
      <c r="L1527" s="221"/>
      <c r="M1527" s="221"/>
      <c r="N1527" s="243"/>
      <c r="O1527" s="221"/>
      <c r="P1527" s="221"/>
      <c r="Q1527" s="221"/>
      <c r="R1527" s="221"/>
      <c r="S1527" s="221"/>
      <c r="T1527" s="221"/>
      <c r="U1527" s="221"/>
      <c r="V1527" s="221"/>
      <c r="W1527" s="221"/>
      <c r="X1527" s="221"/>
      <c r="Y1527" s="221"/>
      <c r="Z1527" s="221"/>
      <c r="AA1527" s="221"/>
      <c r="AB1527" s="237"/>
      <c r="AC1527" s="221"/>
      <c r="AD1527" s="221"/>
      <c r="AE1527" s="221"/>
      <c r="AF1527" s="221"/>
      <c r="AG1527" s="221"/>
      <c r="AH1527" s="221"/>
      <c r="AI1527" s="221"/>
      <c r="AN1527" s="221"/>
      <c r="AP1527" s="218"/>
    </row>
    <row r="1528" spans="1:42">
      <c r="A1528" s="221"/>
      <c r="B1528" s="221"/>
      <c r="C1528" s="221"/>
      <c r="D1528" s="221"/>
      <c r="E1528" s="221"/>
      <c r="F1528" s="221"/>
      <c r="G1528" s="221"/>
      <c r="H1528" s="221"/>
      <c r="I1528" s="221"/>
      <c r="J1528" s="221"/>
      <c r="K1528" s="221"/>
      <c r="L1528" s="221"/>
      <c r="M1528" s="221"/>
      <c r="N1528" s="243"/>
      <c r="O1528" s="221"/>
      <c r="P1528" s="221"/>
      <c r="Q1528" s="221"/>
      <c r="R1528" s="221"/>
      <c r="S1528" s="221"/>
      <c r="T1528" s="221"/>
      <c r="U1528" s="221"/>
      <c r="V1528" s="221"/>
      <c r="W1528" s="221"/>
      <c r="X1528" s="221"/>
      <c r="Y1528" s="221"/>
      <c r="Z1528" s="221"/>
      <c r="AA1528" s="221"/>
      <c r="AB1528" s="237"/>
      <c r="AC1528" s="221"/>
      <c r="AD1528" s="221"/>
      <c r="AE1528" s="221"/>
      <c r="AF1528" s="221"/>
      <c r="AG1528" s="221"/>
      <c r="AH1528" s="221"/>
      <c r="AI1528" s="221"/>
      <c r="AN1528" s="221"/>
      <c r="AP1528" s="218"/>
    </row>
    <row r="1529" spans="1:42">
      <c r="A1529" s="221"/>
      <c r="B1529" s="221"/>
      <c r="C1529" s="221"/>
      <c r="D1529" s="221"/>
      <c r="E1529" s="221"/>
      <c r="F1529" s="221"/>
      <c r="G1529" s="221"/>
      <c r="H1529" s="221"/>
      <c r="I1529" s="221"/>
      <c r="J1529" s="221"/>
      <c r="K1529" s="221"/>
      <c r="L1529" s="221"/>
      <c r="M1529" s="221"/>
      <c r="N1529" s="243"/>
      <c r="O1529" s="221"/>
      <c r="P1529" s="221"/>
      <c r="Q1529" s="221"/>
      <c r="R1529" s="221"/>
      <c r="S1529" s="221"/>
      <c r="T1529" s="221"/>
      <c r="U1529" s="221"/>
      <c r="V1529" s="221"/>
      <c r="W1529" s="221"/>
      <c r="X1529" s="221"/>
      <c r="Y1529" s="221"/>
      <c r="Z1529" s="221"/>
      <c r="AA1529" s="221"/>
      <c r="AB1529" s="237"/>
      <c r="AC1529" s="221"/>
      <c r="AD1529" s="221"/>
      <c r="AE1529" s="221"/>
      <c r="AF1529" s="221"/>
      <c r="AG1529" s="221"/>
      <c r="AH1529" s="221"/>
      <c r="AI1529" s="221"/>
      <c r="AN1529" s="221"/>
      <c r="AP1529" s="218"/>
    </row>
    <row r="1530" spans="1:42">
      <c r="A1530" s="221"/>
      <c r="B1530" s="221"/>
      <c r="C1530" s="221"/>
      <c r="D1530" s="221"/>
      <c r="E1530" s="221"/>
      <c r="F1530" s="221"/>
      <c r="G1530" s="221"/>
      <c r="H1530" s="221"/>
      <c r="I1530" s="221"/>
      <c r="J1530" s="221"/>
      <c r="K1530" s="221"/>
      <c r="L1530" s="221"/>
      <c r="M1530" s="221"/>
      <c r="N1530" s="243"/>
      <c r="O1530" s="221"/>
      <c r="P1530" s="221"/>
      <c r="Q1530" s="221"/>
      <c r="R1530" s="221"/>
      <c r="S1530" s="221"/>
      <c r="T1530" s="221"/>
      <c r="U1530" s="221"/>
      <c r="V1530" s="221"/>
      <c r="W1530" s="221"/>
      <c r="X1530" s="221"/>
      <c r="Y1530" s="221"/>
      <c r="Z1530" s="221"/>
      <c r="AA1530" s="221"/>
      <c r="AB1530" s="237"/>
      <c r="AC1530" s="221"/>
      <c r="AD1530" s="221"/>
      <c r="AE1530" s="221"/>
      <c r="AF1530" s="221"/>
      <c r="AG1530" s="221"/>
      <c r="AH1530" s="221"/>
      <c r="AI1530" s="221"/>
      <c r="AN1530" s="221"/>
      <c r="AP1530" s="218"/>
    </row>
    <row r="1531" spans="1:42">
      <c r="A1531" s="221"/>
      <c r="B1531" s="221"/>
      <c r="C1531" s="221"/>
      <c r="D1531" s="221"/>
      <c r="E1531" s="221"/>
      <c r="F1531" s="221"/>
      <c r="G1531" s="221"/>
      <c r="H1531" s="221"/>
      <c r="I1531" s="221"/>
      <c r="J1531" s="221"/>
      <c r="K1531" s="221"/>
      <c r="L1531" s="221"/>
      <c r="M1531" s="221"/>
      <c r="N1531" s="243"/>
      <c r="O1531" s="221"/>
      <c r="P1531" s="221"/>
      <c r="Q1531" s="221"/>
      <c r="R1531" s="221"/>
      <c r="S1531" s="221"/>
      <c r="T1531" s="221"/>
      <c r="U1531" s="221"/>
      <c r="V1531" s="221"/>
      <c r="W1531" s="221"/>
      <c r="X1531" s="221"/>
      <c r="Y1531" s="221"/>
      <c r="Z1531" s="221"/>
      <c r="AA1531" s="221"/>
      <c r="AB1531" s="237"/>
      <c r="AC1531" s="221"/>
      <c r="AD1531" s="221"/>
      <c r="AE1531" s="221"/>
      <c r="AF1531" s="221"/>
      <c r="AG1531" s="221"/>
      <c r="AH1531" s="221"/>
      <c r="AI1531" s="221"/>
      <c r="AN1531" s="221"/>
      <c r="AP1531" s="218"/>
    </row>
    <row r="1532" spans="1:42">
      <c r="A1532" s="221"/>
      <c r="B1532" s="221"/>
      <c r="C1532" s="221"/>
      <c r="D1532" s="221"/>
      <c r="E1532" s="221"/>
      <c r="F1532" s="221"/>
      <c r="G1532" s="221"/>
      <c r="H1532" s="221"/>
      <c r="I1532" s="221"/>
      <c r="J1532" s="221"/>
      <c r="K1532" s="221"/>
      <c r="L1532" s="221"/>
      <c r="M1532" s="221"/>
      <c r="N1532" s="243"/>
      <c r="O1532" s="221"/>
      <c r="P1532" s="221"/>
      <c r="Q1532" s="221"/>
      <c r="R1532" s="221"/>
      <c r="S1532" s="221"/>
      <c r="T1532" s="221"/>
      <c r="U1532" s="221"/>
      <c r="V1532" s="221"/>
      <c r="W1532" s="221"/>
      <c r="X1532" s="221"/>
      <c r="Y1532" s="221"/>
      <c r="Z1532" s="221"/>
      <c r="AA1532" s="221"/>
      <c r="AB1532" s="237"/>
      <c r="AC1532" s="221"/>
      <c r="AD1532" s="221"/>
      <c r="AE1532" s="221"/>
      <c r="AF1532" s="221"/>
      <c r="AG1532" s="221"/>
      <c r="AH1532" s="221"/>
      <c r="AI1532" s="221"/>
      <c r="AN1532" s="221"/>
      <c r="AP1532" s="218"/>
    </row>
    <row r="1533" spans="1:42">
      <c r="A1533" s="221"/>
      <c r="B1533" s="221"/>
      <c r="C1533" s="221"/>
      <c r="D1533" s="221"/>
      <c r="E1533" s="221"/>
      <c r="F1533" s="221"/>
      <c r="G1533" s="221"/>
      <c r="H1533" s="221"/>
      <c r="I1533" s="221"/>
      <c r="J1533" s="221"/>
      <c r="K1533" s="221"/>
      <c r="L1533" s="221"/>
      <c r="M1533" s="221"/>
      <c r="N1533" s="243"/>
      <c r="O1533" s="221"/>
      <c r="P1533" s="221"/>
      <c r="Q1533" s="221"/>
      <c r="R1533" s="221"/>
      <c r="S1533" s="221"/>
      <c r="T1533" s="221"/>
      <c r="U1533" s="221"/>
      <c r="V1533" s="221"/>
      <c r="W1533" s="221"/>
      <c r="X1533" s="221"/>
      <c r="Y1533" s="221"/>
      <c r="Z1533" s="221"/>
      <c r="AA1533" s="221"/>
      <c r="AB1533" s="237"/>
      <c r="AC1533" s="221"/>
      <c r="AD1533" s="221"/>
      <c r="AE1533" s="221"/>
      <c r="AF1533" s="221"/>
      <c r="AG1533" s="221"/>
      <c r="AH1533" s="221"/>
      <c r="AI1533" s="221"/>
      <c r="AN1533" s="221"/>
      <c r="AP1533" s="218"/>
    </row>
    <row r="1534" spans="1:42">
      <c r="A1534" s="221"/>
      <c r="B1534" s="221"/>
      <c r="C1534" s="221"/>
      <c r="D1534" s="221"/>
      <c r="E1534" s="221"/>
      <c r="F1534" s="221"/>
      <c r="G1534" s="221"/>
      <c r="H1534" s="221"/>
      <c r="I1534" s="221"/>
      <c r="J1534" s="221"/>
      <c r="K1534" s="221"/>
      <c r="L1534" s="221"/>
      <c r="M1534" s="221"/>
      <c r="N1534" s="243"/>
      <c r="O1534" s="221"/>
      <c r="P1534" s="221"/>
      <c r="Q1534" s="221"/>
      <c r="R1534" s="221"/>
      <c r="S1534" s="221"/>
      <c r="T1534" s="221"/>
      <c r="U1534" s="221"/>
      <c r="V1534" s="221"/>
      <c r="W1534" s="221"/>
      <c r="X1534" s="221"/>
      <c r="Y1534" s="221"/>
      <c r="Z1534" s="221"/>
      <c r="AA1534" s="221"/>
      <c r="AB1534" s="237"/>
      <c r="AC1534" s="221"/>
      <c r="AD1534" s="221"/>
      <c r="AE1534" s="221"/>
      <c r="AF1534" s="221"/>
      <c r="AG1534" s="221"/>
      <c r="AH1534" s="221"/>
      <c r="AI1534" s="221"/>
      <c r="AN1534" s="221"/>
      <c r="AP1534" s="218"/>
    </row>
    <row r="1535" spans="1:42">
      <c r="A1535" s="221"/>
      <c r="B1535" s="221"/>
      <c r="C1535" s="221"/>
      <c r="D1535" s="221"/>
      <c r="E1535" s="221"/>
      <c r="F1535" s="221"/>
      <c r="G1535" s="221"/>
      <c r="H1535" s="221"/>
      <c r="I1535" s="221"/>
      <c r="J1535" s="221"/>
      <c r="K1535" s="221"/>
      <c r="L1535" s="221"/>
      <c r="M1535" s="221"/>
      <c r="N1535" s="243"/>
      <c r="O1535" s="221"/>
      <c r="P1535" s="221"/>
      <c r="Q1535" s="221"/>
      <c r="R1535" s="221"/>
      <c r="S1535" s="221"/>
      <c r="T1535" s="221"/>
      <c r="U1535" s="221"/>
      <c r="V1535" s="221"/>
      <c r="W1535" s="221"/>
      <c r="X1535" s="221"/>
      <c r="Y1535" s="221"/>
      <c r="Z1535" s="221"/>
      <c r="AA1535" s="221"/>
      <c r="AB1535" s="237"/>
      <c r="AC1535" s="221"/>
      <c r="AD1535" s="221"/>
      <c r="AE1535" s="221"/>
      <c r="AF1535" s="221"/>
      <c r="AG1535" s="221"/>
      <c r="AH1535" s="221"/>
      <c r="AI1535" s="221"/>
      <c r="AN1535" s="221"/>
      <c r="AP1535" s="218"/>
    </row>
    <row r="1536" spans="1:42">
      <c r="A1536" s="221"/>
      <c r="B1536" s="221"/>
      <c r="C1536" s="221"/>
      <c r="D1536" s="221"/>
      <c r="E1536" s="221"/>
      <c r="F1536" s="221"/>
      <c r="G1536" s="221"/>
      <c r="H1536" s="221"/>
      <c r="I1536" s="221"/>
      <c r="J1536" s="221"/>
      <c r="K1536" s="221"/>
      <c r="L1536" s="221"/>
      <c r="M1536" s="221"/>
      <c r="N1536" s="243"/>
      <c r="O1536" s="221"/>
      <c r="P1536" s="221"/>
      <c r="Q1536" s="221"/>
      <c r="R1536" s="221"/>
      <c r="S1536" s="221"/>
      <c r="T1536" s="221"/>
      <c r="U1536" s="221"/>
      <c r="V1536" s="221"/>
      <c r="W1536" s="221"/>
      <c r="X1536" s="221"/>
      <c r="Y1536" s="221"/>
      <c r="Z1536" s="221"/>
      <c r="AA1536" s="221"/>
      <c r="AB1536" s="237"/>
      <c r="AC1536" s="221"/>
      <c r="AD1536" s="221"/>
      <c r="AE1536" s="221"/>
      <c r="AF1536" s="221"/>
      <c r="AG1536" s="221"/>
      <c r="AH1536" s="221"/>
      <c r="AI1536" s="221"/>
      <c r="AN1536" s="221"/>
      <c r="AP1536" s="218"/>
    </row>
    <row r="1537" spans="1:42">
      <c r="A1537" s="221"/>
      <c r="B1537" s="221"/>
      <c r="C1537" s="221"/>
      <c r="D1537" s="221"/>
      <c r="E1537" s="221"/>
      <c r="F1537" s="221"/>
      <c r="G1537" s="221"/>
      <c r="H1537" s="221"/>
      <c r="I1537" s="221"/>
      <c r="J1537" s="221"/>
      <c r="K1537" s="221"/>
      <c r="L1537" s="221"/>
      <c r="M1537" s="221"/>
      <c r="N1537" s="243"/>
      <c r="O1537" s="221"/>
      <c r="P1537" s="221"/>
      <c r="Q1537" s="221"/>
      <c r="R1537" s="221"/>
      <c r="S1537" s="221"/>
      <c r="T1537" s="221"/>
      <c r="U1537" s="221"/>
      <c r="V1537" s="221"/>
      <c r="W1537" s="221"/>
      <c r="X1537" s="221"/>
      <c r="Y1537" s="221"/>
      <c r="Z1537" s="221"/>
      <c r="AA1537" s="221"/>
      <c r="AB1537" s="237"/>
      <c r="AC1537" s="221"/>
      <c r="AD1537" s="221"/>
      <c r="AE1537" s="221"/>
      <c r="AF1537" s="221"/>
      <c r="AG1537" s="221"/>
      <c r="AH1537" s="221"/>
      <c r="AI1537" s="221"/>
      <c r="AN1537" s="221"/>
      <c r="AP1537" s="218"/>
    </row>
    <row r="1538" spans="1:42">
      <c r="A1538" s="221"/>
      <c r="B1538" s="221"/>
      <c r="C1538" s="221"/>
      <c r="D1538" s="221"/>
      <c r="E1538" s="221"/>
      <c r="F1538" s="221"/>
      <c r="G1538" s="221"/>
      <c r="H1538" s="221"/>
      <c r="I1538" s="221"/>
      <c r="J1538" s="221"/>
      <c r="K1538" s="221"/>
      <c r="L1538" s="221"/>
      <c r="M1538" s="221"/>
      <c r="N1538" s="243"/>
      <c r="O1538" s="221"/>
      <c r="P1538" s="221"/>
      <c r="Q1538" s="221"/>
      <c r="R1538" s="221"/>
      <c r="S1538" s="221"/>
      <c r="T1538" s="221"/>
      <c r="U1538" s="221"/>
      <c r="V1538" s="221"/>
      <c r="W1538" s="221"/>
      <c r="X1538" s="221"/>
      <c r="Y1538" s="221"/>
      <c r="Z1538" s="221"/>
      <c r="AA1538" s="221"/>
      <c r="AB1538" s="237"/>
      <c r="AC1538" s="221"/>
      <c r="AD1538" s="221"/>
      <c r="AE1538" s="221"/>
      <c r="AF1538" s="221"/>
      <c r="AG1538" s="221"/>
      <c r="AH1538" s="221"/>
      <c r="AI1538" s="221"/>
      <c r="AN1538" s="221"/>
      <c r="AP1538" s="218"/>
    </row>
    <row r="1539" spans="1:42">
      <c r="A1539" s="221"/>
      <c r="B1539" s="221"/>
      <c r="C1539" s="221"/>
      <c r="D1539" s="221"/>
      <c r="E1539" s="221"/>
      <c r="F1539" s="221"/>
      <c r="G1539" s="221"/>
      <c r="H1539" s="221"/>
      <c r="I1539" s="221"/>
      <c r="J1539" s="221"/>
      <c r="K1539" s="221"/>
      <c r="L1539" s="221"/>
      <c r="M1539" s="221"/>
      <c r="N1539" s="243"/>
      <c r="O1539" s="221"/>
      <c r="P1539" s="221"/>
      <c r="Q1539" s="221"/>
      <c r="R1539" s="221"/>
      <c r="S1539" s="221"/>
      <c r="T1539" s="221"/>
      <c r="U1539" s="221"/>
      <c r="V1539" s="221"/>
      <c r="W1539" s="221"/>
      <c r="X1539" s="221"/>
      <c r="Y1539" s="221"/>
      <c r="Z1539" s="221"/>
      <c r="AA1539" s="221"/>
      <c r="AB1539" s="237"/>
      <c r="AC1539" s="221"/>
      <c r="AD1539" s="221"/>
      <c r="AE1539" s="221"/>
      <c r="AF1539" s="221"/>
      <c r="AG1539" s="221"/>
      <c r="AH1539" s="221"/>
      <c r="AI1539" s="221"/>
      <c r="AN1539" s="221"/>
      <c r="AP1539" s="218"/>
    </row>
    <row r="1540" spans="1:42">
      <c r="A1540" s="221"/>
      <c r="B1540" s="221"/>
      <c r="C1540" s="221"/>
      <c r="D1540" s="221"/>
      <c r="E1540" s="221"/>
      <c r="F1540" s="221"/>
      <c r="G1540" s="221"/>
      <c r="H1540" s="221"/>
      <c r="I1540" s="221"/>
      <c r="J1540" s="221"/>
      <c r="K1540" s="221"/>
      <c r="L1540" s="221"/>
      <c r="M1540" s="221"/>
      <c r="N1540" s="243"/>
      <c r="O1540" s="221"/>
      <c r="P1540" s="221"/>
      <c r="Q1540" s="221"/>
      <c r="R1540" s="221"/>
      <c r="S1540" s="221"/>
      <c r="T1540" s="221"/>
      <c r="U1540" s="221"/>
      <c r="V1540" s="221"/>
      <c r="W1540" s="221"/>
      <c r="X1540" s="221"/>
      <c r="Y1540" s="221"/>
      <c r="Z1540" s="221"/>
      <c r="AA1540" s="221"/>
      <c r="AB1540" s="237"/>
      <c r="AC1540" s="221"/>
      <c r="AD1540" s="221"/>
      <c r="AE1540" s="221"/>
      <c r="AF1540" s="221"/>
      <c r="AG1540" s="221"/>
      <c r="AH1540" s="221"/>
      <c r="AI1540" s="221"/>
      <c r="AN1540" s="221"/>
      <c r="AP1540" s="218"/>
    </row>
    <row r="1541" spans="1:42">
      <c r="A1541" s="221"/>
      <c r="B1541" s="221"/>
      <c r="C1541" s="221"/>
      <c r="D1541" s="221"/>
      <c r="E1541" s="221"/>
      <c r="F1541" s="221"/>
      <c r="G1541" s="221"/>
      <c r="H1541" s="221"/>
      <c r="I1541" s="221"/>
      <c r="J1541" s="221"/>
      <c r="K1541" s="221"/>
      <c r="L1541" s="221"/>
      <c r="M1541" s="221"/>
      <c r="N1541" s="243"/>
      <c r="O1541" s="221"/>
      <c r="P1541" s="221"/>
      <c r="Q1541" s="221"/>
      <c r="R1541" s="221"/>
      <c r="S1541" s="221"/>
      <c r="T1541" s="221"/>
      <c r="U1541" s="221"/>
      <c r="V1541" s="221"/>
      <c r="W1541" s="221"/>
      <c r="X1541" s="221"/>
      <c r="Y1541" s="221"/>
      <c r="Z1541" s="221"/>
      <c r="AA1541" s="221"/>
      <c r="AB1541" s="237"/>
      <c r="AC1541" s="221"/>
      <c r="AD1541" s="221"/>
      <c r="AE1541" s="221"/>
      <c r="AF1541" s="221"/>
      <c r="AG1541" s="221"/>
      <c r="AH1541" s="221"/>
      <c r="AI1541" s="221"/>
      <c r="AN1541" s="221"/>
      <c r="AP1541" s="218"/>
    </row>
    <row r="1542" spans="1:42">
      <c r="A1542" s="221"/>
      <c r="B1542" s="221"/>
      <c r="C1542" s="221"/>
      <c r="D1542" s="221"/>
      <c r="E1542" s="221"/>
      <c r="F1542" s="221"/>
      <c r="G1542" s="221"/>
      <c r="H1542" s="221"/>
      <c r="I1542" s="221"/>
      <c r="J1542" s="221"/>
      <c r="K1542" s="221"/>
      <c r="L1542" s="221"/>
      <c r="M1542" s="221"/>
      <c r="N1542" s="243"/>
      <c r="O1542" s="221"/>
      <c r="P1542" s="221"/>
      <c r="Q1542" s="221"/>
      <c r="R1542" s="221"/>
      <c r="S1542" s="221"/>
      <c r="T1542" s="221"/>
      <c r="U1542" s="221"/>
      <c r="V1542" s="221"/>
      <c r="W1542" s="221"/>
      <c r="X1542" s="221"/>
      <c r="Y1542" s="221"/>
      <c r="Z1542" s="221"/>
      <c r="AA1542" s="221"/>
      <c r="AB1542" s="237"/>
      <c r="AC1542" s="221"/>
      <c r="AD1542" s="221"/>
      <c r="AE1542" s="221"/>
      <c r="AF1542" s="221"/>
      <c r="AG1542" s="221"/>
      <c r="AH1542" s="221"/>
      <c r="AI1542" s="221"/>
      <c r="AN1542" s="221"/>
      <c r="AP1542" s="218"/>
    </row>
    <row r="1543" spans="1:42">
      <c r="A1543" s="221"/>
      <c r="B1543" s="221"/>
      <c r="C1543" s="221"/>
      <c r="D1543" s="221"/>
      <c r="E1543" s="221"/>
      <c r="F1543" s="221"/>
      <c r="G1543" s="221"/>
      <c r="H1543" s="221"/>
      <c r="I1543" s="221"/>
      <c r="J1543" s="221"/>
      <c r="K1543" s="221"/>
      <c r="L1543" s="221"/>
      <c r="M1543" s="221"/>
      <c r="N1543" s="243"/>
      <c r="O1543" s="221"/>
      <c r="P1543" s="221"/>
      <c r="Q1543" s="221"/>
      <c r="R1543" s="221"/>
      <c r="S1543" s="221"/>
      <c r="T1543" s="221"/>
      <c r="U1543" s="221"/>
      <c r="V1543" s="221"/>
      <c r="W1543" s="221"/>
      <c r="X1543" s="221"/>
      <c r="Y1543" s="221"/>
      <c r="Z1543" s="221"/>
      <c r="AA1543" s="221"/>
      <c r="AB1543" s="237"/>
      <c r="AC1543" s="221"/>
      <c r="AD1543" s="221"/>
      <c r="AE1543" s="221"/>
      <c r="AF1543" s="221"/>
      <c r="AG1543" s="221"/>
      <c r="AH1543" s="221"/>
      <c r="AI1543" s="221"/>
      <c r="AN1543" s="221"/>
      <c r="AP1543" s="218"/>
    </row>
    <row r="1544" spans="1:42">
      <c r="A1544" s="221"/>
      <c r="B1544" s="221"/>
      <c r="C1544" s="221"/>
      <c r="D1544" s="221"/>
      <c r="E1544" s="221"/>
      <c r="F1544" s="221"/>
      <c r="G1544" s="221"/>
      <c r="H1544" s="221"/>
      <c r="I1544" s="221"/>
      <c r="J1544" s="221"/>
      <c r="K1544" s="221"/>
      <c r="L1544" s="221"/>
      <c r="M1544" s="221"/>
      <c r="N1544" s="243"/>
      <c r="O1544" s="221"/>
      <c r="P1544" s="221"/>
      <c r="Q1544" s="221"/>
      <c r="R1544" s="221"/>
      <c r="S1544" s="221"/>
      <c r="T1544" s="221"/>
      <c r="U1544" s="221"/>
      <c r="V1544" s="221"/>
      <c r="W1544" s="221"/>
      <c r="X1544" s="221"/>
      <c r="Y1544" s="221"/>
      <c r="Z1544" s="221"/>
      <c r="AA1544" s="221"/>
      <c r="AB1544" s="237"/>
      <c r="AC1544" s="221"/>
      <c r="AD1544" s="221"/>
      <c r="AE1544" s="221"/>
      <c r="AF1544" s="221"/>
      <c r="AG1544" s="221"/>
      <c r="AH1544" s="221"/>
      <c r="AI1544" s="221"/>
      <c r="AN1544" s="221"/>
      <c r="AP1544" s="218"/>
    </row>
    <row r="1545" spans="1:42">
      <c r="A1545" s="221"/>
      <c r="B1545" s="221"/>
      <c r="C1545" s="221"/>
      <c r="D1545" s="221"/>
      <c r="E1545" s="221"/>
      <c r="F1545" s="221"/>
      <c r="G1545" s="221"/>
      <c r="H1545" s="221"/>
      <c r="I1545" s="221"/>
      <c r="J1545" s="221"/>
      <c r="K1545" s="221"/>
      <c r="L1545" s="221"/>
      <c r="M1545" s="221"/>
      <c r="N1545" s="243"/>
      <c r="O1545" s="221"/>
      <c r="P1545" s="221"/>
      <c r="Q1545" s="221"/>
      <c r="R1545" s="221"/>
      <c r="S1545" s="221"/>
      <c r="T1545" s="221"/>
      <c r="U1545" s="221"/>
      <c r="V1545" s="221"/>
      <c r="W1545" s="221"/>
      <c r="X1545" s="221"/>
      <c r="Y1545" s="221"/>
      <c r="Z1545" s="221"/>
      <c r="AA1545" s="221"/>
      <c r="AB1545" s="237"/>
      <c r="AC1545" s="221"/>
      <c r="AD1545" s="221"/>
      <c r="AE1545" s="221"/>
      <c r="AF1545" s="221"/>
      <c r="AG1545" s="221"/>
      <c r="AH1545" s="221"/>
      <c r="AI1545" s="221"/>
      <c r="AN1545" s="221"/>
      <c r="AP1545" s="218"/>
    </row>
    <row r="1546" spans="1:42">
      <c r="A1546" s="221"/>
      <c r="B1546" s="221"/>
      <c r="C1546" s="221"/>
      <c r="D1546" s="221"/>
      <c r="E1546" s="221"/>
      <c r="F1546" s="221"/>
      <c r="G1546" s="221"/>
      <c r="H1546" s="221"/>
      <c r="I1546" s="221"/>
      <c r="J1546" s="221"/>
      <c r="K1546" s="221"/>
      <c r="L1546" s="221"/>
      <c r="M1546" s="221"/>
      <c r="N1546" s="243"/>
      <c r="O1546" s="221"/>
      <c r="P1546" s="221"/>
      <c r="Q1546" s="221"/>
      <c r="R1546" s="221"/>
      <c r="S1546" s="221"/>
      <c r="T1546" s="221"/>
      <c r="U1546" s="221"/>
      <c r="V1546" s="221"/>
      <c r="W1546" s="221"/>
      <c r="X1546" s="221"/>
      <c r="Y1546" s="221"/>
      <c r="Z1546" s="221"/>
      <c r="AA1546" s="221"/>
      <c r="AB1546" s="237"/>
      <c r="AC1546" s="221"/>
      <c r="AD1546" s="221"/>
      <c r="AE1546" s="221"/>
      <c r="AF1546" s="221"/>
      <c r="AG1546" s="221"/>
      <c r="AH1546" s="221"/>
      <c r="AI1546" s="221"/>
      <c r="AN1546" s="221"/>
      <c r="AP1546" s="218"/>
    </row>
    <row r="1547" spans="1:42">
      <c r="A1547" s="221"/>
      <c r="B1547" s="221"/>
      <c r="C1547" s="221"/>
      <c r="D1547" s="221"/>
      <c r="E1547" s="221"/>
      <c r="F1547" s="221"/>
      <c r="G1547" s="221"/>
      <c r="H1547" s="221"/>
      <c r="I1547" s="221"/>
      <c r="J1547" s="221"/>
      <c r="K1547" s="221"/>
      <c r="L1547" s="221"/>
      <c r="M1547" s="221"/>
      <c r="N1547" s="243"/>
      <c r="O1547" s="221"/>
      <c r="P1547" s="221"/>
      <c r="Q1547" s="221"/>
      <c r="R1547" s="221"/>
      <c r="S1547" s="221"/>
      <c r="T1547" s="221"/>
      <c r="U1547" s="221"/>
      <c r="V1547" s="221"/>
      <c r="W1547" s="221"/>
      <c r="X1547" s="221"/>
      <c r="Y1547" s="221"/>
      <c r="Z1547" s="221"/>
      <c r="AA1547" s="221"/>
      <c r="AB1547" s="237"/>
      <c r="AC1547" s="221"/>
      <c r="AD1547" s="221"/>
      <c r="AE1547" s="221"/>
      <c r="AF1547" s="221"/>
      <c r="AG1547" s="221"/>
      <c r="AH1547" s="221"/>
      <c r="AI1547" s="221"/>
      <c r="AN1547" s="221"/>
      <c r="AP1547" s="218"/>
    </row>
    <row r="1548" spans="1:42">
      <c r="A1548" s="221"/>
      <c r="B1548" s="221"/>
      <c r="C1548" s="221"/>
      <c r="D1548" s="221"/>
      <c r="E1548" s="221"/>
      <c r="F1548" s="221"/>
      <c r="G1548" s="221"/>
      <c r="H1548" s="221"/>
      <c r="I1548" s="221"/>
      <c r="J1548" s="221"/>
      <c r="K1548" s="221"/>
      <c r="L1548" s="221"/>
      <c r="M1548" s="221"/>
      <c r="N1548" s="243"/>
      <c r="O1548" s="221"/>
      <c r="P1548" s="221"/>
      <c r="Q1548" s="221"/>
      <c r="R1548" s="221"/>
      <c r="S1548" s="221"/>
      <c r="T1548" s="221"/>
      <c r="U1548" s="221"/>
      <c r="V1548" s="221"/>
      <c r="W1548" s="221"/>
      <c r="X1548" s="221"/>
      <c r="Y1548" s="221"/>
      <c r="Z1548" s="221"/>
      <c r="AA1548" s="221"/>
      <c r="AB1548" s="237"/>
      <c r="AC1548" s="221"/>
      <c r="AD1548" s="221"/>
      <c r="AE1548" s="221"/>
      <c r="AF1548" s="221"/>
      <c r="AG1548" s="221"/>
      <c r="AH1548" s="221"/>
      <c r="AI1548" s="221"/>
      <c r="AN1548" s="221"/>
      <c r="AP1548" s="218"/>
    </row>
    <row r="1549" spans="1:42">
      <c r="A1549" s="221"/>
      <c r="B1549" s="221"/>
      <c r="C1549" s="221"/>
      <c r="D1549" s="221"/>
      <c r="E1549" s="221"/>
      <c r="F1549" s="221"/>
      <c r="G1549" s="221"/>
      <c r="H1549" s="221"/>
      <c r="I1549" s="221"/>
      <c r="J1549" s="221"/>
      <c r="K1549" s="221"/>
      <c r="L1549" s="221"/>
      <c r="M1549" s="221"/>
      <c r="N1549" s="243"/>
      <c r="O1549" s="221"/>
      <c r="P1549" s="221"/>
      <c r="Q1549" s="221"/>
      <c r="R1549" s="221"/>
      <c r="S1549" s="221"/>
      <c r="T1549" s="221"/>
      <c r="U1549" s="221"/>
      <c r="V1549" s="221"/>
      <c r="W1549" s="221"/>
      <c r="X1549" s="221"/>
      <c r="Y1549" s="221"/>
      <c r="Z1549" s="221"/>
      <c r="AA1549" s="221"/>
      <c r="AB1549" s="237"/>
      <c r="AC1549" s="221"/>
      <c r="AD1549" s="221"/>
      <c r="AE1549" s="221"/>
      <c r="AF1549" s="221"/>
      <c r="AG1549" s="221"/>
      <c r="AH1549" s="221"/>
      <c r="AI1549" s="221"/>
      <c r="AN1549" s="221"/>
      <c r="AP1549" s="218"/>
    </row>
    <row r="1550" spans="1:42">
      <c r="A1550" s="221"/>
      <c r="B1550" s="221"/>
      <c r="C1550" s="221"/>
      <c r="D1550" s="221"/>
      <c r="E1550" s="221"/>
      <c r="F1550" s="221"/>
      <c r="G1550" s="221"/>
      <c r="H1550" s="221"/>
      <c r="I1550" s="221"/>
      <c r="J1550" s="221"/>
      <c r="K1550" s="221"/>
      <c r="L1550" s="221"/>
      <c r="M1550" s="221"/>
      <c r="N1550" s="243"/>
      <c r="O1550" s="221"/>
      <c r="P1550" s="221"/>
      <c r="Q1550" s="221"/>
      <c r="R1550" s="221"/>
      <c r="S1550" s="221"/>
      <c r="T1550" s="221"/>
      <c r="U1550" s="221"/>
      <c r="V1550" s="221"/>
      <c r="W1550" s="221"/>
      <c r="X1550" s="221"/>
      <c r="Y1550" s="221"/>
      <c r="Z1550" s="221"/>
      <c r="AA1550" s="221"/>
      <c r="AB1550" s="237"/>
      <c r="AC1550" s="221"/>
      <c r="AD1550" s="221"/>
      <c r="AE1550" s="221"/>
      <c r="AF1550" s="221"/>
      <c r="AG1550" s="221"/>
      <c r="AH1550" s="221"/>
      <c r="AI1550" s="221"/>
      <c r="AN1550" s="221"/>
      <c r="AP1550" s="218"/>
    </row>
    <row r="1551" spans="1:42">
      <c r="A1551" s="221"/>
      <c r="B1551" s="221"/>
      <c r="C1551" s="221"/>
      <c r="D1551" s="221"/>
      <c r="E1551" s="221"/>
      <c r="F1551" s="221"/>
      <c r="G1551" s="221"/>
      <c r="H1551" s="221"/>
      <c r="I1551" s="221"/>
      <c r="J1551" s="221"/>
      <c r="K1551" s="221"/>
      <c r="L1551" s="221"/>
      <c r="M1551" s="221"/>
      <c r="N1551" s="243"/>
      <c r="O1551" s="221"/>
      <c r="P1551" s="221"/>
      <c r="Q1551" s="221"/>
      <c r="R1551" s="221"/>
      <c r="S1551" s="221"/>
      <c r="T1551" s="221"/>
      <c r="U1551" s="221"/>
      <c r="V1551" s="221"/>
      <c r="W1551" s="221"/>
      <c r="X1551" s="221"/>
      <c r="Y1551" s="221"/>
      <c r="Z1551" s="221"/>
      <c r="AA1551" s="221"/>
      <c r="AB1551" s="237"/>
      <c r="AC1551" s="221"/>
      <c r="AD1551" s="221"/>
      <c r="AE1551" s="221"/>
      <c r="AF1551" s="221"/>
      <c r="AG1551" s="221"/>
      <c r="AH1551" s="221"/>
      <c r="AI1551" s="221"/>
      <c r="AN1551" s="221"/>
      <c r="AP1551" s="218"/>
    </row>
    <row r="1552" spans="1:42">
      <c r="A1552" s="221"/>
      <c r="B1552" s="221"/>
      <c r="C1552" s="221"/>
      <c r="D1552" s="221"/>
      <c r="E1552" s="221"/>
      <c r="F1552" s="221"/>
      <c r="G1552" s="221"/>
      <c r="H1552" s="221"/>
      <c r="I1552" s="221"/>
      <c r="J1552" s="221"/>
      <c r="K1552" s="221"/>
      <c r="L1552" s="221"/>
      <c r="M1552" s="221"/>
      <c r="N1552" s="243"/>
      <c r="O1552" s="221"/>
      <c r="P1552" s="221"/>
      <c r="Q1552" s="221"/>
      <c r="R1552" s="221"/>
      <c r="S1552" s="221"/>
      <c r="T1552" s="221"/>
      <c r="U1552" s="221"/>
      <c r="V1552" s="221"/>
      <c r="W1552" s="221"/>
      <c r="X1552" s="221"/>
      <c r="Y1552" s="221"/>
      <c r="Z1552" s="221"/>
      <c r="AA1552" s="221"/>
      <c r="AB1552" s="237"/>
      <c r="AC1552" s="221"/>
      <c r="AD1552" s="221"/>
      <c r="AE1552" s="221"/>
      <c r="AF1552" s="221"/>
      <c r="AG1552" s="221"/>
      <c r="AH1552" s="221"/>
      <c r="AI1552" s="221"/>
      <c r="AN1552" s="221"/>
      <c r="AP1552" s="218"/>
    </row>
    <row r="1553" spans="1:42">
      <c r="A1553" s="221"/>
      <c r="B1553" s="221"/>
      <c r="C1553" s="221"/>
      <c r="D1553" s="221"/>
      <c r="E1553" s="221"/>
      <c r="F1553" s="221"/>
      <c r="G1553" s="221"/>
      <c r="H1553" s="221"/>
      <c r="I1553" s="221"/>
      <c r="J1553" s="221"/>
      <c r="K1553" s="221"/>
      <c r="L1553" s="221"/>
      <c r="M1553" s="221"/>
      <c r="N1553" s="243"/>
      <c r="O1553" s="221"/>
      <c r="P1553" s="221"/>
      <c r="Q1553" s="221"/>
      <c r="R1553" s="221"/>
      <c r="S1553" s="221"/>
      <c r="T1553" s="221"/>
      <c r="U1553" s="221"/>
      <c r="V1553" s="221"/>
      <c r="W1553" s="221"/>
      <c r="X1553" s="221"/>
      <c r="Y1553" s="221"/>
      <c r="Z1553" s="221"/>
      <c r="AA1553" s="221"/>
      <c r="AB1553" s="237"/>
      <c r="AC1553" s="221"/>
      <c r="AD1553" s="221"/>
      <c r="AE1553" s="221"/>
      <c r="AF1553" s="221"/>
      <c r="AG1553" s="221"/>
      <c r="AH1553" s="221"/>
      <c r="AI1553" s="221"/>
      <c r="AN1553" s="221"/>
      <c r="AP1553" s="218"/>
    </row>
    <row r="1554" spans="1:42">
      <c r="A1554" s="221"/>
      <c r="B1554" s="221"/>
      <c r="C1554" s="221"/>
      <c r="D1554" s="221"/>
      <c r="E1554" s="221"/>
      <c r="F1554" s="221"/>
      <c r="G1554" s="221"/>
      <c r="H1554" s="221"/>
      <c r="I1554" s="221"/>
      <c r="J1554" s="221"/>
      <c r="K1554" s="221"/>
      <c r="L1554" s="221"/>
      <c r="M1554" s="221"/>
      <c r="N1554" s="243"/>
      <c r="O1554" s="221"/>
      <c r="P1554" s="221"/>
      <c r="Q1554" s="221"/>
      <c r="R1554" s="221"/>
      <c r="S1554" s="221"/>
      <c r="T1554" s="221"/>
      <c r="U1554" s="221"/>
      <c r="V1554" s="221"/>
      <c r="W1554" s="221"/>
      <c r="X1554" s="221"/>
      <c r="Y1554" s="221"/>
      <c r="Z1554" s="221"/>
      <c r="AA1554" s="221"/>
      <c r="AB1554" s="237"/>
      <c r="AC1554" s="221"/>
      <c r="AD1554" s="221"/>
      <c r="AE1554" s="221"/>
      <c r="AF1554" s="221"/>
      <c r="AG1554" s="221"/>
      <c r="AH1554" s="221"/>
      <c r="AI1554" s="221"/>
      <c r="AN1554" s="221"/>
      <c r="AP1554" s="218"/>
    </row>
    <row r="1555" spans="1:42">
      <c r="A1555" s="221"/>
      <c r="B1555" s="221"/>
      <c r="C1555" s="221"/>
      <c r="D1555" s="221"/>
      <c r="E1555" s="221"/>
      <c r="F1555" s="221"/>
      <c r="G1555" s="221"/>
      <c r="H1555" s="221"/>
      <c r="I1555" s="221"/>
      <c r="J1555" s="221"/>
      <c r="K1555" s="221"/>
      <c r="L1555" s="221"/>
      <c r="M1555" s="221"/>
      <c r="N1555" s="243"/>
      <c r="O1555" s="221"/>
      <c r="P1555" s="221"/>
      <c r="Q1555" s="221"/>
      <c r="R1555" s="221"/>
      <c r="S1555" s="221"/>
      <c r="T1555" s="221"/>
      <c r="U1555" s="221"/>
      <c r="V1555" s="221"/>
      <c r="W1555" s="221"/>
      <c r="X1555" s="221"/>
      <c r="Y1555" s="221"/>
      <c r="Z1555" s="221"/>
      <c r="AA1555" s="221"/>
      <c r="AB1555" s="237"/>
      <c r="AC1555" s="221"/>
      <c r="AD1555" s="221"/>
      <c r="AE1555" s="221"/>
      <c r="AF1555" s="221"/>
      <c r="AG1555" s="221"/>
      <c r="AH1555" s="221"/>
      <c r="AI1555" s="221"/>
      <c r="AN1555" s="221"/>
      <c r="AP1555" s="218"/>
    </row>
    <row r="1556" spans="1:42">
      <c r="A1556" s="221"/>
      <c r="B1556" s="221"/>
      <c r="C1556" s="221"/>
      <c r="D1556" s="221"/>
      <c r="E1556" s="221"/>
      <c r="F1556" s="221"/>
      <c r="G1556" s="221"/>
      <c r="H1556" s="221"/>
      <c r="I1556" s="221"/>
      <c r="J1556" s="221"/>
      <c r="K1556" s="221"/>
      <c r="L1556" s="221"/>
      <c r="M1556" s="221"/>
      <c r="N1556" s="243"/>
      <c r="O1556" s="221"/>
      <c r="P1556" s="221"/>
      <c r="Q1556" s="221"/>
      <c r="R1556" s="221"/>
      <c r="S1556" s="221"/>
      <c r="T1556" s="221"/>
      <c r="U1556" s="221"/>
      <c r="V1556" s="221"/>
      <c r="W1556" s="221"/>
      <c r="X1556" s="221"/>
      <c r="Y1556" s="221"/>
      <c r="Z1556" s="221"/>
      <c r="AA1556" s="221"/>
      <c r="AB1556" s="237"/>
      <c r="AC1556" s="221"/>
      <c r="AD1556" s="221"/>
      <c r="AE1556" s="221"/>
      <c r="AF1556" s="221"/>
      <c r="AG1556" s="221"/>
      <c r="AH1556" s="221"/>
      <c r="AI1556" s="221"/>
      <c r="AN1556" s="221"/>
      <c r="AP1556" s="218"/>
    </row>
    <row r="1557" spans="1:42">
      <c r="A1557" s="221"/>
      <c r="B1557" s="221"/>
      <c r="C1557" s="221"/>
      <c r="D1557" s="221"/>
      <c r="E1557" s="221"/>
      <c r="F1557" s="221"/>
      <c r="G1557" s="221"/>
      <c r="H1557" s="221"/>
      <c r="I1557" s="221"/>
      <c r="J1557" s="221"/>
      <c r="K1557" s="221"/>
      <c r="L1557" s="221"/>
      <c r="M1557" s="221"/>
      <c r="N1557" s="243"/>
      <c r="O1557" s="221"/>
      <c r="P1557" s="221"/>
      <c r="Q1557" s="221"/>
      <c r="R1557" s="221"/>
      <c r="S1557" s="221"/>
      <c r="T1557" s="221"/>
      <c r="U1557" s="221"/>
      <c r="V1557" s="221"/>
      <c r="W1557" s="221"/>
      <c r="X1557" s="221"/>
      <c r="Y1557" s="221"/>
      <c r="Z1557" s="221"/>
      <c r="AA1557" s="221"/>
      <c r="AB1557" s="237"/>
      <c r="AC1557" s="221"/>
      <c r="AD1557" s="221"/>
      <c r="AE1557" s="221"/>
      <c r="AF1557" s="221"/>
      <c r="AG1557" s="221"/>
      <c r="AH1557" s="221"/>
      <c r="AI1557" s="221"/>
      <c r="AN1557" s="221"/>
      <c r="AP1557" s="218"/>
    </row>
    <row r="1558" spans="1:42">
      <c r="A1558" s="221"/>
      <c r="B1558" s="221"/>
      <c r="C1558" s="221"/>
      <c r="D1558" s="221"/>
      <c r="E1558" s="221"/>
      <c r="F1558" s="221"/>
      <c r="G1558" s="221"/>
      <c r="H1558" s="221"/>
      <c r="I1558" s="221"/>
      <c r="J1558" s="221"/>
      <c r="K1558" s="221"/>
      <c r="L1558" s="221"/>
      <c r="M1558" s="221"/>
      <c r="N1558" s="243"/>
      <c r="O1558" s="221"/>
      <c r="P1558" s="221"/>
      <c r="Q1558" s="221"/>
      <c r="R1558" s="221"/>
      <c r="S1558" s="221"/>
      <c r="T1558" s="221"/>
      <c r="U1558" s="221"/>
      <c r="V1558" s="221"/>
      <c r="W1558" s="221"/>
      <c r="X1558" s="221"/>
      <c r="Y1558" s="221"/>
      <c r="Z1558" s="221"/>
      <c r="AA1558" s="221"/>
      <c r="AB1558" s="237"/>
      <c r="AC1558" s="221"/>
      <c r="AD1558" s="221"/>
      <c r="AE1558" s="221"/>
      <c r="AF1558" s="221"/>
      <c r="AG1558" s="221"/>
      <c r="AH1558" s="221"/>
      <c r="AI1558" s="221"/>
      <c r="AN1558" s="221"/>
      <c r="AP1558" s="218"/>
    </row>
    <row r="1559" spans="1:42">
      <c r="A1559" s="221"/>
      <c r="B1559" s="221"/>
      <c r="C1559" s="221"/>
      <c r="D1559" s="221"/>
      <c r="E1559" s="221"/>
      <c r="F1559" s="221"/>
      <c r="G1559" s="221"/>
      <c r="H1559" s="221"/>
      <c r="I1559" s="221"/>
      <c r="J1559" s="221"/>
      <c r="K1559" s="221"/>
      <c r="L1559" s="221"/>
      <c r="M1559" s="221"/>
      <c r="N1559" s="243"/>
      <c r="O1559" s="221"/>
      <c r="P1559" s="221"/>
      <c r="Q1559" s="221"/>
      <c r="R1559" s="221"/>
      <c r="S1559" s="221"/>
      <c r="T1559" s="221"/>
      <c r="U1559" s="221"/>
      <c r="V1559" s="221"/>
      <c r="W1559" s="221"/>
      <c r="X1559" s="221"/>
      <c r="Y1559" s="221"/>
      <c r="Z1559" s="221"/>
      <c r="AA1559" s="221"/>
      <c r="AB1559" s="237"/>
      <c r="AC1559" s="221"/>
      <c r="AD1559" s="221"/>
      <c r="AE1559" s="221"/>
      <c r="AF1559" s="221"/>
      <c r="AG1559" s="221"/>
      <c r="AH1559" s="221"/>
      <c r="AI1559" s="221"/>
      <c r="AN1559" s="221"/>
      <c r="AP1559" s="218"/>
    </row>
    <row r="1560" spans="1:42">
      <c r="A1560" s="221"/>
      <c r="B1560" s="221"/>
      <c r="C1560" s="221"/>
      <c r="D1560" s="221"/>
      <c r="E1560" s="221"/>
      <c r="F1560" s="221"/>
      <c r="G1560" s="221"/>
      <c r="H1560" s="221"/>
      <c r="I1560" s="221"/>
      <c r="J1560" s="221"/>
      <c r="K1560" s="221"/>
      <c r="L1560" s="221"/>
      <c r="M1560" s="221"/>
      <c r="N1560" s="243"/>
      <c r="O1560" s="221"/>
      <c r="P1560" s="221"/>
      <c r="Q1560" s="221"/>
      <c r="R1560" s="221"/>
      <c r="S1560" s="221"/>
      <c r="T1560" s="221"/>
      <c r="U1560" s="221"/>
      <c r="V1560" s="221"/>
      <c r="W1560" s="221"/>
      <c r="X1560" s="221"/>
      <c r="Y1560" s="221"/>
      <c r="Z1560" s="221"/>
      <c r="AA1560" s="221"/>
      <c r="AB1560" s="237"/>
      <c r="AC1560" s="221"/>
      <c r="AD1560" s="221"/>
      <c r="AE1560" s="221"/>
      <c r="AF1560" s="221"/>
      <c r="AG1560" s="221"/>
      <c r="AH1560" s="221"/>
      <c r="AI1560" s="221"/>
      <c r="AN1560" s="221"/>
      <c r="AP1560" s="218"/>
    </row>
    <row r="1561" spans="1:42">
      <c r="A1561" s="221"/>
      <c r="B1561" s="221"/>
      <c r="C1561" s="221"/>
      <c r="D1561" s="221"/>
      <c r="E1561" s="221"/>
      <c r="F1561" s="221"/>
      <c r="G1561" s="221"/>
      <c r="H1561" s="221"/>
      <c r="I1561" s="221"/>
      <c r="J1561" s="221"/>
      <c r="K1561" s="221"/>
      <c r="L1561" s="221"/>
      <c r="M1561" s="221"/>
      <c r="N1561" s="243"/>
      <c r="O1561" s="221"/>
      <c r="P1561" s="221"/>
      <c r="Q1561" s="221"/>
      <c r="R1561" s="221"/>
      <c r="S1561" s="221"/>
      <c r="T1561" s="221"/>
      <c r="U1561" s="221"/>
      <c r="V1561" s="221"/>
      <c r="W1561" s="221"/>
      <c r="X1561" s="221"/>
      <c r="Y1561" s="221"/>
      <c r="Z1561" s="221"/>
      <c r="AA1561" s="221"/>
      <c r="AB1561" s="237"/>
      <c r="AC1561" s="221"/>
      <c r="AD1561" s="221"/>
      <c r="AE1561" s="221"/>
      <c r="AF1561" s="221"/>
      <c r="AG1561" s="221"/>
      <c r="AH1561" s="221"/>
      <c r="AI1561" s="221"/>
      <c r="AN1561" s="221"/>
      <c r="AP1561" s="218"/>
    </row>
    <row r="1562" spans="1:42">
      <c r="A1562" s="221"/>
      <c r="B1562" s="221"/>
      <c r="C1562" s="221"/>
      <c r="D1562" s="221"/>
      <c r="E1562" s="221"/>
      <c r="F1562" s="221"/>
      <c r="G1562" s="221"/>
      <c r="H1562" s="221"/>
      <c r="I1562" s="221"/>
      <c r="J1562" s="221"/>
      <c r="K1562" s="221"/>
      <c r="L1562" s="221"/>
      <c r="M1562" s="221"/>
      <c r="N1562" s="243"/>
      <c r="O1562" s="221"/>
      <c r="P1562" s="221"/>
      <c r="Q1562" s="221"/>
      <c r="R1562" s="221"/>
      <c r="S1562" s="221"/>
      <c r="T1562" s="221"/>
      <c r="U1562" s="221"/>
      <c r="V1562" s="221"/>
      <c r="W1562" s="221"/>
      <c r="X1562" s="221"/>
      <c r="Y1562" s="221"/>
      <c r="Z1562" s="221"/>
      <c r="AA1562" s="221"/>
      <c r="AB1562" s="237"/>
      <c r="AC1562" s="221"/>
      <c r="AD1562" s="221"/>
      <c r="AE1562" s="221"/>
      <c r="AF1562" s="221"/>
      <c r="AG1562" s="221"/>
      <c r="AH1562" s="221"/>
      <c r="AI1562" s="221"/>
      <c r="AN1562" s="221"/>
      <c r="AP1562" s="218"/>
    </row>
    <row r="1563" spans="1:42">
      <c r="A1563" s="221"/>
      <c r="B1563" s="221"/>
      <c r="C1563" s="221"/>
      <c r="D1563" s="221"/>
      <c r="E1563" s="221"/>
      <c r="F1563" s="221"/>
      <c r="G1563" s="221"/>
      <c r="H1563" s="221"/>
      <c r="I1563" s="221"/>
      <c r="J1563" s="221"/>
      <c r="K1563" s="221"/>
      <c r="L1563" s="221"/>
      <c r="M1563" s="221"/>
      <c r="N1563" s="243"/>
      <c r="O1563" s="221"/>
      <c r="P1563" s="221"/>
      <c r="Q1563" s="221"/>
      <c r="R1563" s="221"/>
      <c r="S1563" s="221"/>
      <c r="T1563" s="221"/>
      <c r="U1563" s="221"/>
      <c r="V1563" s="221"/>
      <c r="W1563" s="221"/>
      <c r="X1563" s="221"/>
      <c r="Y1563" s="221"/>
      <c r="Z1563" s="221"/>
      <c r="AA1563" s="221"/>
      <c r="AB1563" s="237"/>
      <c r="AC1563" s="221"/>
      <c r="AD1563" s="221"/>
      <c r="AE1563" s="221"/>
      <c r="AF1563" s="221"/>
      <c r="AG1563" s="221"/>
      <c r="AH1563" s="221"/>
      <c r="AI1563" s="221"/>
      <c r="AN1563" s="221"/>
      <c r="AP1563" s="218"/>
    </row>
    <row r="1564" spans="1:42">
      <c r="A1564" s="221"/>
      <c r="B1564" s="221"/>
      <c r="C1564" s="221"/>
      <c r="D1564" s="221"/>
      <c r="E1564" s="221"/>
      <c r="F1564" s="221"/>
      <c r="G1564" s="221"/>
      <c r="H1564" s="221"/>
      <c r="I1564" s="221"/>
      <c r="J1564" s="221"/>
      <c r="K1564" s="221"/>
      <c r="L1564" s="221"/>
      <c r="M1564" s="221"/>
      <c r="N1564" s="243"/>
      <c r="O1564" s="221"/>
      <c r="P1564" s="221"/>
      <c r="Q1564" s="221"/>
      <c r="R1564" s="221"/>
      <c r="S1564" s="221"/>
      <c r="T1564" s="221"/>
      <c r="U1564" s="221"/>
      <c r="V1564" s="221"/>
      <c r="W1564" s="221"/>
      <c r="X1564" s="221"/>
      <c r="Y1564" s="221"/>
      <c r="Z1564" s="221"/>
      <c r="AA1564" s="221"/>
      <c r="AB1564" s="237"/>
      <c r="AC1564" s="221"/>
      <c r="AD1564" s="221"/>
      <c r="AE1564" s="221"/>
      <c r="AF1564" s="221"/>
      <c r="AG1564" s="221"/>
      <c r="AH1564" s="221"/>
      <c r="AI1564" s="221"/>
      <c r="AN1564" s="221"/>
      <c r="AP1564" s="218"/>
    </row>
    <row r="1565" spans="1:42">
      <c r="A1565" s="221"/>
      <c r="B1565" s="221"/>
      <c r="C1565" s="221"/>
      <c r="D1565" s="221"/>
      <c r="E1565" s="221"/>
      <c r="F1565" s="221"/>
      <c r="G1565" s="221"/>
      <c r="H1565" s="221"/>
      <c r="I1565" s="221"/>
      <c r="J1565" s="221"/>
      <c r="K1565" s="221"/>
      <c r="L1565" s="221"/>
      <c r="M1565" s="221"/>
      <c r="N1565" s="243"/>
      <c r="O1565" s="221"/>
      <c r="P1565" s="221"/>
      <c r="Q1565" s="221"/>
      <c r="R1565" s="221"/>
      <c r="S1565" s="221"/>
      <c r="T1565" s="221"/>
      <c r="U1565" s="221"/>
      <c r="V1565" s="221"/>
      <c r="W1565" s="221"/>
      <c r="X1565" s="221"/>
      <c r="Y1565" s="221"/>
      <c r="Z1565" s="221"/>
      <c r="AA1565" s="221"/>
      <c r="AB1565" s="237"/>
      <c r="AC1565" s="221"/>
      <c r="AD1565" s="221"/>
      <c r="AE1565" s="221"/>
      <c r="AF1565" s="221"/>
      <c r="AG1565" s="221"/>
      <c r="AH1565" s="221"/>
      <c r="AI1565" s="221"/>
      <c r="AN1565" s="221"/>
      <c r="AP1565" s="218"/>
    </row>
    <row r="1566" spans="1:42">
      <c r="A1566" s="221"/>
      <c r="B1566" s="221"/>
      <c r="C1566" s="221"/>
      <c r="D1566" s="221"/>
      <c r="E1566" s="221"/>
      <c r="F1566" s="221"/>
      <c r="G1566" s="221"/>
      <c r="H1566" s="221"/>
      <c r="I1566" s="221"/>
      <c r="J1566" s="221"/>
      <c r="K1566" s="221"/>
      <c r="L1566" s="221"/>
      <c r="M1566" s="221"/>
      <c r="N1566" s="243"/>
      <c r="O1566" s="221"/>
      <c r="P1566" s="221"/>
      <c r="Q1566" s="221"/>
      <c r="R1566" s="221"/>
      <c r="S1566" s="221"/>
      <c r="T1566" s="221"/>
      <c r="U1566" s="221"/>
      <c r="V1566" s="221"/>
      <c r="W1566" s="221"/>
      <c r="X1566" s="221"/>
      <c r="Y1566" s="221"/>
      <c r="Z1566" s="221"/>
      <c r="AA1566" s="221"/>
      <c r="AB1566" s="237"/>
      <c r="AC1566" s="221"/>
      <c r="AD1566" s="221"/>
      <c r="AE1566" s="221"/>
      <c r="AF1566" s="221"/>
      <c r="AG1566" s="221"/>
      <c r="AH1566" s="221"/>
      <c r="AI1566" s="221"/>
      <c r="AN1566" s="221"/>
      <c r="AP1566" s="218"/>
    </row>
    <row r="1567" spans="1:42">
      <c r="A1567" s="221"/>
      <c r="B1567" s="221"/>
      <c r="C1567" s="221"/>
      <c r="D1567" s="221"/>
      <c r="E1567" s="221"/>
      <c r="F1567" s="221"/>
      <c r="G1567" s="221"/>
      <c r="H1567" s="221"/>
      <c r="I1567" s="221"/>
      <c r="J1567" s="221"/>
      <c r="K1567" s="221"/>
      <c r="L1567" s="221"/>
      <c r="M1567" s="221"/>
      <c r="N1567" s="243"/>
      <c r="O1567" s="221"/>
      <c r="P1567" s="221"/>
      <c r="Q1567" s="221"/>
      <c r="R1567" s="221"/>
      <c r="S1567" s="221"/>
      <c r="T1567" s="221"/>
      <c r="U1567" s="221"/>
      <c r="V1567" s="221"/>
      <c r="W1567" s="221"/>
      <c r="X1567" s="221"/>
      <c r="Y1567" s="221"/>
      <c r="Z1567" s="221"/>
      <c r="AA1567" s="221"/>
      <c r="AB1567" s="237"/>
      <c r="AC1567" s="221"/>
      <c r="AD1567" s="221"/>
      <c r="AE1567" s="221"/>
      <c r="AF1567" s="221"/>
      <c r="AG1567" s="221"/>
      <c r="AH1567" s="221"/>
      <c r="AI1567" s="221"/>
      <c r="AN1567" s="221"/>
      <c r="AP1567" s="218"/>
    </row>
    <row r="1568" spans="1:42">
      <c r="A1568" s="221"/>
      <c r="B1568" s="221"/>
      <c r="C1568" s="221"/>
      <c r="D1568" s="221"/>
      <c r="E1568" s="221"/>
      <c r="F1568" s="221"/>
      <c r="G1568" s="221"/>
      <c r="H1568" s="221"/>
      <c r="I1568" s="221"/>
      <c r="J1568" s="221"/>
      <c r="K1568" s="221"/>
      <c r="L1568" s="221"/>
      <c r="M1568" s="221"/>
      <c r="N1568" s="243"/>
      <c r="O1568" s="221"/>
      <c r="P1568" s="221"/>
      <c r="Q1568" s="221"/>
      <c r="R1568" s="221"/>
      <c r="S1568" s="221"/>
      <c r="T1568" s="221"/>
      <c r="U1568" s="221"/>
      <c r="V1568" s="221"/>
      <c r="W1568" s="221"/>
      <c r="X1568" s="221"/>
      <c r="Y1568" s="221"/>
      <c r="Z1568" s="221"/>
      <c r="AA1568" s="221"/>
      <c r="AB1568" s="237"/>
      <c r="AC1568" s="221"/>
      <c r="AD1568" s="221"/>
      <c r="AE1568" s="221"/>
      <c r="AF1568" s="221"/>
      <c r="AG1568" s="221"/>
      <c r="AH1568" s="221"/>
      <c r="AI1568" s="221"/>
      <c r="AN1568" s="221"/>
      <c r="AP1568" s="218"/>
    </row>
    <row r="1569" spans="1:42">
      <c r="A1569" s="221"/>
      <c r="B1569" s="221"/>
      <c r="C1569" s="221"/>
      <c r="D1569" s="221"/>
      <c r="E1569" s="221"/>
      <c r="F1569" s="221"/>
      <c r="G1569" s="221"/>
      <c r="H1569" s="221"/>
      <c r="I1569" s="221"/>
      <c r="J1569" s="221"/>
      <c r="K1569" s="221"/>
      <c r="L1569" s="221"/>
      <c r="M1569" s="221"/>
      <c r="N1569" s="243"/>
      <c r="O1569" s="221"/>
      <c r="P1569" s="221"/>
      <c r="Q1569" s="221"/>
      <c r="R1569" s="221"/>
      <c r="S1569" s="221"/>
      <c r="T1569" s="221"/>
      <c r="U1569" s="221"/>
      <c r="V1569" s="221"/>
      <c r="W1569" s="221"/>
      <c r="X1569" s="221"/>
      <c r="Y1569" s="221"/>
      <c r="Z1569" s="221"/>
      <c r="AA1569" s="221"/>
      <c r="AB1569" s="237"/>
      <c r="AC1569" s="221"/>
      <c r="AD1569" s="221"/>
      <c r="AE1569" s="221"/>
      <c r="AF1569" s="221"/>
      <c r="AG1569" s="221"/>
      <c r="AH1569" s="221"/>
      <c r="AI1569" s="221"/>
      <c r="AN1569" s="221"/>
      <c r="AP1569" s="218"/>
    </row>
    <row r="1570" spans="1:42">
      <c r="A1570" s="221"/>
      <c r="B1570" s="221"/>
      <c r="C1570" s="221"/>
      <c r="D1570" s="221"/>
      <c r="E1570" s="221"/>
      <c r="F1570" s="221"/>
      <c r="G1570" s="221"/>
      <c r="H1570" s="221"/>
      <c r="I1570" s="221"/>
      <c r="J1570" s="221"/>
      <c r="K1570" s="221"/>
      <c r="L1570" s="221"/>
      <c r="M1570" s="221"/>
      <c r="N1570" s="243"/>
      <c r="O1570" s="221"/>
      <c r="P1570" s="221"/>
      <c r="Q1570" s="221"/>
      <c r="R1570" s="221"/>
      <c r="S1570" s="221"/>
      <c r="T1570" s="221"/>
      <c r="U1570" s="221"/>
      <c r="V1570" s="221"/>
      <c r="W1570" s="221"/>
      <c r="X1570" s="221"/>
      <c r="Y1570" s="221"/>
      <c r="Z1570" s="221"/>
      <c r="AA1570" s="221"/>
      <c r="AB1570" s="237"/>
      <c r="AC1570" s="221"/>
      <c r="AD1570" s="221"/>
      <c r="AE1570" s="221"/>
      <c r="AF1570" s="221"/>
      <c r="AG1570" s="221"/>
      <c r="AH1570" s="221"/>
      <c r="AI1570" s="221"/>
      <c r="AN1570" s="221"/>
      <c r="AP1570" s="218"/>
    </row>
    <row r="1571" spans="1:42">
      <c r="A1571" s="221"/>
      <c r="B1571" s="221"/>
      <c r="C1571" s="221"/>
      <c r="D1571" s="221"/>
      <c r="E1571" s="221"/>
      <c r="F1571" s="221"/>
      <c r="G1571" s="221"/>
      <c r="H1571" s="221"/>
      <c r="I1571" s="221"/>
      <c r="J1571" s="221"/>
      <c r="K1571" s="221"/>
      <c r="L1571" s="221"/>
      <c r="M1571" s="221"/>
      <c r="N1571" s="243"/>
      <c r="O1571" s="221"/>
      <c r="P1571" s="221"/>
      <c r="Q1571" s="221"/>
      <c r="R1571" s="221"/>
      <c r="S1571" s="221"/>
      <c r="T1571" s="221"/>
      <c r="U1571" s="221"/>
      <c r="V1571" s="221"/>
      <c r="W1571" s="221"/>
      <c r="X1571" s="221"/>
      <c r="Y1571" s="221"/>
      <c r="Z1571" s="221"/>
      <c r="AA1571" s="221"/>
      <c r="AB1571" s="237"/>
      <c r="AC1571" s="221"/>
      <c r="AD1571" s="221"/>
      <c r="AE1571" s="221"/>
      <c r="AF1571" s="221"/>
      <c r="AG1571" s="221"/>
      <c r="AH1571" s="221"/>
      <c r="AI1571" s="221"/>
      <c r="AN1571" s="221"/>
      <c r="AP1571" s="218"/>
    </row>
    <row r="1572" spans="1:42">
      <c r="A1572" s="221"/>
      <c r="B1572" s="221"/>
      <c r="C1572" s="221"/>
      <c r="D1572" s="221"/>
      <c r="E1572" s="221"/>
      <c r="F1572" s="221"/>
      <c r="G1572" s="221"/>
      <c r="H1572" s="221"/>
      <c r="I1572" s="221"/>
      <c r="J1572" s="221"/>
      <c r="K1572" s="221"/>
      <c r="L1572" s="221"/>
      <c r="M1572" s="221"/>
      <c r="N1572" s="243"/>
      <c r="O1572" s="221"/>
      <c r="P1572" s="221"/>
      <c r="Q1572" s="221"/>
      <c r="R1572" s="221"/>
      <c r="S1572" s="221"/>
      <c r="T1572" s="221"/>
      <c r="U1572" s="221"/>
      <c r="V1572" s="221"/>
      <c r="W1572" s="221"/>
      <c r="X1572" s="221"/>
      <c r="Y1572" s="221"/>
      <c r="Z1572" s="221"/>
      <c r="AA1572" s="221"/>
      <c r="AB1572" s="237"/>
      <c r="AC1572" s="221"/>
      <c r="AD1572" s="221"/>
      <c r="AE1572" s="221"/>
      <c r="AF1572" s="221"/>
      <c r="AG1572" s="221"/>
      <c r="AH1572" s="221"/>
      <c r="AI1572" s="221"/>
      <c r="AN1572" s="221"/>
      <c r="AP1572" s="218"/>
    </row>
    <row r="1573" spans="1:42">
      <c r="A1573" s="221"/>
      <c r="B1573" s="221"/>
      <c r="C1573" s="221"/>
      <c r="D1573" s="221"/>
      <c r="E1573" s="221"/>
      <c r="F1573" s="221"/>
      <c r="G1573" s="221"/>
      <c r="H1573" s="221"/>
      <c r="I1573" s="221"/>
      <c r="J1573" s="221"/>
      <c r="K1573" s="221"/>
      <c r="L1573" s="221"/>
      <c r="M1573" s="221"/>
      <c r="N1573" s="243"/>
      <c r="O1573" s="221"/>
      <c r="P1573" s="221"/>
      <c r="Q1573" s="221"/>
      <c r="R1573" s="221"/>
      <c r="S1573" s="221"/>
      <c r="T1573" s="221"/>
      <c r="U1573" s="221"/>
      <c r="V1573" s="221"/>
      <c r="W1573" s="221"/>
      <c r="X1573" s="221"/>
      <c r="Y1573" s="221"/>
      <c r="Z1573" s="221"/>
      <c r="AA1573" s="221"/>
      <c r="AB1573" s="237"/>
      <c r="AC1573" s="221"/>
      <c r="AD1573" s="221"/>
      <c r="AE1573" s="221"/>
      <c r="AF1573" s="221"/>
      <c r="AG1573" s="221"/>
      <c r="AH1573" s="221"/>
      <c r="AI1573" s="221"/>
      <c r="AN1573" s="221"/>
      <c r="AP1573" s="218"/>
    </row>
    <row r="1574" spans="1:42">
      <c r="A1574" s="221"/>
      <c r="B1574" s="221"/>
      <c r="C1574" s="221"/>
      <c r="D1574" s="221"/>
      <c r="E1574" s="221"/>
      <c r="F1574" s="221"/>
      <c r="G1574" s="221"/>
      <c r="H1574" s="221"/>
      <c r="I1574" s="221"/>
      <c r="J1574" s="221"/>
      <c r="K1574" s="221"/>
      <c r="L1574" s="221"/>
      <c r="M1574" s="221"/>
      <c r="N1574" s="243"/>
      <c r="O1574" s="221"/>
      <c r="P1574" s="221"/>
      <c r="Q1574" s="221"/>
      <c r="R1574" s="221"/>
      <c r="S1574" s="221"/>
      <c r="T1574" s="221"/>
      <c r="U1574" s="221"/>
      <c r="V1574" s="221"/>
      <c r="W1574" s="221"/>
      <c r="X1574" s="221"/>
      <c r="Y1574" s="221"/>
      <c r="Z1574" s="221"/>
      <c r="AA1574" s="221"/>
      <c r="AB1574" s="237"/>
      <c r="AC1574" s="221"/>
      <c r="AD1574" s="221"/>
      <c r="AE1574" s="221"/>
      <c r="AF1574" s="221"/>
      <c r="AG1574" s="221"/>
      <c r="AH1574" s="221"/>
      <c r="AI1574" s="221"/>
      <c r="AN1574" s="221"/>
      <c r="AP1574" s="218"/>
    </row>
    <row r="1575" spans="1:42">
      <c r="A1575" s="221"/>
      <c r="B1575" s="221"/>
      <c r="C1575" s="221"/>
      <c r="D1575" s="221"/>
      <c r="E1575" s="221"/>
      <c r="F1575" s="221"/>
      <c r="G1575" s="221"/>
      <c r="H1575" s="221"/>
      <c r="I1575" s="221"/>
      <c r="J1575" s="221"/>
      <c r="K1575" s="221"/>
      <c r="L1575" s="221"/>
      <c r="M1575" s="221"/>
      <c r="N1575" s="243"/>
      <c r="O1575" s="221"/>
      <c r="P1575" s="221"/>
      <c r="Q1575" s="221"/>
      <c r="R1575" s="221"/>
      <c r="S1575" s="221"/>
      <c r="T1575" s="221"/>
      <c r="U1575" s="221"/>
      <c r="V1575" s="221"/>
      <c r="W1575" s="221"/>
      <c r="X1575" s="221"/>
      <c r="Y1575" s="221"/>
      <c r="Z1575" s="221"/>
      <c r="AA1575" s="221"/>
      <c r="AB1575" s="237"/>
      <c r="AC1575" s="221"/>
      <c r="AD1575" s="221"/>
      <c r="AE1575" s="221"/>
      <c r="AF1575" s="221"/>
      <c r="AG1575" s="221"/>
      <c r="AH1575" s="221"/>
      <c r="AI1575" s="221"/>
      <c r="AN1575" s="221"/>
      <c r="AP1575" s="218"/>
    </row>
    <row r="1576" spans="1:42">
      <c r="A1576" s="221"/>
      <c r="B1576" s="221"/>
      <c r="C1576" s="221"/>
      <c r="D1576" s="221"/>
      <c r="E1576" s="221"/>
      <c r="F1576" s="221"/>
      <c r="G1576" s="221"/>
      <c r="H1576" s="221"/>
      <c r="I1576" s="221"/>
      <c r="J1576" s="221"/>
      <c r="K1576" s="221"/>
      <c r="L1576" s="221"/>
      <c r="M1576" s="221"/>
      <c r="N1576" s="243"/>
      <c r="O1576" s="221"/>
      <c r="P1576" s="221"/>
      <c r="Q1576" s="221"/>
      <c r="R1576" s="221"/>
      <c r="S1576" s="221"/>
      <c r="T1576" s="221"/>
      <c r="U1576" s="221"/>
      <c r="V1576" s="221"/>
      <c r="W1576" s="221"/>
      <c r="X1576" s="221"/>
      <c r="Y1576" s="221"/>
      <c r="Z1576" s="221"/>
      <c r="AA1576" s="221"/>
      <c r="AB1576" s="237"/>
      <c r="AC1576" s="221"/>
      <c r="AD1576" s="221"/>
      <c r="AE1576" s="221"/>
      <c r="AF1576" s="221"/>
      <c r="AG1576" s="221"/>
      <c r="AH1576" s="221"/>
      <c r="AI1576" s="221"/>
      <c r="AN1576" s="221"/>
      <c r="AP1576" s="218"/>
    </row>
    <row r="1577" spans="1:42">
      <c r="A1577" s="221"/>
      <c r="B1577" s="221"/>
      <c r="C1577" s="221"/>
      <c r="D1577" s="221"/>
      <c r="E1577" s="221"/>
      <c r="F1577" s="221"/>
      <c r="G1577" s="221"/>
      <c r="H1577" s="221"/>
      <c r="I1577" s="221"/>
      <c r="J1577" s="221"/>
      <c r="K1577" s="221"/>
      <c r="L1577" s="221"/>
      <c r="M1577" s="221"/>
      <c r="N1577" s="243"/>
      <c r="O1577" s="221"/>
      <c r="P1577" s="221"/>
      <c r="Q1577" s="221"/>
      <c r="R1577" s="221"/>
      <c r="S1577" s="221"/>
      <c r="T1577" s="221"/>
      <c r="U1577" s="221"/>
      <c r="V1577" s="221"/>
      <c r="W1577" s="221"/>
      <c r="X1577" s="221"/>
      <c r="Y1577" s="221"/>
      <c r="Z1577" s="221"/>
      <c r="AA1577" s="221"/>
      <c r="AB1577" s="237"/>
      <c r="AC1577" s="221"/>
      <c r="AD1577" s="221"/>
      <c r="AE1577" s="221"/>
      <c r="AF1577" s="221"/>
      <c r="AG1577" s="221"/>
      <c r="AH1577" s="221"/>
      <c r="AI1577" s="221"/>
      <c r="AN1577" s="221"/>
      <c r="AP1577" s="218"/>
    </row>
    <row r="1578" spans="1:42">
      <c r="A1578" s="221"/>
      <c r="B1578" s="221"/>
      <c r="C1578" s="221"/>
      <c r="D1578" s="221"/>
      <c r="E1578" s="221"/>
      <c r="F1578" s="221"/>
      <c r="G1578" s="221"/>
      <c r="H1578" s="221"/>
      <c r="I1578" s="221"/>
      <c r="J1578" s="221"/>
      <c r="K1578" s="221"/>
      <c r="L1578" s="221"/>
      <c r="M1578" s="221"/>
      <c r="N1578" s="243"/>
      <c r="O1578" s="221"/>
      <c r="P1578" s="221"/>
      <c r="Q1578" s="221"/>
      <c r="R1578" s="221"/>
      <c r="S1578" s="221"/>
      <c r="T1578" s="221"/>
      <c r="U1578" s="221"/>
      <c r="V1578" s="221"/>
      <c r="W1578" s="221"/>
      <c r="X1578" s="221"/>
      <c r="Y1578" s="221"/>
      <c r="Z1578" s="221"/>
      <c r="AA1578" s="221"/>
      <c r="AB1578" s="237"/>
      <c r="AC1578" s="221"/>
      <c r="AD1578" s="221"/>
      <c r="AE1578" s="221"/>
      <c r="AF1578" s="221"/>
      <c r="AG1578" s="221"/>
      <c r="AH1578" s="221"/>
      <c r="AI1578" s="221"/>
      <c r="AN1578" s="221"/>
      <c r="AP1578" s="218"/>
    </row>
    <row r="1579" spans="1:42">
      <c r="A1579" s="221"/>
      <c r="B1579" s="221"/>
      <c r="C1579" s="221"/>
      <c r="D1579" s="221"/>
      <c r="E1579" s="221"/>
      <c r="F1579" s="221"/>
      <c r="G1579" s="221"/>
      <c r="H1579" s="221"/>
      <c r="I1579" s="221"/>
      <c r="J1579" s="221"/>
      <c r="K1579" s="221"/>
      <c r="L1579" s="221"/>
      <c r="M1579" s="221"/>
      <c r="N1579" s="243"/>
      <c r="O1579" s="221"/>
      <c r="P1579" s="221"/>
      <c r="Q1579" s="221"/>
      <c r="R1579" s="221"/>
      <c r="S1579" s="221"/>
      <c r="T1579" s="221"/>
      <c r="U1579" s="221"/>
      <c r="V1579" s="221"/>
      <c r="W1579" s="221"/>
      <c r="X1579" s="221"/>
      <c r="Y1579" s="221"/>
      <c r="Z1579" s="221"/>
      <c r="AA1579" s="221"/>
      <c r="AB1579" s="237"/>
      <c r="AC1579" s="221"/>
      <c r="AD1579" s="221"/>
      <c r="AE1579" s="221"/>
      <c r="AF1579" s="221"/>
      <c r="AG1579" s="221"/>
      <c r="AH1579" s="221"/>
      <c r="AI1579" s="221"/>
      <c r="AN1579" s="221"/>
      <c r="AP1579" s="218"/>
    </row>
    <row r="1580" spans="1:42">
      <c r="A1580" s="221"/>
      <c r="B1580" s="221"/>
      <c r="C1580" s="221"/>
      <c r="D1580" s="221"/>
      <c r="E1580" s="221"/>
      <c r="F1580" s="221"/>
      <c r="G1580" s="221"/>
      <c r="H1580" s="221"/>
      <c r="I1580" s="221"/>
      <c r="J1580" s="221"/>
      <c r="K1580" s="221"/>
      <c r="L1580" s="221"/>
      <c r="M1580" s="221"/>
      <c r="N1580" s="243"/>
      <c r="O1580" s="221"/>
      <c r="P1580" s="221"/>
      <c r="Q1580" s="221"/>
      <c r="R1580" s="221"/>
      <c r="S1580" s="221"/>
      <c r="T1580" s="221"/>
      <c r="U1580" s="221"/>
      <c r="V1580" s="221"/>
      <c r="W1580" s="221"/>
      <c r="X1580" s="221"/>
      <c r="Y1580" s="221"/>
      <c r="Z1580" s="221"/>
      <c r="AA1580" s="221"/>
      <c r="AB1580" s="237"/>
      <c r="AC1580" s="221"/>
      <c r="AD1580" s="221"/>
      <c r="AE1580" s="221"/>
      <c r="AF1580" s="221"/>
      <c r="AG1580" s="221"/>
      <c r="AH1580" s="221"/>
      <c r="AI1580" s="221"/>
      <c r="AN1580" s="221"/>
      <c r="AP1580" s="218"/>
    </row>
    <row r="1581" spans="1:42">
      <c r="A1581" s="221"/>
      <c r="B1581" s="221"/>
      <c r="C1581" s="221"/>
      <c r="D1581" s="221"/>
      <c r="E1581" s="221"/>
      <c r="F1581" s="221"/>
      <c r="G1581" s="221"/>
      <c r="H1581" s="221"/>
      <c r="I1581" s="221"/>
      <c r="J1581" s="221"/>
      <c r="K1581" s="221"/>
      <c r="L1581" s="221"/>
      <c r="M1581" s="221"/>
      <c r="N1581" s="243"/>
      <c r="O1581" s="221"/>
      <c r="P1581" s="221"/>
      <c r="Q1581" s="221"/>
      <c r="R1581" s="221"/>
      <c r="S1581" s="221"/>
      <c r="T1581" s="221"/>
      <c r="U1581" s="221"/>
      <c r="V1581" s="221"/>
      <c r="W1581" s="221"/>
      <c r="X1581" s="221"/>
      <c r="Y1581" s="221"/>
      <c r="Z1581" s="221"/>
      <c r="AA1581" s="221"/>
      <c r="AB1581" s="237"/>
      <c r="AC1581" s="221"/>
      <c r="AD1581" s="221"/>
      <c r="AE1581" s="221"/>
      <c r="AF1581" s="221"/>
      <c r="AG1581" s="221"/>
      <c r="AH1581" s="221"/>
      <c r="AI1581" s="221"/>
      <c r="AN1581" s="221"/>
      <c r="AP1581" s="218"/>
    </row>
    <row r="1582" spans="1:42">
      <c r="A1582" s="221"/>
      <c r="B1582" s="221"/>
      <c r="C1582" s="221"/>
      <c r="D1582" s="221"/>
      <c r="E1582" s="221"/>
      <c r="F1582" s="221"/>
      <c r="G1582" s="221"/>
      <c r="H1582" s="221"/>
      <c r="I1582" s="221"/>
      <c r="J1582" s="221"/>
      <c r="K1582" s="221"/>
      <c r="L1582" s="221"/>
      <c r="M1582" s="221"/>
      <c r="N1582" s="243"/>
      <c r="O1582" s="221"/>
      <c r="P1582" s="221"/>
      <c r="Q1582" s="221"/>
      <c r="R1582" s="221"/>
      <c r="S1582" s="221"/>
      <c r="T1582" s="221"/>
      <c r="U1582" s="221"/>
      <c r="V1582" s="221"/>
      <c r="W1582" s="221"/>
      <c r="X1582" s="221"/>
      <c r="Y1582" s="221"/>
      <c r="Z1582" s="221"/>
      <c r="AA1582" s="221"/>
      <c r="AB1582" s="237"/>
      <c r="AC1582" s="221"/>
      <c r="AD1582" s="221"/>
      <c r="AE1582" s="221"/>
      <c r="AF1582" s="221"/>
      <c r="AG1582" s="221"/>
      <c r="AH1582" s="221"/>
      <c r="AI1582" s="221"/>
      <c r="AN1582" s="221"/>
      <c r="AP1582" s="218"/>
    </row>
    <row r="1583" spans="1:42">
      <c r="A1583" s="221"/>
      <c r="B1583" s="221"/>
      <c r="C1583" s="221"/>
      <c r="D1583" s="221"/>
      <c r="E1583" s="221"/>
      <c r="F1583" s="221"/>
      <c r="G1583" s="221"/>
      <c r="H1583" s="221"/>
      <c r="I1583" s="221"/>
      <c r="J1583" s="221"/>
      <c r="K1583" s="221"/>
      <c r="L1583" s="221"/>
      <c r="M1583" s="221"/>
      <c r="N1583" s="243"/>
      <c r="O1583" s="221"/>
      <c r="P1583" s="221"/>
      <c r="Q1583" s="221"/>
      <c r="R1583" s="221"/>
      <c r="S1583" s="221"/>
      <c r="T1583" s="221"/>
      <c r="U1583" s="221"/>
      <c r="V1583" s="221"/>
      <c r="W1583" s="221"/>
      <c r="X1583" s="221"/>
      <c r="Y1583" s="221"/>
      <c r="Z1583" s="221"/>
      <c r="AA1583" s="221"/>
      <c r="AB1583" s="237"/>
      <c r="AC1583" s="221"/>
      <c r="AD1583" s="221"/>
      <c r="AE1583" s="221"/>
      <c r="AF1583" s="221"/>
      <c r="AG1583" s="221"/>
      <c r="AH1583" s="221"/>
      <c r="AI1583" s="221"/>
      <c r="AN1583" s="221"/>
      <c r="AP1583" s="218"/>
    </row>
    <row r="1584" spans="1:42">
      <c r="A1584" s="221"/>
      <c r="B1584" s="221"/>
      <c r="C1584" s="221"/>
      <c r="D1584" s="221"/>
      <c r="E1584" s="221"/>
      <c r="F1584" s="221"/>
      <c r="G1584" s="221"/>
      <c r="H1584" s="221"/>
      <c r="I1584" s="221"/>
      <c r="J1584" s="221"/>
      <c r="K1584" s="221"/>
      <c r="L1584" s="221"/>
      <c r="M1584" s="221"/>
      <c r="N1584" s="243"/>
      <c r="O1584" s="221"/>
      <c r="P1584" s="221"/>
      <c r="Q1584" s="221"/>
      <c r="R1584" s="221"/>
      <c r="S1584" s="221"/>
      <c r="T1584" s="221"/>
      <c r="U1584" s="221"/>
      <c r="V1584" s="221"/>
      <c r="W1584" s="221"/>
      <c r="X1584" s="221"/>
      <c r="Y1584" s="221"/>
      <c r="Z1584" s="221"/>
      <c r="AA1584" s="221"/>
      <c r="AB1584" s="237"/>
      <c r="AC1584" s="221"/>
      <c r="AD1584" s="221"/>
      <c r="AE1584" s="221"/>
      <c r="AF1584" s="221"/>
      <c r="AG1584" s="221"/>
      <c r="AH1584" s="221"/>
      <c r="AI1584" s="221"/>
      <c r="AN1584" s="221"/>
      <c r="AP1584" s="218"/>
    </row>
    <row r="1585" spans="1:42">
      <c r="A1585" s="221"/>
      <c r="B1585" s="221"/>
      <c r="C1585" s="221"/>
      <c r="D1585" s="221"/>
      <c r="E1585" s="221"/>
      <c r="F1585" s="221"/>
      <c r="G1585" s="221"/>
      <c r="H1585" s="221"/>
      <c r="I1585" s="221"/>
      <c r="J1585" s="221"/>
      <c r="K1585" s="221"/>
      <c r="L1585" s="221"/>
      <c r="M1585" s="221"/>
      <c r="N1585" s="243"/>
      <c r="O1585" s="221"/>
      <c r="P1585" s="221"/>
      <c r="Q1585" s="221"/>
      <c r="R1585" s="221"/>
      <c r="S1585" s="221"/>
      <c r="T1585" s="221"/>
      <c r="U1585" s="221"/>
      <c r="V1585" s="221"/>
      <c r="W1585" s="221"/>
      <c r="X1585" s="221"/>
      <c r="Y1585" s="221"/>
      <c r="Z1585" s="221"/>
      <c r="AA1585" s="221"/>
      <c r="AB1585" s="237"/>
      <c r="AC1585" s="221"/>
      <c r="AD1585" s="221"/>
      <c r="AE1585" s="221"/>
      <c r="AF1585" s="221"/>
      <c r="AG1585" s="221"/>
      <c r="AH1585" s="221"/>
      <c r="AI1585" s="221"/>
      <c r="AN1585" s="221"/>
      <c r="AP1585" s="218"/>
    </row>
    <row r="1586" spans="1:42">
      <c r="A1586" s="221"/>
      <c r="B1586" s="221"/>
      <c r="C1586" s="221"/>
      <c r="D1586" s="221"/>
      <c r="E1586" s="221"/>
      <c r="F1586" s="221"/>
      <c r="G1586" s="221"/>
      <c r="H1586" s="221"/>
      <c r="I1586" s="221"/>
      <c r="J1586" s="221"/>
      <c r="K1586" s="221"/>
      <c r="L1586" s="221"/>
      <c r="M1586" s="221"/>
      <c r="N1586" s="243"/>
      <c r="O1586" s="221"/>
      <c r="P1586" s="221"/>
      <c r="Q1586" s="221"/>
      <c r="R1586" s="221"/>
      <c r="S1586" s="221"/>
      <c r="T1586" s="221"/>
      <c r="U1586" s="221"/>
      <c r="V1586" s="221"/>
      <c r="W1586" s="221"/>
      <c r="X1586" s="221"/>
      <c r="Y1586" s="221"/>
      <c r="Z1586" s="221"/>
      <c r="AA1586" s="221"/>
      <c r="AB1586" s="237"/>
      <c r="AC1586" s="221"/>
      <c r="AD1586" s="221"/>
      <c r="AE1586" s="221"/>
      <c r="AF1586" s="221"/>
      <c r="AG1586" s="221"/>
      <c r="AH1586" s="221"/>
      <c r="AI1586" s="221"/>
      <c r="AN1586" s="221"/>
      <c r="AP1586" s="218"/>
    </row>
    <row r="1587" spans="1:42">
      <c r="A1587" s="221"/>
      <c r="B1587" s="221"/>
      <c r="C1587" s="221"/>
      <c r="D1587" s="221"/>
      <c r="E1587" s="221"/>
      <c r="F1587" s="221"/>
      <c r="G1587" s="221"/>
      <c r="H1587" s="221"/>
      <c r="I1587" s="221"/>
      <c r="J1587" s="221"/>
      <c r="K1587" s="221"/>
      <c r="L1587" s="221"/>
      <c r="M1587" s="221"/>
      <c r="N1587" s="243"/>
      <c r="O1587" s="221"/>
      <c r="P1587" s="221"/>
      <c r="Q1587" s="221"/>
      <c r="R1587" s="221"/>
      <c r="S1587" s="221"/>
      <c r="T1587" s="221"/>
      <c r="U1587" s="221"/>
      <c r="V1587" s="221"/>
      <c r="W1587" s="221"/>
      <c r="X1587" s="221"/>
      <c r="Y1587" s="221"/>
      <c r="Z1587" s="221"/>
      <c r="AA1587" s="221"/>
      <c r="AB1587" s="237"/>
      <c r="AC1587" s="221"/>
      <c r="AD1587" s="221"/>
      <c r="AE1587" s="221"/>
      <c r="AF1587" s="221"/>
      <c r="AG1587" s="221"/>
      <c r="AH1587" s="221"/>
      <c r="AI1587" s="221"/>
      <c r="AN1587" s="221"/>
      <c r="AP1587" s="218"/>
    </row>
    <row r="1588" spans="1:42">
      <c r="A1588" s="221"/>
      <c r="B1588" s="221"/>
      <c r="C1588" s="221"/>
      <c r="D1588" s="221"/>
      <c r="E1588" s="221"/>
      <c r="F1588" s="221"/>
      <c r="G1588" s="221"/>
      <c r="H1588" s="221"/>
      <c r="I1588" s="221"/>
      <c r="J1588" s="221"/>
      <c r="K1588" s="221"/>
      <c r="L1588" s="221"/>
      <c r="M1588" s="221"/>
      <c r="N1588" s="243"/>
      <c r="O1588" s="221"/>
      <c r="P1588" s="221"/>
      <c r="Q1588" s="221"/>
      <c r="R1588" s="221"/>
      <c r="S1588" s="221"/>
      <c r="T1588" s="221"/>
      <c r="U1588" s="221"/>
      <c r="V1588" s="221"/>
      <c r="W1588" s="221"/>
      <c r="X1588" s="221"/>
      <c r="Y1588" s="221"/>
      <c r="Z1588" s="221"/>
      <c r="AA1588" s="221"/>
      <c r="AB1588" s="237"/>
      <c r="AC1588" s="221"/>
      <c r="AD1588" s="221"/>
      <c r="AE1588" s="221"/>
      <c r="AF1588" s="221"/>
      <c r="AG1588" s="221"/>
      <c r="AH1588" s="221"/>
      <c r="AI1588" s="221"/>
      <c r="AN1588" s="221"/>
      <c r="AP1588" s="218"/>
    </row>
    <row r="1589" spans="1:42">
      <c r="A1589" s="221"/>
      <c r="B1589" s="221"/>
      <c r="C1589" s="221"/>
      <c r="D1589" s="221"/>
      <c r="E1589" s="221"/>
      <c r="F1589" s="221"/>
      <c r="G1589" s="221"/>
      <c r="H1589" s="221"/>
      <c r="I1589" s="221"/>
      <c r="J1589" s="221"/>
      <c r="K1589" s="221"/>
      <c r="L1589" s="221"/>
      <c r="M1589" s="221"/>
      <c r="N1589" s="243"/>
      <c r="O1589" s="221"/>
      <c r="P1589" s="221"/>
      <c r="Q1589" s="221"/>
      <c r="R1589" s="221"/>
      <c r="S1589" s="221"/>
      <c r="T1589" s="221"/>
      <c r="U1589" s="221"/>
      <c r="V1589" s="221"/>
      <c r="W1589" s="221"/>
      <c r="X1589" s="221"/>
      <c r="Y1589" s="221"/>
      <c r="Z1589" s="221"/>
      <c r="AA1589" s="221"/>
      <c r="AB1589" s="237"/>
      <c r="AC1589" s="221"/>
      <c r="AD1589" s="221"/>
      <c r="AE1589" s="221"/>
      <c r="AF1589" s="221"/>
      <c r="AG1589" s="221"/>
      <c r="AH1589" s="221"/>
      <c r="AI1589" s="221"/>
      <c r="AN1589" s="221"/>
      <c r="AP1589" s="218"/>
    </row>
    <row r="1590" spans="1:42">
      <c r="A1590" s="221"/>
      <c r="B1590" s="221"/>
      <c r="C1590" s="221"/>
      <c r="D1590" s="221"/>
      <c r="E1590" s="221"/>
      <c r="F1590" s="221"/>
      <c r="G1590" s="221"/>
      <c r="H1590" s="221"/>
      <c r="I1590" s="221"/>
      <c r="J1590" s="221"/>
      <c r="K1590" s="221"/>
      <c r="L1590" s="221"/>
      <c r="M1590" s="221"/>
      <c r="N1590" s="243"/>
      <c r="O1590" s="221"/>
      <c r="P1590" s="221"/>
      <c r="Q1590" s="221"/>
      <c r="R1590" s="221"/>
      <c r="S1590" s="221"/>
      <c r="T1590" s="221"/>
      <c r="U1590" s="221"/>
      <c r="V1590" s="221"/>
      <c r="W1590" s="221"/>
      <c r="X1590" s="221"/>
      <c r="Y1590" s="221"/>
      <c r="Z1590" s="221"/>
      <c r="AA1590" s="221"/>
      <c r="AB1590" s="237"/>
      <c r="AC1590" s="221"/>
      <c r="AD1590" s="221"/>
      <c r="AE1590" s="221"/>
      <c r="AF1590" s="221"/>
      <c r="AG1590" s="221"/>
      <c r="AH1590" s="221"/>
      <c r="AI1590" s="221"/>
      <c r="AN1590" s="221"/>
      <c r="AP1590" s="218"/>
    </row>
    <row r="1591" spans="1:42">
      <c r="A1591" s="221"/>
      <c r="B1591" s="221"/>
      <c r="C1591" s="221"/>
      <c r="D1591" s="221"/>
      <c r="E1591" s="221"/>
      <c r="F1591" s="221"/>
      <c r="G1591" s="221"/>
      <c r="H1591" s="221"/>
      <c r="I1591" s="221"/>
      <c r="J1591" s="221"/>
      <c r="K1591" s="221"/>
      <c r="L1591" s="221"/>
      <c r="M1591" s="221"/>
      <c r="N1591" s="243"/>
      <c r="O1591" s="221"/>
      <c r="P1591" s="221"/>
      <c r="Q1591" s="221"/>
      <c r="R1591" s="221"/>
      <c r="S1591" s="221"/>
      <c r="T1591" s="221"/>
      <c r="U1591" s="221"/>
      <c r="V1591" s="221"/>
      <c r="W1591" s="221"/>
      <c r="X1591" s="221"/>
      <c r="Y1591" s="221"/>
      <c r="Z1591" s="221"/>
      <c r="AA1591" s="221"/>
      <c r="AB1591" s="237"/>
      <c r="AC1591" s="221"/>
      <c r="AD1591" s="221"/>
      <c r="AE1591" s="221"/>
      <c r="AF1591" s="221"/>
      <c r="AG1591" s="221"/>
      <c r="AH1591" s="221"/>
      <c r="AI1591" s="221"/>
      <c r="AN1591" s="221"/>
      <c r="AP1591" s="218"/>
    </row>
    <row r="1592" spans="1:42">
      <c r="A1592" s="221"/>
      <c r="B1592" s="221"/>
      <c r="C1592" s="221"/>
      <c r="D1592" s="221"/>
      <c r="E1592" s="221"/>
      <c r="F1592" s="221"/>
      <c r="G1592" s="221"/>
      <c r="H1592" s="221"/>
      <c r="I1592" s="221"/>
      <c r="J1592" s="221"/>
      <c r="K1592" s="221"/>
      <c r="L1592" s="221"/>
      <c r="M1592" s="221"/>
      <c r="N1592" s="243"/>
      <c r="O1592" s="221"/>
      <c r="P1592" s="221"/>
      <c r="Q1592" s="221"/>
      <c r="R1592" s="221"/>
      <c r="S1592" s="221"/>
      <c r="T1592" s="221"/>
      <c r="U1592" s="221"/>
      <c r="V1592" s="221"/>
      <c r="W1592" s="221"/>
      <c r="X1592" s="221"/>
      <c r="Y1592" s="221"/>
      <c r="Z1592" s="221"/>
      <c r="AA1592" s="221"/>
      <c r="AB1592" s="237"/>
      <c r="AC1592" s="221"/>
      <c r="AD1592" s="221"/>
      <c r="AE1592" s="221"/>
      <c r="AF1592" s="221"/>
      <c r="AG1592" s="221"/>
      <c r="AH1592" s="221"/>
      <c r="AI1592" s="221"/>
      <c r="AN1592" s="221"/>
      <c r="AP1592" s="218"/>
    </row>
    <row r="1593" spans="1:42">
      <c r="A1593" s="221"/>
      <c r="B1593" s="221"/>
      <c r="C1593" s="221"/>
      <c r="D1593" s="221"/>
      <c r="E1593" s="221"/>
      <c r="F1593" s="221"/>
      <c r="G1593" s="221"/>
      <c r="H1593" s="221"/>
      <c r="I1593" s="221"/>
      <c r="J1593" s="221"/>
      <c r="K1593" s="221"/>
      <c r="L1593" s="221"/>
      <c r="M1593" s="221"/>
      <c r="N1593" s="243"/>
      <c r="O1593" s="221"/>
      <c r="P1593" s="221"/>
      <c r="Q1593" s="221"/>
      <c r="R1593" s="221"/>
      <c r="S1593" s="221"/>
      <c r="T1593" s="221"/>
      <c r="U1593" s="221"/>
      <c r="V1593" s="221"/>
      <c r="W1593" s="221"/>
      <c r="X1593" s="221"/>
      <c r="Y1593" s="221"/>
      <c r="Z1593" s="221"/>
      <c r="AA1593" s="221"/>
      <c r="AB1593" s="237"/>
      <c r="AC1593" s="221"/>
      <c r="AD1593" s="221"/>
      <c r="AE1593" s="221"/>
      <c r="AF1593" s="221"/>
      <c r="AG1593" s="221"/>
      <c r="AH1593" s="221"/>
      <c r="AI1593" s="221"/>
      <c r="AN1593" s="221"/>
      <c r="AP1593" s="218"/>
    </row>
    <row r="1594" spans="1:42">
      <c r="A1594" s="221"/>
      <c r="B1594" s="221"/>
      <c r="C1594" s="221"/>
      <c r="D1594" s="221"/>
      <c r="E1594" s="221"/>
      <c r="F1594" s="221"/>
      <c r="G1594" s="221"/>
      <c r="H1594" s="221"/>
      <c r="I1594" s="221"/>
      <c r="J1594" s="221"/>
      <c r="K1594" s="221"/>
      <c r="L1594" s="221"/>
      <c r="M1594" s="221"/>
      <c r="N1594" s="243"/>
      <c r="O1594" s="221"/>
      <c r="P1594" s="221"/>
      <c r="Q1594" s="221"/>
      <c r="R1594" s="221"/>
      <c r="S1594" s="221"/>
      <c r="T1594" s="221"/>
      <c r="U1594" s="221"/>
      <c r="V1594" s="221"/>
      <c r="W1594" s="221"/>
      <c r="X1594" s="221"/>
      <c r="Y1594" s="221"/>
      <c r="Z1594" s="221"/>
      <c r="AA1594" s="221"/>
      <c r="AB1594" s="237"/>
      <c r="AC1594" s="221"/>
      <c r="AD1594" s="221"/>
      <c r="AE1594" s="221"/>
      <c r="AF1594" s="221"/>
      <c r="AG1594" s="221"/>
      <c r="AH1594" s="221"/>
      <c r="AI1594" s="221"/>
      <c r="AN1594" s="221"/>
      <c r="AP1594" s="218"/>
    </row>
    <row r="1595" spans="1:42">
      <c r="A1595" s="221"/>
      <c r="B1595" s="221"/>
      <c r="C1595" s="221"/>
      <c r="D1595" s="221"/>
      <c r="E1595" s="221"/>
      <c r="F1595" s="221"/>
      <c r="G1595" s="221"/>
      <c r="H1595" s="221"/>
      <c r="I1595" s="221"/>
      <c r="J1595" s="221"/>
      <c r="K1595" s="221"/>
      <c r="L1595" s="221"/>
      <c r="M1595" s="221"/>
      <c r="N1595" s="243"/>
      <c r="O1595" s="221"/>
      <c r="P1595" s="221"/>
      <c r="Q1595" s="221"/>
      <c r="R1595" s="221"/>
      <c r="S1595" s="221"/>
      <c r="T1595" s="221"/>
      <c r="U1595" s="221"/>
      <c r="V1595" s="221"/>
      <c r="W1595" s="221"/>
      <c r="X1595" s="221"/>
      <c r="Y1595" s="221"/>
      <c r="Z1595" s="221"/>
      <c r="AA1595" s="221"/>
      <c r="AB1595" s="237"/>
      <c r="AC1595" s="221"/>
      <c r="AD1595" s="221"/>
      <c r="AE1595" s="221"/>
      <c r="AF1595" s="221"/>
      <c r="AG1595" s="221"/>
      <c r="AH1595" s="221"/>
      <c r="AI1595" s="221"/>
      <c r="AN1595" s="221"/>
      <c r="AP1595" s="218"/>
    </row>
    <row r="1596" spans="1:42">
      <c r="A1596" s="221"/>
      <c r="B1596" s="221"/>
      <c r="C1596" s="221"/>
      <c r="D1596" s="221"/>
      <c r="E1596" s="221"/>
      <c r="F1596" s="221"/>
      <c r="G1596" s="221"/>
      <c r="H1596" s="221"/>
      <c r="I1596" s="221"/>
      <c r="J1596" s="221"/>
      <c r="K1596" s="221"/>
      <c r="L1596" s="221"/>
      <c r="M1596" s="221"/>
      <c r="N1596" s="243"/>
      <c r="O1596" s="221"/>
      <c r="P1596" s="221"/>
      <c r="Q1596" s="221"/>
      <c r="R1596" s="221"/>
      <c r="S1596" s="221"/>
      <c r="T1596" s="221"/>
      <c r="U1596" s="221"/>
      <c r="V1596" s="221"/>
      <c r="W1596" s="221"/>
      <c r="X1596" s="221"/>
      <c r="Y1596" s="221"/>
      <c r="Z1596" s="221"/>
      <c r="AA1596" s="221"/>
      <c r="AB1596" s="237"/>
      <c r="AC1596" s="221"/>
      <c r="AD1596" s="221"/>
      <c r="AE1596" s="221"/>
      <c r="AF1596" s="221"/>
      <c r="AG1596" s="221"/>
      <c r="AH1596" s="221"/>
      <c r="AI1596" s="221"/>
      <c r="AN1596" s="221"/>
      <c r="AP1596" s="218"/>
    </row>
    <row r="1597" spans="1:42">
      <c r="A1597" s="221"/>
      <c r="B1597" s="221"/>
      <c r="C1597" s="221"/>
      <c r="D1597" s="221"/>
      <c r="E1597" s="221"/>
      <c r="F1597" s="221"/>
      <c r="G1597" s="221"/>
      <c r="H1597" s="221"/>
      <c r="I1597" s="221"/>
      <c r="J1597" s="221"/>
      <c r="K1597" s="221"/>
      <c r="L1597" s="221"/>
      <c r="M1597" s="221"/>
      <c r="N1597" s="243"/>
      <c r="O1597" s="221"/>
      <c r="P1597" s="221"/>
      <c r="Q1597" s="221"/>
      <c r="R1597" s="221"/>
      <c r="S1597" s="221"/>
      <c r="T1597" s="221"/>
      <c r="U1597" s="221"/>
      <c r="V1597" s="221"/>
      <c r="W1597" s="221"/>
      <c r="X1597" s="221"/>
      <c r="Y1597" s="221"/>
      <c r="Z1597" s="221"/>
      <c r="AA1597" s="221"/>
      <c r="AB1597" s="237"/>
      <c r="AC1597" s="221"/>
      <c r="AD1597" s="221"/>
      <c r="AE1597" s="221"/>
      <c r="AF1597" s="221"/>
      <c r="AG1597" s="221"/>
      <c r="AH1597" s="221"/>
      <c r="AI1597" s="221"/>
      <c r="AN1597" s="221"/>
      <c r="AP1597" s="218"/>
    </row>
    <row r="1598" spans="1:42">
      <c r="A1598" s="221"/>
      <c r="B1598" s="221"/>
      <c r="C1598" s="221"/>
      <c r="D1598" s="221"/>
      <c r="E1598" s="221"/>
      <c r="F1598" s="221"/>
      <c r="G1598" s="221"/>
      <c r="H1598" s="221"/>
      <c r="I1598" s="221"/>
      <c r="J1598" s="221"/>
      <c r="K1598" s="221"/>
      <c r="L1598" s="221"/>
      <c r="M1598" s="221"/>
      <c r="N1598" s="243"/>
      <c r="O1598" s="221"/>
      <c r="P1598" s="221"/>
      <c r="Q1598" s="221"/>
      <c r="R1598" s="221"/>
      <c r="S1598" s="221"/>
      <c r="T1598" s="221"/>
      <c r="U1598" s="221"/>
      <c r="V1598" s="221"/>
      <c r="W1598" s="221"/>
      <c r="X1598" s="221"/>
      <c r="Y1598" s="221"/>
      <c r="Z1598" s="221"/>
      <c r="AA1598" s="221"/>
      <c r="AB1598" s="237"/>
      <c r="AC1598" s="221"/>
      <c r="AD1598" s="221"/>
      <c r="AE1598" s="221"/>
      <c r="AF1598" s="221"/>
      <c r="AG1598" s="221"/>
      <c r="AH1598" s="221"/>
      <c r="AI1598" s="221"/>
      <c r="AN1598" s="221"/>
      <c r="AP1598" s="218"/>
    </row>
    <row r="1599" spans="1:42">
      <c r="A1599" s="221"/>
      <c r="B1599" s="221"/>
      <c r="C1599" s="221"/>
      <c r="D1599" s="221"/>
      <c r="E1599" s="221"/>
      <c r="F1599" s="221"/>
      <c r="G1599" s="221"/>
      <c r="H1599" s="221"/>
      <c r="I1599" s="221"/>
      <c r="J1599" s="221"/>
      <c r="K1599" s="221"/>
      <c r="L1599" s="221"/>
      <c r="M1599" s="221"/>
      <c r="N1599" s="243"/>
      <c r="O1599" s="221"/>
      <c r="P1599" s="221"/>
      <c r="Q1599" s="221"/>
      <c r="R1599" s="221"/>
      <c r="S1599" s="221"/>
      <c r="T1599" s="221"/>
      <c r="U1599" s="221"/>
      <c r="V1599" s="221"/>
      <c r="W1599" s="221"/>
      <c r="X1599" s="221"/>
      <c r="Y1599" s="221"/>
      <c r="Z1599" s="221"/>
      <c r="AA1599" s="221"/>
      <c r="AB1599" s="237"/>
      <c r="AC1599" s="221"/>
      <c r="AD1599" s="221"/>
      <c r="AE1599" s="221"/>
      <c r="AF1599" s="221"/>
      <c r="AG1599" s="221"/>
      <c r="AH1599" s="221"/>
      <c r="AI1599" s="221"/>
      <c r="AN1599" s="221"/>
      <c r="AP1599" s="218"/>
    </row>
    <row r="1600" spans="1:42">
      <c r="A1600" s="221"/>
      <c r="B1600" s="221"/>
      <c r="C1600" s="221"/>
      <c r="D1600" s="221"/>
      <c r="E1600" s="221"/>
      <c r="F1600" s="221"/>
      <c r="G1600" s="221"/>
      <c r="H1600" s="221"/>
      <c r="I1600" s="221"/>
      <c r="J1600" s="221"/>
      <c r="K1600" s="221"/>
      <c r="L1600" s="221"/>
      <c r="M1600" s="221"/>
      <c r="N1600" s="243"/>
      <c r="O1600" s="221"/>
      <c r="P1600" s="221"/>
      <c r="Q1600" s="221"/>
      <c r="R1600" s="221"/>
      <c r="S1600" s="221"/>
      <c r="T1600" s="221"/>
      <c r="U1600" s="221"/>
      <c r="V1600" s="221"/>
      <c r="W1600" s="221"/>
      <c r="X1600" s="221"/>
      <c r="Y1600" s="221"/>
      <c r="Z1600" s="221"/>
      <c r="AA1600" s="221"/>
      <c r="AB1600" s="237"/>
      <c r="AC1600" s="221"/>
      <c r="AD1600" s="221"/>
      <c r="AE1600" s="221"/>
      <c r="AF1600" s="221"/>
      <c r="AG1600" s="221"/>
      <c r="AH1600" s="221"/>
      <c r="AI1600" s="221"/>
      <c r="AN1600" s="221"/>
      <c r="AP1600" s="218"/>
    </row>
    <row r="1601" spans="1:42">
      <c r="A1601" s="221"/>
      <c r="B1601" s="221"/>
      <c r="C1601" s="221"/>
      <c r="D1601" s="221"/>
      <c r="E1601" s="221"/>
      <c r="F1601" s="221"/>
      <c r="G1601" s="221"/>
      <c r="H1601" s="221"/>
      <c r="I1601" s="221"/>
      <c r="J1601" s="221"/>
      <c r="K1601" s="221"/>
      <c r="L1601" s="221"/>
      <c r="M1601" s="221"/>
      <c r="N1601" s="243"/>
      <c r="O1601" s="221"/>
      <c r="P1601" s="221"/>
      <c r="Q1601" s="221"/>
      <c r="R1601" s="221"/>
      <c r="S1601" s="221"/>
      <c r="T1601" s="221"/>
      <c r="U1601" s="221"/>
      <c r="V1601" s="221"/>
      <c r="W1601" s="221"/>
      <c r="X1601" s="221"/>
      <c r="Y1601" s="221"/>
      <c r="Z1601" s="221"/>
      <c r="AA1601" s="221"/>
      <c r="AB1601" s="237"/>
      <c r="AC1601" s="221"/>
      <c r="AD1601" s="221"/>
      <c r="AE1601" s="221"/>
      <c r="AF1601" s="221"/>
      <c r="AG1601" s="221"/>
      <c r="AH1601" s="221"/>
      <c r="AI1601" s="221"/>
      <c r="AN1601" s="221"/>
      <c r="AP1601" s="218"/>
    </row>
    <row r="1602" spans="1:42">
      <c r="A1602" s="221"/>
      <c r="B1602" s="221"/>
      <c r="C1602" s="221"/>
      <c r="D1602" s="221"/>
      <c r="E1602" s="221"/>
      <c r="F1602" s="221"/>
      <c r="G1602" s="221"/>
      <c r="H1602" s="221"/>
      <c r="I1602" s="221"/>
      <c r="J1602" s="221"/>
      <c r="K1602" s="221"/>
      <c r="L1602" s="221"/>
      <c r="M1602" s="221"/>
      <c r="N1602" s="243"/>
      <c r="O1602" s="221"/>
      <c r="P1602" s="221"/>
      <c r="Q1602" s="221"/>
      <c r="R1602" s="221"/>
      <c r="S1602" s="221"/>
      <c r="T1602" s="221"/>
      <c r="U1602" s="221"/>
      <c r="V1602" s="221"/>
      <c r="W1602" s="221"/>
      <c r="X1602" s="221"/>
      <c r="Y1602" s="221"/>
      <c r="Z1602" s="221"/>
      <c r="AA1602" s="221"/>
      <c r="AB1602" s="237"/>
      <c r="AC1602" s="221"/>
      <c r="AD1602" s="221"/>
      <c r="AE1602" s="221"/>
      <c r="AF1602" s="221"/>
      <c r="AG1602" s="221"/>
      <c r="AH1602" s="221"/>
      <c r="AI1602" s="221"/>
      <c r="AN1602" s="221"/>
      <c r="AP1602" s="218"/>
    </row>
    <row r="1603" spans="1:42">
      <c r="A1603" s="221"/>
      <c r="B1603" s="221"/>
      <c r="C1603" s="221"/>
      <c r="D1603" s="221"/>
      <c r="E1603" s="221"/>
      <c r="F1603" s="221"/>
      <c r="G1603" s="221"/>
      <c r="H1603" s="221"/>
      <c r="I1603" s="221"/>
      <c r="J1603" s="221"/>
      <c r="K1603" s="221"/>
      <c r="L1603" s="221"/>
      <c r="M1603" s="221"/>
      <c r="N1603" s="243"/>
      <c r="O1603" s="221"/>
      <c r="P1603" s="221"/>
      <c r="Q1603" s="221"/>
      <c r="R1603" s="221"/>
      <c r="S1603" s="221"/>
      <c r="T1603" s="221"/>
      <c r="U1603" s="221"/>
      <c r="V1603" s="221"/>
      <c r="W1603" s="221"/>
      <c r="X1603" s="221"/>
      <c r="Y1603" s="221"/>
      <c r="Z1603" s="221"/>
      <c r="AA1603" s="221"/>
      <c r="AB1603" s="237"/>
      <c r="AC1603" s="221"/>
      <c r="AD1603" s="221"/>
      <c r="AE1603" s="221"/>
      <c r="AF1603" s="221"/>
      <c r="AG1603" s="221"/>
      <c r="AH1603" s="221"/>
      <c r="AI1603" s="221"/>
      <c r="AN1603" s="221"/>
      <c r="AP1603" s="218"/>
    </row>
    <row r="1604" spans="1:42">
      <c r="A1604" s="221"/>
      <c r="B1604" s="221"/>
      <c r="C1604" s="221"/>
      <c r="D1604" s="221"/>
      <c r="E1604" s="221"/>
      <c r="F1604" s="221"/>
      <c r="G1604" s="221"/>
      <c r="H1604" s="221"/>
      <c r="I1604" s="221"/>
      <c r="J1604" s="221"/>
      <c r="K1604" s="221"/>
      <c r="L1604" s="221"/>
      <c r="M1604" s="221"/>
      <c r="N1604" s="243"/>
      <c r="O1604" s="221"/>
      <c r="P1604" s="221"/>
      <c r="Q1604" s="221"/>
      <c r="R1604" s="221"/>
      <c r="S1604" s="221"/>
      <c r="T1604" s="221"/>
      <c r="U1604" s="221"/>
      <c r="V1604" s="221"/>
      <c r="W1604" s="221"/>
      <c r="X1604" s="221"/>
      <c r="Y1604" s="221"/>
      <c r="Z1604" s="221"/>
      <c r="AA1604" s="221"/>
      <c r="AB1604" s="237"/>
      <c r="AC1604" s="221"/>
      <c r="AD1604" s="221"/>
      <c r="AE1604" s="221"/>
      <c r="AF1604" s="221"/>
      <c r="AG1604" s="221"/>
      <c r="AH1604" s="221"/>
      <c r="AI1604" s="221"/>
      <c r="AN1604" s="221"/>
      <c r="AP1604" s="218"/>
    </row>
    <row r="1605" spans="1:42">
      <c r="A1605" s="221"/>
      <c r="B1605" s="221"/>
      <c r="C1605" s="221"/>
      <c r="D1605" s="221"/>
      <c r="E1605" s="221"/>
      <c r="F1605" s="221"/>
      <c r="G1605" s="221"/>
      <c r="H1605" s="221"/>
      <c r="I1605" s="221"/>
      <c r="J1605" s="221"/>
      <c r="K1605" s="221"/>
      <c r="L1605" s="221"/>
      <c r="M1605" s="221"/>
      <c r="N1605" s="243"/>
      <c r="O1605" s="221"/>
      <c r="P1605" s="221"/>
      <c r="Q1605" s="221"/>
      <c r="R1605" s="221"/>
      <c r="S1605" s="221"/>
      <c r="T1605" s="221"/>
      <c r="U1605" s="221"/>
      <c r="V1605" s="221"/>
      <c r="W1605" s="221"/>
      <c r="X1605" s="221"/>
      <c r="Y1605" s="221"/>
      <c r="Z1605" s="221"/>
      <c r="AA1605" s="221"/>
      <c r="AB1605" s="237"/>
      <c r="AC1605" s="221"/>
      <c r="AD1605" s="221"/>
      <c r="AE1605" s="221"/>
      <c r="AF1605" s="221"/>
      <c r="AG1605" s="221"/>
      <c r="AH1605" s="221"/>
      <c r="AI1605" s="221"/>
      <c r="AN1605" s="221"/>
      <c r="AP1605" s="218"/>
    </row>
    <row r="1606" spans="1:42">
      <c r="A1606" s="221"/>
      <c r="B1606" s="221"/>
      <c r="C1606" s="221"/>
      <c r="D1606" s="221"/>
      <c r="E1606" s="221"/>
      <c r="F1606" s="221"/>
      <c r="G1606" s="221"/>
      <c r="H1606" s="221"/>
      <c r="I1606" s="221"/>
      <c r="J1606" s="221"/>
      <c r="K1606" s="221"/>
      <c r="L1606" s="221"/>
      <c r="M1606" s="221"/>
      <c r="N1606" s="243"/>
      <c r="O1606" s="221"/>
      <c r="P1606" s="221"/>
      <c r="Q1606" s="221"/>
      <c r="R1606" s="221"/>
      <c r="S1606" s="221"/>
      <c r="T1606" s="221"/>
      <c r="U1606" s="221"/>
      <c r="V1606" s="221"/>
      <c r="W1606" s="221"/>
      <c r="X1606" s="221"/>
      <c r="Y1606" s="221"/>
      <c r="Z1606" s="221"/>
      <c r="AA1606" s="221"/>
      <c r="AB1606" s="237"/>
      <c r="AC1606" s="221"/>
      <c r="AD1606" s="221"/>
      <c r="AE1606" s="221"/>
      <c r="AF1606" s="221"/>
      <c r="AG1606" s="221"/>
      <c r="AH1606" s="221"/>
      <c r="AI1606" s="221"/>
      <c r="AN1606" s="221"/>
      <c r="AP1606" s="218"/>
    </row>
    <row r="1607" spans="1:42">
      <c r="A1607" s="221"/>
      <c r="B1607" s="221"/>
      <c r="C1607" s="221"/>
      <c r="D1607" s="221"/>
      <c r="E1607" s="221"/>
      <c r="F1607" s="221"/>
      <c r="G1607" s="221"/>
      <c r="H1607" s="221"/>
      <c r="I1607" s="221"/>
      <c r="J1607" s="221"/>
      <c r="K1607" s="221"/>
      <c r="L1607" s="221"/>
      <c r="M1607" s="221"/>
      <c r="N1607" s="243"/>
      <c r="O1607" s="221"/>
      <c r="P1607" s="221"/>
      <c r="Q1607" s="221"/>
      <c r="R1607" s="221"/>
      <c r="S1607" s="221"/>
      <c r="T1607" s="221"/>
      <c r="U1607" s="221"/>
      <c r="V1607" s="221"/>
      <c r="W1607" s="221"/>
      <c r="X1607" s="221"/>
      <c r="Y1607" s="221"/>
      <c r="Z1607" s="221"/>
      <c r="AA1607" s="221"/>
      <c r="AB1607" s="237"/>
      <c r="AC1607" s="221"/>
      <c r="AD1607" s="221"/>
      <c r="AE1607" s="221"/>
      <c r="AF1607" s="221"/>
      <c r="AG1607" s="221"/>
      <c r="AH1607" s="221"/>
      <c r="AI1607" s="221"/>
      <c r="AN1607" s="221"/>
      <c r="AP1607" s="218"/>
    </row>
    <row r="1608" spans="1:42">
      <c r="A1608" s="221"/>
      <c r="B1608" s="221"/>
      <c r="C1608" s="221"/>
      <c r="D1608" s="221"/>
      <c r="E1608" s="221"/>
      <c r="F1608" s="221"/>
      <c r="G1608" s="221"/>
      <c r="H1608" s="221"/>
      <c r="I1608" s="221"/>
      <c r="J1608" s="221"/>
      <c r="K1608" s="221"/>
      <c r="L1608" s="221"/>
      <c r="M1608" s="221"/>
      <c r="N1608" s="243"/>
      <c r="O1608" s="221"/>
      <c r="P1608" s="221"/>
      <c r="Q1608" s="221"/>
      <c r="R1608" s="221"/>
      <c r="S1608" s="221"/>
      <c r="T1608" s="221"/>
      <c r="U1608" s="221"/>
      <c r="V1608" s="221"/>
      <c r="W1608" s="221"/>
      <c r="X1608" s="221"/>
      <c r="Y1608" s="221"/>
      <c r="Z1608" s="221"/>
      <c r="AA1608" s="221"/>
      <c r="AB1608" s="237"/>
      <c r="AC1608" s="221"/>
      <c r="AD1608" s="221"/>
      <c r="AE1608" s="221"/>
      <c r="AF1608" s="221"/>
      <c r="AG1608" s="221"/>
      <c r="AH1608" s="221"/>
      <c r="AI1608" s="221"/>
      <c r="AN1608" s="221"/>
      <c r="AP1608" s="218"/>
    </row>
    <row r="1609" spans="1:42">
      <c r="A1609" s="221"/>
      <c r="B1609" s="221"/>
      <c r="C1609" s="221"/>
      <c r="D1609" s="221"/>
      <c r="E1609" s="221"/>
      <c r="F1609" s="221"/>
      <c r="G1609" s="221"/>
      <c r="H1609" s="221"/>
      <c r="I1609" s="221"/>
      <c r="J1609" s="221"/>
      <c r="K1609" s="221"/>
      <c r="L1609" s="221"/>
      <c r="M1609" s="221"/>
      <c r="N1609" s="243"/>
      <c r="O1609" s="221"/>
      <c r="P1609" s="221"/>
      <c r="Q1609" s="221"/>
      <c r="R1609" s="221"/>
      <c r="S1609" s="221"/>
      <c r="T1609" s="221"/>
      <c r="U1609" s="221"/>
      <c r="V1609" s="221"/>
      <c r="W1609" s="221"/>
      <c r="X1609" s="221"/>
      <c r="Y1609" s="221"/>
      <c r="Z1609" s="221"/>
      <c r="AA1609" s="221"/>
      <c r="AB1609" s="237"/>
      <c r="AC1609" s="221"/>
      <c r="AD1609" s="221"/>
      <c r="AE1609" s="221"/>
      <c r="AF1609" s="221"/>
      <c r="AG1609" s="221"/>
      <c r="AH1609" s="221"/>
      <c r="AI1609" s="221"/>
      <c r="AN1609" s="221"/>
      <c r="AP1609" s="218"/>
    </row>
    <row r="1610" spans="1:42">
      <c r="A1610" s="221"/>
      <c r="B1610" s="221"/>
      <c r="C1610" s="221"/>
      <c r="D1610" s="221"/>
      <c r="E1610" s="221"/>
      <c r="F1610" s="221"/>
      <c r="G1610" s="221"/>
      <c r="H1610" s="221"/>
      <c r="I1610" s="221"/>
      <c r="J1610" s="221"/>
      <c r="K1610" s="221"/>
      <c r="L1610" s="221"/>
      <c r="M1610" s="221"/>
      <c r="N1610" s="243"/>
      <c r="O1610" s="221"/>
      <c r="P1610" s="221"/>
      <c r="Q1610" s="221"/>
      <c r="R1610" s="221"/>
      <c r="S1610" s="221"/>
      <c r="T1610" s="221"/>
      <c r="U1610" s="221"/>
      <c r="V1610" s="221"/>
      <c r="W1610" s="221"/>
      <c r="X1610" s="221"/>
      <c r="Y1610" s="221"/>
      <c r="Z1610" s="221"/>
      <c r="AA1610" s="221"/>
      <c r="AB1610" s="237"/>
      <c r="AC1610" s="221"/>
      <c r="AD1610" s="221"/>
      <c r="AE1610" s="221"/>
      <c r="AF1610" s="221"/>
      <c r="AG1610" s="221"/>
      <c r="AH1610" s="221"/>
      <c r="AI1610" s="221"/>
      <c r="AN1610" s="221"/>
      <c r="AP1610" s="218"/>
    </row>
    <row r="1611" spans="1:42">
      <c r="A1611" s="221"/>
      <c r="B1611" s="221"/>
      <c r="C1611" s="221"/>
      <c r="D1611" s="221"/>
      <c r="E1611" s="221"/>
      <c r="F1611" s="221"/>
      <c r="G1611" s="221"/>
      <c r="H1611" s="221"/>
      <c r="I1611" s="221"/>
      <c r="J1611" s="221"/>
      <c r="K1611" s="221"/>
      <c r="L1611" s="221"/>
      <c r="M1611" s="221"/>
      <c r="N1611" s="243"/>
      <c r="O1611" s="221"/>
      <c r="P1611" s="221"/>
      <c r="Q1611" s="221"/>
      <c r="R1611" s="221"/>
      <c r="S1611" s="221"/>
      <c r="T1611" s="221"/>
      <c r="U1611" s="221"/>
      <c r="V1611" s="221"/>
      <c r="W1611" s="221"/>
      <c r="X1611" s="221"/>
      <c r="Y1611" s="221"/>
      <c r="Z1611" s="221"/>
      <c r="AA1611" s="221"/>
      <c r="AB1611" s="237"/>
      <c r="AC1611" s="221"/>
      <c r="AD1611" s="221"/>
      <c r="AE1611" s="221"/>
      <c r="AF1611" s="221"/>
      <c r="AG1611" s="221"/>
      <c r="AH1611" s="221"/>
      <c r="AI1611" s="221"/>
      <c r="AN1611" s="221"/>
      <c r="AP1611" s="218"/>
    </row>
    <row r="1612" spans="1:42">
      <c r="A1612" s="221"/>
      <c r="B1612" s="221"/>
      <c r="C1612" s="221"/>
      <c r="D1612" s="221"/>
      <c r="E1612" s="221"/>
      <c r="F1612" s="221"/>
      <c r="G1612" s="221"/>
      <c r="H1612" s="221"/>
      <c r="I1612" s="221"/>
      <c r="J1612" s="221"/>
      <c r="K1612" s="221"/>
      <c r="L1612" s="221"/>
      <c r="M1612" s="221"/>
      <c r="N1612" s="243"/>
      <c r="O1612" s="221"/>
      <c r="P1612" s="221"/>
      <c r="Q1612" s="221"/>
      <c r="R1612" s="221"/>
      <c r="S1612" s="221"/>
      <c r="T1612" s="221"/>
      <c r="U1612" s="221"/>
      <c r="V1612" s="221"/>
      <c r="W1612" s="221"/>
      <c r="X1612" s="221"/>
      <c r="Y1612" s="221"/>
      <c r="Z1612" s="221"/>
      <c r="AA1612" s="221"/>
      <c r="AB1612" s="237"/>
      <c r="AC1612" s="221"/>
      <c r="AD1612" s="221"/>
      <c r="AE1612" s="221"/>
      <c r="AF1612" s="221"/>
      <c r="AG1612" s="221"/>
      <c r="AH1612" s="221"/>
      <c r="AI1612" s="221"/>
      <c r="AN1612" s="221"/>
      <c r="AP1612" s="218"/>
    </row>
    <row r="1613" spans="1:42">
      <c r="A1613" s="221"/>
      <c r="B1613" s="221"/>
      <c r="C1613" s="221"/>
      <c r="D1613" s="221"/>
      <c r="E1613" s="221"/>
      <c r="F1613" s="221"/>
      <c r="G1613" s="221"/>
      <c r="H1613" s="221"/>
      <c r="I1613" s="221"/>
      <c r="J1613" s="221"/>
      <c r="K1613" s="221"/>
      <c r="L1613" s="221"/>
      <c r="M1613" s="221"/>
      <c r="N1613" s="243"/>
      <c r="O1613" s="221"/>
      <c r="P1613" s="221"/>
      <c r="Q1613" s="221"/>
      <c r="R1613" s="221"/>
      <c r="S1613" s="221"/>
      <c r="T1613" s="221"/>
      <c r="U1613" s="221"/>
      <c r="V1613" s="221"/>
      <c r="W1613" s="221"/>
      <c r="X1613" s="221"/>
      <c r="Y1613" s="221"/>
      <c r="Z1613" s="221"/>
      <c r="AA1613" s="221"/>
      <c r="AB1613" s="237"/>
      <c r="AC1613" s="221"/>
      <c r="AD1613" s="221"/>
      <c r="AE1613" s="221"/>
      <c r="AF1613" s="221"/>
      <c r="AG1613" s="221"/>
      <c r="AH1613" s="221"/>
      <c r="AI1613" s="221"/>
      <c r="AN1613" s="221"/>
      <c r="AP1613" s="218"/>
    </row>
    <row r="1614" spans="1:42">
      <c r="A1614" s="221"/>
      <c r="B1614" s="221"/>
      <c r="C1614" s="221"/>
      <c r="D1614" s="221"/>
      <c r="E1614" s="221"/>
      <c r="F1614" s="221"/>
      <c r="G1614" s="221"/>
      <c r="H1614" s="221"/>
      <c r="I1614" s="221"/>
      <c r="J1614" s="221"/>
      <c r="K1614" s="221"/>
      <c r="L1614" s="221"/>
      <c r="M1614" s="221"/>
      <c r="N1614" s="243"/>
      <c r="O1614" s="221"/>
      <c r="P1614" s="221"/>
      <c r="Q1614" s="221"/>
      <c r="R1614" s="221"/>
      <c r="S1614" s="221"/>
      <c r="T1614" s="221"/>
      <c r="U1614" s="221"/>
      <c r="V1614" s="221"/>
      <c r="W1614" s="221"/>
      <c r="X1614" s="221"/>
      <c r="Y1614" s="221"/>
      <c r="Z1614" s="221"/>
      <c r="AA1614" s="221"/>
      <c r="AB1614" s="237"/>
      <c r="AC1614" s="221"/>
      <c r="AD1614" s="221"/>
      <c r="AE1614" s="221"/>
      <c r="AF1614" s="221"/>
      <c r="AG1614" s="221"/>
      <c r="AH1614" s="221"/>
      <c r="AI1614" s="221"/>
      <c r="AN1614" s="221"/>
      <c r="AP1614" s="218"/>
    </row>
    <row r="1615" spans="1:42">
      <c r="A1615" s="221"/>
      <c r="B1615" s="221"/>
      <c r="C1615" s="221"/>
      <c r="D1615" s="221"/>
      <c r="E1615" s="221"/>
      <c r="F1615" s="221"/>
      <c r="G1615" s="221"/>
      <c r="H1615" s="221"/>
      <c r="I1615" s="221"/>
      <c r="J1615" s="221"/>
      <c r="K1615" s="221"/>
      <c r="L1615" s="221"/>
      <c r="M1615" s="221"/>
      <c r="N1615" s="243"/>
      <c r="O1615" s="221"/>
      <c r="P1615" s="221"/>
      <c r="Q1615" s="221"/>
      <c r="R1615" s="221"/>
      <c r="S1615" s="221"/>
      <c r="T1615" s="221"/>
      <c r="U1615" s="221"/>
      <c r="V1615" s="221"/>
      <c r="W1615" s="221"/>
      <c r="X1615" s="221"/>
      <c r="Y1615" s="221"/>
      <c r="Z1615" s="221"/>
      <c r="AA1615" s="221"/>
      <c r="AB1615" s="237"/>
      <c r="AC1615" s="221"/>
      <c r="AD1615" s="221"/>
      <c r="AE1615" s="221"/>
      <c r="AF1615" s="221"/>
      <c r="AG1615" s="221"/>
      <c r="AH1615" s="221"/>
      <c r="AI1615" s="221"/>
      <c r="AN1615" s="221"/>
      <c r="AP1615" s="218"/>
    </row>
    <row r="1616" spans="1:42">
      <c r="A1616" s="221"/>
      <c r="B1616" s="221"/>
      <c r="C1616" s="221"/>
      <c r="D1616" s="221"/>
      <c r="E1616" s="221"/>
      <c r="F1616" s="221"/>
      <c r="G1616" s="221"/>
      <c r="H1616" s="221"/>
      <c r="I1616" s="221"/>
      <c r="J1616" s="221"/>
      <c r="K1616" s="221"/>
      <c r="L1616" s="221"/>
      <c r="M1616" s="221"/>
      <c r="N1616" s="243"/>
      <c r="O1616" s="221"/>
      <c r="P1616" s="221"/>
      <c r="Q1616" s="221"/>
      <c r="R1616" s="221"/>
      <c r="S1616" s="221"/>
      <c r="T1616" s="221"/>
      <c r="U1616" s="221"/>
      <c r="V1616" s="221"/>
      <c r="W1616" s="221"/>
      <c r="X1616" s="221"/>
      <c r="Y1616" s="221"/>
      <c r="Z1616" s="221"/>
      <c r="AA1616" s="221"/>
      <c r="AB1616" s="237"/>
      <c r="AC1616" s="221"/>
      <c r="AD1616" s="221"/>
      <c r="AE1616" s="221"/>
      <c r="AF1616" s="221"/>
      <c r="AG1616" s="221"/>
      <c r="AH1616" s="221"/>
      <c r="AI1616" s="221"/>
      <c r="AN1616" s="221"/>
      <c r="AP1616" s="218"/>
    </row>
    <row r="1617" spans="1:42">
      <c r="A1617" s="221"/>
      <c r="B1617" s="221"/>
      <c r="C1617" s="221"/>
      <c r="D1617" s="221"/>
      <c r="E1617" s="221"/>
      <c r="F1617" s="221"/>
      <c r="G1617" s="221"/>
      <c r="H1617" s="221"/>
      <c r="I1617" s="221"/>
      <c r="J1617" s="221"/>
      <c r="K1617" s="221"/>
      <c r="L1617" s="221"/>
      <c r="M1617" s="221"/>
      <c r="N1617" s="243"/>
      <c r="O1617" s="221"/>
      <c r="P1617" s="221"/>
      <c r="Q1617" s="221"/>
      <c r="R1617" s="221"/>
      <c r="S1617" s="221"/>
      <c r="T1617" s="221"/>
      <c r="U1617" s="221"/>
      <c r="V1617" s="221"/>
      <c r="W1617" s="221"/>
      <c r="X1617" s="221"/>
      <c r="Y1617" s="221"/>
      <c r="Z1617" s="221"/>
      <c r="AA1617" s="221"/>
      <c r="AB1617" s="237"/>
      <c r="AC1617" s="221"/>
      <c r="AD1617" s="221"/>
      <c r="AE1617" s="221"/>
      <c r="AF1617" s="221"/>
      <c r="AG1617" s="221"/>
      <c r="AH1617" s="221"/>
      <c r="AI1617" s="221"/>
      <c r="AN1617" s="221"/>
      <c r="AP1617" s="218"/>
    </row>
    <row r="1618" spans="1:42">
      <c r="A1618" s="221"/>
      <c r="B1618" s="221"/>
      <c r="C1618" s="221"/>
      <c r="D1618" s="221"/>
      <c r="E1618" s="221"/>
      <c r="F1618" s="221"/>
      <c r="G1618" s="221"/>
      <c r="H1618" s="221"/>
      <c r="I1618" s="221"/>
      <c r="J1618" s="221"/>
      <c r="K1618" s="221"/>
      <c r="L1618" s="221"/>
      <c r="M1618" s="221"/>
      <c r="N1618" s="243"/>
      <c r="O1618" s="221"/>
      <c r="P1618" s="221"/>
      <c r="Q1618" s="221"/>
      <c r="R1618" s="221"/>
      <c r="S1618" s="221"/>
      <c r="T1618" s="221"/>
      <c r="U1618" s="221"/>
      <c r="V1618" s="221"/>
      <c r="W1618" s="221"/>
      <c r="X1618" s="221"/>
      <c r="Y1618" s="221"/>
      <c r="Z1618" s="221"/>
      <c r="AA1618" s="221"/>
      <c r="AB1618" s="237"/>
      <c r="AC1618" s="221"/>
      <c r="AD1618" s="221"/>
      <c r="AE1618" s="221"/>
      <c r="AF1618" s="221"/>
      <c r="AG1618" s="221"/>
      <c r="AH1618" s="221"/>
      <c r="AI1618" s="221"/>
      <c r="AN1618" s="221"/>
      <c r="AP1618" s="218"/>
    </row>
    <row r="1619" spans="1:42">
      <c r="A1619" s="221"/>
      <c r="B1619" s="221"/>
      <c r="C1619" s="221"/>
      <c r="D1619" s="221"/>
      <c r="E1619" s="221"/>
      <c r="F1619" s="221"/>
      <c r="G1619" s="221"/>
      <c r="H1619" s="221"/>
      <c r="I1619" s="221"/>
      <c r="J1619" s="221"/>
      <c r="K1619" s="221"/>
      <c r="L1619" s="221"/>
      <c r="M1619" s="221"/>
      <c r="N1619" s="243"/>
      <c r="O1619" s="221"/>
      <c r="P1619" s="221"/>
      <c r="Q1619" s="221"/>
      <c r="R1619" s="221"/>
      <c r="S1619" s="221"/>
      <c r="T1619" s="221"/>
      <c r="U1619" s="221"/>
      <c r="V1619" s="221"/>
      <c r="W1619" s="221"/>
      <c r="X1619" s="221"/>
      <c r="Y1619" s="221"/>
      <c r="Z1619" s="221"/>
      <c r="AA1619" s="221"/>
      <c r="AB1619" s="237"/>
      <c r="AC1619" s="221"/>
      <c r="AD1619" s="221"/>
      <c r="AE1619" s="221"/>
      <c r="AF1619" s="221"/>
      <c r="AG1619" s="221"/>
      <c r="AH1619" s="221"/>
      <c r="AI1619" s="221"/>
      <c r="AN1619" s="221"/>
      <c r="AP1619" s="218"/>
    </row>
    <row r="1620" spans="1:42">
      <c r="A1620" s="221"/>
      <c r="B1620" s="221"/>
      <c r="C1620" s="221"/>
      <c r="D1620" s="221"/>
      <c r="E1620" s="221"/>
      <c r="F1620" s="221"/>
      <c r="G1620" s="221"/>
      <c r="H1620" s="221"/>
      <c r="I1620" s="221"/>
      <c r="J1620" s="221"/>
      <c r="K1620" s="221"/>
      <c r="L1620" s="221"/>
      <c r="M1620" s="221"/>
      <c r="N1620" s="243"/>
      <c r="O1620" s="221"/>
      <c r="P1620" s="221"/>
      <c r="Q1620" s="221"/>
      <c r="R1620" s="221"/>
      <c r="S1620" s="221"/>
      <c r="T1620" s="221"/>
      <c r="U1620" s="221"/>
      <c r="V1620" s="221"/>
      <c r="W1620" s="221"/>
      <c r="X1620" s="221"/>
      <c r="Y1620" s="221"/>
      <c r="Z1620" s="221"/>
      <c r="AA1620" s="221"/>
      <c r="AB1620" s="237"/>
      <c r="AC1620" s="221"/>
      <c r="AD1620" s="221"/>
      <c r="AE1620" s="221"/>
      <c r="AF1620" s="221"/>
      <c r="AG1620" s="221"/>
      <c r="AH1620" s="221"/>
      <c r="AI1620" s="221"/>
      <c r="AN1620" s="221"/>
      <c r="AP1620" s="218"/>
    </row>
    <row r="1621" spans="1:42">
      <c r="A1621" s="221"/>
      <c r="B1621" s="221"/>
      <c r="C1621" s="221"/>
      <c r="D1621" s="221"/>
      <c r="E1621" s="221"/>
      <c r="F1621" s="221"/>
      <c r="G1621" s="221"/>
      <c r="H1621" s="221"/>
      <c r="I1621" s="221"/>
      <c r="J1621" s="221"/>
      <c r="K1621" s="221"/>
      <c r="L1621" s="221"/>
      <c r="M1621" s="221"/>
      <c r="N1621" s="243"/>
      <c r="O1621" s="221"/>
      <c r="P1621" s="221"/>
      <c r="Q1621" s="221"/>
      <c r="R1621" s="221"/>
      <c r="S1621" s="221"/>
      <c r="T1621" s="221"/>
      <c r="U1621" s="221"/>
      <c r="V1621" s="221"/>
      <c r="W1621" s="221"/>
      <c r="X1621" s="221"/>
      <c r="Y1621" s="221"/>
      <c r="Z1621" s="221"/>
      <c r="AA1621" s="221"/>
      <c r="AB1621" s="237"/>
      <c r="AC1621" s="221"/>
      <c r="AD1621" s="221"/>
      <c r="AE1621" s="221"/>
      <c r="AF1621" s="221"/>
      <c r="AG1621" s="221"/>
      <c r="AH1621" s="221"/>
      <c r="AI1621" s="221"/>
      <c r="AN1621" s="221"/>
      <c r="AP1621" s="218"/>
    </row>
    <row r="1622" spans="1:42">
      <c r="A1622" s="221"/>
      <c r="B1622" s="221"/>
      <c r="C1622" s="221"/>
      <c r="D1622" s="221"/>
      <c r="E1622" s="221"/>
      <c r="F1622" s="221"/>
      <c r="G1622" s="221"/>
      <c r="H1622" s="221"/>
      <c r="I1622" s="221"/>
      <c r="J1622" s="221"/>
      <c r="K1622" s="221"/>
      <c r="L1622" s="221"/>
      <c r="M1622" s="221"/>
      <c r="N1622" s="243"/>
      <c r="O1622" s="221"/>
      <c r="P1622" s="221"/>
      <c r="Q1622" s="221"/>
      <c r="R1622" s="221"/>
      <c r="S1622" s="221"/>
      <c r="T1622" s="221"/>
      <c r="U1622" s="221"/>
      <c r="V1622" s="221"/>
      <c r="W1622" s="221"/>
      <c r="X1622" s="221"/>
      <c r="Y1622" s="221"/>
      <c r="Z1622" s="221"/>
      <c r="AA1622" s="221"/>
      <c r="AB1622" s="237"/>
      <c r="AC1622" s="221"/>
      <c r="AD1622" s="221"/>
      <c r="AE1622" s="221"/>
      <c r="AF1622" s="221"/>
      <c r="AG1622" s="221"/>
      <c r="AH1622" s="221"/>
      <c r="AI1622" s="221"/>
      <c r="AN1622" s="221"/>
      <c r="AP1622" s="218"/>
    </row>
    <row r="1623" spans="1:42">
      <c r="A1623" s="221"/>
      <c r="B1623" s="221"/>
      <c r="C1623" s="221"/>
      <c r="D1623" s="221"/>
      <c r="E1623" s="221"/>
      <c r="F1623" s="221"/>
      <c r="G1623" s="221"/>
      <c r="H1623" s="221"/>
      <c r="I1623" s="221"/>
      <c r="J1623" s="221"/>
      <c r="K1623" s="221"/>
      <c r="L1623" s="221"/>
      <c r="M1623" s="221"/>
      <c r="N1623" s="243"/>
      <c r="O1623" s="221"/>
      <c r="P1623" s="221"/>
      <c r="Q1623" s="221"/>
      <c r="R1623" s="221"/>
      <c r="S1623" s="221"/>
      <c r="T1623" s="221"/>
      <c r="U1623" s="221"/>
      <c r="V1623" s="221"/>
      <c r="W1623" s="221"/>
      <c r="X1623" s="221"/>
      <c r="Y1623" s="221"/>
      <c r="Z1623" s="221"/>
      <c r="AA1623" s="221"/>
      <c r="AB1623" s="237"/>
      <c r="AC1623" s="221"/>
      <c r="AD1623" s="221"/>
      <c r="AE1623" s="221"/>
      <c r="AF1623" s="221"/>
      <c r="AG1623" s="221"/>
      <c r="AH1623" s="221"/>
      <c r="AI1623" s="221"/>
      <c r="AN1623" s="221"/>
      <c r="AP1623" s="218"/>
    </row>
    <row r="1624" spans="1:42">
      <c r="A1624" s="221"/>
      <c r="B1624" s="221"/>
      <c r="C1624" s="221"/>
      <c r="D1624" s="221"/>
      <c r="E1624" s="221"/>
      <c r="F1624" s="221"/>
      <c r="G1624" s="221"/>
      <c r="H1624" s="221"/>
      <c r="I1624" s="221"/>
      <c r="J1624" s="221"/>
      <c r="K1624" s="221"/>
      <c r="L1624" s="221"/>
      <c r="M1624" s="221"/>
      <c r="N1624" s="243"/>
      <c r="O1624" s="221"/>
      <c r="P1624" s="221"/>
      <c r="Q1624" s="221"/>
      <c r="R1624" s="221"/>
      <c r="S1624" s="221"/>
      <c r="T1624" s="221"/>
      <c r="U1624" s="221"/>
      <c r="V1624" s="221"/>
      <c r="W1624" s="221"/>
      <c r="X1624" s="221"/>
      <c r="Y1624" s="221"/>
      <c r="Z1624" s="221"/>
      <c r="AA1624" s="221"/>
      <c r="AB1624" s="237"/>
      <c r="AC1624" s="221"/>
      <c r="AD1624" s="221"/>
      <c r="AE1624" s="221"/>
      <c r="AF1624" s="221"/>
      <c r="AG1624" s="221"/>
      <c r="AH1624" s="221"/>
      <c r="AI1624" s="221"/>
      <c r="AN1624" s="221"/>
      <c r="AP1624" s="218"/>
    </row>
    <row r="1625" spans="1:42">
      <c r="A1625" s="221"/>
      <c r="B1625" s="221"/>
      <c r="C1625" s="221"/>
      <c r="D1625" s="221"/>
      <c r="E1625" s="221"/>
      <c r="F1625" s="221"/>
      <c r="G1625" s="221"/>
      <c r="H1625" s="221"/>
      <c r="I1625" s="221"/>
      <c r="J1625" s="221"/>
      <c r="K1625" s="221"/>
      <c r="L1625" s="221"/>
      <c r="M1625" s="221"/>
      <c r="N1625" s="243"/>
      <c r="O1625" s="221"/>
      <c r="P1625" s="221"/>
      <c r="Q1625" s="221"/>
      <c r="R1625" s="221"/>
      <c r="S1625" s="221"/>
      <c r="T1625" s="221"/>
      <c r="U1625" s="221"/>
      <c r="V1625" s="221"/>
      <c r="W1625" s="221"/>
      <c r="X1625" s="221"/>
      <c r="Y1625" s="221"/>
      <c r="Z1625" s="221"/>
      <c r="AA1625" s="221"/>
      <c r="AB1625" s="237"/>
      <c r="AC1625" s="221"/>
      <c r="AD1625" s="221"/>
      <c r="AE1625" s="221"/>
      <c r="AF1625" s="221"/>
      <c r="AG1625" s="221"/>
      <c r="AH1625" s="221"/>
      <c r="AI1625" s="221"/>
      <c r="AN1625" s="221"/>
      <c r="AP1625" s="218"/>
    </row>
    <row r="1626" spans="1:42">
      <c r="A1626" s="221"/>
      <c r="B1626" s="221"/>
      <c r="C1626" s="221"/>
      <c r="D1626" s="221"/>
      <c r="E1626" s="221"/>
      <c r="F1626" s="221"/>
      <c r="G1626" s="221"/>
      <c r="H1626" s="221"/>
      <c r="I1626" s="221"/>
      <c r="J1626" s="221"/>
      <c r="K1626" s="221"/>
      <c r="L1626" s="221"/>
      <c r="M1626" s="221"/>
      <c r="N1626" s="243"/>
      <c r="O1626" s="221"/>
      <c r="P1626" s="221"/>
      <c r="Q1626" s="221"/>
      <c r="R1626" s="221"/>
      <c r="S1626" s="221"/>
      <c r="T1626" s="221"/>
      <c r="U1626" s="221"/>
      <c r="V1626" s="221"/>
      <c r="W1626" s="221"/>
      <c r="X1626" s="221"/>
      <c r="Y1626" s="221"/>
      <c r="Z1626" s="221"/>
      <c r="AA1626" s="221"/>
      <c r="AB1626" s="237"/>
      <c r="AC1626" s="221"/>
      <c r="AD1626" s="221"/>
      <c r="AE1626" s="221"/>
      <c r="AF1626" s="221"/>
      <c r="AG1626" s="221"/>
      <c r="AH1626" s="221"/>
      <c r="AI1626" s="221"/>
      <c r="AN1626" s="221"/>
      <c r="AP1626" s="218"/>
    </row>
    <row r="1627" spans="1:42">
      <c r="A1627" s="221"/>
      <c r="B1627" s="221"/>
      <c r="C1627" s="221"/>
      <c r="D1627" s="221"/>
      <c r="E1627" s="221"/>
      <c r="F1627" s="221"/>
      <c r="G1627" s="221"/>
      <c r="H1627" s="221"/>
      <c r="I1627" s="221"/>
      <c r="J1627" s="221"/>
      <c r="K1627" s="221"/>
      <c r="L1627" s="221"/>
      <c r="M1627" s="221"/>
      <c r="N1627" s="243"/>
      <c r="O1627" s="221"/>
      <c r="P1627" s="221"/>
      <c r="Q1627" s="221"/>
      <c r="R1627" s="221"/>
      <c r="S1627" s="221"/>
      <c r="T1627" s="221"/>
      <c r="U1627" s="221"/>
      <c r="V1627" s="221"/>
      <c r="W1627" s="221"/>
      <c r="X1627" s="221"/>
      <c r="Y1627" s="221"/>
      <c r="Z1627" s="221"/>
      <c r="AA1627" s="221"/>
      <c r="AB1627" s="237"/>
      <c r="AC1627" s="221"/>
      <c r="AD1627" s="221"/>
      <c r="AE1627" s="221"/>
      <c r="AF1627" s="221"/>
      <c r="AG1627" s="221"/>
      <c r="AH1627" s="221"/>
      <c r="AI1627" s="221"/>
      <c r="AN1627" s="221"/>
      <c r="AP1627" s="218"/>
    </row>
    <row r="1628" spans="1:42">
      <c r="A1628" s="221"/>
      <c r="B1628" s="221"/>
      <c r="C1628" s="221"/>
      <c r="D1628" s="221"/>
      <c r="E1628" s="221"/>
      <c r="F1628" s="221"/>
      <c r="G1628" s="221"/>
      <c r="H1628" s="221"/>
      <c r="I1628" s="221"/>
      <c r="J1628" s="221"/>
      <c r="K1628" s="221"/>
      <c r="L1628" s="221"/>
      <c r="M1628" s="221"/>
      <c r="N1628" s="243"/>
      <c r="O1628" s="221"/>
      <c r="P1628" s="221"/>
      <c r="Q1628" s="221"/>
      <c r="R1628" s="221"/>
      <c r="S1628" s="221"/>
      <c r="T1628" s="221"/>
      <c r="U1628" s="221"/>
      <c r="V1628" s="221"/>
      <c r="W1628" s="221"/>
      <c r="X1628" s="221"/>
      <c r="Y1628" s="221"/>
      <c r="Z1628" s="221"/>
      <c r="AA1628" s="221"/>
      <c r="AB1628" s="237"/>
      <c r="AC1628" s="221"/>
      <c r="AD1628" s="221"/>
      <c r="AE1628" s="221"/>
      <c r="AF1628" s="221"/>
      <c r="AG1628" s="221"/>
      <c r="AH1628" s="221"/>
      <c r="AI1628" s="221"/>
      <c r="AN1628" s="221"/>
      <c r="AP1628" s="218"/>
    </row>
    <row r="1629" spans="1:42">
      <c r="A1629" s="221"/>
      <c r="B1629" s="221"/>
      <c r="C1629" s="221"/>
      <c r="D1629" s="221"/>
      <c r="E1629" s="221"/>
      <c r="F1629" s="221"/>
      <c r="G1629" s="221"/>
      <c r="H1629" s="221"/>
      <c r="I1629" s="221"/>
      <c r="J1629" s="221"/>
      <c r="K1629" s="221"/>
      <c r="L1629" s="221"/>
      <c r="M1629" s="221"/>
      <c r="N1629" s="243"/>
      <c r="O1629" s="221"/>
      <c r="P1629" s="221"/>
      <c r="Q1629" s="221"/>
      <c r="R1629" s="221"/>
      <c r="S1629" s="221"/>
      <c r="T1629" s="221"/>
      <c r="U1629" s="221"/>
      <c r="V1629" s="221"/>
      <c r="W1629" s="221"/>
      <c r="X1629" s="221"/>
      <c r="Y1629" s="221"/>
      <c r="Z1629" s="221"/>
      <c r="AA1629" s="221"/>
      <c r="AB1629" s="237"/>
      <c r="AC1629" s="221"/>
      <c r="AD1629" s="221"/>
      <c r="AE1629" s="221"/>
      <c r="AF1629" s="221"/>
      <c r="AG1629" s="221"/>
      <c r="AH1629" s="221"/>
      <c r="AI1629" s="221"/>
      <c r="AN1629" s="221"/>
      <c r="AP1629" s="218"/>
    </row>
    <row r="1630" spans="1:42">
      <c r="A1630" s="221"/>
      <c r="B1630" s="221"/>
      <c r="C1630" s="221"/>
      <c r="D1630" s="221"/>
      <c r="E1630" s="221"/>
      <c r="F1630" s="221"/>
      <c r="G1630" s="221"/>
      <c r="H1630" s="221"/>
      <c r="I1630" s="221"/>
      <c r="J1630" s="221"/>
      <c r="K1630" s="221"/>
      <c r="L1630" s="221"/>
      <c r="M1630" s="221"/>
      <c r="N1630" s="243"/>
      <c r="O1630" s="221"/>
      <c r="P1630" s="221"/>
      <c r="Q1630" s="221"/>
      <c r="R1630" s="221"/>
      <c r="S1630" s="221"/>
      <c r="T1630" s="221"/>
      <c r="U1630" s="221"/>
      <c r="V1630" s="221"/>
      <c r="W1630" s="221"/>
      <c r="X1630" s="221"/>
      <c r="Y1630" s="221"/>
      <c r="Z1630" s="221"/>
      <c r="AA1630" s="221"/>
      <c r="AB1630" s="237"/>
      <c r="AC1630" s="221"/>
      <c r="AD1630" s="221"/>
      <c r="AE1630" s="221"/>
      <c r="AF1630" s="221"/>
      <c r="AG1630" s="221"/>
      <c r="AH1630" s="221"/>
      <c r="AI1630" s="221"/>
      <c r="AN1630" s="221"/>
      <c r="AP1630" s="218"/>
    </row>
    <row r="1631" spans="1:42">
      <c r="A1631" s="221"/>
      <c r="B1631" s="221"/>
      <c r="C1631" s="221"/>
      <c r="D1631" s="221"/>
      <c r="E1631" s="221"/>
      <c r="F1631" s="221"/>
      <c r="G1631" s="221"/>
      <c r="H1631" s="221"/>
      <c r="I1631" s="221"/>
      <c r="J1631" s="221"/>
      <c r="K1631" s="221"/>
      <c r="L1631" s="221"/>
      <c r="M1631" s="221"/>
      <c r="N1631" s="243"/>
      <c r="O1631" s="221"/>
      <c r="P1631" s="221"/>
      <c r="Q1631" s="221"/>
      <c r="R1631" s="221"/>
      <c r="S1631" s="221"/>
      <c r="T1631" s="221"/>
      <c r="U1631" s="221"/>
      <c r="V1631" s="221"/>
      <c r="W1631" s="221"/>
      <c r="X1631" s="221"/>
      <c r="Y1631" s="221"/>
      <c r="Z1631" s="221"/>
      <c r="AA1631" s="221"/>
      <c r="AB1631" s="237"/>
      <c r="AC1631" s="221"/>
      <c r="AD1631" s="221"/>
      <c r="AE1631" s="221"/>
      <c r="AF1631" s="221"/>
      <c r="AG1631" s="221"/>
      <c r="AH1631" s="221"/>
      <c r="AI1631" s="221"/>
      <c r="AN1631" s="221"/>
      <c r="AP1631" s="218"/>
    </row>
    <row r="1632" spans="1:42">
      <c r="A1632" s="221"/>
      <c r="B1632" s="221"/>
      <c r="C1632" s="221"/>
      <c r="D1632" s="221"/>
      <c r="E1632" s="221"/>
      <c r="F1632" s="221"/>
      <c r="G1632" s="221"/>
      <c r="H1632" s="221"/>
      <c r="I1632" s="221"/>
      <c r="J1632" s="221"/>
      <c r="K1632" s="221"/>
      <c r="L1632" s="221"/>
      <c r="M1632" s="221"/>
      <c r="N1632" s="243"/>
      <c r="O1632" s="221"/>
      <c r="P1632" s="221"/>
      <c r="Q1632" s="221"/>
      <c r="R1632" s="221"/>
      <c r="S1632" s="221"/>
      <c r="T1632" s="221"/>
      <c r="U1632" s="221"/>
      <c r="V1632" s="221"/>
      <c r="W1632" s="221"/>
      <c r="X1632" s="221"/>
      <c r="Y1632" s="221"/>
      <c r="Z1632" s="221"/>
      <c r="AA1632" s="221"/>
      <c r="AB1632" s="237"/>
      <c r="AC1632" s="221"/>
      <c r="AD1632" s="221"/>
      <c r="AE1632" s="221"/>
      <c r="AF1632" s="221"/>
      <c r="AG1632" s="221"/>
      <c r="AH1632" s="221"/>
      <c r="AI1632" s="221"/>
      <c r="AN1632" s="221"/>
      <c r="AP1632" s="218"/>
    </row>
    <row r="1633" spans="1:42">
      <c r="A1633" s="221"/>
      <c r="B1633" s="221"/>
      <c r="C1633" s="221"/>
      <c r="D1633" s="221"/>
      <c r="E1633" s="221"/>
      <c r="F1633" s="221"/>
      <c r="G1633" s="221"/>
      <c r="H1633" s="221"/>
      <c r="I1633" s="221"/>
      <c r="J1633" s="221"/>
      <c r="K1633" s="221"/>
      <c r="L1633" s="221"/>
      <c r="M1633" s="221"/>
      <c r="N1633" s="243"/>
      <c r="O1633" s="221"/>
      <c r="P1633" s="221"/>
      <c r="Q1633" s="221"/>
      <c r="R1633" s="221"/>
      <c r="S1633" s="221"/>
      <c r="T1633" s="221"/>
      <c r="U1633" s="221"/>
      <c r="V1633" s="221"/>
      <c r="W1633" s="221"/>
      <c r="X1633" s="221"/>
      <c r="Y1633" s="221"/>
      <c r="Z1633" s="221"/>
      <c r="AA1633" s="221"/>
      <c r="AB1633" s="237"/>
      <c r="AC1633" s="221"/>
      <c r="AD1633" s="221"/>
      <c r="AE1633" s="221"/>
      <c r="AF1633" s="221"/>
      <c r="AG1633" s="221"/>
      <c r="AH1633" s="221"/>
      <c r="AI1633" s="221"/>
      <c r="AN1633" s="221"/>
      <c r="AP1633" s="218"/>
    </row>
    <row r="1634" spans="1:42">
      <c r="A1634" s="221"/>
      <c r="B1634" s="221"/>
      <c r="C1634" s="221"/>
      <c r="D1634" s="221"/>
      <c r="E1634" s="221"/>
      <c r="F1634" s="221"/>
      <c r="G1634" s="221"/>
      <c r="H1634" s="221"/>
      <c r="I1634" s="221"/>
      <c r="J1634" s="221"/>
      <c r="K1634" s="221"/>
      <c r="L1634" s="221"/>
      <c r="M1634" s="221"/>
      <c r="N1634" s="243"/>
      <c r="O1634" s="221"/>
      <c r="P1634" s="221"/>
      <c r="Q1634" s="221"/>
      <c r="R1634" s="221"/>
      <c r="S1634" s="221"/>
      <c r="T1634" s="221"/>
      <c r="U1634" s="221"/>
      <c r="V1634" s="221"/>
      <c r="W1634" s="221"/>
      <c r="X1634" s="221"/>
      <c r="Y1634" s="221"/>
      <c r="Z1634" s="221"/>
      <c r="AA1634" s="221"/>
      <c r="AB1634" s="237"/>
      <c r="AC1634" s="221"/>
      <c r="AD1634" s="221"/>
      <c r="AE1634" s="221"/>
      <c r="AF1634" s="221"/>
      <c r="AG1634" s="221"/>
      <c r="AH1634" s="221"/>
      <c r="AI1634" s="221"/>
      <c r="AN1634" s="221"/>
      <c r="AP1634" s="218"/>
    </row>
    <row r="1635" spans="1:42">
      <c r="A1635" s="221"/>
      <c r="B1635" s="221"/>
      <c r="C1635" s="221"/>
      <c r="D1635" s="221"/>
      <c r="E1635" s="221"/>
      <c r="F1635" s="221"/>
      <c r="G1635" s="221"/>
      <c r="H1635" s="221"/>
      <c r="I1635" s="221"/>
      <c r="J1635" s="221"/>
      <c r="K1635" s="221"/>
      <c r="L1635" s="221"/>
      <c r="M1635" s="221"/>
      <c r="N1635" s="243"/>
      <c r="O1635" s="221"/>
      <c r="P1635" s="221"/>
      <c r="Q1635" s="221"/>
      <c r="R1635" s="221"/>
      <c r="S1635" s="221"/>
      <c r="T1635" s="221"/>
      <c r="U1635" s="221"/>
      <c r="V1635" s="221"/>
      <c r="W1635" s="221"/>
      <c r="X1635" s="221"/>
      <c r="Y1635" s="221"/>
      <c r="Z1635" s="221"/>
      <c r="AA1635" s="221"/>
      <c r="AB1635" s="237"/>
      <c r="AC1635" s="221"/>
      <c r="AD1635" s="221"/>
      <c r="AE1635" s="221"/>
      <c r="AF1635" s="221"/>
      <c r="AG1635" s="221"/>
      <c r="AH1635" s="221"/>
      <c r="AI1635" s="221"/>
      <c r="AN1635" s="221"/>
      <c r="AP1635" s="218"/>
    </row>
    <row r="1636" spans="1:42">
      <c r="A1636" s="221"/>
      <c r="B1636" s="221"/>
      <c r="C1636" s="221"/>
      <c r="D1636" s="221"/>
      <c r="E1636" s="221"/>
      <c r="F1636" s="221"/>
      <c r="G1636" s="221"/>
      <c r="H1636" s="221"/>
      <c r="I1636" s="221"/>
      <c r="J1636" s="221"/>
      <c r="K1636" s="221"/>
      <c r="L1636" s="221"/>
      <c r="M1636" s="221"/>
      <c r="N1636" s="243"/>
      <c r="O1636" s="221"/>
      <c r="P1636" s="221"/>
      <c r="Q1636" s="221"/>
      <c r="R1636" s="221"/>
      <c r="S1636" s="221"/>
      <c r="T1636" s="221"/>
      <c r="U1636" s="221"/>
      <c r="V1636" s="221"/>
      <c r="W1636" s="221"/>
      <c r="X1636" s="221"/>
      <c r="Y1636" s="221"/>
      <c r="Z1636" s="221"/>
      <c r="AA1636" s="221"/>
      <c r="AB1636" s="237"/>
      <c r="AC1636" s="221"/>
      <c r="AD1636" s="221"/>
      <c r="AE1636" s="221"/>
      <c r="AF1636" s="221"/>
      <c r="AG1636" s="221"/>
      <c r="AH1636" s="221"/>
      <c r="AI1636" s="221"/>
      <c r="AN1636" s="221"/>
      <c r="AP1636" s="218"/>
    </row>
    <row r="1637" spans="1:42">
      <c r="A1637" s="221"/>
      <c r="B1637" s="221"/>
      <c r="C1637" s="221"/>
      <c r="D1637" s="221"/>
      <c r="E1637" s="221"/>
      <c r="F1637" s="221"/>
      <c r="G1637" s="221"/>
      <c r="H1637" s="221"/>
      <c r="I1637" s="221"/>
      <c r="J1637" s="221"/>
      <c r="K1637" s="221"/>
      <c r="L1637" s="221"/>
      <c r="M1637" s="221"/>
      <c r="N1637" s="243"/>
      <c r="O1637" s="221"/>
      <c r="P1637" s="221"/>
      <c r="Q1637" s="221"/>
      <c r="R1637" s="221"/>
      <c r="S1637" s="221"/>
      <c r="T1637" s="221"/>
      <c r="U1637" s="221"/>
      <c r="V1637" s="221"/>
      <c r="W1637" s="221"/>
      <c r="X1637" s="221"/>
      <c r="Y1637" s="221"/>
      <c r="Z1637" s="221"/>
      <c r="AA1637" s="221"/>
      <c r="AB1637" s="237"/>
      <c r="AC1637" s="221"/>
      <c r="AD1637" s="221"/>
      <c r="AE1637" s="221"/>
      <c r="AF1637" s="221"/>
      <c r="AG1637" s="221"/>
      <c r="AH1637" s="221"/>
      <c r="AI1637" s="221"/>
      <c r="AN1637" s="221"/>
      <c r="AP1637" s="218"/>
    </row>
    <row r="1638" spans="1:42">
      <c r="A1638" s="221"/>
      <c r="B1638" s="221"/>
      <c r="C1638" s="221"/>
      <c r="D1638" s="221"/>
      <c r="E1638" s="221"/>
      <c r="F1638" s="221"/>
      <c r="G1638" s="221"/>
      <c r="H1638" s="221"/>
      <c r="I1638" s="221"/>
      <c r="J1638" s="221"/>
      <c r="K1638" s="221"/>
      <c r="L1638" s="221"/>
      <c r="M1638" s="221"/>
      <c r="N1638" s="243"/>
      <c r="O1638" s="221"/>
      <c r="P1638" s="221"/>
      <c r="Q1638" s="221"/>
      <c r="R1638" s="221"/>
      <c r="S1638" s="221"/>
      <c r="T1638" s="221"/>
      <c r="U1638" s="221"/>
      <c r="V1638" s="221"/>
      <c r="W1638" s="221"/>
      <c r="X1638" s="221"/>
      <c r="Y1638" s="221"/>
      <c r="Z1638" s="221"/>
      <c r="AA1638" s="221"/>
      <c r="AB1638" s="237"/>
      <c r="AC1638" s="221"/>
      <c r="AD1638" s="221"/>
      <c r="AE1638" s="221"/>
      <c r="AF1638" s="221"/>
      <c r="AG1638" s="221"/>
      <c r="AH1638" s="221"/>
      <c r="AI1638" s="221"/>
      <c r="AN1638" s="221"/>
      <c r="AP1638" s="218"/>
    </row>
    <row r="1639" spans="1:42">
      <c r="A1639" s="221"/>
      <c r="B1639" s="221"/>
      <c r="C1639" s="221"/>
      <c r="D1639" s="221"/>
      <c r="E1639" s="221"/>
      <c r="F1639" s="221"/>
      <c r="G1639" s="221"/>
      <c r="H1639" s="221"/>
      <c r="I1639" s="221"/>
      <c r="J1639" s="221"/>
      <c r="K1639" s="221"/>
      <c r="L1639" s="221"/>
      <c r="M1639" s="221"/>
      <c r="N1639" s="243"/>
      <c r="O1639" s="221"/>
      <c r="P1639" s="221"/>
      <c r="Q1639" s="221"/>
      <c r="R1639" s="221"/>
      <c r="S1639" s="221"/>
      <c r="T1639" s="221"/>
      <c r="U1639" s="221"/>
      <c r="V1639" s="221"/>
      <c r="W1639" s="221"/>
      <c r="X1639" s="221"/>
      <c r="Y1639" s="221"/>
      <c r="Z1639" s="221"/>
      <c r="AA1639" s="221"/>
      <c r="AB1639" s="237"/>
      <c r="AC1639" s="221"/>
      <c r="AD1639" s="221"/>
      <c r="AE1639" s="221"/>
      <c r="AF1639" s="221"/>
      <c r="AG1639" s="221"/>
      <c r="AH1639" s="221"/>
      <c r="AI1639" s="221"/>
      <c r="AN1639" s="221"/>
      <c r="AP1639" s="218"/>
    </row>
    <row r="1640" spans="1:42">
      <c r="A1640" s="221"/>
      <c r="B1640" s="221"/>
      <c r="C1640" s="221"/>
      <c r="D1640" s="221"/>
      <c r="E1640" s="221"/>
      <c r="F1640" s="221"/>
      <c r="G1640" s="221"/>
      <c r="H1640" s="221"/>
      <c r="I1640" s="221"/>
      <c r="J1640" s="221"/>
      <c r="K1640" s="221"/>
      <c r="L1640" s="221"/>
      <c r="M1640" s="221"/>
      <c r="N1640" s="243"/>
      <c r="O1640" s="221"/>
      <c r="P1640" s="221"/>
      <c r="Q1640" s="221"/>
      <c r="R1640" s="221"/>
      <c r="S1640" s="221"/>
      <c r="T1640" s="221"/>
      <c r="U1640" s="221"/>
      <c r="V1640" s="221"/>
      <c r="W1640" s="221"/>
      <c r="X1640" s="221"/>
      <c r="Y1640" s="221"/>
      <c r="Z1640" s="221"/>
      <c r="AA1640" s="221"/>
      <c r="AB1640" s="237"/>
      <c r="AC1640" s="221"/>
      <c r="AD1640" s="221"/>
      <c r="AE1640" s="221"/>
      <c r="AF1640" s="221"/>
      <c r="AG1640" s="221"/>
      <c r="AH1640" s="221"/>
      <c r="AI1640" s="221"/>
      <c r="AN1640" s="221"/>
      <c r="AP1640" s="218"/>
    </row>
    <row r="1641" spans="1:42">
      <c r="A1641" s="221"/>
      <c r="B1641" s="221"/>
      <c r="C1641" s="221"/>
      <c r="D1641" s="221"/>
      <c r="E1641" s="221"/>
      <c r="F1641" s="221"/>
      <c r="G1641" s="221"/>
      <c r="H1641" s="221"/>
      <c r="I1641" s="221"/>
      <c r="J1641" s="221"/>
      <c r="K1641" s="221"/>
      <c r="L1641" s="221"/>
      <c r="M1641" s="221"/>
      <c r="N1641" s="243"/>
      <c r="O1641" s="221"/>
      <c r="P1641" s="221"/>
      <c r="Q1641" s="221"/>
      <c r="R1641" s="221"/>
      <c r="S1641" s="221"/>
      <c r="T1641" s="221"/>
      <c r="U1641" s="221"/>
      <c r="V1641" s="221"/>
      <c r="W1641" s="221"/>
      <c r="X1641" s="221"/>
      <c r="Y1641" s="221"/>
      <c r="Z1641" s="221"/>
      <c r="AA1641" s="221"/>
      <c r="AB1641" s="237"/>
      <c r="AC1641" s="221"/>
      <c r="AD1641" s="221"/>
      <c r="AE1641" s="221"/>
      <c r="AF1641" s="221"/>
      <c r="AG1641" s="221"/>
      <c r="AH1641" s="221"/>
      <c r="AI1641" s="221"/>
      <c r="AN1641" s="221"/>
      <c r="AP1641" s="218"/>
    </row>
    <row r="1642" spans="1:42">
      <c r="A1642" s="221"/>
      <c r="B1642" s="221"/>
      <c r="C1642" s="221"/>
      <c r="D1642" s="221"/>
      <c r="E1642" s="221"/>
      <c r="F1642" s="221"/>
      <c r="G1642" s="221"/>
      <c r="H1642" s="221"/>
      <c r="I1642" s="221"/>
      <c r="J1642" s="221"/>
      <c r="K1642" s="221"/>
      <c r="L1642" s="221"/>
      <c r="M1642" s="221"/>
      <c r="N1642" s="243"/>
      <c r="O1642" s="221"/>
      <c r="P1642" s="221"/>
      <c r="Q1642" s="221"/>
      <c r="R1642" s="221"/>
      <c r="S1642" s="221"/>
      <c r="T1642" s="221"/>
      <c r="U1642" s="221"/>
      <c r="V1642" s="221"/>
      <c r="W1642" s="221"/>
      <c r="X1642" s="221"/>
      <c r="Y1642" s="221"/>
      <c r="Z1642" s="221"/>
      <c r="AA1642" s="221"/>
      <c r="AB1642" s="237"/>
      <c r="AC1642" s="221"/>
      <c r="AD1642" s="221"/>
      <c r="AE1642" s="221"/>
      <c r="AF1642" s="221"/>
      <c r="AG1642" s="221"/>
      <c r="AH1642" s="221"/>
      <c r="AI1642" s="221"/>
      <c r="AN1642" s="221"/>
      <c r="AP1642" s="218"/>
    </row>
    <row r="1643" spans="1:42">
      <c r="A1643" s="221"/>
      <c r="B1643" s="221"/>
      <c r="C1643" s="221"/>
      <c r="D1643" s="221"/>
      <c r="E1643" s="221"/>
      <c r="F1643" s="221"/>
      <c r="G1643" s="221"/>
      <c r="H1643" s="221"/>
      <c r="I1643" s="221"/>
      <c r="J1643" s="221"/>
      <c r="K1643" s="221"/>
      <c r="L1643" s="221"/>
      <c r="M1643" s="221"/>
      <c r="N1643" s="243"/>
      <c r="O1643" s="221"/>
      <c r="P1643" s="221"/>
      <c r="Q1643" s="221"/>
      <c r="R1643" s="221"/>
      <c r="S1643" s="221"/>
      <c r="T1643" s="221"/>
      <c r="U1643" s="221"/>
      <c r="V1643" s="221"/>
      <c r="W1643" s="221"/>
      <c r="X1643" s="221"/>
      <c r="Y1643" s="221"/>
      <c r="Z1643" s="221"/>
      <c r="AA1643" s="221"/>
      <c r="AB1643" s="237"/>
      <c r="AC1643" s="221"/>
      <c r="AD1643" s="221"/>
      <c r="AE1643" s="221"/>
      <c r="AF1643" s="221"/>
      <c r="AG1643" s="221"/>
      <c r="AH1643" s="221"/>
      <c r="AI1643" s="221"/>
      <c r="AN1643" s="221"/>
      <c r="AP1643" s="218"/>
    </row>
    <row r="1644" spans="1:42">
      <c r="A1644" s="221"/>
      <c r="B1644" s="221"/>
      <c r="C1644" s="221"/>
      <c r="D1644" s="221"/>
      <c r="E1644" s="221"/>
      <c r="F1644" s="221"/>
      <c r="G1644" s="221"/>
      <c r="H1644" s="221"/>
      <c r="I1644" s="221"/>
      <c r="J1644" s="221"/>
      <c r="K1644" s="221"/>
      <c r="L1644" s="221"/>
      <c r="M1644" s="221"/>
      <c r="N1644" s="243"/>
      <c r="O1644" s="221"/>
      <c r="P1644" s="221"/>
      <c r="Q1644" s="221"/>
      <c r="R1644" s="221"/>
      <c r="S1644" s="221"/>
      <c r="T1644" s="221"/>
      <c r="U1644" s="221"/>
      <c r="V1644" s="221"/>
      <c r="W1644" s="221"/>
      <c r="X1644" s="221"/>
      <c r="Y1644" s="221"/>
      <c r="Z1644" s="221"/>
      <c r="AA1644" s="221"/>
      <c r="AB1644" s="237"/>
      <c r="AC1644" s="221"/>
      <c r="AD1644" s="221"/>
      <c r="AE1644" s="221"/>
      <c r="AF1644" s="221"/>
      <c r="AG1644" s="221"/>
      <c r="AH1644" s="221"/>
      <c r="AI1644" s="221"/>
      <c r="AN1644" s="221"/>
      <c r="AP1644" s="218"/>
    </row>
    <row r="1645" spans="1:42">
      <c r="A1645" s="221"/>
      <c r="B1645" s="221"/>
      <c r="C1645" s="221"/>
      <c r="D1645" s="221"/>
      <c r="E1645" s="221"/>
      <c r="F1645" s="221"/>
      <c r="G1645" s="221"/>
      <c r="H1645" s="221"/>
      <c r="I1645" s="221"/>
      <c r="J1645" s="221"/>
      <c r="K1645" s="221"/>
      <c r="L1645" s="221"/>
      <c r="M1645" s="221"/>
      <c r="N1645" s="243"/>
      <c r="O1645" s="221"/>
      <c r="P1645" s="221"/>
      <c r="Q1645" s="221"/>
      <c r="R1645" s="221"/>
      <c r="S1645" s="221"/>
      <c r="T1645" s="221"/>
      <c r="U1645" s="221"/>
      <c r="V1645" s="221"/>
      <c r="W1645" s="221"/>
      <c r="X1645" s="221"/>
      <c r="Y1645" s="221"/>
      <c r="Z1645" s="221"/>
      <c r="AA1645" s="221"/>
      <c r="AB1645" s="237"/>
      <c r="AC1645" s="221"/>
      <c r="AD1645" s="221"/>
      <c r="AE1645" s="221"/>
      <c r="AF1645" s="221"/>
      <c r="AG1645" s="221"/>
      <c r="AH1645" s="221"/>
      <c r="AI1645" s="221"/>
      <c r="AN1645" s="221"/>
      <c r="AP1645" s="218"/>
    </row>
    <row r="1646" spans="1:42">
      <c r="A1646" s="221"/>
      <c r="B1646" s="221"/>
      <c r="C1646" s="221"/>
      <c r="D1646" s="221"/>
      <c r="E1646" s="221"/>
      <c r="F1646" s="221"/>
      <c r="G1646" s="221"/>
      <c r="H1646" s="221"/>
      <c r="I1646" s="221"/>
      <c r="J1646" s="221"/>
      <c r="K1646" s="221"/>
      <c r="L1646" s="221"/>
      <c r="M1646" s="221"/>
      <c r="N1646" s="243"/>
      <c r="O1646" s="221"/>
      <c r="P1646" s="221"/>
      <c r="Q1646" s="221"/>
      <c r="R1646" s="221"/>
      <c r="S1646" s="221"/>
      <c r="T1646" s="221"/>
      <c r="U1646" s="221"/>
      <c r="V1646" s="221"/>
      <c r="W1646" s="221"/>
      <c r="X1646" s="221"/>
      <c r="Y1646" s="221"/>
      <c r="Z1646" s="221"/>
      <c r="AA1646" s="221"/>
      <c r="AB1646" s="237"/>
      <c r="AC1646" s="221"/>
      <c r="AD1646" s="221"/>
      <c r="AE1646" s="221"/>
      <c r="AF1646" s="221"/>
      <c r="AG1646" s="221"/>
      <c r="AH1646" s="221"/>
      <c r="AI1646" s="221"/>
      <c r="AN1646" s="221"/>
      <c r="AP1646" s="218"/>
    </row>
    <row r="1647" spans="1:42">
      <c r="A1647" s="221"/>
      <c r="B1647" s="221"/>
      <c r="C1647" s="221"/>
      <c r="D1647" s="221"/>
      <c r="E1647" s="221"/>
      <c r="F1647" s="221"/>
      <c r="G1647" s="221"/>
      <c r="H1647" s="221"/>
      <c r="I1647" s="221"/>
      <c r="J1647" s="221"/>
      <c r="K1647" s="221"/>
      <c r="L1647" s="221"/>
      <c r="M1647" s="221"/>
      <c r="N1647" s="243"/>
      <c r="O1647" s="221"/>
      <c r="P1647" s="221"/>
      <c r="Q1647" s="221"/>
      <c r="R1647" s="221"/>
      <c r="S1647" s="221"/>
      <c r="T1647" s="221"/>
      <c r="U1647" s="221"/>
      <c r="V1647" s="221"/>
      <c r="W1647" s="221"/>
      <c r="X1647" s="221"/>
      <c r="Y1647" s="221"/>
      <c r="Z1647" s="221"/>
      <c r="AA1647" s="221"/>
      <c r="AB1647" s="237"/>
      <c r="AC1647" s="221"/>
      <c r="AD1647" s="221"/>
      <c r="AE1647" s="221"/>
      <c r="AF1647" s="221"/>
      <c r="AG1647" s="221"/>
      <c r="AH1647" s="221"/>
      <c r="AI1647" s="221"/>
      <c r="AN1647" s="221"/>
      <c r="AP1647" s="218"/>
    </row>
    <row r="1648" spans="1:42">
      <c r="A1648" s="221"/>
      <c r="B1648" s="221"/>
      <c r="C1648" s="221"/>
      <c r="D1648" s="221"/>
      <c r="E1648" s="221"/>
      <c r="F1648" s="221"/>
      <c r="G1648" s="221"/>
      <c r="H1648" s="221"/>
      <c r="I1648" s="221"/>
      <c r="J1648" s="221"/>
      <c r="K1648" s="221"/>
      <c r="L1648" s="221"/>
      <c r="M1648" s="221"/>
      <c r="N1648" s="243"/>
      <c r="O1648" s="221"/>
      <c r="P1648" s="221"/>
      <c r="Q1648" s="221"/>
      <c r="R1648" s="221"/>
      <c r="S1648" s="221"/>
      <c r="T1648" s="221"/>
      <c r="U1648" s="221"/>
      <c r="V1648" s="221"/>
      <c r="W1648" s="221"/>
      <c r="X1648" s="221"/>
      <c r="Y1648" s="221"/>
      <c r="Z1648" s="221"/>
      <c r="AA1648" s="221"/>
      <c r="AB1648" s="237"/>
      <c r="AC1648" s="221"/>
      <c r="AD1648" s="221"/>
      <c r="AE1648" s="221"/>
      <c r="AF1648" s="221"/>
      <c r="AG1648" s="221"/>
      <c r="AH1648" s="221"/>
      <c r="AI1648" s="221"/>
      <c r="AN1648" s="221"/>
      <c r="AP1648" s="218"/>
    </row>
    <row r="1649" spans="1:42">
      <c r="A1649" s="221"/>
      <c r="B1649" s="221"/>
      <c r="C1649" s="221"/>
      <c r="D1649" s="221"/>
      <c r="E1649" s="221"/>
      <c r="F1649" s="221"/>
      <c r="G1649" s="221"/>
      <c r="H1649" s="221"/>
      <c r="I1649" s="221"/>
      <c r="J1649" s="221"/>
      <c r="K1649" s="221"/>
      <c r="L1649" s="221"/>
      <c r="M1649" s="221"/>
      <c r="N1649" s="243"/>
      <c r="O1649" s="221"/>
      <c r="P1649" s="221"/>
      <c r="Q1649" s="221"/>
      <c r="R1649" s="221"/>
      <c r="S1649" s="221"/>
      <c r="T1649" s="221"/>
      <c r="U1649" s="221"/>
      <c r="V1649" s="221"/>
      <c r="W1649" s="221"/>
      <c r="X1649" s="221"/>
      <c r="Y1649" s="221"/>
      <c r="Z1649" s="221"/>
      <c r="AA1649" s="221"/>
      <c r="AB1649" s="237"/>
      <c r="AC1649" s="221"/>
      <c r="AD1649" s="221"/>
      <c r="AE1649" s="221"/>
      <c r="AF1649" s="221"/>
      <c r="AG1649" s="221"/>
      <c r="AH1649" s="221"/>
      <c r="AI1649" s="221"/>
      <c r="AN1649" s="221"/>
      <c r="AP1649" s="218"/>
    </row>
    <row r="1650" spans="1:42">
      <c r="A1650" s="221"/>
      <c r="B1650" s="221"/>
      <c r="C1650" s="221"/>
      <c r="D1650" s="221"/>
      <c r="E1650" s="221"/>
      <c r="F1650" s="221"/>
      <c r="G1650" s="221"/>
      <c r="H1650" s="221"/>
      <c r="I1650" s="221"/>
      <c r="J1650" s="221"/>
      <c r="K1650" s="221"/>
      <c r="L1650" s="221"/>
      <c r="M1650" s="221"/>
      <c r="N1650" s="243"/>
      <c r="O1650" s="221"/>
      <c r="P1650" s="221"/>
      <c r="Q1650" s="221"/>
      <c r="R1650" s="221"/>
      <c r="S1650" s="221"/>
      <c r="T1650" s="221"/>
      <c r="U1650" s="221"/>
      <c r="V1650" s="221"/>
      <c r="W1650" s="221"/>
      <c r="X1650" s="221"/>
      <c r="Y1650" s="221"/>
      <c r="Z1650" s="221"/>
      <c r="AA1650" s="221"/>
      <c r="AB1650" s="237"/>
      <c r="AC1650" s="221"/>
      <c r="AD1650" s="221"/>
      <c r="AE1650" s="221"/>
      <c r="AF1650" s="221"/>
      <c r="AG1650" s="221"/>
      <c r="AH1650" s="221"/>
      <c r="AI1650" s="221"/>
      <c r="AN1650" s="221"/>
      <c r="AP1650" s="218"/>
    </row>
    <row r="1651" spans="1:42">
      <c r="A1651" s="221"/>
      <c r="B1651" s="221"/>
      <c r="C1651" s="221"/>
      <c r="D1651" s="221"/>
      <c r="E1651" s="221"/>
      <c r="F1651" s="221"/>
      <c r="G1651" s="221"/>
      <c r="H1651" s="221"/>
      <c r="I1651" s="221"/>
      <c r="J1651" s="221"/>
      <c r="K1651" s="221"/>
      <c r="L1651" s="221"/>
      <c r="M1651" s="221"/>
      <c r="N1651" s="243"/>
      <c r="O1651" s="221"/>
      <c r="P1651" s="221"/>
      <c r="Q1651" s="221"/>
      <c r="R1651" s="221"/>
      <c r="S1651" s="221"/>
      <c r="T1651" s="221"/>
      <c r="U1651" s="221"/>
      <c r="V1651" s="221"/>
      <c r="W1651" s="221"/>
      <c r="X1651" s="221"/>
      <c r="Y1651" s="221"/>
      <c r="Z1651" s="221"/>
      <c r="AA1651" s="221"/>
      <c r="AB1651" s="237"/>
      <c r="AC1651" s="221"/>
      <c r="AD1651" s="221"/>
      <c r="AE1651" s="221"/>
      <c r="AF1651" s="221"/>
      <c r="AG1651" s="221"/>
      <c r="AH1651" s="221"/>
      <c r="AI1651" s="221"/>
      <c r="AN1651" s="221"/>
      <c r="AP1651" s="218"/>
    </row>
    <row r="1652" spans="1:42">
      <c r="A1652" s="221"/>
      <c r="B1652" s="221"/>
      <c r="C1652" s="221"/>
      <c r="D1652" s="221"/>
      <c r="E1652" s="221"/>
      <c r="F1652" s="221"/>
      <c r="G1652" s="221"/>
      <c r="H1652" s="221"/>
      <c r="I1652" s="221"/>
      <c r="J1652" s="221"/>
      <c r="K1652" s="221"/>
      <c r="L1652" s="221"/>
      <c r="M1652" s="221"/>
      <c r="N1652" s="243"/>
      <c r="O1652" s="221"/>
      <c r="P1652" s="221"/>
      <c r="Q1652" s="221"/>
      <c r="R1652" s="221"/>
      <c r="S1652" s="221"/>
      <c r="T1652" s="221"/>
      <c r="U1652" s="221"/>
      <c r="V1652" s="221"/>
      <c r="W1652" s="221"/>
      <c r="X1652" s="221"/>
      <c r="Y1652" s="221"/>
      <c r="Z1652" s="221"/>
      <c r="AA1652" s="221"/>
      <c r="AB1652" s="237"/>
      <c r="AC1652" s="221"/>
      <c r="AD1652" s="221"/>
      <c r="AE1652" s="221"/>
      <c r="AF1652" s="221"/>
      <c r="AG1652" s="221"/>
      <c r="AH1652" s="221"/>
      <c r="AI1652" s="221"/>
      <c r="AN1652" s="221"/>
      <c r="AP1652" s="218"/>
    </row>
    <row r="1653" spans="1:42">
      <c r="A1653" s="221"/>
      <c r="B1653" s="221"/>
      <c r="C1653" s="221"/>
      <c r="D1653" s="221"/>
      <c r="E1653" s="221"/>
      <c r="F1653" s="221"/>
      <c r="G1653" s="221"/>
      <c r="H1653" s="221"/>
      <c r="I1653" s="221"/>
      <c r="J1653" s="221"/>
      <c r="K1653" s="221"/>
      <c r="L1653" s="221"/>
      <c r="M1653" s="221"/>
      <c r="N1653" s="243"/>
      <c r="O1653" s="221"/>
      <c r="P1653" s="221"/>
      <c r="Q1653" s="221"/>
      <c r="R1653" s="221"/>
      <c r="S1653" s="221"/>
      <c r="T1653" s="221"/>
      <c r="U1653" s="221"/>
      <c r="V1653" s="221"/>
      <c r="W1653" s="221"/>
      <c r="X1653" s="221"/>
      <c r="Y1653" s="221"/>
      <c r="Z1653" s="221"/>
      <c r="AA1653" s="221"/>
      <c r="AB1653" s="237"/>
      <c r="AC1653" s="221"/>
      <c r="AD1653" s="221"/>
      <c r="AE1653" s="221"/>
      <c r="AF1653" s="221"/>
      <c r="AG1653" s="221"/>
      <c r="AH1653" s="221"/>
      <c r="AI1653" s="221"/>
      <c r="AN1653" s="221"/>
      <c r="AP1653" s="218"/>
    </row>
    <row r="1654" spans="1:42">
      <c r="A1654" s="221"/>
      <c r="B1654" s="221"/>
      <c r="C1654" s="221"/>
      <c r="D1654" s="221"/>
      <c r="E1654" s="221"/>
      <c r="F1654" s="221"/>
      <c r="G1654" s="221"/>
      <c r="H1654" s="221"/>
      <c r="I1654" s="221"/>
      <c r="J1654" s="221"/>
      <c r="K1654" s="221"/>
      <c r="L1654" s="221"/>
      <c r="M1654" s="221"/>
      <c r="N1654" s="243"/>
      <c r="O1654" s="221"/>
      <c r="P1654" s="221"/>
      <c r="Q1654" s="221"/>
      <c r="R1654" s="221"/>
      <c r="S1654" s="221"/>
      <c r="T1654" s="221"/>
      <c r="U1654" s="221"/>
      <c r="V1654" s="221"/>
      <c r="W1654" s="221"/>
      <c r="X1654" s="221"/>
      <c r="Y1654" s="221"/>
      <c r="Z1654" s="221"/>
      <c r="AA1654" s="221"/>
      <c r="AB1654" s="237"/>
      <c r="AC1654" s="221"/>
      <c r="AD1654" s="221"/>
      <c r="AE1654" s="221"/>
      <c r="AF1654" s="221"/>
      <c r="AG1654" s="221"/>
      <c r="AH1654" s="221"/>
      <c r="AI1654" s="221"/>
      <c r="AN1654" s="221"/>
      <c r="AP1654" s="218"/>
    </row>
    <row r="1655" spans="1:42">
      <c r="A1655" s="221"/>
      <c r="B1655" s="221"/>
      <c r="C1655" s="221"/>
      <c r="D1655" s="221"/>
      <c r="E1655" s="221"/>
      <c r="F1655" s="221"/>
      <c r="G1655" s="221"/>
      <c r="H1655" s="221"/>
      <c r="I1655" s="221"/>
      <c r="J1655" s="221"/>
      <c r="K1655" s="221"/>
      <c r="L1655" s="221"/>
      <c r="M1655" s="221"/>
      <c r="N1655" s="243"/>
      <c r="O1655" s="221"/>
      <c r="P1655" s="221"/>
      <c r="Q1655" s="221"/>
      <c r="R1655" s="221"/>
      <c r="S1655" s="221"/>
      <c r="T1655" s="221"/>
      <c r="U1655" s="221"/>
      <c r="V1655" s="221"/>
      <c r="W1655" s="221"/>
      <c r="X1655" s="221"/>
      <c r="Y1655" s="221"/>
      <c r="Z1655" s="221"/>
      <c r="AA1655" s="221"/>
      <c r="AB1655" s="237"/>
      <c r="AC1655" s="221"/>
      <c r="AD1655" s="221"/>
      <c r="AE1655" s="221"/>
      <c r="AF1655" s="221"/>
      <c r="AG1655" s="221"/>
      <c r="AH1655" s="221"/>
      <c r="AI1655" s="221"/>
      <c r="AN1655" s="221"/>
      <c r="AP1655" s="218"/>
    </row>
    <row r="1656" spans="1:42">
      <c r="A1656" s="221"/>
      <c r="B1656" s="221"/>
      <c r="C1656" s="221"/>
      <c r="D1656" s="221"/>
      <c r="E1656" s="221"/>
      <c r="F1656" s="221"/>
      <c r="G1656" s="221"/>
      <c r="H1656" s="221"/>
      <c r="I1656" s="221"/>
      <c r="J1656" s="221"/>
      <c r="K1656" s="221"/>
      <c r="L1656" s="221"/>
      <c r="M1656" s="221"/>
      <c r="N1656" s="243"/>
      <c r="O1656" s="221"/>
      <c r="P1656" s="221"/>
      <c r="Q1656" s="221"/>
      <c r="R1656" s="221"/>
      <c r="S1656" s="221"/>
      <c r="T1656" s="221"/>
      <c r="U1656" s="221"/>
      <c r="V1656" s="221"/>
      <c r="W1656" s="221"/>
      <c r="X1656" s="221"/>
      <c r="Y1656" s="221"/>
      <c r="Z1656" s="221"/>
      <c r="AA1656" s="221"/>
      <c r="AB1656" s="237"/>
      <c r="AC1656" s="221"/>
      <c r="AD1656" s="221"/>
      <c r="AE1656" s="221"/>
      <c r="AF1656" s="221"/>
      <c r="AG1656" s="221"/>
      <c r="AH1656" s="221"/>
      <c r="AI1656" s="221"/>
      <c r="AN1656" s="221"/>
      <c r="AP1656" s="218"/>
    </row>
    <row r="1657" spans="1:42">
      <c r="A1657" s="221"/>
      <c r="B1657" s="221"/>
      <c r="C1657" s="221"/>
      <c r="D1657" s="221"/>
      <c r="E1657" s="221"/>
      <c r="F1657" s="221"/>
      <c r="G1657" s="221"/>
      <c r="H1657" s="221"/>
      <c r="I1657" s="221"/>
      <c r="J1657" s="221"/>
      <c r="K1657" s="221"/>
      <c r="L1657" s="221"/>
      <c r="M1657" s="221"/>
      <c r="N1657" s="243"/>
      <c r="O1657" s="221"/>
      <c r="P1657" s="221"/>
      <c r="Q1657" s="221"/>
      <c r="R1657" s="221"/>
      <c r="S1657" s="221"/>
      <c r="T1657" s="221"/>
      <c r="U1657" s="221"/>
      <c r="V1657" s="221"/>
      <c r="W1657" s="221"/>
      <c r="X1657" s="221"/>
      <c r="Y1657" s="221"/>
      <c r="Z1657" s="221"/>
      <c r="AA1657" s="221"/>
      <c r="AB1657" s="237"/>
      <c r="AC1657" s="221"/>
      <c r="AD1657" s="221"/>
      <c r="AE1657" s="221"/>
      <c r="AF1657" s="221"/>
      <c r="AG1657" s="221"/>
      <c r="AH1657" s="221"/>
      <c r="AI1657" s="221"/>
      <c r="AN1657" s="221"/>
      <c r="AP1657" s="218"/>
    </row>
    <row r="1658" spans="1:42">
      <c r="A1658" s="221"/>
      <c r="B1658" s="221"/>
      <c r="C1658" s="221"/>
      <c r="D1658" s="221"/>
      <c r="E1658" s="221"/>
      <c r="F1658" s="221"/>
      <c r="G1658" s="221"/>
      <c r="H1658" s="221"/>
      <c r="I1658" s="221"/>
      <c r="J1658" s="221"/>
      <c r="K1658" s="221"/>
      <c r="L1658" s="221"/>
      <c r="M1658" s="221"/>
      <c r="N1658" s="243"/>
      <c r="O1658" s="221"/>
      <c r="P1658" s="221"/>
      <c r="Q1658" s="221"/>
      <c r="R1658" s="221"/>
      <c r="S1658" s="221"/>
      <c r="T1658" s="221"/>
      <c r="U1658" s="221"/>
      <c r="V1658" s="221"/>
      <c r="W1658" s="221"/>
      <c r="X1658" s="221"/>
      <c r="Y1658" s="221"/>
      <c r="Z1658" s="221"/>
      <c r="AA1658" s="221"/>
      <c r="AB1658" s="237"/>
      <c r="AC1658" s="221"/>
      <c r="AD1658" s="221"/>
      <c r="AE1658" s="221"/>
      <c r="AF1658" s="221"/>
      <c r="AG1658" s="221"/>
      <c r="AH1658" s="221"/>
      <c r="AI1658" s="221"/>
      <c r="AN1658" s="221"/>
      <c r="AP1658" s="218"/>
    </row>
    <row r="1659" spans="1:42">
      <c r="A1659" s="221"/>
      <c r="B1659" s="221"/>
      <c r="C1659" s="221"/>
      <c r="D1659" s="221"/>
      <c r="E1659" s="221"/>
      <c r="F1659" s="221"/>
      <c r="G1659" s="221"/>
      <c r="H1659" s="221"/>
      <c r="I1659" s="221"/>
      <c r="J1659" s="221"/>
      <c r="K1659" s="221"/>
      <c r="L1659" s="221"/>
      <c r="M1659" s="221"/>
      <c r="N1659" s="243"/>
      <c r="O1659" s="221"/>
      <c r="P1659" s="221"/>
      <c r="Q1659" s="221"/>
      <c r="R1659" s="221"/>
      <c r="S1659" s="221"/>
      <c r="T1659" s="221"/>
      <c r="U1659" s="221"/>
      <c r="V1659" s="221"/>
      <c r="W1659" s="221"/>
      <c r="X1659" s="221"/>
      <c r="Y1659" s="221"/>
      <c r="Z1659" s="221"/>
      <c r="AA1659" s="221"/>
      <c r="AB1659" s="237"/>
      <c r="AC1659" s="221"/>
      <c r="AD1659" s="221"/>
      <c r="AE1659" s="221"/>
      <c r="AF1659" s="221"/>
      <c r="AG1659" s="221"/>
      <c r="AH1659" s="221"/>
      <c r="AI1659" s="221"/>
      <c r="AN1659" s="221"/>
      <c r="AP1659" s="218"/>
    </row>
    <row r="1660" spans="1:42">
      <c r="A1660" s="221"/>
      <c r="B1660" s="221"/>
      <c r="C1660" s="221"/>
      <c r="D1660" s="221"/>
      <c r="E1660" s="221"/>
      <c r="F1660" s="221"/>
      <c r="G1660" s="221"/>
      <c r="H1660" s="221"/>
      <c r="I1660" s="221"/>
      <c r="J1660" s="221"/>
      <c r="K1660" s="221"/>
      <c r="L1660" s="221"/>
      <c r="M1660" s="221"/>
      <c r="N1660" s="243"/>
      <c r="O1660" s="221"/>
      <c r="P1660" s="221"/>
      <c r="Q1660" s="221"/>
      <c r="R1660" s="221"/>
      <c r="S1660" s="221"/>
      <c r="T1660" s="221"/>
      <c r="U1660" s="221"/>
      <c r="V1660" s="221"/>
      <c r="W1660" s="221"/>
      <c r="X1660" s="221"/>
      <c r="Y1660" s="221"/>
      <c r="Z1660" s="221"/>
      <c r="AA1660" s="221"/>
      <c r="AB1660" s="237"/>
      <c r="AC1660" s="221"/>
      <c r="AD1660" s="221"/>
      <c r="AE1660" s="221"/>
      <c r="AF1660" s="221"/>
      <c r="AG1660" s="221"/>
      <c r="AH1660" s="221"/>
      <c r="AI1660" s="221"/>
      <c r="AN1660" s="221"/>
      <c r="AP1660" s="218"/>
    </row>
    <row r="1661" spans="1:42">
      <c r="A1661" s="221"/>
      <c r="B1661" s="221"/>
      <c r="C1661" s="221"/>
      <c r="D1661" s="221"/>
      <c r="E1661" s="221"/>
      <c r="F1661" s="221"/>
      <c r="G1661" s="221"/>
      <c r="H1661" s="221"/>
      <c r="I1661" s="221"/>
      <c r="J1661" s="221"/>
      <c r="K1661" s="221"/>
      <c r="L1661" s="221"/>
      <c r="M1661" s="221"/>
      <c r="N1661" s="243"/>
      <c r="O1661" s="221"/>
      <c r="P1661" s="221"/>
      <c r="Q1661" s="221"/>
      <c r="R1661" s="221"/>
      <c r="S1661" s="221"/>
      <c r="T1661" s="221"/>
      <c r="U1661" s="221"/>
      <c r="V1661" s="221"/>
      <c r="W1661" s="221"/>
      <c r="X1661" s="221"/>
      <c r="Y1661" s="221"/>
      <c r="Z1661" s="221"/>
      <c r="AA1661" s="221"/>
      <c r="AB1661" s="237"/>
      <c r="AC1661" s="221"/>
      <c r="AD1661" s="221"/>
      <c r="AE1661" s="221"/>
      <c r="AF1661" s="221"/>
      <c r="AG1661" s="221"/>
      <c r="AH1661" s="221"/>
      <c r="AI1661" s="221"/>
      <c r="AN1661" s="221"/>
      <c r="AP1661" s="218"/>
    </row>
    <row r="1662" spans="1:42">
      <c r="A1662" s="221"/>
      <c r="B1662" s="221"/>
      <c r="C1662" s="221"/>
      <c r="D1662" s="221"/>
      <c r="E1662" s="221"/>
      <c r="F1662" s="221"/>
      <c r="G1662" s="221"/>
      <c r="H1662" s="221"/>
      <c r="I1662" s="221"/>
      <c r="J1662" s="221"/>
      <c r="K1662" s="221"/>
      <c r="L1662" s="221"/>
      <c r="M1662" s="221"/>
      <c r="N1662" s="243"/>
      <c r="O1662" s="221"/>
      <c r="P1662" s="221"/>
      <c r="Q1662" s="221"/>
      <c r="R1662" s="221"/>
      <c r="S1662" s="221"/>
      <c r="T1662" s="221"/>
      <c r="U1662" s="221"/>
      <c r="V1662" s="221"/>
      <c r="W1662" s="221"/>
      <c r="X1662" s="221"/>
      <c r="Y1662" s="221"/>
      <c r="Z1662" s="221"/>
      <c r="AA1662" s="221"/>
      <c r="AB1662" s="237"/>
      <c r="AC1662" s="221"/>
      <c r="AD1662" s="221"/>
      <c r="AE1662" s="221"/>
      <c r="AF1662" s="221"/>
      <c r="AG1662" s="221"/>
      <c r="AH1662" s="221"/>
      <c r="AI1662" s="221"/>
      <c r="AN1662" s="221"/>
      <c r="AP1662" s="218"/>
    </row>
    <row r="1663" spans="1:42">
      <c r="A1663" s="221"/>
      <c r="B1663" s="221"/>
      <c r="C1663" s="221"/>
      <c r="D1663" s="221"/>
      <c r="E1663" s="221"/>
      <c r="F1663" s="221"/>
      <c r="G1663" s="221"/>
      <c r="H1663" s="221"/>
      <c r="I1663" s="221"/>
      <c r="J1663" s="221"/>
      <c r="K1663" s="221"/>
      <c r="L1663" s="221"/>
      <c r="M1663" s="221"/>
      <c r="N1663" s="243"/>
      <c r="O1663" s="221"/>
      <c r="P1663" s="221"/>
      <c r="Q1663" s="221"/>
      <c r="R1663" s="221"/>
      <c r="S1663" s="221"/>
      <c r="T1663" s="221"/>
      <c r="U1663" s="221"/>
      <c r="V1663" s="221"/>
      <c r="W1663" s="221"/>
      <c r="X1663" s="221"/>
      <c r="Y1663" s="221"/>
      <c r="Z1663" s="221"/>
      <c r="AA1663" s="221"/>
      <c r="AB1663" s="237"/>
      <c r="AC1663" s="221"/>
      <c r="AD1663" s="221"/>
      <c r="AE1663" s="221"/>
      <c r="AF1663" s="221"/>
      <c r="AG1663" s="221"/>
      <c r="AH1663" s="221"/>
      <c r="AI1663" s="221"/>
      <c r="AN1663" s="221"/>
      <c r="AP1663" s="218"/>
    </row>
    <row r="1664" spans="1:42">
      <c r="A1664" s="221"/>
      <c r="B1664" s="221"/>
      <c r="C1664" s="221"/>
      <c r="D1664" s="221"/>
      <c r="E1664" s="221"/>
      <c r="F1664" s="221"/>
      <c r="G1664" s="221"/>
      <c r="H1664" s="221"/>
      <c r="I1664" s="221"/>
      <c r="J1664" s="221"/>
      <c r="K1664" s="221"/>
      <c r="L1664" s="221"/>
      <c r="M1664" s="221"/>
      <c r="N1664" s="243"/>
      <c r="O1664" s="221"/>
      <c r="P1664" s="221"/>
      <c r="Q1664" s="221"/>
      <c r="R1664" s="221"/>
      <c r="S1664" s="221"/>
      <c r="T1664" s="221"/>
      <c r="U1664" s="221"/>
      <c r="V1664" s="221"/>
      <c r="W1664" s="221"/>
      <c r="X1664" s="221"/>
      <c r="Y1664" s="221"/>
      <c r="Z1664" s="221"/>
      <c r="AA1664" s="221"/>
      <c r="AB1664" s="237"/>
      <c r="AC1664" s="221"/>
      <c r="AD1664" s="221"/>
      <c r="AE1664" s="221"/>
      <c r="AF1664" s="221"/>
      <c r="AG1664" s="221"/>
      <c r="AH1664" s="221"/>
      <c r="AI1664" s="221"/>
      <c r="AN1664" s="221"/>
      <c r="AP1664" s="218"/>
    </row>
    <row r="1665" spans="1:42">
      <c r="A1665" s="221"/>
      <c r="B1665" s="221"/>
      <c r="C1665" s="221"/>
      <c r="D1665" s="221"/>
      <c r="E1665" s="221"/>
      <c r="F1665" s="221"/>
      <c r="G1665" s="221"/>
      <c r="H1665" s="221"/>
      <c r="I1665" s="221"/>
      <c r="J1665" s="221"/>
      <c r="K1665" s="221"/>
      <c r="L1665" s="221"/>
      <c r="M1665" s="221"/>
      <c r="N1665" s="243"/>
      <c r="O1665" s="221"/>
      <c r="P1665" s="221"/>
      <c r="Q1665" s="221"/>
      <c r="R1665" s="221"/>
      <c r="S1665" s="221"/>
      <c r="T1665" s="221"/>
      <c r="U1665" s="221"/>
      <c r="V1665" s="221"/>
      <c r="W1665" s="221"/>
      <c r="X1665" s="221"/>
      <c r="Y1665" s="221"/>
      <c r="Z1665" s="221"/>
      <c r="AA1665" s="221"/>
      <c r="AB1665" s="237"/>
      <c r="AC1665" s="221"/>
      <c r="AD1665" s="221"/>
      <c r="AE1665" s="221"/>
      <c r="AF1665" s="221"/>
      <c r="AG1665" s="221"/>
      <c r="AH1665" s="221"/>
      <c r="AI1665" s="221"/>
      <c r="AN1665" s="221"/>
      <c r="AP1665" s="218"/>
    </row>
    <row r="1666" spans="1:42">
      <c r="A1666" s="221"/>
      <c r="B1666" s="221"/>
      <c r="C1666" s="221"/>
      <c r="D1666" s="221"/>
      <c r="E1666" s="221"/>
      <c r="F1666" s="221"/>
      <c r="G1666" s="221"/>
      <c r="H1666" s="221"/>
      <c r="I1666" s="221"/>
      <c r="J1666" s="221"/>
      <c r="K1666" s="221"/>
      <c r="L1666" s="221"/>
      <c r="M1666" s="221"/>
      <c r="N1666" s="243"/>
      <c r="O1666" s="221"/>
      <c r="P1666" s="221"/>
      <c r="Q1666" s="221"/>
      <c r="R1666" s="221"/>
      <c r="S1666" s="221"/>
      <c r="T1666" s="221"/>
      <c r="U1666" s="221"/>
      <c r="V1666" s="221"/>
      <c r="W1666" s="221"/>
      <c r="X1666" s="221"/>
      <c r="Y1666" s="221"/>
      <c r="Z1666" s="221"/>
      <c r="AA1666" s="221"/>
      <c r="AB1666" s="237"/>
      <c r="AC1666" s="221"/>
      <c r="AD1666" s="221"/>
      <c r="AE1666" s="221"/>
      <c r="AF1666" s="221"/>
      <c r="AG1666" s="221"/>
      <c r="AH1666" s="221"/>
      <c r="AI1666" s="221"/>
      <c r="AN1666" s="221"/>
      <c r="AP1666" s="218"/>
    </row>
    <row r="1667" spans="1:42">
      <c r="A1667" s="221"/>
      <c r="B1667" s="221"/>
      <c r="C1667" s="221"/>
      <c r="D1667" s="221"/>
      <c r="E1667" s="221"/>
      <c r="F1667" s="221"/>
      <c r="G1667" s="221"/>
      <c r="H1667" s="221"/>
      <c r="I1667" s="221"/>
      <c r="J1667" s="221"/>
      <c r="K1667" s="221"/>
      <c r="L1667" s="221"/>
      <c r="M1667" s="221"/>
      <c r="N1667" s="243"/>
      <c r="O1667" s="221"/>
      <c r="P1667" s="221"/>
      <c r="Q1667" s="221"/>
      <c r="R1667" s="221"/>
      <c r="S1667" s="221"/>
      <c r="T1667" s="221"/>
      <c r="U1667" s="221"/>
      <c r="V1667" s="221"/>
      <c r="W1667" s="221"/>
      <c r="X1667" s="221"/>
      <c r="Y1667" s="221"/>
      <c r="Z1667" s="221"/>
      <c r="AA1667" s="221"/>
      <c r="AB1667" s="237"/>
      <c r="AC1667" s="221"/>
      <c r="AD1667" s="221"/>
      <c r="AE1667" s="221"/>
      <c r="AF1667" s="221"/>
      <c r="AG1667" s="221"/>
      <c r="AH1667" s="221"/>
      <c r="AI1667" s="221"/>
      <c r="AN1667" s="221"/>
      <c r="AP1667" s="218"/>
    </row>
    <row r="1668" spans="1:42">
      <c r="A1668" s="221"/>
      <c r="B1668" s="221"/>
      <c r="C1668" s="221"/>
      <c r="D1668" s="221"/>
      <c r="E1668" s="221"/>
      <c r="F1668" s="221"/>
      <c r="G1668" s="221"/>
      <c r="H1668" s="221"/>
      <c r="I1668" s="221"/>
      <c r="J1668" s="221"/>
      <c r="K1668" s="221"/>
      <c r="L1668" s="221"/>
      <c r="M1668" s="221"/>
      <c r="N1668" s="243"/>
      <c r="O1668" s="221"/>
      <c r="P1668" s="221"/>
      <c r="Q1668" s="221"/>
      <c r="R1668" s="221"/>
      <c r="S1668" s="221"/>
      <c r="T1668" s="221"/>
      <c r="U1668" s="221"/>
      <c r="V1668" s="221"/>
      <c r="W1668" s="221"/>
      <c r="X1668" s="221"/>
      <c r="Y1668" s="221"/>
      <c r="Z1668" s="221"/>
      <c r="AA1668" s="221"/>
      <c r="AB1668" s="237"/>
      <c r="AC1668" s="221"/>
      <c r="AD1668" s="221"/>
      <c r="AE1668" s="221"/>
      <c r="AF1668" s="221"/>
      <c r="AG1668" s="221"/>
      <c r="AH1668" s="221"/>
      <c r="AI1668" s="221"/>
      <c r="AN1668" s="221"/>
      <c r="AP1668" s="218"/>
    </row>
    <row r="1669" spans="1:42">
      <c r="A1669" s="221"/>
      <c r="B1669" s="221"/>
      <c r="C1669" s="221"/>
      <c r="D1669" s="221"/>
      <c r="E1669" s="221"/>
      <c r="F1669" s="221"/>
      <c r="G1669" s="221"/>
      <c r="H1669" s="221"/>
      <c r="I1669" s="221"/>
      <c r="J1669" s="221"/>
      <c r="K1669" s="221"/>
      <c r="L1669" s="221"/>
      <c r="M1669" s="221"/>
      <c r="N1669" s="243"/>
      <c r="O1669" s="221"/>
      <c r="P1669" s="221"/>
      <c r="Q1669" s="221"/>
      <c r="R1669" s="221"/>
      <c r="S1669" s="221"/>
      <c r="T1669" s="221"/>
      <c r="U1669" s="221"/>
      <c r="V1669" s="221"/>
      <c r="W1669" s="221"/>
      <c r="X1669" s="221"/>
      <c r="Y1669" s="221"/>
      <c r="Z1669" s="221"/>
      <c r="AA1669" s="221"/>
      <c r="AB1669" s="237"/>
      <c r="AC1669" s="221"/>
      <c r="AD1669" s="221"/>
      <c r="AE1669" s="221"/>
      <c r="AF1669" s="221"/>
      <c r="AG1669" s="221"/>
      <c r="AH1669" s="221"/>
      <c r="AI1669" s="221"/>
      <c r="AN1669" s="221"/>
      <c r="AP1669" s="218"/>
    </row>
    <row r="1670" spans="1:42">
      <c r="A1670" s="221"/>
      <c r="B1670" s="221"/>
      <c r="C1670" s="221"/>
      <c r="D1670" s="221"/>
      <c r="E1670" s="221"/>
      <c r="F1670" s="221"/>
      <c r="G1670" s="221"/>
      <c r="H1670" s="221"/>
      <c r="I1670" s="221"/>
      <c r="J1670" s="221"/>
      <c r="K1670" s="221"/>
      <c r="L1670" s="221"/>
      <c r="M1670" s="221"/>
      <c r="N1670" s="243"/>
      <c r="O1670" s="221"/>
      <c r="P1670" s="221"/>
      <c r="Q1670" s="221"/>
      <c r="R1670" s="221"/>
      <c r="S1670" s="221"/>
      <c r="T1670" s="221"/>
      <c r="U1670" s="221"/>
      <c r="V1670" s="221"/>
      <c r="W1670" s="221"/>
      <c r="X1670" s="221"/>
      <c r="Y1670" s="221"/>
      <c r="Z1670" s="221"/>
      <c r="AA1670" s="221"/>
      <c r="AB1670" s="237"/>
      <c r="AC1670" s="221"/>
      <c r="AD1670" s="221"/>
      <c r="AE1670" s="221"/>
      <c r="AF1670" s="221"/>
      <c r="AG1670" s="221"/>
      <c r="AH1670" s="221"/>
      <c r="AI1670" s="221"/>
      <c r="AN1670" s="221"/>
      <c r="AP1670" s="218"/>
    </row>
    <row r="1671" spans="1:42">
      <c r="A1671" s="221"/>
      <c r="B1671" s="221"/>
      <c r="C1671" s="221"/>
      <c r="D1671" s="221"/>
      <c r="E1671" s="221"/>
      <c r="F1671" s="221"/>
      <c r="G1671" s="221"/>
      <c r="H1671" s="221"/>
      <c r="I1671" s="221"/>
      <c r="J1671" s="221"/>
      <c r="K1671" s="221"/>
      <c r="L1671" s="221"/>
      <c r="M1671" s="221"/>
      <c r="N1671" s="243"/>
      <c r="O1671" s="221"/>
      <c r="P1671" s="221"/>
      <c r="Q1671" s="221"/>
      <c r="R1671" s="221"/>
      <c r="S1671" s="221"/>
      <c r="T1671" s="221"/>
      <c r="U1671" s="221"/>
      <c r="V1671" s="221"/>
      <c r="W1671" s="221"/>
      <c r="X1671" s="221"/>
      <c r="Y1671" s="221"/>
      <c r="Z1671" s="221"/>
      <c r="AA1671" s="221"/>
      <c r="AB1671" s="237"/>
      <c r="AC1671" s="221"/>
      <c r="AD1671" s="221"/>
      <c r="AE1671" s="221"/>
      <c r="AF1671" s="221"/>
      <c r="AG1671" s="221"/>
      <c r="AH1671" s="221"/>
      <c r="AI1671" s="221"/>
      <c r="AN1671" s="221"/>
      <c r="AP1671" s="218"/>
    </row>
    <row r="1672" spans="1:42">
      <c r="A1672" s="221"/>
      <c r="B1672" s="221"/>
      <c r="C1672" s="221"/>
      <c r="D1672" s="221"/>
      <c r="E1672" s="221"/>
      <c r="F1672" s="221"/>
      <c r="G1672" s="221"/>
      <c r="H1672" s="221"/>
      <c r="I1672" s="221"/>
      <c r="J1672" s="221"/>
      <c r="K1672" s="221"/>
      <c r="L1672" s="221"/>
      <c r="M1672" s="221"/>
      <c r="N1672" s="243"/>
      <c r="O1672" s="221"/>
      <c r="P1672" s="221"/>
      <c r="Q1672" s="221"/>
      <c r="R1672" s="221"/>
      <c r="S1672" s="221"/>
      <c r="T1672" s="221"/>
      <c r="U1672" s="221"/>
      <c r="V1672" s="221"/>
      <c r="W1672" s="221"/>
      <c r="X1672" s="221"/>
      <c r="Y1672" s="221"/>
      <c r="Z1672" s="221"/>
      <c r="AA1672" s="221"/>
      <c r="AB1672" s="237"/>
      <c r="AC1672" s="221"/>
      <c r="AD1672" s="221"/>
      <c r="AE1672" s="221"/>
      <c r="AF1672" s="221"/>
      <c r="AG1672" s="221"/>
      <c r="AH1672" s="221"/>
      <c r="AI1672" s="221"/>
      <c r="AN1672" s="221"/>
      <c r="AP1672" s="218"/>
    </row>
    <row r="1673" spans="1:42">
      <c r="A1673" s="221"/>
      <c r="B1673" s="221"/>
      <c r="C1673" s="221"/>
      <c r="D1673" s="221"/>
      <c r="E1673" s="221"/>
      <c r="F1673" s="221"/>
      <c r="G1673" s="221"/>
      <c r="H1673" s="221"/>
      <c r="I1673" s="221"/>
      <c r="J1673" s="221"/>
      <c r="K1673" s="221"/>
      <c r="L1673" s="221"/>
      <c r="M1673" s="221"/>
      <c r="N1673" s="243"/>
      <c r="O1673" s="221"/>
      <c r="P1673" s="221"/>
      <c r="Q1673" s="221"/>
      <c r="R1673" s="221"/>
      <c r="S1673" s="221"/>
      <c r="T1673" s="221"/>
      <c r="U1673" s="221"/>
      <c r="V1673" s="221"/>
      <c r="W1673" s="221"/>
      <c r="X1673" s="221"/>
      <c r="Y1673" s="221"/>
      <c r="Z1673" s="221"/>
      <c r="AA1673" s="221"/>
      <c r="AB1673" s="237"/>
      <c r="AC1673" s="221"/>
      <c r="AD1673" s="221"/>
      <c r="AE1673" s="221"/>
      <c r="AF1673" s="221"/>
      <c r="AG1673" s="221"/>
      <c r="AH1673" s="221"/>
      <c r="AI1673" s="221"/>
      <c r="AN1673" s="221"/>
      <c r="AP1673" s="218"/>
    </row>
    <row r="1674" spans="1:42">
      <c r="A1674" s="221"/>
      <c r="B1674" s="221"/>
      <c r="C1674" s="221"/>
      <c r="D1674" s="221"/>
      <c r="E1674" s="221"/>
      <c r="F1674" s="221"/>
      <c r="G1674" s="221"/>
      <c r="H1674" s="221"/>
      <c r="I1674" s="221"/>
      <c r="J1674" s="221"/>
      <c r="K1674" s="221"/>
      <c r="L1674" s="221"/>
      <c r="M1674" s="221"/>
      <c r="N1674" s="243"/>
      <c r="O1674" s="221"/>
      <c r="P1674" s="221"/>
      <c r="Q1674" s="221"/>
      <c r="R1674" s="221"/>
      <c r="S1674" s="221"/>
      <c r="T1674" s="221"/>
      <c r="U1674" s="221"/>
      <c r="V1674" s="221"/>
      <c r="W1674" s="221"/>
      <c r="X1674" s="221"/>
      <c r="Y1674" s="221"/>
      <c r="Z1674" s="221"/>
      <c r="AA1674" s="221"/>
      <c r="AB1674" s="237"/>
      <c r="AC1674" s="221"/>
      <c r="AD1674" s="221"/>
      <c r="AE1674" s="221"/>
      <c r="AF1674" s="221"/>
      <c r="AG1674" s="221"/>
      <c r="AH1674" s="221"/>
      <c r="AI1674" s="221"/>
      <c r="AN1674" s="221"/>
      <c r="AP1674" s="218"/>
    </row>
    <row r="1675" spans="1:42">
      <c r="A1675" s="221"/>
      <c r="B1675" s="221"/>
      <c r="C1675" s="221"/>
      <c r="D1675" s="221"/>
      <c r="E1675" s="221"/>
      <c r="F1675" s="221"/>
      <c r="G1675" s="221"/>
      <c r="H1675" s="221"/>
      <c r="I1675" s="221"/>
      <c r="J1675" s="221"/>
      <c r="K1675" s="221"/>
      <c r="L1675" s="221"/>
      <c r="M1675" s="221"/>
      <c r="N1675" s="243"/>
      <c r="O1675" s="221"/>
      <c r="P1675" s="221"/>
      <c r="Q1675" s="221"/>
      <c r="R1675" s="221"/>
      <c r="S1675" s="221"/>
      <c r="T1675" s="221"/>
      <c r="U1675" s="221"/>
      <c r="V1675" s="221"/>
      <c r="W1675" s="221"/>
      <c r="X1675" s="221"/>
      <c r="Y1675" s="221"/>
      <c r="Z1675" s="221"/>
      <c r="AA1675" s="221"/>
      <c r="AB1675" s="237"/>
      <c r="AC1675" s="221"/>
      <c r="AD1675" s="221"/>
      <c r="AE1675" s="221"/>
      <c r="AF1675" s="221"/>
      <c r="AG1675" s="221"/>
      <c r="AH1675" s="221"/>
      <c r="AI1675" s="221"/>
      <c r="AN1675" s="221"/>
      <c r="AP1675" s="218"/>
    </row>
    <row r="1676" spans="1:42">
      <c r="A1676" s="221"/>
      <c r="B1676" s="221"/>
      <c r="C1676" s="221"/>
      <c r="D1676" s="221"/>
      <c r="E1676" s="221"/>
      <c r="F1676" s="221"/>
      <c r="G1676" s="221"/>
      <c r="H1676" s="221"/>
      <c r="I1676" s="221"/>
      <c r="J1676" s="221"/>
      <c r="K1676" s="221"/>
      <c r="L1676" s="221"/>
      <c r="M1676" s="221"/>
      <c r="N1676" s="243"/>
      <c r="O1676" s="221"/>
      <c r="P1676" s="221"/>
      <c r="Q1676" s="221"/>
      <c r="R1676" s="221"/>
      <c r="S1676" s="221"/>
      <c r="T1676" s="221"/>
      <c r="U1676" s="221"/>
      <c r="V1676" s="221"/>
      <c r="W1676" s="221"/>
      <c r="X1676" s="221"/>
      <c r="Y1676" s="221"/>
      <c r="Z1676" s="221"/>
      <c r="AA1676" s="221"/>
      <c r="AB1676" s="237"/>
      <c r="AC1676" s="221"/>
      <c r="AD1676" s="221"/>
      <c r="AE1676" s="221"/>
      <c r="AF1676" s="221"/>
      <c r="AG1676" s="221"/>
      <c r="AH1676" s="221"/>
      <c r="AI1676" s="221"/>
      <c r="AN1676" s="221"/>
      <c r="AP1676" s="218"/>
    </row>
    <row r="1677" spans="1:42">
      <c r="A1677" s="221"/>
      <c r="B1677" s="221"/>
      <c r="C1677" s="221"/>
      <c r="D1677" s="221"/>
      <c r="E1677" s="221"/>
      <c r="F1677" s="221"/>
      <c r="G1677" s="221"/>
      <c r="H1677" s="221"/>
      <c r="I1677" s="221"/>
      <c r="J1677" s="221"/>
      <c r="K1677" s="221"/>
      <c r="L1677" s="221"/>
      <c r="M1677" s="221"/>
      <c r="N1677" s="243"/>
      <c r="O1677" s="221"/>
      <c r="P1677" s="221"/>
      <c r="Q1677" s="221"/>
      <c r="R1677" s="221"/>
      <c r="S1677" s="221"/>
      <c r="T1677" s="221"/>
      <c r="U1677" s="221"/>
      <c r="V1677" s="221"/>
      <c r="W1677" s="221"/>
      <c r="X1677" s="221"/>
      <c r="Y1677" s="221"/>
      <c r="Z1677" s="221"/>
      <c r="AA1677" s="221"/>
      <c r="AB1677" s="237"/>
      <c r="AC1677" s="221"/>
      <c r="AD1677" s="221"/>
      <c r="AE1677" s="221"/>
      <c r="AF1677" s="221"/>
      <c r="AG1677" s="221"/>
      <c r="AH1677" s="221"/>
      <c r="AI1677" s="221"/>
      <c r="AN1677" s="221"/>
      <c r="AP1677" s="218"/>
    </row>
    <row r="1678" spans="1:42">
      <c r="A1678" s="221"/>
      <c r="B1678" s="221"/>
      <c r="C1678" s="221"/>
      <c r="D1678" s="221"/>
      <c r="E1678" s="221"/>
      <c r="F1678" s="221"/>
      <c r="G1678" s="221"/>
      <c r="H1678" s="221"/>
      <c r="I1678" s="221"/>
      <c r="J1678" s="221"/>
      <c r="K1678" s="221"/>
      <c r="L1678" s="221"/>
      <c r="M1678" s="221"/>
      <c r="N1678" s="243"/>
      <c r="O1678" s="221"/>
      <c r="P1678" s="221"/>
      <c r="Q1678" s="221"/>
      <c r="R1678" s="221"/>
      <c r="S1678" s="221"/>
      <c r="T1678" s="221"/>
      <c r="U1678" s="221"/>
      <c r="V1678" s="221"/>
      <c r="W1678" s="221"/>
      <c r="X1678" s="221"/>
      <c r="Y1678" s="221"/>
      <c r="Z1678" s="221"/>
      <c r="AA1678" s="221"/>
      <c r="AB1678" s="237"/>
      <c r="AC1678" s="221"/>
      <c r="AD1678" s="221"/>
      <c r="AE1678" s="221"/>
      <c r="AF1678" s="221"/>
      <c r="AG1678" s="221"/>
      <c r="AH1678" s="221"/>
      <c r="AI1678" s="221"/>
      <c r="AN1678" s="221"/>
      <c r="AP1678" s="218"/>
    </row>
    <row r="1679" spans="1:42">
      <c r="A1679" s="221"/>
      <c r="B1679" s="221"/>
      <c r="C1679" s="221"/>
      <c r="D1679" s="221"/>
      <c r="E1679" s="221"/>
      <c r="F1679" s="221"/>
      <c r="G1679" s="221"/>
      <c r="H1679" s="221"/>
      <c r="I1679" s="221"/>
      <c r="J1679" s="221"/>
      <c r="K1679" s="221"/>
      <c r="L1679" s="221"/>
      <c r="M1679" s="221"/>
      <c r="N1679" s="243"/>
      <c r="O1679" s="221"/>
      <c r="P1679" s="221"/>
      <c r="Q1679" s="221"/>
      <c r="R1679" s="221"/>
      <c r="S1679" s="221"/>
      <c r="T1679" s="221"/>
      <c r="U1679" s="221"/>
      <c r="V1679" s="221"/>
      <c r="W1679" s="221"/>
      <c r="X1679" s="221"/>
      <c r="Y1679" s="221"/>
      <c r="Z1679" s="221"/>
      <c r="AA1679" s="221"/>
      <c r="AB1679" s="237"/>
      <c r="AC1679" s="221"/>
      <c r="AD1679" s="221"/>
      <c r="AE1679" s="221"/>
      <c r="AF1679" s="221"/>
      <c r="AG1679" s="221"/>
      <c r="AH1679" s="221"/>
      <c r="AI1679" s="221"/>
      <c r="AN1679" s="221"/>
      <c r="AP1679" s="218"/>
    </row>
    <row r="1680" spans="1:42">
      <c r="A1680" s="221"/>
      <c r="B1680" s="221"/>
      <c r="C1680" s="221"/>
      <c r="D1680" s="221"/>
      <c r="E1680" s="221"/>
      <c r="F1680" s="221"/>
      <c r="G1680" s="221"/>
      <c r="H1680" s="221"/>
      <c r="I1680" s="221"/>
      <c r="J1680" s="221"/>
      <c r="K1680" s="221"/>
      <c r="L1680" s="221"/>
      <c r="M1680" s="221"/>
      <c r="N1680" s="243"/>
      <c r="O1680" s="221"/>
      <c r="P1680" s="221"/>
      <c r="Q1680" s="221"/>
      <c r="R1680" s="221"/>
      <c r="S1680" s="221"/>
      <c r="T1680" s="221"/>
      <c r="U1680" s="221"/>
      <c r="V1680" s="221"/>
      <c r="W1680" s="221"/>
      <c r="X1680" s="221"/>
      <c r="Y1680" s="221"/>
      <c r="Z1680" s="221"/>
      <c r="AA1680" s="221"/>
      <c r="AB1680" s="237"/>
      <c r="AC1680" s="221"/>
      <c r="AD1680" s="221"/>
      <c r="AE1680" s="221"/>
      <c r="AF1680" s="221"/>
      <c r="AG1680" s="221"/>
      <c r="AH1680" s="221"/>
      <c r="AI1680" s="221"/>
      <c r="AN1680" s="221"/>
      <c r="AP1680" s="218"/>
    </row>
    <row r="1681" spans="1:42">
      <c r="A1681" s="221"/>
      <c r="B1681" s="221"/>
      <c r="C1681" s="221"/>
      <c r="D1681" s="221"/>
      <c r="E1681" s="221"/>
      <c r="F1681" s="221"/>
      <c r="G1681" s="221"/>
      <c r="H1681" s="221"/>
      <c r="I1681" s="221"/>
      <c r="J1681" s="221"/>
      <c r="K1681" s="221"/>
      <c r="L1681" s="221"/>
      <c r="M1681" s="221"/>
      <c r="N1681" s="243"/>
      <c r="O1681" s="221"/>
      <c r="P1681" s="221"/>
      <c r="Q1681" s="221"/>
      <c r="R1681" s="221"/>
      <c r="S1681" s="221"/>
      <c r="T1681" s="221"/>
      <c r="U1681" s="221"/>
      <c r="V1681" s="221"/>
      <c r="W1681" s="221"/>
      <c r="X1681" s="221"/>
      <c r="Y1681" s="221"/>
      <c r="Z1681" s="221"/>
      <c r="AA1681" s="221"/>
      <c r="AB1681" s="237"/>
      <c r="AC1681" s="221"/>
      <c r="AD1681" s="221"/>
      <c r="AE1681" s="221"/>
      <c r="AF1681" s="221"/>
      <c r="AG1681" s="221"/>
      <c r="AH1681" s="221"/>
      <c r="AI1681" s="221"/>
      <c r="AN1681" s="221"/>
      <c r="AP1681" s="218"/>
    </row>
    <row r="1682" spans="1:42">
      <c r="A1682" s="221"/>
      <c r="B1682" s="221"/>
      <c r="C1682" s="221"/>
      <c r="D1682" s="221"/>
      <c r="E1682" s="221"/>
      <c r="F1682" s="221"/>
      <c r="G1682" s="221"/>
      <c r="H1682" s="221"/>
      <c r="I1682" s="221"/>
      <c r="J1682" s="221"/>
      <c r="K1682" s="221"/>
      <c r="L1682" s="221"/>
      <c r="M1682" s="221"/>
      <c r="N1682" s="243"/>
      <c r="O1682" s="221"/>
      <c r="P1682" s="221"/>
      <c r="Q1682" s="221"/>
      <c r="R1682" s="221"/>
      <c r="S1682" s="221"/>
      <c r="T1682" s="221"/>
      <c r="U1682" s="221"/>
      <c r="V1682" s="221"/>
      <c r="W1682" s="221"/>
      <c r="X1682" s="221"/>
      <c r="Y1682" s="221"/>
      <c r="Z1682" s="221"/>
      <c r="AA1682" s="221"/>
      <c r="AB1682" s="237"/>
      <c r="AC1682" s="221"/>
      <c r="AD1682" s="221"/>
      <c r="AE1682" s="221"/>
      <c r="AF1682" s="221"/>
      <c r="AG1682" s="221"/>
      <c r="AH1682" s="221"/>
      <c r="AI1682" s="221"/>
      <c r="AN1682" s="221"/>
      <c r="AP1682" s="218"/>
    </row>
    <row r="1683" spans="1:42">
      <c r="A1683" s="221"/>
      <c r="B1683" s="221"/>
      <c r="C1683" s="221"/>
      <c r="D1683" s="221"/>
      <c r="E1683" s="221"/>
      <c r="F1683" s="221"/>
      <c r="G1683" s="221"/>
      <c r="H1683" s="221"/>
      <c r="I1683" s="221"/>
      <c r="J1683" s="221"/>
      <c r="K1683" s="221"/>
      <c r="L1683" s="221"/>
      <c r="M1683" s="221"/>
      <c r="N1683" s="243"/>
      <c r="O1683" s="221"/>
      <c r="P1683" s="221"/>
      <c r="Q1683" s="221"/>
      <c r="R1683" s="221"/>
      <c r="S1683" s="221"/>
      <c r="T1683" s="221"/>
      <c r="U1683" s="221"/>
      <c r="V1683" s="221"/>
      <c r="W1683" s="221"/>
      <c r="X1683" s="221"/>
      <c r="Y1683" s="221"/>
      <c r="Z1683" s="221"/>
      <c r="AA1683" s="221"/>
      <c r="AB1683" s="237"/>
      <c r="AC1683" s="221"/>
      <c r="AD1683" s="221"/>
      <c r="AE1683" s="221"/>
      <c r="AF1683" s="221"/>
      <c r="AG1683" s="221"/>
      <c r="AH1683" s="221"/>
      <c r="AI1683" s="221"/>
      <c r="AN1683" s="221"/>
      <c r="AP1683" s="218"/>
    </row>
    <row r="1684" spans="1:42">
      <c r="A1684" s="221"/>
      <c r="B1684" s="221"/>
      <c r="C1684" s="221"/>
      <c r="D1684" s="221"/>
      <c r="E1684" s="221"/>
      <c r="F1684" s="221"/>
      <c r="G1684" s="221"/>
      <c r="H1684" s="221"/>
      <c r="I1684" s="221"/>
      <c r="J1684" s="221"/>
      <c r="K1684" s="221"/>
      <c r="L1684" s="221"/>
      <c r="M1684" s="221"/>
      <c r="N1684" s="243"/>
      <c r="O1684" s="221"/>
      <c r="P1684" s="221"/>
      <c r="Q1684" s="221"/>
      <c r="R1684" s="221"/>
      <c r="S1684" s="221"/>
      <c r="T1684" s="221"/>
      <c r="U1684" s="221"/>
      <c r="V1684" s="221"/>
      <c r="W1684" s="221"/>
      <c r="X1684" s="221"/>
      <c r="Y1684" s="221"/>
      <c r="Z1684" s="221"/>
      <c r="AA1684" s="221"/>
      <c r="AB1684" s="237"/>
      <c r="AC1684" s="221"/>
      <c r="AD1684" s="221"/>
      <c r="AE1684" s="221"/>
      <c r="AF1684" s="221"/>
      <c r="AG1684" s="221"/>
      <c r="AH1684" s="221"/>
      <c r="AI1684" s="221"/>
      <c r="AN1684" s="221"/>
      <c r="AP1684" s="218"/>
    </row>
    <row r="1685" spans="1:42">
      <c r="A1685" s="221"/>
      <c r="B1685" s="221"/>
      <c r="C1685" s="221"/>
      <c r="D1685" s="221"/>
      <c r="E1685" s="221"/>
      <c r="F1685" s="221"/>
      <c r="G1685" s="221"/>
      <c r="H1685" s="221"/>
      <c r="I1685" s="221"/>
      <c r="J1685" s="221"/>
      <c r="K1685" s="221"/>
      <c r="L1685" s="221"/>
      <c r="M1685" s="221"/>
      <c r="N1685" s="243"/>
      <c r="O1685" s="221"/>
      <c r="P1685" s="221"/>
      <c r="Q1685" s="221"/>
      <c r="R1685" s="221"/>
      <c r="S1685" s="221"/>
      <c r="T1685" s="221"/>
      <c r="U1685" s="221"/>
      <c r="V1685" s="221"/>
      <c r="W1685" s="221"/>
      <c r="X1685" s="221"/>
      <c r="Y1685" s="221"/>
      <c r="Z1685" s="221"/>
      <c r="AA1685" s="221"/>
      <c r="AB1685" s="237"/>
      <c r="AC1685" s="221"/>
      <c r="AD1685" s="221"/>
      <c r="AE1685" s="221"/>
      <c r="AF1685" s="221"/>
      <c r="AG1685" s="221"/>
      <c r="AH1685" s="221"/>
      <c r="AI1685" s="221"/>
      <c r="AN1685" s="221"/>
      <c r="AP1685" s="218"/>
    </row>
    <row r="1686" spans="1:42">
      <c r="A1686" s="221"/>
      <c r="B1686" s="221"/>
      <c r="C1686" s="221"/>
      <c r="D1686" s="221"/>
      <c r="E1686" s="221"/>
      <c r="F1686" s="221"/>
      <c r="G1686" s="221"/>
      <c r="H1686" s="221"/>
      <c r="I1686" s="221"/>
      <c r="J1686" s="221"/>
      <c r="K1686" s="221"/>
      <c r="L1686" s="221"/>
      <c r="M1686" s="221"/>
      <c r="N1686" s="243"/>
      <c r="O1686" s="221"/>
      <c r="P1686" s="221"/>
      <c r="Q1686" s="221"/>
      <c r="R1686" s="221"/>
      <c r="S1686" s="221"/>
      <c r="T1686" s="221"/>
      <c r="U1686" s="221"/>
      <c r="V1686" s="221"/>
      <c r="W1686" s="221"/>
      <c r="X1686" s="221"/>
      <c r="Y1686" s="221"/>
      <c r="Z1686" s="221"/>
      <c r="AA1686" s="221"/>
      <c r="AB1686" s="237"/>
      <c r="AC1686" s="221"/>
      <c r="AD1686" s="221"/>
      <c r="AE1686" s="221"/>
      <c r="AF1686" s="221"/>
      <c r="AG1686" s="221"/>
      <c r="AH1686" s="221"/>
      <c r="AI1686" s="221"/>
      <c r="AN1686" s="221"/>
      <c r="AP1686" s="218"/>
    </row>
    <row r="1687" spans="1:42">
      <c r="A1687" s="221"/>
      <c r="B1687" s="221"/>
      <c r="C1687" s="221"/>
      <c r="D1687" s="221"/>
      <c r="E1687" s="221"/>
      <c r="F1687" s="221"/>
      <c r="G1687" s="221"/>
      <c r="H1687" s="221"/>
      <c r="I1687" s="221"/>
      <c r="J1687" s="221"/>
      <c r="K1687" s="221"/>
      <c r="L1687" s="221"/>
      <c r="M1687" s="221"/>
      <c r="N1687" s="243"/>
      <c r="O1687" s="221"/>
      <c r="P1687" s="221"/>
      <c r="Q1687" s="221"/>
      <c r="R1687" s="221"/>
      <c r="S1687" s="221"/>
      <c r="T1687" s="221"/>
      <c r="U1687" s="221"/>
      <c r="V1687" s="221"/>
      <c r="W1687" s="221"/>
      <c r="X1687" s="221"/>
      <c r="Y1687" s="221"/>
      <c r="Z1687" s="221"/>
      <c r="AA1687" s="221"/>
      <c r="AB1687" s="237"/>
      <c r="AC1687" s="221"/>
      <c r="AD1687" s="221"/>
      <c r="AE1687" s="221"/>
      <c r="AF1687" s="221"/>
      <c r="AG1687" s="221"/>
      <c r="AH1687" s="221"/>
      <c r="AI1687" s="221"/>
      <c r="AN1687" s="221"/>
      <c r="AP1687" s="218"/>
    </row>
    <row r="1688" spans="1:42">
      <c r="A1688" s="221"/>
      <c r="B1688" s="221"/>
      <c r="C1688" s="221"/>
      <c r="D1688" s="221"/>
      <c r="E1688" s="221"/>
      <c r="F1688" s="221"/>
      <c r="G1688" s="221"/>
      <c r="H1688" s="221"/>
      <c r="I1688" s="221"/>
      <c r="J1688" s="221"/>
      <c r="K1688" s="221"/>
      <c r="L1688" s="221"/>
      <c r="M1688" s="221"/>
      <c r="N1688" s="243"/>
      <c r="O1688" s="221"/>
      <c r="P1688" s="221"/>
      <c r="Q1688" s="221"/>
      <c r="R1688" s="221"/>
      <c r="S1688" s="221"/>
      <c r="T1688" s="221"/>
      <c r="U1688" s="221"/>
      <c r="V1688" s="221"/>
      <c r="W1688" s="221"/>
      <c r="X1688" s="221"/>
      <c r="Y1688" s="221"/>
      <c r="Z1688" s="221"/>
      <c r="AA1688" s="221"/>
      <c r="AB1688" s="237"/>
      <c r="AC1688" s="221"/>
      <c r="AD1688" s="221"/>
      <c r="AE1688" s="221"/>
      <c r="AF1688" s="221"/>
      <c r="AG1688" s="221"/>
      <c r="AH1688" s="221"/>
      <c r="AI1688" s="221"/>
      <c r="AN1688" s="221"/>
      <c r="AP1688" s="218"/>
    </row>
    <row r="1689" spans="1:42">
      <c r="A1689" s="221"/>
      <c r="B1689" s="221"/>
      <c r="C1689" s="221"/>
      <c r="D1689" s="221"/>
      <c r="E1689" s="221"/>
      <c r="F1689" s="221"/>
      <c r="G1689" s="221"/>
      <c r="H1689" s="221"/>
      <c r="I1689" s="221"/>
      <c r="J1689" s="221"/>
      <c r="K1689" s="221"/>
      <c r="L1689" s="221"/>
      <c r="M1689" s="221"/>
      <c r="N1689" s="243"/>
      <c r="O1689" s="221"/>
      <c r="P1689" s="221"/>
      <c r="Q1689" s="221"/>
      <c r="R1689" s="221"/>
      <c r="S1689" s="221"/>
      <c r="T1689" s="221"/>
      <c r="U1689" s="221"/>
      <c r="V1689" s="221"/>
      <c r="W1689" s="221"/>
      <c r="X1689" s="221"/>
      <c r="Y1689" s="221"/>
      <c r="Z1689" s="221"/>
      <c r="AA1689" s="221"/>
      <c r="AB1689" s="237"/>
      <c r="AC1689" s="221"/>
      <c r="AD1689" s="221"/>
      <c r="AE1689" s="221"/>
      <c r="AF1689" s="221"/>
      <c r="AG1689" s="221"/>
      <c r="AH1689" s="221"/>
      <c r="AI1689" s="221"/>
      <c r="AN1689" s="221"/>
      <c r="AP1689" s="218"/>
    </row>
    <row r="1690" spans="1:42">
      <c r="A1690" s="221"/>
      <c r="B1690" s="221"/>
      <c r="C1690" s="221"/>
      <c r="D1690" s="221"/>
      <c r="E1690" s="221"/>
      <c r="F1690" s="221"/>
      <c r="G1690" s="221"/>
      <c r="H1690" s="221"/>
      <c r="I1690" s="221"/>
      <c r="J1690" s="221"/>
      <c r="K1690" s="221"/>
      <c r="L1690" s="221"/>
      <c r="M1690" s="221"/>
      <c r="N1690" s="243"/>
      <c r="O1690" s="221"/>
      <c r="P1690" s="221"/>
      <c r="Q1690" s="221"/>
      <c r="R1690" s="221"/>
      <c r="S1690" s="221"/>
      <c r="T1690" s="221"/>
      <c r="U1690" s="221"/>
      <c r="V1690" s="221"/>
      <c r="W1690" s="221"/>
      <c r="X1690" s="221"/>
      <c r="Y1690" s="221"/>
      <c r="Z1690" s="221"/>
      <c r="AA1690" s="221"/>
      <c r="AB1690" s="237"/>
      <c r="AC1690" s="221"/>
      <c r="AD1690" s="221"/>
      <c r="AE1690" s="221"/>
      <c r="AF1690" s="221"/>
      <c r="AG1690" s="221"/>
      <c r="AH1690" s="221"/>
      <c r="AI1690" s="221"/>
      <c r="AN1690" s="221"/>
      <c r="AP1690" s="218"/>
    </row>
    <row r="1691" spans="1:42">
      <c r="A1691" s="221"/>
      <c r="B1691" s="221"/>
      <c r="C1691" s="221"/>
      <c r="D1691" s="221"/>
      <c r="E1691" s="221"/>
      <c r="F1691" s="221"/>
      <c r="G1691" s="221"/>
      <c r="H1691" s="221"/>
      <c r="I1691" s="221"/>
      <c r="J1691" s="221"/>
      <c r="K1691" s="221"/>
      <c r="L1691" s="221"/>
      <c r="M1691" s="221"/>
      <c r="N1691" s="243"/>
      <c r="O1691" s="221"/>
      <c r="P1691" s="221"/>
      <c r="Q1691" s="221"/>
      <c r="R1691" s="221"/>
      <c r="S1691" s="221"/>
      <c r="T1691" s="221"/>
      <c r="U1691" s="221"/>
      <c r="V1691" s="221"/>
      <c r="W1691" s="221"/>
      <c r="X1691" s="221"/>
      <c r="Y1691" s="221"/>
      <c r="Z1691" s="221"/>
      <c r="AA1691" s="221"/>
      <c r="AB1691" s="237"/>
      <c r="AC1691" s="221"/>
      <c r="AD1691" s="221"/>
      <c r="AE1691" s="221"/>
      <c r="AF1691" s="221"/>
      <c r="AG1691" s="221"/>
      <c r="AH1691" s="221"/>
      <c r="AI1691" s="221"/>
      <c r="AN1691" s="221"/>
      <c r="AP1691" s="218"/>
    </row>
    <row r="1692" spans="1:42">
      <c r="A1692" s="221"/>
      <c r="B1692" s="221"/>
      <c r="C1692" s="221"/>
      <c r="D1692" s="221"/>
      <c r="E1692" s="221"/>
      <c r="F1692" s="221"/>
      <c r="G1692" s="221"/>
      <c r="H1692" s="221"/>
      <c r="I1692" s="221"/>
      <c r="J1692" s="221"/>
      <c r="K1692" s="221"/>
      <c r="L1692" s="221"/>
      <c r="M1692" s="221"/>
      <c r="N1692" s="243"/>
      <c r="O1692" s="221"/>
      <c r="P1692" s="221"/>
      <c r="Q1692" s="221"/>
      <c r="R1692" s="221"/>
      <c r="S1692" s="221"/>
      <c r="T1692" s="221"/>
      <c r="U1692" s="221"/>
      <c r="V1692" s="221"/>
      <c r="W1692" s="221"/>
      <c r="X1692" s="221"/>
      <c r="Y1692" s="221"/>
      <c r="Z1692" s="221"/>
      <c r="AA1692" s="221"/>
      <c r="AB1692" s="237"/>
      <c r="AC1692" s="221"/>
      <c r="AD1692" s="221"/>
      <c r="AE1692" s="221"/>
      <c r="AF1692" s="221"/>
      <c r="AG1692" s="221"/>
      <c r="AH1692" s="221"/>
      <c r="AI1692" s="221"/>
      <c r="AN1692" s="221"/>
      <c r="AP1692" s="218"/>
    </row>
    <row r="1693" spans="1:42">
      <c r="A1693" s="221"/>
      <c r="B1693" s="221"/>
      <c r="C1693" s="221"/>
      <c r="D1693" s="221"/>
      <c r="E1693" s="221"/>
      <c r="F1693" s="221"/>
      <c r="G1693" s="221"/>
      <c r="H1693" s="221"/>
      <c r="I1693" s="221"/>
      <c r="J1693" s="221"/>
      <c r="K1693" s="221"/>
      <c r="L1693" s="221"/>
      <c r="M1693" s="221"/>
      <c r="N1693" s="243"/>
      <c r="O1693" s="221"/>
      <c r="P1693" s="221"/>
      <c r="Q1693" s="221"/>
      <c r="R1693" s="221"/>
      <c r="S1693" s="221"/>
      <c r="T1693" s="221"/>
      <c r="U1693" s="221"/>
      <c r="V1693" s="221"/>
      <c r="W1693" s="221"/>
      <c r="X1693" s="221"/>
      <c r="Y1693" s="221"/>
      <c r="Z1693" s="221"/>
      <c r="AA1693" s="221"/>
      <c r="AB1693" s="237"/>
      <c r="AC1693" s="221"/>
      <c r="AD1693" s="221"/>
      <c r="AE1693" s="221"/>
      <c r="AF1693" s="221"/>
      <c r="AG1693" s="221"/>
      <c r="AH1693" s="221"/>
      <c r="AI1693" s="221"/>
      <c r="AN1693" s="221"/>
      <c r="AP1693" s="218"/>
    </row>
    <row r="1694" spans="1:42">
      <c r="A1694" s="221"/>
      <c r="B1694" s="221"/>
      <c r="C1694" s="221"/>
      <c r="D1694" s="221"/>
      <c r="E1694" s="221"/>
      <c r="F1694" s="221"/>
      <c r="G1694" s="221"/>
      <c r="H1694" s="221"/>
      <c r="I1694" s="221"/>
      <c r="J1694" s="221"/>
      <c r="K1694" s="221"/>
      <c r="L1694" s="221"/>
      <c r="M1694" s="221"/>
      <c r="N1694" s="243"/>
      <c r="O1694" s="221"/>
      <c r="P1694" s="221"/>
      <c r="Q1694" s="221"/>
      <c r="R1694" s="221"/>
      <c r="S1694" s="221"/>
      <c r="T1694" s="221"/>
      <c r="U1694" s="221"/>
      <c r="V1694" s="221"/>
      <c r="W1694" s="221"/>
      <c r="X1694" s="221"/>
      <c r="Y1694" s="221"/>
      <c r="Z1694" s="221"/>
      <c r="AA1694" s="221"/>
      <c r="AB1694" s="237"/>
      <c r="AC1694" s="221"/>
      <c r="AD1694" s="221"/>
      <c r="AE1694" s="221"/>
      <c r="AF1694" s="221"/>
      <c r="AG1694" s="221"/>
      <c r="AH1694" s="221"/>
      <c r="AI1694" s="221"/>
      <c r="AN1694" s="221"/>
      <c r="AP1694" s="218"/>
    </row>
    <row r="1695" spans="1:42">
      <c r="A1695" s="221"/>
      <c r="B1695" s="221"/>
      <c r="C1695" s="221"/>
      <c r="D1695" s="221"/>
      <c r="E1695" s="221"/>
      <c r="F1695" s="221"/>
      <c r="G1695" s="221"/>
      <c r="H1695" s="221"/>
      <c r="I1695" s="221"/>
      <c r="J1695" s="221"/>
      <c r="K1695" s="221"/>
      <c r="L1695" s="221"/>
      <c r="M1695" s="221"/>
      <c r="N1695" s="243"/>
      <c r="O1695" s="221"/>
      <c r="P1695" s="221"/>
      <c r="Q1695" s="221"/>
      <c r="R1695" s="221"/>
      <c r="S1695" s="221"/>
      <c r="T1695" s="221"/>
      <c r="U1695" s="221"/>
      <c r="V1695" s="221"/>
      <c r="W1695" s="221"/>
      <c r="X1695" s="221"/>
      <c r="Y1695" s="221"/>
      <c r="Z1695" s="221"/>
      <c r="AA1695" s="221"/>
      <c r="AB1695" s="237"/>
      <c r="AC1695" s="221"/>
      <c r="AD1695" s="221"/>
      <c r="AE1695" s="221"/>
      <c r="AF1695" s="221"/>
      <c r="AG1695" s="221"/>
      <c r="AH1695" s="221"/>
      <c r="AI1695" s="221"/>
      <c r="AN1695" s="221"/>
      <c r="AP1695" s="218"/>
    </row>
    <row r="1696" spans="1:42">
      <c r="A1696" s="221"/>
      <c r="B1696" s="221"/>
      <c r="C1696" s="221"/>
      <c r="D1696" s="221"/>
      <c r="E1696" s="221"/>
      <c r="F1696" s="221"/>
      <c r="G1696" s="221"/>
      <c r="H1696" s="221"/>
      <c r="I1696" s="221"/>
      <c r="J1696" s="221"/>
      <c r="K1696" s="221"/>
      <c r="L1696" s="221"/>
      <c r="M1696" s="221"/>
      <c r="N1696" s="243"/>
      <c r="O1696" s="221"/>
      <c r="P1696" s="221"/>
      <c r="Q1696" s="221"/>
      <c r="R1696" s="221"/>
      <c r="S1696" s="221"/>
      <c r="T1696" s="221"/>
      <c r="U1696" s="221"/>
      <c r="V1696" s="221"/>
      <c r="W1696" s="221"/>
      <c r="X1696" s="221"/>
      <c r="Y1696" s="221"/>
      <c r="Z1696" s="221"/>
      <c r="AA1696" s="221"/>
      <c r="AB1696" s="237"/>
      <c r="AC1696" s="221"/>
      <c r="AD1696" s="221"/>
      <c r="AE1696" s="221"/>
      <c r="AF1696" s="221"/>
      <c r="AG1696" s="221"/>
      <c r="AH1696" s="221"/>
      <c r="AI1696" s="221"/>
      <c r="AN1696" s="221"/>
      <c r="AP1696" s="218"/>
    </row>
    <row r="1697" spans="1:42">
      <c r="A1697" s="221"/>
      <c r="B1697" s="221"/>
      <c r="C1697" s="221"/>
      <c r="D1697" s="221"/>
      <c r="E1697" s="221"/>
      <c r="F1697" s="221"/>
      <c r="G1697" s="221"/>
      <c r="H1697" s="221"/>
      <c r="I1697" s="221"/>
      <c r="J1697" s="221"/>
      <c r="K1697" s="221"/>
      <c r="L1697" s="221"/>
      <c r="M1697" s="221"/>
      <c r="N1697" s="243"/>
      <c r="O1697" s="221"/>
      <c r="P1697" s="221"/>
      <c r="Q1697" s="221"/>
      <c r="R1697" s="221"/>
      <c r="S1697" s="221"/>
      <c r="T1697" s="221"/>
      <c r="U1697" s="221"/>
      <c r="V1697" s="221"/>
      <c r="W1697" s="221"/>
      <c r="X1697" s="221"/>
      <c r="Y1697" s="221"/>
      <c r="Z1697" s="221"/>
      <c r="AA1697" s="221"/>
      <c r="AB1697" s="237"/>
      <c r="AC1697" s="221"/>
      <c r="AD1697" s="221"/>
      <c r="AE1697" s="221"/>
      <c r="AF1697" s="221"/>
      <c r="AG1697" s="221"/>
      <c r="AH1697" s="221"/>
      <c r="AI1697" s="221"/>
      <c r="AN1697" s="221"/>
      <c r="AP1697" s="218"/>
    </row>
    <row r="1698" spans="1:42">
      <c r="A1698" s="221"/>
      <c r="B1698" s="221"/>
      <c r="C1698" s="221"/>
      <c r="D1698" s="221"/>
      <c r="E1698" s="221"/>
      <c r="F1698" s="221"/>
      <c r="G1698" s="221"/>
      <c r="H1698" s="221"/>
      <c r="I1698" s="221"/>
      <c r="J1698" s="221"/>
      <c r="K1698" s="221"/>
      <c r="L1698" s="221"/>
      <c r="M1698" s="221"/>
      <c r="N1698" s="243"/>
      <c r="O1698" s="221"/>
      <c r="P1698" s="221"/>
      <c r="Q1698" s="221"/>
      <c r="R1698" s="221"/>
      <c r="S1698" s="221"/>
      <c r="T1698" s="221"/>
      <c r="U1698" s="221"/>
      <c r="V1698" s="221"/>
      <c r="W1698" s="221"/>
      <c r="X1698" s="221"/>
      <c r="Y1698" s="221"/>
      <c r="Z1698" s="221"/>
      <c r="AA1698" s="221"/>
      <c r="AB1698" s="237"/>
      <c r="AC1698" s="221"/>
      <c r="AD1698" s="221"/>
      <c r="AE1698" s="221"/>
      <c r="AF1698" s="221"/>
      <c r="AG1698" s="221"/>
      <c r="AH1698" s="221"/>
      <c r="AI1698" s="221"/>
      <c r="AN1698" s="221"/>
      <c r="AP1698" s="218"/>
    </row>
    <row r="1699" spans="1:42">
      <c r="A1699" s="221"/>
      <c r="B1699" s="221"/>
      <c r="C1699" s="221"/>
      <c r="D1699" s="221"/>
      <c r="E1699" s="221"/>
      <c r="F1699" s="221"/>
      <c r="G1699" s="221"/>
      <c r="H1699" s="221"/>
      <c r="I1699" s="221"/>
      <c r="J1699" s="221"/>
      <c r="K1699" s="221"/>
      <c r="L1699" s="221"/>
      <c r="M1699" s="221"/>
      <c r="N1699" s="243"/>
      <c r="O1699" s="221"/>
      <c r="P1699" s="221"/>
      <c r="Q1699" s="221"/>
      <c r="R1699" s="221"/>
      <c r="S1699" s="221"/>
      <c r="T1699" s="221"/>
      <c r="U1699" s="221"/>
      <c r="V1699" s="221"/>
      <c r="W1699" s="221"/>
      <c r="X1699" s="221"/>
      <c r="Y1699" s="221"/>
      <c r="Z1699" s="221"/>
      <c r="AA1699" s="221"/>
      <c r="AB1699" s="237"/>
      <c r="AC1699" s="221"/>
      <c r="AD1699" s="221"/>
      <c r="AE1699" s="221"/>
      <c r="AF1699" s="221"/>
      <c r="AG1699" s="221"/>
      <c r="AH1699" s="221"/>
      <c r="AI1699" s="221"/>
      <c r="AN1699" s="221"/>
      <c r="AP1699" s="218"/>
    </row>
    <row r="1700" spans="1:42">
      <c r="A1700" s="221"/>
      <c r="B1700" s="221"/>
      <c r="C1700" s="221"/>
      <c r="D1700" s="221"/>
      <c r="E1700" s="221"/>
      <c r="F1700" s="221"/>
      <c r="G1700" s="221"/>
      <c r="H1700" s="221"/>
      <c r="I1700" s="221"/>
      <c r="J1700" s="221"/>
      <c r="K1700" s="221"/>
      <c r="L1700" s="221"/>
      <c r="M1700" s="221"/>
      <c r="N1700" s="243"/>
      <c r="O1700" s="221"/>
      <c r="P1700" s="221"/>
      <c r="Q1700" s="221"/>
      <c r="R1700" s="221"/>
      <c r="S1700" s="221"/>
      <c r="T1700" s="221"/>
      <c r="U1700" s="221"/>
      <c r="V1700" s="221"/>
      <c r="W1700" s="221"/>
      <c r="X1700" s="221"/>
      <c r="Y1700" s="221"/>
      <c r="Z1700" s="221"/>
      <c r="AA1700" s="221"/>
      <c r="AB1700" s="237"/>
      <c r="AC1700" s="221"/>
      <c r="AD1700" s="221"/>
      <c r="AE1700" s="221"/>
      <c r="AF1700" s="221"/>
      <c r="AG1700" s="221"/>
      <c r="AH1700" s="221"/>
      <c r="AI1700" s="221"/>
      <c r="AN1700" s="221"/>
      <c r="AP1700" s="218"/>
    </row>
    <row r="1701" spans="1:42">
      <c r="A1701" s="221"/>
      <c r="B1701" s="221"/>
      <c r="C1701" s="221"/>
      <c r="D1701" s="221"/>
      <c r="E1701" s="221"/>
      <c r="F1701" s="221"/>
      <c r="G1701" s="221"/>
      <c r="H1701" s="221"/>
      <c r="I1701" s="221"/>
      <c r="J1701" s="221"/>
      <c r="K1701" s="221"/>
      <c r="L1701" s="221"/>
      <c r="M1701" s="221"/>
      <c r="N1701" s="243"/>
      <c r="O1701" s="221"/>
      <c r="P1701" s="221"/>
      <c r="Q1701" s="221"/>
      <c r="R1701" s="221"/>
      <c r="S1701" s="221"/>
      <c r="T1701" s="221"/>
      <c r="U1701" s="221"/>
      <c r="V1701" s="221"/>
      <c r="W1701" s="221"/>
      <c r="X1701" s="221"/>
      <c r="Y1701" s="221"/>
      <c r="Z1701" s="221"/>
      <c r="AA1701" s="221"/>
      <c r="AB1701" s="237"/>
      <c r="AC1701" s="221"/>
      <c r="AD1701" s="221"/>
      <c r="AE1701" s="221"/>
      <c r="AF1701" s="221"/>
      <c r="AG1701" s="221"/>
      <c r="AH1701" s="221"/>
      <c r="AI1701" s="221"/>
      <c r="AN1701" s="221"/>
      <c r="AP1701" s="218"/>
    </row>
    <row r="1702" spans="1:42">
      <c r="A1702" s="221"/>
      <c r="B1702" s="221"/>
      <c r="C1702" s="221"/>
      <c r="D1702" s="221"/>
      <c r="E1702" s="221"/>
      <c r="F1702" s="221"/>
      <c r="G1702" s="221"/>
      <c r="H1702" s="221"/>
      <c r="I1702" s="221"/>
      <c r="J1702" s="221"/>
      <c r="K1702" s="221"/>
      <c r="L1702" s="221"/>
      <c r="M1702" s="221"/>
      <c r="N1702" s="243"/>
      <c r="O1702" s="221"/>
      <c r="P1702" s="221"/>
      <c r="Q1702" s="221"/>
      <c r="R1702" s="221"/>
      <c r="S1702" s="221"/>
      <c r="T1702" s="221"/>
      <c r="U1702" s="221"/>
      <c r="V1702" s="221"/>
      <c r="W1702" s="221"/>
      <c r="X1702" s="221"/>
      <c r="Y1702" s="221"/>
      <c r="Z1702" s="221"/>
      <c r="AA1702" s="221"/>
      <c r="AB1702" s="237"/>
      <c r="AC1702" s="221"/>
      <c r="AD1702" s="221"/>
      <c r="AE1702" s="221"/>
      <c r="AF1702" s="221"/>
      <c r="AG1702" s="221"/>
      <c r="AH1702" s="221"/>
      <c r="AI1702" s="221"/>
      <c r="AN1702" s="221"/>
      <c r="AP1702" s="218"/>
    </row>
    <row r="1703" spans="1:42">
      <c r="A1703" s="221"/>
      <c r="B1703" s="221"/>
      <c r="C1703" s="221"/>
      <c r="D1703" s="221"/>
      <c r="E1703" s="221"/>
      <c r="F1703" s="221"/>
      <c r="G1703" s="221"/>
      <c r="H1703" s="221"/>
      <c r="I1703" s="221"/>
      <c r="J1703" s="221"/>
      <c r="K1703" s="221"/>
      <c r="L1703" s="221"/>
      <c r="M1703" s="221"/>
      <c r="N1703" s="243"/>
      <c r="O1703" s="221"/>
      <c r="P1703" s="221"/>
      <c r="Q1703" s="221"/>
      <c r="R1703" s="221"/>
      <c r="S1703" s="221"/>
      <c r="T1703" s="221"/>
      <c r="U1703" s="221"/>
      <c r="V1703" s="221"/>
      <c r="W1703" s="221"/>
      <c r="X1703" s="221"/>
      <c r="Y1703" s="221"/>
      <c r="Z1703" s="221"/>
      <c r="AA1703" s="221"/>
      <c r="AB1703" s="237"/>
      <c r="AC1703" s="221"/>
      <c r="AD1703" s="221"/>
      <c r="AE1703" s="221"/>
      <c r="AF1703" s="221"/>
      <c r="AG1703" s="221"/>
      <c r="AH1703" s="221"/>
      <c r="AI1703" s="221"/>
      <c r="AN1703" s="221"/>
      <c r="AP1703" s="218"/>
    </row>
    <row r="1704" spans="1:42">
      <c r="A1704" s="221"/>
      <c r="B1704" s="221"/>
      <c r="C1704" s="221"/>
      <c r="D1704" s="221"/>
      <c r="E1704" s="221"/>
      <c r="F1704" s="221"/>
      <c r="G1704" s="221"/>
      <c r="H1704" s="221"/>
      <c r="I1704" s="221"/>
      <c r="J1704" s="221"/>
      <c r="K1704" s="221"/>
      <c r="L1704" s="221"/>
      <c r="M1704" s="221"/>
      <c r="N1704" s="243"/>
      <c r="O1704" s="221"/>
      <c r="P1704" s="221"/>
      <c r="Q1704" s="221"/>
      <c r="R1704" s="221"/>
      <c r="S1704" s="221"/>
      <c r="T1704" s="221"/>
      <c r="U1704" s="221"/>
      <c r="V1704" s="221"/>
      <c r="W1704" s="221"/>
      <c r="X1704" s="221"/>
      <c r="Y1704" s="221"/>
      <c r="Z1704" s="221"/>
      <c r="AA1704" s="221"/>
      <c r="AB1704" s="237"/>
      <c r="AC1704" s="221"/>
      <c r="AD1704" s="221"/>
      <c r="AE1704" s="221"/>
      <c r="AF1704" s="221"/>
      <c r="AG1704" s="221"/>
      <c r="AH1704" s="221"/>
      <c r="AI1704" s="221"/>
      <c r="AN1704" s="221"/>
      <c r="AP1704" s="218"/>
    </row>
    <row r="1705" spans="1:42">
      <c r="A1705" s="221"/>
      <c r="B1705" s="221"/>
      <c r="C1705" s="221"/>
      <c r="D1705" s="221"/>
      <c r="E1705" s="221"/>
      <c r="F1705" s="221"/>
      <c r="G1705" s="221"/>
      <c r="H1705" s="221"/>
      <c r="I1705" s="221"/>
      <c r="J1705" s="221"/>
      <c r="K1705" s="221"/>
      <c r="L1705" s="221"/>
      <c r="M1705" s="221"/>
      <c r="N1705" s="243"/>
      <c r="O1705" s="221"/>
      <c r="P1705" s="221"/>
      <c r="Q1705" s="221"/>
      <c r="R1705" s="221"/>
      <c r="S1705" s="221"/>
      <c r="T1705" s="221"/>
      <c r="U1705" s="221"/>
      <c r="V1705" s="221"/>
      <c r="W1705" s="221"/>
      <c r="X1705" s="221"/>
      <c r="Y1705" s="221"/>
      <c r="Z1705" s="221"/>
      <c r="AA1705" s="221"/>
      <c r="AB1705" s="237"/>
      <c r="AC1705" s="221"/>
      <c r="AD1705" s="221"/>
      <c r="AE1705" s="221"/>
      <c r="AF1705" s="221"/>
      <c r="AG1705" s="221"/>
      <c r="AH1705" s="221"/>
      <c r="AI1705" s="221"/>
      <c r="AN1705" s="221"/>
      <c r="AP1705" s="218"/>
    </row>
    <row r="1706" spans="1:42">
      <c r="A1706" s="221"/>
      <c r="B1706" s="221"/>
      <c r="C1706" s="221"/>
      <c r="D1706" s="221"/>
      <c r="E1706" s="221"/>
      <c r="F1706" s="221"/>
      <c r="G1706" s="221"/>
      <c r="H1706" s="221"/>
      <c r="I1706" s="221"/>
      <c r="J1706" s="221"/>
      <c r="K1706" s="221"/>
      <c r="L1706" s="221"/>
      <c r="M1706" s="221"/>
      <c r="N1706" s="243"/>
      <c r="O1706" s="221"/>
      <c r="P1706" s="221"/>
      <c r="Q1706" s="221"/>
      <c r="R1706" s="221"/>
      <c r="S1706" s="221"/>
      <c r="T1706" s="221"/>
      <c r="U1706" s="221"/>
      <c r="V1706" s="221"/>
      <c r="W1706" s="221"/>
      <c r="X1706" s="221"/>
      <c r="Y1706" s="221"/>
      <c r="Z1706" s="221"/>
      <c r="AA1706" s="221"/>
      <c r="AB1706" s="237"/>
      <c r="AC1706" s="221"/>
      <c r="AD1706" s="221"/>
      <c r="AE1706" s="221"/>
      <c r="AF1706" s="221"/>
      <c r="AG1706" s="221"/>
      <c r="AH1706" s="221"/>
      <c r="AI1706" s="221"/>
      <c r="AN1706" s="221"/>
      <c r="AP1706" s="218"/>
    </row>
    <row r="1707" spans="1:42">
      <c r="A1707" s="221"/>
      <c r="B1707" s="221"/>
      <c r="C1707" s="221"/>
      <c r="D1707" s="221"/>
      <c r="E1707" s="221"/>
      <c r="F1707" s="221"/>
      <c r="G1707" s="221"/>
      <c r="H1707" s="221"/>
      <c r="I1707" s="221"/>
      <c r="J1707" s="221"/>
      <c r="K1707" s="221"/>
      <c r="L1707" s="221"/>
      <c r="M1707" s="221"/>
      <c r="N1707" s="243"/>
      <c r="O1707" s="221"/>
      <c r="P1707" s="221"/>
      <c r="Q1707" s="221"/>
      <c r="R1707" s="221"/>
      <c r="S1707" s="221"/>
      <c r="T1707" s="221"/>
      <c r="U1707" s="221"/>
      <c r="V1707" s="221"/>
      <c r="W1707" s="221"/>
      <c r="X1707" s="221"/>
      <c r="Y1707" s="221"/>
      <c r="Z1707" s="221"/>
      <c r="AA1707" s="221"/>
      <c r="AB1707" s="237"/>
      <c r="AC1707" s="221"/>
      <c r="AD1707" s="221"/>
      <c r="AE1707" s="221"/>
      <c r="AF1707" s="221"/>
      <c r="AG1707" s="221"/>
      <c r="AH1707" s="221"/>
      <c r="AI1707" s="221"/>
      <c r="AN1707" s="221"/>
      <c r="AP1707" s="218"/>
    </row>
    <row r="1708" spans="1:42">
      <c r="A1708" s="221"/>
      <c r="B1708" s="221"/>
      <c r="C1708" s="221"/>
      <c r="D1708" s="221"/>
      <c r="E1708" s="221"/>
      <c r="F1708" s="221"/>
      <c r="G1708" s="221"/>
      <c r="H1708" s="221"/>
      <c r="I1708" s="221"/>
      <c r="J1708" s="221"/>
      <c r="K1708" s="221"/>
      <c r="L1708" s="221"/>
      <c r="M1708" s="221"/>
      <c r="N1708" s="243"/>
      <c r="O1708" s="221"/>
      <c r="P1708" s="221"/>
      <c r="Q1708" s="221"/>
      <c r="R1708" s="221"/>
      <c r="S1708" s="221"/>
      <c r="T1708" s="221"/>
      <c r="U1708" s="221"/>
      <c r="V1708" s="221"/>
      <c r="W1708" s="221"/>
      <c r="X1708" s="221"/>
      <c r="Y1708" s="221"/>
      <c r="Z1708" s="221"/>
      <c r="AA1708" s="221"/>
      <c r="AB1708" s="237"/>
      <c r="AC1708" s="221"/>
      <c r="AD1708" s="221"/>
      <c r="AE1708" s="221"/>
      <c r="AF1708" s="221"/>
      <c r="AG1708" s="221"/>
      <c r="AH1708" s="221"/>
      <c r="AI1708" s="221"/>
      <c r="AN1708" s="221"/>
      <c r="AP1708" s="218"/>
    </row>
    <row r="1709" spans="1:42">
      <c r="A1709" s="221"/>
      <c r="B1709" s="221"/>
      <c r="C1709" s="221"/>
      <c r="D1709" s="221"/>
      <c r="E1709" s="221"/>
      <c r="F1709" s="221"/>
      <c r="G1709" s="221"/>
      <c r="H1709" s="221"/>
      <c r="I1709" s="221"/>
      <c r="J1709" s="221"/>
      <c r="K1709" s="221"/>
      <c r="L1709" s="221"/>
      <c r="M1709" s="221"/>
      <c r="N1709" s="243"/>
      <c r="O1709" s="221"/>
      <c r="P1709" s="221"/>
      <c r="Q1709" s="221"/>
      <c r="R1709" s="221"/>
      <c r="S1709" s="221"/>
      <c r="T1709" s="221"/>
      <c r="U1709" s="221"/>
      <c r="V1709" s="221"/>
      <c r="W1709" s="221"/>
      <c r="X1709" s="221"/>
      <c r="Y1709" s="221"/>
      <c r="Z1709" s="221"/>
      <c r="AA1709" s="221"/>
      <c r="AB1709" s="237"/>
      <c r="AC1709" s="221"/>
      <c r="AD1709" s="221"/>
      <c r="AE1709" s="221"/>
      <c r="AF1709" s="221"/>
      <c r="AG1709" s="221"/>
      <c r="AH1709" s="221"/>
      <c r="AI1709" s="221"/>
      <c r="AN1709" s="221"/>
      <c r="AP1709" s="218"/>
    </row>
    <row r="1710" spans="1:42">
      <c r="A1710" s="221"/>
      <c r="B1710" s="221"/>
      <c r="C1710" s="221"/>
      <c r="D1710" s="221"/>
      <c r="E1710" s="221"/>
      <c r="F1710" s="221"/>
      <c r="G1710" s="221"/>
      <c r="H1710" s="221"/>
      <c r="I1710" s="221"/>
      <c r="J1710" s="221"/>
      <c r="K1710" s="221"/>
      <c r="L1710" s="221"/>
      <c r="M1710" s="221"/>
      <c r="N1710" s="243"/>
      <c r="O1710" s="221"/>
      <c r="P1710" s="221"/>
      <c r="Q1710" s="221"/>
      <c r="R1710" s="221"/>
      <c r="S1710" s="221"/>
      <c r="T1710" s="221"/>
      <c r="U1710" s="221"/>
      <c r="V1710" s="221"/>
      <c r="W1710" s="221"/>
      <c r="X1710" s="221"/>
      <c r="Y1710" s="221"/>
      <c r="Z1710" s="221"/>
      <c r="AA1710" s="221"/>
      <c r="AB1710" s="237"/>
      <c r="AC1710" s="221"/>
      <c r="AD1710" s="221"/>
      <c r="AE1710" s="221"/>
      <c r="AF1710" s="221"/>
      <c r="AG1710" s="221"/>
      <c r="AH1710" s="221"/>
      <c r="AI1710" s="221"/>
      <c r="AN1710" s="221"/>
      <c r="AP1710" s="218"/>
    </row>
    <row r="1711" spans="1:42">
      <c r="A1711" s="221"/>
      <c r="B1711" s="221"/>
      <c r="C1711" s="221"/>
      <c r="D1711" s="221"/>
      <c r="E1711" s="221"/>
      <c r="F1711" s="221"/>
      <c r="G1711" s="221"/>
      <c r="H1711" s="221"/>
      <c r="I1711" s="221"/>
      <c r="J1711" s="221"/>
      <c r="K1711" s="221"/>
      <c r="L1711" s="221"/>
      <c r="M1711" s="221"/>
      <c r="N1711" s="243"/>
      <c r="O1711" s="221"/>
      <c r="P1711" s="221"/>
      <c r="Q1711" s="221"/>
      <c r="R1711" s="221"/>
      <c r="S1711" s="221"/>
      <c r="T1711" s="221"/>
      <c r="U1711" s="221"/>
      <c r="V1711" s="221"/>
      <c r="W1711" s="221"/>
      <c r="X1711" s="221"/>
      <c r="Y1711" s="221"/>
      <c r="Z1711" s="221"/>
      <c r="AA1711" s="221"/>
      <c r="AB1711" s="237"/>
      <c r="AC1711" s="221"/>
      <c r="AD1711" s="221"/>
      <c r="AE1711" s="221"/>
      <c r="AF1711" s="221"/>
      <c r="AG1711" s="221"/>
      <c r="AH1711" s="221"/>
      <c r="AI1711" s="221"/>
      <c r="AN1711" s="221"/>
      <c r="AP1711" s="218"/>
    </row>
    <row r="1712" spans="1:42">
      <c r="A1712" s="221"/>
      <c r="B1712" s="221"/>
      <c r="C1712" s="221"/>
      <c r="D1712" s="221"/>
      <c r="E1712" s="221"/>
      <c r="F1712" s="221"/>
      <c r="G1712" s="221"/>
      <c r="H1712" s="221"/>
      <c r="I1712" s="221"/>
      <c r="J1712" s="221"/>
      <c r="K1712" s="221"/>
      <c r="L1712" s="221"/>
      <c r="M1712" s="221"/>
      <c r="N1712" s="243"/>
      <c r="O1712" s="221"/>
      <c r="P1712" s="221"/>
      <c r="Q1712" s="221"/>
      <c r="R1712" s="221"/>
      <c r="S1712" s="221"/>
      <c r="T1712" s="221"/>
      <c r="U1712" s="221"/>
      <c r="V1712" s="221"/>
      <c r="W1712" s="221"/>
      <c r="X1712" s="221"/>
      <c r="Y1712" s="221"/>
      <c r="Z1712" s="221"/>
      <c r="AA1712" s="221"/>
      <c r="AB1712" s="237"/>
      <c r="AC1712" s="221"/>
      <c r="AD1712" s="221"/>
      <c r="AE1712" s="221"/>
      <c r="AF1712" s="221"/>
      <c r="AG1712" s="221"/>
      <c r="AH1712" s="221"/>
      <c r="AI1712" s="221"/>
      <c r="AN1712" s="221"/>
      <c r="AP1712" s="218"/>
    </row>
    <row r="1713" spans="1:42">
      <c r="A1713" s="221"/>
      <c r="B1713" s="221"/>
      <c r="C1713" s="221"/>
      <c r="D1713" s="221"/>
      <c r="E1713" s="221"/>
      <c r="F1713" s="221"/>
      <c r="G1713" s="221"/>
      <c r="H1713" s="221"/>
      <c r="I1713" s="221"/>
      <c r="J1713" s="221"/>
      <c r="K1713" s="221"/>
      <c r="L1713" s="221"/>
      <c r="M1713" s="221"/>
      <c r="N1713" s="243"/>
      <c r="O1713" s="221"/>
      <c r="P1713" s="221"/>
      <c r="Q1713" s="221"/>
      <c r="R1713" s="221"/>
      <c r="S1713" s="221"/>
      <c r="T1713" s="221"/>
      <c r="U1713" s="221"/>
      <c r="V1713" s="221"/>
      <c r="W1713" s="221"/>
      <c r="X1713" s="221"/>
      <c r="Y1713" s="221"/>
      <c r="Z1713" s="221"/>
      <c r="AA1713" s="221"/>
      <c r="AB1713" s="237"/>
      <c r="AC1713" s="221"/>
      <c r="AD1713" s="221"/>
      <c r="AE1713" s="221"/>
      <c r="AF1713" s="221"/>
      <c r="AG1713" s="221"/>
      <c r="AH1713" s="221"/>
      <c r="AI1713" s="221"/>
      <c r="AN1713" s="221"/>
      <c r="AP1713" s="218"/>
    </row>
    <row r="1714" spans="1:42">
      <c r="A1714" s="221"/>
      <c r="B1714" s="221"/>
      <c r="C1714" s="221"/>
      <c r="D1714" s="221"/>
      <c r="E1714" s="221"/>
      <c r="F1714" s="221"/>
      <c r="G1714" s="221"/>
      <c r="H1714" s="221"/>
      <c r="I1714" s="221"/>
      <c r="J1714" s="221"/>
      <c r="K1714" s="221"/>
      <c r="L1714" s="221"/>
      <c r="M1714" s="221"/>
      <c r="N1714" s="243"/>
      <c r="O1714" s="221"/>
      <c r="P1714" s="221"/>
      <c r="Q1714" s="221"/>
      <c r="R1714" s="221"/>
      <c r="S1714" s="221"/>
      <c r="T1714" s="221"/>
      <c r="U1714" s="221"/>
      <c r="V1714" s="221"/>
      <c r="W1714" s="221"/>
      <c r="X1714" s="221"/>
      <c r="Y1714" s="221"/>
      <c r="Z1714" s="221"/>
      <c r="AA1714" s="221"/>
      <c r="AB1714" s="237"/>
      <c r="AC1714" s="221"/>
      <c r="AD1714" s="221"/>
      <c r="AE1714" s="221"/>
      <c r="AF1714" s="221"/>
      <c r="AG1714" s="221"/>
      <c r="AH1714" s="221"/>
      <c r="AI1714" s="221"/>
      <c r="AN1714" s="221"/>
      <c r="AP1714" s="218"/>
    </row>
    <row r="1715" spans="1:42">
      <c r="A1715" s="221"/>
      <c r="B1715" s="221"/>
      <c r="C1715" s="221"/>
      <c r="D1715" s="221"/>
      <c r="E1715" s="221"/>
      <c r="F1715" s="221"/>
      <c r="G1715" s="221"/>
      <c r="H1715" s="221"/>
      <c r="I1715" s="221"/>
      <c r="J1715" s="221"/>
      <c r="K1715" s="221"/>
      <c r="L1715" s="221"/>
      <c r="M1715" s="221"/>
      <c r="N1715" s="243"/>
      <c r="O1715" s="221"/>
      <c r="P1715" s="221"/>
      <c r="Q1715" s="221"/>
      <c r="R1715" s="221"/>
      <c r="S1715" s="221"/>
      <c r="T1715" s="221"/>
      <c r="U1715" s="221"/>
      <c r="V1715" s="221"/>
      <c r="W1715" s="221"/>
      <c r="X1715" s="221"/>
      <c r="Y1715" s="221"/>
      <c r="Z1715" s="221"/>
      <c r="AA1715" s="221"/>
      <c r="AB1715" s="237"/>
      <c r="AC1715" s="221"/>
      <c r="AD1715" s="221"/>
      <c r="AE1715" s="221"/>
      <c r="AF1715" s="221"/>
      <c r="AG1715" s="221"/>
      <c r="AH1715" s="221"/>
      <c r="AI1715" s="221"/>
      <c r="AN1715" s="221"/>
      <c r="AP1715" s="218"/>
    </row>
    <row r="1716" spans="1:42">
      <c r="A1716" s="221"/>
      <c r="B1716" s="221"/>
      <c r="C1716" s="221"/>
      <c r="D1716" s="221"/>
      <c r="E1716" s="221"/>
      <c r="F1716" s="221"/>
      <c r="G1716" s="221"/>
      <c r="H1716" s="221"/>
      <c r="I1716" s="221"/>
      <c r="J1716" s="221"/>
      <c r="K1716" s="221"/>
      <c r="L1716" s="221"/>
      <c r="M1716" s="221"/>
      <c r="N1716" s="243"/>
      <c r="O1716" s="221"/>
      <c r="P1716" s="221"/>
      <c r="Q1716" s="221"/>
      <c r="R1716" s="221"/>
      <c r="S1716" s="221"/>
      <c r="T1716" s="221"/>
      <c r="U1716" s="221"/>
      <c r="V1716" s="221"/>
      <c r="W1716" s="221"/>
      <c r="X1716" s="221"/>
      <c r="Y1716" s="221"/>
      <c r="Z1716" s="221"/>
      <c r="AA1716" s="221"/>
      <c r="AB1716" s="237"/>
      <c r="AC1716" s="221"/>
      <c r="AD1716" s="221"/>
      <c r="AE1716" s="221"/>
      <c r="AF1716" s="221"/>
      <c r="AG1716" s="221"/>
      <c r="AH1716" s="221"/>
      <c r="AI1716" s="221"/>
      <c r="AN1716" s="221"/>
      <c r="AP1716" s="218"/>
    </row>
    <row r="1717" spans="1:42">
      <c r="A1717" s="221"/>
      <c r="B1717" s="221"/>
      <c r="C1717" s="221"/>
      <c r="D1717" s="221"/>
      <c r="E1717" s="221"/>
      <c r="F1717" s="221"/>
      <c r="G1717" s="221"/>
      <c r="H1717" s="221"/>
      <c r="I1717" s="221"/>
      <c r="J1717" s="221"/>
      <c r="K1717" s="221"/>
      <c r="L1717" s="221"/>
      <c r="M1717" s="221"/>
      <c r="N1717" s="243"/>
      <c r="O1717" s="221"/>
      <c r="P1717" s="221"/>
      <c r="Q1717" s="221"/>
      <c r="R1717" s="221"/>
      <c r="S1717" s="221"/>
      <c r="T1717" s="221"/>
      <c r="U1717" s="221"/>
      <c r="V1717" s="221"/>
      <c r="W1717" s="221"/>
      <c r="X1717" s="221"/>
      <c r="Y1717" s="221"/>
      <c r="Z1717" s="221"/>
      <c r="AA1717" s="221"/>
      <c r="AB1717" s="237"/>
      <c r="AC1717" s="221"/>
      <c r="AD1717" s="221"/>
      <c r="AE1717" s="221"/>
      <c r="AF1717" s="221"/>
      <c r="AG1717" s="221"/>
      <c r="AH1717" s="221"/>
      <c r="AI1717" s="221"/>
      <c r="AN1717" s="221"/>
      <c r="AP1717" s="218"/>
    </row>
    <row r="1718" spans="1:42">
      <c r="A1718" s="221"/>
      <c r="B1718" s="221"/>
      <c r="C1718" s="221"/>
      <c r="D1718" s="221"/>
      <c r="E1718" s="221"/>
      <c r="F1718" s="221"/>
      <c r="G1718" s="221"/>
      <c r="H1718" s="221"/>
      <c r="I1718" s="221"/>
      <c r="J1718" s="221"/>
      <c r="K1718" s="221"/>
      <c r="L1718" s="221"/>
      <c r="M1718" s="221"/>
      <c r="N1718" s="243"/>
      <c r="O1718" s="221"/>
      <c r="P1718" s="221"/>
      <c r="Q1718" s="221"/>
      <c r="R1718" s="221"/>
      <c r="S1718" s="221"/>
      <c r="T1718" s="221"/>
      <c r="U1718" s="221"/>
      <c r="V1718" s="221"/>
      <c r="W1718" s="221"/>
      <c r="X1718" s="221"/>
      <c r="Y1718" s="221"/>
      <c r="Z1718" s="221"/>
      <c r="AA1718" s="221"/>
      <c r="AB1718" s="237"/>
      <c r="AC1718" s="221"/>
      <c r="AD1718" s="221"/>
      <c r="AE1718" s="221"/>
      <c r="AF1718" s="221"/>
      <c r="AG1718" s="221"/>
      <c r="AH1718" s="221"/>
      <c r="AI1718" s="221"/>
      <c r="AN1718" s="221"/>
      <c r="AP1718" s="218"/>
    </row>
    <row r="1719" spans="1:42">
      <c r="A1719" s="221"/>
      <c r="B1719" s="221"/>
      <c r="C1719" s="221"/>
      <c r="D1719" s="221"/>
      <c r="E1719" s="221"/>
      <c r="F1719" s="221"/>
      <c r="G1719" s="221"/>
      <c r="H1719" s="221"/>
      <c r="I1719" s="221"/>
      <c r="J1719" s="221"/>
      <c r="K1719" s="221"/>
      <c r="L1719" s="221"/>
      <c r="M1719" s="221"/>
      <c r="N1719" s="243"/>
      <c r="O1719" s="221"/>
      <c r="P1719" s="221"/>
      <c r="Q1719" s="221"/>
      <c r="R1719" s="221"/>
      <c r="S1719" s="221"/>
      <c r="T1719" s="221"/>
      <c r="U1719" s="221"/>
      <c r="V1719" s="221"/>
      <c r="W1719" s="221"/>
      <c r="X1719" s="221"/>
      <c r="Y1719" s="221"/>
      <c r="Z1719" s="221"/>
      <c r="AA1719" s="221"/>
      <c r="AB1719" s="237"/>
      <c r="AC1719" s="221"/>
      <c r="AD1719" s="221"/>
      <c r="AE1719" s="221"/>
      <c r="AF1719" s="221"/>
      <c r="AG1719" s="221"/>
      <c r="AH1719" s="221"/>
      <c r="AI1719" s="221"/>
      <c r="AN1719" s="221"/>
      <c r="AP1719" s="218"/>
    </row>
    <row r="1720" spans="1:42">
      <c r="A1720" s="221"/>
      <c r="B1720" s="221"/>
      <c r="C1720" s="221"/>
      <c r="D1720" s="221"/>
      <c r="E1720" s="221"/>
      <c r="F1720" s="221"/>
      <c r="G1720" s="221"/>
      <c r="H1720" s="221"/>
      <c r="I1720" s="221"/>
      <c r="J1720" s="221"/>
      <c r="K1720" s="221"/>
      <c r="L1720" s="221"/>
      <c r="M1720" s="221"/>
      <c r="N1720" s="243"/>
      <c r="O1720" s="221"/>
      <c r="P1720" s="221"/>
      <c r="Q1720" s="221"/>
      <c r="R1720" s="221"/>
      <c r="S1720" s="221"/>
      <c r="T1720" s="221"/>
      <c r="U1720" s="221"/>
      <c r="V1720" s="221"/>
      <c r="W1720" s="221"/>
      <c r="X1720" s="221"/>
      <c r="Y1720" s="221"/>
      <c r="Z1720" s="221"/>
      <c r="AA1720" s="221"/>
      <c r="AB1720" s="237"/>
      <c r="AC1720" s="221"/>
      <c r="AD1720" s="221"/>
      <c r="AE1720" s="221"/>
      <c r="AF1720" s="221"/>
      <c r="AG1720" s="221"/>
      <c r="AH1720" s="221"/>
      <c r="AI1720" s="221"/>
      <c r="AN1720" s="221"/>
      <c r="AP1720" s="218"/>
    </row>
    <row r="1721" spans="1:42">
      <c r="A1721" s="221"/>
      <c r="B1721" s="221"/>
      <c r="C1721" s="221"/>
      <c r="D1721" s="221"/>
      <c r="E1721" s="221"/>
      <c r="F1721" s="221"/>
      <c r="G1721" s="221"/>
      <c r="H1721" s="221"/>
      <c r="I1721" s="221"/>
      <c r="J1721" s="221"/>
      <c r="K1721" s="221"/>
      <c r="L1721" s="221"/>
      <c r="M1721" s="221"/>
      <c r="N1721" s="243"/>
      <c r="O1721" s="221"/>
      <c r="P1721" s="221"/>
      <c r="Q1721" s="221"/>
      <c r="R1721" s="221"/>
      <c r="S1721" s="221"/>
      <c r="T1721" s="221"/>
      <c r="U1721" s="221"/>
      <c r="V1721" s="221"/>
      <c r="W1721" s="221"/>
      <c r="X1721" s="221"/>
      <c r="Y1721" s="221"/>
      <c r="Z1721" s="221"/>
      <c r="AA1721" s="221"/>
      <c r="AB1721" s="237"/>
      <c r="AC1721" s="221"/>
      <c r="AD1721" s="221"/>
      <c r="AE1721" s="221"/>
      <c r="AF1721" s="221"/>
      <c r="AG1721" s="221"/>
      <c r="AH1721" s="221"/>
      <c r="AI1721" s="221"/>
      <c r="AN1721" s="221"/>
      <c r="AP1721" s="218"/>
    </row>
    <row r="1722" spans="1:42">
      <c r="A1722" s="221"/>
      <c r="B1722" s="221"/>
      <c r="C1722" s="221"/>
      <c r="D1722" s="221"/>
      <c r="E1722" s="221"/>
      <c r="F1722" s="221"/>
      <c r="G1722" s="221"/>
      <c r="H1722" s="221"/>
      <c r="I1722" s="221"/>
      <c r="J1722" s="221"/>
      <c r="K1722" s="221"/>
      <c r="L1722" s="221"/>
      <c r="M1722" s="221"/>
      <c r="N1722" s="243"/>
      <c r="O1722" s="221"/>
      <c r="P1722" s="221"/>
      <c r="Q1722" s="221"/>
      <c r="R1722" s="221"/>
      <c r="S1722" s="221"/>
      <c r="T1722" s="221"/>
      <c r="U1722" s="221"/>
      <c r="V1722" s="221"/>
      <c r="W1722" s="221"/>
      <c r="X1722" s="221"/>
      <c r="Y1722" s="221"/>
      <c r="Z1722" s="221"/>
      <c r="AA1722" s="221"/>
      <c r="AB1722" s="237"/>
      <c r="AC1722" s="221"/>
      <c r="AD1722" s="221"/>
      <c r="AE1722" s="221"/>
      <c r="AF1722" s="221"/>
      <c r="AG1722" s="221"/>
      <c r="AH1722" s="221"/>
      <c r="AI1722" s="221"/>
      <c r="AN1722" s="221"/>
      <c r="AP1722" s="218"/>
    </row>
    <row r="1723" spans="1:42">
      <c r="A1723" s="221"/>
      <c r="B1723" s="221"/>
      <c r="C1723" s="221"/>
      <c r="D1723" s="221"/>
      <c r="E1723" s="221"/>
      <c r="F1723" s="221"/>
      <c r="G1723" s="221"/>
      <c r="H1723" s="221"/>
      <c r="I1723" s="221"/>
      <c r="J1723" s="221"/>
      <c r="K1723" s="221"/>
      <c r="L1723" s="221"/>
      <c r="M1723" s="221"/>
      <c r="N1723" s="243"/>
      <c r="O1723" s="221"/>
      <c r="P1723" s="221"/>
      <c r="Q1723" s="221"/>
      <c r="R1723" s="221"/>
      <c r="S1723" s="221"/>
      <c r="T1723" s="221"/>
      <c r="U1723" s="221"/>
      <c r="V1723" s="221"/>
      <c r="W1723" s="221"/>
      <c r="X1723" s="221"/>
      <c r="Y1723" s="221"/>
      <c r="Z1723" s="221"/>
      <c r="AA1723" s="221"/>
      <c r="AB1723" s="237"/>
      <c r="AC1723" s="221"/>
      <c r="AD1723" s="221"/>
      <c r="AE1723" s="221"/>
      <c r="AF1723" s="221"/>
      <c r="AG1723" s="221"/>
      <c r="AH1723" s="221"/>
      <c r="AI1723" s="221"/>
      <c r="AN1723" s="221"/>
      <c r="AP1723" s="218"/>
    </row>
    <row r="1724" spans="1:42">
      <c r="A1724" s="221"/>
      <c r="B1724" s="221"/>
      <c r="C1724" s="221"/>
      <c r="D1724" s="221"/>
      <c r="E1724" s="221"/>
      <c r="F1724" s="221"/>
      <c r="G1724" s="221"/>
      <c r="H1724" s="221"/>
      <c r="I1724" s="221"/>
      <c r="J1724" s="221"/>
      <c r="K1724" s="221"/>
      <c r="L1724" s="221"/>
      <c r="M1724" s="221"/>
      <c r="N1724" s="243"/>
      <c r="O1724" s="221"/>
      <c r="P1724" s="221"/>
      <c r="Q1724" s="221"/>
      <c r="R1724" s="221"/>
      <c r="S1724" s="221"/>
      <c r="T1724" s="221"/>
      <c r="U1724" s="221"/>
      <c r="V1724" s="221"/>
      <c r="W1724" s="221"/>
      <c r="X1724" s="221"/>
      <c r="Y1724" s="221"/>
      <c r="Z1724" s="221"/>
      <c r="AA1724" s="221"/>
      <c r="AB1724" s="237"/>
      <c r="AC1724" s="221"/>
      <c r="AD1724" s="221"/>
      <c r="AE1724" s="221"/>
      <c r="AF1724" s="221"/>
      <c r="AG1724" s="221"/>
      <c r="AH1724" s="221"/>
      <c r="AI1724" s="221"/>
      <c r="AN1724" s="221"/>
      <c r="AP1724" s="218"/>
    </row>
    <row r="1725" spans="1:42">
      <c r="A1725" s="221"/>
      <c r="B1725" s="221"/>
      <c r="C1725" s="221"/>
      <c r="D1725" s="221"/>
      <c r="E1725" s="221"/>
      <c r="F1725" s="221"/>
      <c r="G1725" s="221"/>
      <c r="H1725" s="221"/>
      <c r="I1725" s="221"/>
      <c r="J1725" s="221"/>
      <c r="K1725" s="221"/>
      <c r="L1725" s="221"/>
      <c r="M1725" s="221"/>
      <c r="N1725" s="243"/>
      <c r="O1725" s="221"/>
      <c r="P1725" s="221"/>
      <c r="Q1725" s="221"/>
      <c r="R1725" s="221"/>
      <c r="S1725" s="221"/>
      <c r="T1725" s="221"/>
      <c r="U1725" s="221"/>
      <c r="V1725" s="221"/>
      <c r="W1725" s="221"/>
      <c r="X1725" s="221"/>
      <c r="Y1725" s="221"/>
      <c r="Z1725" s="221"/>
      <c r="AA1725" s="221"/>
      <c r="AB1725" s="237"/>
      <c r="AC1725" s="221"/>
      <c r="AD1725" s="221"/>
      <c r="AE1725" s="221"/>
      <c r="AF1725" s="221"/>
      <c r="AG1725" s="221"/>
      <c r="AH1725" s="221"/>
      <c r="AI1725" s="221"/>
      <c r="AN1725" s="221"/>
      <c r="AP1725" s="218"/>
    </row>
    <row r="1726" spans="1:42">
      <c r="A1726" s="221"/>
      <c r="B1726" s="221"/>
      <c r="C1726" s="221"/>
      <c r="D1726" s="221"/>
      <c r="E1726" s="221"/>
      <c r="F1726" s="221"/>
      <c r="G1726" s="221"/>
      <c r="H1726" s="221"/>
      <c r="I1726" s="221"/>
      <c r="J1726" s="221"/>
      <c r="K1726" s="221"/>
      <c r="L1726" s="221"/>
      <c r="M1726" s="221"/>
      <c r="N1726" s="243"/>
      <c r="O1726" s="221"/>
      <c r="P1726" s="221"/>
      <c r="Q1726" s="221"/>
      <c r="R1726" s="221"/>
      <c r="S1726" s="221"/>
      <c r="T1726" s="221"/>
      <c r="U1726" s="221"/>
      <c r="V1726" s="221"/>
      <c r="W1726" s="221"/>
      <c r="X1726" s="221"/>
      <c r="Y1726" s="221"/>
      <c r="Z1726" s="221"/>
      <c r="AA1726" s="221"/>
      <c r="AB1726" s="237"/>
      <c r="AC1726" s="221"/>
      <c r="AD1726" s="221"/>
      <c r="AE1726" s="221"/>
      <c r="AF1726" s="221"/>
      <c r="AG1726" s="221"/>
      <c r="AH1726" s="221"/>
      <c r="AI1726" s="221"/>
      <c r="AN1726" s="221"/>
      <c r="AP1726" s="218"/>
    </row>
    <row r="1727" spans="1:42">
      <c r="A1727" s="221"/>
      <c r="B1727" s="221"/>
      <c r="C1727" s="221"/>
      <c r="D1727" s="221"/>
      <c r="E1727" s="221"/>
      <c r="F1727" s="221"/>
      <c r="G1727" s="221"/>
      <c r="H1727" s="221"/>
      <c r="I1727" s="221"/>
      <c r="J1727" s="221"/>
      <c r="K1727" s="221"/>
      <c r="L1727" s="221"/>
      <c r="M1727" s="221"/>
      <c r="N1727" s="243"/>
      <c r="O1727" s="221"/>
      <c r="P1727" s="221"/>
      <c r="Q1727" s="221"/>
      <c r="R1727" s="221"/>
      <c r="S1727" s="221"/>
      <c r="T1727" s="221"/>
      <c r="U1727" s="221"/>
      <c r="V1727" s="221"/>
      <c r="W1727" s="221"/>
      <c r="X1727" s="221"/>
      <c r="Y1727" s="221"/>
      <c r="Z1727" s="221"/>
      <c r="AA1727" s="221"/>
      <c r="AB1727" s="237"/>
      <c r="AC1727" s="221"/>
      <c r="AD1727" s="221"/>
      <c r="AE1727" s="221"/>
      <c r="AF1727" s="221"/>
      <c r="AG1727" s="221"/>
      <c r="AH1727" s="221"/>
      <c r="AI1727" s="221"/>
      <c r="AN1727" s="221"/>
      <c r="AP1727" s="218"/>
    </row>
    <row r="1728" spans="1:42">
      <c r="A1728" s="221"/>
      <c r="B1728" s="221"/>
      <c r="C1728" s="221"/>
      <c r="D1728" s="221"/>
      <c r="E1728" s="221"/>
      <c r="F1728" s="221"/>
      <c r="G1728" s="221"/>
      <c r="H1728" s="221"/>
      <c r="I1728" s="221"/>
      <c r="J1728" s="221"/>
      <c r="K1728" s="221"/>
      <c r="L1728" s="221"/>
      <c r="M1728" s="221"/>
      <c r="N1728" s="243"/>
      <c r="O1728" s="221"/>
      <c r="P1728" s="221"/>
      <c r="Q1728" s="221"/>
      <c r="R1728" s="221"/>
      <c r="S1728" s="221"/>
      <c r="T1728" s="221"/>
      <c r="U1728" s="221"/>
      <c r="V1728" s="221"/>
      <c r="W1728" s="221"/>
      <c r="X1728" s="221"/>
      <c r="Y1728" s="221"/>
      <c r="Z1728" s="221"/>
      <c r="AA1728" s="221"/>
      <c r="AB1728" s="237"/>
      <c r="AC1728" s="221"/>
      <c r="AD1728" s="221"/>
      <c r="AE1728" s="221"/>
      <c r="AF1728" s="221"/>
      <c r="AG1728" s="221"/>
      <c r="AH1728" s="221"/>
      <c r="AI1728" s="221"/>
      <c r="AN1728" s="221"/>
      <c r="AP1728" s="218"/>
    </row>
    <row r="1729" spans="1:42">
      <c r="A1729" s="221"/>
      <c r="B1729" s="221"/>
      <c r="C1729" s="221"/>
      <c r="D1729" s="221"/>
      <c r="E1729" s="221"/>
      <c r="F1729" s="221"/>
      <c r="G1729" s="221"/>
      <c r="H1729" s="221"/>
      <c r="I1729" s="221"/>
      <c r="J1729" s="221"/>
      <c r="K1729" s="221"/>
      <c r="L1729" s="221"/>
      <c r="M1729" s="221"/>
      <c r="N1729" s="243"/>
      <c r="O1729" s="221"/>
      <c r="P1729" s="221"/>
      <c r="Q1729" s="221"/>
      <c r="R1729" s="221"/>
      <c r="S1729" s="221"/>
      <c r="T1729" s="221"/>
      <c r="U1729" s="221"/>
      <c r="V1729" s="221"/>
      <c r="W1729" s="221"/>
      <c r="X1729" s="221"/>
      <c r="Y1729" s="221"/>
      <c r="Z1729" s="221"/>
      <c r="AA1729" s="221"/>
      <c r="AB1729" s="237"/>
      <c r="AC1729" s="221"/>
      <c r="AD1729" s="221"/>
      <c r="AE1729" s="221"/>
      <c r="AF1729" s="221"/>
      <c r="AG1729" s="221"/>
      <c r="AH1729" s="221"/>
      <c r="AI1729" s="221"/>
      <c r="AN1729" s="221"/>
      <c r="AP1729" s="218"/>
    </row>
    <row r="1730" spans="1:42">
      <c r="A1730" s="221"/>
      <c r="B1730" s="221"/>
      <c r="C1730" s="221"/>
      <c r="D1730" s="221"/>
      <c r="E1730" s="221"/>
      <c r="F1730" s="221"/>
      <c r="G1730" s="221"/>
      <c r="H1730" s="221"/>
      <c r="I1730" s="221"/>
      <c r="J1730" s="221"/>
      <c r="K1730" s="221"/>
      <c r="L1730" s="221"/>
      <c r="M1730" s="221"/>
      <c r="N1730" s="243"/>
      <c r="O1730" s="221"/>
      <c r="P1730" s="221"/>
      <c r="Q1730" s="221"/>
      <c r="R1730" s="221"/>
      <c r="S1730" s="221"/>
      <c r="T1730" s="221"/>
      <c r="U1730" s="221"/>
      <c r="V1730" s="221"/>
      <c r="W1730" s="221"/>
      <c r="X1730" s="221"/>
      <c r="Y1730" s="221"/>
      <c r="Z1730" s="221"/>
      <c r="AA1730" s="221"/>
      <c r="AB1730" s="237"/>
      <c r="AC1730" s="221"/>
      <c r="AD1730" s="221"/>
      <c r="AE1730" s="221"/>
      <c r="AF1730" s="221"/>
      <c r="AG1730" s="221"/>
      <c r="AH1730" s="221"/>
      <c r="AI1730" s="221"/>
      <c r="AN1730" s="221"/>
      <c r="AP1730" s="218"/>
    </row>
    <row r="1731" spans="1:42">
      <c r="A1731" s="221"/>
      <c r="B1731" s="221"/>
      <c r="C1731" s="221"/>
      <c r="D1731" s="221"/>
      <c r="E1731" s="221"/>
      <c r="F1731" s="221"/>
      <c r="G1731" s="221"/>
      <c r="H1731" s="221"/>
      <c r="I1731" s="221"/>
      <c r="J1731" s="221"/>
      <c r="K1731" s="221"/>
      <c r="L1731" s="221"/>
      <c r="M1731" s="221"/>
      <c r="N1731" s="243"/>
      <c r="O1731" s="221"/>
      <c r="P1731" s="221"/>
      <c r="Q1731" s="221"/>
      <c r="R1731" s="221"/>
      <c r="S1731" s="221"/>
      <c r="T1731" s="221"/>
      <c r="U1731" s="221"/>
      <c r="V1731" s="221"/>
      <c r="W1731" s="221"/>
      <c r="X1731" s="221"/>
      <c r="Y1731" s="221"/>
      <c r="Z1731" s="221"/>
      <c r="AA1731" s="221"/>
      <c r="AB1731" s="237"/>
      <c r="AC1731" s="221"/>
      <c r="AD1731" s="221"/>
      <c r="AE1731" s="221"/>
      <c r="AF1731" s="221"/>
      <c r="AG1731" s="221"/>
      <c r="AH1731" s="221"/>
      <c r="AI1731" s="221"/>
      <c r="AN1731" s="221"/>
      <c r="AP1731" s="218"/>
    </row>
    <row r="1732" spans="1:42">
      <c r="A1732" s="221"/>
      <c r="B1732" s="221"/>
      <c r="C1732" s="221"/>
      <c r="D1732" s="221"/>
      <c r="E1732" s="221"/>
      <c r="F1732" s="221"/>
      <c r="G1732" s="221"/>
      <c r="H1732" s="221"/>
      <c r="I1732" s="221"/>
      <c r="J1732" s="221"/>
      <c r="K1732" s="221"/>
      <c r="L1732" s="221"/>
      <c r="M1732" s="221"/>
      <c r="N1732" s="243"/>
      <c r="O1732" s="221"/>
      <c r="P1732" s="221"/>
      <c r="Q1732" s="221"/>
      <c r="R1732" s="221"/>
      <c r="S1732" s="221"/>
      <c r="T1732" s="221"/>
      <c r="U1732" s="221"/>
      <c r="V1732" s="221"/>
      <c r="W1732" s="221"/>
      <c r="X1732" s="221"/>
      <c r="Y1732" s="221"/>
      <c r="Z1732" s="221"/>
      <c r="AA1732" s="221"/>
      <c r="AB1732" s="237"/>
      <c r="AC1732" s="221"/>
      <c r="AD1732" s="221"/>
      <c r="AE1732" s="221"/>
      <c r="AF1732" s="221"/>
      <c r="AG1732" s="221"/>
      <c r="AH1732" s="221"/>
      <c r="AI1732" s="221"/>
      <c r="AN1732" s="221"/>
      <c r="AP1732" s="218"/>
    </row>
    <row r="1733" spans="1:42">
      <c r="A1733" s="221"/>
      <c r="B1733" s="221"/>
      <c r="C1733" s="221"/>
      <c r="D1733" s="221"/>
      <c r="E1733" s="221"/>
      <c r="F1733" s="221"/>
      <c r="G1733" s="221"/>
      <c r="H1733" s="221"/>
      <c r="I1733" s="221"/>
      <c r="J1733" s="221"/>
      <c r="K1733" s="221"/>
      <c r="L1733" s="221"/>
      <c r="M1733" s="221"/>
      <c r="N1733" s="243"/>
      <c r="O1733" s="221"/>
      <c r="P1733" s="221"/>
      <c r="Q1733" s="221"/>
      <c r="R1733" s="221"/>
      <c r="S1733" s="221"/>
      <c r="T1733" s="221"/>
      <c r="U1733" s="221"/>
      <c r="V1733" s="221"/>
      <c r="W1733" s="221"/>
      <c r="X1733" s="221"/>
      <c r="Y1733" s="221"/>
      <c r="Z1733" s="221"/>
      <c r="AA1733" s="221"/>
      <c r="AB1733" s="237"/>
      <c r="AC1733" s="221"/>
      <c r="AD1733" s="221"/>
      <c r="AE1733" s="221"/>
      <c r="AF1733" s="221"/>
      <c r="AG1733" s="221"/>
      <c r="AH1733" s="221"/>
      <c r="AI1733" s="221"/>
      <c r="AN1733" s="221"/>
      <c r="AP1733" s="218"/>
    </row>
    <row r="1734" spans="1:42">
      <c r="A1734" s="221"/>
      <c r="B1734" s="221"/>
      <c r="C1734" s="221"/>
      <c r="D1734" s="221"/>
      <c r="E1734" s="221"/>
      <c r="F1734" s="221"/>
      <c r="G1734" s="221"/>
      <c r="H1734" s="221"/>
      <c r="I1734" s="221"/>
      <c r="J1734" s="221"/>
      <c r="K1734" s="221"/>
      <c r="L1734" s="221"/>
      <c r="M1734" s="221"/>
      <c r="N1734" s="243"/>
      <c r="O1734" s="221"/>
      <c r="P1734" s="221"/>
      <c r="Q1734" s="221"/>
      <c r="R1734" s="221"/>
      <c r="S1734" s="221"/>
      <c r="T1734" s="221"/>
      <c r="U1734" s="221"/>
      <c r="V1734" s="221"/>
      <c r="W1734" s="221"/>
      <c r="X1734" s="221"/>
      <c r="Y1734" s="221"/>
      <c r="Z1734" s="221"/>
      <c r="AA1734" s="221"/>
      <c r="AB1734" s="237"/>
      <c r="AC1734" s="221"/>
      <c r="AD1734" s="221"/>
      <c r="AE1734" s="221"/>
      <c r="AF1734" s="221"/>
      <c r="AG1734" s="221"/>
      <c r="AH1734" s="221"/>
      <c r="AI1734" s="221"/>
      <c r="AN1734" s="221"/>
      <c r="AP1734" s="218"/>
    </row>
    <row r="1735" spans="1:42">
      <c r="A1735" s="221"/>
      <c r="B1735" s="221"/>
      <c r="C1735" s="221"/>
      <c r="D1735" s="221"/>
      <c r="E1735" s="221"/>
      <c r="F1735" s="221"/>
      <c r="G1735" s="221"/>
      <c r="H1735" s="221"/>
      <c r="I1735" s="221"/>
      <c r="J1735" s="221"/>
      <c r="K1735" s="221"/>
      <c r="L1735" s="221"/>
      <c r="M1735" s="221"/>
      <c r="N1735" s="243"/>
      <c r="O1735" s="221"/>
      <c r="P1735" s="221"/>
      <c r="Q1735" s="221"/>
      <c r="R1735" s="221"/>
      <c r="S1735" s="221"/>
      <c r="T1735" s="221"/>
      <c r="U1735" s="221"/>
      <c r="V1735" s="221"/>
      <c r="W1735" s="221"/>
      <c r="X1735" s="221"/>
      <c r="Y1735" s="221"/>
      <c r="Z1735" s="221"/>
      <c r="AA1735" s="221"/>
      <c r="AB1735" s="237"/>
      <c r="AC1735" s="221"/>
      <c r="AD1735" s="221"/>
      <c r="AE1735" s="221"/>
      <c r="AF1735" s="221"/>
      <c r="AG1735" s="221"/>
      <c r="AH1735" s="221"/>
      <c r="AI1735" s="221"/>
      <c r="AN1735" s="221"/>
      <c r="AP1735" s="218"/>
    </row>
    <row r="1736" spans="1:42">
      <c r="A1736" s="221"/>
      <c r="B1736" s="221"/>
      <c r="C1736" s="221"/>
      <c r="D1736" s="221"/>
      <c r="E1736" s="221"/>
      <c r="F1736" s="221"/>
      <c r="G1736" s="221"/>
      <c r="H1736" s="221"/>
      <c r="I1736" s="221"/>
      <c r="J1736" s="221"/>
      <c r="K1736" s="221"/>
      <c r="L1736" s="221"/>
      <c r="M1736" s="221"/>
      <c r="N1736" s="243"/>
      <c r="O1736" s="221"/>
      <c r="P1736" s="221"/>
      <c r="Q1736" s="221"/>
      <c r="R1736" s="221"/>
      <c r="S1736" s="221"/>
      <c r="T1736" s="221"/>
      <c r="U1736" s="221"/>
      <c r="V1736" s="221"/>
      <c r="W1736" s="221"/>
      <c r="X1736" s="221"/>
      <c r="Y1736" s="221"/>
      <c r="Z1736" s="221"/>
      <c r="AA1736" s="221"/>
      <c r="AB1736" s="237"/>
      <c r="AC1736" s="221"/>
      <c r="AD1736" s="221"/>
      <c r="AE1736" s="221"/>
      <c r="AF1736" s="221"/>
      <c r="AG1736" s="221"/>
      <c r="AH1736" s="221"/>
      <c r="AI1736" s="221"/>
      <c r="AN1736" s="221"/>
      <c r="AP1736" s="218"/>
    </row>
    <row r="1737" spans="1:42">
      <c r="A1737" s="221"/>
      <c r="B1737" s="221"/>
      <c r="C1737" s="221"/>
      <c r="D1737" s="221"/>
      <c r="E1737" s="221"/>
      <c r="F1737" s="221"/>
      <c r="G1737" s="221"/>
      <c r="H1737" s="221"/>
      <c r="I1737" s="221"/>
      <c r="J1737" s="221"/>
      <c r="K1737" s="221"/>
      <c r="L1737" s="221"/>
      <c r="M1737" s="221"/>
      <c r="N1737" s="243"/>
      <c r="O1737" s="221"/>
      <c r="P1737" s="221"/>
      <c r="Q1737" s="221"/>
      <c r="R1737" s="221"/>
      <c r="S1737" s="221"/>
      <c r="T1737" s="221"/>
      <c r="U1737" s="221"/>
      <c r="V1737" s="221"/>
      <c r="W1737" s="221"/>
      <c r="X1737" s="221"/>
      <c r="Y1737" s="221"/>
      <c r="Z1737" s="221"/>
      <c r="AA1737" s="221"/>
      <c r="AB1737" s="237"/>
      <c r="AC1737" s="221"/>
      <c r="AD1737" s="221"/>
      <c r="AE1737" s="221"/>
      <c r="AF1737" s="221"/>
      <c r="AG1737" s="221"/>
      <c r="AH1737" s="221"/>
      <c r="AI1737" s="221"/>
      <c r="AN1737" s="221"/>
      <c r="AP1737" s="218"/>
    </row>
    <row r="1738" spans="1:42">
      <c r="A1738" s="221"/>
      <c r="B1738" s="221"/>
      <c r="C1738" s="221"/>
      <c r="D1738" s="221"/>
      <c r="E1738" s="221"/>
      <c r="F1738" s="221"/>
      <c r="G1738" s="221"/>
      <c r="H1738" s="221"/>
      <c r="I1738" s="221"/>
      <c r="J1738" s="221"/>
      <c r="K1738" s="221"/>
      <c r="L1738" s="221"/>
      <c r="M1738" s="221"/>
      <c r="N1738" s="243"/>
      <c r="O1738" s="221"/>
      <c r="P1738" s="221"/>
      <c r="Q1738" s="221"/>
      <c r="R1738" s="221"/>
      <c r="S1738" s="221"/>
      <c r="T1738" s="221"/>
      <c r="U1738" s="221"/>
      <c r="V1738" s="221"/>
      <c r="W1738" s="221"/>
      <c r="X1738" s="221"/>
      <c r="Y1738" s="221"/>
      <c r="Z1738" s="221"/>
      <c r="AA1738" s="221"/>
      <c r="AB1738" s="237"/>
      <c r="AC1738" s="221"/>
      <c r="AD1738" s="221"/>
      <c r="AE1738" s="221"/>
      <c r="AF1738" s="221"/>
      <c r="AG1738" s="221"/>
      <c r="AH1738" s="221"/>
      <c r="AI1738" s="221"/>
      <c r="AN1738" s="221"/>
      <c r="AP1738" s="218"/>
    </row>
    <row r="1739" spans="1:42">
      <c r="A1739" s="221"/>
      <c r="B1739" s="221"/>
      <c r="C1739" s="221"/>
      <c r="D1739" s="221"/>
      <c r="E1739" s="221"/>
      <c r="F1739" s="221"/>
      <c r="G1739" s="221"/>
      <c r="H1739" s="221"/>
      <c r="I1739" s="221"/>
      <c r="J1739" s="221"/>
      <c r="K1739" s="221"/>
      <c r="L1739" s="221"/>
      <c r="M1739" s="221"/>
      <c r="N1739" s="243"/>
      <c r="O1739" s="221"/>
      <c r="P1739" s="221"/>
      <c r="Q1739" s="221"/>
      <c r="R1739" s="221"/>
      <c r="S1739" s="221"/>
      <c r="T1739" s="221"/>
      <c r="U1739" s="221"/>
      <c r="V1739" s="221"/>
      <c r="W1739" s="221"/>
      <c r="X1739" s="221"/>
      <c r="Y1739" s="221"/>
      <c r="Z1739" s="221"/>
      <c r="AA1739" s="221"/>
      <c r="AB1739" s="237"/>
      <c r="AC1739" s="221"/>
      <c r="AD1739" s="221"/>
      <c r="AE1739" s="221"/>
      <c r="AF1739" s="221"/>
      <c r="AG1739" s="221"/>
      <c r="AH1739" s="221"/>
      <c r="AI1739" s="221"/>
      <c r="AN1739" s="221"/>
      <c r="AP1739" s="218"/>
    </row>
    <row r="1740" spans="1:42">
      <c r="A1740" s="221"/>
      <c r="B1740" s="221"/>
      <c r="C1740" s="221"/>
      <c r="D1740" s="221"/>
      <c r="E1740" s="221"/>
      <c r="F1740" s="221"/>
      <c r="G1740" s="221"/>
      <c r="H1740" s="221"/>
      <c r="I1740" s="221"/>
      <c r="J1740" s="221"/>
      <c r="K1740" s="221"/>
      <c r="L1740" s="221"/>
      <c r="M1740" s="221"/>
      <c r="N1740" s="243"/>
      <c r="O1740" s="221"/>
      <c r="P1740" s="221"/>
      <c r="Q1740" s="221"/>
      <c r="R1740" s="221"/>
      <c r="S1740" s="221"/>
      <c r="T1740" s="221"/>
      <c r="U1740" s="221"/>
      <c r="V1740" s="221"/>
      <c r="W1740" s="221"/>
      <c r="X1740" s="221"/>
      <c r="Y1740" s="221"/>
      <c r="Z1740" s="221"/>
      <c r="AA1740" s="221"/>
      <c r="AB1740" s="237"/>
      <c r="AC1740" s="221"/>
      <c r="AD1740" s="221"/>
      <c r="AE1740" s="221"/>
      <c r="AF1740" s="221"/>
      <c r="AG1740" s="221"/>
      <c r="AH1740" s="221"/>
      <c r="AI1740" s="221"/>
      <c r="AN1740" s="221"/>
      <c r="AP1740" s="218"/>
    </row>
    <row r="1741" spans="1:42">
      <c r="A1741" s="221"/>
      <c r="B1741" s="221"/>
      <c r="C1741" s="221"/>
      <c r="D1741" s="221"/>
      <c r="E1741" s="221"/>
      <c r="F1741" s="221"/>
      <c r="G1741" s="221"/>
      <c r="H1741" s="221"/>
      <c r="I1741" s="221"/>
      <c r="J1741" s="221"/>
      <c r="K1741" s="221"/>
      <c r="L1741" s="221"/>
      <c r="M1741" s="221"/>
      <c r="N1741" s="243"/>
      <c r="O1741" s="221"/>
      <c r="P1741" s="221"/>
      <c r="Q1741" s="221"/>
      <c r="R1741" s="221"/>
      <c r="S1741" s="221"/>
      <c r="T1741" s="221"/>
      <c r="U1741" s="221"/>
      <c r="V1741" s="221"/>
      <c r="W1741" s="221"/>
      <c r="X1741" s="221"/>
      <c r="Y1741" s="221"/>
      <c r="Z1741" s="221"/>
      <c r="AA1741" s="221"/>
      <c r="AB1741" s="237"/>
      <c r="AC1741" s="221"/>
      <c r="AD1741" s="221"/>
      <c r="AE1741" s="221"/>
      <c r="AF1741" s="221"/>
      <c r="AG1741" s="221"/>
      <c r="AH1741" s="221"/>
      <c r="AI1741" s="221"/>
      <c r="AN1741" s="221"/>
      <c r="AP1741" s="218"/>
    </row>
    <row r="1742" spans="1:42">
      <c r="A1742" s="221"/>
      <c r="B1742" s="221"/>
      <c r="C1742" s="221"/>
      <c r="D1742" s="221"/>
      <c r="E1742" s="221"/>
      <c r="F1742" s="221"/>
      <c r="G1742" s="221"/>
      <c r="H1742" s="221"/>
      <c r="I1742" s="221"/>
      <c r="J1742" s="221"/>
      <c r="K1742" s="221"/>
      <c r="L1742" s="221"/>
      <c r="M1742" s="221"/>
      <c r="N1742" s="243"/>
      <c r="O1742" s="221"/>
      <c r="P1742" s="221"/>
      <c r="Q1742" s="221"/>
      <c r="R1742" s="221"/>
      <c r="S1742" s="221"/>
      <c r="T1742" s="221"/>
      <c r="U1742" s="221"/>
      <c r="V1742" s="221"/>
      <c r="W1742" s="221"/>
      <c r="X1742" s="221"/>
      <c r="Y1742" s="221"/>
      <c r="Z1742" s="221"/>
      <c r="AA1742" s="221"/>
      <c r="AB1742" s="237"/>
      <c r="AC1742" s="221"/>
      <c r="AD1742" s="221"/>
      <c r="AE1742" s="221"/>
      <c r="AF1742" s="221"/>
      <c r="AG1742" s="221"/>
      <c r="AH1742" s="221"/>
      <c r="AI1742" s="221"/>
      <c r="AN1742" s="221"/>
      <c r="AP1742" s="218"/>
    </row>
    <row r="1743" spans="1:42">
      <c r="A1743" s="221"/>
      <c r="B1743" s="221"/>
      <c r="C1743" s="221"/>
      <c r="D1743" s="221"/>
      <c r="E1743" s="221"/>
      <c r="F1743" s="221"/>
      <c r="G1743" s="221"/>
      <c r="H1743" s="221"/>
      <c r="I1743" s="221"/>
      <c r="J1743" s="221"/>
      <c r="K1743" s="221"/>
      <c r="L1743" s="221"/>
      <c r="M1743" s="221"/>
      <c r="N1743" s="243"/>
      <c r="O1743" s="221"/>
      <c r="P1743" s="221"/>
      <c r="Q1743" s="221"/>
      <c r="R1743" s="221"/>
      <c r="S1743" s="221"/>
      <c r="T1743" s="221"/>
      <c r="U1743" s="221"/>
      <c r="V1743" s="221"/>
      <c r="W1743" s="221"/>
      <c r="X1743" s="221"/>
      <c r="Y1743" s="221"/>
      <c r="Z1743" s="221"/>
      <c r="AA1743" s="221"/>
      <c r="AB1743" s="237"/>
      <c r="AC1743" s="221"/>
      <c r="AD1743" s="221"/>
      <c r="AE1743" s="221"/>
      <c r="AF1743" s="221"/>
      <c r="AG1743" s="221"/>
      <c r="AH1743" s="221"/>
      <c r="AI1743" s="221"/>
      <c r="AN1743" s="221"/>
      <c r="AP1743" s="218"/>
    </row>
    <row r="1744" spans="1:42">
      <c r="A1744" s="221"/>
      <c r="B1744" s="221"/>
      <c r="C1744" s="221"/>
      <c r="D1744" s="221"/>
      <c r="E1744" s="221"/>
      <c r="F1744" s="221"/>
      <c r="G1744" s="221"/>
      <c r="H1744" s="221"/>
      <c r="I1744" s="221"/>
      <c r="J1744" s="221"/>
      <c r="K1744" s="221"/>
      <c r="L1744" s="221"/>
      <c r="M1744" s="221"/>
      <c r="N1744" s="243"/>
      <c r="O1744" s="221"/>
      <c r="P1744" s="221"/>
      <c r="Q1744" s="221"/>
      <c r="R1744" s="221"/>
      <c r="S1744" s="221"/>
      <c r="T1744" s="221"/>
      <c r="U1744" s="221"/>
      <c r="V1744" s="221"/>
      <c r="W1744" s="221"/>
      <c r="X1744" s="221"/>
      <c r="Y1744" s="221"/>
      <c r="Z1744" s="221"/>
      <c r="AA1744" s="221"/>
      <c r="AB1744" s="237"/>
      <c r="AC1744" s="221"/>
      <c r="AD1744" s="221"/>
      <c r="AE1744" s="221"/>
      <c r="AF1744" s="221"/>
      <c r="AG1744" s="221"/>
      <c r="AH1744" s="221"/>
      <c r="AI1744" s="221"/>
      <c r="AN1744" s="221"/>
      <c r="AP1744" s="218"/>
    </row>
    <row r="1745" spans="1:42">
      <c r="A1745" s="221"/>
      <c r="B1745" s="221"/>
      <c r="C1745" s="221"/>
      <c r="D1745" s="221"/>
      <c r="E1745" s="221"/>
      <c r="F1745" s="221"/>
      <c r="G1745" s="221"/>
      <c r="H1745" s="221"/>
      <c r="I1745" s="221"/>
      <c r="J1745" s="221"/>
      <c r="K1745" s="221"/>
      <c r="L1745" s="221"/>
      <c r="M1745" s="221"/>
      <c r="N1745" s="243"/>
      <c r="O1745" s="221"/>
      <c r="P1745" s="221"/>
      <c r="Q1745" s="221"/>
      <c r="R1745" s="221"/>
      <c r="S1745" s="221"/>
      <c r="T1745" s="221"/>
      <c r="U1745" s="221"/>
      <c r="V1745" s="221"/>
      <c r="W1745" s="221"/>
      <c r="X1745" s="221"/>
      <c r="Y1745" s="221"/>
      <c r="Z1745" s="221"/>
      <c r="AA1745" s="221"/>
      <c r="AB1745" s="237"/>
      <c r="AC1745" s="221"/>
      <c r="AD1745" s="221"/>
      <c r="AE1745" s="221"/>
      <c r="AF1745" s="221"/>
      <c r="AG1745" s="221"/>
      <c r="AH1745" s="221"/>
      <c r="AI1745" s="221"/>
      <c r="AN1745" s="221"/>
      <c r="AP1745" s="218"/>
    </row>
    <row r="1746" spans="1:42">
      <c r="A1746" s="221"/>
      <c r="B1746" s="221"/>
      <c r="C1746" s="221"/>
      <c r="D1746" s="221"/>
      <c r="E1746" s="221"/>
      <c r="F1746" s="221"/>
      <c r="G1746" s="221"/>
      <c r="H1746" s="221"/>
      <c r="I1746" s="221"/>
      <c r="J1746" s="221"/>
      <c r="K1746" s="221"/>
      <c r="L1746" s="221"/>
      <c r="M1746" s="221"/>
      <c r="N1746" s="243"/>
      <c r="O1746" s="221"/>
      <c r="P1746" s="221"/>
      <c r="Q1746" s="221"/>
      <c r="R1746" s="221"/>
      <c r="S1746" s="221"/>
      <c r="T1746" s="221"/>
      <c r="U1746" s="221"/>
      <c r="V1746" s="221"/>
      <c r="W1746" s="221"/>
      <c r="X1746" s="221"/>
      <c r="Y1746" s="221"/>
      <c r="Z1746" s="221"/>
      <c r="AA1746" s="221"/>
      <c r="AB1746" s="237"/>
      <c r="AC1746" s="221"/>
      <c r="AD1746" s="221"/>
      <c r="AE1746" s="221"/>
      <c r="AF1746" s="221"/>
      <c r="AG1746" s="221"/>
      <c r="AH1746" s="221"/>
      <c r="AI1746" s="221"/>
      <c r="AN1746" s="221"/>
      <c r="AP1746" s="218"/>
    </row>
    <row r="1747" spans="1:42">
      <c r="A1747" s="221"/>
      <c r="B1747" s="221"/>
      <c r="C1747" s="221"/>
      <c r="D1747" s="221"/>
      <c r="E1747" s="221"/>
      <c r="F1747" s="221"/>
      <c r="G1747" s="221"/>
      <c r="H1747" s="221"/>
      <c r="I1747" s="221"/>
      <c r="J1747" s="221"/>
      <c r="K1747" s="221"/>
      <c r="L1747" s="221"/>
      <c r="M1747" s="221"/>
      <c r="N1747" s="243"/>
      <c r="O1747" s="221"/>
      <c r="P1747" s="221"/>
      <c r="Q1747" s="221"/>
      <c r="R1747" s="221"/>
      <c r="S1747" s="221"/>
      <c r="T1747" s="221"/>
      <c r="U1747" s="221"/>
      <c r="V1747" s="221"/>
      <c r="W1747" s="221"/>
      <c r="X1747" s="221"/>
      <c r="Y1747" s="221"/>
      <c r="Z1747" s="221"/>
      <c r="AA1747" s="221"/>
      <c r="AB1747" s="237"/>
      <c r="AC1747" s="221"/>
      <c r="AD1747" s="221"/>
      <c r="AE1747" s="221"/>
      <c r="AF1747" s="221"/>
      <c r="AG1747" s="221"/>
      <c r="AH1747" s="221"/>
      <c r="AI1747" s="221"/>
      <c r="AN1747" s="221"/>
      <c r="AP1747" s="218"/>
    </row>
    <row r="1748" spans="1:42">
      <c r="A1748" s="221"/>
      <c r="B1748" s="221"/>
      <c r="C1748" s="221"/>
      <c r="D1748" s="221"/>
      <c r="E1748" s="221"/>
      <c r="F1748" s="221"/>
      <c r="G1748" s="221"/>
      <c r="H1748" s="221"/>
      <c r="I1748" s="221"/>
      <c r="J1748" s="221"/>
      <c r="K1748" s="221"/>
      <c r="L1748" s="221"/>
      <c r="M1748" s="221"/>
      <c r="N1748" s="243"/>
      <c r="O1748" s="221"/>
      <c r="P1748" s="221"/>
      <c r="Q1748" s="221"/>
      <c r="R1748" s="221"/>
      <c r="S1748" s="221"/>
      <c r="T1748" s="221"/>
      <c r="U1748" s="221"/>
      <c r="V1748" s="221"/>
      <c r="W1748" s="221"/>
      <c r="X1748" s="221"/>
      <c r="Y1748" s="221"/>
      <c r="Z1748" s="221"/>
      <c r="AA1748" s="221"/>
      <c r="AB1748" s="237"/>
      <c r="AC1748" s="221"/>
      <c r="AD1748" s="221"/>
      <c r="AE1748" s="221"/>
      <c r="AF1748" s="221"/>
      <c r="AG1748" s="221"/>
      <c r="AH1748" s="221"/>
      <c r="AI1748" s="221"/>
      <c r="AN1748" s="221"/>
      <c r="AP1748" s="218"/>
    </row>
    <row r="1749" spans="1:42">
      <c r="A1749" s="221"/>
      <c r="B1749" s="221"/>
      <c r="C1749" s="221"/>
      <c r="D1749" s="221"/>
      <c r="E1749" s="221"/>
      <c r="F1749" s="221"/>
      <c r="G1749" s="221"/>
      <c r="H1749" s="221"/>
      <c r="I1749" s="221"/>
      <c r="J1749" s="221"/>
      <c r="K1749" s="221"/>
      <c r="L1749" s="221"/>
      <c r="M1749" s="221"/>
      <c r="N1749" s="243"/>
      <c r="O1749" s="221"/>
      <c r="P1749" s="221"/>
      <c r="Q1749" s="221"/>
      <c r="R1749" s="221"/>
      <c r="S1749" s="221"/>
      <c r="T1749" s="221"/>
      <c r="U1749" s="221"/>
      <c r="V1749" s="221"/>
      <c r="W1749" s="221"/>
      <c r="X1749" s="221"/>
      <c r="Y1749" s="221"/>
      <c r="Z1749" s="221"/>
      <c r="AA1749" s="221"/>
      <c r="AB1749" s="237"/>
      <c r="AC1749" s="221"/>
      <c r="AD1749" s="221"/>
      <c r="AE1749" s="221"/>
      <c r="AF1749" s="221"/>
      <c r="AG1749" s="221"/>
      <c r="AH1749" s="221"/>
      <c r="AI1749" s="221"/>
      <c r="AN1749" s="221"/>
      <c r="AP1749" s="218"/>
    </row>
    <row r="1750" spans="1:42">
      <c r="A1750" s="221"/>
      <c r="B1750" s="221"/>
      <c r="C1750" s="221"/>
      <c r="D1750" s="221"/>
      <c r="E1750" s="221"/>
      <c r="F1750" s="221"/>
      <c r="G1750" s="221"/>
      <c r="H1750" s="221"/>
      <c r="I1750" s="221"/>
      <c r="J1750" s="221"/>
      <c r="K1750" s="221"/>
      <c r="L1750" s="221"/>
      <c r="M1750" s="221"/>
      <c r="N1750" s="243"/>
      <c r="O1750" s="221"/>
      <c r="P1750" s="221"/>
      <c r="Q1750" s="221"/>
      <c r="R1750" s="221"/>
      <c r="S1750" s="221"/>
      <c r="T1750" s="221"/>
      <c r="U1750" s="221"/>
      <c r="V1750" s="221"/>
      <c r="W1750" s="221"/>
      <c r="X1750" s="221"/>
      <c r="Y1750" s="221"/>
      <c r="Z1750" s="221"/>
      <c r="AA1750" s="221"/>
      <c r="AB1750" s="237"/>
      <c r="AC1750" s="221"/>
      <c r="AD1750" s="221"/>
      <c r="AE1750" s="221"/>
      <c r="AF1750" s="221"/>
      <c r="AG1750" s="221"/>
      <c r="AH1750" s="221"/>
      <c r="AI1750" s="221"/>
      <c r="AN1750" s="221"/>
      <c r="AP1750" s="218"/>
    </row>
    <row r="1751" spans="1:42">
      <c r="A1751" s="221"/>
      <c r="B1751" s="221"/>
      <c r="C1751" s="221"/>
      <c r="D1751" s="221"/>
      <c r="E1751" s="221"/>
      <c r="F1751" s="221"/>
      <c r="G1751" s="221"/>
      <c r="H1751" s="221"/>
      <c r="I1751" s="221"/>
      <c r="J1751" s="221"/>
      <c r="K1751" s="221"/>
      <c r="L1751" s="221"/>
      <c r="M1751" s="221"/>
      <c r="N1751" s="243"/>
      <c r="O1751" s="221"/>
      <c r="P1751" s="221"/>
      <c r="Q1751" s="221"/>
      <c r="R1751" s="221"/>
      <c r="S1751" s="221"/>
      <c r="T1751" s="221"/>
      <c r="U1751" s="221"/>
      <c r="V1751" s="221"/>
      <c r="W1751" s="221"/>
      <c r="X1751" s="221"/>
      <c r="Y1751" s="221"/>
      <c r="Z1751" s="221"/>
      <c r="AA1751" s="221"/>
      <c r="AB1751" s="237"/>
      <c r="AC1751" s="221"/>
      <c r="AD1751" s="221"/>
      <c r="AE1751" s="221"/>
      <c r="AF1751" s="221"/>
      <c r="AG1751" s="221"/>
      <c r="AH1751" s="221"/>
      <c r="AI1751" s="221"/>
      <c r="AN1751" s="221"/>
      <c r="AP1751" s="218"/>
    </row>
    <row r="1752" spans="1:42">
      <c r="A1752" s="221"/>
      <c r="B1752" s="221"/>
      <c r="C1752" s="221"/>
      <c r="D1752" s="221"/>
      <c r="E1752" s="221"/>
      <c r="F1752" s="221"/>
      <c r="G1752" s="221"/>
      <c r="H1752" s="221"/>
      <c r="I1752" s="221"/>
      <c r="J1752" s="221"/>
      <c r="K1752" s="221"/>
      <c r="L1752" s="221"/>
      <c r="M1752" s="221"/>
      <c r="N1752" s="243"/>
      <c r="O1752" s="221"/>
      <c r="P1752" s="221"/>
      <c r="Q1752" s="221"/>
      <c r="R1752" s="221"/>
      <c r="S1752" s="221"/>
      <c r="T1752" s="221"/>
      <c r="U1752" s="221"/>
      <c r="V1752" s="221"/>
      <c r="W1752" s="221"/>
      <c r="X1752" s="221"/>
      <c r="Y1752" s="221"/>
      <c r="Z1752" s="221"/>
      <c r="AA1752" s="221"/>
      <c r="AB1752" s="237"/>
      <c r="AC1752" s="221"/>
      <c r="AD1752" s="221"/>
      <c r="AE1752" s="221"/>
      <c r="AF1752" s="221"/>
      <c r="AG1752" s="221"/>
      <c r="AH1752" s="221"/>
      <c r="AI1752" s="221"/>
      <c r="AN1752" s="221"/>
      <c r="AP1752" s="218"/>
    </row>
    <row r="1753" spans="1:42">
      <c r="A1753" s="221"/>
      <c r="B1753" s="221"/>
      <c r="C1753" s="221"/>
      <c r="D1753" s="221"/>
      <c r="E1753" s="221"/>
      <c r="F1753" s="221"/>
      <c r="G1753" s="221"/>
      <c r="H1753" s="221"/>
      <c r="I1753" s="221"/>
      <c r="J1753" s="221"/>
      <c r="K1753" s="221"/>
      <c r="L1753" s="221"/>
      <c r="M1753" s="221"/>
      <c r="N1753" s="243"/>
      <c r="O1753" s="221"/>
      <c r="P1753" s="221"/>
      <c r="Q1753" s="221"/>
      <c r="R1753" s="221"/>
      <c r="S1753" s="221"/>
      <c r="T1753" s="221"/>
      <c r="U1753" s="221"/>
      <c r="V1753" s="221"/>
      <c r="W1753" s="221"/>
      <c r="X1753" s="221"/>
      <c r="Y1753" s="221"/>
      <c r="Z1753" s="221"/>
      <c r="AA1753" s="221"/>
      <c r="AB1753" s="237"/>
      <c r="AC1753" s="221"/>
      <c r="AD1753" s="221"/>
      <c r="AE1753" s="221"/>
      <c r="AF1753" s="221"/>
      <c r="AG1753" s="221"/>
      <c r="AH1753" s="221"/>
      <c r="AI1753" s="221"/>
      <c r="AN1753" s="221"/>
      <c r="AP1753" s="218"/>
    </row>
    <row r="1754" spans="1:42">
      <c r="A1754" s="221"/>
      <c r="B1754" s="221"/>
      <c r="C1754" s="221"/>
      <c r="D1754" s="221"/>
      <c r="E1754" s="221"/>
      <c r="F1754" s="221"/>
      <c r="G1754" s="221"/>
      <c r="H1754" s="221"/>
      <c r="I1754" s="221"/>
      <c r="J1754" s="221"/>
      <c r="K1754" s="221"/>
      <c r="L1754" s="221"/>
      <c r="M1754" s="221"/>
      <c r="N1754" s="243"/>
      <c r="O1754" s="221"/>
      <c r="P1754" s="221"/>
      <c r="Q1754" s="221"/>
      <c r="R1754" s="221"/>
      <c r="S1754" s="221"/>
      <c r="T1754" s="221"/>
      <c r="U1754" s="221"/>
      <c r="V1754" s="221"/>
      <c r="W1754" s="221"/>
      <c r="X1754" s="221"/>
      <c r="Y1754" s="221"/>
      <c r="Z1754" s="221"/>
      <c r="AA1754" s="221"/>
      <c r="AB1754" s="237"/>
      <c r="AC1754" s="221"/>
      <c r="AD1754" s="221"/>
      <c r="AE1754" s="221"/>
      <c r="AF1754" s="221"/>
      <c r="AG1754" s="221"/>
      <c r="AH1754" s="221"/>
      <c r="AI1754" s="221"/>
      <c r="AN1754" s="221"/>
      <c r="AP1754" s="218"/>
    </row>
    <row r="1755" spans="1:42">
      <c r="A1755" s="221"/>
      <c r="B1755" s="221"/>
      <c r="C1755" s="221"/>
      <c r="D1755" s="221"/>
      <c r="E1755" s="221"/>
      <c r="F1755" s="221"/>
      <c r="G1755" s="221"/>
      <c r="H1755" s="221"/>
      <c r="I1755" s="221"/>
      <c r="J1755" s="221"/>
      <c r="K1755" s="221"/>
      <c r="L1755" s="221"/>
      <c r="M1755" s="221"/>
      <c r="N1755" s="243"/>
      <c r="O1755" s="221"/>
      <c r="P1755" s="221"/>
      <c r="Q1755" s="221"/>
      <c r="R1755" s="221"/>
      <c r="S1755" s="221"/>
      <c r="T1755" s="221"/>
      <c r="U1755" s="221"/>
      <c r="V1755" s="221"/>
      <c r="W1755" s="221"/>
      <c r="X1755" s="221"/>
      <c r="Y1755" s="221"/>
      <c r="Z1755" s="221"/>
      <c r="AA1755" s="221"/>
      <c r="AB1755" s="237"/>
      <c r="AC1755" s="221"/>
      <c r="AD1755" s="221"/>
      <c r="AE1755" s="221"/>
      <c r="AF1755" s="221"/>
      <c r="AG1755" s="221"/>
      <c r="AH1755" s="221"/>
      <c r="AI1755" s="221"/>
      <c r="AN1755" s="221"/>
      <c r="AP1755" s="218"/>
    </row>
    <row r="1756" spans="1:42">
      <c r="A1756" s="221"/>
      <c r="B1756" s="221"/>
      <c r="C1756" s="221"/>
      <c r="D1756" s="221"/>
      <c r="E1756" s="221"/>
      <c r="F1756" s="221"/>
      <c r="G1756" s="221"/>
      <c r="H1756" s="221"/>
      <c r="I1756" s="221"/>
      <c r="J1756" s="221"/>
      <c r="K1756" s="221"/>
      <c r="L1756" s="221"/>
      <c r="M1756" s="221"/>
      <c r="N1756" s="243"/>
      <c r="O1756" s="221"/>
      <c r="P1756" s="221"/>
      <c r="Q1756" s="221"/>
      <c r="R1756" s="221"/>
      <c r="S1756" s="221"/>
      <c r="T1756" s="221"/>
      <c r="U1756" s="221"/>
      <c r="V1756" s="221"/>
      <c r="W1756" s="221"/>
      <c r="X1756" s="221"/>
      <c r="Y1756" s="221"/>
      <c r="Z1756" s="221"/>
      <c r="AA1756" s="221"/>
      <c r="AB1756" s="237"/>
      <c r="AC1756" s="221"/>
      <c r="AD1756" s="221"/>
      <c r="AE1756" s="221"/>
      <c r="AF1756" s="221"/>
      <c r="AG1756" s="221"/>
      <c r="AH1756" s="221"/>
      <c r="AI1756" s="221"/>
      <c r="AN1756" s="221"/>
      <c r="AP1756" s="218"/>
    </row>
    <row r="1757" spans="1:42">
      <c r="A1757" s="221"/>
      <c r="B1757" s="221"/>
      <c r="C1757" s="221"/>
      <c r="D1757" s="221"/>
      <c r="E1757" s="221"/>
      <c r="F1757" s="221"/>
      <c r="G1757" s="221"/>
      <c r="H1757" s="221"/>
      <c r="I1757" s="221"/>
      <c r="J1757" s="221"/>
      <c r="K1757" s="221"/>
      <c r="L1757" s="221"/>
      <c r="M1757" s="221"/>
      <c r="N1757" s="243"/>
      <c r="O1757" s="221"/>
      <c r="P1757" s="221"/>
      <c r="Q1757" s="221"/>
      <c r="R1757" s="221"/>
      <c r="S1757" s="221"/>
      <c r="T1757" s="221"/>
      <c r="U1757" s="221"/>
      <c r="V1757" s="221"/>
      <c r="W1757" s="221"/>
      <c r="X1757" s="221"/>
      <c r="Y1757" s="221"/>
      <c r="Z1757" s="221"/>
      <c r="AA1757" s="221"/>
      <c r="AB1757" s="237"/>
      <c r="AC1757" s="221"/>
      <c r="AD1757" s="221"/>
      <c r="AE1757" s="221"/>
      <c r="AF1757" s="221"/>
      <c r="AG1757" s="221"/>
      <c r="AH1757" s="221"/>
      <c r="AI1757" s="221"/>
      <c r="AN1757" s="221"/>
      <c r="AP1757" s="218"/>
    </row>
    <row r="1758" spans="1:42">
      <c r="A1758" s="221"/>
      <c r="B1758" s="221"/>
      <c r="C1758" s="221"/>
      <c r="D1758" s="221"/>
      <c r="E1758" s="221"/>
      <c r="F1758" s="221"/>
      <c r="G1758" s="221"/>
      <c r="H1758" s="221"/>
      <c r="I1758" s="221"/>
      <c r="J1758" s="221"/>
      <c r="K1758" s="221"/>
      <c r="L1758" s="221"/>
      <c r="M1758" s="221"/>
      <c r="N1758" s="243"/>
      <c r="O1758" s="221"/>
      <c r="P1758" s="221"/>
      <c r="Q1758" s="221"/>
      <c r="R1758" s="221"/>
      <c r="S1758" s="221"/>
      <c r="T1758" s="221"/>
      <c r="U1758" s="221"/>
      <c r="V1758" s="221"/>
      <c r="W1758" s="221"/>
      <c r="X1758" s="221"/>
      <c r="Y1758" s="221"/>
      <c r="Z1758" s="221"/>
      <c r="AA1758" s="221"/>
      <c r="AB1758" s="237"/>
      <c r="AC1758" s="221"/>
      <c r="AD1758" s="221"/>
      <c r="AE1758" s="221"/>
      <c r="AF1758" s="221"/>
      <c r="AG1758" s="221"/>
      <c r="AH1758" s="221"/>
      <c r="AI1758" s="221"/>
      <c r="AN1758" s="221"/>
      <c r="AP1758" s="218"/>
    </row>
    <row r="1759" spans="1:42">
      <c r="A1759" s="221"/>
      <c r="B1759" s="221"/>
      <c r="C1759" s="221"/>
      <c r="D1759" s="221"/>
      <c r="E1759" s="221"/>
      <c r="F1759" s="221"/>
      <c r="G1759" s="221"/>
      <c r="H1759" s="221"/>
      <c r="I1759" s="221"/>
      <c r="J1759" s="221"/>
      <c r="K1759" s="221"/>
      <c r="L1759" s="221"/>
      <c r="M1759" s="221"/>
      <c r="N1759" s="243"/>
      <c r="O1759" s="221"/>
      <c r="P1759" s="221"/>
      <c r="Q1759" s="221"/>
      <c r="R1759" s="221"/>
      <c r="S1759" s="221"/>
      <c r="T1759" s="221"/>
      <c r="U1759" s="221"/>
      <c r="V1759" s="221"/>
      <c r="W1759" s="221"/>
      <c r="X1759" s="221"/>
      <c r="Y1759" s="221"/>
      <c r="Z1759" s="221"/>
      <c r="AA1759" s="221"/>
      <c r="AB1759" s="237"/>
      <c r="AC1759" s="221"/>
      <c r="AD1759" s="221"/>
      <c r="AE1759" s="221"/>
      <c r="AF1759" s="221"/>
      <c r="AG1759" s="221"/>
      <c r="AH1759" s="221"/>
      <c r="AI1759" s="221"/>
      <c r="AN1759" s="221"/>
      <c r="AP1759" s="218"/>
    </row>
    <row r="1760" spans="1:42">
      <c r="A1760" s="221"/>
      <c r="B1760" s="221"/>
      <c r="C1760" s="221"/>
      <c r="D1760" s="221"/>
      <c r="E1760" s="221"/>
      <c r="F1760" s="221"/>
      <c r="G1760" s="221"/>
      <c r="H1760" s="221"/>
      <c r="I1760" s="221"/>
      <c r="J1760" s="221"/>
      <c r="K1760" s="221"/>
      <c r="L1760" s="221"/>
      <c r="M1760" s="221"/>
      <c r="N1760" s="243"/>
      <c r="O1760" s="221"/>
      <c r="P1760" s="221"/>
      <c r="Q1760" s="221"/>
      <c r="R1760" s="221"/>
      <c r="S1760" s="221"/>
      <c r="T1760" s="221"/>
      <c r="U1760" s="221"/>
      <c r="V1760" s="221"/>
      <c r="W1760" s="221"/>
      <c r="X1760" s="221"/>
      <c r="Y1760" s="221"/>
      <c r="Z1760" s="221"/>
      <c r="AA1760" s="221"/>
      <c r="AB1760" s="237"/>
      <c r="AC1760" s="221"/>
      <c r="AD1760" s="221"/>
      <c r="AE1760" s="221"/>
      <c r="AF1760" s="221"/>
      <c r="AG1760" s="221"/>
      <c r="AH1760" s="221"/>
      <c r="AI1760" s="221"/>
      <c r="AN1760" s="221"/>
      <c r="AP1760" s="218"/>
    </row>
    <row r="1761" spans="1:42">
      <c r="A1761" s="221"/>
      <c r="B1761" s="221"/>
      <c r="C1761" s="221"/>
      <c r="D1761" s="221"/>
      <c r="E1761" s="221"/>
      <c r="F1761" s="221"/>
      <c r="G1761" s="221"/>
      <c r="H1761" s="221"/>
      <c r="I1761" s="221"/>
      <c r="J1761" s="221"/>
      <c r="K1761" s="221"/>
      <c r="L1761" s="221"/>
      <c r="M1761" s="221"/>
      <c r="N1761" s="243"/>
      <c r="O1761" s="221"/>
      <c r="P1761" s="221"/>
      <c r="Q1761" s="221"/>
      <c r="R1761" s="221"/>
      <c r="S1761" s="221"/>
      <c r="T1761" s="221"/>
      <c r="U1761" s="221"/>
      <c r="V1761" s="221"/>
      <c r="W1761" s="221"/>
      <c r="X1761" s="221"/>
      <c r="Y1761" s="221"/>
      <c r="Z1761" s="221"/>
      <c r="AA1761" s="221"/>
      <c r="AB1761" s="237"/>
      <c r="AC1761" s="221"/>
      <c r="AD1761" s="221"/>
      <c r="AE1761" s="221"/>
      <c r="AF1761" s="221"/>
      <c r="AG1761" s="221"/>
      <c r="AH1761" s="221"/>
      <c r="AI1761" s="221"/>
      <c r="AN1761" s="221"/>
      <c r="AP1761" s="218"/>
    </row>
    <row r="1762" spans="1:42">
      <c r="A1762" s="221"/>
      <c r="B1762" s="221"/>
      <c r="C1762" s="221"/>
      <c r="D1762" s="221"/>
      <c r="E1762" s="221"/>
      <c r="F1762" s="221"/>
      <c r="G1762" s="221"/>
      <c r="H1762" s="221"/>
      <c r="I1762" s="221"/>
      <c r="J1762" s="221"/>
      <c r="K1762" s="221"/>
      <c r="L1762" s="221"/>
      <c r="M1762" s="221"/>
      <c r="N1762" s="243"/>
      <c r="O1762" s="221"/>
      <c r="P1762" s="221"/>
      <c r="Q1762" s="221"/>
      <c r="R1762" s="221"/>
      <c r="S1762" s="221"/>
      <c r="T1762" s="221"/>
      <c r="U1762" s="221"/>
      <c r="V1762" s="221"/>
      <c r="W1762" s="221"/>
      <c r="X1762" s="221"/>
      <c r="Y1762" s="221"/>
      <c r="Z1762" s="221"/>
      <c r="AA1762" s="221"/>
      <c r="AB1762" s="237"/>
      <c r="AC1762" s="221"/>
      <c r="AD1762" s="221"/>
      <c r="AE1762" s="221"/>
      <c r="AF1762" s="221"/>
      <c r="AG1762" s="221"/>
      <c r="AH1762" s="221"/>
      <c r="AI1762" s="221"/>
      <c r="AN1762" s="221"/>
      <c r="AP1762" s="218"/>
    </row>
    <row r="1763" spans="1:42">
      <c r="A1763" s="221"/>
      <c r="B1763" s="221"/>
      <c r="C1763" s="221"/>
      <c r="D1763" s="221"/>
      <c r="E1763" s="221"/>
      <c r="F1763" s="221"/>
      <c r="G1763" s="221"/>
      <c r="H1763" s="221"/>
      <c r="I1763" s="221"/>
      <c r="J1763" s="221"/>
      <c r="K1763" s="221"/>
      <c r="L1763" s="221"/>
      <c r="M1763" s="221"/>
      <c r="N1763" s="243"/>
      <c r="O1763" s="221"/>
      <c r="P1763" s="221"/>
      <c r="Q1763" s="221"/>
      <c r="R1763" s="221"/>
      <c r="S1763" s="221"/>
      <c r="T1763" s="221"/>
      <c r="U1763" s="221"/>
      <c r="V1763" s="221"/>
      <c r="W1763" s="221"/>
      <c r="X1763" s="221"/>
      <c r="Y1763" s="221"/>
      <c r="Z1763" s="221"/>
      <c r="AA1763" s="221"/>
      <c r="AB1763" s="237"/>
      <c r="AC1763" s="221"/>
      <c r="AD1763" s="221"/>
      <c r="AE1763" s="221"/>
      <c r="AF1763" s="221"/>
      <c r="AG1763" s="221"/>
      <c r="AH1763" s="221"/>
      <c r="AI1763" s="221"/>
      <c r="AN1763" s="221"/>
      <c r="AP1763" s="218"/>
    </row>
    <row r="1764" spans="1:42">
      <c r="A1764" s="221"/>
      <c r="B1764" s="221"/>
      <c r="C1764" s="221"/>
      <c r="D1764" s="221"/>
      <c r="E1764" s="221"/>
      <c r="F1764" s="221"/>
      <c r="G1764" s="221"/>
      <c r="H1764" s="221"/>
      <c r="I1764" s="221"/>
      <c r="J1764" s="221"/>
      <c r="K1764" s="221"/>
      <c r="L1764" s="221"/>
      <c r="M1764" s="221"/>
      <c r="N1764" s="243"/>
      <c r="O1764" s="221"/>
      <c r="P1764" s="221"/>
      <c r="Q1764" s="221"/>
      <c r="R1764" s="221"/>
      <c r="S1764" s="221"/>
      <c r="T1764" s="221"/>
      <c r="U1764" s="221"/>
      <c r="V1764" s="221"/>
      <c r="W1764" s="221"/>
      <c r="X1764" s="221"/>
      <c r="Y1764" s="221"/>
      <c r="Z1764" s="221"/>
      <c r="AA1764" s="221"/>
      <c r="AB1764" s="237"/>
      <c r="AC1764" s="221"/>
      <c r="AD1764" s="221"/>
      <c r="AE1764" s="221"/>
      <c r="AF1764" s="221"/>
      <c r="AG1764" s="221"/>
      <c r="AH1764" s="221"/>
      <c r="AI1764" s="221"/>
      <c r="AN1764" s="221"/>
      <c r="AP1764" s="218"/>
    </row>
    <row r="1765" spans="1:42">
      <c r="A1765" s="221"/>
      <c r="B1765" s="221"/>
      <c r="C1765" s="221"/>
      <c r="D1765" s="221"/>
      <c r="E1765" s="221"/>
      <c r="F1765" s="221"/>
      <c r="G1765" s="221"/>
      <c r="H1765" s="221"/>
      <c r="I1765" s="221"/>
      <c r="J1765" s="221"/>
      <c r="K1765" s="221"/>
      <c r="L1765" s="221"/>
      <c r="M1765" s="221"/>
      <c r="N1765" s="243"/>
      <c r="O1765" s="221"/>
      <c r="P1765" s="221"/>
      <c r="Q1765" s="221"/>
      <c r="R1765" s="221"/>
      <c r="S1765" s="221"/>
      <c r="T1765" s="221"/>
      <c r="U1765" s="221"/>
      <c r="V1765" s="221"/>
      <c r="W1765" s="221"/>
      <c r="X1765" s="221"/>
      <c r="Y1765" s="221"/>
      <c r="Z1765" s="221"/>
      <c r="AA1765" s="221"/>
      <c r="AB1765" s="237"/>
      <c r="AC1765" s="221"/>
      <c r="AD1765" s="221"/>
      <c r="AE1765" s="221"/>
      <c r="AF1765" s="221"/>
      <c r="AG1765" s="221"/>
      <c r="AH1765" s="221"/>
      <c r="AI1765" s="221"/>
      <c r="AN1765" s="221"/>
      <c r="AP1765" s="218"/>
    </row>
    <row r="1766" spans="1:42">
      <c r="A1766" s="221"/>
      <c r="B1766" s="221"/>
      <c r="C1766" s="221"/>
      <c r="D1766" s="221"/>
      <c r="E1766" s="221"/>
      <c r="F1766" s="221"/>
      <c r="G1766" s="221"/>
      <c r="H1766" s="221"/>
      <c r="I1766" s="221"/>
      <c r="J1766" s="221"/>
      <c r="K1766" s="221"/>
      <c r="L1766" s="221"/>
      <c r="M1766" s="221"/>
      <c r="N1766" s="243"/>
      <c r="O1766" s="221"/>
      <c r="P1766" s="221"/>
      <c r="Q1766" s="221"/>
      <c r="R1766" s="221"/>
      <c r="S1766" s="221"/>
      <c r="T1766" s="221"/>
      <c r="U1766" s="221"/>
      <c r="V1766" s="221"/>
      <c r="W1766" s="221"/>
      <c r="X1766" s="221"/>
      <c r="Y1766" s="221"/>
      <c r="Z1766" s="221"/>
      <c r="AA1766" s="221"/>
      <c r="AB1766" s="237"/>
      <c r="AC1766" s="221"/>
      <c r="AD1766" s="221"/>
      <c r="AE1766" s="221"/>
      <c r="AF1766" s="221"/>
      <c r="AG1766" s="221"/>
      <c r="AH1766" s="221"/>
      <c r="AI1766" s="221"/>
      <c r="AN1766" s="221"/>
      <c r="AP1766" s="218"/>
    </row>
    <row r="1767" spans="1:42">
      <c r="A1767" s="221"/>
      <c r="B1767" s="221"/>
      <c r="C1767" s="221"/>
      <c r="D1767" s="221"/>
      <c r="E1767" s="221"/>
      <c r="F1767" s="221"/>
      <c r="G1767" s="221"/>
      <c r="H1767" s="221"/>
      <c r="I1767" s="221"/>
      <c r="J1767" s="221"/>
      <c r="K1767" s="221"/>
      <c r="L1767" s="221"/>
      <c r="M1767" s="221"/>
      <c r="N1767" s="243"/>
      <c r="O1767" s="221"/>
      <c r="P1767" s="221"/>
      <c r="Q1767" s="221"/>
      <c r="R1767" s="221"/>
      <c r="S1767" s="221"/>
      <c r="T1767" s="221"/>
      <c r="U1767" s="221"/>
      <c r="V1767" s="221"/>
      <c r="W1767" s="221"/>
      <c r="X1767" s="221"/>
      <c r="Y1767" s="221"/>
      <c r="Z1767" s="221"/>
      <c r="AA1767" s="221"/>
      <c r="AB1767" s="237"/>
      <c r="AC1767" s="221"/>
      <c r="AD1767" s="221"/>
      <c r="AE1767" s="221"/>
      <c r="AF1767" s="221"/>
      <c r="AG1767" s="221"/>
      <c r="AH1767" s="221"/>
      <c r="AI1767" s="221"/>
      <c r="AN1767" s="221"/>
      <c r="AP1767" s="218"/>
    </row>
    <row r="1768" spans="1:42">
      <c r="A1768" s="221"/>
      <c r="B1768" s="221"/>
      <c r="C1768" s="221"/>
      <c r="D1768" s="221"/>
      <c r="E1768" s="221"/>
      <c r="F1768" s="221"/>
      <c r="G1768" s="221"/>
      <c r="H1768" s="221"/>
      <c r="I1768" s="221"/>
      <c r="J1768" s="221"/>
      <c r="K1768" s="221"/>
      <c r="L1768" s="221"/>
      <c r="M1768" s="221"/>
      <c r="N1768" s="243"/>
      <c r="O1768" s="221"/>
      <c r="P1768" s="221"/>
      <c r="Q1768" s="221"/>
      <c r="R1768" s="221"/>
      <c r="S1768" s="221"/>
      <c r="T1768" s="221"/>
      <c r="U1768" s="221"/>
      <c r="V1768" s="221"/>
      <c r="W1768" s="221"/>
      <c r="X1768" s="221"/>
      <c r="Y1768" s="221"/>
      <c r="Z1768" s="221"/>
      <c r="AA1768" s="221"/>
      <c r="AB1768" s="237"/>
      <c r="AC1768" s="221"/>
      <c r="AD1768" s="221"/>
      <c r="AE1768" s="221"/>
      <c r="AF1768" s="221"/>
      <c r="AG1768" s="221"/>
      <c r="AH1768" s="221"/>
      <c r="AI1768" s="221"/>
      <c r="AN1768" s="221"/>
      <c r="AP1768" s="218"/>
    </row>
    <row r="1769" spans="1:42">
      <c r="A1769" s="221"/>
      <c r="B1769" s="221"/>
      <c r="C1769" s="221"/>
      <c r="D1769" s="221"/>
      <c r="E1769" s="221"/>
      <c r="F1769" s="221"/>
      <c r="G1769" s="221"/>
      <c r="H1769" s="221"/>
      <c r="I1769" s="221"/>
      <c r="J1769" s="221"/>
      <c r="K1769" s="221"/>
      <c r="L1769" s="221"/>
      <c r="M1769" s="221"/>
      <c r="N1769" s="243"/>
      <c r="O1769" s="221"/>
      <c r="P1769" s="221"/>
      <c r="Q1769" s="221"/>
      <c r="R1769" s="221"/>
      <c r="S1769" s="221"/>
      <c r="T1769" s="221"/>
      <c r="U1769" s="221"/>
      <c r="V1769" s="221"/>
      <c r="W1769" s="221"/>
      <c r="X1769" s="221"/>
      <c r="Y1769" s="221"/>
      <c r="Z1769" s="221"/>
      <c r="AA1769" s="221"/>
      <c r="AB1769" s="237"/>
      <c r="AC1769" s="221"/>
      <c r="AD1769" s="221"/>
      <c r="AE1769" s="221"/>
      <c r="AF1769" s="221"/>
      <c r="AG1769" s="221"/>
      <c r="AH1769" s="221"/>
      <c r="AI1769" s="221"/>
      <c r="AN1769" s="221"/>
      <c r="AP1769" s="218"/>
    </row>
    <row r="1770" spans="1:42">
      <c r="A1770" s="221"/>
      <c r="B1770" s="221"/>
      <c r="C1770" s="221"/>
      <c r="D1770" s="221"/>
      <c r="E1770" s="221"/>
      <c r="F1770" s="221"/>
      <c r="G1770" s="221"/>
      <c r="H1770" s="221"/>
      <c r="I1770" s="221"/>
      <c r="J1770" s="221"/>
      <c r="K1770" s="221"/>
      <c r="L1770" s="221"/>
      <c r="M1770" s="221"/>
      <c r="N1770" s="243"/>
      <c r="O1770" s="221"/>
      <c r="P1770" s="221"/>
      <c r="Q1770" s="221"/>
      <c r="R1770" s="221"/>
      <c r="S1770" s="221"/>
      <c r="T1770" s="221"/>
      <c r="U1770" s="221"/>
      <c r="V1770" s="221"/>
      <c r="W1770" s="221"/>
      <c r="X1770" s="221"/>
      <c r="Y1770" s="221"/>
      <c r="Z1770" s="221"/>
      <c r="AA1770" s="221"/>
      <c r="AB1770" s="237"/>
      <c r="AC1770" s="221"/>
      <c r="AD1770" s="221"/>
      <c r="AE1770" s="221"/>
      <c r="AF1770" s="221"/>
      <c r="AG1770" s="221"/>
      <c r="AH1770" s="221"/>
      <c r="AI1770" s="221"/>
      <c r="AN1770" s="221"/>
      <c r="AP1770" s="218"/>
    </row>
    <row r="1771" spans="1:42">
      <c r="A1771" s="221"/>
      <c r="B1771" s="221"/>
      <c r="C1771" s="221"/>
      <c r="D1771" s="221"/>
      <c r="E1771" s="221"/>
      <c r="F1771" s="221"/>
      <c r="G1771" s="221"/>
      <c r="H1771" s="221"/>
      <c r="I1771" s="221"/>
      <c r="J1771" s="221"/>
      <c r="K1771" s="221"/>
      <c r="L1771" s="221"/>
      <c r="M1771" s="221"/>
      <c r="N1771" s="243"/>
      <c r="O1771" s="221"/>
      <c r="P1771" s="221"/>
      <c r="Q1771" s="221"/>
      <c r="R1771" s="221"/>
      <c r="S1771" s="221"/>
      <c r="T1771" s="221"/>
      <c r="U1771" s="221"/>
      <c r="V1771" s="221"/>
      <c r="W1771" s="221"/>
      <c r="X1771" s="221"/>
      <c r="Y1771" s="221"/>
      <c r="Z1771" s="221"/>
      <c r="AA1771" s="221"/>
      <c r="AB1771" s="237"/>
      <c r="AC1771" s="221"/>
      <c r="AD1771" s="221"/>
      <c r="AE1771" s="221"/>
      <c r="AF1771" s="221"/>
      <c r="AG1771" s="221"/>
      <c r="AH1771" s="221"/>
      <c r="AI1771" s="221"/>
      <c r="AN1771" s="221"/>
      <c r="AP1771" s="218"/>
    </row>
    <row r="1772" spans="1:42">
      <c r="A1772" s="221"/>
      <c r="B1772" s="221"/>
      <c r="C1772" s="221"/>
      <c r="D1772" s="221"/>
      <c r="E1772" s="221"/>
      <c r="F1772" s="221"/>
      <c r="G1772" s="221"/>
      <c r="H1772" s="221"/>
      <c r="I1772" s="221"/>
      <c r="J1772" s="221"/>
      <c r="K1772" s="221"/>
      <c r="L1772" s="221"/>
      <c r="M1772" s="221"/>
      <c r="N1772" s="243"/>
      <c r="O1772" s="221"/>
      <c r="P1772" s="221"/>
      <c r="Q1772" s="221"/>
      <c r="R1772" s="221"/>
      <c r="S1772" s="221"/>
      <c r="T1772" s="221"/>
      <c r="U1772" s="221"/>
      <c r="V1772" s="221"/>
      <c r="W1772" s="221"/>
      <c r="X1772" s="221"/>
      <c r="Y1772" s="221"/>
      <c r="Z1772" s="221"/>
      <c r="AA1772" s="221"/>
      <c r="AB1772" s="237"/>
      <c r="AC1772" s="221"/>
      <c r="AD1772" s="221"/>
      <c r="AE1772" s="221"/>
      <c r="AF1772" s="221"/>
      <c r="AG1772" s="221"/>
      <c r="AH1772" s="221"/>
      <c r="AI1772" s="221"/>
      <c r="AN1772" s="221"/>
      <c r="AP1772" s="218"/>
    </row>
    <row r="1773" spans="1:42">
      <c r="A1773" s="221"/>
      <c r="B1773" s="221"/>
      <c r="C1773" s="221"/>
      <c r="D1773" s="221"/>
      <c r="E1773" s="221"/>
      <c r="F1773" s="221"/>
      <c r="G1773" s="221"/>
      <c r="H1773" s="221"/>
      <c r="I1773" s="221"/>
      <c r="J1773" s="221"/>
      <c r="K1773" s="221"/>
      <c r="L1773" s="221"/>
      <c r="M1773" s="221"/>
      <c r="N1773" s="243"/>
      <c r="O1773" s="221"/>
      <c r="P1773" s="221"/>
      <c r="Q1773" s="221"/>
      <c r="R1773" s="221"/>
      <c r="S1773" s="221"/>
      <c r="T1773" s="221"/>
      <c r="U1773" s="221"/>
      <c r="V1773" s="221"/>
      <c r="W1773" s="221"/>
      <c r="X1773" s="221"/>
      <c r="Y1773" s="221"/>
      <c r="Z1773" s="221"/>
      <c r="AA1773" s="221"/>
      <c r="AB1773" s="237"/>
      <c r="AC1773" s="221"/>
      <c r="AD1773" s="221"/>
      <c r="AE1773" s="221"/>
      <c r="AF1773" s="221"/>
      <c r="AG1773" s="221"/>
      <c r="AH1773" s="221"/>
      <c r="AI1773" s="221"/>
      <c r="AN1773" s="221"/>
      <c r="AP1773" s="218"/>
    </row>
    <row r="1774" spans="1:42">
      <c r="A1774" s="221"/>
      <c r="B1774" s="221"/>
      <c r="C1774" s="221"/>
      <c r="D1774" s="221"/>
      <c r="E1774" s="221"/>
      <c r="F1774" s="221"/>
      <c r="G1774" s="221"/>
      <c r="H1774" s="221"/>
      <c r="I1774" s="221"/>
      <c r="J1774" s="221"/>
      <c r="K1774" s="221"/>
      <c r="L1774" s="221"/>
      <c r="M1774" s="221"/>
      <c r="N1774" s="243"/>
      <c r="O1774" s="221"/>
      <c r="P1774" s="221"/>
      <c r="Q1774" s="221"/>
      <c r="R1774" s="221"/>
      <c r="S1774" s="221"/>
      <c r="T1774" s="221"/>
      <c r="U1774" s="221"/>
      <c r="V1774" s="221"/>
      <c r="W1774" s="221"/>
      <c r="X1774" s="221"/>
      <c r="Y1774" s="221"/>
      <c r="Z1774" s="221"/>
      <c r="AA1774" s="221"/>
      <c r="AB1774" s="237"/>
      <c r="AC1774" s="221"/>
      <c r="AD1774" s="221"/>
      <c r="AE1774" s="221"/>
      <c r="AF1774" s="221"/>
      <c r="AG1774" s="221"/>
      <c r="AH1774" s="221"/>
      <c r="AI1774" s="221"/>
      <c r="AN1774" s="221"/>
      <c r="AP1774" s="218"/>
    </row>
    <row r="1775" spans="1:42">
      <c r="A1775" s="221"/>
      <c r="B1775" s="221"/>
      <c r="C1775" s="221"/>
      <c r="D1775" s="221"/>
      <c r="E1775" s="221"/>
      <c r="F1775" s="221"/>
      <c r="G1775" s="221"/>
      <c r="H1775" s="221"/>
      <c r="I1775" s="221"/>
      <c r="J1775" s="221"/>
      <c r="K1775" s="221"/>
      <c r="L1775" s="221"/>
      <c r="M1775" s="221"/>
      <c r="N1775" s="243"/>
      <c r="O1775" s="221"/>
      <c r="P1775" s="221"/>
      <c r="Q1775" s="221"/>
      <c r="R1775" s="221"/>
      <c r="S1775" s="221"/>
      <c r="T1775" s="221"/>
      <c r="U1775" s="221"/>
      <c r="V1775" s="221"/>
      <c r="W1775" s="221"/>
      <c r="X1775" s="221"/>
      <c r="Y1775" s="221"/>
      <c r="Z1775" s="221"/>
      <c r="AA1775" s="221"/>
      <c r="AB1775" s="237"/>
      <c r="AC1775" s="221"/>
      <c r="AD1775" s="221"/>
      <c r="AE1775" s="221"/>
      <c r="AF1775" s="221"/>
      <c r="AG1775" s="221"/>
      <c r="AH1775" s="221"/>
      <c r="AI1775" s="221"/>
      <c r="AN1775" s="221"/>
      <c r="AP1775" s="218"/>
    </row>
    <row r="1776" spans="1:42">
      <c r="A1776" s="221"/>
      <c r="B1776" s="221"/>
      <c r="C1776" s="221"/>
      <c r="D1776" s="221"/>
      <c r="E1776" s="221"/>
      <c r="F1776" s="221"/>
      <c r="G1776" s="221"/>
      <c r="H1776" s="221"/>
      <c r="I1776" s="221"/>
      <c r="J1776" s="221"/>
      <c r="K1776" s="221"/>
      <c r="L1776" s="221"/>
      <c r="M1776" s="221"/>
      <c r="N1776" s="243"/>
      <c r="O1776" s="221"/>
      <c r="P1776" s="221"/>
      <c r="Q1776" s="221"/>
      <c r="R1776" s="221"/>
      <c r="S1776" s="221"/>
      <c r="T1776" s="221"/>
      <c r="U1776" s="221"/>
      <c r="V1776" s="221"/>
      <c r="W1776" s="221"/>
      <c r="X1776" s="221"/>
      <c r="Y1776" s="221"/>
      <c r="Z1776" s="221"/>
      <c r="AA1776" s="221"/>
      <c r="AB1776" s="237"/>
      <c r="AC1776" s="221"/>
      <c r="AD1776" s="221"/>
      <c r="AE1776" s="221"/>
      <c r="AF1776" s="221"/>
      <c r="AG1776" s="221"/>
      <c r="AH1776" s="221"/>
      <c r="AI1776" s="221"/>
      <c r="AN1776" s="221"/>
      <c r="AP1776" s="218"/>
    </row>
    <row r="1777" spans="1:42">
      <c r="A1777" s="221"/>
      <c r="B1777" s="221"/>
      <c r="C1777" s="221"/>
      <c r="D1777" s="221"/>
      <c r="E1777" s="221"/>
      <c r="F1777" s="221"/>
      <c r="G1777" s="221"/>
      <c r="H1777" s="221"/>
      <c r="I1777" s="221"/>
      <c r="J1777" s="221"/>
      <c r="K1777" s="221"/>
      <c r="L1777" s="221"/>
      <c r="M1777" s="221"/>
      <c r="N1777" s="243"/>
      <c r="O1777" s="221"/>
      <c r="P1777" s="221"/>
      <c r="Q1777" s="221"/>
      <c r="R1777" s="221"/>
      <c r="S1777" s="221"/>
      <c r="T1777" s="221"/>
      <c r="U1777" s="221"/>
      <c r="V1777" s="221"/>
      <c r="W1777" s="221"/>
      <c r="X1777" s="221"/>
      <c r="Y1777" s="221"/>
      <c r="Z1777" s="221"/>
      <c r="AA1777" s="221"/>
      <c r="AB1777" s="237"/>
      <c r="AC1777" s="221"/>
      <c r="AD1777" s="221"/>
      <c r="AE1777" s="221"/>
      <c r="AF1777" s="221"/>
      <c r="AG1777" s="221"/>
      <c r="AH1777" s="221"/>
      <c r="AI1777" s="221"/>
      <c r="AN1777" s="221"/>
      <c r="AP1777" s="218"/>
    </row>
    <row r="1778" spans="1:42">
      <c r="A1778" s="221"/>
      <c r="B1778" s="221"/>
      <c r="C1778" s="221"/>
      <c r="D1778" s="221"/>
      <c r="E1778" s="221"/>
      <c r="F1778" s="221"/>
      <c r="G1778" s="221"/>
      <c r="H1778" s="221"/>
      <c r="I1778" s="221"/>
      <c r="J1778" s="221"/>
      <c r="K1778" s="221"/>
      <c r="L1778" s="221"/>
      <c r="M1778" s="221"/>
      <c r="N1778" s="243"/>
      <c r="O1778" s="221"/>
      <c r="P1778" s="221"/>
      <c r="Q1778" s="221"/>
      <c r="R1778" s="221"/>
      <c r="S1778" s="221"/>
      <c r="T1778" s="221"/>
      <c r="U1778" s="221"/>
      <c r="V1778" s="221"/>
      <c r="W1778" s="221"/>
      <c r="X1778" s="221"/>
      <c r="Y1778" s="221"/>
      <c r="Z1778" s="221"/>
      <c r="AA1778" s="221"/>
      <c r="AB1778" s="237"/>
      <c r="AC1778" s="221"/>
      <c r="AD1778" s="221"/>
      <c r="AE1778" s="221"/>
      <c r="AF1778" s="221"/>
      <c r="AG1778" s="221"/>
      <c r="AH1778" s="221"/>
      <c r="AI1778" s="221"/>
      <c r="AN1778" s="221"/>
      <c r="AP1778" s="218"/>
    </row>
    <row r="1779" spans="1:42">
      <c r="A1779" s="221"/>
      <c r="B1779" s="221"/>
      <c r="C1779" s="221"/>
      <c r="D1779" s="221"/>
      <c r="E1779" s="221"/>
      <c r="F1779" s="221"/>
      <c r="G1779" s="221"/>
      <c r="H1779" s="221"/>
      <c r="I1779" s="221"/>
      <c r="J1779" s="221"/>
      <c r="K1779" s="221"/>
      <c r="L1779" s="221"/>
      <c r="M1779" s="221"/>
      <c r="N1779" s="243"/>
      <c r="O1779" s="221"/>
      <c r="P1779" s="221"/>
      <c r="Q1779" s="221"/>
      <c r="R1779" s="221"/>
      <c r="S1779" s="221"/>
      <c r="T1779" s="221"/>
      <c r="U1779" s="221"/>
      <c r="V1779" s="221"/>
      <c r="W1779" s="221"/>
      <c r="X1779" s="221"/>
      <c r="Y1779" s="221"/>
      <c r="Z1779" s="221"/>
      <c r="AA1779" s="221"/>
      <c r="AB1779" s="237"/>
      <c r="AC1779" s="221"/>
      <c r="AD1779" s="221"/>
      <c r="AE1779" s="221"/>
      <c r="AF1779" s="221"/>
      <c r="AG1779" s="221"/>
      <c r="AH1779" s="221"/>
      <c r="AI1779" s="221"/>
      <c r="AN1779" s="221"/>
      <c r="AP1779" s="218"/>
    </row>
    <row r="1780" spans="1:42">
      <c r="A1780" s="221"/>
      <c r="B1780" s="221"/>
      <c r="C1780" s="221"/>
      <c r="D1780" s="221"/>
      <c r="E1780" s="221"/>
      <c r="F1780" s="221"/>
      <c r="G1780" s="221"/>
      <c r="H1780" s="221"/>
      <c r="I1780" s="221"/>
      <c r="J1780" s="221"/>
      <c r="K1780" s="221"/>
      <c r="L1780" s="221"/>
      <c r="M1780" s="221"/>
      <c r="N1780" s="243"/>
      <c r="O1780" s="221"/>
      <c r="P1780" s="221"/>
      <c r="Q1780" s="221"/>
      <c r="R1780" s="221"/>
      <c r="S1780" s="221"/>
      <c r="T1780" s="221"/>
      <c r="U1780" s="221"/>
      <c r="V1780" s="221"/>
      <c r="W1780" s="221"/>
      <c r="X1780" s="221"/>
      <c r="Y1780" s="221"/>
      <c r="Z1780" s="221"/>
      <c r="AA1780" s="221"/>
      <c r="AB1780" s="237"/>
      <c r="AC1780" s="221"/>
      <c r="AD1780" s="221"/>
      <c r="AE1780" s="221"/>
      <c r="AF1780" s="221"/>
      <c r="AG1780" s="221"/>
      <c r="AH1780" s="221"/>
      <c r="AI1780" s="221"/>
      <c r="AN1780" s="221"/>
      <c r="AP1780" s="218"/>
    </row>
    <row r="1781" spans="1:42">
      <c r="A1781" s="221"/>
      <c r="B1781" s="221"/>
      <c r="C1781" s="221"/>
      <c r="D1781" s="221"/>
      <c r="E1781" s="221"/>
      <c r="F1781" s="221"/>
      <c r="G1781" s="221"/>
      <c r="H1781" s="221"/>
      <c r="I1781" s="221"/>
      <c r="J1781" s="221"/>
      <c r="K1781" s="221"/>
      <c r="L1781" s="221"/>
      <c r="M1781" s="221"/>
      <c r="N1781" s="243"/>
      <c r="O1781" s="221"/>
      <c r="P1781" s="221"/>
      <c r="Q1781" s="221"/>
      <c r="R1781" s="221"/>
      <c r="S1781" s="221"/>
      <c r="T1781" s="221"/>
      <c r="U1781" s="221"/>
      <c r="V1781" s="221"/>
      <c r="W1781" s="221"/>
      <c r="X1781" s="221"/>
      <c r="Y1781" s="221"/>
      <c r="Z1781" s="221"/>
      <c r="AA1781" s="221"/>
      <c r="AB1781" s="237"/>
      <c r="AC1781" s="221"/>
      <c r="AD1781" s="221"/>
      <c r="AE1781" s="221"/>
      <c r="AF1781" s="221"/>
      <c r="AG1781" s="221"/>
      <c r="AH1781" s="221"/>
      <c r="AI1781" s="221"/>
      <c r="AN1781" s="221"/>
      <c r="AP1781" s="218"/>
    </row>
    <row r="1782" spans="1:42">
      <c r="A1782" s="221"/>
      <c r="B1782" s="221"/>
      <c r="C1782" s="221"/>
      <c r="D1782" s="221"/>
      <c r="E1782" s="221"/>
      <c r="F1782" s="221"/>
      <c r="G1782" s="221"/>
      <c r="H1782" s="221"/>
      <c r="I1782" s="221"/>
      <c r="J1782" s="221"/>
      <c r="K1782" s="221"/>
      <c r="L1782" s="221"/>
      <c r="M1782" s="221"/>
      <c r="N1782" s="243"/>
      <c r="O1782" s="221"/>
      <c r="P1782" s="221"/>
      <c r="Q1782" s="221"/>
      <c r="R1782" s="221"/>
      <c r="S1782" s="221"/>
      <c r="T1782" s="221"/>
      <c r="U1782" s="221"/>
      <c r="V1782" s="221"/>
      <c r="W1782" s="221"/>
      <c r="X1782" s="221"/>
      <c r="Y1782" s="221"/>
      <c r="Z1782" s="221"/>
      <c r="AA1782" s="221"/>
      <c r="AB1782" s="237"/>
      <c r="AC1782" s="221"/>
      <c r="AD1782" s="221"/>
      <c r="AE1782" s="221"/>
      <c r="AF1782" s="221"/>
      <c r="AG1782" s="221"/>
      <c r="AH1782" s="221"/>
      <c r="AI1782" s="221"/>
      <c r="AN1782" s="221"/>
      <c r="AP1782" s="218"/>
    </row>
    <row r="1783" spans="1:42">
      <c r="A1783" s="221"/>
      <c r="B1783" s="221"/>
      <c r="C1783" s="221"/>
      <c r="D1783" s="221"/>
      <c r="E1783" s="221"/>
      <c r="F1783" s="221"/>
      <c r="G1783" s="221"/>
      <c r="H1783" s="221"/>
      <c r="I1783" s="221"/>
      <c r="J1783" s="221"/>
      <c r="K1783" s="221"/>
      <c r="L1783" s="221"/>
      <c r="M1783" s="221"/>
      <c r="N1783" s="243"/>
      <c r="O1783" s="221"/>
      <c r="P1783" s="221"/>
      <c r="Q1783" s="221"/>
      <c r="R1783" s="221"/>
      <c r="S1783" s="221"/>
      <c r="T1783" s="221"/>
      <c r="U1783" s="221"/>
      <c r="V1783" s="221"/>
      <c r="W1783" s="221"/>
      <c r="X1783" s="221"/>
      <c r="Y1783" s="221"/>
      <c r="Z1783" s="221"/>
      <c r="AA1783" s="221"/>
      <c r="AB1783" s="237"/>
      <c r="AC1783" s="221"/>
      <c r="AD1783" s="221"/>
      <c r="AE1783" s="221"/>
      <c r="AF1783" s="221"/>
      <c r="AG1783" s="221"/>
      <c r="AH1783" s="221"/>
      <c r="AI1783" s="221"/>
      <c r="AN1783" s="221"/>
      <c r="AP1783" s="218"/>
    </row>
    <row r="1784" spans="1:42">
      <c r="A1784" s="221"/>
      <c r="B1784" s="221"/>
      <c r="C1784" s="221"/>
      <c r="D1784" s="221"/>
      <c r="E1784" s="221"/>
      <c r="F1784" s="221"/>
      <c r="G1784" s="221"/>
      <c r="H1784" s="221"/>
      <c r="I1784" s="221"/>
      <c r="J1784" s="221"/>
      <c r="K1784" s="221"/>
      <c r="L1784" s="221"/>
      <c r="M1784" s="221"/>
      <c r="N1784" s="243"/>
      <c r="O1784" s="221"/>
      <c r="P1784" s="221"/>
      <c r="Q1784" s="221"/>
      <c r="R1784" s="221"/>
      <c r="S1784" s="221"/>
      <c r="T1784" s="221"/>
      <c r="U1784" s="221"/>
      <c r="V1784" s="221"/>
      <c r="W1784" s="221"/>
      <c r="X1784" s="221"/>
      <c r="Y1784" s="221"/>
      <c r="Z1784" s="221"/>
      <c r="AA1784" s="221"/>
      <c r="AB1784" s="237"/>
      <c r="AC1784" s="221"/>
      <c r="AD1784" s="221"/>
      <c r="AE1784" s="221"/>
      <c r="AF1784" s="221"/>
      <c r="AG1784" s="221"/>
      <c r="AH1784" s="221"/>
      <c r="AI1784" s="221"/>
      <c r="AN1784" s="221"/>
      <c r="AP1784" s="218"/>
    </row>
    <row r="1785" spans="1:42">
      <c r="A1785" s="221"/>
      <c r="B1785" s="221"/>
      <c r="C1785" s="221"/>
      <c r="D1785" s="221"/>
      <c r="E1785" s="221"/>
      <c r="F1785" s="221"/>
      <c r="G1785" s="221"/>
      <c r="H1785" s="221"/>
      <c r="I1785" s="221"/>
      <c r="J1785" s="221"/>
      <c r="K1785" s="221"/>
      <c r="L1785" s="221"/>
      <c r="M1785" s="221"/>
      <c r="N1785" s="243"/>
      <c r="O1785" s="221"/>
      <c r="P1785" s="221"/>
      <c r="Q1785" s="221"/>
      <c r="R1785" s="221"/>
      <c r="S1785" s="221"/>
      <c r="T1785" s="221"/>
      <c r="U1785" s="221"/>
      <c r="V1785" s="221"/>
      <c r="W1785" s="221"/>
      <c r="X1785" s="221"/>
      <c r="Y1785" s="221"/>
      <c r="Z1785" s="221"/>
      <c r="AA1785" s="221"/>
      <c r="AB1785" s="237"/>
      <c r="AC1785" s="221"/>
      <c r="AD1785" s="221"/>
      <c r="AE1785" s="221"/>
      <c r="AF1785" s="221"/>
      <c r="AG1785" s="221"/>
      <c r="AH1785" s="221"/>
      <c r="AI1785" s="221"/>
      <c r="AN1785" s="221"/>
      <c r="AP1785" s="218"/>
    </row>
    <row r="1786" spans="1:42">
      <c r="A1786" s="221"/>
      <c r="B1786" s="221"/>
      <c r="C1786" s="221"/>
      <c r="D1786" s="221"/>
      <c r="E1786" s="221"/>
      <c r="F1786" s="221"/>
      <c r="G1786" s="221"/>
      <c r="H1786" s="221"/>
      <c r="I1786" s="221"/>
      <c r="J1786" s="221"/>
      <c r="K1786" s="221"/>
      <c r="L1786" s="221"/>
      <c r="M1786" s="221"/>
      <c r="N1786" s="243"/>
      <c r="O1786" s="221"/>
      <c r="P1786" s="221"/>
      <c r="Q1786" s="221"/>
      <c r="R1786" s="221"/>
      <c r="S1786" s="221"/>
      <c r="T1786" s="221"/>
      <c r="U1786" s="221"/>
      <c r="V1786" s="221"/>
      <c r="W1786" s="221"/>
      <c r="X1786" s="221"/>
      <c r="Y1786" s="221"/>
      <c r="Z1786" s="221"/>
      <c r="AA1786" s="221"/>
      <c r="AB1786" s="237"/>
      <c r="AC1786" s="221"/>
      <c r="AD1786" s="221"/>
      <c r="AE1786" s="221"/>
      <c r="AF1786" s="221"/>
      <c r="AG1786" s="221"/>
      <c r="AH1786" s="221"/>
      <c r="AI1786" s="221"/>
      <c r="AN1786" s="221"/>
      <c r="AP1786" s="218"/>
    </row>
    <row r="1787" spans="1:42">
      <c r="A1787" s="221"/>
      <c r="B1787" s="221"/>
      <c r="C1787" s="221"/>
      <c r="D1787" s="221"/>
      <c r="E1787" s="221"/>
      <c r="F1787" s="221"/>
      <c r="G1787" s="221"/>
      <c r="H1787" s="221"/>
      <c r="I1787" s="221"/>
      <c r="J1787" s="221"/>
      <c r="K1787" s="221"/>
      <c r="L1787" s="221"/>
      <c r="M1787" s="221"/>
      <c r="N1787" s="243"/>
      <c r="O1787" s="221"/>
      <c r="P1787" s="221"/>
      <c r="Q1787" s="221"/>
      <c r="R1787" s="221"/>
      <c r="S1787" s="221"/>
      <c r="T1787" s="221"/>
      <c r="U1787" s="221"/>
      <c r="V1787" s="221"/>
      <c r="W1787" s="221"/>
      <c r="X1787" s="221"/>
      <c r="Y1787" s="221"/>
      <c r="Z1787" s="221"/>
      <c r="AA1787" s="221"/>
      <c r="AB1787" s="237"/>
      <c r="AC1787" s="221"/>
      <c r="AD1787" s="221"/>
      <c r="AE1787" s="221"/>
      <c r="AF1787" s="221"/>
      <c r="AG1787" s="221"/>
      <c r="AH1787" s="221"/>
      <c r="AI1787" s="221"/>
      <c r="AN1787" s="221"/>
      <c r="AP1787" s="218"/>
    </row>
    <row r="1788" spans="1:42">
      <c r="A1788" s="221"/>
      <c r="B1788" s="221"/>
      <c r="C1788" s="221"/>
      <c r="D1788" s="221"/>
      <c r="E1788" s="221"/>
      <c r="F1788" s="221"/>
      <c r="G1788" s="221"/>
      <c r="H1788" s="221"/>
      <c r="I1788" s="221"/>
      <c r="J1788" s="221"/>
      <c r="K1788" s="221"/>
      <c r="L1788" s="221"/>
      <c r="M1788" s="221"/>
      <c r="N1788" s="243"/>
      <c r="O1788" s="221"/>
      <c r="P1788" s="221"/>
      <c r="Q1788" s="221"/>
      <c r="R1788" s="221"/>
      <c r="S1788" s="221"/>
      <c r="T1788" s="221"/>
      <c r="U1788" s="221"/>
      <c r="V1788" s="221"/>
      <c r="W1788" s="221"/>
      <c r="X1788" s="221"/>
      <c r="Y1788" s="221"/>
      <c r="Z1788" s="221"/>
      <c r="AA1788" s="221"/>
      <c r="AB1788" s="237"/>
      <c r="AC1788" s="221"/>
      <c r="AD1788" s="221"/>
      <c r="AE1788" s="221"/>
      <c r="AF1788" s="221"/>
      <c r="AG1788" s="221"/>
      <c r="AH1788" s="221"/>
      <c r="AI1788" s="221"/>
      <c r="AN1788" s="221"/>
      <c r="AP1788" s="218"/>
    </row>
    <row r="1789" spans="1:42">
      <c r="A1789" s="221"/>
      <c r="B1789" s="221"/>
      <c r="C1789" s="221"/>
      <c r="D1789" s="221"/>
      <c r="E1789" s="221"/>
      <c r="F1789" s="221"/>
      <c r="G1789" s="221"/>
      <c r="H1789" s="221"/>
      <c r="I1789" s="221"/>
      <c r="J1789" s="221"/>
      <c r="K1789" s="221"/>
      <c r="L1789" s="221"/>
      <c r="M1789" s="221"/>
      <c r="N1789" s="243"/>
      <c r="O1789" s="221"/>
      <c r="P1789" s="221"/>
      <c r="Q1789" s="221"/>
      <c r="R1789" s="221"/>
      <c r="S1789" s="221"/>
      <c r="T1789" s="221"/>
      <c r="U1789" s="221"/>
      <c r="V1789" s="221"/>
      <c r="W1789" s="221"/>
      <c r="X1789" s="221"/>
      <c r="Y1789" s="221"/>
      <c r="Z1789" s="221"/>
      <c r="AA1789" s="221"/>
      <c r="AB1789" s="237"/>
      <c r="AC1789" s="221"/>
      <c r="AD1789" s="221"/>
      <c r="AE1789" s="221"/>
      <c r="AF1789" s="221"/>
      <c r="AG1789" s="221"/>
      <c r="AH1789" s="221"/>
      <c r="AI1789" s="221"/>
      <c r="AN1789" s="221"/>
      <c r="AP1789" s="218"/>
    </row>
    <row r="1790" spans="1:42">
      <c r="A1790" s="221"/>
      <c r="B1790" s="221"/>
      <c r="C1790" s="221"/>
      <c r="D1790" s="221"/>
      <c r="E1790" s="221"/>
      <c r="F1790" s="221"/>
      <c r="G1790" s="221"/>
      <c r="H1790" s="221"/>
      <c r="I1790" s="221"/>
      <c r="J1790" s="221"/>
      <c r="K1790" s="221"/>
      <c r="L1790" s="221"/>
      <c r="M1790" s="221"/>
      <c r="N1790" s="243"/>
      <c r="O1790" s="221"/>
      <c r="P1790" s="221"/>
      <c r="Q1790" s="221"/>
      <c r="R1790" s="221"/>
      <c r="S1790" s="221"/>
      <c r="T1790" s="221"/>
      <c r="U1790" s="221"/>
      <c r="V1790" s="221"/>
      <c r="W1790" s="221"/>
      <c r="X1790" s="221"/>
      <c r="Y1790" s="221"/>
      <c r="Z1790" s="221"/>
      <c r="AA1790" s="221"/>
      <c r="AB1790" s="237"/>
      <c r="AC1790" s="221"/>
      <c r="AD1790" s="221"/>
      <c r="AE1790" s="221"/>
      <c r="AF1790" s="221"/>
      <c r="AG1790" s="221"/>
      <c r="AH1790" s="221"/>
      <c r="AI1790" s="221"/>
      <c r="AN1790" s="221"/>
      <c r="AP1790" s="218"/>
    </row>
    <row r="1791" spans="1:42">
      <c r="A1791" s="221"/>
      <c r="B1791" s="221"/>
      <c r="C1791" s="221"/>
      <c r="D1791" s="221"/>
      <c r="E1791" s="221"/>
      <c r="F1791" s="221"/>
      <c r="G1791" s="221"/>
      <c r="H1791" s="221"/>
      <c r="I1791" s="221"/>
      <c r="J1791" s="221"/>
      <c r="K1791" s="221"/>
      <c r="L1791" s="221"/>
      <c r="M1791" s="221"/>
      <c r="N1791" s="243"/>
      <c r="O1791" s="221"/>
      <c r="P1791" s="221"/>
      <c r="Q1791" s="221"/>
      <c r="R1791" s="221"/>
      <c r="S1791" s="221"/>
      <c r="T1791" s="221"/>
      <c r="U1791" s="221"/>
      <c r="V1791" s="221"/>
      <c r="W1791" s="221"/>
      <c r="X1791" s="221"/>
      <c r="Y1791" s="221"/>
      <c r="Z1791" s="221"/>
      <c r="AA1791" s="221"/>
      <c r="AB1791" s="237"/>
      <c r="AC1791" s="221"/>
      <c r="AD1791" s="221"/>
      <c r="AE1791" s="221"/>
      <c r="AF1791" s="221"/>
      <c r="AG1791" s="221"/>
      <c r="AH1791" s="221"/>
      <c r="AI1791" s="221"/>
      <c r="AN1791" s="221"/>
      <c r="AP1791" s="218"/>
    </row>
    <row r="1792" spans="1:42">
      <c r="A1792" s="221"/>
      <c r="B1792" s="221"/>
      <c r="C1792" s="221"/>
      <c r="D1792" s="221"/>
      <c r="E1792" s="221"/>
      <c r="F1792" s="221"/>
      <c r="G1792" s="221"/>
      <c r="H1792" s="221"/>
      <c r="I1792" s="221"/>
      <c r="J1792" s="221"/>
      <c r="K1792" s="221"/>
      <c r="L1792" s="221"/>
      <c r="M1792" s="221"/>
      <c r="N1792" s="243"/>
      <c r="O1792" s="221"/>
      <c r="P1792" s="221"/>
      <c r="Q1792" s="221"/>
      <c r="R1792" s="221"/>
      <c r="S1792" s="221"/>
      <c r="T1792" s="221"/>
      <c r="U1792" s="221"/>
      <c r="V1792" s="221"/>
      <c r="W1792" s="221"/>
      <c r="X1792" s="221"/>
      <c r="Y1792" s="221"/>
      <c r="Z1792" s="221"/>
      <c r="AA1792" s="221"/>
      <c r="AB1792" s="237"/>
      <c r="AC1792" s="221"/>
      <c r="AD1792" s="221"/>
      <c r="AE1792" s="221"/>
      <c r="AF1792" s="221"/>
      <c r="AG1792" s="221"/>
      <c r="AH1792" s="221"/>
      <c r="AI1792" s="221"/>
      <c r="AN1792" s="221"/>
      <c r="AP1792" s="218"/>
    </row>
    <row r="1793" spans="1:42">
      <c r="A1793" s="221"/>
      <c r="B1793" s="221"/>
      <c r="C1793" s="221"/>
      <c r="D1793" s="221"/>
      <c r="E1793" s="221"/>
      <c r="F1793" s="221"/>
      <c r="G1793" s="221"/>
      <c r="H1793" s="221"/>
      <c r="I1793" s="221"/>
      <c r="J1793" s="221"/>
      <c r="K1793" s="221"/>
      <c r="L1793" s="221"/>
      <c r="M1793" s="221"/>
      <c r="N1793" s="243"/>
      <c r="O1793" s="221"/>
      <c r="P1793" s="221"/>
      <c r="Q1793" s="221"/>
      <c r="R1793" s="221"/>
      <c r="S1793" s="221"/>
      <c r="T1793" s="221"/>
      <c r="U1793" s="221"/>
      <c r="V1793" s="221"/>
      <c r="W1793" s="221"/>
      <c r="X1793" s="221"/>
      <c r="Y1793" s="221"/>
      <c r="Z1793" s="221"/>
      <c r="AA1793" s="221"/>
      <c r="AB1793" s="237"/>
      <c r="AC1793" s="221"/>
      <c r="AD1793" s="221"/>
      <c r="AE1793" s="221"/>
      <c r="AF1793" s="221"/>
      <c r="AG1793" s="221"/>
      <c r="AH1793" s="221"/>
      <c r="AI1793" s="221"/>
      <c r="AN1793" s="221"/>
      <c r="AP1793" s="218"/>
    </row>
    <row r="1794" spans="1:42">
      <c r="A1794" s="221"/>
      <c r="B1794" s="221"/>
      <c r="C1794" s="221"/>
      <c r="D1794" s="221"/>
      <c r="E1794" s="221"/>
      <c r="F1794" s="221"/>
      <c r="G1794" s="221"/>
      <c r="H1794" s="221"/>
      <c r="I1794" s="221"/>
      <c r="J1794" s="221"/>
      <c r="K1794" s="221"/>
      <c r="L1794" s="221"/>
      <c r="M1794" s="221"/>
      <c r="N1794" s="243"/>
      <c r="O1794" s="221"/>
      <c r="P1794" s="221"/>
      <c r="Q1794" s="221"/>
      <c r="R1794" s="221"/>
      <c r="S1794" s="221"/>
      <c r="T1794" s="221"/>
      <c r="U1794" s="221"/>
      <c r="V1794" s="221"/>
      <c r="W1794" s="221"/>
      <c r="X1794" s="221"/>
      <c r="Y1794" s="221"/>
      <c r="Z1794" s="221"/>
      <c r="AA1794" s="221"/>
      <c r="AB1794" s="237"/>
      <c r="AC1794" s="221"/>
      <c r="AD1794" s="221"/>
      <c r="AE1794" s="221"/>
      <c r="AF1794" s="221"/>
      <c r="AG1794" s="221"/>
      <c r="AH1794" s="221"/>
      <c r="AI1794" s="221"/>
      <c r="AN1794" s="221"/>
      <c r="AP1794" s="218"/>
    </row>
    <row r="1795" spans="1:42">
      <c r="A1795" s="221"/>
      <c r="B1795" s="221"/>
      <c r="C1795" s="221"/>
      <c r="D1795" s="221"/>
      <c r="E1795" s="221"/>
      <c r="F1795" s="221"/>
      <c r="G1795" s="221"/>
      <c r="H1795" s="221"/>
      <c r="I1795" s="221"/>
      <c r="J1795" s="221"/>
      <c r="K1795" s="221"/>
      <c r="L1795" s="221"/>
      <c r="M1795" s="221"/>
      <c r="N1795" s="243"/>
      <c r="O1795" s="221"/>
      <c r="P1795" s="221"/>
      <c r="Q1795" s="221"/>
      <c r="R1795" s="221"/>
      <c r="S1795" s="221"/>
      <c r="T1795" s="221"/>
      <c r="U1795" s="221"/>
      <c r="V1795" s="221"/>
      <c r="W1795" s="221"/>
      <c r="X1795" s="221"/>
      <c r="Y1795" s="221"/>
      <c r="Z1795" s="221"/>
      <c r="AA1795" s="221"/>
      <c r="AB1795" s="237"/>
      <c r="AC1795" s="221"/>
      <c r="AD1795" s="221"/>
      <c r="AE1795" s="221"/>
      <c r="AF1795" s="221"/>
      <c r="AG1795" s="221"/>
      <c r="AH1795" s="221"/>
      <c r="AI1795" s="221"/>
      <c r="AN1795" s="221"/>
      <c r="AP1795" s="218"/>
    </row>
    <row r="1796" spans="1:42">
      <c r="A1796" s="221"/>
      <c r="B1796" s="221"/>
      <c r="C1796" s="221"/>
      <c r="D1796" s="221"/>
      <c r="E1796" s="221"/>
      <c r="F1796" s="221"/>
      <c r="G1796" s="221"/>
      <c r="H1796" s="221"/>
      <c r="I1796" s="221"/>
      <c r="J1796" s="221"/>
      <c r="K1796" s="221"/>
      <c r="L1796" s="221"/>
      <c r="M1796" s="221"/>
      <c r="N1796" s="243"/>
      <c r="O1796" s="221"/>
      <c r="P1796" s="221"/>
      <c r="Q1796" s="221"/>
      <c r="R1796" s="221"/>
      <c r="S1796" s="221"/>
      <c r="T1796" s="221"/>
      <c r="U1796" s="221"/>
      <c r="V1796" s="221"/>
      <c r="W1796" s="221"/>
      <c r="X1796" s="221"/>
      <c r="Y1796" s="221"/>
      <c r="Z1796" s="221"/>
      <c r="AA1796" s="221"/>
      <c r="AB1796" s="237"/>
      <c r="AC1796" s="221"/>
      <c r="AD1796" s="221"/>
      <c r="AE1796" s="221"/>
      <c r="AF1796" s="221"/>
      <c r="AG1796" s="221"/>
      <c r="AH1796" s="221"/>
      <c r="AI1796" s="221"/>
      <c r="AN1796" s="221"/>
      <c r="AP1796" s="218"/>
    </row>
    <row r="1797" spans="1:42">
      <c r="A1797" s="221"/>
      <c r="B1797" s="221"/>
      <c r="C1797" s="221"/>
      <c r="D1797" s="221"/>
      <c r="E1797" s="221"/>
      <c r="F1797" s="221"/>
      <c r="G1797" s="221"/>
      <c r="H1797" s="221"/>
      <c r="I1797" s="221"/>
      <c r="J1797" s="221"/>
      <c r="K1797" s="221"/>
      <c r="L1797" s="221"/>
      <c r="M1797" s="221"/>
      <c r="N1797" s="243"/>
      <c r="O1797" s="221"/>
      <c r="P1797" s="221"/>
      <c r="Q1797" s="221"/>
      <c r="R1797" s="221"/>
      <c r="S1797" s="221"/>
      <c r="T1797" s="221"/>
      <c r="U1797" s="221"/>
      <c r="V1797" s="221"/>
      <c r="W1797" s="221"/>
      <c r="X1797" s="221"/>
      <c r="Y1797" s="221"/>
      <c r="Z1797" s="221"/>
      <c r="AA1797" s="221"/>
      <c r="AB1797" s="237"/>
      <c r="AC1797" s="221"/>
      <c r="AD1797" s="221"/>
      <c r="AE1797" s="221"/>
      <c r="AF1797" s="221"/>
      <c r="AG1797" s="221"/>
      <c r="AH1797" s="221"/>
      <c r="AI1797" s="221"/>
      <c r="AN1797" s="221"/>
      <c r="AP1797" s="218"/>
    </row>
    <row r="1798" spans="1:42">
      <c r="A1798" s="221"/>
      <c r="B1798" s="221"/>
      <c r="C1798" s="221"/>
      <c r="D1798" s="221"/>
      <c r="E1798" s="221"/>
      <c r="F1798" s="221"/>
      <c r="G1798" s="221"/>
      <c r="H1798" s="221"/>
      <c r="I1798" s="221"/>
      <c r="J1798" s="221"/>
      <c r="K1798" s="221"/>
      <c r="L1798" s="221"/>
      <c r="M1798" s="221"/>
      <c r="N1798" s="243"/>
      <c r="O1798" s="221"/>
      <c r="P1798" s="221"/>
      <c r="Q1798" s="221"/>
      <c r="R1798" s="221"/>
      <c r="S1798" s="221"/>
      <c r="T1798" s="221"/>
      <c r="U1798" s="221"/>
      <c r="V1798" s="221"/>
      <c r="W1798" s="221"/>
      <c r="X1798" s="221"/>
      <c r="Y1798" s="221"/>
      <c r="Z1798" s="221"/>
      <c r="AA1798" s="221"/>
      <c r="AB1798" s="237"/>
      <c r="AC1798" s="221"/>
      <c r="AD1798" s="221"/>
      <c r="AE1798" s="221"/>
      <c r="AF1798" s="221"/>
      <c r="AG1798" s="221"/>
      <c r="AH1798" s="221"/>
      <c r="AI1798" s="221"/>
      <c r="AN1798" s="221"/>
      <c r="AP1798" s="218"/>
    </row>
    <row r="1799" spans="1:42">
      <c r="A1799" s="221"/>
      <c r="B1799" s="221"/>
      <c r="C1799" s="221"/>
      <c r="D1799" s="221"/>
      <c r="E1799" s="221"/>
      <c r="F1799" s="221"/>
      <c r="G1799" s="221"/>
      <c r="H1799" s="221"/>
      <c r="I1799" s="221"/>
      <c r="J1799" s="221"/>
      <c r="K1799" s="221"/>
      <c r="L1799" s="221"/>
      <c r="M1799" s="221"/>
      <c r="N1799" s="243"/>
      <c r="O1799" s="221"/>
      <c r="P1799" s="221"/>
      <c r="Q1799" s="221"/>
      <c r="R1799" s="221"/>
      <c r="S1799" s="221"/>
      <c r="T1799" s="221"/>
      <c r="U1799" s="221"/>
      <c r="V1799" s="221"/>
      <c r="W1799" s="221"/>
      <c r="X1799" s="221"/>
      <c r="Y1799" s="221"/>
      <c r="Z1799" s="221"/>
      <c r="AA1799" s="221"/>
      <c r="AB1799" s="237"/>
      <c r="AC1799" s="221"/>
      <c r="AD1799" s="221"/>
      <c r="AE1799" s="221"/>
      <c r="AF1799" s="221"/>
      <c r="AG1799" s="221"/>
      <c r="AH1799" s="221"/>
      <c r="AI1799" s="221"/>
      <c r="AN1799" s="221"/>
      <c r="AP1799" s="218"/>
    </row>
    <row r="1800" spans="1:42">
      <c r="A1800" s="221"/>
      <c r="B1800" s="221"/>
      <c r="C1800" s="221"/>
      <c r="D1800" s="221"/>
      <c r="E1800" s="221"/>
      <c r="F1800" s="221"/>
      <c r="G1800" s="221"/>
      <c r="H1800" s="221"/>
      <c r="I1800" s="221"/>
      <c r="J1800" s="221"/>
      <c r="K1800" s="221"/>
      <c r="L1800" s="221"/>
      <c r="M1800" s="221"/>
      <c r="N1800" s="243"/>
      <c r="O1800" s="221"/>
      <c r="P1800" s="221"/>
      <c r="Q1800" s="221"/>
      <c r="R1800" s="221"/>
      <c r="S1800" s="221"/>
      <c r="T1800" s="221"/>
      <c r="U1800" s="221"/>
      <c r="V1800" s="221"/>
      <c r="W1800" s="221"/>
      <c r="X1800" s="221"/>
      <c r="Y1800" s="221"/>
      <c r="Z1800" s="221"/>
      <c r="AA1800" s="221"/>
      <c r="AB1800" s="237"/>
      <c r="AC1800" s="221"/>
      <c r="AD1800" s="221"/>
      <c r="AE1800" s="221"/>
      <c r="AF1800" s="221"/>
      <c r="AG1800" s="221"/>
      <c r="AH1800" s="221"/>
      <c r="AI1800" s="221"/>
      <c r="AN1800" s="221"/>
      <c r="AP1800" s="218"/>
    </row>
    <row r="1801" spans="1:42">
      <c r="A1801" s="221"/>
      <c r="B1801" s="221"/>
      <c r="C1801" s="221"/>
      <c r="D1801" s="221"/>
      <c r="E1801" s="221"/>
      <c r="F1801" s="221"/>
      <c r="G1801" s="221"/>
      <c r="H1801" s="221"/>
      <c r="I1801" s="221"/>
      <c r="J1801" s="221"/>
      <c r="K1801" s="221"/>
      <c r="L1801" s="221"/>
      <c r="M1801" s="221"/>
      <c r="N1801" s="243"/>
      <c r="O1801" s="221"/>
      <c r="P1801" s="221"/>
      <c r="Q1801" s="221"/>
      <c r="R1801" s="221"/>
      <c r="S1801" s="221"/>
      <c r="T1801" s="221"/>
      <c r="U1801" s="221"/>
      <c r="V1801" s="221"/>
      <c r="W1801" s="221"/>
      <c r="X1801" s="221"/>
      <c r="Y1801" s="221"/>
      <c r="Z1801" s="221"/>
      <c r="AA1801" s="221"/>
      <c r="AB1801" s="237"/>
      <c r="AC1801" s="221"/>
      <c r="AD1801" s="221"/>
      <c r="AE1801" s="221"/>
      <c r="AF1801" s="221"/>
      <c r="AG1801" s="221"/>
      <c r="AH1801" s="221"/>
      <c r="AI1801" s="221"/>
      <c r="AN1801" s="221"/>
      <c r="AP1801" s="218"/>
    </row>
    <row r="1802" spans="1:42">
      <c r="A1802" s="221"/>
      <c r="B1802" s="221"/>
      <c r="C1802" s="221"/>
      <c r="D1802" s="221"/>
      <c r="E1802" s="221"/>
      <c r="F1802" s="221"/>
      <c r="G1802" s="221"/>
      <c r="H1802" s="221"/>
      <c r="I1802" s="221"/>
      <c r="J1802" s="221"/>
      <c r="K1802" s="221"/>
      <c r="L1802" s="221"/>
      <c r="M1802" s="221"/>
      <c r="N1802" s="243"/>
      <c r="O1802" s="221"/>
      <c r="P1802" s="221"/>
      <c r="Q1802" s="221"/>
      <c r="R1802" s="221"/>
      <c r="S1802" s="221"/>
      <c r="T1802" s="221"/>
      <c r="U1802" s="221"/>
      <c r="V1802" s="221"/>
      <c r="W1802" s="221"/>
      <c r="X1802" s="221"/>
      <c r="Y1802" s="221"/>
      <c r="Z1802" s="221"/>
      <c r="AA1802" s="221"/>
      <c r="AB1802" s="237"/>
      <c r="AC1802" s="221"/>
      <c r="AD1802" s="221"/>
      <c r="AE1802" s="221"/>
      <c r="AF1802" s="221"/>
      <c r="AG1802" s="221"/>
      <c r="AH1802" s="221"/>
      <c r="AI1802" s="221"/>
      <c r="AN1802" s="221"/>
      <c r="AP1802" s="218"/>
    </row>
    <row r="1803" spans="1:42">
      <c r="A1803" s="221"/>
      <c r="B1803" s="221"/>
      <c r="C1803" s="221"/>
      <c r="D1803" s="221"/>
      <c r="E1803" s="221"/>
      <c r="F1803" s="221"/>
      <c r="G1803" s="221"/>
      <c r="H1803" s="221"/>
      <c r="I1803" s="221"/>
      <c r="J1803" s="221"/>
      <c r="K1803" s="221"/>
      <c r="L1803" s="221"/>
      <c r="M1803" s="221"/>
      <c r="N1803" s="243"/>
      <c r="O1803" s="221"/>
      <c r="P1803" s="221"/>
      <c r="Q1803" s="221"/>
      <c r="R1803" s="221"/>
      <c r="S1803" s="221"/>
      <c r="T1803" s="221"/>
      <c r="U1803" s="221"/>
      <c r="V1803" s="221"/>
      <c r="W1803" s="221"/>
      <c r="X1803" s="221"/>
      <c r="Y1803" s="221"/>
      <c r="Z1803" s="221"/>
      <c r="AA1803" s="221"/>
      <c r="AB1803" s="237"/>
      <c r="AC1803" s="221"/>
      <c r="AD1803" s="221"/>
      <c r="AE1803" s="221"/>
      <c r="AF1803" s="221"/>
      <c r="AG1803" s="221"/>
      <c r="AH1803" s="221"/>
      <c r="AI1803" s="221"/>
      <c r="AN1803" s="221"/>
      <c r="AP1803" s="218"/>
    </row>
    <row r="1804" spans="1:42">
      <c r="A1804" s="221"/>
      <c r="B1804" s="221"/>
      <c r="C1804" s="221"/>
      <c r="D1804" s="221"/>
      <c r="E1804" s="221"/>
      <c r="F1804" s="221"/>
      <c r="G1804" s="221"/>
      <c r="H1804" s="221"/>
      <c r="I1804" s="221"/>
      <c r="J1804" s="221"/>
      <c r="K1804" s="221"/>
      <c r="L1804" s="221"/>
      <c r="M1804" s="221"/>
      <c r="N1804" s="243"/>
      <c r="O1804" s="221"/>
      <c r="P1804" s="221"/>
      <c r="Q1804" s="221"/>
      <c r="R1804" s="221"/>
      <c r="S1804" s="221"/>
      <c r="T1804" s="221"/>
      <c r="U1804" s="221"/>
      <c r="V1804" s="221"/>
      <c r="W1804" s="221"/>
      <c r="X1804" s="221"/>
      <c r="Y1804" s="221"/>
      <c r="Z1804" s="221"/>
      <c r="AA1804" s="221"/>
      <c r="AB1804" s="237"/>
      <c r="AC1804" s="221"/>
      <c r="AD1804" s="221"/>
      <c r="AE1804" s="221"/>
      <c r="AF1804" s="221"/>
      <c r="AG1804" s="221"/>
      <c r="AH1804" s="221"/>
      <c r="AI1804" s="221"/>
      <c r="AN1804" s="221"/>
      <c r="AP1804" s="218"/>
    </row>
    <row r="1805" spans="1:42">
      <c r="A1805" s="221"/>
      <c r="B1805" s="221"/>
      <c r="C1805" s="221"/>
      <c r="D1805" s="221"/>
      <c r="E1805" s="221"/>
      <c r="F1805" s="221"/>
      <c r="G1805" s="221"/>
      <c r="H1805" s="221"/>
      <c r="I1805" s="221"/>
      <c r="J1805" s="221"/>
      <c r="K1805" s="221"/>
      <c r="L1805" s="221"/>
      <c r="M1805" s="221"/>
      <c r="N1805" s="243"/>
      <c r="O1805" s="221"/>
      <c r="P1805" s="221"/>
      <c r="Q1805" s="221"/>
      <c r="R1805" s="221"/>
      <c r="S1805" s="221"/>
      <c r="T1805" s="221"/>
      <c r="U1805" s="221"/>
      <c r="V1805" s="221"/>
      <c r="W1805" s="221"/>
      <c r="X1805" s="221"/>
      <c r="Y1805" s="221"/>
      <c r="Z1805" s="221"/>
      <c r="AA1805" s="221"/>
      <c r="AB1805" s="237"/>
      <c r="AC1805" s="221"/>
      <c r="AD1805" s="221"/>
      <c r="AE1805" s="221"/>
      <c r="AF1805" s="221"/>
      <c r="AG1805" s="221"/>
      <c r="AH1805" s="221"/>
      <c r="AI1805" s="221"/>
      <c r="AN1805" s="221"/>
      <c r="AP1805" s="218"/>
    </row>
    <row r="1806" spans="1:42">
      <c r="A1806" s="221"/>
      <c r="B1806" s="221"/>
      <c r="C1806" s="221"/>
      <c r="D1806" s="221"/>
      <c r="E1806" s="221"/>
      <c r="F1806" s="221"/>
      <c r="G1806" s="221"/>
      <c r="H1806" s="221"/>
      <c r="I1806" s="221"/>
      <c r="J1806" s="221"/>
      <c r="K1806" s="221"/>
      <c r="L1806" s="221"/>
      <c r="M1806" s="221"/>
      <c r="N1806" s="243"/>
      <c r="O1806" s="221"/>
      <c r="P1806" s="221"/>
      <c r="Q1806" s="221"/>
      <c r="R1806" s="221"/>
      <c r="S1806" s="221"/>
      <c r="T1806" s="221"/>
      <c r="U1806" s="221"/>
      <c r="V1806" s="221"/>
      <c r="W1806" s="221"/>
      <c r="X1806" s="221"/>
      <c r="Y1806" s="221"/>
      <c r="Z1806" s="221"/>
      <c r="AA1806" s="221"/>
      <c r="AB1806" s="237"/>
      <c r="AC1806" s="221"/>
      <c r="AD1806" s="221"/>
      <c r="AE1806" s="221"/>
      <c r="AF1806" s="221"/>
      <c r="AG1806" s="221"/>
      <c r="AH1806" s="221"/>
      <c r="AI1806" s="221"/>
      <c r="AN1806" s="221"/>
      <c r="AP1806" s="218"/>
    </row>
    <row r="1807" spans="1:42">
      <c r="A1807" s="221"/>
      <c r="B1807" s="221"/>
      <c r="C1807" s="221"/>
      <c r="D1807" s="221"/>
      <c r="E1807" s="221"/>
      <c r="F1807" s="221"/>
      <c r="G1807" s="221"/>
      <c r="H1807" s="221"/>
      <c r="I1807" s="221"/>
      <c r="J1807" s="221"/>
      <c r="K1807" s="221"/>
      <c r="L1807" s="221"/>
      <c r="M1807" s="221"/>
      <c r="N1807" s="243"/>
      <c r="O1807" s="221"/>
      <c r="P1807" s="221"/>
      <c r="Q1807" s="221"/>
      <c r="R1807" s="221"/>
      <c r="S1807" s="221"/>
      <c r="T1807" s="221"/>
      <c r="U1807" s="221"/>
      <c r="V1807" s="221"/>
      <c r="W1807" s="221"/>
      <c r="X1807" s="221"/>
      <c r="Y1807" s="221"/>
      <c r="Z1807" s="221"/>
      <c r="AA1807" s="221"/>
      <c r="AB1807" s="237"/>
      <c r="AC1807" s="221"/>
      <c r="AD1807" s="221"/>
      <c r="AE1807" s="221"/>
      <c r="AF1807" s="221"/>
      <c r="AG1807" s="221"/>
      <c r="AH1807" s="221"/>
      <c r="AI1807" s="221"/>
      <c r="AN1807" s="221"/>
      <c r="AP1807" s="218"/>
    </row>
    <row r="1808" spans="1:42">
      <c r="A1808" s="221"/>
      <c r="B1808" s="221"/>
      <c r="C1808" s="221"/>
      <c r="D1808" s="221"/>
      <c r="E1808" s="221"/>
      <c r="F1808" s="221"/>
      <c r="G1808" s="221"/>
      <c r="H1808" s="221"/>
      <c r="I1808" s="221"/>
      <c r="J1808" s="221"/>
      <c r="K1808" s="221"/>
      <c r="L1808" s="221"/>
      <c r="M1808" s="221"/>
      <c r="N1808" s="243"/>
      <c r="O1808" s="221"/>
      <c r="P1808" s="221"/>
      <c r="Q1808" s="221"/>
      <c r="R1808" s="221"/>
      <c r="S1808" s="221"/>
      <c r="T1808" s="221"/>
      <c r="U1808" s="221"/>
      <c r="V1808" s="221"/>
      <c r="W1808" s="221"/>
      <c r="X1808" s="221"/>
      <c r="Y1808" s="221"/>
      <c r="Z1808" s="221"/>
      <c r="AA1808" s="221"/>
      <c r="AB1808" s="237"/>
      <c r="AC1808" s="221"/>
      <c r="AD1808" s="221"/>
      <c r="AE1808" s="221"/>
      <c r="AF1808" s="221"/>
      <c r="AG1808" s="221"/>
      <c r="AH1808" s="221"/>
      <c r="AI1808" s="221"/>
      <c r="AN1808" s="221"/>
      <c r="AP1808" s="218"/>
    </row>
    <row r="1809" spans="1:42">
      <c r="A1809" s="221"/>
      <c r="B1809" s="221"/>
      <c r="C1809" s="221"/>
      <c r="D1809" s="221"/>
      <c r="E1809" s="221"/>
      <c r="F1809" s="221"/>
      <c r="G1809" s="221"/>
      <c r="H1809" s="221"/>
      <c r="I1809" s="221"/>
      <c r="J1809" s="221"/>
      <c r="K1809" s="221"/>
      <c r="L1809" s="221"/>
      <c r="M1809" s="221"/>
      <c r="N1809" s="243"/>
      <c r="O1809" s="221"/>
      <c r="P1809" s="221"/>
      <c r="Q1809" s="221"/>
      <c r="R1809" s="221"/>
      <c r="S1809" s="221"/>
      <c r="T1809" s="221"/>
      <c r="U1809" s="221"/>
      <c r="V1809" s="221"/>
      <c r="W1809" s="221"/>
      <c r="X1809" s="221"/>
      <c r="Y1809" s="221"/>
      <c r="Z1809" s="221"/>
      <c r="AA1809" s="221"/>
      <c r="AB1809" s="237"/>
      <c r="AC1809" s="221"/>
      <c r="AD1809" s="221"/>
      <c r="AE1809" s="221"/>
      <c r="AF1809" s="221"/>
      <c r="AG1809" s="221"/>
      <c r="AH1809" s="221"/>
      <c r="AI1809" s="221"/>
      <c r="AN1809" s="221"/>
      <c r="AP1809" s="218"/>
    </row>
    <row r="1810" spans="1:42">
      <c r="A1810" s="221"/>
      <c r="B1810" s="221"/>
      <c r="C1810" s="221"/>
      <c r="D1810" s="221"/>
      <c r="E1810" s="221"/>
      <c r="F1810" s="221"/>
      <c r="G1810" s="221"/>
      <c r="H1810" s="221"/>
      <c r="I1810" s="221"/>
      <c r="J1810" s="221"/>
      <c r="K1810" s="221"/>
      <c r="L1810" s="221"/>
      <c r="M1810" s="221"/>
      <c r="N1810" s="243"/>
      <c r="O1810" s="221"/>
      <c r="P1810" s="221"/>
      <c r="Q1810" s="221"/>
      <c r="R1810" s="221"/>
      <c r="S1810" s="221"/>
      <c r="T1810" s="221"/>
      <c r="U1810" s="221"/>
      <c r="V1810" s="221"/>
      <c r="W1810" s="221"/>
      <c r="X1810" s="221"/>
      <c r="Y1810" s="221"/>
      <c r="Z1810" s="221"/>
      <c r="AA1810" s="221"/>
      <c r="AB1810" s="237"/>
      <c r="AC1810" s="221"/>
      <c r="AD1810" s="221"/>
      <c r="AE1810" s="221"/>
      <c r="AF1810" s="221"/>
      <c r="AG1810" s="221"/>
      <c r="AH1810" s="221"/>
      <c r="AI1810" s="221"/>
      <c r="AN1810" s="221"/>
      <c r="AP1810" s="218"/>
    </row>
    <row r="1811" spans="1:42">
      <c r="A1811" s="221"/>
      <c r="B1811" s="221"/>
      <c r="C1811" s="221"/>
      <c r="D1811" s="221"/>
      <c r="E1811" s="221"/>
      <c r="F1811" s="221"/>
      <c r="G1811" s="221"/>
      <c r="H1811" s="221"/>
      <c r="I1811" s="221"/>
      <c r="J1811" s="221"/>
      <c r="K1811" s="221"/>
      <c r="L1811" s="221"/>
      <c r="M1811" s="221"/>
      <c r="N1811" s="243"/>
      <c r="O1811" s="221"/>
      <c r="P1811" s="221"/>
      <c r="Q1811" s="221"/>
      <c r="R1811" s="221"/>
      <c r="S1811" s="221"/>
      <c r="T1811" s="221"/>
      <c r="U1811" s="221"/>
      <c r="V1811" s="221"/>
      <c r="W1811" s="221"/>
      <c r="X1811" s="221"/>
      <c r="Y1811" s="221"/>
      <c r="Z1811" s="221"/>
      <c r="AA1811" s="221"/>
      <c r="AB1811" s="237"/>
      <c r="AC1811" s="221"/>
      <c r="AD1811" s="221"/>
      <c r="AE1811" s="221"/>
      <c r="AF1811" s="221"/>
      <c r="AG1811" s="221"/>
      <c r="AH1811" s="221"/>
      <c r="AI1811" s="221"/>
      <c r="AN1811" s="221"/>
      <c r="AP1811" s="218"/>
    </row>
    <row r="1812" spans="1:42">
      <c r="A1812" s="221"/>
      <c r="B1812" s="221"/>
      <c r="C1812" s="221"/>
      <c r="D1812" s="221"/>
      <c r="E1812" s="221"/>
      <c r="F1812" s="221"/>
      <c r="G1812" s="221"/>
      <c r="H1812" s="221"/>
      <c r="I1812" s="221"/>
      <c r="J1812" s="221"/>
      <c r="K1812" s="221"/>
      <c r="L1812" s="221"/>
      <c r="M1812" s="221"/>
      <c r="N1812" s="243"/>
      <c r="O1812" s="221"/>
      <c r="P1812" s="221"/>
      <c r="Q1812" s="221"/>
      <c r="R1812" s="221"/>
      <c r="S1812" s="221"/>
      <c r="T1812" s="221"/>
      <c r="U1812" s="221"/>
      <c r="V1812" s="221"/>
      <c r="W1812" s="221"/>
      <c r="X1812" s="221"/>
      <c r="Y1812" s="221"/>
      <c r="Z1812" s="221"/>
      <c r="AA1812" s="221"/>
      <c r="AB1812" s="237"/>
      <c r="AC1812" s="221"/>
      <c r="AD1812" s="221"/>
      <c r="AE1812" s="221"/>
      <c r="AF1812" s="221"/>
      <c r="AG1812" s="221"/>
      <c r="AH1812" s="221"/>
      <c r="AI1812" s="221"/>
      <c r="AN1812" s="221"/>
      <c r="AP1812" s="218"/>
    </row>
    <row r="1813" spans="1:42">
      <c r="A1813" s="221"/>
      <c r="B1813" s="221"/>
      <c r="C1813" s="221"/>
      <c r="D1813" s="221"/>
      <c r="E1813" s="221"/>
      <c r="F1813" s="221"/>
      <c r="G1813" s="221"/>
      <c r="H1813" s="221"/>
      <c r="I1813" s="221"/>
      <c r="J1813" s="221"/>
      <c r="K1813" s="221"/>
      <c r="L1813" s="221"/>
      <c r="M1813" s="221"/>
      <c r="N1813" s="243"/>
      <c r="O1813" s="221"/>
      <c r="P1813" s="221"/>
      <c r="Q1813" s="221"/>
      <c r="R1813" s="221"/>
      <c r="S1813" s="221"/>
      <c r="T1813" s="221"/>
      <c r="U1813" s="221"/>
      <c r="V1813" s="221"/>
      <c r="W1813" s="221"/>
      <c r="X1813" s="221"/>
      <c r="Y1813" s="221"/>
      <c r="Z1813" s="221"/>
      <c r="AA1813" s="221"/>
      <c r="AB1813" s="237"/>
      <c r="AC1813" s="221"/>
      <c r="AD1813" s="221"/>
      <c r="AE1813" s="221"/>
      <c r="AF1813" s="221"/>
      <c r="AG1813" s="221"/>
      <c r="AH1813" s="221"/>
      <c r="AI1813" s="221"/>
      <c r="AN1813" s="221"/>
      <c r="AP1813" s="218"/>
    </row>
    <row r="1814" spans="1:42">
      <c r="A1814" s="221"/>
      <c r="B1814" s="221"/>
      <c r="C1814" s="221"/>
      <c r="D1814" s="221"/>
      <c r="E1814" s="221"/>
      <c r="F1814" s="221"/>
      <c r="G1814" s="221"/>
      <c r="H1814" s="221"/>
      <c r="I1814" s="221"/>
      <c r="J1814" s="221"/>
      <c r="K1814" s="221"/>
      <c r="L1814" s="221"/>
      <c r="M1814" s="221"/>
      <c r="N1814" s="243"/>
      <c r="O1814" s="221"/>
      <c r="P1814" s="221"/>
      <c r="Q1814" s="221"/>
      <c r="R1814" s="221"/>
      <c r="S1814" s="221"/>
      <c r="T1814" s="221"/>
      <c r="U1814" s="221"/>
      <c r="V1814" s="221"/>
      <c r="W1814" s="221"/>
      <c r="X1814" s="221"/>
      <c r="Y1814" s="221"/>
      <c r="Z1814" s="221"/>
      <c r="AA1814" s="221"/>
      <c r="AB1814" s="237"/>
      <c r="AC1814" s="221"/>
      <c r="AD1814" s="221"/>
      <c r="AE1814" s="221"/>
      <c r="AF1814" s="221"/>
      <c r="AG1814" s="221"/>
      <c r="AH1814" s="221"/>
      <c r="AI1814" s="221"/>
      <c r="AN1814" s="221"/>
      <c r="AP1814" s="218"/>
    </row>
    <row r="1815" spans="1:42">
      <c r="A1815" s="221"/>
      <c r="B1815" s="221"/>
      <c r="C1815" s="221"/>
      <c r="D1815" s="221"/>
      <c r="E1815" s="221"/>
      <c r="F1815" s="221"/>
      <c r="G1815" s="221"/>
      <c r="H1815" s="221"/>
      <c r="I1815" s="221"/>
      <c r="J1815" s="221"/>
      <c r="K1815" s="221"/>
      <c r="L1815" s="221"/>
      <c r="M1815" s="221"/>
      <c r="N1815" s="243"/>
      <c r="O1815" s="221"/>
      <c r="P1815" s="221"/>
      <c r="Q1815" s="221"/>
      <c r="R1815" s="221"/>
      <c r="S1815" s="221"/>
      <c r="T1815" s="221"/>
      <c r="U1815" s="221"/>
      <c r="V1815" s="221"/>
      <c r="W1815" s="221"/>
      <c r="X1815" s="221"/>
      <c r="Y1815" s="221"/>
      <c r="Z1815" s="221"/>
      <c r="AA1815" s="221"/>
      <c r="AB1815" s="237"/>
      <c r="AC1815" s="221"/>
      <c r="AD1815" s="221"/>
      <c r="AE1815" s="221"/>
      <c r="AF1815" s="221"/>
      <c r="AG1815" s="221"/>
      <c r="AH1815" s="221"/>
      <c r="AI1815" s="221"/>
      <c r="AN1815" s="221"/>
      <c r="AP1815" s="218"/>
    </row>
    <row r="1816" spans="1:42">
      <c r="A1816" s="221"/>
      <c r="B1816" s="221"/>
      <c r="C1816" s="221"/>
      <c r="D1816" s="221"/>
      <c r="E1816" s="221"/>
      <c r="F1816" s="221"/>
      <c r="G1816" s="221"/>
      <c r="H1816" s="221"/>
      <c r="I1816" s="221"/>
      <c r="J1816" s="221"/>
      <c r="K1816" s="221"/>
      <c r="L1816" s="221"/>
      <c r="M1816" s="221"/>
      <c r="N1816" s="243"/>
      <c r="O1816" s="221"/>
      <c r="P1816" s="221"/>
      <c r="Q1816" s="221"/>
      <c r="R1816" s="221"/>
      <c r="S1816" s="221"/>
      <c r="T1816" s="221"/>
      <c r="U1816" s="221"/>
      <c r="V1816" s="221"/>
      <c r="W1816" s="221"/>
      <c r="X1816" s="221"/>
      <c r="Y1816" s="221"/>
      <c r="Z1816" s="221"/>
      <c r="AA1816" s="221"/>
      <c r="AB1816" s="237"/>
      <c r="AC1816" s="221"/>
      <c r="AD1816" s="221"/>
      <c r="AE1816" s="221"/>
      <c r="AF1816" s="221"/>
      <c r="AG1816" s="221"/>
      <c r="AH1816" s="221"/>
      <c r="AI1816" s="221"/>
      <c r="AN1816" s="221"/>
      <c r="AP1816" s="218"/>
    </row>
    <row r="1817" spans="1:42">
      <c r="A1817" s="221"/>
      <c r="B1817" s="221"/>
      <c r="C1817" s="221"/>
      <c r="D1817" s="221"/>
      <c r="E1817" s="221"/>
      <c r="F1817" s="221"/>
      <c r="G1817" s="221"/>
      <c r="H1817" s="221"/>
      <c r="I1817" s="221"/>
      <c r="J1817" s="221"/>
      <c r="K1817" s="221"/>
      <c r="L1817" s="221"/>
      <c r="M1817" s="221"/>
      <c r="N1817" s="243"/>
      <c r="O1817" s="221"/>
      <c r="P1817" s="221"/>
      <c r="Q1817" s="221"/>
      <c r="R1817" s="221"/>
      <c r="S1817" s="221"/>
      <c r="T1817" s="221"/>
      <c r="U1817" s="221"/>
      <c r="V1817" s="221"/>
      <c r="W1817" s="221"/>
      <c r="X1817" s="221"/>
      <c r="Y1817" s="221"/>
      <c r="Z1817" s="221"/>
      <c r="AA1817" s="221"/>
      <c r="AB1817" s="237"/>
      <c r="AC1817" s="221"/>
      <c r="AD1817" s="221"/>
      <c r="AE1817" s="221"/>
      <c r="AF1817" s="221"/>
      <c r="AG1817" s="221"/>
      <c r="AH1817" s="221"/>
      <c r="AI1817" s="221"/>
      <c r="AN1817" s="221"/>
      <c r="AP1817" s="218"/>
    </row>
    <row r="1818" spans="1:42">
      <c r="A1818" s="221"/>
      <c r="B1818" s="221"/>
      <c r="C1818" s="221"/>
      <c r="D1818" s="221"/>
      <c r="E1818" s="221"/>
      <c r="F1818" s="221"/>
      <c r="G1818" s="221"/>
      <c r="H1818" s="221"/>
      <c r="I1818" s="221"/>
      <c r="J1818" s="221"/>
      <c r="K1818" s="221"/>
      <c r="L1818" s="221"/>
      <c r="M1818" s="221"/>
      <c r="N1818" s="243"/>
      <c r="O1818" s="221"/>
      <c r="P1818" s="221"/>
      <c r="Q1818" s="221"/>
      <c r="R1818" s="221"/>
      <c r="S1818" s="221"/>
      <c r="T1818" s="221"/>
      <c r="U1818" s="221"/>
      <c r="V1818" s="221"/>
      <c r="W1818" s="221"/>
      <c r="X1818" s="221"/>
      <c r="Y1818" s="221"/>
      <c r="Z1818" s="221"/>
      <c r="AA1818" s="221"/>
      <c r="AB1818" s="237"/>
      <c r="AC1818" s="221"/>
      <c r="AD1818" s="221"/>
      <c r="AE1818" s="221"/>
      <c r="AF1818" s="221"/>
      <c r="AG1818" s="221"/>
      <c r="AH1818" s="221"/>
      <c r="AI1818" s="221"/>
      <c r="AN1818" s="221"/>
      <c r="AP1818" s="218"/>
    </row>
    <row r="1819" spans="1:42">
      <c r="A1819" s="221"/>
      <c r="B1819" s="221"/>
      <c r="C1819" s="221"/>
      <c r="D1819" s="221"/>
      <c r="E1819" s="221"/>
      <c r="F1819" s="221"/>
      <c r="G1819" s="221"/>
      <c r="H1819" s="221"/>
      <c r="I1819" s="221"/>
      <c r="J1819" s="221"/>
      <c r="K1819" s="221"/>
      <c r="L1819" s="221"/>
      <c r="M1819" s="221"/>
      <c r="N1819" s="243"/>
      <c r="O1819" s="221"/>
      <c r="P1819" s="221"/>
      <c r="Q1819" s="221"/>
      <c r="R1819" s="221"/>
      <c r="S1819" s="221"/>
      <c r="T1819" s="221"/>
      <c r="U1819" s="221"/>
      <c r="V1819" s="221"/>
      <c r="W1819" s="221"/>
      <c r="X1819" s="221"/>
      <c r="Y1819" s="221"/>
      <c r="Z1819" s="221"/>
      <c r="AA1819" s="221"/>
      <c r="AB1819" s="237"/>
      <c r="AC1819" s="221"/>
      <c r="AD1819" s="221"/>
      <c r="AE1819" s="221"/>
      <c r="AF1819" s="221"/>
      <c r="AG1819" s="221"/>
      <c r="AH1819" s="221"/>
      <c r="AI1819" s="221"/>
      <c r="AN1819" s="221"/>
      <c r="AP1819" s="218"/>
    </row>
    <row r="1820" spans="1:42">
      <c r="A1820" s="221"/>
      <c r="B1820" s="221"/>
      <c r="C1820" s="221"/>
      <c r="D1820" s="221"/>
      <c r="E1820" s="221"/>
      <c r="F1820" s="221"/>
      <c r="G1820" s="221"/>
      <c r="H1820" s="221"/>
      <c r="I1820" s="221"/>
      <c r="J1820" s="221"/>
      <c r="K1820" s="221"/>
      <c r="L1820" s="221"/>
      <c r="M1820" s="221"/>
      <c r="N1820" s="243"/>
      <c r="O1820" s="221"/>
      <c r="P1820" s="221"/>
      <c r="Q1820" s="221"/>
      <c r="R1820" s="221"/>
      <c r="S1820" s="221"/>
      <c r="T1820" s="221"/>
      <c r="U1820" s="221"/>
      <c r="V1820" s="221"/>
      <c r="W1820" s="221"/>
      <c r="X1820" s="221"/>
      <c r="Y1820" s="221"/>
      <c r="Z1820" s="221"/>
      <c r="AA1820" s="221"/>
      <c r="AB1820" s="237"/>
      <c r="AC1820" s="221"/>
      <c r="AD1820" s="221"/>
      <c r="AE1820" s="221"/>
      <c r="AF1820" s="221"/>
      <c r="AG1820" s="221"/>
      <c r="AH1820" s="221"/>
      <c r="AI1820" s="221"/>
      <c r="AN1820" s="221"/>
      <c r="AP1820" s="218"/>
    </row>
    <row r="1821" spans="1:42">
      <c r="A1821" s="221"/>
      <c r="B1821" s="221"/>
      <c r="C1821" s="221"/>
      <c r="D1821" s="221"/>
      <c r="E1821" s="221"/>
      <c r="F1821" s="221"/>
      <c r="G1821" s="221"/>
      <c r="H1821" s="221"/>
      <c r="I1821" s="221"/>
      <c r="J1821" s="221"/>
      <c r="K1821" s="221"/>
      <c r="L1821" s="221"/>
      <c r="M1821" s="221"/>
      <c r="N1821" s="243"/>
      <c r="O1821" s="221"/>
      <c r="P1821" s="221"/>
      <c r="Q1821" s="221"/>
      <c r="R1821" s="221"/>
      <c r="S1821" s="221"/>
      <c r="T1821" s="221"/>
      <c r="U1821" s="221"/>
      <c r="V1821" s="221"/>
      <c r="W1821" s="221"/>
      <c r="X1821" s="221"/>
      <c r="Y1821" s="221"/>
      <c r="Z1821" s="221"/>
      <c r="AA1821" s="221"/>
      <c r="AB1821" s="237"/>
      <c r="AC1821" s="221"/>
      <c r="AD1821" s="221"/>
      <c r="AE1821" s="221"/>
      <c r="AF1821" s="221"/>
      <c r="AG1821" s="221"/>
      <c r="AH1821" s="221"/>
      <c r="AI1821" s="221"/>
      <c r="AN1821" s="221"/>
      <c r="AP1821" s="218"/>
    </row>
    <row r="1822" spans="1:42">
      <c r="A1822" s="221"/>
      <c r="B1822" s="221"/>
      <c r="C1822" s="221"/>
      <c r="D1822" s="221"/>
      <c r="E1822" s="221"/>
      <c r="F1822" s="221"/>
      <c r="G1822" s="221"/>
      <c r="H1822" s="221"/>
      <c r="I1822" s="221"/>
      <c r="J1822" s="221"/>
      <c r="K1822" s="221"/>
      <c r="L1822" s="221"/>
      <c r="M1822" s="221"/>
      <c r="N1822" s="243"/>
      <c r="O1822" s="221"/>
      <c r="P1822" s="221"/>
      <c r="Q1822" s="221"/>
      <c r="R1822" s="221"/>
      <c r="S1822" s="221"/>
      <c r="T1822" s="221"/>
      <c r="U1822" s="221"/>
      <c r="V1822" s="221"/>
      <c r="W1822" s="221"/>
      <c r="X1822" s="221"/>
      <c r="Y1822" s="221"/>
      <c r="Z1822" s="221"/>
      <c r="AA1822" s="221"/>
      <c r="AB1822" s="237"/>
      <c r="AC1822" s="221"/>
      <c r="AD1822" s="221"/>
      <c r="AE1822" s="221"/>
      <c r="AF1822" s="221"/>
      <c r="AG1822" s="221"/>
      <c r="AH1822" s="221"/>
      <c r="AI1822" s="221"/>
      <c r="AN1822" s="221"/>
      <c r="AP1822" s="218"/>
    </row>
    <row r="1823" spans="1:42">
      <c r="A1823" s="221"/>
      <c r="B1823" s="221"/>
      <c r="C1823" s="221"/>
      <c r="D1823" s="221"/>
      <c r="E1823" s="221"/>
      <c r="F1823" s="221"/>
      <c r="G1823" s="221"/>
      <c r="H1823" s="221"/>
      <c r="I1823" s="221"/>
      <c r="J1823" s="221"/>
      <c r="K1823" s="221"/>
      <c r="L1823" s="221"/>
      <c r="M1823" s="221"/>
      <c r="N1823" s="243"/>
      <c r="O1823" s="221"/>
      <c r="P1823" s="221"/>
      <c r="Q1823" s="221"/>
      <c r="R1823" s="221"/>
      <c r="S1823" s="221"/>
      <c r="T1823" s="221"/>
      <c r="U1823" s="221"/>
      <c r="V1823" s="221"/>
      <c r="W1823" s="221"/>
      <c r="X1823" s="221"/>
      <c r="Y1823" s="221"/>
      <c r="Z1823" s="221"/>
      <c r="AA1823" s="221"/>
      <c r="AB1823" s="237"/>
      <c r="AC1823" s="221"/>
      <c r="AD1823" s="221"/>
      <c r="AE1823" s="221"/>
      <c r="AF1823" s="221"/>
      <c r="AG1823" s="221"/>
      <c r="AH1823" s="221"/>
      <c r="AI1823" s="221"/>
      <c r="AN1823" s="221"/>
      <c r="AP1823" s="218"/>
    </row>
    <row r="1824" spans="1:42">
      <c r="A1824" s="221"/>
      <c r="B1824" s="221"/>
      <c r="C1824" s="221"/>
      <c r="D1824" s="221"/>
      <c r="E1824" s="221"/>
      <c r="F1824" s="221"/>
      <c r="G1824" s="221"/>
      <c r="H1824" s="221"/>
      <c r="I1824" s="221"/>
      <c r="J1824" s="221"/>
      <c r="K1824" s="221"/>
      <c r="L1824" s="221"/>
      <c r="M1824" s="221"/>
      <c r="N1824" s="243"/>
      <c r="O1824" s="221"/>
      <c r="P1824" s="221"/>
      <c r="Q1824" s="221"/>
      <c r="R1824" s="221"/>
      <c r="S1824" s="221"/>
      <c r="T1824" s="221"/>
      <c r="U1824" s="221"/>
      <c r="V1824" s="221"/>
      <c r="W1824" s="221"/>
      <c r="X1824" s="221"/>
      <c r="Y1824" s="221"/>
      <c r="Z1824" s="221"/>
      <c r="AA1824" s="221"/>
      <c r="AB1824" s="237"/>
      <c r="AC1824" s="221"/>
      <c r="AD1824" s="221"/>
      <c r="AE1824" s="221"/>
      <c r="AF1824" s="221"/>
      <c r="AG1824" s="221"/>
      <c r="AH1824" s="221"/>
      <c r="AI1824" s="221"/>
      <c r="AN1824" s="221"/>
      <c r="AP1824" s="218"/>
    </row>
    <row r="1825" spans="1:42">
      <c r="A1825" s="221"/>
      <c r="B1825" s="221"/>
      <c r="C1825" s="221"/>
      <c r="D1825" s="221"/>
      <c r="E1825" s="221"/>
      <c r="F1825" s="221"/>
      <c r="G1825" s="221"/>
      <c r="H1825" s="221"/>
      <c r="I1825" s="221"/>
      <c r="J1825" s="221"/>
      <c r="K1825" s="221"/>
      <c r="L1825" s="221"/>
      <c r="M1825" s="221"/>
      <c r="N1825" s="243"/>
      <c r="O1825" s="221"/>
      <c r="P1825" s="221"/>
      <c r="Q1825" s="221"/>
      <c r="R1825" s="221"/>
      <c r="S1825" s="221"/>
      <c r="T1825" s="221"/>
      <c r="U1825" s="221"/>
      <c r="V1825" s="221"/>
      <c r="W1825" s="221"/>
      <c r="X1825" s="221"/>
      <c r="Y1825" s="221"/>
      <c r="Z1825" s="221"/>
      <c r="AA1825" s="221"/>
      <c r="AB1825" s="237"/>
      <c r="AC1825" s="221"/>
      <c r="AD1825" s="221"/>
      <c r="AE1825" s="221"/>
      <c r="AF1825" s="221"/>
      <c r="AG1825" s="221"/>
      <c r="AH1825" s="221"/>
      <c r="AI1825" s="221"/>
      <c r="AN1825" s="221"/>
      <c r="AP1825" s="218"/>
    </row>
    <row r="1826" spans="1:42">
      <c r="A1826" s="221"/>
      <c r="B1826" s="221"/>
      <c r="C1826" s="221"/>
      <c r="D1826" s="221"/>
      <c r="E1826" s="221"/>
      <c r="F1826" s="221"/>
      <c r="G1826" s="221"/>
      <c r="H1826" s="221"/>
      <c r="I1826" s="221"/>
      <c r="J1826" s="221"/>
      <c r="K1826" s="221"/>
      <c r="L1826" s="221"/>
      <c r="M1826" s="221"/>
      <c r="N1826" s="243"/>
      <c r="O1826" s="221"/>
      <c r="P1826" s="221"/>
      <c r="Q1826" s="221"/>
      <c r="R1826" s="221"/>
      <c r="S1826" s="221"/>
      <c r="T1826" s="221"/>
      <c r="U1826" s="221"/>
      <c r="V1826" s="221"/>
      <c r="W1826" s="221"/>
      <c r="X1826" s="221"/>
      <c r="Y1826" s="221"/>
      <c r="Z1826" s="221"/>
      <c r="AA1826" s="221"/>
      <c r="AB1826" s="237"/>
      <c r="AC1826" s="221"/>
      <c r="AD1826" s="221"/>
      <c r="AE1826" s="221"/>
      <c r="AF1826" s="221"/>
      <c r="AG1826" s="221"/>
      <c r="AH1826" s="221"/>
      <c r="AI1826" s="221"/>
      <c r="AN1826" s="221"/>
      <c r="AP1826" s="218"/>
    </row>
    <row r="1827" spans="1:42">
      <c r="A1827" s="221"/>
      <c r="B1827" s="221"/>
      <c r="C1827" s="221"/>
      <c r="D1827" s="221"/>
      <c r="E1827" s="221"/>
      <c r="F1827" s="221"/>
      <c r="G1827" s="221"/>
      <c r="H1827" s="221"/>
      <c r="I1827" s="221"/>
      <c r="J1827" s="221"/>
      <c r="K1827" s="221"/>
      <c r="L1827" s="221"/>
      <c r="M1827" s="221"/>
      <c r="N1827" s="243"/>
      <c r="O1827" s="221"/>
      <c r="P1827" s="221"/>
      <c r="Q1827" s="221"/>
      <c r="R1827" s="221"/>
      <c r="S1827" s="221"/>
      <c r="T1827" s="221"/>
      <c r="U1827" s="221"/>
      <c r="V1827" s="221"/>
      <c r="W1827" s="221"/>
      <c r="X1827" s="221"/>
      <c r="Y1827" s="221"/>
      <c r="Z1827" s="221"/>
      <c r="AA1827" s="221"/>
      <c r="AB1827" s="237"/>
      <c r="AC1827" s="221"/>
      <c r="AD1827" s="221"/>
      <c r="AE1827" s="221"/>
      <c r="AF1827" s="221"/>
      <c r="AG1827" s="221"/>
      <c r="AH1827" s="221"/>
      <c r="AI1827" s="221"/>
      <c r="AN1827" s="221"/>
      <c r="AP1827" s="218"/>
    </row>
    <row r="1828" spans="1:42">
      <c r="A1828" s="221"/>
      <c r="B1828" s="221"/>
      <c r="C1828" s="221"/>
      <c r="D1828" s="221"/>
      <c r="E1828" s="221"/>
      <c r="F1828" s="221"/>
      <c r="G1828" s="221"/>
      <c r="H1828" s="221"/>
      <c r="I1828" s="221"/>
      <c r="J1828" s="221"/>
      <c r="K1828" s="221"/>
      <c r="L1828" s="221"/>
      <c r="M1828" s="221"/>
      <c r="N1828" s="243"/>
      <c r="O1828" s="221"/>
      <c r="P1828" s="221"/>
      <c r="Q1828" s="221"/>
      <c r="R1828" s="221"/>
      <c r="S1828" s="221"/>
      <c r="T1828" s="221"/>
      <c r="U1828" s="221"/>
      <c r="V1828" s="221"/>
      <c r="W1828" s="221"/>
      <c r="X1828" s="221"/>
      <c r="Y1828" s="221"/>
      <c r="Z1828" s="221"/>
      <c r="AA1828" s="221"/>
      <c r="AB1828" s="237"/>
      <c r="AC1828" s="221"/>
      <c r="AD1828" s="221"/>
      <c r="AE1828" s="221"/>
      <c r="AF1828" s="221"/>
      <c r="AG1828" s="221"/>
      <c r="AH1828" s="221"/>
      <c r="AI1828" s="221"/>
      <c r="AN1828" s="221"/>
      <c r="AP1828" s="218"/>
    </row>
    <row r="1829" spans="1:42">
      <c r="A1829" s="221"/>
      <c r="B1829" s="221"/>
      <c r="C1829" s="221"/>
      <c r="D1829" s="221"/>
      <c r="E1829" s="221"/>
      <c r="F1829" s="221"/>
      <c r="G1829" s="221"/>
      <c r="H1829" s="221"/>
      <c r="I1829" s="221"/>
      <c r="J1829" s="221"/>
      <c r="K1829" s="221"/>
      <c r="L1829" s="221"/>
      <c r="M1829" s="221"/>
      <c r="N1829" s="243"/>
      <c r="O1829" s="221"/>
      <c r="P1829" s="221"/>
      <c r="Q1829" s="221"/>
      <c r="R1829" s="221"/>
      <c r="S1829" s="221"/>
      <c r="T1829" s="221"/>
      <c r="U1829" s="221"/>
      <c r="V1829" s="221"/>
      <c r="W1829" s="221"/>
      <c r="X1829" s="221"/>
      <c r="Y1829" s="221"/>
      <c r="Z1829" s="221"/>
      <c r="AA1829" s="221"/>
      <c r="AB1829" s="237"/>
      <c r="AC1829" s="221"/>
      <c r="AD1829" s="221"/>
      <c r="AE1829" s="221"/>
      <c r="AF1829" s="221"/>
      <c r="AG1829" s="221"/>
      <c r="AH1829" s="221"/>
      <c r="AI1829" s="221"/>
      <c r="AN1829" s="221"/>
      <c r="AP1829" s="218"/>
    </row>
    <row r="1830" spans="1:42">
      <c r="A1830" s="221"/>
      <c r="B1830" s="221"/>
      <c r="C1830" s="221"/>
      <c r="D1830" s="221"/>
      <c r="E1830" s="221"/>
      <c r="F1830" s="221"/>
      <c r="G1830" s="221"/>
      <c r="H1830" s="221"/>
      <c r="I1830" s="221"/>
      <c r="J1830" s="221"/>
      <c r="K1830" s="221"/>
      <c r="L1830" s="221"/>
      <c r="M1830" s="221"/>
      <c r="N1830" s="243"/>
      <c r="O1830" s="221"/>
      <c r="P1830" s="221"/>
      <c r="Q1830" s="221"/>
      <c r="R1830" s="221"/>
      <c r="S1830" s="221"/>
      <c r="T1830" s="221"/>
      <c r="U1830" s="221"/>
      <c r="V1830" s="221"/>
      <c r="W1830" s="221"/>
      <c r="X1830" s="221"/>
      <c r="Y1830" s="221"/>
      <c r="Z1830" s="221"/>
      <c r="AA1830" s="221"/>
      <c r="AB1830" s="237"/>
      <c r="AC1830" s="221"/>
      <c r="AD1830" s="221"/>
      <c r="AE1830" s="221"/>
      <c r="AF1830" s="221"/>
      <c r="AG1830" s="221"/>
      <c r="AH1830" s="221"/>
      <c r="AI1830" s="221"/>
      <c r="AN1830" s="221"/>
      <c r="AP1830" s="218"/>
    </row>
    <row r="1831" spans="1:42">
      <c r="A1831" s="221"/>
      <c r="B1831" s="221"/>
      <c r="C1831" s="221"/>
      <c r="D1831" s="221"/>
      <c r="E1831" s="221"/>
      <c r="F1831" s="221"/>
      <c r="G1831" s="221"/>
      <c r="H1831" s="221"/>
      <c r="I1831" s="221"/>
      <c r="J1831" s="221"/>
      <c r="K1831" s="221"/>
      <c r="L1831" s="221"/>
      <c r="M1831" s="221"/>
      <c r="N1831" s="243"/>
      <c r="O1831" s="221"/>
      <c r="P1831" s="221"/>
      <c r="Q1831" s="221"/>
      <c r="R1831" s="221"/>
      <c r="S1831" s="221"/>
      <c r="T1831" s="221"/>
      <c r="U1831" s="221"/>
      <c r="V1831" s="221"/>
      <c r="W1831" s="221"/>
      <c r="X1831" s="221"/>
      <c r="Y1831" s="221"/>
      <c r="Z1831" s="221"/>
      <c r="AA1831" s="221"/>
      <c r="AB1831" s="237"/>
      <c r="AC1831" s="221"/>
      <c r="AD1831" s="221"/>
      <c r="AE1831" s="221"/>
      <c r="AF1831" s="221"/>
      <c r="AG1831" s="221"/>
      <c r="AH1831" s="221"/>
      <c r="AI1831" s="221"/>
      <c r="AN1831" s="221"/>
      <c r="AP1831" s="218"/>
    </row>
    <row r="1832" spans="1:42">
      <c r="A1832" s="221"/>
      <c r="B1832" s="221"/>
      <c r="C1832" s="221"/>
      <c r="D1832" s="221"/>
      <c r="E1832" s="221"/>
      <c r="F1832" s="221"/>
      <c r="G1832" s="221"/>
      <c r="H1832" s="221"/>
      <c r="I1832" s="221"/>
      <c r="J1832" s="221"/>
      <c r="K1832" s="221"/>
      <c r="L1832" s="221"/>
      <c r="M1832" s="221"/>
      <c r="N1832" s="243"/>
      <c r="O1832" s="221"/>
      <c r="P1832" s="221"/>
      <c r="Q1832" s="221"/>
      <c r="R1832" s="221"/>
      <c r="S1832" s="221"/>
      <c r="T1832" s="221"/>
      <c r="U1832" s="221"/>
      <c r="V1832" s="221"/>
      <c r="W1832" s="221"/>
      <c r="X1832" s="221"/>
      <c r="Y1832" s="221"/>
      <c r="Z1832" s="221"/>
      <c r="AA1832" s="221"/>
      <c r="AB1832" s="237"/>
      <c r="AC1832" s="221"/>
      <c r="AD1832" s="221"/>
      <c r="AE1832" s="221"/>
      <c r="AF1832" s="221"/>
      <c r="AG1832" s="221"/>
      <c r="AH1832" s="221"/>
      <c r="AI1832" s="221"/>
      <c r="AN1832" s="221"/>
      <c r="AP1832" s="218"/>
    </row>
    <row r="1833" spans="1:42">
      <c r="A1833" s="221"/>
      <c r="B1833" s="221"/>
      <c r="C1833" s="221"/>
      <c r="D1833" s="221"/>
      <c r="E1833" s="221"/>
      <c r="F1833" s="221"/>
      <c r="G1833" s="221"/>
      <c r="H1833" s="221"/>
      <c r="I1833" s="221"/>
      <c r="J1833" s="221"/>
      <c r="K1833" s="221"/>
      <c r="L1833" s="221"/>
      <c r="M1833" s="221"/>
      <c r="N1833" s="243"/>
      <c r="O1833" s="221"/>
      <c r="P1833" s="221"/>
      <c r="Q1833" s="221"/>
      <c r="R1833" s="221"/>
      <c r="S1833" s="221"/>
      <c r="T1833" s="221"/>
      <c r="U1833" s="221"/>
      <c r="V1833" s="221"/>
      <c r="W1833" s="221"/>
      <c r="X1833" s="221"/>
      <c r="Y1833" s="221"/>
      <c r="Z1833" s="221"/>
      <c r="AA1833" s="221"/>
      <c r="AB1833" s="237"/>
      <c r="AC1833" s="221"/>
      <c r="AD1833" s="221"/>
      <c r="AE1833" s="221"/>
      <c r="AF1833" s="221"/>
      <c r="AG1833" s="221"/>
      <c r="AH1833" s="221"/>
      <c r="AI1833" s="221"/>
      <c r="AN1833" s="221"/>
      <c r="AP1833" s="218"/>
    </row>
    <row r="1834" spans="1:42">
      <c r="A1834" s="221"/>
      <c r="B1834" s="221"/>
      <c r="C1834" s="221"/>
      <c r="D1834" s="221"/>
      <c r="E1834" s="221"/>
      <c r="F1834" s="221"/>
      <c r="G1834" s="221"/>
      <c r="H1834" s="221"/>
      <c r="I1834" s="221"/>
      <c r="J1834" s="221"/>
      <c r="K1834" s="221"/>
      <c r="L1834" s="221"/>
      <c r="M1834" s="221"/>
      <c r="N1834" s="243"/>
      <c r="O1834" s="221"/>
      <c r="P1834" s="221"/>
      <c r="Q1834" s="221"/>
      <c r="R1834" s="221"/>
      <c r="S1834" s="221"/>
      <c r="T1834" s="221"/>
      <c r="U1834" s="221"/>
      <c r="V1834" s="221"/>
      <c r="W1834" s="221"/>
      <c r="X1834" s="221"/>
      <c r="Y1834" s="221"/>
      <c r="Z1834" s="221"/>
      <c r="AA1834" s="221"/>
      <c r="AB1834" s="237"/>
      <c r="AC1834" s="221"/>
      <c r="AD1834" s="221"/>
      <c r="AE1834" s="221"/>
      <c r="AF1834" s="221"/>
      <c r="AG1834" s="221"/>
      <c r="AH1834" s="221"/>
      <c r="AI1834" s="221"/>
      <c r="AN1834" s="221"/>
      <c r="AP1834" s="218"/>
    </row>
    <row r="1835" spans="1:42">
      <c r="A1835" s="221"/>
      <c r="B1835" s="221"/>
      <c r="C1835" s="221"/>
      <c r="D1835" s="221"/>
      <c r="E1835" s="221"/>
      <c r="F1835" s="221"/>
      <c r="G1835" s="221"/>
      <c r="H1835" s="221"/>
      <c r="I1835" s="221"/>
      <c r="J1835" s="221"/>
      <c r="K1835" s="221"/>
      <c r="L1835" s="221"/>
      <c r="M1835" s="221"/>
      <c r="N1835" s="243"/>
      <c r="O1835" s="221"/>
      <c r="P1835" s="221"/>
      <c r="Q1835" s="221"/>
      <c r="R1835" s="221"/>
      <c r="S1835" s="221"/>
      <c r="T1835" s="221"/>
      <c r="U1835" s="221"/>
      <c r="V1835" s="221"/>
      <c r="W1835" s="221"/>
      <c r="X1835" s="221"/>
      <c r="Y1835" s="221"/>
      <c r="Z1835" s="221"/>
      <c r="AA1835" s="221"/>
      <c r="AB1835" s="237"/>
      <c r="AC1835" s="221"/>
      <c r="AD1835" s="221"/>
      <c r="AE1835" s="221"/>
      <c r="AF1835" s="221"/>
      <c r="AG1835" s="221"/>
      <c r="AH1835" s="221"/>
      <c r="AI1835" s="221"/>
      <c r="AN1835" s="221"/>
      <c r="AP1835" s="218"/>
    </row>
    <row r="1836" spans="1:42">
      <c r="A1836" s="221"/>
      <c r="B1836" s="221"/>
      <c r="C1836" s="221"/>
      <c r="D1836" s="221"/>
      <c r="E1836" s="221"/>
      <c r="F1836" s="221"/>
      <c r="G1836" s="221"/>
      <c r="H1836" s="221"/>
      <c r="I1836" s="221"/>
      <c r="J1836" s="221"/>
      <c r="K1836" s="221"/>
      <c r="L1836" s="221"/>
      <c r="M1836" s="221"/>
      <c r="N1836" s="243"/>
      <c r="O1836" s="221"/>
      <c r="P1836" s="221"/>
      <c r="Q1836" s="221"/>
      <c r="R1836" s="221"/>
      <c r="S1836" s="221"/>
      <c r="T1836" s="221"/>
      <c r="U1836" s="221"/>
      <c r="V1836" s="221"/>
      <c r="W1836" s="221"/>
      <c r="X1836" s="221"/>
      <c r="Y1836" s="221"/>
      <c r="Z1836" s="221"/>
      <c r="AA1836" s="221"/>
      <c r="AB1836" s="237"/>
      <c r="AC1836" s="221"/>
      <c r="AD1836" s="221"/>
      <c r="AE1836" s="221"/>
      <c r="AF1836" s="221"/>
      <c r="AG1836" s="221"/>
      <c r="AH1836" s="221"/>
      <c r="AI1836" s="221"/>
      <c r="AN1836" s="221"/>
      <c r="AP1836" s="218"/>
    </row>
    <row r="1837" spans="1:42">
      <c r="A1837" s="221"/>
      <c r="B1837" s="221"/>
      <c r="C1837" s="221"/>
      <c r="D1837" s="221"/>
      <c r="E1837" s="221"/>
      <c r="F1837" s="221"/>
      <c r="G1837" s="221"/>
      <c r="H1837" s="221"/>
      <c r="I1837" s="221"/>
      <c r="J1837" s="221"/>
      <c r="K1837" s="221"/>
      <c r="L1837" s="221"/>
      <c r="M1837" s="221"/>
      <c r="N1837" s="243"/>
      <c r="O1837" s="221"/>
      <c r="P1837" s="221"/>
      <c r="Q1837" s="221"/>
      <c r="R1837" s="221"/>
      <c r="S1837" s="221"/>
      <c r="T1837" s="221"/>
      <c r="U1837" s="221"/>
      <c r="V1837" s="221"/>
      <c r="W1837" s="221"/>
      <c r="X1837" s="221"/>
      <c r="Y1837" s="221"/>
      <c r="Z1837" s="221"/>
      <c r="AA1837" s="221"/>
      <c r="AB1837" s="237"/>
      <c r="AC1837" s="221"/>
      <c r="AD1837" s="221"/>
      <c r="AE1837" s="221"/>
      <c r="AF1837" s="221"/>
      <c r="AG1837" s="221"/>
      <c r="AH1837" s="221"/>
      <c r="AI1837" s="221"/>
      <c r="AN1837" s="221"/>
      <c r="AP1837" s="218"/>
    </row>
    <row r="1838" spans="1:42">
      <c r="A1838" s="221"/>
      <c r="B1838" s="221"/>
      <c r="C1838" s="221"/>
      <c r="D1838" s="221"/>
      <c r="E1838" s="221"/>
      <c r="F1838" s="221"/>
      <c r="G1838" s="221"/>
      <c r="H1838" s="221"/>
      <c r="I1838" s="221"/>
      <c r="J1838" s="221"/>
      <c r="K1838" s="221"/>
      <c r="L1838" s="221"/>
      <c r="M1838" s="221"/>
      <c r="N1838" s="243"/>
      <c r="O1838" s="221"/>
      <c r="P1838" s="221"/>
      <c r="Q1838" s="221"/>
      <c r="R1838" s="221"/>
      <c r="S1838" s="221"/>
      <c r="T1838" s="221"/>
      <c r="U1838" s="221"/>
      <c r="V1838" s="221"/>
      <c r="W1838" s="221"/>
      <c r="X1838" s="221"/>
      <c r="Y1838" s="221"/>
      <c r="Z1838" s="221"/>
      <c r="AA1838" s="221"/>
      <c r="AB1838" s="237"/>
      <c r="AC1838" s="221"/>
      <c r="AD1838" s="221"/>
      <c r="AE1838" s="221"/>
      <c r="AF1838" s="221"/>
      <c r="AG1838" s="221"/>
      <c r="AH1838" s="221"/>
      <c r="AI1838" s="221"/>
      <c r="AN1838" s="221"/>
      <c r="AP1838" s="218"/>
    </row>
    <row r="1839" spans="1:42">
      <c r="A1839" s="221"/>
      <c r="B1839" s="221"/>
      <c r="C1839" s="221"/>
      <c r="D1839" s="221"/>
      <c r="E1839" s="221"/>
      <c r="F1839" s="221"/>
      <c r="G1839" s="221"/>
      <c r="H1839" s="221"/>
      <c r="I1839" s="221"/>
      <c r="J1839" s="221"/>
      <c r="K1839" s="221"/>
      <c r="L1839" s="221"/>
      <c r="M1839" s="221"/>
      <c r="N1839" s="243"/>
      <c r="O1839" s="221"/>
      <c r="P1839" s="221"/>
      <c r="Q1839" s="221"/>
      <c r="R1839" s="221"/>
      <c r="S1839" s="221"/>
      <c r="T1839" s="221"/>
      <c r="U1839" s="221"/>
      <c r="V1839" s="221"/>
      <c r="W1839" s="221"/>
      <c r="X1839" s="221"/>
      <c r="Y1839" s="221"/>
      <c r="Z1839" s="221"/>
      <c r="AA1839" s="221"/>
      <c r="AB1839" s="237"/>
      <c r="AC1839" s="221"/>
      <c r="AD1839" s="221"/>
      <c r="AE1839" s="221"/>
      <c r="AF1839" s="221"/>
      <c r="AG1839" s="221"/>
      <c r="AH1839" s="221"/>
      <c r="AI1839" s="221"/>
      <c r="AN1839" s="221"/>
      <c r="AP1839" s="218"/>
    </row>
    <row r="1840" spans="1:42">
      <c r="A1840" s="221"/>
      <c r="B1840" s="221"/>
      <c r="C1840" s="221"/>
      <c r="D1840" s="221"/>
      <c r="E1840" s="221"/>
      <c r="F1840" s="221"/>
      <c r="G1840" s="221"/>
      <c r="H1840" s="221"/>
      <c r="I1840" s="221"/>
      <c r="J1840" s="221"/>
      <c r="K1840" s="221"/>
      <c r="L1840" s="221"/>
      <c r="M1840" s="221"/>
      <c r="N1840" s="243"/>
      <c r="O1840" s="221"/>
      <c r="P1840" s="221"/>
      <c r="Q1840" s="221"/>
      <c r="R1840" s="221"/>
      <c r="S1840" s="221"/>
      <c r="T1840" s="221"/>
      <c r="U1840" s="221"/>
      <c r="V1840" s="221"/>
      <c r="W1840" s="221"/>
      <c r="X1840" s="221"/>
      <c r="Y1840" s="221"/>
      <c r="Z1840" s="221"/>
      <c r="AA1840" s="221"/>
      <c r="AB1840" s="237"/>
      <c r="AC1840" s="221"/>
      <c r="AD1840" s="221"/>
      <c r="AE1840" s="221"/>
      <c r="AF1840" s="221"/>
      <c r="AG1840" s="221"/>
      <c r="AH1840" s="221"/>
      <c r="AI1840" s="221"/>
      <c r="AN1840" s="221"/>
      <c r="AP1840" s="218"/>
    </row>
    <row r="1841" spans="1:42">
      <c r="A1841" s="221"/>
      <c r="B1841" s="221"/>
      <c r="C1841" s="221"/>
      <c r="D1841" s="221"/>
      <c r="E1841" s="221"/>
      <c r="F1841" s="221"/>
      <c r="G1841" s="221"/>
      <c r="H1841" s="221"/>
      <c r="I1841" s="221"/>
      <c r="J1841" s="221"/>
      <c r="K1841" s="221"/>
      <c r="L1841" s="221"/>
      <c r="M1841" s="221"/>
      <c r="N1841" s="243"/>
      <c r="O1841" s="221"/>
      <c r="P1841" s="221"/>
      <c r="Q1841" s="221"/>
      <c r="R1841" s="221"/>
      <c r="S1841" s="221"/>
      <c r="T1841" s="221"/>
      <c r="U1841" s="221"/>
      <c r="V1841" s="221"/>
      <c r="W1841" s="221"/>
      <c r="X1841" s="221"/>
      <c r="Y1841" s="221"/>
      <c r="Z1841" s="221"/>
      <c r="AA1841" s="221"/>
      <c r="AB1841" s="237"/>
      <c r="AC1841" s="221"/>
      <c r="AD1841" s="221"/>
      <c r="AE1841" s="221"/>
      <c r="AF1841" s="221"/>
      <c r="AG1841" s="221"/>
      <c r="AH1841" s="221"/>
      <c r="AI1841" s="221"/>
      <c r="AN1841" s="221"/>
      <c r="AP1841" s="218"/>
    </row>
    <row r="1842" spans="1:42">
      <c r="A1842" s="221"/>
      <c r="B1842" s="221"/>
      <c r="C1842" s="221"/>
      <c r="D1842" s="221"/>
      <c r="E1842" s="221"/>
      <c r="F1842" s="221"/>
      <c r="G1842" s="221"/>
      <c r="H1842" s="221"/>
      <c r="I1842" s="221"/>
      <c r="J1842" s="221"/>
      <c r="K1842" s="221"/>
      <c r="L1842" s="221"/>
      <c r="M1842" s="221"/>
      <c r="N1842" s="243"/>
      <c r="O1842" s="221"/>
      <c r="P1842" s="221"/>
      <c r="Q1842" s="221"/>
      <c r="R1842" s="221"/>
      <c r="S1842" s="221"/>
      <c r="T1842" s="221"/>
      <c r="U1842" s="221"/>
      <c r="V1842" s="221"/>
      <c r="W1842" s="221"/>
      <c r="X1842" s="221"/>
      <c r="Y1842" s="221"/>
      <c r="Z1842" s="221"/>
      <c r="AA1842" s="221"/>
      <c r="AB1842" s="237"/>
      <c r="AC1842" s="221"/>
      <c r="AD1842" s="221"/>
      <c r="AE1842" s="221"/>
      <c r="AF1842" s="221"/>
      <c r="AG1842" s="221"/>
      <c r="AH1842" s="221"/>
      <c r="AI1842" s="221"/>
      <c r="AN1842" s="221"/>
      <c r="AP1842" s="218"/>
    </row>
    <row r="1843" spans="1:42">
      <c r="A1843" s="221"/>
      <c r="B1843" s="221"/>
      <c r="C1843" s="221"/>
      <c r="D1843" s="221"/>
      <c r="E1843" s="221"/>
      <c r="F1843" s="221"/>
      <c r="G1843" s="221"/>
      <c r="H1843" s="221"/>
      <c r="I1843" s="221"/>
      <c r="J1843" s="221"/>
      <c r="K1843" s="221"/>
      <c r="L1843" s="221"/>
      <c r="M1843" s="221"/>
      <c r="N1843" s="243"/>
      <c r="O1843" s="221"/>
      <c r="P1843" s="221"/>
      <c r="Q1843" s="221"/>
      <c r="R1843" s="221"/>
      <c r="S1843" s="221"/>
      <c r="T1843" s="221"/>
      <c r="U1843" s="221"/>
      <c r="V1843" s="221"/>
      <c r="W1843" s="221"/>
      <c r="X1843" s="221"/>
      <c r="Y1843" s="221"/>
      <c r="Z1843" s="221"/>
      <c r="AA1843" s="221"/>
      <c r="AB1843" s="237"/>
      <c r="AC1843" s="221"/>
      <c r="AD1843" s="221"/>
      <c r="AE1843" s="221"/>
      <c r="AF1843" s="221"/>
      <c r="AG1843" s="221"/>
      <c r="AH1843" s="221"/>
      <c r="AI1843" s="221"/>
      <c r="AN1843" s="221"/>
      <c r="AP1843" s="218"/>
    </row>
    <row r="1844" spans="1:42">
      <c r="A1844" s="221"/>
      <c r="B1844" s="221"/>
      <c r="C1844" s="221"/>
      <c r="D1844" s="221"/>
      <c r="E1844" s="221"/>
      <c r="F1844" s="221"/>
      <c r="G1844" s="221"/>
      <c r="H1844" s="221"/>
      <c r="I1844" s="221"/>
      <c r="J1844" s="221"/>
      <c r="K1844" s="221"/>
      <c r="L1844" s="221"/>
      <c r="M1844" s="221"/>
      <c r="N1844" s="243"/>
      <c r="O1844" s="221"/>
      <c r="P1844" s="221"/>
      <c r="Q1844" s="221"/>
      <c r="R1844" s="221"/>
      <c r="S1844" s="221"/>
      <c r="T1844" s="221"/>
      <c r="U1844" s="221"/>
      <c r="V1844" s="221"/>
      <c r="W1844" s="221"/>
      <c r="X1844" s="221"/>
      <c r="Y1844" s="221"/>
      <c r="Z1844" s="221"/>
      <c r="AA1844" s="221"/>
      <c r="AB1844" s="237"/>
      <c r="AC1844" s="221"/>
      <c r="AD1844" s="221"/>
      <c r="AE1844" s="221"/>
      <c r="AF1844" s="221"/>
      <c r="AG1844" s="221"/>
      <c r="AH1844" s="221"/>
      <c r="AI1844" s="221"/>
      <c r="AN1844" s="221"/>
      <c r="AP1844" s="218"/>
    </row>
    <row r="1845" spans="1:42">
      <c r="A1845" s="221"/>
      <c r="B1845" s="221"/>
      <c r="C1845" s="221"/>
      <c r="D1845" s="221"/>
      <c r="E1845" s="221"/>
      <c r="F1845" s="221"/>
      <c r="G1845" s="221"/>
      <c r="H1845" s="221"/>
      <c r="I1845" s="221"/>
      <c r="J1845" s="221"/>
      <c r="K1845" s="221"/>
      <c r="L1845" s="221"/>
      <c r="M1845" s="221"/>
      <c r="N1845" s="243"/>
      <c r="O1845" s="221"/>
      <c r="P1845" s="221"/>
      <c r="Q1845" s="221"/>
      <c r="R1845" s="221"/>
      <c r="S1845" s="221"/>
      <c r="T1845" s="221"/>
      <c r="U1845" s="221"/>
      <c r="V1845" s="221"/>
      <c r="W1845" s="221"/>
      <c r="X1845" s="221"/>
      <c r="Y1845" s="221"/>
      <c r="Z1845" s="221"/>
      <c r="AA1845" s="221"/>
      <c r="AB1845" s="237"/>
      <c r="AC1845" s="221"/>
      <c r="AD1845" s="221"/>
      <c r="AE1845" s="221"/>
      <c r="AF1845" s="221"/>
      <c r="AG1845" s="221"/>
      <c r="AH1845" s="221"/>
      <c r="AI1845" s="221"/>
      <c r="AN1845" s="221"/>
      <c r="AP1845" s="218"/>
    </row>
    <row r="1846" spans="1:42">
      <c r="A1846" s="221"/>
      <c r="B1846" s="221"/>
      <c r="C1846" s="221"/>
      <c r="D1846" s="221"/>
      <c r="E1846" s="221"/>
      <c r="F1846" s="221"/>
      <c r="G1846" s="221"/>
      <c r="H1846" s="221"/>
      <c r="I1846" s="221"/>
      <c r="J1846" s="221"/>
      <c r="K1846" s="221"/>
      <c r="L1846" s="221"/>
      <c r="M1846" s="221"/>
      <c r="N1846" s="243"/>
      <c r="O1846" s="221"/>
      <c r="P1846" s="221"/>
      <c r="Q1846" s="221"/>
      <c r="R1846" s="221"/>
      <c r="S1846" s="221"/>
      <c r="T1846" s="221"/>
      <c r="U1846" s="221"/>
      <c r="V1846" s="221"/>
      <c r="W1846" s="221"/>
      <c r="X1846" s="221"/>
      <c r="Y1846" s="221"/>
      <c r="Z1846" s="221"/>
      <c r="AA1846" s="221"/>
      <c r="AB1846" s="237"/>
      <c r="AC1846" s="221"/>
      <c r="AD1846" s="221"/>
      <c r="AE1846" s="221"/>
      <c r="AF1846" s="221"/>
      <c r="AG1846" s="221"/>
      <c r="AH1846" s="221"/>
      <c r="AI1846" s="221"/>
      <c r="AN1846" s="221"/>
      <c r="AP1846" s="218"/>
    </row>
    <row r="1847" spans="1:42">
      <c r="A1847" s="221"/>
      <c r="B1847" s="221"/>
      <c r="C1847" s="221"/>
      <c r="D1847" s="221"/>
      <c r="E1847" s="221"/>
      <c r="F1847" s="221"/>
      <c r="G1847" s="221"/>
      <c r="H1847" s="221"/>
      <c r="I1847" s="221"/>
      <c r="J1847" s="221"/>
      <c r="K1847" s="221"/>
      <c r="L1847" s="221"/>
      <c r="M1847" s="221"/>
      <c r="N1847" s="243"/>
      <c r="O1847" s="221"/>
      <c r="P1847" s="221"/>
      <c r="Q1847" s="221"/>
      <c r="R1847" s="221"/>
      <c r="S1847" s="221"/>
      <c r="T1847" s="221"/>
      <c r="U1847" s="221"/>
      <c r="V1847" s="221"/>
      <c r="W1847" s="221"/>
      <c r="X1847" s="221"/>
      <c r="Y1847" s="221"/>
      <c r="Z1847" s="221"/>
      <c r="AA1847" s="221"/>
      <c r="AB1847" s="237"/>
      <c r="AC1847" s="221"/>
      <c r="AD1847" s="221"/>
      <c r="AE1847" s="221"/>
      <c r="AF1847" s="221"/>
      <c r="AG1847" s="221"/>
      <c r="AH1847" s="221"/>
      <c r="AI1847" s="221"/>
      <c r="AN1847" s="221"/>
      <c r="AP1847" s="218"/>
    </row>
    <row r="1848" spans="1:42">
      <c r="A1848" s="221"/>
      <c r="B1848" s="221"/>
      <c r="C1848" s="221"/>
      <c r="D1848" s="221"/>
      <c r="E1848" s="221"/>
      <c r="F1848" s="221"/>
      <c r="G1848" s="221"/>
      <c r="H1848" s="221"/>
      <c r="I1848" s="221"/>
      <c r="J1848" s="221"/>
      <c r="K1848" s="221"/>
      <c r="L1848" s="221"/>
      <c r="M1848" s="221"/>
      <c r="N1848" s="243"/>
      <c r="O1848" s="221"/>
      <c r="P1848" s="221"/>
      <c r="Q1848" s="221"/>
      <c r="R1848" s="221"/>
      <c r="S1848" s="221"/>
      <c r="T1848" s="221"/>
      <c r="U1848" s="221"/>
      <c r="V1848" s="221"/>
      <c r="W1848" s="221"/>
      <c r="X1848" s="221"/>
      <c r="Y1848" s="221"/>
      <c r="Z1848" s="221"/>
      <c r="AA1848" s="221"/>
      <c r="AB1848" s="237"/>
      <c r="AC1848" s="221"/>
      <c r="AD1848" s="221"/>
      <c r="AE1848" s="221"/>
      <c r="AF1848" s="221"/>
      <c r="AG1848" s="221"/>
      <c r="AH1848" s="221"/>
      <c r="AI1848" s="221"/>
      <c r="AN1848" s="221"/>
      <c r="AP1848" s="218"/>
    </row>
    <row r="1849" spans="1:42">
      <c r="A1849" s="221"/>
      <c r="B1849" s="221"/>
      <c r="C1849" s="221"/>
      <c r="D1849" s="221"/>
      <c r="E1849" s="221"/>
      <c r="F1849" s="221"/>
      <c r="G1849" s="221"/>
      <c r="H1849" s="221"/>
      <c r="I1849" s="221"/>
      <c r="J1849" s="221"/>
      <c r="K1849" s="221"/>
      <c r="L1849" s="221"/>
      <c r="M1849" s="221"/>
      <c r="N1849" s="243"/>
      <c r="O1849" s="221"/>
      <c r="P1849" s="221"/>
      <c r="Q1849" s="221"/>
      <c r="R1849" s="221"/>
      <c r="S1849" s="221"/>
      <c r="T1849" s="221"/>
      <c r="U1849" s="221"/>
      <c r="V1849" s="221"/>
      <c r="W1849" s="221"/>
      <c r="X1849" s="221"/>
      <c r="Y1849" s="221"/>
      <c r="Z1849" s="221"/>
      <c r="AA1849" s="221"/>
      <c r="AB1849" s="237"/>
      <c r="AC1849" s="221"/>
      <c r="AD1849" s="221"/>
      <c r="AE1849" s="221"/>
      <c r="AF1849" s="221"/>
      <c r="AG1849" s="221"/>
      <c r="AH1849" s="221"/>
      <c r="AI1849" s="221"/>
      <c r="AN1849" s="221"/>
      <c r="AP1849" s="218"/>
    </row>
    <row r="1850" spans="1:42">
      <c r="A1850" s="221"/>
      <c r="B1850" s="221"/>
      <c r="C1850" s="221"/>
      <c r="D1850" s="221"/>
      <c r="E1850" s="221"/>
      <c r="F1850" s="221"/>
      <c r="G1850" s="221"/>
      <c r="H1850" s="221"/>
      <c r="I1850" s="221"/>
      <c r="J1850" s="221"/>
      <c r="K1850" s="221"/>
      <c r="L1850" s="221"/>
      <c r="M1850" s="221"/>
      <c r="N1850" s="243"/>
      <c r="O1850" s="221"/>
      <c r="P1850" s="221"/>
      <c r="Q1850" s="221"/>
      <c r="R1850" s="221"/>
      <c r="S1850" s="221"/>
      <c r="T1850" s="221"/>
      <c r="U1850" s="221"/>
      <c r="V1850" s="221"/>
      <c r="W1850" s="221"/>
      <c r="X1850" s="221"/>
      <c r="Y1850" s="221"/>
      <c r="Z1850" s="221"/>
      <c r="AA1850" s="221"/>
      <c r="AB1850" s="237"/>
      <c r="AC1850" s="221"/>
      <c r="AD1850" s="221"/>
      <c r="AE1850" s="221"/>
      <c r="AF1850" s="221"/>
      <c r="AG1850" s="221"/>
      <c r="AH1850" s="221"/>
      <c r="AI1850" s="221"/>
      <c r="AN1850" s="221"/>
      <c r="AP1850" s="218"/>
    </row>
    <row r="1851" spans="1:42">
      <c r="A1851" s="221"/>
      <c r="B1851" s="221"/>
      <c r="C1851" s="221"/>
      <c r="D1851" s="221"/>
      <c r="E1851" s="221"/>
      <c r="F1851" s="221"/>
      <c r="G1851" s="221"/>
      <c r="H1851" s="221"/>
      <c r="I1851" s="221"/>
      <c r="J1851" s="221"/>
      <c r="K1851" s="221"/>
      <c r="L1851" s="221"/>
      <c r="M1851" s="221"/>
      <c r="N1851" s="243"/>
      <c r="O1851" s="221"/>
      <c r="P1851" s="221"/>
      <c r="Q1851" s="221"/>
      <c r="R1851" s="221"/>
      <c r="S1851" s="221"/>
      <c r="T1851" s="221"/>
      <c r="U1851" s="221"/>
      <c r="V1851" s="221"/>
      <c r="W1851" s="221"/>
      <c r="X1851" s="221"/>
      <c r="Y1851" s="221"/>
      <c r="Z1851" s="221"/>
      <c r="AA1851" s="221"/>
      <c r="AB1851" s="237"/>
      <c r="AC1851" s="221"/>
      <c r="AD1851" s="221"/>
      <c r="AE1851" s="221"/>
      <c r="AF1851" s="221"/>
      <c r="AG1851" s="221"/>
      <c r="AH1851" s="221"/>
      <c r="AI1851" s="221"/>
      <c r="AN1851" s="221"/>
      <c r="AP1851" s="218"/>
    </row>
    <row r="1852" spans="1:42">
      <c r="A1852" s="221"/>
      <c r="B1852" s="221"/>
      <c r="C1852" s="221"/>
      <c r="D1852" s="221"/>
      <c r="E1852" s="221"/>
      <c r="F1852" s="221"/>
      <c r="G1852" s="221"/>
      <c r="H1852" s="221"/>
      <c r="I1852" s="221"/>
      <c r="J1852" s="221"/>
      <c r="K1852" s="221"/>
      <c r="L1852" s="221"/>
      <c r="M1852" s="221"/>
      <c r="N1852" s="243"/>
      <c r="O1852" s="221"/>
      <c r="P1852" s="221"/>
      <c r="Q1852" s="221"/>
      <c r="R1852" s="221"/>
      <c r="S1852" s="221"/>
      <c r="T1852" s="221"/>
      <c r="U1852" s="221"/>
      <c r="V1852" s="221"/>
      <c r="W1852" s="221"/>
      <c r="X1852" s="221"/>
      <c r="Y1852" s="221"/>
      <c r="Z1852" s="221"/>
      <c r="AA1852" s="221"/>
      <c r="AB1852" s="237"/>
      <c r="AC1852" s="221"/>
      <c r="AD1852" s="221"/>
      <c r="AE1852" s="221"/>
      <c r="AF1852" s="221"/>
      <c r="AG1852" s="221"/>
      <c r="AH1852" s="221"/>
      <c r="AI1852" s="221"/>
      <c r="AN1852" s="221"/>
      <c r="AP1852" s="218"/>
    </row>
    <row r="1853" spans="1:42">
      <c r="A1853" s="221"/>
      <c r="B1853" s="221"/>
      <c r="C1853" s="221"/>
      <c r="D1853" s="221"/>
      <c r="E1853" s="221"/>
      <c r="F1853" s="221"/>
      <c r="G1853" s="221"/>
      <c r="H1853" s="221"/>
      <c r="I1853" s="221"/>
      <c r="J1853" s="221"/>
      <c r="K1853" s="221"/>
      <c r="L1853" s="221"/>
      <c r="M1853" s="221"/>
      <c r="N1853" s="243"/>
      <c r="O1853" s="221"/>
      <c r="P1853" s="221"/>
      <c r="Q1853" s="221"/>
      <c r="R1853" s="221"/>
      <c r="S1853" s="221"/>
      <c r="T1853" s="221"/>
      <c r="U1853" s="221"/>
      <c r="V1853" s="221"/>
      <c r="W1853" s="221"/>
      <c r="X1853" s="221"/>
      <c r="Y1853" s="221"/>
      <c r="Z1853" s="221"/>
      <c r="AA1853" s="221"/>
      <c r="AB1853" s="237"/>
      <c r="AC1853" s="221"/>
      <c r="AD1853" s="221"/>
      <c r="AE1853" s="221"/>
      <c r="AF1853" s="221"/>
      <c r="AG1853" s="221"/>
      <c r="AH1853" s="221"/>
      <c r="AI1853" s="221"/>
      <c r="AN1853" s="221"/>
      <c r="AP1853" s="218"/>
    </row>
    <row r="1854" spans="1:42">
      <c r="A1854" s="221"/>
      <c r="B1854" s="221"/>
      <c r="C1854" s="221"/>
      <c r="D1854" s="221"/>
      <c r="E1854" s="221"/>
      <c r="F1854" s="221"/>
      <c r="G1854" s="221"/>
      <c r="H1854" s="221"/>
      <c r="I1854" s="221"/>
      <c r="J1854" s="221"/>
      <c r="K1854" s="221"/>
      <c r="L1854" s="221"/>
      <c r="M1854" s="221"/>
      <c r="N1854" s="243"/>
      <c r="O1854" s="221"/>
      <c r="P1854" s="221"/>
      <c r="Q1854" s="221"/>
      <c r="R1854" s="221"/>
      <c r="S1854" s="221"/>
      <c r="T1854" s="221"/>
      <c r="U1854" s="221"/>
      <c r="V1854" s="221"/>
      <c r="W1854" s="221"/>
      <c r="X1854" s="221"/>
      <c r="Y1854" s="221"/>
      <c r="Z1854" s="221"/>
      <c r="AA1854" s="221"/>
      <c r="AB1854" s="237"/>
      <c r="AC1854" s="221"/>
      <c r="AD1854" s="221"/>
      <c r="AE1854" s="221"/>
      <c r="AF1854" s="221"/>
      <c r="AG1854" s="221"/>
      <c r="AH1854" s="221"/>
      <c r="AI1854" s="221"/>
      <c r="AN1854" s="221"/>
      <c r="AP1854" s="218"/>
    </row>
    <row r="1855" spans="1:42">
      <c r="A1855" s="221"/>
      <c r="B1855" s="221"/>
      <c r="C1855" s="221"/>
      <c r="D1855" s="221"/>
      <c r="E1855" s="221"/>
      <c r="F1855" s="221"/>
      <c r="G1855" s="221"/>
      <c r="H1855" s="221"/>
      <c r="I1855" s="221"/>
      <c r="J1855" s="221"/>
      <c r="K1855" s="221"/>
      <c r="L1855" s="221"/>
      <c r="M1855" s="221"/>
      <c r="N1855" s="243"/>
      <c r="O1855" s="221"/>
      <c r="P1855" s="221"/>
      <c r="Q1855" s="221"/>
      <c r="R1855" s="221"/>
      <c r="S1855" s="221"/>
      <c r="T1855" s="221"/>
      <c r="U1855" s="221"/>
      <c r="V1855" s="221"/>
      <c r="W1855" s="221"/>
      <c r="X1855" s="221"/>
      <c r="Y1855" s="221"/>
      <c r="Z1855" s="221"/>
      <c r="AA1855" s="221"/>
      <c r="AB1855" s="237"/>
      <c r="AC1855" s="221"/>
      <c r="AD1855" s="221"/>
      <c r="AE1855" s="221"/>
      <c r="AF1855" s="221"/>
      <c r="AG1855" s="221"/>
      <c r="AH1855" s="221"/>
      <c r="AI1855" s="221"/>
      <c r="AN1855" s="221"/>
      <c r="AP1855" s="218"/>
    </row>
    <row r="1856" spans="1:42">
      <c r="A1856" s="221"/>
      <c r="B1856" s="221"/>
      <c r="C1856" s="221"/>
      <c r="D1856" s="221"/>
      <c r="E1856" s="221"/>
      <c r="F1856" s="221"/>
      <c r="G1856" s="221"/>
      <c r="H1856" s="221"/>
      <c r="I1856" s="221"/>
      <c r="J1856" s="221"/>
      <c r="K1856" s="221"/>
      <c r="L1856" s="221"/>
      <c r="M1856" s="221"/>
      <c r="N1856" s="243"/>
      <c r="O1856" s="221"/>
      <c r="P1856" s="221"/>
      <c r="Q1856" s="221"/>
      <c r="R1856" s="221"/>
      <c r="S1856" s="221"/>
      <c r="T1856" s="221"/>
      <c r="U1856" s="221"/>
      <c r="V1856" s="221"/>
      <c r="W1856" s="221"/>
      <c r="X1856" s="221"/>
      <c r="Y1856" s="221"/>
      <c r="Z1856" s="221"/>
      <c r="AA1856" s="221"/>
      <c r="AB1856" s="237"/>
      <c r="AC1856" s="221"/>
      <c r="AD1856" s="221"/>
      <c r="AE1856" s="221"/>
      <c r="AF1856" s="221"/>
      <c r="AG1856" s="221"/>
      <c r="AH1856" s="221"/>
      <c r="AI1856" s="221"/>
      <c r="AN1856" s="221"/>
      <c r="AP1856" s="218"/>
    </row>
    <row r="1857" spans="1:42">
      <c r="A1857" s="221"/>
      <c r="B1857" s="221"/>
      <c r="C1857" s="221"/>
      <c r="D1857" s="221"/>
      <c r="E1857" s="221"/>
      <c r="F1857" s="221"/>
      <c r="G1857" s="221"/>
      <c r="H1857" s="221"/>
      <c r="I1857" s="221"/>
      <c r="J1857" s="221"/>
      <c r="K1857" s="221"/>
      <c r="L1857" s="221"/>
      <c r="M1857" s="221"/>
      <c r="N1857" s="243"/>
      <c r="O1857" s="221"/>
      <c r="P1857" s="221"/>
      <c r="Q1857" s="221"/>
      <c r="R1857" s="221"/>
      <c r="S1857" s="221"/>
      <c r="T1857" s="221"/>
      <c r="U1857" s="221"/>
      <c r="V1857" s="221"/>
      <c r="W1857" s="221"/>
      <c r="X1857" s="221"/>
      <c r="Y1857" s="221"/>
      <c r="Z1857" s="221"/>
      <c r="AA1857" s="221"/>
      <c r="AB1857" s="237"/>
      <c r="AC1857" s="221"/>
      <c r="AD1857" s="221"/>
      <c r="AE1857" s="221"/>
      <c r="AF1857" s="221"/>
      <c r="AG1857" s="221"/>
      <c r="AH1857" s="221"/>
      <c r="AI1857" s="221"/>
      <c r="AN1857" s="221"/>
      <c r="AP1857" s="218"/>
    </row>
    <row r="1858" spans="1:42">
      <c r="A1858" s="221"/>
      <c r="B1858" s="221"/>
      <c r="C1858" s="221"/>
      <c r="D1858" s="221"/>
      <c r="E1858" s="221"/>
      <c r="F1858" s="221"/>
      <c r="G1858" s="221"/>
      <c r="H1858" s="221"/>
      <c r="I1858" s="221"/>
      <c r="J1858" s="221"/>
      <c r="K1858" s="221"/>
      <c r="L1858" s="221"/>
      <c r="M1858" s="221"/>
      <c r="N1858" s="243"/>
      <c r="O1858" s="221"/>
      <c r="P1858" s="221"/>
      <c r="Q1858" s="221"/>
      <c r="R1858" s="221"/>
      <c r="S1858" s="221"/>
      <c r="T1858" s="221"/>
      <c r="U1858" s="221"/>
      <c r="V1858" s="221"/>
      <c r="W1858" s="221"/>
      <c r="X1858" s="221"/>
      <c r="Y1858" s="221"/>
      <c r="Z1858" s="221"/>
      <c r="AA1858" s="221"/>
      <c r="AB1858" s="237"/>
      <c r="AC1858" s="221"/>
      <c r="AD1858" s="221"/>
      <c r="AE1858" s="221"/>
      <c r="AF1858" s="221"/>
      <c r="AG1858" s="221"/>
      <c r="AH1858" s="221"/>
      <c r="AI1858" s="221"/>
      <c r="AN1858" s="221"/>
      <c r="AP1858" s="218"/>
    </row>
    <row r="1859" spans="1:42">
      <c r="A1859" s="221"/>
      <c r="B1859" s="221"/>
      <c r="C1859" s="221"/>
      <c r="D1859" s="221"/>
      <c r="E1859" s="221"/>
      <c r="F1859" s="221"/>
      <c r="G1859" s="221"/>
      <c r="H1859" s="221"/>
      <c r="I1859" s="221"/>
      <c r="J1859" s="221"/>
      <c r="K1859" s="221"/>
      <c r="L1859" s="221"/>
      <c r="M1859" s="221"/>
      <c r="N1859" s="243"/>
      <c r="O1859" s="221"/>
      <c r="P1859" s="221"/>
      <c r="Q1859" s="221"/>
      <c r="R1859" s="221"/>
      <c r="S1859" s="221"/>
      <c r="T1859" s="221"/>
      <c r="U1859" s="221"/>
      <c r="V1859" s="221"/>
      <c r="W1859" s="221"/>
      <c r="X1859" s="221"/>
      <c r="Y1859" s="221"/>
      <c r="Z1859" s="221"/>
      <c r="AA1859" s="221"/>
      <c r="AB1859" s="237"/>
      <c r="AC1859" s="221"/>
      <c r="AD1859" s="221"/>
      <c r="AE1859" s="221"/>
      <c r="AF1859" s="221"/>
      <c r="AG1859" s="221"/>
      <c r="AH1859" s="221"/>
      <c r="AI1859" s="221"/>
      <c r="AN1859" s="221"/>
      <c r="AP1859" s="218"/>
    </row>
    <row r="1860" spans="1:42">
      <c r="A1860" s="221"/>
      <c r="B1860" s="221"/>
      <c r="C1860" s="221"/>
      <c r="D1860" s="221"/>
      <c r="E1860" s="221"/>
      <c r="F1860" s="221"/>
      <c r="G1860" s="221"/>
      <c r="H1860" s="221"/>
      <c r="I1860" s="221"/>
      <c r="J1860" s="221"/>
      <c r="K1860" s="221"/>
      <c r="L1860" s="221"/>
      <c r="M1860" s="221"/>
      <c r="N1860" s="243"/>
      <c r="O1860" s="221"/>
      <c r="P1860" s="221"/>
      <c r="Q1860" s="221"/>
      <c r="R1860" s="221"/>
      <c r="S1860" s="221"/>
      <c r="T1860" s="221"/>
      <c r="U1860" s="221"/>
      <c r="V1860" s="221"/>
      <c r="W1860" s="221"/>
      <c r="X1860" s="221"/>
      <c r="Y1860" s="221"/>
      <c r="Z1860" s="221"/>
      <c r="AA1860" s="221"/>
      <c r="AB1860" s="237"/>
      <c r="AC1860" s="221"/>
      <c r="AD1860" s="221"/>
      <c r="AE1860" s="221"/>
      <c r="AF1860" s="221"/>
      <c r="AG1860" s="221"/>
      <c r="AH1860" s="221"/>
      <c r="AI1860" s="221"/>
      <c r="AN1860" s="221"/>
      <c r="AP1860" s="218"/>
    </row>
    <row r="1861" spans="1:42">
      <c r="A1861" s="221"/>
      <c r="B1861" s="221"/>
      <c r="C1861" s="221"/>
      <c r="D1861" s="221"/>
      <c r="E1861" s="221"/>
      <c r="F1861" s="221"/>
      <c r="G1861" s="221"/>
      <c r="H1861" s="221"/>
      <c r="I1861" s="221"/>
      <c r="J1861" s="221"/>
      <c r="K1861" s="221"/>
      <c r="L1861" s="221"/>
      <c r="M1861" s="221"/>
      <c r="N1861" s="243"/>
      <c r="O1861" s="221"/>
      <c r="P1861" s="221"/>
      <c r="Q1861" s="221"/>
      <c r="R1861" s="221"/>
      <c r="S1861" s="221"/>
      <c r="T1861" s="221"/>
      <c r="U1861" s="221"/>
      <c r="V1861" s="221"/>
      <c r="W1861" s="221"/>
      <c r="X1861" s="221"/>
      <c r="Y1861" s="221"/>
      <c r="Z1861" s="221"/>
      <c r="AA1861" s="221"/>
      <c r="AB1861" s="237"/>
      <c r="AC1861" s="221"/>
      <c r="AD1861" s="221"/>
      <c r="AE1861" s="221"/>
      <c r="AF1861" s="221"/>
      <c r="AG1861" s="221"/>
      <c r="AH1861" s="221"/>
      <c r="AI1861" s="221"/>
      <c r="AN1861" s="221"/>
      <c r="AP1861" s="218"/>
    </row>
    <row r="1862" spans="1:42">
      <c r="A1862" s="221"/>
      <c r="B1862" s="221"/>
      <c r="C1862" s="221"/>
      <c r="D1862" s="221"/>
      <c r="E1862" s="221"/>
      <c r="F1862" s="221"/>
      <c r="G1862" s="221"/>
      <c r="H1862" s="221"/>
      <c r="I1862" s="221"/>
      <c r="J1862" s="221"/>
      <c r="K1862" s="221"/>
      <c r="L1862" s="221"/>
      <c r="M1862" s="221"/>
      <c r="N1862" s="243"/>
      <c r="O1862" s="221"/>
      <c r="P1862" s="221"/>
      <c r="Q1862" s="221"/>
      <c r="R1862" s="221"/>
      <c r="S1862" s="221"/>
      <c r="T1862" s="221"/>
      <c r="U1862" s="221"/>
      <c r="V1862" s="221"/>
      <c r="W1862" s="221"/>
      <c r="X1862" s="221"/>
      <c r="Y1862" s="221"/>
      <c r="Z1862" s="221"/>
      <c r="AA1862" s="221"/>
      <c r="AB1862" s="237"/>
      <c r="AC1862" s="221"/>
      <c r="AD1862" s="221"/>
      <c r="AE1862" s="221"/>
      <c r="AF1862" s="221"/>
      <c r="AG1862" s="221"/>
      <c r="AH1862" s="221"/>
      <c r="AI1862" s="221"/>
      <c r="AN1862" s="221"/>
      <c r="AP1862" s="218"/>
    </row>
    <row r="1863" spans="1:42">
      <c r="A1863" s="221"/>
      <c r="B1863" s="221"/>
      <c r="C1863" s="221"/>
      <c r="D1863" s="221"/>
      <c r="E1863" s="221"/>
      <c r="F1863" s="221"/>
      <c r="G1863" s="221"/>
      <c r="H1863" s="221"/>
      <c r="I1863" s="221"/>
      <c r="J1863" s="221"/>
      <c r="K1863" s="221"/>
      <c r="L1863" s="221"/>
      <c r="M1863" s="221"/>
      <c r="N1863" s="243"/>
      <c r="O1863" s="221"/>
      <c r="P1863" s="221"/>
      <c r="Q1863" s="221"/>
      <c r="R1863" s="221"/>
      <c r="S1863" s="221"/>
      <c r="T1863" s="221"/>
      <c r="U1863" s="221"/>
      <c r="V1863" s="221"/>
      <c r="W1863" s="221"/>
      <c r="X1863" s="221"/>
      <c r="Y1863" s="221"/>
      <c r="Z1863" s="221"/>
      <c r="AA1863" s="221"/>
      <c r="AB1863" s="237"/>
      <c r="AC1863" s="221"/>
      <c r="AD1863" s="221"/>
      <c r="AE1863" s="221"/>
      <c r="AF1863" s="221"/>
      <c r="AG1863" s="221"/>
      <c r="AH1863" s="221"/>
      <c r="AI1863" s="221"/>
      <c r="AN1863" s="221"/>
      <c r="AP1863" s="218"/>
    </row>
    <row r="1864" spans="1:42">
      <c r="A1864" s="221"/>
      <c r="B1864" s="221"/>
      <c r="C1864" s="221"/>
      <c r="D1864" s="221"/>
      <c r="E1864" s="221"/>
      <c r="F1864" s="221"/>
      <c r="G1864" s="221"/>
      <c r="H1864" s="221"/>
      <c r="I1864" s="221"/>
      <c r="J1864" s="221"/>
      <c r="K1864" s="221"/>
      <c r="L1864" s="221"/>
      <c r="M1864" s="221"/>
      <c r="N1864" s="243"/>
      <c r="O1864" s="221"/>
      <c r="P1864" s="221"/>
      <c r="Q1864" s="221"/>
      <c r="R1864" s="221"/>
      <c r="S1864" s="221"/>
      <c r="T1864" s="221"/>
      <c r="U1864" s="221"/>
      <c r="V1864" s="221"/>
      <c r="W1864" s="221"/>
      <c r="X1864" s="221"/>
      <c r="Y1864" s="221"/>
      <c r="Z1864" s="221"/>
      <c r="AA1864" s="221"/>
      <c r="AB1864" s="237"/>
      <c r="AC1864" s="221"/>
      <c r="AD1864" s="221"/>
      <c r="AE1864" s="221"/>
      <c r="AF1864" s="221"/>
      <c r="AG1864" s="221"/>
      <c r="AH1864" s="221"/>
      <c r="AI1864" s="221"/>
      <c r="AN1864" s="221"/>
      <c r="AP1864" s="218"/>
    </row>
    <row r="1865" spans="1:42">
      <c r="A1865" s="221"/>
      <c r="B1865" s="221"/>
      <c r="C1865" s="221"/>
      <c r="D1865" s="221"/>
      <c r="E1865" s="221"/>
      <c r="F1865" s="221"/>
      <c r="G1865" s="221"/>
      <c r="H1865" s="221"/>
      <c r="I1865" s="221"/>
      <c r="J1865" s="221"/>
      <c r="K1865" s="221"/>
      <c r="L1865" s="221"/>
      <c r="M1865" s="221"/>
      <c r="N1865" s="243"/>
      <c r="O1865" s="221"/>
      <c r="P1865" s="221"/>
      <c r="Q1865" s="221"/>
      <c r="R1865" s="221"/>
      <c r="S1865" s="221"/>
      <c r="T1865" s="221"/>
      <c r="U1865" s="221"/>
      <c r="V1865" s="221"/>
      <c r="W1865" s="221"/>
      <c r="X1865" s="221"/>
      <c r="Y1865" s="221"/>
      <c r="Z1865" s="221"/>
      <c r="AA1865" s="221"/>
      <c r="AB1865" s="237"/>
      <c r="AC1865" s="221"/>
      <c r="AD1865" s="221"/>
      <c r="AE1865" s="221"/>
      <c r="AF1865" s="221"/>
      <c r="AG1865" s="221"/>
      <c r="AH1865" s="221"/>
      <c r="AI1865" s="221"/>
      <c r="AN1865" s="221"/>
      <c r="AP1865" s="218"/>
    </row>
    <row r="1866" spans="1:42">
      <c r="A1866" s="221"/>
      <c r="B1866" s="221"/>
      <c r="C1866" s="221"/>
      <c r="D1866" s="221"/>
      <c r="E1866" s="221"/>
      <c r="F1866" s="221"/>
      <c r="G1866" s="221"/>
      <c r="H1866" s="221"/>
      <c r="I1866" s="221"/>
      <c r="J1866" s="221"/>
      <c r="K1866" s="221"/>
      <c r="L1866" s="221"/>
      <c r="M1866" s="221"/>
      <c r="N1866" s="243"/>
      <c r="O1866" s="221"/>
      <c r="P1866" s="221"/>
      <c r="Q1866" s="221"/>
      <c r="R1866" s="221"/>
      <c r="S1866" s="221"/>
      <c r="T1866" s="221"/>
      <c r="U1866" s="221"/>
      <c r="V1866" s="221"/>
      <c r="W1866" s="221"/>
      <c r="X1866" s="221"/>
      <c r="Y1866" s="221"/>
      <c r="Z1866" s="221"/>
      <c r="AA1866" s="221"/>
      <c r="AB1866" s="237"/>
      <c r="AC1866" s="221"/>
      <c r="AD1866" s="221"/>
      <c r="AE1866" s="221"/>
      <c r="AF1866" s="221"/>
      <c r="AG1866" s="221"/>
      <c r="AH1866" s="221"/>
      <c r="AI1866" s="221"/>
      <c r="AN1866" s="221"/>
      <c r="AP1866" s="218"/>
    </row>
    <row r="1867" spans="1:42">
      <c r="A1867" s="221"/>
      <c r="B1867" s="221"/>
      <c r="C1867" s="221"/>
      <c r="D1867" s="221"/>
      <c r="E1867" s="221"/>
      <c r="F1867" s="221"/>
      <c r="G1867" s="221"/>
      <c r="H1867" s="221"/>
      <c r="I1867" s="221"/>
      <c r="J1867" s="221"/>
      <c r="K1867" s="221"/>
      <c r="L1867" s="221"/>
      <c r="M1867" s="221"/>
      <c r="N1867" s="243"/>
      <c r="O1867" s="221"/>
      <c r="P1867" s="221"/>
      <c r="Q1867" s="221"/>
      <c r="R1867" s="221"/>
      <c r="S1867" s="221"/>
      <c r="T1867" s="221"/>
      <c r="U1867" s="221"/>
      <c r="V1867" s="221"/>
      <c r="W1867" s="221"/>
      <c r="X1867" s="221"/>
      <c r="Y1867" s="221"/>
      <c r="Z1867" s="221"/>
      <c r="AA1867" s="221"/>
      <c r="AB1867" s="237"/>
      <c r="AC1867" s="221"/>
      <c r="AD1867" s="221"/>
      <c r="AE1867" s="221"/>
      <c r="AF1867" s="221"/>
      <c r="AG1867" s="221"/>
      <c r="AH1867" s="221"/>
      <c r="AI1867" s="221"/>
      <c r="AN1867" s="221"/>
      <c r="AP1867" s="218"/>
    </row>
    <row r="1868" spans="1:42">
      <c r="A1868" s="221"/>
      <c r="B1868" s="221"/>
      <c r="C1868" s="221"/>
      <c r="D1868" s="221"/>
      <c r="E1868" s="221"/>
      <c r="F1868" s="221"/>
      <c r="G1868" s="221"/>
      <c r="H1868" s="221"/>
      <c r="I1868" s="221"/>
      <c r="J1868" s="221"/>
      <c r="K1868" s="221"/>
      <c r="L1868" s="221"/>
      <c r="M1868" s="221"/>
      <c r="N1868" s="243"/>
      <c r="O1868" s="221"/>
      <c r="P1868" s="221"/>
      <c r="Q1868" s="221"/>
      <c r="R1868" s="221"/>
      <c r="S1868" s="221"/>
      <c r="T1868" s="221"/>
      <c r="U1868" s="221"/>
      <c r="V1868" s="221"/>
      <c r="W1868" s="221"/>
      <c r="X1868" s="221"/>
      <c r="Y1868" s="221"/>
      <c r="Z1868" s="221"/>
      <c r="AA1868" s="221"/>
      <c r="AB1868" s="237"/>
      <c r="AC1868" s="221"/>
      <c r="AD1868" s="221"/>
      <c r="AE1868" s="221"/>
      <c r="AF1868" s="221"/>
      <c r="AG1868" s="221"/>
      <c r="AH1868" s="221"/>
      <c r="AI1868" s="221"/>
      <c r="AN1868" s="221"/>
      <c r="AP1868" s="218"/>
    </row>
    <row r="1869" spans="1:42">
      <c r="A1869" s="221"/>
      <c r="B1869" s="221"/>
      <c r="C1869" s="221"/>
      <c r="D1869" s="221"/>
      <c r="E1869" s="221"/>
      <c r="F1869" s="221"/>
      <c r="G1869" s="221"/>
      <c r="H1869" s="221"/>
      <c r="I1869" s="221"/>
      <c r="J1869" s="221"/>
      <c r="K1869" s="221"/>
      <c r="L1869" s="221"/>
      <c r="M1869" s="221"/>
      <c r="N1869" s="243"/>
      <c r="O1869" s="221"/>
      <c r="P1869" s="221"/>
      <c r="Q1869" s="221"/>
      <c r="R1869" s="221"/>
      <c r="S1869" s="221"/>
      <c r="T1869" s="221"/>
      <c r="U1869" s="221"/>
      <c r="V1869" s="221"/>
      <c r="W1869" s="221"/>
      <c r="X1869" s="221"/>
      <c r="Y1869" s="221"/>
      <c r="Z1869" s="221"/>
      <c r="AA1869" s="221"/>
      <c r="AB1869" s="237"/>
      <c r="AC1869" s="221"/>
      <c r="AD1869" s="221"/>
      <c r="AE1869" s="221"/>
      <c r="AF1869" s="221"/>
      <c r="AG1869" s="221"/>
      <c r="AH1869" s="221"/>
      <c r="AI1869" s="221"/>
      <c r="AN1869" s="221"/>
      <c r="AP1869" s="218"/>
    </row>
    <row r="1870" spans="1:42">
      <c r="A1870" s="221"/>
      <c r="B1870" s="221"/>
      <c r="C1870" s="221"/>
      <c r="D1870" s="221"/>
      <c r="E1870" s="221"/>
      <c r="F1870" s="221"/>
      <c r="G1870" s="221"/>
      <c r="H1870" s="221"/>
      <c r="I1870" s="221"/>
      <c r="J1870" s="221"/>
      <c r="K1870" s="221"/>
      <c r="L1870" s="221"/>
      <c r="M1870" s="221"/>
      <c r="N1870" s="243"/>
      <c r="O1870" s="221"/>
      <c r="P1870" s="221"/>
      <c r="Q1870" s="221"/>
      <c r="R1870" s="221"/>
      <c r="S1870" s="221"/>
      <c r="T1870" s="221"/>
      <c r="U1870" s="221"/>
      <c r="V1870" s="221"/>
      <c r="W1870" s="221"/>
      <c r="X1870" s="221"/>
      <c r="Y1870" s="221"/>
      <c r="Z1870" s="221"/>
      <c r="AA1870" s="221"/>
      <c r="AB1870" s="237"/>
      <c r="AC1870" s="221"/>
      <c r="AD1870" s="221"/>
      <c r="AE1870" s="221"/>
      <c r="AF1870" s="221"/>
      <c r="AG1870" s="221"/>
      <c r="AH1870" s="221"/>
      <c r="AI1870" s="221"/>
      <c r="AN1870" s="221"/>
      <c r="AP1870" s="218"/>
    </row>
    <row r="1871" spans="1:42">
      <c r="A1871" s="221"/>
      <c r="B1871" s="221"/>
      <c r="C1871" s="221"/>
      <c r="D1871" s="221"/>
      <c r="E1871" s="221"/>
      <c r="F1871" s="221"/>
      <c r="G1871" s="221"/>
      <c r="H1871" s="221"/>
      <c r="I1871" s="221"/>
      <c r="J1871" s="221"/>
      <c r="K1871" s="221"/>
      <c r="L1871" s="221"/>
      <c r="M1871" s="221"/>
      <c r="N1871" s="243"/>
      <c r="O1871" s="221"/>
      <c r="P1871" s="221"/>
      <c r="Q1871" s="221"/>
      <c r="R1871" s="221"/>
      <c r="S1871" s="221"/>
      <c r="T1871" s="221"/>
      <c r="U1871" s="221"/>
      <c r="V1871" s="221"/>
      <c r="W1871" s="221"/>
      <c r="X1871" s="221"/>
      <c r="Y1871" s="221"/>
      <c r="Z1871" s="221"/>
      <c r="AA1871" s="221"/>
      <c r="AB1871" s="237"/>
      <c r="AC1871" s="221"/>
      <c r="AD1871" s="221"/>
      <c r="AE1871" s="221"/>
      <c r="AF1871" s="221"/>
      <c r="AG1871" s="221"/>
      <c r="AH1871" s="221"/>
      <c r="AI1871" s="221"/>
      <c r="AN1871" s="221"/>
      <c r="AP1871" s="218"/>
    </row>
    <row r="1872" spans="1:42">
      <c r="A1872" s="221"/>
      <c r="B1872" s="221"/>
      <c r="C1872" s="221"/>
      <c r="D1872" s="221"/>
      <c r="E1872" s="221"/>
      <c r="F1872" s="221"/>
      <c r="G1872" s="221"/>
      <c r="H1872" s="221"/>
      <c r="I1872" s="221"/>
      <c r="J1872" s="221"/>
      <c r="K1872" s="221"/>
      <c r="L1872" s="221"/>
      <c r="M1872" s="221"/>
      <c r="N1872" s="243"/>
      <c r="O1872" s="221"/>
      <c r="P1872" s="221"/>
      <c r="Q1872" s="221"/>
      <c r="R1872" s="221"/>
      <c r="S1872" s="221"/>
      <c r="T1872" s="221"/>
      <c r="U1872" s="221"/>
      <c r="V1872" s="221"/>
      <c r="W1872" s="221"/>
      <c r="X1872" s="221"/>
      <c r="Y1872" s="221"/>
      <c r="Z1872" s="221"/>
      <c r="AA1872" s="221"/>
      <c r="AB1872" s="237"/>
      <c r="AC1872" s="221"/>
      <c r="AD1872" s="221"/>
      <c r="AE1872" s="221"/>
      <c r="AF1872" s="221"/>
      <c r="AG1872" s="221"/>
      <c r="AH1872" s="221"/>
      <c r="AI1872" s="221"/>
      <c r="AN1872" s="221"/>
      <c r="AP1872" s="218"/>
    </row>
    <row r="1873" spans="1:42">
      <c r="A1873" s="221"/>
      <c r="B1873" s="221"/>
      <c r="C1873" s="221"/>
      <c r="D1873" s="221"/>
      <c r="E1873" s="221"/>
      <c r="F1873" s="221"/>
      <c r="G1873" s="221"/>
      <c r="H1873" s="221"/>
      <c r="I1873" s="221"/>
      <c r="J1873" s="221"/>
      <c r="K1873" s="221"/>
      <c r="L1873" s="221"/>
      <c r="M1873" s="221"/>
      <c r="N1873" s="243"/>
      <c r="O1873" s="221"/>
      <c r="P1873" s="221"/>
      <c r="Q1873" s="221"/>
      <c r="R1873" s="221"/>
      <c r="S1873" s="221"/>
      <c r="T1873" s="221"/>
      <c r="U1873" s="221"/>
      <c r="V1873" s="221"/>
      <c r="W1873" s="221"/>
      <c r="X1873" s="221"/>
      <c r="Y1873" s="221"/>
      <c r="Z1873" s="221"/>
      <c r="AA1873" s="221"/>
      <c r="AB1873" s="237"/>
      <c r="AC1873" s="221"/>
      <c r="AD1873" s="221"/>
      <c r="AE1873" s="221"/>
      <c r="AF1873" s="221"/>
      <c r="AG1873" s="221"/>
      <c r="AH1873" s="221"/>
      <c r="AI1873" s="221"/>
      <c r="AN1873" s="221"/>
      <c r="AP1873" s="218"/>
    </row>
    <row r="1874" spans="1:42">
      <c r="A1874" s="221"/>
      <c r="B1874" s="221"/>
      <c r="C1874" s="221"/>
      <c r="D1874" s="221"/>
      <c r="E1874" s="221"/>
      <c r="F1874" s="221"/>
      <c r="G1874" s="221"/>
      <c r="H1874" s="221"/>
      <c r="I1874" s="221"/>
      <c r="J1874" s="221"/>
      <c r="K1874" s="221"/>
      <c r="L1874" s="221"/>
      <c r="M1874" s="221"/>
      <c r="N1874" s="243"/>
      <c r="O1874" s="221"/>
      <c r="P1874" s="221"/>
      <c r="Q1874" s="221"/>
      <c r="R1874" s="221"/>
      <c r="S1874" s="221"/>
      <c r="T1874" s="221"/>
      <c r="U1874" s="221"/>
      <c r="V1874" s="221"/>
      <c r="W1874" s="221"/>
      <c r="X1874" s="221"/>
      <c r="Y1874" s="221"/>
      <c r="Z1874" s="221"/>
      <c r="AA1874" s="221"/>
      <c r="AB1874" s="237"/>
      <c r="AC1874" s="221"/>
      <c r="AD1874" s="221"/>
      <c r="AE1874" s="221"/>
      <c r="AF1874" s="221"/>
      <c r="AG1874" s="221"/>
      <c r="AH1874" s="221"/>
      <c r="AI1874" s="221"/>
      <c r="AN1874" s="221"/>
      <c r="AP1874" s="218"/>
    </row>
    <row r="1875" spans="1:42">
      <c r="A1875" s="221"/>
      <c r="B1875" s="221"/>
      <c r="C1875" s="221"/>
      <c r="D1875" s="221"/>
      <c r="E1875" s="221"/>
      <c r="F1875" s="221"/>
      <c r="G1875" s="221"/>
      <c r="H1875" s="221"/>
      <c r="I1875" s="221"/>
      <c r="J1875" s="221"/>
      <c r="K1875" s="221"/>
      <c r="L1875" s="221"/>
      <c r="M1875" s="221"/>
      <c r="N1875" s="243"/>
      <c r="O1875" s="221"/>
      <c r="P1875" s="221"/>
      <c r="Q1875" s="221"/>
      <c r="R1875" s="221"/>
      <c r="S1875" s="221"/>
      <c r="T1875" s="221"/>
      <c r="U1875" s="221"/>
      <c r="V1875" s="221"/>
      <c r="W1875" s="221"/>
      <c r="X1875" s="221"/>
      <c r="Y1875" s="221"/>
      <c r="Z1875" s="221"/>
      <c r="AA1875" s="221"/>
      <c r="AB1875" s="237"/>
      <c r="AC1875" s="221"/>
      <c r="AD1875" s="221"/>
      <c r="AE1875" s="221"/>
      <c r="AF1875" s="221"/>
      <c r="AG1875" s="221"/>
      <c r="AH1875" s="221"/>
      <c r="AI1875" s="221"/>
      <c r="AN1875" s="221"/>
      <c r="AP1875" s="218"/>
    </row>
    <row r="1876" spans="1:42">
      <c r="A1876" s="221"/>
      <c r="B1876" s="221"/>
      <c r="C1876" s="221"/>
      <c r="D1876" s="221"/>
      <c r="E1876" s="221"/>
      <c r="F1876" s="221"/>
      <c r="G1876" s="221"/>
      <c r="H1876" s="221"/>
      <c r="I1876" s="221"/>
      <c r="J1876" s="221"/>
      <c r="K1876" s="221"/>
      <c r="L1876" s="221"/>
      <c r="M1876" s="221"/>
      <c r="N1876" s="243"/>
      <c r="O1876" s="221"/>
      <c r="P1876" s="221"/>
      <c r="Q1876" s="221"/>
      <c r="R1876" s="221"/>
      <c r="S1876" s="221"/>
      <c r="T1876" s="221"/>
      <c r="U1876" s="221"/>
      <c r="V1876" s="221"/>
      <c r="W1876" s="221"/>
      <c r="X1876" s="221"/>
      <c r="Y1876" s="221"/>
      <c r="Z1876" s="221"/>
      <c r="AA1876" s="221"/>
      <c r="AB1876" s="237"/>
      <c r="AC1876" s="221"/>
      <c r="AD1876" s="221"/>
      <c r="AE1876" s="221"/>
      <c r="AF1876" s="221"/>
      <c r="AG1876" s="221"/>
      <c r="AH1876" s="221"/>
      <c r="AI1876" s="221"/>
      <c r="AN1876" s="221"/>
      <c r="AP1876" s="218"/>
    </row>
    <row r="1877" spans="1:42">
      <c r="A1877" s="221"/>
      <c r="B1877" s="221"/>
      <c r="C1877" s="221"/>
      <c r="D1877" s="221"/>
      <c r="E1877" s="221"/>
      <c r="F1877" s="221"/>
      <c r="G1877" s="221"/>
      <c r="H1877" s="221"/>
      <c r="I1877" s="221"/>
      <c r="J1877" s="221"/>
      <c r="K1877" s="221"/>
      <c r="L1877" s="221"/>
      <c r="M1877" s="221"/>
      <c r="N1877" s="243"/>
      <c r="O1877" s="221"/>
      <c r="P1877" s="221"/>
      <c r="Q1877" s="221"/>
      <c r="R1877" s="221"/>
      <c r="S1877" s="221"/>
      <c r="T1877" s="221"/>
      <c r="U1877" s="221"/>
      <c r="V1877" s="221"/>
      <c r="W1877" s="221"/>
      <c r="X1877" s="221"/>
      <c r="Y1877" s="221"/>
      <c r="Z1877" s="221"/>
      <c r="AA1877" s="221"/>
      <c r="AB1877" s="237"/>
      <c r="AC1877" s="221"/>
      <c r="AD1877" s="221"/>
      <c r="AE1877" s="221"/>
      <c r="AF1877" s="221"/>
      <c r="AG1877" s="221"/>
      <c r="AH1877" s="221"/>
      <c r="AI1877" s="221"/>
      <c r="AN1877" s="221"/>
      <c r="AP1877" s="218"/>
    </row>
    <row r="1878" spans="1:42">
      <c r="A1878" s="221"/>
      <c r="B1878" s="221"/>
      <c r="C1878" s="221"/>
      <c r="D1878" s="221"/>
      <c r="E1878" s="221"/>
      <c r="F1878" s="221"/>
      <c r="G1878" s="221"/>
      <c r="H1878" s="221"/>
      <c r="I1878" s="221"/>
      <c r="J1878" s="221"/>
      <c r="K1878" s="221"/>
      <c r="L1878" s="221"/>
      <c r="M1878" s="221"/>
      <c r="N1878" s="243"/>
      <c r="O1878" s="221"/>
      <c r="P1878" s="221"/>
      <c r="Q1878" s="221"/>
      <c r="R1878" s="221"/>
      <c r="S1878" s="221"/>
      <c r="T1878" s="221"/>
      <c r="U1878" s="221"/>
      <c r="V1878" s="221"/>
      <c r="W1878" s="221"/>
      <c r="X1878" s="221"/>
      <c r="Y1878" s="221"/>
      <c r="Z1878" s="221"/>
      <c r="AA1878" s="221"/>
      <c r="AB1878" s="237"/>
      <c r="AC1878" s="221"/>
      <c r="AD1878" s="221"/>
      <c r="AE1878" s="221"/>
      <c r="AF1878" s="221"/>
      <c r="AG1878" s="221"/>
      <c r="AH1878" s="221"/>
      <c r="AI1878" s="221"/>
      <c r="AN1878" s="221"/>
      <c r="AP1878" s="218"/>
    </row>
    <row r="1879" spans="1:42">
      <c r="A1879" s="221"/>
      <c r="B1879" s="221"/>
      <c r="C1879" s="221"/>
      <c r="D1879" s="221"/>
      <c r="E1879" s="221"/>
      <c r="F1879" s="221"/>
      <c r="G1879" s="221"/>
      <c r="H1879" s="221"/>
      <c r="I1879" s="221"/>
      <c r="J1879" s="221"/>
      <c r="K1879" s="221"/>
      <c r="L1879" s="221"/>
      <c r="M1879" s="221"/>
      <c r="N1879" s="243"/>
      <c r="O1879" s="221"/>
      <c r="P1879" s="221"/>
      <c r="Q1879" s="221"/>
      <c r="R1879" s="221"/>
      <c r="S1879" s="221"/>
      <c r="T1879" s="221"/>
      <c r="U1879" s="221"/>
      <c r="V1879" s="221"/>
      <c r="W1879" s="221"/>
      <c r="X1879" s="221"/>
      <c r="Y1879" s="221"/>
      <c r="Z1879" s="221"/>
      <c r="AA1879" s="221"/>
      <c r="AB1879" s="237"/>
      <c r="AC1879" s="221"/>
      <c r="AD1879" s="221"/>
      <c r="AE1879" s="221"/>
      <c r="AF1879" s="221"/>
      <c r="AG1879" s="221"/>
      <c r="AH1879" s="221"/>
      <c r="AI1879" s="221"/>
      <c r="AN1879" s="221"/>
      <c r="AP1879" s="218"/>
    </row>
    <row r="1880" spans="1:42">
      <c r="A1880" s="221"/>
      <c r="B1880" s="221"/>
      <c r="C1880" s="221"/>
      <c r="D1880" s="221"/>
      <c r="E1880" s="221"/>
      <c r="F1880" s="221"/>
      <c r="G1880" s="221"/>
      <c r="H1880" s="221"/>
      <c r="I1880" s="221"/>
      <c r="J1880" s="221"/>
      <c r="K1880" s="221"/>
      <c r="L1880" s="221"/>
      <c r="M1880" s="221"/>
      <c r="N1880" s="243"/>
      <c r="O1880" s="221"/>
      <c r="P1880" s="221"/>
      <c r="Q1880" s="221"/>
      <c r="R1880" s="221"/>
      <c r="S1880" s="221"/>
      <c r="T1880" s="221"/>
      <c r="U1880" s="221"/>
      <c r="V1880" s="221"/>
      <c r="W1880" s="221"/>
      <c r="X1880" s="221"/>
      <c r="Y1880" s="221"/>
      <c r="Z1880" s="221"/>
      <c r="AA1880" s="221"/>
      <c r="AB1880" s="237"/>
      <c r="AC1880" s="221"/>
      <c r="AD1880" s="221"/>
      <c r="AE1880" s="221"/>
      <c r="AF1880" s="221"/>
      <c r="AG1880" s="221"/>
      <c r="AH1880" s="221"/>
      <c r="AI1880" s="221"/>
      <c r="AN1880" s="221"/>
      <c r="AP1880" s="218"/>
    </row>
    <row r="1881" spans="1:42">
      <c r="A1881" s="221"/>
      <c r="B1881" s="221"/>
      <c r="C1881" s="221"/>
      <c r="D1881" s="221"/>
      <c r="E1881" s="221"/>
      <c r="F1881" s="221"/>
      <c r="G1881" s="221"/>
      <c r="H1881" s="221"/>
      <c r="I1881" s="221"/>
      <c r="J1881" s="221"/>
      <c r="K1881" s="221"/>
      <c r="L1881" s="221"/>
      <c r="M1881" s="221"/>
      <c r="N1881" s="243"/>
      <c r="O1881" s="221"/>
      <c r="P1881" s="221"/>
      <c r="Q1881" s="221"/>
      <c r="R1881" s="221"/>
      <c r="S1881" s="221"/>
      <c r="T1881" s="221"/>
      <c r="U1881" s="221"/>
      <c r="V1881" s="221"/>
      <c r="W1881" s="221"/>
      <c r="X1881" s="221"/>
      <c r="Y1881" s="221"/>
      <c r="Z1881" s="221"/>
      <c r="AA1881" s="221"/>
      <c r="AB1881" s="237"/>
      <c r="AC1881" s="221"/>
      <c r="AD1881" s="221"/>
      <c r="AE1881" s="221"/>
      <c r="AF1881" s="221"/>
      <c r="AG1881" s="221"/>
      <c r="AH1881" s="221"/>
      <c r="AI1881" s="221"/>
      <c r="AN1881" s="221"/>
      <c r="AP1881" s="218"/>
    </row>
    <row r="1882" spans="1:42">
      <c r="A1882" s="221"/>
      <c r="B1882" s="221"/>
      <c r="C1882" s="221"/>
      <c r="D1882" s="221"/>
      <c r="E1882" s="221"/>
      <c r="F1882" s="221"/>
      <c r="G1882" s="221"/>
      <c r="H1882" s="221"/>
      <c r="I1882" s="221"/>
      <c r="J1882" s="221"/>
      <c r="K1882" s="221"/>
      <c r="L1882" s="221"/>
      <c r="M1882" s="221"/>
      <c r="N1882" s="243"/>
      <c r="O1882" s="221"/>
      <c r="P1882" s="221"/>
      <c r="Q1882" s="221"/>
      <c r="R1882" s="221"/>
      <c r="S1882" s="221"/>
      <c r="T1882" s="221"/>
      <c r="U1882" s="221"/>
      <c r="V1882" s="221"/>
      <c r="W1882" s="221"/>
      <c r="X1882" s="221"/>
      <c r="Y1882" s="221"/>
      <c r="Z1882" s="221"/>
      <c r="AA1882" s="221"/>
      <c r="AB1882" s="237"/>
      <c r="AC1882" s="221"/>
      <c r="AD1882" s="221"/>
      <c r="AE1882" s="221"/>
      <c r="AF1882" s="221"/>
      <c r="AG1882" s="221"/>
      <c r="AH1882" s="221"/>
      <c r="AI1882" s="221"/>
      <c r="AN1882" s="221"/>
      <c r="AP1882" s="218"/>
    </row>
    <row r="1883" spans="1:42">
      <c r="A1883" s="221"/>
      <c r="B1883" s="221"/>
      <c r="C1883" s="221"/>
      <c r="D1883" s="221"/>
      <c r="E1883" s="221"/>
      <c r="F1883" s="221"/>
      <c r="G1883" s="221"/>
      <c r="H1883" s="221"/>
      <c r="I1883" s="221"/>
      <c r="J1883" s="221"/>
      <c r="K1883" s="221"/>
      <c r="L1883" s="221"/>
      <c r="M1883" s="221"/>
      <c r="N1883" s="243"/>
      <c r="O1883" s="221"/>
      <c r="P1883" s="221"/>
      <c r="Q1883" s="221"/>
      <c r="R1883" s="221"/>
      <c r="S1883" s="221"/>
      <c r="T1883" s="221"/>
      <c r="U1883" s="221"/>
      <c r="V1883" s="221"/>
      <c r="W1883" s="221"/>
      <c r="X1883" s="221"/>
      <c r="Y1883" s="221"/>
      <c r="Z1883" s="221"/>
      <c r="AA1883" s="221"/>
      <c r="AB1883" s="237"/>
      <c r="AC1883" s="221"/>
      <c r="AD1883" s="221"/>
      <c r="AE1883" s="221"/>
      <c r="AF1883" s="221"/>
      <c r="AG1883" s="221"/>
      <c r="AH1883" s="221"/>
      <c r="AI1883" s="221"/>
      <c r="AN1883" s="221"/>
      <c r="AP1883" s="218"/>
    </row>
    <row r="1884" spans="1:42">
      <c r="A1884" s="221"/>
      <c r="B1884" s="221"/>
      <c r="C1884" s="221"/>
      <c r="D1884" s="221"/>
      <c r="E1884" s="221"/>
      <c r="F1884" s="221"/>
      <c r="G1884" s="221"/>
      <c r="H1884" s="221"/>
      <c r="I1884" s="221"/>
      <c r="J1884" s="221"/>
      <c r="K1884" s="221"/>
      <c r="L1884" s="221"/>
      <c r="M1884" s="221"/>
      <c r="N1884" s="243"/>
      <c r="O1884" s="221"/>
      <c r="P1884" s="221"/>
      <c r="Q1884" s="221"/>
      <c r="R1884" s="221"/>
      <c r="S1884" s="221"/>
      <c r="T1884" s="221"/>
      <c r="U1884" s="221"/>
      <c r="V1884" s="221"/>
      <c r="W1884" s="221"/>
      <c r="X1884" s="221"/>
      <c r="Y1884" s="221"/>
      <c r="Z1884" s="221"/>
      <c r="AA1884" s="221"/>
      <c r="AB1884" s="237"/>
      <c r="AC1884" s="221"/>
      <c r="AD1884" s="221"/>
      <c r="AE1884" s="221"/>
      <c r="AF1884" s="221"/>
      <c r="AG1884" s="221"/>
      <c r="AH1884" s="221"/>
      <c r="AI1884" s="221"/>
      <c r="AN1884" s="221"/>
      <c r="AP1884" s="218"/>
    </row>
    <row r="1885" spans="1:42">
      <c r="A1885" s="221"/>
      <c r="B1885" s="221"/>
      <c r="C1885" s="221"/>
      <c r="D1885" s="221"/>
      <c r="E1885" s="221"/>
      <c r="F1885" s="221"/>
      <c r="G1885" s="221"/>
      <c r="H1885" s="221"/>
      <c r="I1885" s="221"/>
      <c r="J1885" s="221"/>
      <c r="K1885" s="221"/>
      <c r="L1885" s="221"/>
      <c r="M1885" s="221"/>
      <c r="N1885" s="243"/>
      <c r="O1885" s="221"/>
      <c r="P1885" s="221"/>
      <c r="Q1885" s="221"/>
      <c r="R1885" s="221"/>
      <c r="S1885" s="221"/>
      <c r="T1885" s="221"/>
      <c r="U1885" s="221"/>
      <c r="V1885" s="221"/>
      <c r="W1885" s="221"/>
      <c r="X1885" s="221"/>
      <c r="Y1885" s="221"/>
      <c r="Z1885" s="221"/>
      <c r="AA1885" s="221"/>
      <c r="AB1885" s="237"/>
      <c r="AC1885" s="221"/>
      <c r="AD1885" s="221"/>
      <c r="AE1885" s="221"/>
      <c r="AF1885" s="221"/>
      <c r="AG1885" s="221"/>
      <c r="AH1885" s="221"/>
      <c r="AI1885" s="221"/>
      <c r="AN1885" s="221"/>
      <c r="AP1885" s="218"/>
    </row>
    <row r="1886" spans="1:42">
      <c r="A1886" s="221"/>
      <c r="B1886" s="221"/>
      <c r="C1886" s="221"/>
      <c r="D1886" s="221"/>
      <c r="E1886" s="221"/>
      <c r="F1886" s="221"/>
      <c r="G1886" s="221"/>
      <c r="H1886" s="221"/>
      <c r="I1886" s="221"/>
      <c r="J1886" s="221"/>
      <c r="K1886" s="221"/>
      <c r="L1886" s="221"/>
      <c r="M1886" s="221"/>
      <c r="N1886" s="243"/>
      <c r="O1886" s="221"/>
      <c r="P1886" s="221"/>
      <c r="Q1886" s="221"/>
      <c r="R1886" s="221"/>
      <c r="S1886" s="221"/>
      <c r="T1886" s="221"/>
      <c r="U1886" s="221"/>
      <c r="V1886" s="221"/>
      <c r="W1886" s="221"/>
      <c r="X1886" s="221"/>
      <c r="Y1886" s="221"/>
      <c r="Z1886" s="221"/>
      <c r="AA1886" s="221"/>
      <c r="AB1886" s="237"/>
      <c r="AC1886" s="221"/>
      <c r="AD1886" s="221"/>
      <c r="AE1886" s="221"/>
      <c r="AF1886" s="221"/>
      <c r="AG1886" s="221"/>
      <c r="AH1886" s="221"/>
      <c r="AI1886" s="221"/>
      <c r="AN1886" s="221"/>
      <c r="AP1886" s="218"/>
    </row>
    <row r="1887" spans="1:42">
      <c r="A1887" s="221"/>
      <c r="B1887" s="221"/>
      <c r="C1887" s="221"/>
      <c r="D1887" s="221"/>
      <c r="E1887" s="221"/>
      <c r="F1887" s="221"/>
      <c r="G1887" s="221"/>
      <c r="H1887" s="221"/>
      <c r="I1887" s="221"/>
      <c r="J1887" s="221"/>
      <c r="K1887" s="221"/>
      <c r="L1887" s="221"/>
      <c r="M1887" s="221"/>
      <c r="N1887" s="243"/>
      <c r="O1887" s="221"/>
      <c r="P1887" s="221"/>
      <c r="Q1887" s="221"/>
      <c r="R1887" s="221"/>
      <c r="S1887" s="221"/>
      <c r="T1887" s="221"/>
      <c r="U1887" s="221"/>
      <c r="V1887" s="221"/>
      <c r="W1887" s="221"/>
      <c r="X1887" s="221"/>
      <c r="Y1887" s="221"/>
      <c r="Z1887" s="221"/>
      <c r="AA1887" s="221"/>
      <c r="AB1887" s="237"/>
      <c r="AC1887" s="221"/>
      <c r="AD1887" s="221"/>
      <c r="AE1887" s="221"/>
      <c r="AF1887" s="221"/>
      <c r="AG1887" s="221"/>
      <c r="AH1887" s="221"/>
      <c r="AI1887" s="221"/>
      <c r="AN1887" s="221"/>
      <c r="AP1887" s="218"/>
    </row>
    <row r="1888" spans="1:42">
      <c r="A1888" s="221"/>
      <c r="B1888" s="221"/>
      <c r="C1888" s="221"/>
      <c r="D1888" s="221"/>
      <c r="E1888" s="221"/>
      <c r="F1888" s="221"/>
      <c r="G1888" s="221"/>
      <c r="H1888" s="221"/>
      <c r="I1888" s="221"/>
      <c r="J1888" s="221"/>
      <c r="K1888" s="221"/>
      <c r="L1888" s="221"/>
      <c r="M1888" s="221"/>
      <c r="N1888" s="243"/>
      <c r="O1888" s="221"/>
      <c r="P1888" s="221"/>
      <c r="Q1888" s="221"/>
      <c r="R1888" s="221"/>
      <c r="S1888" s="221"/>
      <c r="T1888" s="221"/>
      <c r="U1888" s="221"/>
      <c r="V1888" s="221"/>
      <c r="W1888" s="221"/>
      <c r="X1888" s="221"/>
      <c r="Y1888" s="221"/>
      <c r="Z1888" s="221"/>
      <c r="AA1888" s="221"/>
      <c r="AB1888" s="237"/>
      <c r="AC1888" s="221"/>
      <c r="AD1888" s="221"/>
      <c r="AE1888" s="221"/>
      <c r="AF1888" s="221"/>
      <c r="AG1888" s="221"/>
      <c r="AH1888" s="221"/>
      <c r="AI1888" s="221"/>
      <c r="AN1888" s="221"/>
      <c r="AP1888" s="218"/>
    </row>
    <row r="1889" spans="1:42">
      <c r="A1889" s="221"/>
      <c r="B1889" s="221"/>
      <c r="C1889" s="221"/>
      <c r="D1889" s="221"/>
      <c r="E1889" s="221"/>
      <c r="F1889" s="221"/>
      <c r="G1889" s="221"/>
      <c r="H1889" s="221"/>
      <c r="I1889" s="221"/>
      <c r="J1889" s="221"/>
      <c r="K1889" s="221"/>
      <c r="L1889" s="221"/>
      <c r="M1889" s="221"/>
      <c r="N1889" s="243"/>
      <c r="O1889" s="221"/>
      <c r="P1889" s="221"/>
      <c r="Q1889" s="221"/>
      <c r="R1889" s="221"/>
      <c r="S1889" s="221"/>
      <c r="T1889" s="221"/>
      <c r="U1889" s="221"/>
      <c r="V1889" s="221"/>
      <c r="W1889" s="221"/>
      <c r="X1889" s="221"/>
      <c r="Y1889" s="221"/>
      <c r="Z1889" s="221"/>
      <c r="AA1889" s="221"/>
      <c r="AB1889" s="237"/>
      <c r="AC1889" s="221"/>
      <c r="AD1889" s="221"/>
      <c r="AE1889" s="221"/>
      <c r="AF1889" s="221"/>
      <c r="AG1889" s="221"/>
      <c r="AH1889" s="221"/>
      <c r="AI1889" s="221"/>
      <c r="AN1889" s="221"/>
      <c r="AP1889" s="218"/>
    </row>
    <row r="1890" spans="1:42">
      <c r="A1890" s="221"/>
      <c r="B1890" s="221"/>
      <c r="C1890" s="221"/>
      <c r="D1890" s="221"/>
      <c r="E1890" s="221"/>
      <c r="F1890" s="221"/>
      <c r="G1890" s="221"/>
      <c r="H1890" s="221"/>
      <c r="I1890" s="221"/>
      <c r="J1890" s="221"/>
      <c r="K1890" s="221"/>
      <c r="L1890" s="221"/>
      <c r="M1890" s="221"/>
      <c r="N1890" s="243"/>
      <c r="O1890" s="221"/>
      <c r="P1890" s="221"/>
      <c r="Q1890" s="221"/>
      <c r="R1890" s="221"/>
      <c r="S1890" s="221"/>
      <c r="T1890" s="221"/>
      <c r="U1890" s="221"/>
      <c r="V1890" s="221"/>
      <c r="W1890" s="221"/>
      <c r="X1890" s="221"/>
      <c r="Y1890" s="221"/>
      <c r="Z1890" s="221"/>
      <c r="AA1890" s="221"/>
      <c r="AB1890" s="237"/>
      <c r="AC1890" s="221"/>
      <c r="AD1890" s="221"/>
      <c r="AE1890" s="221"/>
      <c r="AF1890" s="221"/>
      <c r="AG1890" s="221"/>
      <c r="AH1890" s="221"/>
      <c r="AI1890" s="221"/>
      <c r="AN1890" s="221"/>
      <c r="AP1890" s="218"/>
    </row>
    <row r="1891" spans="1:42">
      <c r="A1891" s="221"/>
      <c r="B1891" s="221"/>
      <c r="C1891" s="221"/>
      <c r="D1891" s="221"/>
      <c r="E1891" s="221"/>
      <c r="F1891" s="221"/>
      <c r="G1891" s="221"/>
      <c r="H1891" s="221"/>
      <c r="I1891" s="221"/>
      <c r="J1891" s="221"/>
      <c r="K1891" s="221"/>
      <c r="L1891" s="221"/>
      <c r="M1891" s="221"/>
      <c r="N1891" s="243"/>
      <c r="O1891" s="221"/>
      <c r="P1891" s="221"/>
      <c r="Q1891" s="221"/>
      <c r="R1891" s="221"/>
      <c r="S1891" s="221"/>
      <c r="T1891" s="221"/>
      <c r="U1891" s="221"/>
      <c r="V1891" s="221"/>
      <c r="W1891" s="221"/>
      <c r="X1891" s="221"/>
      <c r="Y1891" s="221"/>
      <c r="Z1891" s="221"/>
      <c r="AA1891" s="221"/>
      <c r="AB1891" s="237"/>
      <c r="AC1891" s="221"/>
      <c r="AD1891" s="221"/>
      <c r="AE1891" s="221"/>
      <c r="AF1891" s="221"/>
      <c r="AG1891" s="221"/>
      <c r="AH1891" s="221"/>
      <c r="AI1891" s="221"/>
      <c r="AN1891" s="221"/>
      <c r="AP1891" s="218"/>
    </row>
    <row r="1892" spans="1:42">
      <c r="A1892" s="221"/>
      <c r="B1892" s="221"/>
      <c r="C1892" s="221"/>
      <c r="D1892" s="221"/>
      <c r="E1892" s="221"/>
      <c r="F1892" s="221"/>
      <c r="G1892" s="221"/>
      <c r="H1892" s="221"/>
      <c r="I1892" s="221"/>
      <c r="J1892" s="221"/>
      <c r="K1892" s="221"/>
      <c r="L1892" s="221"/>
      <c r="M1892" s="221"/>
      <c r="N1892" s="243"/>
      <c r="O1892" s="221"/>
      <c r="P1892" s="221"/>
      <c r="Q1892" s="221"/>
      <c r="R1892" s="221"/>
      <c r="S1892" s="221"/>
      <c r="T1892" s="221"/>
      <c r="U1892" s="221"/>
      <c r="V1892" s="221"/>
      <c r="W1892" s="221"/>
      <c r="X1892" s="221"/>
      <c r="Y1892" s="221"/>
      <c r="Z1892" s="221"/>
      <c r="AA1892" s="221"/>
      <c r="AB1892" s="237"/>
      <c r="AC1892" s="221"/>
      <c r="AD1892" s="221"/>
      <c r="AE1892" s="221"/>
      <c r="AF1892" s="221"/>
      <c r="AG1892" s="221"/>
      <c r="AH1892" s="221"/>
      <c r="AI1892" s="221"/>
      <c r="AN1892" s="221"/>
      <c r="AP1892" s="218"/>
    </row>
    <row r="1893" spans="1:42">
      <c r="A1893" s="221"/>
      <c r="B1893" s="221"/>
      <c r="C1893" s="221"/>
      <c r="D1893" s="221"/>
      <c r="E1893" s="221"/>
      <c r="F1893" s="221"/>
      <c r="G1893" s="221"/>
      <c r="H1893" s="221"/>
      <c r="I1893" s="221"/>
      <c r="J1893" s="221"/>
      <c r="K1893" s="221"/>
      <c r="L1893" s="221"/>
      <c r="M1893" s="221"/>
      <c r="N1893" s="243"/>
      <c r="O1893" s="221"/>
      <c r="P1893" s="221"/>
      <c r="Q1893" s="221"/>
      <c r="R1893" s="221"/>
      <c r="S1893" s="221"/>
      <c r="T1893" s="221"/>
      <c r="U1893" s="221"/>
      <c r="V1893" s="221"/>
      <c r="W1893" s="221"/>
      <c r="X1893" s="221"/>
      <c r="Y1893" s="221"/>
      <c r="Z1893" s="221"/>
      <c r="AA1893" s="221"/>
      <c r="AB1893" s="237"/>
      <c r="AC1893" s="221"/>
      <c r="AD1893" s="221"/>
      <c r="AE1893" s="221"/>
      <c r="AF1893" s="221"/>
      <c r="AG1893" s="221"/>
      <c r="AH1893" s="221"/>
      <c r="AI1893" s="221"/>
      <c r="AN1893" s="221"/>
      <c r="AP1893" s="218"/>
    </row>
    <row r="1894" spans="1:42">
      <c r="A1894" s="221"/>
      <c r="B1894" s="221"/>
      <c r="C1894" s="221"/>
      <c r="D1894" s="221"/>
      <c r="E1894" s="221"/>
      <c r="F1894" s="221"/>
      <c r="G1894" s="221"/>
      <c r="H1894" s="221"/>
      <c r="I1894" s="221"/>
      <c r="J1894" s="221"/>
      <c r="K1894" s="221"/>
      <c r="L1894" s="221"/>
      <c r="M1894" s="221"/>
      <c r="N1894" s="243"/>
      <c r="O1894" s="221"/>
      <c r="P1894" s="221"/>
      <c r="Q1894" s="221"/>
      <c r="R1894" s="221"/>
      <c r="S1894" s="221"/>
      <c r="T1894" s="221"/>
      <c r="U1894" s="221"/>
      <c r="V1894" s="221"/>
      <c r="W1894" s="221"/>
      <c r="X1894" s="221"/>
      <c r="Y1894" s="221"/>
      <c r="Z1894" s="221"/>
      <c r="AA1894" s="221"/>
      <c r="AB1894" s="237"/>
      <c r="AC1894" s="221"/>
      <c r="AD1894" s="221"/>
      <c r="AE1894" s="221"/>
      <c r="AF1894" s="221"/>
      <c r="AG1894" s="221"/>
      <c r="AH1894" s="221"/>
      <c r="AI1894" s="221"/>
      <c r="AN1894" s="221"/>
      <c r="AP1894" s="218"/>
    </row>
    <row r="1895" spans="1:42">
      <c r="A1895" s="221"/>
      <c r="B1895" s="221"/>
      <c r="C1895" s="221"/>
      <c r="D1895" s="221"/>
      <c r="E1895" s="221"/>
      <c r="F1895" s="221"/>
      <c r="G1895" s="221"/>
      <c r="H1895" s="221"/>
      <c r="I1895" s="221"/>
      <c r="J1895" s="221"/>
      <c r="K1895" s="221"/>
      <c r="L1895" s="221"/>
      <c r="M1895" s="221"/>
      <c r="N1895" s="243"/>
      <c r="O1895" s="221"/>
      <c r="P1895" s="221"/>
      <c r="Q1895" s="221"/>
      <c r="R1895" s="221"/>
      <c r="S1895" s="221"/>
      <c r="T1895" s="221"/>
      <c r="U1895" s="221"/>
      <c r="V1895" s="221"/>
      <c r="W1895" s="221"/>
      <c r="X1895" s="221"/>
      <c r="Y1895" s="221"/>
      <c r="Z1895" s="221"/>
      <c r="AA1895" s="221"/>
      <c r="AB1895" s="237"/>
      <c r="AC1895" s="221"/>
      <c r="AD1895" s="221"/>
      <c r="AE1895" s="221"/>
      <c r="AF1895" s="221"/>
      <c r="AG1895" s="221"/>
      <c r="AH1895" s="221"/>
      <c r="AI1895" s="221"/>
      <c r="AN1895" s="221"/>
      <c r="AP1895" s="218"/>
    </row>
    <row r="1896" spans="1:42">
      <c r="A1896" s="221"/>
      <c r="B1896" s="221"/>
      <c r="C1896" s="221"/>
      <c r="D1896" s="221"/>
      <c r="E1896" s="221"/>
      <c r="F1896" s="221"/>
      <c r="G1896" s="221"/>
      <c r="H1896" s="221"/>
      <c r="I1896" s="221"/>
      <c r="J1896" s="221"/>
      <c r="K1896" s="221"/>
      <c r="L1896" s="221"/>
      <c r="M1896" s="221"/>
      <c r="N1896" s="243"/>
      <c r="O1896" s="221"/>
      <c r="P1896" s="221"/>
      <c r="Q1896" s="221"/>
      <c r="R1896" s="221"/>
      <c r="S1896" s="221"/>
      <c r="T1896" s="221"/>
      <c r="U1896" s="221"/>
      <c r="V1896" s="221"/>
      <c r="W1896" s="221"/>
      <c r="X1896" s="221"/>
      <c r="Y1896" s="221"/>
      <c r="Z1896" s="221"/>
      <c r="AA1896" s="221"/>
      <c r="AB1896" s="237"/>
      <c r="AC1896" s="221"/>
      <c r="AD1896" s="221"/>
      <c r="AE1896" s="221"/>
      <c r="AF1896" s="221"/>
      <c r="AG1896" s="221"/>
      <c r="AH1896" s="221"/>
      <c r="AI1896" s="221"/>
      <c r="AN1896" s="221"/>
      <c r="AP1896" s="218"/>
    </row>
    <row r="1897" spans="1:42">
      <c r="A1897" s="221"/>
      <c r="B1897" s="221"/>
      <c r="C1897" s="221"/>
      <c r="D1897" s="221"/>
      <c r="E1897" s="221"/>
      <c r="F1897" s="221"/>
      <c r="G1897" s="221"/>
      <c r="H1897" s="221"/>
      <c r="I1897" s="221"/>
      <c r="J1897" s="221"/>
      <c r="K1897" s="221"/>
      <c r="L1897" s="221"/>
      <c r="M1897" s="221"/>
      <c r="N1897" s="243"/>
      <c r="O1897" s="221"/>
      <c r="P1897" s="221"/>
      <c r="Q1897" s="221"/>
      <c r="R1897" s="221"/>
      <c r="S1897" s="221"/>
      <c r="T1897" s="221"/>
      <c r="U1897" s="221"/>
      <c r="V1897" s="221"/>
      <c r="W1897" s="221"/>
      <c r="X1897" s="221"/>
      <c r="Y1897" s="221"/>
      <c r="Z1897" s="221"/>
      <c r="AA1897" s="221"/>
      <c r="AB1897" s="237"/>
      <c r="AC1897" s="221"/>
      <c r="AD1897" s="221"/>
      <c r="AE1897" s="221"/>
      <c r="AF1897" s="221"/>
      <c r="AG1897" s="221"/>
      <c r="AH1897" s="221"/>
      <c r="AI1897" s="221"/>
      <c r="AN1897" s="221"/>
      <c r="AP1897" s="218"/>
    </row>
    <row r="1898" spans="1:42">
      <c r="A1898" s="221"/>
      <c r="B1898" s="221"/>
      <c r="C1898" s="221"/>
      <c r="D1898" s="221"/>
      <c r="E1898" s="221"/>
      <c r="F1898" s="221"/>
      <c r="G1898" s="221"/>
      <c r="H1898" s="221"/>
      <c r="I1898" s="221"/>
      <c r="J1898" s="221"/>
      <c r="K1898" s="221"/>
      <c r="L1898" s="221"/>
      <c r="M1898" s="221"/>
      <c r="N1898" s="243"/>
      <c r="O1898" s="221"/>
      <c r="P1898" s="221"/>
      <c r="Q1898" s="221"/>
      <c r="R1898" s="221"/>
      <c r="S1898" s="221"/>
      <c r="T1898" s="221"/>
      <c r="U1898" s="221"/>
      <c r="V1898" s="221"/>
      <c r="W1898" s="221"/>
      <c r="X1898" s="221"/>
      <c r="Y1898" s="221"/>
      <c r="Z1898" s="221"/>
      <c r="AA1898" s="221"/>
      <c r="AB1898" s="237"/>
      <c r="AC1898" s="221"/>
      <c r="AD1898" s="221"/>
      <c r="AE1898" s="221"/>
      <c r="AF1898" s="221"/>
      <c r="AG1898" s="221"/>
      <c r="AH1898" s="221"/>
      <c r="AI1898" s="221"/>
      <c r="AN1898" s="221"/>
      <c r="AP1898" s="218"/>
    </row>
    <row r="1899" spans="1:42">
      <c r="A1899" s="221"/>
      <c r="B1899" s="221"/>
      <c r="C1899" s="221"/>
      <c r="D1899" s="221"/>
      <c r="E1899" s="221"/>
      <c r="F1899" s="221"/>
      <c r="G1899" s="221"/>
      <c r="H1899" s="221"/>
      <c r="I1899" s="221"/>
      <c r="J1899" s="221"/>
      <c r="K1899" s="221"/>
      <c r="L1899" s="221"/>
      <c r="M1899" s="221"/>
      <c r="N1899" s="243"/>
      <c r="O1899" s="221"/>
      <c r="P1899" s="221"/>
      <c r="Q1899" s="221"/>
      <c r="R1899" s="221"/>
      <c r="S1899" s="221"/>
      <c r="T1899" s="221"/>
      <c r="U1899" s="221"/>
      <c r="V1899" s="221"/>
      <c r="W1899" s="221"/>
      <c r="X1899" s="221"/>
      <c r="Y1899" s="221"/>
      <c r="Z1899" s="221"/>
      <c r="AA1899" s="221"/>
      <c r="AB1899" s="237"/>
      <c r="AC1899" s="221"/>
      <c r="AD1899" s="221"/>
      <c r="AE1899" s="221"/>
      <c r="AF1899" s="221"/>
      <c r="AG1899" s="221"/>
      <c r="AH1899" s="221"/>
      <c r="AI1899" s="221"/>
      <c r="AN1899" s="221"/>
      <c r="AP1899" s="218"/>
    </row>
    <row r="1900" spans="1:42">
      <c r="A1900" s="221"/>
      <c r="B1900" s="221"/>
      <c r="C1900" s="221"/>
      <c r="D1900" s="221"/>
      <c r="E1900" s="221"/>
      <c r="F1900" s="221"/>
      <c r="G1900" s="221"/>
      <c r="H1900" s="221"/>
      <c r="I1900" s="221"/>
      <c r="J1900" s="221"/>
      <c r="K1900" s="221"/>
      <c r="L1900" s="221"/>
      <c r="M1900" s="221"/>
      <c r="N1900" s="243"/>
      <c r="O1900" s="221"/>
      <c r="P1900" s="221"/>
      <c r="Q1900" s="221"/>
      <c r="R1900" s="221"/>
      <c r="S1900" s="221"/>
      <c r="T1900" s="221"/>
      <c r="U1900" s="221"/>
      <c r="V1900" s="221"/>
      <c r="W1900" s="221"/>
      <c r="X1900" s="221"/>
      <c r="Y1900" s="221"/>
      <c r="Z1900" s="221"/>
      <c r="AA1900" s="221"/>
      <c r="AB1900" s="237"/>
      <c r="AC1900" s="221"/>
      <c r="AD1900" s="221"/>
      <c r="AE1900" s="221"/>
      <c r="AF1900" s="221"/>
      <c r="AG1900" s="221"/>
      <c r="AH1900" s="221"/>
      <c r="AI1900" s="221"/>
      <c r="AN1900" s="221"/>
      <c r="AP1900" s="218"/>
    </row>
    <row r="1901" spans="1:42">
      <c r="A1901" s="221"/>
      <c r="B1901" s="221"/>
      <c r="C1901" s="221"/>
      <c r="D1901" s="221"/>
      <c r="E1901" s="221"/>
      <c r="F1901" s="221"/>
      <c r="G1901" s="221"/>
      <c r="H1901" s="221"/>
      <c r="I1901" s="221"/>
      <c r="J1901" s="221"/>
      <c r="K1901" s="221"/>
      <c r="L1901" s="221"/>
      <c r="M1901" s="221"/>
      <c r="N1901" s="243"/>
      <c r="O1901" s="221"/>
      <c r="P1901" s="221"/>
      <c r="Q1901" s="221"/>
      <c r="R1901" s="221"/>
      <c r="S1901" s="221"/>
      <c r="T1901" s="221"/>
      <c r="U1901" s="221"/>
      <c r="V1901" s="221"/>
      <c r="W1901" s="221"/>
      <c r="X1901" s="221"/>
      <c r="Y1901" s="221"/>
      <c r="Z1901" s="221"/>
      <c r="AA1901" s="221"/>
      <c r="AB1901" s="237"/>
      <c r="AC1901" s="221"/>
      <c r="AD1901" s="221"/>
      <c r="AE1901" s="221"/>
      <c r="AF1901" s="221"/>
      <c r="AG1901" s="221"/>
      <c r="AH1901" s="221"/>
      <c r="AI1901" s="221"/>
      <c r="AN1901" s="221"/>
      <c r="AP1901" s="218"/>
    </row>
    <row r="1902" spans="1:42">
      <c r="A1902" s="221"/>
      <c r="B1902" s="221"/>
      <c r="C1902" s="221"/>
      <c r="D1902" s="221"/>
      <c r="E1902" s="221"/>
      <c r="F1902" s="221"/>
      <c r="G1902" s="221"/>
      <c r="H1902" s="221"/>
      <c r="I1902" s="221"/>
      <c r="J1902" s="221"/>
      <c r="K1902" s="221"/>
      <c r="L1902" s="221"/>
      <c r="M1902" s="221"/>
      <c r="N1902" s="243"/>
      <c r="O1902" s="221"/>
      <c r="P1902" s="221"/>
      <c r="Q1902" s="221"/>
      <c r="R1902" s="221"/>
      <c r="S1902" s="221"/>
      <c r="T1902" s="221"/>
      <c r="U1902" s="221"/>
      <c r="V1902" s="221"/>
      <c r="W1902" s="221"/>
      <c r="X1902" s="221"/>
      <c r="Y1902" s="221"/>
      <c r="Z1902" s="221"/>
      <c r="AA1902" s="221"/>
      <c r="AB1902" s="237"/>
      <c r="AC1902" s="221"/>
      <c r="AD1902" s="221"/>
      <c r="AE1902" s="221"/>
      <c r="AF1902" s="221"/>
      <c r="AG1902" s="221"/>
      <c r="AH1902" s="221"/>
      <c r="AI1902" s="221"/>
      <c r="AN1902" s="221"/>
      <c r="AP1902" s="218"/>
    </row>
    <row r="1903" spans="1:42">
      <c r="A1903" s="221"/>
      <c r="B1903" s="221"/>
      <c r="C1903" s="221"/>
      <c r="D1903" s="221"/>
      <c r="E1903" s="221"/>
      <c r="F1903" s="221"/>
      <c r="G1903" s="221"/>
      <c r="H1903" s="221"/>
      <c r="I1903" s="221"/>
      <c r="J1903" s="221"/>
      <c r="K1903" s="221"/>
      <c r="L1903" s="221"/>
      <c r="M1903" s="221"/>
      <c r="N1903" s="243"/>
      <c r="O1903" s="221"/>
      <c r="P1903" s="221"/>
      <c r="Q1903" s="221"/>
      <c r="R1903" s="221"/>
      <c r="S1903" s="221"/>
      <c r="T1903" s="221"/>
      <c r="U1903" s="221"/>
      <c r="V1903" s="221"/>
      <c r="W1903" s="221"/>
      <c r="X1903" s="221"/>
      <c r="Y1903" s="221"/>
      <c r="Z1903" s="221"/>
      <c r="AA1903" s="221"/>
      <c r="AB1903" s="237"/>
      <c r="AC1903" s="221"/>
      <c r="AD1903" s="221"/>
      <c r="AE1903" s="221"/>
      <c r="AF1903" s="221"/>
      <c r="AG1903" s="221"/>
      <c r="AH1903" s="221"/>
      <c r="AI1903" s="221"/>
      <c r="AN1903" s="221"/>
      <c r="AP1903" s="218"/>
    </row>
    <row r="1904" spans="1:42">
      <c r="A1904" s="221"/>
      <c r="B1904" s="221"/>
      <c r="C1904" s="221"/>
      <c r="D1904" s="221"/>
      <c r="E1904" s="221"/>
      <c r="F1904" s="221"/>
      <c r="G1904" s="221"/>
      <c r="H1904" s="221"/>
      <c r="I1904" s="221"/>
      <c r="J1904" s="221"/>
      <c r="K1904" s="221"/>
      <c r="L1904" s="221"/>
      <c r="M1904" s="221"/>
      <c r="N1904" s="243"/>
      <c r="O1904" s="221"/>
      <c r="P1904" s="221"/>
      <c r="Q1904" s="221"/>
      <c r="R1904" s="221"/>
      <c r="S1904" s="221"/>
      <c r="T1904" s="221"/>
      <c r="U1904" s="221"/>
      <c r="V1904" s="221"/>
      <c r="W1904" s="221"/>
      <c r="X1904" s="221"/>
      <c r="Y1904" s="221"/>
      <c r="Z1904" s="221"/>
      <c r="AA1904" s="221"/>
      <c r="AB1904" s="237"/>
      <c r="AC1904" s="221"/>
      <c r="AD1904" s="221"/>
      <c r="AE1904" s="221"/>
      <c r="AF1904" s="221"/>
      <c r="AG1904" s="221"/>
      <c r="AH1904" s="221"/>
      <c r="AI1904" s="221"/>
      <c r="AN1904" s="221"/>
      <c r="AP1904" s="218"/>
    </row>
    <row r="1905" spans="1:42">
      <c r="A1905" s="221"/>
      <c r="B1905" s="221"/>
      <c r="C1905" s="221"/>
      <c r="D1905" s="221"/>
      <c r="E1905" s="221"/>
      <c r="F1905" s="221"/>
      <c r="G1905" s="221"/>
      <c r="H1905" s="221"/>
      <c r="I1905" s="221"/>
      <c r="J1905" s="221"/>
      <c r="K1905" s="221"/>
      <c r="L1905" s="221"/>
      <c r="M1905" s="221"/>
      <c r="N1905" s="243"/>
      <c r="O1905" s="221"/>
      <c r="P1905" s="221"/>
      <c r="Q1905" s="221"/>
      <c r="R1905" s="221"/>
      <c r="S1905" s="221"/>
      <c r="T1905" s="221"/>
      <c r="U1905" s="221"/>
      <c r="V1905" s="221"/>
      <c r="W1905" s="221"/>
      <c r="X1905" s="221"/>
      <c r="Y1905" s="221"/>
      <c r="Z1905" s="221"/>
      <c r="AA1905" s="221"/>
      <c r="AB1905" s="237"/>
      <c r="AC1905" s="221"/>
      <c r="AD1905" s="221"/>
      <c r="AE1905" s="221"/>
      <c r="AF1905" s="221"/>
      <c r="AG1905" s="221"/>
      <c r="AH1905" s="221"/>
      <c r="AI1905" s="221"/>
      <c r="AN1905" s="221"/>
      <c r="AP1905" s="218"/>
    </row>
    <row r="1906" spans="1:42">
      <c r="A1906" s="221"/>
      <c r="B1906" s="221"/>
      <c r="C1906" s="221"/>
      <c r="D1906" s="221"/>
      <c r="E1906" s="221"/>
      <c r="F1906" s="221"/>
      <c r="G1906" s="221"/>
      <c r="H1906" s="221"/>
      <c r="I1906" s="221"/>
      <c r="J1906" s="221"/>
      <c r="K1906" s="221"/>
      <c r="L1906" s="221"/>
      <c r="M1906" s="221"/>
      <c r="N1906" s="243"/>
      <c r="O1906" s="221"/>
      <c r="P1906" s="221"/>
      <c r="Q1906" s="221"/>
      <c r="R1906" s="221"/>
      <c r="S1906" s="221"/>
      <c r="T1906" s="221"/>
      <c r="U1906" s="221"/>
      <c r="V1906" s="221"/>
      <c r="W1906" s="221"/>
      <c r="X1906" s="221"/>
      <c r="Y1906" s="221"/>
      <c r="Z1906" s="221"/>
      <c r="AA1906" s="221"/>
      <c r="AB1906" s="237"/>
      <c r="AC1906" s="221"/>
      <c r="AD1906" s="221"/>
      <c r="AE1906" s="221"/>
      <c r="AF1906" s="221"/>
      <c r="AG1906" s="221"/>
      <c r="AH1906" s="221"/>
      <c r="AI1906" s="221"/>
      <c r="AN1906" s="221"/>
      <c r="AP1906" s="218"/>
    </row>
    <row r="1907" spans="1:42">
      <c r="A1907" s="221"/>
      <c r="B1907" s="221"/>
      <c r="C1907" s="221"/>
      <c r="D1907" s="221"/>
      <c r="E1907" s="221"/>
      <c r="F1907" s="221"/>
      <c r="G1907" s="221"/>
      <c r="H1907" s="221"/>
      <c r="I1907" s="221"/>
      <c r="J1907" s="221"/>
      <c r="K1907" s="221"/>
      <c r="L1907" s="221"/>
      <c r="M1907" s="221"/>
      <c r="N1907" s="243"/>
      <c r="O1907" s="221"/>
      <c r="P1907" s="221"/>
      <c r="Q1907" s="221"/>
      <c r="R1907" s="221"/>
      <c r="S1907" s="221"/>
      <c r="T1907" s="221"/>
      <c r="U1907" s="221"/>
      <c r="V1907" s="221"/>
      <c r="W1907" s="221"/>
      <c r="X1907" s="221"/>
      <c r="Y1907" s="221"/>
      <c r="Z1907" s="221"/>
      <c r="AA1907" s="221"/>
      <c r="AB1907" s="237"/>
      <c r="AC1907" s="221"/>
      <c r="AD1907" s="221"/>
      <c r="AE1907" s="221"/>
      <c r="AF1907" s="221"/>
      <c r="AG1907" s="221"/>
      <c r="AH1907" s="221"/>
      <c r="AI1907" s="221"/>
      <c r="AN1907" s="221"/>
      <c r="AP1907" s="218"/>
    </row>
    <row r="1908" spans="1:42">
      <c r="A1908" s="221"/>
      <c r="B1908" s="221"/>
      <c r="C1908" s="221"/>
      <c r="D1908" s="221"/>
      <c r="E1908" s="221"/>
      <c r="F1908" s="221"/>
      <c r="G1908" s="221"/>
      <c r="H1908" s="221"/>
      <c r="I1908" s="221"/>
      <c r="J1908" s="221"/>
      <c r="K1908" s="221"/>
      <c r="L1908" s="221"/>
      <c r="M1908" s="221"/>
      <c r="N1908" s="243"/>
      <c r="O1908" s="221"/>
      <c r="P1908" s="221"/>
      <c r="Q1908" s="221"/>
      <c r="R1908" s="221"/>
      <c r="S1908" s="221"/>
      <c r="T1908" s="221"/>
      <c r="U1908" s="221"/>
      <c r="V1908" s="221"/>
      <c r="W1908" s="221"/>
      <c r="X1908" s="221"/>
      <c r="Y1908" s="221"/>
      <c r="Z1908" s="221"/>
      <c r="AA1908" s="221"/>
      <c r="AB1908" s="237"/>
      <c r="AC1908" s="221"/>
      <c r="AD1908" s="221"/>
      <c r="AE1908" s="221"/>
      <c r="AF1908" s="221"/>
      <c r="AG1908" s="221"/>
      <c r="AH1908" s="221"/>
      <c r="AI1908" s="221"/>
      <c r="AN1908" s="221"/>
      <c r="AP1908" s="218"/>
    </row>
    <row r="1909" spans="1:42">
      <c r="A1909" s="221"/>
      <c r="B1909" s="221"/>
      <c r="C1909" s="221"/>
      <c r="D1909" s="221"/>
      <c r="E1909" s="221"/>
      <c r="F1909" s="221"/>
      <c r="G1909" s="221"/>
      <c r="H1909" s="221"/>
      <c r="I1909" s="221"/>
      <c r="J1909" s="221"/>
      <c r="K1909" s="221"/>
      <c r="L1909" s="221"/>
      <c r="M1909" s="221"/>
      <c r="N1909" s="243"/>
      <c r="O1909" s="221"/>
      <c r="P1909" s="221"/>
      <c r="Q1909" s="221"/>
      <c r="R1909" s="221"/>
      <c r="S1909" s="221"/>
      <c r="T1909" s="221"/>
      <c r="U1909" s="221"/>
      <c r="V1909" s="221"/>
      <c r="W1909" s="221"/>
      <c r="X1909" s="221"/>
      <c r="Y1909" s="221"/>
      <c r="Z1909" s="221"/>
      <c r="AA1909" s="221"/>
      <c r="AB1909" s="237"/>
      <c r="AC1909" s="221"/>
      <c r="AD1909" s="221"/>
      <c r="AE1909" s="221"/>
      <c r="AF1909" s="221"/>
      <c r="AG1909" s="221"/>
      <c r="AH1909" s="221"/>
      <c r="AI1909" s="221"/>
      <c r="AN1909" s="221"/>
      <c r="AP1909" s="218"/>
    </row>
    <row r="1910" spans="1:42">
      <c r="A1910" s="221"/>
      <c r="B1910" s="221"/>
      <c r="C1910" s="221"/>
      <c r="D1910" s="221"/>
      <c r="E1910" s="221"/>
      <c r="F1910" s="221"/>
      <c r="G1910" s="221"/>
      <c r="H1910" s="221"/>
      <c r="I1910" s="221"/>
      <c r="J1910" s="221"/>
      <c r="K1910" s="221"/>
      <c r="L1910" s="221"/>
      <c r="M1910" s="221"/>
      <c r="N1910" s="243"/>
      <c r="O1910" s="221"/>
      <c r="P1910" s="221"/>
      <c r="Q1910" s="221"/>
      <c r="R1910" s="221"/>
      <c r="S1910" s="221"/>
      <c r="T1910" s="221"/>
      <c r="U1910" s="221"/>
      <c r="V1910" s="221"/>
      <c r="W1910" s="221"/>
      <c r="X1910" s="221"/>
      <c r="Y1910" s="221"/>
      <c r="Z1910" s="221"/>
      <c r="AA1910" s="221"/>
      <c r="AB1910" s="237"/>
      <c r="AC1910" s="221"/>
      <c r="AD1910" s="221"/>
      <c r="AE1910" s="221"/>
      <c r="AF1910" s="221"/>
      <c r="AG1910" s="221"/>
      <c r="AH1910" s="221"/>
      <c r="AI1910" s="221"/>
      <c r="AN1910" s="221"/>
      <c r="AP1910" s="218"/>
    </row>
    <row r="1911" spans="1:42">
      <c r="A1911" s="221"/>
      <c r="B1911" s="221"/>
      <c r="C1911" s="221"/>
      <c r="D1911" s="221"/>
      <c r="E1911" s="221"/>
      <c r="F1911" s="221"/>
      <c r="G1911" s="221"/>
      <c r="H1911" s="221"/>
      <c r="I1911" s="221"/>
      <c r="J1911" s="221"/>
      <c r="K1911" s="221"/>
      <c r="L1911" s="221"/>
      <c r="M1911" s="221"/>
      <c r="N1911" s="243"/>
      <c r="O1911" s="221"/>
      <c r="P1911" s="221"/>
      <c r="Q1911" s="221"/>
      <c r="R1911" s="221"/>
      <c r="S1911" s="221"/>
      <c r="T1911" s="221"/>
      <c r="U1911" s="221"/>
      <c r="V1911" s="221"/>
      <c r="W1911" s="221"/>
      <c r="X1911" s="221"/>
      <c r="Y1911" s="221"/>
      <c r="Z1911" s="221"/>
      <c r="AA1911" s="221"/>
      <c r="AB1911" s="237"/>
      <c r="AC1911" s="221"/>
      <c r="AD1911" s="221"/>
      <c r="AE1911" s="221"/>
      <c r="AF1911" s="221"/>
      <c r="AG1911" s="221"/>
      <c r="AH1911" s="221"/>
      <c r="AI1911" s="221"/>
      <c r="AN1911" s="221"/>
      <c r="AP1911" s="218"/>
    </row>
    <row r="1912" spans="1:42">
      <c r="A1912" s="221"/>
      <c r="B1912" s="221"/>
      <c r="C1912" s="221"/>
      <c r="D1912" s="221"/>
      <c r="E1912" s="221"/>
      <c r="F1912" s="221"/>
      <c r="G1912" s="221"/>
      <c r="H1912" s="221"/>
      <c r="I1912" s="221"/>
      <c r="J1912" s="221"/>
      <c r="K1912" s="221"/>
      <c r="L1912" s="221"/>
      <c r="M1912" s="221"/>
      <c r="N1912" s="243"/>
      <c r="O1912" s="221"/>
      <c r="P1912" s="221"/>
      <c r="Q1912" s="221"/>
      <c r="R1912" s="221"/>
      <c r="S1912" s="221"/>
      <c r="T1912" s="221"/>
      <c r="U1912" s="221"/>
      <c r="V1912" s="221"/>
      <c r="W1912" s="221"/>
      <c r="X1912" s="221"/>
      <c r="Y1912" s="221"/>
      <c r="Z1912" s="221"/>
      <c r="AA1912" s="221"/>
      <c r="AB1912" s="237"/>
      <c r="AC1912" s="221"/>
      <c r="AD1912" s="221"/>
      <c r="AE1912" s="221"/>
      <c r="AF1912" s="221"/>
      <c r="AG1912" s="221"/>
      <c r="AH1912" s="221"/>
      <c r="AI1912" s="221"/>
      <c r="AN1912" s="221"/>
      <c r="AP1912" s="218"/>
    </row>
    <row r="1913" spans="1:42">
      <c r="A1913" s="221"/>
      <c r="B1913" s="221"/>
      <c r="C1913" s="221"/>
      <c r="D1913" s="221"/>
      <c r="E1913" s="221"/>
      <c r="F1913" s="221"/>
      <c r="G1913" s="221"/>
      <c r="H1913" s="221"/>
      <c r="I1913" s="221"/>
      <c r="J1913" s="221"/>
      <c r="K1913" s="221"/>
      <c r="L1913" s="221"/>
      <c r="M1913" s="221"/>
      <c r="N1913" s="243"/>
      <c r="O1913" s="221"/>
      <c r="P1913" s="221"/>
      <c r="Q1913" s="221"/>
      <c r="R1913" s="221"/>
      <c r="S1913" s="221"/>
      <c r="T1913" s="221"/>
      <c r="U1913" s="221"/>
      <c r="V1913" s="221"/>
      <c r="W1913" s="221"/>
      <c r="X1913" s="221"/>
      <c r="Y1913" s="221"/>
      <c r="Z1913" s="221"/>
      <c r="AA1913" s="221"/>
      <c r="AB1913" s="237"/>
      <c r="AC1913" s="221"/>
      <c r="AD1913" s="221"/>
      <c r="AE1913" s="221"/>
      <c r="AF1913" s="221"/>
      <c r="AG1913" s="221"/>
      <c r="AH1913" s="221"/>
      <c r="AI1913" s="221"/>
      <c r="AN1913" s="221"/>
      <c r="AP1913" s="218"/>
    </row>
    <row r="1914" spans="1:42">
      <c r="A1914" s="221"/>
      <c r="B1914" s="221"/>
      <c r="C1914" s="221"/>
      <c r="D1914" s="221"/>
      <c r="E1914" s="221"/>
      <c r="F1914" s="221"/>
      <c r="G1914" s="221"/>
      <c r="H1914" s="221"/>
      <c r="I1914" s="221"/>
      <c r="J1914" s="221"/>
      <c r="K1914" s="221"/>
      <c r="L1914" s="221"/>
      <c r="M1914" s="221"/>
      <c r="N1914" s="243"/>
      <c r="O1914" s="221"/>
      <c r="P1914" s="221"/>
      <c r="Q1914" s="221"/>
      <c r="R1914" s="221"/>
      <c r="S1914" s="221"/>
      <c r="T1914" s="221"/>
      <c r="U1914" s="221"/>
      <c r="V1914" s="221"/>
      <c r="W1914" s="221"/>
      <c r="X1914" s="221"/>
      <c r="Y1914" s="221"/>
      <c r="Z1914" s="221"/>
      <c r="AA1914" s="221"/>
      <c r="AB1914" s="237"/>
      <c r="AC1914" s="221"/>
      <c r="AD1914" s="221"/>
      <c r="AE1914" s="221"/>
      <c r="AF1914" s="221"/>
      <c r="AG1914" s="221"/>
      <c r="AH1914" s="221"/>
      <c r="AI1914" s="221"/>
      <c r="AN1914" s="221"/>
      <c r="AP1914" s="218"/>
    </row>
    <row r="1915" spans="1:42">
      <c r="A1915" s="221"/>
      <c r="B1915" s="221"/>
      <c r="C1915" s="221"/>
      <c r="D1915" s="221"/>
      <c r="E1915" s="221"/>
      <c r="F1915" s="221"/>
      <c r="G1915" s="221"/>
      <c r="H1915" s="221"/>
      <c r="I1915" s="221"/>
      <c r="J1915" s="221"/>
      <c r="K1915" s="221"/>
      <c r="L1915" s="221"/>
      <c r="M1915" s="221"/>
      <c r="N1915" s="243"/>
      <c r="O1915" s="221"/>
      <c r="P1915" s="221"/>
      <c r="Q1915" s="221"/>
      <c r="R1915" s="221"/>
      <c r="S1915" s="221"/>
      <c r="T1915" s="221"/>
      <c r="U1915" s="221"/>
      <c r="V1915" s="221"/>
      <c r="W1915" s="221"/>
      <c r="X1915" s="221"/>
      <c r="Y1915" s="221"/>
      <c r="Z1915" s="221"/>
      <c r="AA1915" s="221"/>
      <c r="AB1915" s="237"/>
      <c r="AC1915" s="221"/>
      <c r="AD1915" s="221"/>
      <c r="AE1915" s="221"/>
      <c r="AF1915" s="221"/>
      <c r="AG1915" s="221"/>
      <c r="AH1915" s="221"/>
      <c r="AI1915" s="221"/>
      <c r="AN1915" s="221"/>
      <c r="AP1915" s="218"/>
    </row>
    <row r="1916" spans="1:42">
      <c r="A1916" s="221"/>
      <c r="B1916" s="221"/>
      <c r="C1916" s="221"/>
      <c r="D1916" s="221"/>
      <c r="E1916" s="221"/>
      <c r="F1916" s="221"/>
      <c r="G1916" s="221"/>
      <c r="H1916" s="221"/>
      <c r="I1916" s="221"/>
      <c r="J1916" s="221"/>
      <c r="K1916" s="221"/>
      <c r="L1916" s="221"/>
      <c r="M1916" s="221"/>
      <c r="N1916" s="243"/>
      <c r="O1916" s="221"/>
      <c r="P1916" s="221"/>
      <c r="Q1916" s="221"/>
      <c r="R1916" s="221"/>
      <c r="S1916" s="221"/>
      <c r="T1916" s="221"/>
      <c r="U1916" s="221"/>
      <c r="V1916" s="221"/>
      <c r="W1916" s="221"/>
      <c r="X1916" s="221"/>
      <c r="Y1916" s="221"/>
      <c r="Z1916" s="221"/>
      <c r="AA1916" s="221"/>
      <c r="AB1916" s="237"/>
      <c r="AC1916" s="221"/>
      <c r="AD1916" s="221"/>
      <c r="AE1916" s="221"/>
      <c r="AF1916" s="221"/>
      <c r="AG1916" s="221"/>
      <c r="AH1916" s="221"/>
      <c r="AI1916" s="221"/>
      <c r="AN1916" s="221"/>
      <c r="AP1916" s="218"/>
    </row>
    <row r="1917" spans="1:42">
      <c r="A1917" s="221"/>
      <c r="B1917" s="221"/>
      <c r="C1917" s="221"/>
      <c r="D1917" s="221"/>
      <c r="E1917" s="221"/>
      <c r="F1917" s="221"/>
      <c r="G1917" s="221"/>
      <c r="H1917" s="221"/>
      <c r="I1917" s="221"/>
      <c r="J1917" s="221"/>
      <c r="K1917" s="221"/>
      <c r="L1917" s="221"/>
      <c r="M1917" s="221"/>
      <c r="N1917" s="243"/>
      <c r="O1917" s="221"/>
      <c r="P1917" s="221"/>
      <c r="Q1917" s="221"/>
      <c r="R1917" s="221"/>
      <c r="S1917" s="221"/>
      <c r="T1917" s="221"/>
      <c r="U1917" s="221"/>
      <c r="V1917" s="221"/>
      <c r="W1917" s="221"/>
      <c r="X1917" s="221"/>
      <c r="Y1917" s="221"/>
      <c r="Z1917" s="221"/>
      <c r="AA1917" s="221"/>
      <c r="AB1917" s="237"/>
      <c r="AC1917" s="221"/>
      <c r="AD1917" s="221"/>
      <c r="AE1917" s="221"/>
      <c r="AF1917" s="221"/>
      <c r="AG1917" s="221"/>
      <c r="AH1917" s="221"/>
      <c r="AI1917" s="221"/>
      <c r="AN1917" s="221"/>
      <c r="AP1917" s="218"/>
    </row>
    <row r="1918" spans="1:42">
      <c r="A1918" s="221"/>
      <c r="B1918" s="221"/>
      <c r="C1918" s="221"/>
      <c r="D1918" s="221"/>
      <c r="E1918" s="221"/>
      <c r="F1918" s="221"/>
      <c r="G1918" s="221"/>
      <c r="H1918" s="221"/>
      <c r="I1918" s="221"/>
      <c r="J1918" s="221"/>
      <c r="K1918" s="221"/>
      <c r="L1918" s="221"/>
      <c r="M1918" s="221"/>
      <c r="N1918" s="243"/>
      <c r="O1918" s="221"/>
      <c r="P1918" s="221"/>
      <c r="Q1918" s="221"/>
      <c r="R1918" s="221"/>
      <c r="S1918" s="221"/>
      <c r="T1918" s="221"/>
      <c r="U1918" s="221"/>
      <c r="V1918" s="221"/>
      <c r="W1918" s="221"/>
      <c r="X1918" s="221"/>
      <c r="Y1918" s="221"/>
      <c r="Z1918" s="221"/>
      <c r="AA1918" s="221"/>
      <c r="AB1918" s="237"/>
      <c r="AC1918" s="221"/>
      <c r="AD1918" s="221"/>
      <c r="AE1918" s="221"/>
      <c r="AF1918" s="221"/>
      <c r="AG1918" s="221"/>
      <c r="AH1918" s="221"/>
      <c r="AI1918" s="221"/>
      <c r="AN1918" s="221"/>
      <c r="AP1918" s="218"/>
    </row>
    <row r="1919" spans="1:42">
      <c r="A1919" s="221"/>
      <c r="B1919" s="221"/>
      <c r="C1919" s="221"/>
      <c r="D1919" s="221"/>
      <c r="E1919" s="221"/>
      <c r="F1919" s="221"/>
      <c r="G1919" s="221"/>
      <c r="H1919" s="221"/>
      <c r="I1919" s="221"/>
      <c r="J1919" s="221"/>
      <c r="K1919" s="221"/>
      <c r="L1919" s="221"/>
      <c r="M1919" s="221"/>
      <c r="N1919" s="243"/>
      <c r="O1919" s="221"/>
      <c r="P1919" s="221"/>
      <c r="Q1919" s="221"/>
      <c r="R1919" s="221"/>
      <c r="S1919" s="221"/>
      <c r="T1919" s="221"/>
      <c r="U1919" s="221"/>
      <c r="V1919" s="221"/>
      <c r="W1919" s="221"/>
      <c r="X1919" s="221"/>
      <c r="Y1919" s="221"/>
      <c r="Z1919" s="221"/>
      <c r="AA1919" s="221"/>
      <c r="AB1919" s="237"/>
      <c r="AC1919" s="221"/>
      <c r="AD1919" s="221"/>
      <c r="AE1919" s="221"/>
      <c r="AF1919" s="221"/>
      <c r="AG1919" s="221"/>
      <c r="AH1919" s="221"/>
      <c r="AI1919" s="221"/>
      <c r="AN1919" s="221"/>
      <c r="AP1919" s="218"/>
    </row>
    <row r="1920" spans="1:42">
      <c r="A1920" s="221"/>
      <c r="B1920" s="221"/>
      <c r="C1920" s="221"/>
      <c r="D1920" s="221"/>
      <c r="E1920" s="221"/>
      <c r="F1920" s="221"/>
      <c r="G1920" s="221"/>
      <c r="H1920" s="221"/>
      <c r="I1920" s="221"/>
      <c r="J1920" s="221"/>
      <c r="K1920" s="221"/>
      <c r="L1920" s="221"/>
      <c r="M1920" s="221"/>
      <c r="N1920" s="243"/>
      <c r="O1920" s="221"/>
      <c r="P1920" s="221"/>
      <c r="Q1920" s="221"/>
      <c r="R1920" s="221"/>
      <c r="S1920" s="221"/>
      <c r="T1920" s="221"/>
      <c r="U1920" s="221"/>
      <c r="V1920" s="221"/>
      <c r="W1920" s="221"/>
      <c r="X1920" s="221"/>
      <c r="Y1920" s="221"/>
      <c r="Z1920" s="221"/>
      <c r="AA1920" s="221"/>
      <c r="AB1920" s="237"/>
      <c r="AC1920" s="221"/>
      <c r="AD1920" s="221"/>
      <c r="AE1920" s="221"/>
      <c r="AF1920" s="221"/>
      <c r="AG1920" s="221"/>
      <c r="AH1920" s="221"/>
      <c r="AI1920" s="221"/>
      <c r="AN1920" s="221"/>
      <c r="AP1920" s="218"/>
    </row>
    <row r="1921" spans="1:42">
      <c r="A1921" s="221"/>
      <c r="B1921" s="221"/>
      <c r="C1921" s="221"/>
      <c r="D1921" s="221"/>
      <c r="E1921" s="221"/>
      <c r="F1921" s="221"/>
      <c r="G1921" s="221"/>
      <c r="H1921" s="221"/>
      <c r="I1921" s="221"/>
      <c r="J1921" s="221"/>
      <c r="K1921" s="221"/>
      <c r="L1921" s="221"/>
      <c r="M1921" s="221"/>
      <c r="N1921" s="243"/>
      <c r="O1921" s="221"/>
      <c r="P1921" s="221"/>
      <c r="Q1921" s="221"/>
      <c r="R1921" s="221"/>
      <c r="S1921" s="221"/>
      <c r="T1921" s="221"/>
      <c r="U1921" s="221"/>
      <c r="V1921" s="221"/>
      <c r="W1921" s="221"/>
      <c r="X1921" s="221"/>
      <c r="Y1921" s="221"/>
      <c r="Z1921" s="221"/>
      <c r="AA1921" s="221"/>
      <c r="AB1921" s="237"/>
      <c r="AC1921" s="221"/>
      <c r="AD1921" s="221"/>
      <c r="AE1921" s="221"/>
      <c r="AF1921" s="221"/>
      <c r="AG1921" s="221"/>
      <c r="AH1921" s="221"/>
      <c r="AI1921" s="221"/>
      <c r="AN1921" s="221"/>
      <c r="AP1921" s="218"/>
    </row>
    <row r="1922" spans="1:42">
      <c r="A1922" s="221"/>
      <c r="B1922" s="221"/>
      <c r="C1922" s="221"/>
      <c r="D1922" s="221"/>
      <c r="E1922" s="221"/>
      <c r="F1922" s="221"/>
      <c r="G1922" s="221"/>
      <c r="H1922" s="221"/>
      <c r="I1922" s="221"/>
      <c r="J1922" s="221"/>
      <c r="K1922" s="221"/>
      <c r="L1922" s="221"/>
      <c r="M1922" s="221"/>
      <c r="N1922" s="243"/>
      <c r="O1922" s="221"/>
      <c r="P1922" s="221"/>
      <c r="Q1922" s="221"/>
      <c r="R1922" s="221"/>
      <c r="S1922" s="221"/>
      <c r="T1922" s="221"/>
      <c r="U1922" s="221"/>
      <c r="V1922" s="221"/>
      <c r="W1922" s="221"/>
      <c r="X1922" s="221"/>
      <c r="Y1922" s="221"/>
      <c r="Z1922" s="221"/>
      <c r="AA1922" s="221"/>
      <c r="AB1922" s="237"/>
      <c r="AC1922" s="221"/>
      <c r="AD1922" s="221"/>
      <c r="AE1922" s="221"/>
      <c r="AF1922" s="221"/>
      <c r="AG1922" s="221"/>
      <c r="AH1922" s="221"/>
      <c r="AI1922" s="221"/>
      <c r="AN1922" s="221"/>
      <c r="AP1922" s="218"/>
    </row>
    <row r="1923" spans="1:42">
      <c r="A1923" s="221"/>
      <c r="B1923" s="221"/>
      <c r="C1923" s="221"/>
      <c r="D1923" s="221"/>
      <c r="E1923" s="221"/>
      <c r="F1923" s="221"/>
      <c r="G1923" s="221"/>
      <c r="H1923" s="221"/>
      <c r="I1923" s="221"/>
      <c r="J1923" s="221"/>
      <c r="K1923" s="221"/>
      <c r="L1923" s="221"/>
      <c r="M1923" s="221"/>
      <c r="N1923" s="243"/>
      <c r="O1923" s="221"/>
      <c r="P1923" s="221"/>
      <c r="Q1923" s="221"/>
      <c r="R1923" s="221"/>
      <c r="S1923" s="221"/>
      <c r="T1923" s="221"/>
      <c r="U1923" s="221"/>
      <c r="V1923" s="221"/>
      <c r="W1923" s="221"/>
      <c r="X1923" s="221"/>
      <c r="Y1923" s="221"/>
      <c r="Z1923" s="221"/>
      <c r="AA1923" s="221"/>
      <c r="AB1923" s="237"/>
      <c r="AC1923" s="221"/>
      <c r="AD1923" s="221"/>
      <c r="AE1923" s="221"/>
      <c r="AF1923" s="221"/>
      <c r="AG1923" s="221"/>
      <c r="AH1923" s="221"/>
      <c r="AI1923" s="221"/>
      <c r="AN1923" s="221"/>
      <c r="AP1923" s="218"/>
    </row>
    <row r="1924" spans="1:42">
      <c r="A1924" s="221"/>
      <c r="B1924" s="221"/>
      <c r="C1924" s="221"/>
      <c r="D1924" s="221"/>
      <c r="E1924" s="221"/>
      <c r="F1924" s="221"/>
      <c r="G1924" s="221"/>
      <c r="H1924" s="221"/>
      <c r="I1924" s="221"/>
      <c r="J1924" s="221"/>
      <c r="K1924" s="221"/>
      <c r="L1924" s="221"/>
      <c r="M1924" s="221"/>
      <c r="N1924" s="243"/>
      <c r="O1924" s="221"/>
      <c r="P1924" s="221"/>
      <c r="Q1924" s="221"/>
      <c r="R1924" s="221"/>
      <c r="S1924" s="221"/>
      <c r="T1924" s="221"/>
      <c r="U1924" s="221"/>
      <c r="V1924" s="221"/>
      <c r="W1924" s="221"/>
      <c r="X1924" s="221"/>
      <c r="Y1924" s="221"/>
      <c r="Z1924" s="221"/>
      <c r="AA1924" s="221"/>
      <c r="AB1924" s="237"/>
      <c r="AC1924" s="221"/>
      <c r="AD1924" s="221"/>
      <c r="AE1924" s="221"/>
      <c r="AF1924" s="221"/>
      <c r="AG1924" s="221"/>
      <c r="AH1924" s="221"/>
      <c r="AI1924" s="221"/>
      <c r="AN1924" s="221"/>
      <c r="AP1924" s="218"/>
    </row>
    <row r="1925" spans="1:42">
      <c r="A1925" s="221"/>
      <c r="B1925" s="221"/>
      <c r="C1925" s="221"/>
      <c r="D1925" s="221"/>
      <c r="E1925" s="221"/>
      <c r="F1925" s="221"/>
      <c r="G1925" s="221"/>
      <c r="H1925" s="221"/>
      <c r="I1925" s="221"/>
      <c r="J1925" s="221"/>
      <c r="K1925" s="221"/>
      <c r="L1925" s="221"/>
      <c r="M1925" s="221"/>
      <c r="N1925" s="243"/>
      <c r="O1925" s="221"/>
      <c r="P1925" s="221"/>
      <c r="Q1925" s="221"/>
      <c r="R1925" s="221"/>
      <c r="S1925" s="221"/>
      <c r="T1925" s="221"/>
      <c r="U1925" s="221"/>
      <c r="V1925" s="221"/>
      <c r="W1925" s="221"/>
      <c r="X1925" s="221"/>
      <c r="Y1925" s="221"/>
      <c r="Z1925" s="221"/>
      <c r="AA1925" s="221"/>
      <c r="AB1925" s="237"/>
      <c r="AC1925" s="221"/>
      <c r="AD1925" s="221"/>
      <c r="AE1925" s="221"/>
      <c r="AF1925" s="221"/>
      <c r="AG1925" s="221"/>
      <c r="AH1925" s="221"/>
      <c r="AI1925" s="221"/>
      <c r="AN1925" s="221"/>
      <c r="AP1925" s="218"/>
    </row>
    <row r="1926" spans="1:42">
      <c r="A1926" s="221"/>
      <c r="B1926" s="221"/>
      <c r="C1926" s="221"/>
      <c r="D1926" s="221"/>
      <c r="E1926" s="221"/>
      <c r="F1926" s="221"/>
      <c r="G1926" s="221"/>
      <c r="H1926" s="221"/>
      <c r="I1926" s="221"/>
      <c r="J1926" s="221"/>
      <c r="K1926" s="221"/>
      <c r="L1926" s="221"/>
      <c r="M1926" s="221"/>
      <c r="N1926" s="243"/>
      <c r="O1926" s="221"/>
      <c r="P1926" s="221"/>
      <c r="Q1926" s="221"/>
      <c r="R1926" s="221"/>
      <c r="S1926" s="221"/>
      <c r="T1926" s="221"/>
      <c r="U1926" s="221"/>
      <c r="V1926" s="221"/>
      <c r="W1926" s="221"/>
      <c r="X1926" s="221"/>
      <c r="Y1926" s="221"/>
      <c r="Z1926" s="221"/>
      <c r="AA1926" s="221"/>
      <c r="AB1926" s="237"/>
      <c r="AC1926" s="221"/>
      <c r="AD1926" s="221"/>
      <c r="AE1926" s="221"/>
      <c r="AF1926" s="221"/>
      <c r="AG1926" s="221"/>
      <c r="AH1926" s="221"/>
      <c r="AI1926" s="221"/>
      <c r="AN1926" s="221"/>
      <c r="AP1926" s="218"/>
    </row>
    <row r="1927" spans="1:42">
      <c r="A1927" s="221"/>
      <c r="B1927" s="221"/>
      <c r="C1927" s="221"/>
      <c r="D1927" s="221"/>
      <c r="E1927" s="221"/>
      <c r="F1927" s="221"/>
      <c r="G1927" s="221"/>
      <c r="H1927" s="221"/>
      <c r="I1927" s="221"/>
      <c r="J1927" s="221"/>
      <c r="K1927" s="221"/>
      <c r="L1927" s="221"/>
      <c r="M1927" s="221"/>
      <c r="N1927" s="243"/>
      <c r="O1927" s="221"/>
      <c r="P1927" s="221"/>
      <c r="Q1927" s="221"/>
      <c r="R1927" s="221"/>
      <c r="S1927" s="221"/>
      <c r="T1927" s="221"/>
      <c r="U1927" s="221"/>
      <c r="V1927" s="221"/>
      <c r="W1927" s="221"/>
      <c r="X1927" s="221"/>
      <c r="Y1927" s="221"/>
      <c r="Z1927" s="221"/>
      <c r="AA1927" s="221"/>
      <c r="AB1927" s="237"/>
      <c r="AC1927" s="221"/>
      <c r="AD1927" s="221"/>
      <c r="AE1927" s="221"/>
      <c r="AF1927" s="221"/>
      <c r="AG1927" s="221"/>
      <c r="AH1927" s="221"/>
      <c r="AI1927" s="221"/>
      <c r="AN1927" s="221"/>
      <c r="AP1927" s="218"/>
    </row>
    <row r="1928" spans="1:42">
      <c r="A1928" s="221"/>
      <c r="B1928" s="221"/>
      <c r="C1928" s="221"/>
      <c r="D1928" s="221"/>
      <c r="E1928" s="221"/>
      <c r="F1928" s="221"/>
      <c r="G1928" s="221"/>
      <c r="H1928" s="221"/>
      <c r="I1928" s="221"/>
      <c r="J1928" s="221"/>
      <c r="K1928" s="221"/>
      <c r="L1928" s="221"/>
      <c r="M1928" s="221"/>
      <c r="N1928" s="243"/>
      <c r="O1928" s="221"/>
      <c r="P1928" s="221"/>
      <c r="Q1928" s="221"/>
      <c r="R1928" s="221"/>
      <c r="S1928" s="221"/>
      <c r="T1928" s="221"/>
      <c r="U1928" s="221"/>
      <c r="V1928" s="221"/>
      <c r="W1928" s="221"/>
      <c r="X1928" s="221"/>
      <c r="Y1928" s="221"/>
      <c r="Z1928" s="221"/>
      <c r="AA1928" s="221"/>
      <c r="AB1928" s="237"/>
      <c r="AC1928" s="221"/>
      <c r="AD1928" s="221"/>
      <c r="AE1928" s="221"/>
      <c r="AF1928" s="221"/>
      <c r="AG1928" s="221"/>
      <c r="AH1928" s="221"/>
      <c r="AI1928" s="221"/>
      <c r="AN1928" s="221"/>
      <c r="AP1928" s="218"/>
    </row>
    <row r="1929" spans="1:42">
      <c r="A1929" s="221"/>
      <c r="B1929" s="221"/>
      <c r="C1929" s="221"/>
      <c r="D1929" s="221"/>
      <c r="E1929" s="221"/>
      <c r="F1929" s="221"/>
      <c r="G1929" s="221"/>
      <c r="H1929" s="221"/>
      <c r="I1929" s="221"/>
      <c r="J1929" s="221"/>
      <c r="K1929" s="221"/>
      <c r="L1929" s="221"/>
      <c r="M1929" s="221"/>
      <c r="N1929" s="243"/>
      <c r="O1929" s="221"/>
      <c r="P1929" s="221"/>
      <c r="Q1929" s="221"/>
      <c r="R1929" s="221"/>
      <c r="S1929" s="221"/>
      <c r="T1929" s="221"/>
      <c r="U1929" s="221"/>
      <c r="V1929" s="221"/>
      <c r="W1929" s="221"/>
      <c r="X1929" s="221"/>
      <c r="Y1929" s="221"/>
      <c r="Z1929" s="221"/>
      <c r="AA1929" s="221"/>
      <c r="AB1929" s="237"/>
      <c r="AC1929" s="221"/>
      <c r="AD1929" s="221"/>
      <c r="AE1929" s="221"/>
      <c r="AF1929" s="221"/>
      <c r="AG1929" s="221"/>
      <c r="AH1929" s="221"/>
      <c r="AI1929" s="221"/>
      <c r="AN1929" s="221"/>
      <c r="AP1929" s="218"/>
    </row>
    <row r="1930" spans="1:42">
      <c r="A1930" s="221"/>
      <c r="B1930" s="221"/>
      <c r="C1930" s="221"/>
      <c r="D1930" s="221"/>
      <c r="E1930" s="221"/>
      <c r="F1930" s="221"/>
      <c r="G1930" s="221"/>
      <c r="H1930" s="221"/>
      <c r="I1930" s="221"/>
      <c r="J1930" s="221"/>
      <c r="K1930" s="221"/>
      <c r="L1930" s="221"/>
      <c r="M1930" s="221"/>
      <c r="N1930" s="243"/>
      <c r="O1930" s="221"/>
      <c r="P1930" s="221"/>
      <c r="Q1930" s="221"/>
      <c r="R1930" s="221"/>
      <c r="S1930" s="221"/>
      <c r="T1930" s="221"/>
      <c r="U1930" s="221"/>
      <c r="V1930" s="221"/>
      <c r="W1930" s="221"/>
      <c r="X1930" s="221"/>
      <c r="Y1930" s="221"/>
      <c r="Z1930" s="221"/>
      <c r="AA1930" s="221"/>
      <c r="AB1930" s="237"/>
      <c r="AC1930" s="221"/>
      <c r="AD1930" s="221"/>
      <c r="AE1930" s="221"/>
      <c r="AF1930" s="221"/>
      <c r="AG1930" s="221"/>
      <c r="AH1930" s="221"/>
      <c r="AI1930" s="221"/>
      <c r="AN1930" s="221"/>
      <c r="AP1930" s="218"/>
    </row>
    <row r="1931" spans="1:42">
      <c r="A1931" s="221"/>
      <c r="B1931" s="221"/>
      <c r="C1931" s="221"/>
      <c r="D1931" s="221"/>
      <c r="E1931" s="221"/>
      <c r="F1931" s="221"/>
      <c r="G1931" s="221"/>
      <c r="H1931" s="221"/>
      <c r="I1931" s="221"/>
      <c r="J1931" s="221"/>
      <c r="K1931" s="221"/>
      <c r="L1931" s="221"/>
      <c r="M1931" s="221"/>
      <c r="N1931" s="243"/>
      <c r="O1931" s="221"/>
      <c r="P1931" s="221"/>
      <c r="Q1931" s="221"/>
      <c r="R1931" s="221"/>
      <c r="S1931" s="221"/>
      <c r="T1931" s="221"/>
      <c r="U1931" s="221"/>
      <c r="V1931" s="221"/>
      <c r="W1931" s="221"/>
      <c r="X1931" s="221"/>
      <c r="Y1931" s="221"/>
      <c r="Z1931" s="221"/>
      <c r="AA1931" s="221"/>
      <c r="AB1931" s="237"/>
      <c r="AC1931" s="221"/>
      <c r="AD1931" s="221"/>
      <c r="AE1931" s="221"/>
      <c r="AF1931" s="221"/>
      <c r="AG1931" s="221"/>
      <c r="AH1931" s="221"/>
      <c r="AI1931" s="221"/>
      <c r="AN1931" s="221"/>
      <c r="AP1931" s="218"/>
    </row>
    <row r="1932" spans="1:42">
      <c r="A1932" s="221"/>
      <c r="B1932" s="221"/>
      <c r="C1932" s="221"/>
      <c r="D1932" s="221"/>
      <c r="E1932" s="221"/>
      <c r="F1932" s="221"/>
      <c r="G1932" s="221"/>
      <c r="H1932" s="221"/>
      <c r="I1932" s="221"/>
      <c r="J1932" s="221"/>
      <c r="K1932" s="221"/>
      <c r="L1932" s="221"/>
      <c r="M1932" s="221"/>
      <c r="N1932" s="243"/>
      <c r="O1932" s="221"/>
      <c r="P1932" s="221"/>
      <c r="Q1932" s="221"/>
      <c r="R1932" s="221"/>
      <c r="S1932" s="221"/>
      <c r="T1932" s="221"/>
      <c r="U1932" s="221"/>
      <c r="V1932" s="221"/>
      <c r="W1932" s="221"/>
      <c r="X1932" s="221"/>
      <c r="Y1932" s="221"/>
      <c r="Z1932" s="221"/>
      <c r="AA1932" s="221"/>
      <c r="AB1932" s="237"/>
      <c r="AC1932" s="221"/>
      <c r="AD1932" s="221"/>
      <c r="AE1932" s="221"/>
      <c r="AF1932" s="221"/>
      <c r="AG1932" s="221"/>
      <c r="AH1932" s="221"/>
      <c r="AI1932" s="221"/>
      <c r="AN1932" s="221"/>
      <c r="AP1932" s="218"/>
    </row>
    <row r="1933" spans="1:42">
      <c r="A1933" s="221"/>
      <c r="B1933" s="221"/>
      <c r="C1933" s="221"/>
      <c r="D1933" s="221"/>
      <c r="E1933" s="221"/>
      <c r="F1933" s="221"/>
      <c r="G1933" s="221"/>
      <c r="H1933" s="221"/>
      <c r="I1933" s="221"/>
      <c r="J1933" s="221"/>
      <c r="K1933" s="221"/>
      <c r="L1933" s="221"/>
      <c r="M1933" s="221"/>
      <c r="N1933" s="243"/>
      <c r="O1933" s="221"/>
      <c r="P1933" s="221"/>
      <c r="Q1933" s="221"/>
      <c r="R1933" s="221"/>
      <c r="S1933" s="221"/>
      <c r="T1933" s="221"/>
      <c r="U1933" s="221"/>
      <c r="V1933" s="221"/>
      <c r="W1933" s="221"/>
      <c r="X1933" s="221"/>
      <c r="Y1933" s="221"/>
      <c r="Z1933" s="221"/>
      <c r="AA1933" s="221"/>
      <c r="AB1933" s="237"/>
      <c r="AC1933" s="221"/>
      <c r="AD1933" s="221"/>
      <c r="AE1933" s="221"/>
      <c r="AF1933" s="221"/>
      <c r="AG1933" s="221"/>
      <c r="AH1933" s="221"/>
      <c r="AI1933" s="221"/>
      <c r="AN1933" s="221"/>
      <c r="AP1933" s="218"/>
    </row>
    <row r="1934" spans="1:42">
      <c r="A1934" s="221"/>
      <c r="B1934" s="221"/>
      <c r="C1934" s="221"/>
      <c r="D1934" s="221"/>
      <c r="E1934" s="221"/>
      <c r="F1934" s="221"/>
      <c r="G1934" s="221"/>
      <c r="H1934" s="221"/>
      <c r="I1934" s="221"/>
      <c r="J1934" s="221"/>
      <c r="K1934" s="221"/>
      <c r="L1934" s="221"/>
      <c r="M1934" s="221"/>
      <c r="N1934" s="243"/>
      <c r="O1934" s="221"/>
      <c r="P1934" s="221"/>
      <c r="Q1934" s="221"/>
      <c r="R1934" s="221"/>
      <c r="S1934" s="221"/>
      <c r="T1934" s="221"/>
      <c r="U1934" s="221"/>
      <c r="V1934" s="221"/>
      <c r="W1934" s="221"/>
      <c r="X1934" s="221"/>
      <c r="Y1934" s="221"/>
      <c r="Z1934" s="221"/>
      <c r="AA1934" s="221"/>
      <c r="AB1934" s="237"/>
      <c r="AC1934" s="221"/>
      <c r="AD1934" s="221"/>
      <c r="AE1934" s="221"/>
      <c r="AF1934" s="221"/>
      <c r="AG1934" s="221"/>
      <c r="AH1934" s="221"/>
      <c r="AI1934" s="221"/>
      <c r="AN1934" s="221"/>
      <c r="AP1934" s="218"/>
    </row>
    <row r="1935" spans="1:42">
      <c r="A1935" s="221"/>
      <c r="B1935" s="221"/>
      <c r="C1935" s="221"/>
      <c r="D1935" s="221"/>
      <c r="E1935" s="221"/>
      <c r="F1935" s="221"/>
      <c r="G1935" s="221"/>
      <c r="H1935" s="221"/>
      <c r="I1935" s="221"/>
      <c r="J1935" s="221"/>
      <c r="K1935" s="221"/>
      <c r="L1935" s="221"/>
      <c r="M1935" s="221"/>
      <c r="N1935" s="243"/>
      <c r="O1935" s="221"/>
      <c r="P1935" s="221"/>
      <c r="Q1935" s="221"/>
      <c r="R1935" s="221"/>
      <c r="S1935" s="221"/>
      <c r="T1935" s="221"/>
      <c r="U1935" s="221"/>
      <c r="V1935" s="221"/>
      <c r="W1935" s="221"/>
      <c r="X1935" s="221"/>
      <c r="Y1935" s="221"/>
      <c r="Z1935" s="221"/>
      <c r="AA1935" s="221"/>
      <c r="AB1935" s="237"/>
      <c r="AC1935" s="221"/>
      <c r="AD1935" s="221"/>
      <c r="AE1935" s="221"/>
      <c r="AF1935" s="221"/>
      <c r="AG1935" s="221"/>
      <c r="AH1935" s="221"/>
      <c r="AI1935" s="221"/>
      <c r="AN1935" s="221"/>
      <c r="AP1935" s="218"/>
    </row>
    <row r="1936" spans="1:42">
      <c r="A1936" s="221"/>
      <c r="B1936" s="221"/>
      <c r="C1936" s="221"/>
      <c r="D1936" s="221"/>
      <c r="E1936" s="221"/>
      <c r="F1936" s="221"/>
      <c r="G1936" s="221"/>
      <c r="H1936" s="221"/>
      <c r="I1936" s="221"/>
      <c r="J1936" s="221"/>
      <c r="K1936" s="221"/>
      <c r="L1936" s="221"/>
      <c r="M1936" s="221"/>
      <c r="N1936" s="243"/>
      <c r="O1936" s="221"/>
      <c r="P1936" s="221"/>
      <c r="Q1936" s="221"/>
      <c r="R1936" s="221"/>
      <c r="S1936" s="221"/>
      <c r="T1936" s="221"/>
      <c r="U1936" s="221"/>
      <c r="V1936" s="221"/>
      <c r="W1936" s="221"/>
      <c r="X1936" s="221"/>
      <c r="Y1936" s="221"/>
      <c r="Z1936" s="221"/>
      <c r="AA1936" s="221"/>
      <c r="AB1936" s="237"/>
      <c r="AC1936" s="221"/>
      <c r="AD1936" s="221"/>
      <c r="AE1936" s="221"/>
      <c r="AF1936" s="221"/>
      <c r="AG1936" s="221"/>
      <c r="AH1936" s="221"/>
      <c r="AI1936" s="221"/>
      <c r="AN1936" s="221"/>
      <c r="AP1936" s="218"/>
    </row>
    <row r="1937" spans="1:42">
      <c r="A1937" s="221"/>
      <c r="B1937" s="221"/>
      <c r="C1937" s="221"/>
      <c r="D1937" s="221"/>
      <c r="E1937" s="221"/>
      <c r="F1937" s="221"/>
      <c r="G1937" s="221"/>
      <c r="H1937" s="221"/>
      <c r="I1937" s="221"/>
      <c r="J1937" s="221"/>
      <c r="K1937" s="221"/>
      <c r="L1937" s="221"/>
      <c r="M1937" s="221"/>
      <c r="N1937" s="243"/>
      <c r="O1937" s="221"/>
      <c r="P1937" s="221"/>
      <c r="Q1937" s="221"/>
      <c r="R1937" s="221"/>
      <c r="S1937" s="221"/>
      <c r="T1937" s="221"/>
      <c r="U1937" s="221"/>
      <c r="V1937" s="221"/>
      <c r="W1937" s="221"/>
      <c r="X1937" s="221"/>
      <c r="Y1937" s="221"/>
      <c r="Z1937" s="221"/>
      <c r="AA1937" s="221"/>
      <c r="AB1937" s="237"/>
      <c r="AC1937" s="221"/>
      <c r="AD1937" s="221"/>
      <c r="AE1937" s="221"/>
      <c r="AF1937" s="221"/>
      <c r="AG1937" s="221"/>
      <c r="AH1937" s="221"/>
      <c r="AI1937" s="221"/>
      <c r="AN1937" s="221"/>
      <c r="AP1937" s="218"/>
    </row>
    <row r="1938" spans="1:42">
      <c r="A1938" s="221"/>
      <c r="B1938" s="221"/>
      <c r="C1938" s="221"/>
      <c r="D1938" s="221"/>
      <c r="E1938" s="221"/>
      <c r="F1938" s="221"/>
      <c r="G1938" s="221"/>
      <c r="H1938" s="221"/>
      <c r="I1938" s="221"/>
      <c r="J1938" s="221"/>
      <c r="K1938" s="221"/>
      <c r="L1938" s="221"/>
      <c r="M1938" s="221"/>
      <c r="N1938" s="243"/>
      <c r="O1938" s="221"/>
      <c r="P1938" s="221"/>
      <c r="Q1938" s="221"/>
      <c r="R1938" s="221"/>
      <c r="S1938" s="221"/>
      <c r="T1938" s="221"/>
      <c r="U1938" s="221"/>
      <c r="V1938" s="221"/>
      <c r="W1938" s="221"/>
      <c r="X1938" s="221"/>
      <c r="Y1938" s="221"/>
      <c r="Z1938" s="221"/>
      <c r="AA1938" s="221"/>
      <c r="AB1938" s="237"/>
      <c r="AC1938" s="221"/>
      <c r="AD1938" s="221"/>
      <c r="AE1938" s="221"/>
      <c r="AF1938" s="221"/>
      <c r="AG1938" s="221"/>
      <c r="AH1938" s="221"/>
      <c r="AI1938" s="221"/>
      <c r="AN1938" s="221"/>
      <c r="AP1938" s="218"/>
    </row>
    <row r="1939" spans="1:42">
      <c r="A1939" s="221"/>
      <c r="B1939" s="221"/>
      <c r="C1939" s="221"/>
      <c r="D1939" s="221"/>
      <c r="E1939" s="221"/>
      <c r="F1939" s="221"/>
      <c r="G1939" s="221"/>
      <c r="H1939" s="221"/>
      <c r="I1939" s="221"/>
      <c r="J1939" s="221"/>
      <c r="K1939" s="221"/>
      <c r="L1939" s="221"/>
      <c r="M1939" s="221"/>
      <c r="N1939" s="243"/>
      <c r="O1939" s="221"/>
      <c r="P1939" s="221"/>
      <c r="Q1939" s="221"/>
      <c r="R1939" s="221"/>
      <c r="S1939" s="221"/>
      <c r="T1939" s="221"/>
      <c r="U1939" s="221"/>
      <c r="V1939" s="221"/>
      <c r="W1939" s="221"/>
      <c r="X1939" s="221"/>
      <c r="Y1939" s="221"/>
      <c r="Z1939" s="221"/>
      <c r="AA1939" s="221"/>
      <c r="AB1939" s="237"/>
      <c r="AC1939" s="221"/>
      <c r="AD1939" s="221"/>
      <c r="AE1939" s="221"/>
      <c r="AF1939" s="221"/>
      <c r="AG1939" s="221"/>
      <c r="AH1939" s="221"/>
      <c r="AI1939" s="221"/>
      <c r="AN1939" s="221"/>
      <c r="AP1939" s="218"/>
    </row>
    <row r="1940" spans="1:42">
      <c r="A1940" s="221"/>
      <c r="B1940" s="221"/>
      <c r="C1940" s="221"/>
      <c r="D1940" s="221"/>
      <c r="E1940" s="221"/>
      <c r="F1940" s="221"/>
      <c r="G1940" s="221"/>
      <c r="H1940" s="221"/>
      <c r="I1940" s="221"/>
      <c r="J1940" s="221"/>
      <c r="K1940" s="221"/>
      <c r="L1940" s="221"/>
      <c r="M1940" s="221"/>
      <c r="N1940" s="243"/>
      <c r="O1940" s="221"/>
      <c r="P1940" s="221"/>
      <c r="Q1940" s="221"/>
      <c r="R1940" s="221"/>
      <c r="S1940" s="221"/>
      <c r="T1940" s="221"/>
      <c r="U1940" s="221"/>
      <c r="V1940" s="221"/>
      <c r="W1940" s="221"/>
      <c r="X1940" s="221"/>
      <c r="Y1940" s="221"/>
      <c r="Z1940" s="221"/>
      <c r="AA1940" s="221"/>
      <c r="AB1940" s="237"/>
      <c r="AC1940" s="221"/>
      <c r="AD1940" s="221"/>
      <c r="AE1940" s="221"/>
      <c r="AF1940" s="221"/>
      <c r="AG1940" s="221"/>
      <c r="AH1940" s="221"/>
      <c r="AI1940" s="221"/>
      <c r="AN1940" s="221"/>
      <c r="AP1940" s="218"/>
    </row>
    <row r="1941" spans="1:42">
      <c r="A1941" s="221"/>
      <c r="B1941" s="221"/>
      <c r="C1941" s="221"/>
      <c r="D1941" s="221"/>
      <c r="E1941" s="221"/>
      <c r="F1941" s="221"/>
      <c r="G1941" s="221"/>
      <c r="H1941" s="221"/>
      <c r="I1941" s="221"/>
      <c r="J1941" s="221"/>
      <c r="K1941" s="221"/>
      <c r="L1941" s="221"/>
      <c r="M1941" s="221"/>
      <c r="N1941" s="243"/>
      <c r="O1941" s="221"/>
      <c r="P1941" s="221"/>
      <c r="Q1941" s="221"/>
      <c r="R1941" s="221"/>
      <c r="S1941" s="221"/>
      <c r="T1941" s="221"/>
      <c r="U1941" s="221"/>
      <c r="V1941" s="221"/>
      <c r="W1941" s="221"/>
      <c r="X1941" s="221"/>
      <c r="Y1941" s="221"/>
      <c r="Z1941" s="221"/>
      <c r="AA1941" s="221"/>
      <c r="AB1941" s="237"/>
      <c r="AC1941" s="221"/>
      <c r="AD1941" s="221"/>
      <c r="AE1941" s="221"/>
      <c r="AF1941" s="221"/>
      <c r="AG1941" s="221"/>
      <c r="AH1941" s="221"/>
      <c r="AI1941" s="221"/>
      <c r="AN1941" s="221"/>
      <c r="AP1941" s="218"/>
    </row>
    <row r="1942" spans="1:42">
      <c r="A1942" s="221"/>
      <c r="B1942" s="221"/>
      <c r="C1942" s="221"/>
      <c r="D1942" s="221"/>
      <c r="E1942" s="221"/>
      <c r="F1942" s="221"/>
      <c r="G1942" s="221"/>
      <c r="H1942" s="221"/>
      <c r="I1942" s="221"/>
      <c r="J1942" s="221"/>
      <c r="K1942" s="221"/>
      <c r="L1942" s="221"/>
      <c r="M1942" s="221"/>
      <c r="N1942" s="243"/>
      <c r="O1942" s="221"/>
      <c r="P1942" s="221"/>
      <c r="Q1942" s="221"/>
      <c r="R1942" s="221"/>
      <c r="S1942" s="221"/>
      <c r="T1942" s="221"/>
      <c r="U1942" s="221"/>
      <c r="V1942" s="221"/>
      <c r="W1942" s="221"/>
      <c r="X1942" s="221"/>
      <c r="Y1942" s="221"/>
      <c r="Z1942" s="221"/>
      <c r="AA1942" s="221"/>
      <c r="AB1942" s="237"/>
      <c r="AC1942" s="221"/>
      <c r="AD1942" s="221"/>
      <c r="AE1942" s="221"/>
      <c r="AF1942" s="221"/>
      <c r="AG1942" s="221"/>
      <c r="AH1942" s="221"/>
      <c r="AI1942" s="221"/>
      <c r="AN1942" s="221"/>
      <c r="AP1942" s="218"/>
    </row>
    <row r="1943" spans="1:42">
      <c r="A1943" s="221"/>
      <c r="B1943" s="221"/>
      <c r="C1943" s="221"/>
      <c r="D1943" s="221"/>
      <c r="E1943" s="221"/>
      <c r="F1943" s="221"/>
      <c r="G1943" s="221"/>
      <c r="H1943" s="221"/>
      <c r="I1943" s="221"/>
      <c r="J1943" s="221"/>
      <c r="K1943" s="221"/>
      <c r="L1943" s="221"/>
      <c r="M1943" s="221"/>
      <c r="N1943" s="243"/>
      <c r="O1943" s="221"/>
      <c r="P1943" s="221"/>
      <c r="Q1943" s="221"/>
      <c r="R1943" s="221"/>
      <c r="S1943" s="221"/>
      <c r="T1943" s="221"/>
      <c r="U1943" s="221"/>
      <c r="V1943" s="221"/>
      <c r="W1943" s="221"/>
      <c r="X1943" s="221"/>
      <c r="Y1943" s="221"/>
      <c r="Z1943" s="221"/>
      <c r="AA1943" s="221"/>
      <c r="AB1943" s="237"/>
      <c r="AC1943" s="221"/>
      <c r="AD1943" s="221"/>
      <c r="AE1943" s="221"/>
      <c r="AF1943" s="221"/>
      <c r="AG1943" s="221"/>
      <c r="AH1943" s="221"/>
      <c r="AI1943" s="221"/>
      <c r="AN1943" s="221"/>
      <c r="AP1943" s="218"/>
    </row>
    <row r="1944" spans="1:42">
      <c r="A1944" s="221"/>
      <c r="B1944" s="221"/>
      <c r="C1944" s="221"/>
      <c r="D1944" s="221"/>
      <c r="E1944" s="221"/>
      <c r="F1944" s="221"/>
      <c r="G1944" s="221"/>
      <c r="H1944" s="221"/>
      <c r="I1944" s="221"/>
      <c r="J1944" s="221"/>
      <c r="K1944" s="221"/>
      <c r="L1944" s="221"/>
      <c r="M1944" s="221"/>
      <c r="N1944" s="243"/>
      <c r="O1944" s="221"/>
      <c r="P1944" s="221"/>
      <c r="Q1944" s="221"/>
      <c r="R1944" s="221"/>
      <c r="S1944" s="221"/>
      <c r="T1944" s="221"/>
      <c r="U1944" s="221"/>
      <c r="V1944" s="221"/>
      <c r="W1944" s="221"/>
      <c r="X1944" s="221"/>
      <c r="Y1944" s="221"/>
      <c r="Z1944" s="221"/>
      <c r="AA1944" s="221"/>
      <c r="AB1944" s="237"/>
      <c r="AC1944" s="221"/>
      <c r="AD1944" s="221"/>
      <c r="AE1944" s="221"/>
      <c r="AF1944" s="221"/>
      <c r="AG1944" s="221"/>
      <c r="AH1944" s="221"/>
      <c r="AI1944" s="221"/>
      <c r="AN1944" s="221"/>
      <c r="AP1944" s="218"/>
    </row>
    <row r="1945" spans="1:42">
      <c r="A1945" s="221"/>
      <c r="B1945" s="221"/>
      <c r="C1945" s="221"/>
      <c r="D1945" s="221"/>
      <c r="E1945" s="221"/>
      <c r="F1945" s="221"/>
      <c r="G1945" s="221"/>
      <c r="H1945" s="221"/>
      <c r="I1945" s="221"/>
      <c r="J1945" s="221"/>
      <c r="K1945" s="221"/>
      <c r="L1945" s="221"/>
      <c r="M1945" s="221"/>
      <c r="N1945" s="243"/>
      <c r="O1945" s="221"/>
      <c r="P1945" s="221"/>
      <c r="Q1945" s="221"/>
      <c r="R1945" s="221"/>
      <c r="S1945" s="221"/>
      <c r="T1945" s="221"/>
      <c r="U1945" s="221"/>
      <c r="V1945" s="221"/>
      <c r="W1945" s="221"/>
      <c r="X1945" s="221"/>
      <c r="Y1945" s="221"/>
      <c r="Z1945" s="221"/>
      <c r="AA1945" s="221"/>
      <c r="AB1945" s="237"/>
      <c r="AC1945" s="221"/>
      <c r="AD1945" s="221"/>
      <c r="AE1945" s="221"/>
      <c r="AF1945" s="221"/>
      <c r="AG1945" s="221"/>
      <c r="AH1945" s="221"/>
      <c r="AI1945" s="221"/>
      <c r="AN1945" s="221"/>
      <c r="AP1945" s="218"/>
    </row>
    <row r="1946" spans="1:42">
      <c r="A1946" s="221"/>
      <c r="B1946" s="221"/>
      <c r="C1946" s="221"/>
      <c r="D1946" s="221"/>
      <c r="E1946" s="221"/>
      <c r="F1946" s="221"/>
      <c r="G1946" s="221"/>
      <c r="H1946" s="221"/>
      <c r="I1946" s="221"/>
      <c r="J1946" s="221"/>
      <c r="K1946" s="221"/>
      <c r="L1946" s="221"/>
      <c r="M1946" s="221"/>
      <c r="N1946" s="243"/>
      <c r="O1946" s="221"/>
      <c r="P1946" s="221"/>
      <c r="Q1946" s="221"/>
      <c r="R1946" s="221"/>
      <c r="S1946" s="221"/>
      <c r="T1946" s="221"/>
      <c r="U1946" s="221"/>
      <c r="V1946" s="221"/>
      <c r="W1946" s="221"/>
      <c r="X1946" s="221"/>
      <c r="Y1946" s="221"/>
      <c r="Z1946" s="221"/>
      <c r="AA1946" s="221"/>
      <c r="AB1946" s="237"/>
      <c r="AC1946" s="221"/>
      <c r="AD1946" s="221"/>
      <c r="AE1946" s="221"/>
      <c r="AF1946" s="221"/>
      <c r="AG1946" s="221"/>
      <c r="AH1946" s="221"/>
      <c r="AI1946" s="221"/>
      <c r="AN1946" s="221"/>
      <c r="AP1946" s="218"/>
    </row>
    <row r="1947" spans="1:42">
      <c r="A1947" s="221"/>
      <c r="B1947" s="221"/>
      <c r="C1947" s="221"/>
      <c r="D1947" s="221"/>
      <c r="E1947" s="221"/>
      <c r="F1947" s="221"/>
      <c r="G1947" s="221"/>
      <c r="H1947" s="221"/>
      <c r="I1947" s="221"/>
      <c r="J1947" s="221"/>
      <c r="K1947" s="221"/>
      <c r="L1947" s="221"/>
      <c r="M1947" s="221"/>
      <c r="N1947" s="243"/>
      <c r="O1947" s="221"/>
      <c r="P1947" s="221"/>
      <c r="Q1947" s="221"/>
      <c r="R1947" s="221"/>
      <c r="S1947" s="221"/>
      <c r="T1947" s="221"/>
      <c r="U1947" s="221"/>
      <c r="V1947" s="221"/>
      <c r="W1947" s="221"/>
      <c r="X1947" s="221"/>
      <c r="Y1947" s="221"/>
      <c r="Z1947" s="221"/>
      <c r="AA1947" s="221"/>
      <c r="AB1947" s="237"/>
      <c r="AC1947" s="221"/>
      <c r="AD1947" s="221"/>
      <c r="AE1947" s="221"/>
      <c r="AF1947" s="221"/>
      <c r="AG1947" s="221"/>
      <c r="AH1947" s="221"/>
      <c r="AI1947" s="221"/>
      <c r="AN1947" s="221"/>
      <c r="AP1947" s="218"/>
    </row>
    <row r="1948" spans="1:42">
      <c r="A1948" s="221"/>
      <c r="B1948" s="221"/>
      <c r="C1948" s="221"/>
      <c r="D1948" s="221"/>
      <c r="E1948" s="221"/>
      <c r="F1948" s="221"/>
      <c r="G1948" s="221"/>
      <c r="H1948" s="221"/>
      <c r="I1948" s="221"/>
      <c r="J1948" s="221"/>
      <c r="K1948" s="221"/>
      <c r="L1948" s="221"/>
      <c r="M1948" s="221"/>
      <c r="N1948" s="243"/>
      <c r="O1948" s="221"/>
      <c r="P1948" s="221"/>
      <c r="Q1948" s="221"/>
      <c r="R1948" s="221"/>
      <c r="S1948" s="221"/>
      <c r="T1948" s="221"/>
      <c r="U1948" s="221"/>
      <c r="V1948" s="221"/>
      <c r="W1948" s="221"/>
      <c r="X1948" s="221"/>
      <c r="Y1948" s="221"/>
      <c r="Z1948" s="221"/>
      <c r="AA1948" s="221"/>
      <c r="AB1948" s="237"/>
      <c r="AC1948" s="221"/>
      <c r="AD1948" s="221"/>
      <c r="AE1948" s="221"/>
      <c r="AF1948" s="221"/>
      <c r="AG1948" s="221"/>
      <c r="AH1948" s="221"/>
      <c r="AI1948" s="221"/>
      <c r="AN1948" s="221"/>
      <c r="AP1948" s="218"/>
    </row>
    <row r="1949" spans="1:42">
      <c r="A1949" s="221"/>
      <c r="B1949" s="221"/>
      <c r="C1949" s="221"/>
      <c r="D1949" s="221"/>
      <c r="E1949" s="221"/>
      <c r="F1949" s="221"/>
      <c r="G1949" s="221"/>
      <c r="H1949" s="221"/>
      <c r="I1949" s="221"/>
      <c r="J1949" s="221"/>
      <c r="K1949" s="221"/>
      <c r="L1949" s="221"/>
      <c r="M1949" s="221"/>
      <c r="N1949" s="243"/>
      <c r="O1949" s="221"/>
      <c r="P1949" s="221"/>
      <c r="Q1949" s="221"/>
      <c r="R1949" s="221"/>
      <c r="S1949" s="221"/>
      <c r="T1949" s="221"/>
      <c r="U1949" s="221"/>
      <c r="V1949" s="221"/>
      <c r="W1949" s="221"/>
      <c r="X1949" s="221"/>
      <c r="Y1949" s="221"/>
      <c r="Z1949" s="221"/>
      <c r="AA1949" s="221"/>
      <c r="AB1949" s="237"/>
      <c r="AC1949" s="221"/>
      <c r="AD1949" s="221"/>
      <c r="AE1949" s="221"/>
      <c r="AF1949" s="221"/>
      <c r="AG1949" s="221"/>
      <c r="AH1949" s="221"/>
      <c r="AI1949" s="221"/>
      <c r="AN1949" s="221"/>
      <c r="AP1949" s="218"/>
    </row>
    <row r="1950" spans="1:42">
      <c r="A1950" s="221"/>
      <c r="B1950" s="221"/>
      <c r="C1950" s="221"/>
      <c r="D1950" s="221"/>
      <c r="E1950" s="221"/>
      <c r="F1950" s="221"/>
      <c r="G1950" s="221"/>
      <c r="H1950" s="221"/>
      <c r="I1950" s="221"/>
      <c r="J1950" s="221"/>
      <c r="K1950" s="221"/>
      <c r="L1950" s="221"/>
      <c r="M1950" s="221"/>
      <c r="N1950" s="243"/>
      <c r="O1950" s="221"/>
      <c r="P1950" s="221"/>
      <c r="Q1950" s="221"/>
      <c r="R1950" s="221"/>
      <c r="S1950" s="221"/>
      <c r="T1950" s="221"/>
      <c r="U1950" s="221"/>
      <c r="V1950" s="221"/>
      <c r="W1950" s="221"/>
      <c r="X1950" s="221"/>
      <c r="Y1950" s="221"/>
      <c r="Z1950" s="221"/>
      <c r="AA1950" s="221"/>
      <c r="AB1950" s="237"/>
      <c r="AC1950" s="221"/>
      <c r="AD1950" s="221"/>
      <c r="AE1950" s="221"/>
      <c r="AF1950" s="221"/>
      <c r="AG1950" s="221"/>
      <c r="AH1950" s="221"/>
      <c r="AI1950" s="221"/>
      <c r="AN1950" s="221"/>
      <c r="AP1950" s="218"/>
    </row>
    <row r="1951" spans="1:42">
      <c r="A1951" s="221"/>
      <c r="B1951" s="221"/>
      <c r="C1951" s="221"/>
      <c r="D1951" s="221"/>
      <c r="E1951" s="221"/>
      <c r="F1951" s="221"/>
      <c r="G1951" s="221"/>
      <c r="H1951" s="221"/>
      <c r="I1951" s="221"/>
      <c r="J1951" s="221"/>
      <c r="K1951" s="221"/>
      <c r="L1951" s="221"/>
      <c r="M1951" s="221"/>
      <c r="N1951" s="243"/>
      <c r="O1951" s="221"/>
      <c r="P1951" s="221"/>
      <c r="Q1951" s="221"/>
      <c r="R1951" s="221"/>
      <c r="S1951" s="221"/>
      <c r="T1951" s="221"/>
      <c r="U1951" s="221"/>
      <c r="V1951" s="221"/>
      <c r="W1951" s="221"/>
      <c r="X1951" s="221"/>
      <c r="Y1951" s="221"/>
      <c r="Z1951" s="221"/>
      <c r="AA1951" s="221"/>
      <c r="AB1951" s="237"/>
      <c r="AC1951" s="221"/>
      <c r="AD1951" s="221"/>
      <c r="AE1951" s="221"/>
      <c r="AF1951" s="221"/>
      <c r="AG1951" s="221"/>
      <c r="AH1951" s="221"/>
      <c r="AI1951" s="221"/>
      <c r="AN1951" s="221"/>
      <c r="AP1951" s="218"/>
    </row>
    <row r="1952" spans="1:42">
      <c r="A1952" s="221"/>
      <c r="B1952" s="221"/>
      <c r="C1952" s="221"/>
      <c r="D1952" s="221"/>
      <c r="E1952" s="221"/>
      <c r="F1952" s="221"/>
      <c r="G1952" s="221"/>
      <c r="H1952" s="221"/>
      <c r="I1952" s="221"/>
      <c r="J1952" s="221"/>
      <c r="K1952" s="221"/>
      <c r="L1952" s="221"/>
      <c r="M1952" s="221"/>
      <c r="N1952" s="243"/>
      <c r="O1952" s="221"/>
      <c r="P1952" s="221"/>
      <c r="Q1952" s="221"/>
      <c r="R1952" s="221"/>
      <c r="S1952" s="221"/>
      <c r="T1952" s="221"/>
      <c r="U1952" s="221"/>
      <c r="V1952" s="221"/>
      <c r="W1952" s="221"/>
      <c r="X1952" s="221"/>
      <c r="Y1952" s="221"/>
      <c r="Z1952" s="221"/>
      <c r="AA1952" s="221"/>
      <c r="AB1952" s="237"/>
      <c r="AC1952" s="221"/>
      <c r="AD1952" s="221"/>
      <c r="AE1952" s="221"/>
      <c r="AF1952" s="221"/>
      <c r="AG1952" s="221"/>
      <c r="AH1952" s="221"/>
      <c r="AI1952" s="221"/>
      <c r="AN1952" s="221"/>
      <c r="AP1952" s="218"/>
    </row>
    <row r="1953" spans="1:42">
      <c r="A1953" s="221"/>
      <c r="B1953" s="221"/>
      <c r="C1953" s="221"/>
      <c r="D1953" s="221"/>
      <c r="E1953" s="221"/>
      <c r="F1953" s="221"/>
      <c r="G1953" s="221"/>
      <c r="H1953" s="221"/>
      <c r="I1953" s="221"/>
      <c r="J1953" s="221"/>
      <c r="K1953" s="221"/>
      <c r="L1953" s="221"/>
      <c r="M1953" s="221"/>
      <c r="N1953" s="243"/>
      <c r="O1953" s="221"/>
      <c r="P1953" s="221"/>
      <c r="Q1953" s="221"/>
      <c r="R1953" s="221"/>
      <c r="S1953" s="221"/>
      <c r="T1953" s="221"/>
      <c r="U1953" s="221"/>
      <c r="V1953" s="221"/>
      <c r="W1953" s="221"/>
      <c r="X1953" s="221"/>
      <c r="Y1953" s="221"/>
      <c r="Z1953" s="221"/>
      <c r="AA1953" s="221"/>
      <c r="AB1953" s="237"/>
      <c r="AC1953" s="221"/>
      <c r="AD1953" s="221"/>
      <c r="AE1953" s="221"/>
      <c r="AF1953" s="221"/>
      <c r="AG1953" s="221"/>
      <c r="AH1953" s="221"/>
      <c r="AI1953" s="221"/>
      <c r="AN1953" s="221"/>
      <c r="AP1953" s="218"/>
    </row>
    <row r="1954" spans="1:42">
      <c r="A1954" s="221"/>
      <c r="B1954" s="221"/>
      <c r="C1954" s="221"/>
      <c r="D1954" s="221"/>
      <c r="E1954" s="221"/>
      <c r="F1954" s="221"/>
      <c r="G1954" s="221"/>
      <c r="H1954" s="221"/>
      <c r="I1954" s="221"/>
      <c r="J1954" s="221"/>
      <c r="K1954" s="221"/>
      <c r="L1954" s="221"/>
      <c r="M1954" s="221"/>
      <c r="N1954" s="243"/>
      <c r="O1954" s="221"/>
      <c r="P1954" s="221"/>
      <c r="Q1954" s="221"/>
      <c r="R1954" s="221"/>
      <c r="S1954" s="221"/>
      <c r="T1954" s="221"/>
      <c r="U1954" s="221"/>
      <c r="V1954" s="221"/>
      <c r="W1954" s="221"/>
      <c r="X1954" s="221"/>
      <c r="Y1954" s="221"/>
      <c r="Z1954" s="221"/>
      <c r="AA1954" s="221"/>
      <c r="AB1954" s="237"/>
      <c r="AC1954" s="221"/>
      <c r="AD1954" s="221"/>
      <c r="AE1954" s="221"/>
      <c r="AF1954" s="221"/>
      <c r="AG1954" s="221"/>
      <c r="AH1954" s="221"/>
      <c r="AI1954" s="221"/>
      <c r="AN1954" s="221"/>
      <c r="AP1954" s="218"/>
    </row>
    <row r="1955" spans="1:42">
      <c r="A1955" s="221"/>
      <c r="B1955" s="221"/>
      <c r="C1955" s="221"/>
      <c r="D1955" s="221"/>
      <c r="E1955" s="221"/>
      <c r="F1955" s="221"/>
      <c r="G1955" s="221"/>
      <c r="H1955" s="221"/>
      <c r="I1955" s="221"/>
      <c r="J1955" s="221"/>
      <c r="K1955" s="221"/>
      <c r="L1955" s="221"/>
      <c r="M1955" s="221"/>
      <c r="N1955" s="243"/>
      <c r="O1955" s="221"/>
      <c r="P1955" s="221"/>
      <c r="Q1955" s="221"/>
      <c r="R1955" s="221"/>
      <c r="S1955" s="221"/>
      <c r="T1955" s="221"/>
      <c r="U1955" s="221"/>
      <c r="V1955" s="221"/>
      <c r="W1955" s="221"/>
      <c r="X1955" s="221"/>
      <c r="Y1955" s="221"/>
      <c r="Z1955" s="221"/>
      <c r="AA1955" s="221"/>
      <c r="AB1955" s="237"/>
      <c r="AC1955" s="221"/>
      <c r="AD1955" s="221"/>
      <c r="AE1955" s="221"/>
      <c r="AF1955" s="221"/>
      <c r="AG1955" s="221"/>
      <c r="AH1955" s="221"/>
      <c r="AI1955" s="221"/>
      <c r="AN1955" s="221"/>
      <c r="AP1955" s="218"/>
    </row>
    <row r="1956" spans="1:42">
      <c r="A1956" s="221"/>
      <c r="B1956" s="221"/>
      <c r="C1956" s="221"/>
      <c r="D1956" s="221"/>
      <c r="E1956" s="221"/>
      <c r="F1956" s="221"/>
      <c r="G1956" s="221"/>
      <c r="H1956" s="221"/>
      <c r="I1956" s="221"/>
      <c r="J1956" s="221"/>
      <c r="K1956" s="221"/>
      <c r="L1956" s="221"/>
      <c r="M1956" s="221"/>
      <c r="N1956" s="243"/>
      <c r="O1956" s="221"/>
      <c r="P1956" s="221"/>
      <c r="Q1956" s="221"/>
      <c r="R1956" s="221"/>
      <c r="S1956" s="221"/>
      <c r="T1956" s="221"/>
      <c r="U1956" s="221"/>
      <c r="V1956" s="221"/>
      <c r="W1956" s="221"/>
      <c r="X1956" s="221"/>
      <c r="Y1956" s="221"/>
      <c r="Z1956" s="221"/>
      <c r="AA1956" s="221"/>
      <c r="AB1956" s="237"/>
      <c r="AC1956" s="221"/>
      <c r="AD1956" s="221"/>
      <c r="AE1956" s="221"/>
      <c r="AF1956" s="221"/>
      <c r="AG1956" s="221"/>
      <c r="AH1956" s="221"/>
      <c r="AI1956" s="221"/>
      <c r="AN1956" s="221"/>
      <c r="AP1956" s="218"/>
    </row>
    <row r="1957" spans="1:42">
      <c r="A1957" s="221"/>
      <c r="B1957" s="221"/>
      <c r="C1957" s="221"/>
      <c r="D1957" s="221"/>
      <c r="E1957" s="221"/>
      <c r="F1957" s="221"/>
      <c r="G1957" s="221"/>
      <c r="H1957" s="221"/>
      <c r="I1957" s="221"/>
      <c r="J1957" s="221"/>
      <c r="K1957" s="221"/>
      <c r="L1957" s="221"/>
      <c r="M1957" s="221"/>
      <c r="N1957" s="243"/>
      <c r="O1957" s="221"/>
      <c r="P1957" s="221"/>
      <c r="Q1957" s="221"/>
      <c r="R1957" s="221"/>
      <c r="S1957" s="221"/>
      <c r="T1957" s="221"/>
      <c r="U1957" s="221"/>
      <c r="V1957" s="221"/>
      <c r="W1957" s="221"/>
      <c r="X1957" s="221"/>
      <c r="Y1957" s="221"/>
      <c r="Z1957" s="221"/>
      <c r="AA1957" s="221"/>
      <c r="AB1957" s="237"/>
      <c r="AC1957" s="221"/>
      <c r="AD1957" s="221"/>
      <c r="AE1957" s="221"/>
      <c r="AF1957" s="221"/>
      <c r="AG1957" s="221"/>
      <c r="AH1957" s="221"/>
      <c r="AI1957" s="221"/>
      <c r="AN1957" s="221"/>
      <c r="AP1957" s="218"/>
    </row>
    <row r="1958" spans="1:42">
      <c r="A1958" s="221"/>
      <c r="B1958" s="221"/>
      <c r="C1958" s="221"/>
      <c r="D1958" s="221"/>
      <c r="E1958" s="221"/>
      <c r="F1958" s="221"/>
      <c r="G1958" s="221"/>
      <c r="H1958" s="221"/>
      <c r="I1958" s="221"/>
      <c r="J1958" s="221"/>
      <c r="K1958" s="221"/>
      <c r="L1958" s="221"/>
      <c r="M1958" s="221"/>
      <c r="N1958" s="243"/>
      <c r="O1958" s="221"/>
      <c r="P1958" s="221"/>
      <c r="Q1958" s="221"/>
      <c r="R1958" s="221"/>
      <c r="S1958" s="221"/>
      <c r="T1958" s="221"/>
      <c r="U1958" s="221"/>
      <c r="V1958" s="221"/>
      <c r="W1958" s="221"/>
      <c r="X1958" s="221"/>
      <c r="Y1958" s="221"/>
      <c r="Z1958" s="221"/>
      <c r="AA1958" s="221"/>
      <c r="AB1958" s="237"/>
      <c r="AC1958" s="221"/>
      <c r="AD1958" s="221"/>
      <c r="AE1958" s="221"/>
      <c r="AF1958" s="221"/>
      <c r="AG1958" s="221"/>
      <c r="AH1958" s="221"/>
      <c r="AI1958" s="221"/>
      <c r="AN1958" s="221"/>
      <c r="AP1958" s="218"/>
    </row>
    <row r="1959" spans="1:42">
      <c r="A1959" s="221"/>
      <c r="B1959" s="221"/>
      <c r="C1959" s="221"/>
      <c r="D1959" s="221"/>
      <c r="E1959" s="221"/>
      <c r="F1959" s="221"/>
      <c r="G1959" s="221"/>
      <c r="H1959" s="221"/>
      <c r="I1959" s="221"/>
      <c r="J1959" s="221"/>
      <c r="K1959" s="221"/>
      <c r="L1959" s="221"/>
      <c r="M1959" s="221"/>
      <c r="N1959" s="243"/>
      <c r="O1959" s="221"/>
      <c r="P1959" s="221"/>
      <c r="Q1959" s="221"/>
      <c r="R1959" s="221"/>
      <c r="S1959" s="221"/>
      <c r="T1959" s="221"/>
      <c r="U1959" s="221"/>
      <c r="V1959" s="221"/>
      <c r="W1959" s="221"/>
      <c r="X1959" s="221"/>
      <c r="Y1959" s="221"/>
      <c r="Z1959" s="221"/>
      <c r="AA1959" s="221"/>
      <c r="AB1959" s="237"/>
      <c r="AC1959" s="221"/>
      <c r="AD1959" s="221"/>
      <c r="AE1959" s="221"/>
      <c r="AF1959" s="221"/>
      <c r="AG1959" s="221"/>
      <c r="AH1959" s="221"/>
      <c r="AI1959" s="221"/>
      <c r="AN1959" s="221"/>
      <c r="AP1959" s="218"/>
    </row>
    <row r="1960" spans="1:42">
      <c r="A1960" s="221"/>
      <c r="B1960" s="221"/>
      <c r="C1960" s="221"/>
      <c r="D1960" s="221"/>
      <c r="E1960" s="221"/>
      <c r="F1960" s="221"/>
      <c r="G1960" s="221"/>
      <c r="H1960" s="221"/>
      <c r="I1960" s="221"/>
      <c r="J1960" s="221"/>
      <c r="K1960" s="221"/>
      <c r="L1960" s="221"/>
      <c r="M1960" s="221"/>
      <c r="N1960" s="243"/>
      <c r="O1960" s="221"/>
      <c r="P1960" s="221"/>
      <c r="Q1960" s="221"/>
      <c r="R1960" s="221"/>
      <c r="S1960" s="221"/>
      <c r="T1960" s="221"/>
      <c r="U1960" s="221"/>
      <c r="V1960" s="221"/>
      <c r="W1960" s="221"/>
      <c r="X1960" s="221"/>
      <c r="Y1960" s="221"/>
      <c r="Z1960" s="221"/>
      <c r="AA1960" s="221"/>
      <c r="AB1960" s="237"/>
      <c r="AC1960" s="221"/>
      <c r="AD1960" s="221"/>
      <c r="AE1960" s="221"/>
      <c r="AF1960" s="221"/>
      <c r="AG1960" s="221"/>
      <c r="AH1960" s="221"/>
      <c r="AI1960" s="221"/>
      <c r="AN1960" s="221"/>
      <c r="AP1960" s="218"/>
    </row>
    <row r="1961" spans="1:42">
      <c r="A1961" s="221"/>
      <c r="B1961" s="221"/>
      <c r="C1961" s="221"/>
      <c r="D1961" s="221"/>
      <c r="E1961" s="221"/>
      <c r="F1961" s="221"/>
      <c r="G1961" s="221"/>
      <c r="H1961" s="221"/>
      <c r="I1961" s="221"/>
      <c r="J1961" s="221"/>
      <c r="K1961" s="221"/>
      <c r="L1961" s="221"/>
      <c r="M1961" s="221"/>
      <c r="N1961" s="243"/>
      <c r="O1961" s="221"/>
      <c r="P1961" s="221"/>
      <c r="Q1961" s="221"/>
      <c r="R1961" s="221"/>
      <c r="S1961" s="221"/>
      <c r="T1961" s="221"/>
      <c r="U1961" s="221"/>
      <c r="V1961" s="221"/>
      <c r="W1961" s="221"/>
      <c r="X1961" s="221"/>
      <c r="Y1961" s="221"/>
      <c r="Z1961" s="221"/>
      <c r="AA1961" s="221"/>
      <c r="AB1961" s="237"/>
      <c r="AC1961" s="221"/>
      <c r="AD1961" s="221"/>
      <c r="AE1961" s="221"/>
      <c r="AF1961" s="221"/>
      <c r="AG1961" s="221"/>
      <c r="AH1961" s="221"/>
      <c r="AI1961" s="221"/>
      <c r="AN1961" s="221"/>
      <c r="AP1961" s="218"/>
    </row>
    <row r="1962" spans="1:42">
      <c r="A1962" s="221"/>
      <c r="B1962" s="221"/>
      <c r="C1962" s="221"/>
      <c r="D1962" s="221"/>
      <c r="E1962" s="221"/>
      <c r="F1962" s="221"/>
      <c r="G1962" s="221"/>
      <c r="H1962" s="221"/>
      <c r="I1962" s="221"/>
      <c r="J1962" s="221"/>
      <c r="K1962" s="221"/>
      <c r="L1962" s="221"/>
      <c r="M1962" s="221"/>
      <c r="N1962" s="243"/>
      <c r="O1962" s="221"/>
      <c r="P1962" s="221"/>
      <c r="Q1962" s="221"/>
      <c r="R1962" s="221"/>
      <c r="S1962" s="221"/>
      <c r="T1962" s="221"/>
      <c r="U1962" s="221"/>
      <c r="V1962" s="221"/>
      <c r="W1962" s="221"/>
      <c r="X1962" s="221"/>
      <c r="Y1962" s="221"/>
      <c r="Z1962" s="221"/>
      <c r="AA1962" s="221"/>
      <c r="AB1962" s="237"/>
      <c r="AC1962" s="221"/>
      <c r="AD1962" s="221"/>
      <c r="AE1962" s="221"/>
      <c r="AF1962" s="221"/>
      <c r="AG1962" s="221"/>
      <c r="AH1962" s="221"/>
      <c r="AI1962" s="221"/>
      <c r="AN1962" s="221"/>
      <c r="AP1962" s="218"/>
    </row>
    <row r="1963" spans="1:42">
      <c r="A1963" s="221"/>
      <c r="B1963" s="221"/>
      <c r="C1963" s="221"/>
      <c r="D1963" s="221"/>
      <c r="E1963" s="221"/>
      <c r="F1963" s="221"/>
      <c r="G1963" s="221"/>
      <c r="H1963" s="221"/>
      <c r="I1963" s="221"/>
      <c r="J1963" s="221"/>
      <c r="K1963" s="221"/>
      <c r="L1963" s="221"/>
      <c r="M1963" s="221"/>
      <c r="N1963" s="243"/>
      <c r="O1963" s="221"/>
      <c r="P1963" s="221"/>
      <c r="Q1963" s="221"/>
      <c r="R1963" s="221"/>
      <c r="S1963" s="221"/>
      <c r="T1963" s="221"/>
      <c r="U1963" s="221"/>
      <c r="V1963" s="221"/>
      <c r="W1963" s="221"/>
      <c r="X1963" s="221"/>
      <c r="Y1963" s="221"/>
      <c r="Z1963" s="221"/>
      <c r="AA1963" s="221"/>
      <c r="AB1963" s="237"/>
      <c r="AC1963" s="221"/>
      <c r="AD1963" s="221"/>
      <c r="AE1963" s="221"/>
      <c r="AF1963" s="221"/>
      <c r="AG1963" s="221"/>
      <c r="AH1963" s="221"/>
      <c r="AI1963" s="221"/>
      <c r="AN1963" s="221"/>
      <c r="AP1963" s="218"/>
    </row>
    <row r="1964" spans="1:42">
      <c r="A1964" s="221"/>
      <c r="B1964" s="221"/>
      <c r="C1964" s="221"/>
      <c r="D1964" s="221"/>
      <c r="E1964" s="221"/>
      <c r="F1964" s="221"/>
      <c r="G1964" s="221"/>
      <c r="H1964" s="221"/>
      <c r="I1964" s="221"/>
      <c r="J1964" s="221"/>
      <c r="K1964" s="221"/>
      <c r="L1964" s="221"/>
      <c r="M1964" s="221"/>
      <c r="N1964" s="243"/>
      <c r="O1964" s="221"/>
      <c r="P1964" s="221"/>
      <c r="Q1964" s="221"/>
      <c r="R1964" s="221"/>
      <c r="S1964" s="221"/>
      <c r="T1964" s="221"/>
      <c r="U1964" s="221"/>
      <c r="V1964" s="221"/>
      <c r="W1964" s="221"/>
      <c r="X1964" s="221"/>
      <c r="Y1964" s="221"/>
      <c r="Z1964" s="221"/>
      <c r="AA1964" s="221"/>
      <c r="AB1964" s="237"/>
      <c r="AC1964" s="221"/>
      <c r="AD1964" s="221"/>
      <c r="AE1964" s="221"/>
      <c r="AF1964" s="221"/>
      <c r="AG1964" s="221"/>
      <c r="AH1964" s="221"/>
      <c r="AI1964" s="221"/>
      <c r="AN1964" s="221"/>
      <c r="AP1964" s="218"/>
    </row>
    <row r="1965" spans="1:42">
      <c r="A1965" s="221"/>
      <c r="B1965" s="221"/>
      <c r="C1965" s="221"/>
      <c r="D1965" s="221"/>
      <c r="E1965" s="221"/>
      <c r="F1965" s="221"/>
      <c r="G1965" s="221"/>
      <c r="H1965" s="221"/>
      <c r="I1965" s="221"/>
      <c r="J1965" s="221"/>
      <c r="K1965" s="221"/>
      <c r="L1965" s="221"/>
      <c r="M1965" s="221"/>
      <c r="N1965" s="243"/>
      <c r="O1965" s="221"/>
      <c r="P1965" s="221"/>
      <c r="Q1965" s="221"/>
      <c r="R1965" s="221"/>
      <c r="S1965" s="221"/>
      <c r="T1965" s="221"/>
      <c r="U1965" s="221"/>
      <c r="V1965" s="221"/>
      <c r="W1965" s="221"/>
      <c r="X1965" s="221"/>
      <c r="Y1965" s="221"/>
      <c r="Z1965" s="221"/>
      <c r="AA1965" s="221"/>
      <c r="AB1965" s="237"/>
      <c r="AC1965" s="221"/>
      <c r="AD1965" s="221"/>
      <c r="AE1965" s="221"/>
      <c r="AF1965" s="221"/>
      <c r="AG1965" s="221"/>
      <c r="AH1965" s="221"/>
      <c r="AI1965" s="221"/>
      <c r="AN1965" s="221"/>
      <c r="AP1965" s="218"/>
    </row>
    <row r="1966" spans="1:42">
      <c r="A1966" s="221"/>
      <c r="B1966" s="221"/>
      <c r="C1966" s="221"/>
      <c r="D1966" s="221"/>
      <c r="E1966" s="221"/>
      <c r="F1966" s="221"/>
      <c r="G1966" s="221"/>
      <c r="H1966" s="221"/>
      <c r="I1966" s="221"/>
      <c r="J1966" s="221"/>
      <c r="K1966" s="221"/>
      <c r="L1966" s="221"/>
      <c r="M1966" s="221"/>
      <c r="N1966" s="243"/>
      <c r="O1966" s="221"/>
      <c r="P1966" s="221"/>
      <c r="Q1966" s="221"/>
      <c r="R1966" s="221"/>
      <c r="S1966" s="221"/>
      <c r="T1966" s="221"/>
      <c r="U1966" s="221"/>
      <c r="V1966" s="221"/>
      <c r="W1966" s="221"/>
      <c r="X1966" s="221"/>
      <c r="Y1966" s="221"/>
      <c r="Z1966" s="221"/>
      <c r="AA1966" s="221"/>
      <c r="AB1966" s="237"/>
      <c r="AC1966" s="221"/>
      <c r="AD1966" s="221"/>
      <c r="AE1966" s="221"/>
      <c r="AF1966" s="221"/>
      <c r="AG1966" s="221"/>
      <c r="AH1966" s="221"/>
      <c r="AI1966" s="221"/>
      <c r="AN1966" s="221"/>
      <c r="AP1966" s="218"/>
    </row>
    <row r="1967" spans="1:42">
      <c r="A1967" s="221"/>
      <c r="B1967" s="221"/>
      <c r="C1967" s="221"/>
      <c r="D1967" s="221"/>
      <c r="E1967" s="221"/>
      <c r="F1967" s="221"/>
      <c r="G1967" s="221"/>
      <c r="H1967" s="221"/>
      <c r="I1967" s="221"/>
      <c r="J1967" s="221"/>
      <c r="K1967" s="221"/>
      <c r="L1967" s="221"/>
      <c r="M1967" s="221"/>
      <c r="N1967" s="243"/>
      <c r="O1967" s="221"/>
      <c r="P1967" s="221"/>
      <c r="Q1967" s="221"/>
      <c r="R1967" s="221"/>
      <c r="S1967" s="221"/>
      <c r="T1967" s="221"/>
      <c r="U1967" s="221"/>
      <c r="V1967" s="221"/>
      <c r="W1967" s="221"/>
      <c r="X1967" s="221"/>
      <c r="Y1967" s="221"/>
      <c r="Z1967" s="221"/>
      <c r="AA1967" s="221"/>
      <c r="AB1967" s="237"/>
      <c r="AC1967" s="221"/>
      <c r="AD1967" s="221"/>
      <c r="AE1967" s="221"/>
      <c r="AF1967" s="221"/>
      <c r="AG1967" s="221"/>
      <c r="AH1967" s="221"/>
      <c r="AI1967" s="221"/>
      <c r="AN1967" s="221"/>
      <c r="AP1967" s="218"/>
    </row>
    <row r="1968" spans="1:42">
      <c r="A1968" s="221"/>
      <c r="B1968" s="221"/>
      <c r="C1968" s="221"/>
      <c r="D1968" s="221"/>
      <c r="E1968" s="221"/>
      <c r="F1968" s="221"/>
      <c r="G1968" s="221"/>
      <c r="H1968" s="221"/>
      <c r="I1968" s="221"/>
      <c r="J1968" s="221"/>
      <c r="K1968" s="221"/>
      <c r="L1968" s="221"/>
      <c r="M1968" s="221"/>
      <c r="N1968" s="243"/>
      <c r="O1968" s="221"/>
      <c r="P1968" s="221"/>
      <c r="Q1968" s="221"/>
      <c r="R1968" s="221"/>
      <c r="S1968" s="221"/>
      <c r="T1968" s="221"/>
      <c r="U1968" s="221"/>
      <c r="V1968" s="221"/>
      <c r="W1968" s="221"/>
      <c r="X1968" s="221"/>
      <c r="Y1968" s="221"/>
      <c r="Z1968" s="221"/>
      <c r="AA1968" s="221"/>
      <c r="AB1968" s="237"/>
      <c r="AC1968" s="221"/>
      <c r="AD1968" s="221"/>
      <c r="AE1968" s="221"/>
      <c r="AF1968" s="221"/>
      <c r="AG1968" s="221"/>
      <c r="AH1968" s="221"/>
      <c r="AI1968" s="221"/>
      <c r="AN1968" s="221"/>
      <c r="AP1968" s="218"/>
    </row>
    <row r="1969" spans="1:42">
      <c r="A1969" s="221"/>
      <c r="B1969" s="221"/>
      <c r="C1969" s="221"/>
      <c r="D1969" s="221"/>
      <c r="E1969" s="221"/>
      <c r="F1969" s="221"/>
      <c r="G1969" s="221"/>
      <c r="H1969" s="221"/>
      <c r="I1969" s="221"/>
      <c r="J1969" s="221"/>
      <c r="K1969" s="221"/>
      <c r="L1969" s="221"/>
      <c r="M1969" s="221"/>
      <c r="N1969" s="243"/>
      <c r="O1969" s="221"/>
      <c r="P1969" s="221"/>
      <c r="Q1969" s="221"/>
      <c r="R1969" s="221"/>
      <c r="S1969" s="221"/>
      <c r="T1969" s="221"/>
      <c r="U1969" s="221"/>
      <c r="V1969" s="221"/>
      <c r="W1969" s="221"/>
      <c r="X1969" s="221"/>
      <c r="Y1969" s="221"/>
      <c r="Z1969" s="221"/>
      <c r="AA1969" s="221"/>
      <c r="AB1969" s="237"/>
      <c r="AC1969" s="221"/>
      <c r="AD1969" s="221"/>
      <c r="AE1969" s="221"/>
      <c r="AF1969" s="221"/>
      <c r="AG1969" s="221"/>
      <c r="AH1969" s="221"/>
      <c r="AI1969" s="221"/>
      <c r="AN1969" s="221"/>
      <c r="AP1969" s="218"/>
    </row>
    <row r="1970" spans="1:42">
      <c r="A1970" s="221"/>
      <c r="B1970" s="221"/>
      <c r="C1970" s="221"/>
      <c r="D1970" s="221"/>
      <c r="E1970" s="221"/>
      <c r="F1970" s="221"/>
      <c r="G1970" s="221"/>
      <c r="H1970" s="221"/>
      <c r="I1970" s="221"/>
      <c r="J1970" s="221"/>
      <c r="K1970" s="221"/>
      <c r="L1970" s="221"/>
      <c r="M1970" s="221"/>
      <c r="N1970" s="243"/>
      <c r="O1970" s="221"/>
      <c r="P1970" s="221"/>
      <c r="Q1970" s="221"/>
      <c r="R1970" s="221"/>
      <c r="S1970" s="221"/>
      <c r="T1970" s="221"/>
      <c r="U1970" s="221"/>
      <c r="V1970" s="221"/>
      <c r="W1970" s="221"/>
      <c r="X1970" s="221"/>
      <c r="Y1970" s="221"/>
      <c r="Z1970" s="221"/>
      <c r="AA1970" s="221"/>
      <c r="AB1970" s="237"/>
      <c r="AC1970" s="221"/>
      <c r="AD1970" s="221"/>
      <c r="AE1970" s="221"/>
      <c r="AF1970" s="221"/>
      <c r="AG1970" s="221"/>
      <c r="AH1970" s="221"/>
      <c r="AI1970" s="221"/>
      <c r="AN1970" s="221"/>
      <c r="AP1970" s="218"/>
    </row>
    <row r="1971" spans="1:42">
      <c r="A1971" s="221"/>
      <c r="B1971" s="221"/>
      <c r="C1971" s="221"/>
      <c r="D1971" s="221"/>
      <c r="E1971" s="221"/>
      <c r="F1971" s="221"/>
      <c r="G1971" s="221"/>
      <c r="H1971" s="221"/>
      <c r="I1971" s="221"/>
      <c r="J1971" s="221"/>
      <c r="K1971" s="221"/>
      <c r="L1971" s="221"/>
      <c r="M1971" s="221"/>
      <c r="N1971" s="243"/>
      <c r="O1971" s="221"/>
      <c r="P1971" s="221"/>
      <c r="Q1971" s="221"/>
      <c r="R1971" s="221"/>
      <c r="S1971" s="221"/>
      <c r="T1971" s="221"/>
      <c r="U1971" s="221"/>
      <c r="V1971" s="221"/>
      <c r="W1971" s="221"/>
      <c r="X1971" s="221"/>
      <c r="Y1971" s="221"/>
      <c r="Z1971" s="221"/>
      <c r="AA1971" s="221"/>
      <c r="AB1971" s="237"/>
      <c r="AC1971" s="221"/>
      <c r="AD1971" s="221"/>
      <c r="AE1971" s="221"/>
      <c r="AF1971" s="221"/>
      <c r="AG1971" s="221"/>
      <c r="AH1971" s="221"/>
      <c r="AI1971" s="221"/>
      <c r="AN1971" s="221"/>
      <c r="AP1971" s="218"/>
    </row>
    <row r="1972" spans="1:42">
      <c r="A1972" s="221"/>
      <c r="B1972" s="221"/>
      <c r="C1972" s="221"/>
      <c r="D1972" s="221"/>
      <c r="E1972" s="221"/>
      <c r="F1972" s="221"/>
      <c r="G1972" s="221"/>
      <c r="H1972" s="221"/>
      <c r="I1972" s="221"/>
      <c r="J1972" s="221"/>
      <c r="K1972" s="221"/>
      <c r="L1972" s="221"/>
      <c r="M1972" s="221"/>
      <c r="N1972" s="243"/>
      <c r="O1972" s="221"/>
      <c r="P1972" s="221"/>
      <c r="Q1972" s="221"/>
      <c r="R1972" s="221"/>
      <c r="S1972" s="221"/>
      <c r="T1972" s="221"/>
      <c r="U1972" s="221"/>
      <c r="V1972" s="221"/>
      <c r="W1972" s="221"/>
      <c r="X1972" s="221"/>
      <c r="Y1972" s="221"/>
      <c r="Z1972" s="221"/>
      <c r="AA1972" s="221"/>
      <c r="AB1972" s="237"/>
      <c r="AC1972" s="221"/>
      <c r="AD1972" s="221"/>
      <c r="AE1972" s="221"/>
      <c r="AF1972" s="221"/>
      <c r="AG1972" s="221"/>
      <c r="AH1972" s="221"/>
      <c r="AI1972" s="221"/>
      <c r="AN1972" s="221"/>
      <c r="AP1972" s="218"/>
    </row>
    <row r="1973" spans="1:42">
      <c r="A1973" s="221"/>
      <c r="B1973" s="221"/>
      <c r="C1973" s="221"/>
      <c r="D1973" s="221"/>
      <c r="E1973" s="221"/>
      <c r="F1973" s="221"/>
      <c r="G1973" s="221"/>
      <c r="H1973" s="221"/>
      <c r="I1973" s="221"/>
      <c r="J1973" s="221"/>
      <c r="K1973" s="221"/>
      <c r="L1973" s="221"/>
      <c r="M1973" s="221"/>
      <c r="N1973" s="243"/>
      <c r="O1973" s="221"/>
      <c r="P1973" s="221"/>
      <c r="Q1973" s="221"/>
      <c r="R1973" s="221"/>
      <c r="S1973" s="221"/>
      <c r="T1973" s="221"/>
      <c r="U1973" s="221"/>
      <c r="V1973" s="221"/>
      <c r="W1973" s="221"/>
      <c r="X1973" s="221"/>
      <c r="Y1973" s="221"/>
      <c r="Z1973" s="221"/>
      <c r="AA1973" s="221"/>
      <c r="AB1973" s="237"/>
      <c r="AC1973" s="221"/>
      <c r="AD1973" s="221"/>
      <c r="AE1973" s="221"/>
      <c r="AF1973" s="221"/>
      <c r="AG1973" s="221"/>
      <c r="AH1973" s="221"/>
      <c r="AI1973" s="221"/>
      <c r="AN1973" s="221"/>
      <c r="AP1973" s="218"/>
    </row>
    <row r="1974" spans="1:42">
      <c r="A1974" s="221"/>
      <c r="B1974" s="221"/>
      <c r="C1974" s="221"/>
      <c r="D1974" s="221"/>
      <c r="E1974" s="221"/>
      <c r="F1974" s="221"/>
      <c r="G1974" s="221"/>
      <c r="H1974" s="221"/>
      <c r="I1974" s="221"/>
      <c r="J1974" s="221"/>
      <c r="K1974" s="221"/>
      <c r="L1974" s="221"/>
      <c r="M1974" s="221"/>
      <c r="N1974" s="243"/>
      <c r="O1974" s="221"/>
      <c r="P1974" s="221"/>
      <c r="Q1974" s="221"/>
      <c r="R1974" s="221"/>
      <c r="S1974" s="221"/>
      <c r="T1974" s="221"/>
      <c r="U1974" s="221"/>
      <c r="V1974" s="221"/>
      <c r="W1974" s="221"/>
      <c r="X1974" s="221"/>
      <c r="Y1974" s="221"/>
      <c r="Z1974" s="221"/>
      <c r="AA1974" s="221"/>
      <c r="AB1974" s="237"/>
      <c r="AC1974" s="221"/>
      <c r="AD1974" s="221"/>
      <c r="AE1974" s="221"/>
      <c r="AF1974" s="221"/>
      <c r="AG1974" s="221"/>
      <c r="AH1974" s="221"/>
      <c r="AI1974" s="221"/>
      <c r="AN1974" s="221"/>
      <c r="AP1974" s="218"/>
    </row>
    <row r="1975" spans="1:42">
      <c r="A1975" s="221"/>
      <c r="B1975" s="221"/>
      <c r="C1975" s="221"/>
      <c r="D1975" s="221"/>
      <c r="E1975" s="221"/>
      <c r="F1975" s="221"/>
      <c r="G1975" s="221"/>
      <c r="H1975" s="221"/>
      <c r="I1975" s="221"/>
      <c r="J1975" s="221"/>
      <c r="K1975" s="221"/>
      <c r="L1975" s="221"/>
      <c r="M1975" s="221"/>
      <c r="N1975" s="243"/>
      <c r="O1975" s="221"/>
      <c r="P1975" s="221"/>
      <c r="Q1975" s="221"/>
      <c r="R1975" s="221"/>
      <c r="S1975" s="221"/>
      <c r="T1975" s="221"/>
      <c r="U1975" s="221"/>
      <c r="V1975" s="221"/>
      <c r="W1975" s="221"/>
      <c r="X1975" s="221"/>
      <c r="Y1975" s="221"/>
      <c r="Z1975" s="221"/>
      <c r="AA1975" s="221"/>
      <c r="AB1975" s="237"/>
      <c r="AC1975" s="221"/>
      <c r="AD1975" s="221"/>
      <c r="AE1975" s="221"/>
      <c r="AF1975" s="221"/>
      <c r="AG1975" s="221"/>
      <c r="AH1975" s="221"/>
      <c r="AI1975" s="221"/>
      <c r="AN1975" s="221"/>
      <c r="AP1975" s="218"/>
    </row>
    <row r="1976" spans="1:42">
      <c r="A1976" s="221"/>
      <c r="B1976" s="221"/>
      <c r="C1976" s="221"/>
      <c r="D1976" s="221"/>
      <c r="E1976" s="221"/>
      <c r="F1976" s="221"/>
      <c r="G1976" s="221"/>
      <c r="H1976" s="221"/>
      <c r="I1976" s="221"/>
      <c r="J1976" s="221"/>
      <c r="K1976" s="221"/>
      <c r="L1976" s="221"/>
      <c r="M1976" s="221"/>
      <c r="N1976" s="243"/>
      <c r="O1976" s="221"/>
      <c r="P1976" s="221"/>
      <c r="Q1976" s="221"/>
      <c r="R1976" s="221"/>
      <c r="S1976" s="221"/>
      <c r="T1976" s="221"/>
      <c r="U1976" s="221"/>
      <c r="V1976" s="221"/>
      <c r="W1976" s="221"/>
      <c r="X1976" s="221"/>
      <c r="Y1976" s="221"/>
      <c r="Z1976" s="221"/>
      <c r="AA1976" s="221"/>
      <c r="AB1976" s="237"/>
      <c r="AC1976" s="221"/>
      <c r="AD1976" s="221"/>
      <c r="AE1976" s="221"/>
      <c r="AF1976" s="221"/>
      <c r="AG1976" s="221"/>
      <c r="AH1976" s="221"/>
      <c r="AI1976" s="221"/>
      <c r="AN1976" s="221"/>
      <c r="AP1976" s="218"/>
    </row>
    <row r="1977" spans="1:42">
      <c r="A1977" s="221"/>
      <c r="B1977" s="221"/>
      <c r="C1977" s="221"/>
      <c r="D1977" s="221"/>
      <c r="E1977" s="221"/>
      <c r="F1977" s="221"/>
      <c r="G1977" s="221"/>
      <c r="H1977" s="221"/>
      <c r="I1977" s="221"/>
      <c r="J1977" s="221"/>
      <c r="K1977" s="221"/>
      <c r="L1977" s="221"/>
      <c r="M1977" s="221"/>
      <c r="N1977" s="243"/>
      <c r="O1977" s="221"/>
      <c r="P1977" s="221"/>
      <c r="Q1977" s="221"/>
      <c r="R1977" s="221"/>
      <c r="S1977" s="221"/>
      <c r="T1977" s="221"/>
      <c r="U1977" s="221"/>
      <c r="V1977" s="221"/>
      <c r="W1977" s="221"/>
      <c r="X1977" s="221"/>
      <c r="Y1977" s="221"/>
      <c r="Z1977" s="221"/>
      <c r="AA1977" s="221"/>
      <c r="AB1977" s="237"/>
      <c r="AC1977" s="221"/>
      <c r="AD1977" s="221"/>
      <c r="AE1977" s="221"/>
      <c r="AF1977" s="221"/>
      <c r="AG1977" s="221"/>
      <c r="AH1977" s="221"/>
      <c r="AI1977" s="221"/>
      <c r="AN1977" s="221"/>
      <c r="AP1977" s="218"/>
    </row>
    <row r="1978" spans="1:42">
      <c r="A1978" s="221"/>
      <c r="B1978" s="221"/>
      <c r="C1978" s="221"/>
      <c r="D1978" s="221"/>
      <c r="E1978" s="221"/>
      <c r="F1978" s="221"/>
      <c r="G1978" s="221"/>
      <c r="H1978" s="221"/>
      <c r="I1978" s="221"/>
      <c r="J1978" s="221"/>
      <c r="K1978" s="221"/>
      <c r="L1978" s="221"/>
      <c r="M1978" s="221"/>
      <c r="N1978" s="243"/>
      <c r="O1978" s="221"/>
      <c r="P1978" s="221"/>
      <c r="Q1978" s="221"/>
      <c r="R1978" s="221"/>
      <c r="S1978" s="221"/>
      <c r="T1978" s="221"/>
      <c r="U1978" s="221"/>
      <c r="V1978" s="221"/>
      <c r="W1978" s="221"/>
      <c r="X1978" s="221"/>
      <c r="Y1978" s="221"/>
      <c r="Z1978" s="221"/>
      <c r="AA1978" s="221"/>
      <c r="AB1978" s="237"/>
      <c r="AC1978" s="221"/>
      <c r="AD1978" s="221"/>
      <c r="AE1978" s="221"/>
      <c r="AF1978" s="221"/>
      <c r="AG1978" s="221"/>
      <c r="AH1978" s="221"/>
      <c r="AI1978" s="221"/>
      <c r="AN1978" s="221"/>
      <c r="AP1978" s="218"/>
    </row>
    <row r="1979" spans="1:42">
      <c r="A1979" s="221"/>
      <c r="B1979" s="221"/>
      <c r="C1979" s="221"/>
      <c r="D1979" s="221"/>
      <c r="E1979" s="221"/>
      <c r="F1979" s="221"/>
      <c r="G1979" s="221"/>
      <c r="H1979" s="221"/>
      <c r="I1979" s="221"/>
      <c r="J1979" s="221"/>
      <c r="K1979" s="221"/>
      <c r="L1979" s="221"/>
      <c r="M1979" s="221"/>
      <c r="N1979" s="243"/>
      <c r="O1979" s="221"/>
      <c r="P1979" s="221"/>
      <c r="Q1979" s="221"/>
      <c r="R1979" s="221"/>
      <c r="S1979" s="221"/>
      <c r="T1979" s="221"/>
      <c r="U1979" s="221"/>
      <c r="V1979" s="221"/>
      <c r="W1979" s="221"/>
      <c r="X1979" s="221"/>
      <c r="Y1979" s="221"/>
      <c r="Z1979" s="221"/>
      <c r="AA1979" s="221"/>
      <c r="AB1979" s="237"/>
      <c r="AC1979" s="221"/>
      <c r="AD1979" s="221"/>
      <c r="AE1979" s="221"/>
      <c r="AF1979" s="221"/>
      <c r="AG1979" s="221"/>
      <c r="AH1979" s="221"/>
      <c r="AI1979" s="221"/>
      <c r="AN1979" s="221"/>
      <c r="AP1979" s="218"/>
    </row>
    <row r="1980" spans="1:42">
      <c r="A1980" s="221"/>
      <c r="B1980" s="221"/>
      <c r="C1980" s="221"/>
      <c r="D1980" s="221"/>
      <c r="E1980" s="221"/>
      <c r="F1980" s="221"/>
      <c r="G1980" s="221"/>
      <c r="H1980" s="221"/>
      <c r="I1980" s="221"/>
      <c r="J1980" s="221"/>
      <c r="K1980" s="221"/>
      <c r="L1980" s="221"/>
      <c r="M1980" s="221"/>
      <c r="N1980" s="243"/>
      <c r="O1980" s="221"/>
      <c r="P1980" s="221"/>
      <c r="Q1980" s="221"/>
      <c r="R1980" s="221"/>
      <c r="S1980" s="221"/>
      <c r="T1980" s="221"/>
      <c r="U1980" s="221"/>
      <c r="V1980" s="221"/>
      <c r="W1980" s="221"/>
      <c r="X1980" s="221"/>
      <c r="Y1980" s="221"/>
      <c r="Z1980" s="221"/>
      <c r="AA1980" s="221"/>
      <c r="AB1980" s="237"/>
      <c r="AC1980" s="221"/>
      <c r="AD1980" s="221"/>
      <c r="AE1980" s="221"/>
      <c r="AF1980" s="221"/>
      <c r="AG1980" s="221"/>
      <c r="AH1980" s="221"/>
      <c r="AI1980" s="221"/>
      <c r="AN1980" s="221"/>
      <c r="AP1980" s="218"/>
    </row>
    <row r="1981" spans="1:42">
      <c r="A1981" s="221"/>
      <c r="B1981" s="221"/>
      <c r="C1981" s="221"/>
      <c r="D1981" s="221"/>
      <c r="E1981" s="221"/>
      <c r="F1981" s="221"/>
      <c r="G1981" s="221"/>
      <c r="H1981" s="221"/>
      <c r="I1981" s="221"/>
      <c r="J1981" s="221"/>
      <c r="K1981" s="221"/>
      <c r="L1981" s="221"/>
      <c r="M1981" s="221"/>
      <c r="N1981" s="243"/>
      <c r="O1981" s="221"/>
      <c r="P1981" s="221"/>
      <c r="Q1981" s="221"/>
      <c r="R1981" s="221"/>
      <c r="S1981" s="221"/>
      <c r="T1981" s="221"/>
      <c r="U1981" s="221"/>
      <c r="V1981" s="221"/>
      <c r="W1981" s="221"/>
      <c r="X1981" s="221"/>
      <c r="Y1981" s="221"/>
      <c r="Z1981" s="221"/>
      <c r="AA1981" s="221"/>
      <c r="AB1981" s="237"/>
      <c r="AC1981" s="221"/>
      <c r="AD1981" s="221"/>
      <c r="AE1981" s="221"/>
      <c r="AF1981" s="221"/>
      <c r="AG1981" s="221"/>
      <c r="AH1981" s="221"/>
      <c r="AI1981" s="221"/>
      <c r="AN1981" s="221"/>
      <c r="AP1981" s="218"/>
    </row>
    <row r="1982" spans="1:42">
      <c r="A1982" s="221"/>
      <c r="B1982" s="221"/>
      <c r="C1982" s="221"/>
      <c r="D1982" s="221"/>
      <c r="E1982" s="221"/>
      <c r="F1982" s="221"/>
      <c r="G1982" s="221"/>
      <c r="H1982" s="221"/>
      <c r="I1982" s="221"/>
      <c r="J1982" s="221"/>
      <c r="K1982" s="221"/>
      <c r="L1982" s="221"/>
      <c r="M1982" s="221"/>
      <c r="N1982" s="243"/>
      <c r="O1982" s="221"/>
      <c r="P1982" s="221"/>
      <c r="Q1982" s="221"/>
      <c r="R1982" s="221"/>
      <c r="S1982" s="221"/>
      <c r="T1982" s="221"/>
      <c r="U1982" s="221"/>
      <c r="V1982" s="221"/>
      <c r="W1982" s="221"/>
      <c r="X1982" s="221"/>
      <c r="Y1982" s="221"/>
      <c r="Z1982" s="221"/>
      <c r="AA1982" s="221"/>
      <c r="AB1982" s="237"/>
      <c r="AC1982" s="221"/>
      <c r="AD1982" s="221"/>
      <c r="AE1982" s="221"/>
      <c r="AF1982" s="221"/>
      <c r="AG1982" s="221"/>
      <c r="AH1982" s="221"/>
      <c r="AI1982" s="221"/>
      <c r="AN1982" s="221"/>
      <c r="AP1982" s="218"/>
    </row>
    <row r="1983" spans="1:42">
      <c r="A1983" s="221"/>
      <c r="B1983" s="221"/>
      <c r="C1983" s="221"/>
      <c r="D1983" s="221"/>
      <c r="E1983" s="221"/>
      <c r="F1983" s="221"/>
      <c r="G1983" s="221"/>
      <c r="H1983" s="221"/>
      <c r="I1983" s="221"/>
      <c r="J1983" s="221"/>
      <c r="K1983" s="221"/>
      <c r="L1983" s="221"/>
      <c r="M1983" s="221"/>
      <c r="N1983" s="243"/>
      <c r="O1983" s="221"/>
      <c r="P1983" s="221"/>
      <c r="Q1983" s="221"/>
      <c r="R1983" s="221"/>
      <c r="S1983" s="221"/>
      <c r="T1983" s="221"/>
      <c r="U1983" s="221"/>
      <c r="V1983" s="221"/>
      <c r="W1983" s="221"/>
      <c r="X1983" s="221"/>
      <c r="Y1983" s="221"/>
      <c r="Z1983" s="221"/>
      <c r="AA1983" s="221"/>
      <c r="AB1983" s="237"/>
      <c r="AC1983" s="221"/>
      <c r="AD1983" s="221"/>
      <c r="AE1983" s="221"/>
      <c r="AF1983" s="221"/>
      <c r="AG1983" s="221"/>
      <c r="AH1983" s="221"/>
      <c r="AI1983" s="221"/>
      <c r="AN1983" s="221"/>
      <c r="AP1983" s="218"/>
    </row>
    <row r="1984" spans="1:42">
      <c r="A1984" s="221"/>
      <c r="B1984" s="221"/>
      <c r="C1984" s="221"/>
      <c r="D1984" s="221"/>
      <c r="E1984" s="221"/>
      <c r="F1984" s="221"/>
      <c r="G1984" s="221"/>
      <c r="H1984" s="221"/>
      <c r="I1984" s="221"/>
      <c r="J1984" s="221"/>
      <c r="K1984" s="221"/>
      <c r="L1984" s="221"/>
      <c r="M1984" s="221"/>
      <c r="N1984" s="243"/>
      <c r="O1984" s="221"/>
      <c r="P1984" s="221"/>
      <c r="Q1984" s="221"/>
      <c r="R1984" s="221"/>
      <c r="S1984" s="221"/>
      <c r="T1984" s="221"/>
      <c r="U1984" s="221"/>
      <c r="V1984" s="221"/>
      <c r="W1984" s="221"/>
      <c r="X1984" s="221"/>
      <c r="Y1984" s="221"/>
      <c r="Z1984" s="221"/>
      <c r="AA1984" s="221"/>
      <c r="AB1984" s="237"/>
      <c r="AC1984" s="221"/>
      <c r="AD1984" s="221"/>
      <c r="AE1984" s="221"/>
      <c r="AF1984" s="221"/>
      <c r="AG1984" s="221"/>
      <c r="AH1984" s="221"/>
      <c r="AI1984" s="221"/>
      <c r="AN1984" s="221"/>
      <c r="AP1984" s="218"/>
    </row>
    <row r="1985" spans="1:42">
      <c r="A1985" s="221"/>
      <c r="B1985" s="221"/>
      <c r="C1985" s="221"/>
      <c r="D1985" s="221"/>
      <c r="E1985" s="221"/>
      <c r="F1985" s="221"/>
      <c r="G1985" s="221"/>
      <c r="H1985" s="221"/>
      <c r="I1985" s="221"/>
      <c r="J1985" s="221"/>
      <c r="K1985" s="221"/>
      <c r="L1985" s="221"/>
      <c r="M1985" s="221"/>
      <c r="N1985" s="243"/>
      <c r="O1985" s="221"/>
      <c r="P1985" s="221"/>
      <c r="Q1985" s="221"/>
      <c r="R1985" s="221"/>
      <c r="S1985" s="221"/>
      <c r="T1985" s="221"/>
      <c r="U1985" s="221"/>
      <c r="V1985" s="221"/>
      <c r="W1985" s="221"/>
      <c r="X1985" s="221"/>
      <c r="Y1985" s="221"/>
      <c r="Z1985" s="221"/>
      <c r="AA1985" s="221"/>
      <c r="AB1985" s="237"/>
      <c r="AC1985" s="221"/>
      <c r="AD1985" s="221"/>
      <c r="AE1985" s="221"/>
      <c r="AF1985" s="221"/>
      <c r="AG1985" s="221"/>
      <c r="AH1985" s="221"/>
      <c r="AI1985" s="221"/>
      <c r="AN1985" s="221"/>
      <c r="AP1985" s="218"/>
    </row>
    <row r="1986" spans="1:42">
      <c r="A1986" s="221"/>
      <c r="B1986" s="221"/>
      <c r="C1986" s="221"/>
      <c r="D1986" s="221"/>
      <c r="E1986" s="221"/>
      <c r="F1986" s="221"/>
      <c r="G1986" s="221"/>
      <c r="H1986" s="221"/>
      <c r="I1986" s="221"/>
      <c r="J1986" s="221"/>
      <c r="K1986" s="221"/>
      <c r="L1986" s="221"/>
      <c r="M1986" s="221"/>
      <c r="N1986" s="243"/>
      <c r="O1986" s="221"/>
      <c r="P1986" s="221"/>
      <c r="Q1986" s="221"/>
      <c r="R1986" s="221"/>
      <c r="S1986" s="221"/>
      <c r="T1986" s="221"/>
      <c r="U1986" s="221"/>
      <c r="V1986" s="221"/>
      <c r="W1986" s="221"/>
      <c r="X1986" s="221"/>
      <c r="Y1986" s="221"/>
      <c r="Z1986" s="221"/>
      <c r="AA1986" s="221"/>
      <c r="AB1986" s="237"/>
      <c r="AC1986" s="221"/>
      <c r="AD1986" s="221"/>
      <c r="AE1986" s="221"/>
      <c r="AF1986" s="221"/>
      <c r="AG1986" s="221"/>
      <c r="AH1986" s="221"/>
      <c r="AI1986" s="221"/>
      <c r="AN1986" s="221"/>
      <c r="AP1986" s="218"/>
    </row>
    <row r="1987" spans="1:42">
      <c r="A1987" s="221"/>
      <c r="B1987" s="221"/>
      <c r="C1987" s="221"/>
      <c r="D1987" s="221"/>
      <c r="E1987" s="221"/>
      <c r="F1987" s="221"/>
      <c r="G1987" s="221"/>
      <c r="H1987" s="221"/>
      <c r="I1987" s="221"/>
      <c r="J1987" s="221"/>
      <c r="K1987" s="221"/>
      <c r="L1987" s="221"/>
      <c r="M1987" s="221"/>
      <c r="N1987" s="243"/>
      <c r="O1987" s="221"/>
      <c r="P1987" s="221"/>
      <c r="Q1987" s="221"/>
      <c r="R1987" s="221"/>
      <c r="S1987" s="221"/>
      <c r="T1987" s="221"/>
      <c r="U1987" s="221"/>
      <c r="V1987" s="221"/>
      <c r="W1987" s="221"/>
      <c r="X1987" s="221"/>
      <c r="Y1987" s="221"/>
      <c r="Z1987" s="221"/>
      <c r="AA1987" s="221"/>
      <c r="AB1987" s="237"/>
      <c r="AC1987" s="221"/>
      <c r="AD1987" s="221"/>
      <c r="AE1987" s="221"/>
      <c r="AF1987" s="221"/>
      <c r="AG1987" s="221"/>
      <c r="AH1987" s="221"/>
      <c r="AI1987" s="221"/>
      <c r="AN1987" s="221"/>
      <c r="AP1987" s="218"/>
    </row>
    <row r="1988" spans="1:42">
      <c r="A1988" s="221"/>
      <c r="B1988" s="221"/>
      <c r="C1988" s="221"/>
      <c r="D1988" s="221"/>
      <c r="E1988" s="221"/>
      <c r="F1988" s="221"/>
      <c r="G1988" s="221"/>
      <c r="H1988" s="221"/>
      <c r="I1988" s="221"/>
      <c r="J1988" s="221"/>
      <c r="K1988" s="221"/>
      <c r="L1988" s="221"/>
      <c r="M1988" s="221"/>
      <c r="N1988" s="243"/>
      <c r="O1988" s="221"/>
      <c r="P1988" s="221"/>
      <c r="Q1988" s="221"/>
      <c r="R1988" s="221"/>
      <c r="S1988" s="221"/>
      <c r="T1988" s="221"/>
      <c r="U1988" s="221"/>
      <c r="V1988" s="221"/>
      <c r="W1988" s="221"/>
      <c r="X1988" s="221"/>
      <c r="Y1988" s="221"/>
      <c r="Z1988" s="221"/>
      <c r="AA1988" s="221"/>
      <c r="AB1988" s="237"/>
      <c r="AC1988" s="221"/>
      <c r="AD1988" s="221"/>
      <c r="AE1988" s="221"/>
      <c r="AF1988" s="221"/>
      <c r="AG1988" s="221"/>
      <c r="AH1988" s="221"/>
      <c r="AI1988" s="221"/>
      <c r="AN1988" s="221"/>
      <c r="AP1988" s="218"/>
    </row>
    <row r="1989" spans="1:42">
      <c r="A1989" s="221"/>
      <c r="B1989" s="221"/>
      <c r="C1989" s="221"/>
      <c r="D1989" s="221"/>
      <c r="E1989" s="221"/>
      <c r="F1989" s="221"/>
      <c r="G1989" s="221"/>
      <c r="H1989" s="221"/>
      <c r="I1989" s="221"/>
      <c r="J1989" s="221"/>
      <c r="K1989" s="221"/>
      <c r="L1989" s="221"/>
      <c r="M1989" s="221"/>
      <c r="N1989" s="243"/>
      <c r="O1989" s="221"/>
      <c r="P1989" s="221"/>
      <c r="Q1989" s="221"/>
      <c r="R1989" s="221"/>
      <c r="S1989" s="221"/>
      <c r="T1989" s="221"/>
      <c r="U1989" s="221"/>
      <c r="V1989" s="221"/>
      <c r="W1989" s="221"/>
      <c r="X1989" s="221"/>
      <c r="Y1989" s="221"/>
      <c r="Z1989" s="221"/>
      <c r="AA1989" s="221"/>
      <c r="AB1989" s="237"/>
      <c r="AC1989" s="221"/>
      <c r="AD1989" s="221"/>
      <c r="AE1989" s="221"/>
      <c r="AF1989" s="221"/>
      <c r="AG1989" s="221"/>
      <c r="AH1989" s="221"/>
      <c r="AI1989" s="221"/>
      <c r="AN1989" s="221"/>
      <c r="AP1989" s="218"/>
    </row>
    <row r="1990" spans="1:42">
      <c r="A1990" s="221"/>
      <c r="B1990" s="221"/>
      <c r="C1990" s="221"/>
      <c r="D1990" s="221"/>
      <c r="E1990" s="221"/>
      <c r="F1990" s="221"/>
      <c r="G1990" s="221"/>
      <c r="H1990" s="221"/>
      <c r="I1990" s="221"/>
      <c r="J1990" s="221"/>
      <c r="K1990" s="221"/>
      <c r="L1990" s="221"/>
      <c r="M1990" s="221"/>
      <c r="N1990" s="243"/>
      <c r="O1990" s="221"/>
      <c r="P1990" s="221"/>
      <c r="Q1990" s="221"/>
      <c r="R1990" s="221"/>
      <c r="S1990" s="221"/>
      <c r="T1990" s="221"/>
      <c r="U1990" s="221"/>
      <c r="V1990" s="221"/>
      <c r="W1990" s="221"/>
      <c r="X1990" s="221"/>
      <c r="Y1990" s="221"/>
      <c r="Z1990" s="221"/>
      <c r="AA1990" s="221"/>
      <c r="AB1990" s="237"/>
      <c r="AC1990" s="221"/>
      <c r="AD1990" s="221"/>
      <c r="AE1990" s="221"/>
      <c r="AF1990" s="221"/>
      <c r="AG1990" s="221"/>
      <c r="AH1990" s="221"/>
      <c r="AI1990" s="221"/>
      <c r="AN1990" s="221"/>
      <c r="AP1990" s="218"/>
    </row>
    <row r="1991" spans="1:42">
      <c r="A1991" s="221"/>
      <c r="B1991" s="221"/>
      <c r="C1991" s="221"/>
      <c r="D1991" s="221"/>
      <c r="E1991" s="221"/>
      <c r="F1991" s="221"/>
      <c r="G1991" s="221"/>
      <c r="H1991" s="221"/>
      <c r="I1991" s="221"/>
      <c r="J1991" s="221"/>
      <c r="K1991" s="221"/>
      <c r="L1991" s="221"/>
      <c r="M1991" s="221"/>
      <c r="N1991" s="243"/>
      <c r="O1991" s="221"/>
      <c r="P1991" s="221"/>
      <c r="Q1991" s="221"/>
      <c r="R1991" s="221"/>
      <c r="S1991" s="221"/>
      <c r="T1991" s="221"/>
      <c r="U1991" s="221"/>
      <c r="V1991" s="221"/>
      <c r="W1991" s="221"/>
      <c r="X1991" s="221"/>
      <c r="Y1991" s="221"/>
      <c r="Z1991" s="221"/>
      <c r="AA1991" s="221"/>
      <c r="AB1991" s="237"/>
      <c r="AC1991" s="221"/>
      <c r="AD1991" s="221"/>
      <c r="AE1991" s="221"/>
      <c r="AF1991" s="221"/>
      <c r="AG1991" s="221"/>
      <c r="AH1991" s="221"/>
      <c r="AI1991" s="221"/>
      <c r="AN1991" s="221"/>
      <c r="AP1991" s="218"/>
    </row>
    <row r="1992" spans="1:42">
      <c r="A1992" s="221"/>
      <c r="B1992" s="221"/>
      <c r="C1992" s="221"/>
      <c r="D1992" s="221"/>
      <c r="E1992" s="221"/>
      <c r="F1992" s="221"/>
      <c r="G1992" s="221"/>
      <c r="H1992" s="221"/>
      <c r="I1992" s="221"/>
      <c r="J1992" s="221"/>
      <c r="K1992" s="221"/>
      <c r="L1992" s="221"/>
      <c r="M1992" s="221"/>
      <c r="N1992" s="243"/>
      <c r="O1992" s="221"/>
      <c r="P1992" s="221"/>
      <c r="Q1992" s="221"/>
      <c r="R1992" s="221"/>
      <c r="S1992" s="221"/>
      <c r="T1992" s="221"/>
      <c r="U1992" s="221"/>
      <c r="V1992" s="221"/>
      <c r="W1992" s="221"/>
      <c r="X1992" s="221"/>
      <c r="Y1992" s="221"/>
      <c r="Z1992" s="221"/>
      <c r="AA1992" s="221"/>
      <c r="AB1992" s="237"/>
      <c r="AC1992" s="221"/>
      <c r="AD1992" s="221"/>
      <c r="AE1992" s="221"/>
      <c r="AF1992" s="221"/>
      <c r="AG1992" s="221"/>
      <c r="AH1992" s="221"/>
      <c r="AI1992" s="221"/>
      <c r="AN1992" s="221"/>
      <c r="AP1992" s="218"/>
    </row>
    <row r="1993" spans="1:42">
      <c r="A1993" s="221"/>
      <c r="B1993" s="221"/>
      <c r="C1993" s="221"/>
      <c r="D1993" s="221"/>
      <c r="E1993" s="221"/>
      <c r="F1993" s="221"/>
      <c r="G1993" s="221"/>
      <c r="H1993" s="221"/>
      <c r="I1993" s="221"/>
      <c r="J1993" s="221"/>
      <c r="K1993" s="221"/>
      <c r="L1993" s="221"/>
      <c r="M1993" s="221"/>
      <c r="N1993" s="243"/>
      <c r="O1993" s="221"/>
      <c r="P1993" s="221"/>
      <c r="Q1993" s="221"/>
      <c r="R1993" s="221"/>
      <c r="S1993" s="221"/>
      <c r="T1993" s="221"/>
      <c r="U1993" s="221"/>
      <c r="V1993" s="221"/>
      <c r="W1993" s="221"/>
      <c r="X1993" s="221"/>
      <c r="Y1993" s="221"/>
      <c r="Z1993" s="221"/>
      <c r="AA1993" s="221"/>
      <c r="AB1993" s="237"/>
      <c r="AC1993" s="221"/>
      <c r="AD1993" s="221"/>
      <c r="AE1993" s="221"/>
      <c r="AF1993" s="221"/>
      <c r="AG1993" s="221"/>
      <c r="AH1993" s="221"/>
      <c r="AI1993" s="221"/>
      <c r="AN1993" s="221"/>
      <c r="AP1993" s="218"/>
    </row>
    <row r="1994" spans="1:42">
      <c r="A1994" s="221"/>
      <c r="B1994" s="221"/>
      <c r="C1994" s="221"/>
      <c r="D1994" s="221"/>
      <c r="E1994" s="221"/>
      <c r="F1994" s="221"/>
      <c r="G1994" s="221"/>
      <c r="H1994" s="221"/>
      <c r="I1994" s="221"/>
      <c r="J1994" s="221"/>
      <c r="K1994" s="221"/>
      <c r="L1994" s="221"/>
      <c r="M1994" s="221"/>
      <c r="N1994" s="243"/>
      <c r="O1994" s="221"/>
      <c r="P1994" s="221"/>
      <c r="Q1994" s="221"/>
      <c r="R1994" s="221"/>
      <c r="S1994" s="221"/>
      <c r="T1994" s="221"/>
      <c r="U1994" s="221"/>
      <c r="V1994" s="221"/>
      <c r="W1994" s="221"/>
      <c r="X1994" s="221"/>
      <c r="Y1994" s="221"/>
      <c r="Z1994" s="221"/>
      <c r="AA1994" s="221"/>
      <c r="AB1994" s="237"/>
      <c r="AC1994" s="221"/>
      <c r="AD1994" s="221"/>
      <c r="AE1994" s="221"/>
      <c r="AF1994" s="221"/>
      <c r="AG1994" s="221"/>
      <c r="AH1994" s="221"/>
      <c r="AI1994" s="221"/>
      <c r="AN1994" s="221"/>
      <c r="AP1994" s="218"/>
    </row>
    <row r="1995" spans="1:42">
      <c r="A1995" s="221"/>
      <c r="B1995" s="221"/>
      <c r="C1995" s="221"/>
      <c r="D1995" s="221"/>
      <c r="E1995" s="221"/>
      <c r="F1995" s="221"/>
      <c r="G1995" s="221"/>
      <c r="H1995" s="221"/>
      <c r="I1995" s="221"/>
      <c r="J1995" s="221"/>
      <c r="K1995" s="221"/>
      <c r="L1995" s="221"/>
      <c r="M1995" s="221"/>
      <c r="N1995" s="243"/>
      <c r="O1995" s="221"/>
      <c r="P1995" s="221"/>
      <c r="Q1995" s="221"/>
      <c r="R1995" s="221"/>
      <c r="S1995" s="221"/>
      <c r="T1995" s="221"/>
      <c r="U1995" s="221"/>
      <c r="V1995" s="221"/>
      <c r="W1995" s="221"/>
      <c r="X1995" s="221"/>
      <c r="Y1995" s="221"/>
      <c r="Z1995" s="221"/>
      <c r="AA1995" s="221"/>
      <c r="AB1995" s="237"/>
      <c r="AC1995" s="221"/>
      <c r="AD1995" s="221"/>
      <c r="AE1995" s="221"/>
      <c r="AF1995" s="221"/>
      <c r="AG1995" s="221"/>
      <c r="AH1995" s="221"/>
      <c r="AI1995" s="221"/>
      <c r="AN1995" s="221"/>
      <c r="AP1995" s="218"/>
    </row>
    <row r="1996" spans="1:42">
      <c r="A1996" s="221"/>
      <c r="B1996" s="221"/>
      <c r="C1996" s="221"/>
      <c r="D1996" s="221"/>
      <c r="E1996" s="221"/>
      <c r="F1996" s="221"/>
      <c r="G1996" s="221"/>
      <c r="H1996" s="221"/>
      <c r="I1996" s="221"/>
      <c r="J1996" s="221"/>
      <c r="K1996" s="221"/>
      <c r="L1996" s="221"/>
      <c r="M1996" s="221"/>
      <c r="N1996" s="243"/>
      <c r="O1996" s="221"/>
      <c r="P1996" s="221"/>
      <c r="Q1996" s="221"/>
      <c r="R1996" s="221"/>
      <c r="S1996" s="221"/>
      <c r="T1996" s="221"/>
      <c r="U1996" s="221"/>
      <c r="V1996" s="221"/>
      <c r="W1996" s="221"/>
      <c r="X1996" s="221"/>
      <c r="Y1996" s="221"/>
      <c r="Z1996" s="221"/>
      <c r="AA1996" s="221"/>
      <c r="AB1996" s="237"/>
      <c r="AC1996" s="221"/>
      <c r="AD1996" s="221"/>
      <c r="AE1996" s="221"/>
      <c r="AF1996" s="221"/>
      <c r="AG1996" s="221"/>
      <c r="AH1996" s="221"/>
      <c r="AI1996" s="221"/>
      <c r="AN1996" s="221"/>
      <c r="AP1996" s="218"/>
    </row>
    <row r="1997" spans="1:42">
      <c r="A1997" s="221"/>
      <c r="B1997" s="221"/>
      <c r="C1997" s="221"/>
      <c r="D1997" s="221"/>
      <c r="E1997" s="221"/>
      <c r="F1997" s="221"/>
      <c r="G1997" s="221"/>
      <c r="H1997" s="221"/>
      <c r="I1997" s="221"/>
      <c r="J1997" s="221"/>
      <c r="K1997" s="221"/>
      <c r="L1997" s="221"/>
      <c r="M1997" s="221"/>
      <c r="N1997" s="243"/>
      <c r="O1997" s="221"/>
      <c r="P1997" s="221"/>
      <c r="Q1997" s="221"/>
      <c r="R1997" s="221"/>
      <c r="S1997" s="221"/>
      <c r="T1997" s="221"/>
      <c r="U1997" s="221"/>
      <c r="V1997" s="221"/>
      <c r="W1997" s="221"/>
      <c r="X1997" s="221"/>
      <c r="Y1997" s="221"/>
      <c r="Z1997" s="221"/>
      <c r="AA1997" s="221"/>
      <c r="AB1997" s="237"/>
      <c r="AC1997" s="221"/>
      <c r="AD1997" s="221"/>
      <c r="AE1997" s="221"/>
      <c r="AF1997" s="221"/>
      <c r="AG1997" s="221"/>
      <c r="AH1997" s="221"/>
      <c r="AI1997" s="221"/>
      <c r="AN1997" s="221"/>
      <c r="AP1997" s="218"/>
    </row>
    <row r="1998" spans="1:42">
      <c r="A1998" s="221"/>
      <c r="B1998" s="221"/>
      <c r="C1998" s="221"/>
      <c r="D1998" s="221"/>
      <c r="E1998" s="221"/>
      <c r="F1998" s="221"/>
      <c r="G1998" s="221"/>
      <c r="H1998" s="221"/>
      <c r="I1998" s="221"/>
      <c r="J1998" s="221"/>
      <c r="K1998" s="221"/>
      <c r="L1998" s="221"/>
      <c r="M1998" s="221"/>
      <c r="N1998" s="243"/>
      <c r="O1998" s="221"/>
      <c r="P1998" s="221"/>
      <c r="Q1998" s="221"/>
      <c r="R1998" s="221"/>
      <c r="S1998" s="221"/>
      <c r="T1998" s="221"/>
      <c r="U1998" s="221"/>
      <c r="V1998" s="221"/>
      <c r="W1998" s="221"/>
      <c r="X1998" s="221"/>
      <c r="Y1998" s="221"/>
      <c r="Z1998" s="221"/>
      <c r="AA1998" s="221"/>
      <c r="AB1998" s="237"/>
      <c r="AC1998" s="221"/>
      <c r="AD1998" s="221"/>
      <c r="AE1998" s="221"/>
      <c r="AF1998" s="221"/>
      <c r="AG1998" s="221"/>
      <c r="AH1998" s="221"/>
      <c r="AI1998" s="221"/>
      <c r="AN1998" s="221"/>
      <c r="AP1998" s="218"/>
    </row>
    <row r="1999" spans="1:42">
      <c r="A1999" s="221"/>
      <c r="B1999" s="221"/>
      <c r="C1999" s="221"/>
      <c r="D1999" s="221"/>
      <c r="E1999" s="221"/>
      <c r="F1999" s="221"/>
      <c r="G1999" s="221"/>
      <c r="H1999" s="221"/>
      <c r="I1999" s="221"/>
      <c r="J1999" s="221"/>
      <c r="K1999" s="221"/>
      <c r="L1999" s="221"/>
      <c r="M1999" s="221"/>
      <c r="N1999" s="243"/>
      <c r="O1999" s="221"/>
      <c r="P1999" s="221"/>
      <c r="Q1999" s="221"/>
      <c r="R1999" s="221"/>
      <c r="S1999" s="221"/>
      <c r="T1999" s="221"/>
      <c r="U1999" s="221"/>
      <c r="V1999" s="221"/>
      <c r="W1999" s="221"/>
      <c r="X1999" s="221"/>
      <c r="Y1999" s="221"/>
      <c r="Z1999" s="221"/>
      <c r="AA1999" s="221"/>
      <c r="AB1999" s="237"/>
      <c r="AC1999" s="221"/>
      <c r="AD1999" s="221"/>
      <c r="AE1999" s="221"/>
      <c r="AF1999" s="221"/>
      <c r="AG1999" s="221"/>
      <c r="AH1999" s="221"/>
      <c r="AI1999" s="221"/>
      <c r="AN1999" s="221"/>
      <c r="AP1999" s="218"/>
    </row>
    <row r="2000" spans="1:42">
      <c r="A2000" s="221"/>
      <c r="B2000" s="221"/>
      <c r="C2000" s="221"/>
      <c r="D2000" s="221"/>
      <c r="E2000" s="221"/>
      <c r="F2000" s="221"/>
      <c r="G2000" s="221"/>
      <c r="H2000" s="221"/>
      <c r="I2000" s="221"/>
      <c r="J2000" s="221"/>
      <c r="K2000" s="221"/>
      <c r="L2000" s="221"/>
      <c r="M2000" s="221"/>
      <c r="N2000" s="243"/>
      <c r="O2000" s="221"/>
      <c r="P2000" s="221"/>
      <c r="Q2000" s="221"/>
      <c r="R2000" s="221"/>
      <c r="S2000" s="221"/>
      <c r="T2000" s="221"/>
      <c r="U2000" s="221"/>
      <c r="V2000" s="221"/>
      <c r="W2000" s="221"/>
      <c r="X2000" s="221"/>
      <c r="Y2000" s="221"/>
      <c r="Z2000" s="221"/>
      <c r="AA2000" s="221"/>
      <c r="AB2000" s="237"/>
      <c r="AC2000" s="221"/>
      <c r="AD2000" s="221"/>
      <c r="AE2000" s="221"/>
      <c r="AF2000" s="221"/>
      <c r="AG2000" s="221"/>
      <c r="AH2000" s="221"/>
      <c r="AI2000" s="221"/>
      <c r="AN2000" s="221"/>
      <c r="AP2000" s="218"/>
    </row>
    <row r="2001" spans="1:42">
      <c r="A2001" s="221"/>
      <c r="B2001" s="221"/>
      <c r="C2001" s="221"/>
      <c r="D2001" s="221"/>
      <c r="E2001" s="221"/>
      <c r="F2001" s="221"/>
      <c r="G2001" s="221"/>
      <c r="H2001" s="221"/>
      <c r="I2001" s="221"/>
      <c r="J2001" s="221"/>
      <c r="K2001" s="221"/>
      <c r="L2001" s="221"/>
      <c r="M2001" s="221"/>
      <c r="N2001" s="243"/>
      <c r="O2001" s="221"/>
      <c r="P2001" s="221"/>
      <c r="Q2001" s="221"/>
      <c r="R2001" s="221"/>
      <c r="S2001" s="221"/>
      <c r="T2001" s="221"/>
      <c r="U2001" s="221"/>
      <c r="V2001" s="221"/>
      <c r="W2001" s="221"/>
      <c r="X2001" s="221"/>
      <c r="Y2001" s="221"/>
      <c r="Z2001" s="221"/>
      <c r="AA2001" s="221"/>
      <c r="AB2001" s="237"/>
      <c r="AC2001" s="221"/>
      <c r="AD2001" s="221"/>
      <c r="AE2001" s="221"/>
      <c r="AF2001" s="221"/>
      <c r="AG2001" s="221"/>
      <c r="AH2001" s="221"/>
      <c r="AI2001" s="221"/>
      <c r="AN2001" s="221"/>
      <c r="AP2001" s="218"/>
    </row>
    <row r="2002" spans="1:42">
      <c r="A2002" s="221"/>
      <c r="B2002" s="221"/>
      <c r="C2002" s="221"/>
      <c r="D2002" s="221"/>
      <c r="E2002" s="221"/>
      <c r="F2002" s="221"/>
      <c r="G2002" s="221"/>
      <c r="H2002" s="221"/>
      <c r="I2002" s="221"/>
      <c r="J2002" s="221"/>
      <c r="K2002" s="221"/>
      <c r="L2002" s="221"/>
      <c r="M2002" s="221"/>
      <c r="N2002" s="243"/>
      <c r="O2002" s="221"/>
      <c r="P2002" s="221"/>
      <c r="Q2002" s="221"/>
      <c r="R2002" s="221"/>
      <c r="S2002" s="221"/>
      <c r="T2002" s="221"/>
      <c r="U2002" s="221"/>
      <c r="V2002" s="221"/>
      <c r="W2002" s="221"/>
      <c r="X2002" s="221"/>
      <c r="Y2002" s="221"/>
      <c r="Z2002" s="221"/>
      <c r="AA2002" s="221"/>
      <c r="AB2002" s="237"/>
      <c r="AC2002" s="221"/>
      <c r="AD2002" s="221"/>
      <c r="AE2002" s="221"/>
      <c r="AF2002" s="221"/>
      <c r="AG2002" s="221"/>
      <c r="AH2002" s="221"/>
      <c r="AI2002" s="221"/>
      <c r="AN2002" s="221"/>
      <c r="AP2002" s="218"/>
    </row>
    <row r="2003" spans="1:42">
      <c r="A2003" s="221"/>
      <c r="B2003" s="221"/>
      <c r="C2003" s="221"/>
      <c r="D2003" s="221"/>
      <c r="E2003" s="221"/>
      <c r="F2003" s="221"/>
      <c r="G2003" s="221"/>
      <c r="H2003" s="221"/>
      <c r="I2003" s="221"/>
      <c r="J2003" s="221"/>
      <c r="K2003" s="221"/>
      <c r="L2003" s="221"/>
      <c r="M2003" s="221"/>
      <c r="N2003" s="243"/>
      <c r="O2003" s="221"/>
      <c r="P2003" s="221"/>
      <c r="Q2003" s="221"/>
      <c r="R2003" s="221"/>
      <c r="S2003" s="221"/>
      <c r="T2003" s="221"/>
      <c r="U2003" s="221"/>
      <c r="V2003" s="221"/>
      <c r="W2003" s="221"/>
      <c r="X2003" s="221"/>
      <c r="Y2003" s="221"/>
      <c r="Z2003" s="221"/>
      <c r="AA2003" s="221"/>
      <c r="AB2003" s="237"/>
      <c r="AC2003" s="221"/>
      <c r="AD2003" s="221"/>
      <c r="AE2003" s="221"/>
      <c r="AF2003" s="221"/>
      <c r="AG2003" s="221"/>
      <c r="AH2003" s="221"/>
      <c r="AI2003" s="221"/>
      <c r="AN2003" s="221"/>
      <c r="AP2003" s="218"/>
    </row>
    <row r="2004" spans="1:42">
      <c r="A2004" s="221"/>
      <c r="B2004" s="221"/>
      <c r="C2004" s="221"/>
      <c r="D2004" s="221"/>
      <c r="E2004" s="221"/>
      <c r="F2004" s="221"/>
      <c r="G2004" s="221"/>
      <c r="H2004" s="221"/>
      <c r="I2004" s="221"/>
      <c r="J2004" s="221"/>
      <c r="K2004" s="221"/>
      <c r="L2004" s="221"/>
      <c r="M2004" s="221"/>
      <c r="N2004" s="243"/>
      <c r="O2004" s="221"/>
      <c r="P2004" s="221"/>
      <c r="Q2004" s="221"/>
      <c r="R2004" s="221"/>
      <c r="S2004" s="221"/>
      <c r="T2004" s="221"/>
      <c r="U2004" s="221"/>
      <c r="V2004" s="221"/>
      <c r="W2004" s="221"/>
      <c r="X2004" s="221"/>
      <c r="Y2004" s="221"/>
      <c r="Z2004" s="221"/>
      <c r="AA2004" s="221"/>
      <c r="AB2004" s="237"/>
      <c r="AC2004" s="221"/>
      <c r="AD2004" s="221"/>
      <c r="AE2004" s="221"/>
      <c r="AF2004" s="221"/>
      <c r="AG2004" s="221"/>
      <c r="AH2004" s="221"/>
      <c r="AI2004" s="221"/>
      <c r="AN2004" s="221"/>
      <c r="AP2004" s="218"/>
    </row>
    <row r="2005" spans="1:42">
      <c r="A2005" s="221"/>
      <c r="B2005" s="221"/>
      <c r="C2005" s="221"/>
      <c r="D2005" s="221"/>
      <c r="E2005" s="221"/>
      <c r="F2005" s="221"/>
      <c r="G2005" s="221"/>
      <c r="H2005" s="221"/>
      <c r="I2005" s="221"/>
      <c r="J2005" s="221"/>
      <c r="K2005" s="221"/>
      <c r="L2005" s="221"/>
      <c r="M2005" s="221"/>
      <c r="N2005" s="243"/>
      <c r="O2005" s="221"/>
      <c r="P2005" s="221"/>
      <c r="Q2005" s="221"/>
      <c r="R2005" s="221"/>
      <c r="S2005" s="221"/>
      <c r="T2005" s="221"/>
      <c r="U2005" s="221"/>
      <c r="V2005" s="221"/>
      <c r="W2005" s="221"/>
      <c r="X2005" s="221"/>
      <c r="Y2005" s="221"/>
      <c r="Z2005" s="221"/>
      <c r="AA2005" s="221"/>
      <c r="AB2005" s="237"/>
      <c r="AC2005" s="221"/>
      <c r="AD2005" s="221"/>
      <c r="AE2005" s="221"/>
      <c r="AF2005" s="221"/>
      <c r="AG2005" s="221"/>
      <c r="AH2005" s="221"/>
      <c r="AI2005" s="221"/>
      <c r="AN2005" s="221"/>
      <c r="AP2005" s="218"/>
    </row>
    <row r="2006" spans="1:42">
      <c r="A2006" s="221"/>
      <c r="B2006" s="221"/>
      <c r="C2006" s="221"/>
      <c r="D2006" s="221"/>
      <c r="E2006" s="221"/>
      <c r="F2006" s="221"/>
      <c r="G2006" s="221"/>
      <c r="H2006" s="221"/>
      <c r="I2006" s="221"/>
      <c r="J2006" s="221"/>
      <c r="K2006" s="221"/>
      <c r="L2006" s="221"/>
      <c r="M2006" s="221"/>
      <c r="N2006" s="243"/>
      <c r="O2006" s="221"/>
      <c r="P2006" s="221"/>
      <c r="Q2006" s="221"/>
      <c r="R2006" s="221"/>
      <c r="S2006" s="221"/>
      <c r="T2006" s="221"/>
      <c r="U2006" s="221"/>
      <c r="V2006" s="221"/>
      <c r="W2006" s="221"/>
      <c r="X2006" s="221"/>
      <c r="Y2006" s="221"/>
      <c r="Z2006" s="221"/>
      <c r="AA2006" s="221"/>
      <c r="AB2006" s="237"/>
      <c r="AC2006" s="221"/>
      <c r="AD2006" s="221"/>
      <c r="AE2006" s="221"/>
      <c r="AF2006" s="221"/>
      <c r="AG2006" s="221"/>
      <c r="AH2006" s="221"/>
      <c r="AI2006" s="221"/>
      <c r="AN2006" s="221"/>
      <c r="AP2006" s="218"/>
    </row>
    <row r="2007" spans="1:42">
      <c r="A2007" s="221"/>
      <c r="B2007" s="221"/>
      <c r="C2007" s="221"/>
      <c r="D2007" s="221"/>
      <c r="E2007" s="221"/>
      <c r="F2007" s="221"/>
      <c r="G2007" s="221"/>
      <c r="H2007" s="221"/>
      <c r="I2007" s="221"/>
      <c r="J2007" s="221"/>
      <c r="K2007" s="221"/>
      <c r="L2007" s="221"/>
      <c r="M2007" s="221"/>
      <c r="N2007" s="243"/>
      <c r="O2007" s="221"/>
      <c r="P2007" s="221"/>
      <c r="Q2007" s="221"/>
      <c r="R2007" s="221"/>
      <c r="S2007" s="221"/>
      <c r="T2007" s="221"/>
      <c r="U2007" s="221"/>
      <c r="V2007" s="221"/>
      <c r="W2007" s="221"/>
      <c r="X2007" s="221"/>
      <c r="Y2007" s="221"/>
      <c r="Z2007" s="221"/>
      <c r="AA2007" s="221"/>
      <c r="AB2007" s="237"/>
      <c r="AC2007" s="221"/>
      <c r="AD2007" s="221"/>
      <c r="AE2007" s="221"/>
      <c r="AF2007" s="221"/>
      <c r="AG2007" s="221"/>
      <c r="AH2007" s="221"/>
      <c r="AI2007" s="221"/>
      <c r="AN2007" s="221"/>
      <c r="AP2007" s="218"/>
    </row>
    <row r="2008" spans="1:42">
      <c r="A2008" s="221"/>
      <c r="B2008" s="221"/>
      <c r="C2008" s="221"/>
      <c r="D2008" s="221"/>
      <c r="E2008" s="221"/>
      <c r="F2008" s="221"/>
      <c r="G2008" s="221"/>
      <c r="H2008" s="221"/>
      <c r="I2008" s="221"/>
      <c r="J2008" s="221"/>
      <c r="K2008" s="221"/>
      <c r="L2008" s="221"/>
      <c r="M2008" s="221"/>
      <c r="N2008" s="243"/>
      <c r="O2008" s="221"/>
      <c r="P2008" s="221"/>
      <c r="Q2008" s="221"/>
      <c r="R2008" s="221"/>
      <c r="S2008" s="221"/>
      <c r="T2008" s="221"/>
      <c r="U2008" s="221"/>
      <c r="V2008" s="221"/>
      <c r="W2008" s="221"/>
      <c r="X2008" s="221"/>
      <c r="Y2008" s="221"/>
      <c r="Z2008" s="221"/>
      <c r="AA2008" s="221"/>
      <c r="AB2008" s="237"/>
      <c r="AC2008" s="221"/>
      <c r="AD2008" s="221"/>
      <c r="AE2008" s="221"/>
      <c r="AF2008" s="221"/>
      <c r="AG2008" s="221"/>
      <c r="AH2008" s="221"/>
      <c r="AI2008" s="221"/>
      <c r="AN2008" s="221"/>
      <c r="AP2008" s="218"/>
    </row>
    <row r="2009" spans="1:42">
      <c r="A2009" s="221"/>
      <c r="B2009" s="221"/>
      <c r="C2009" s="221"/>
      <c r="D2009" s="221"/>
      <c r="E2009" s="221"/>
      <c r="F2009" s="221"/>
      <c r="G2009" s="221"/>
      <c r="H2009" s="221"/>
      <c r="I2009" s="221"/>
      <c r="J2009" s="221"/>
      <c r="K2009" s="221"/>
      <c r="L2009" s="221"/>
      <c r="M2009" s="221"/>
      <c r="N2009" s="243"/>
      <c r="O2009" s="221"/>
      <c r="P2009" s="221"/>
      <c r="Q2009" s="221"/>
      <c r="R2009" s="221"/>
      <c r="S2009" s="221"/>
      <c r="T2009" s="221"/>
      <c r="U2009" s="221"/>
      <c r="V2009" s="221"/>
      <c r="W2009" s="221"/>
      <c r="X2009" s="221"/>
      <c r="Y2009" s="221"/>
      <c r="Z2009" s="221"/>
      <c r="AA2009" s="221"/>
      <c r="AB2009" s="237"/>
      <c r="AC2009" s="221"/>
      <c r="AD2009" s="221"/>
      <c r="AE2009" s="221"/>
      <c r="AF2009" s="221"/>
      <c r="AG2009" s="221"/>
      <c r="AH2009" s="221"/>
      <c r="AI2009" s="221"/>
      <c r="AN2009" s="221"/>
      <c r="AP2009" s="218"/>
    </row>
    <row r="2010" spans="1:42">
      <c r="A2010" s="221"/>
      <c r="B2010" s="221"/>
      <c r="C2010" s="221"/>
      <c r="D2010" s="221"/>
      <c r="E2010" s="221"/>
      <c r="F2010" s="221"/>
      <c r="G2010" s="221"/>
      <c r="H2010" s="221"/>
      <c r="I2010" s="221"/>
      <c r="J2010" s="221"/>
      <c r="K2010" s="221"/>
      <c r="L2010" s="221"/>
      <c r="M2010" s="221"/>
      <c r="N2010" s="243"/>
      <c r="O2010" s="221"/>
      <c r="P2010" s="221"/>
      <c r="Q2010" s="221"/>
      <c r="R2010" s="221"/>
      <c r="S2010" s="221"/>
      <c r="T2010" s="221"/>
      <c r="U2010" s="221"/>
      <c r="V2010" s="221"/>
      <c r="W2010" s="221"/>
      <c r="X2010" s="221"/>
      <c r="Y2010" s="221"/>
      <c r="Z2010" s="221"/>
      <c r="AA2010" s="221"/>
      <c r="AB2010" s="237"/>
      <c r="AC2010" s="221"/>
      <c r="AD2010" s="221"/>
      <c r="AE2010" s="221"/>
      <c r="AF2010" s="221"/>
      <c r="AG2010" s="221"/>
      <c r="AH2010" s="221"/>
      <c r="AI2010" s="221"/>
      <c r="AN2010" s="221"/>
      <c r="AP2010" s="218"/>
    </row>
    <row r="2011" spans="1:42">
      <c r="A2011" s="221"/>
      <c r="B2011" s="221"/>
      <c r="C2011" s="221"/>
      <c r="D2011" s="221"/>
      <c r="E2011" s="221"/>
      <c r="F2011" s="221"/>
      <c r="G2011" s="221"/>
      <c r="H2011" s="221"/>
      <c r="I2011" s="221"/>
      <c r="J2011" s="221"/>
      <c r="K2011" s="221"/>
      <c r="L2011" s="221"/>
      <c r="M2011" s="221"/>
      <c r="N2011" s="243"/>
      <c r="O2011" s="221"/>
      <c r="P2011" s="221"/>
      <c r="Q2011" s="221"/>
      <c r="R2011" s="221"/>
      <c r="S2011" s="221"/>
      <c r="T2011" s="221"/>
      <c r="U2011" s="221"/>
      <c r="V2011" s="221"/>
      <c r="W2011" s="221"/>
      <c r="X2011" s="221"/>
      <c r="Y2011" s="221"/>
      <c r="Z2011" s="221"/>
      <c r="AA2011" s="221"/>
      <c r="AB2011" s="237"/>
      <c r="AC2011" s="221"/>
      <c r="AD2011" s="221"/>
      <c r="AE2011" s="221"/>
      <c r="AF2011" s="221"/>
      <c r="AG2011" s="221"/>
      <c r="AH2011" s="221"/>
      <c r="AI2011" s="221"/>
      <c r="AN2011" s="221"/>
      <c r="AP2011" s="218"/>
    </row>
    <row r="2012" spans="1:42">
      <c r="A2012" s="221"/>
      <c r="B2012" s="221"/>
      <c r="C2012" s="221"/>
      <c r="D2012" s="221"/>
      <c r="E2012" s="221"/>
      <c r="F2012" s="221"/>
      <c r="G2012" s="221"/>
      <c r="H2012" s="221"/>
      <c r="I2012" s="221"/>
      <c r="J2012" s="221"/>
      <c r="K2012" s="221"/>
      <c r="L2012" s="221"/>
      <c r="M2012" s="221"/>
      <c r="N2012" s="243"/>
      <c r="O2012" s="221"/>
      <c r="P2012" s="221"/>
      <c r="Q2012" s="221"/>
      <c r="R2012" s="221"/>
      <c r="S2012" s="221"/>
      <c r="T2012" s="221"/>
      <c r="U2012" s="221"/>
      <c r="V2012" s="221"/>
      <c r="W2012" s="221"/>
      <c r="X2012" s="221"/>
      <c r="Y2012" s="221"/>
      <c r="Z2012" s="221"/>
      <c r="AA2012" s="221"/>
      <c r="AB2012" s="237"/>
      <c r="AC2012" s="221"/>
      <c r="AD2012" s="221"/>
      <c r="AE2012" s="221"/>
      <c r="AF2012" s="221"/>
      <c r="AG2012" s="221"/>
      <c r="AH2012" s="221"/>
      <c r="AI2012" s="221"/>
      <c r="AN2012" s="221"/>
      <c r="AP2012" s="218"/>
    </row>
    <row r="2013" spans="1:42">
      <c r="A2013" s="221"/>
      <c r="B2013" s="221"/>
      <c r="C2013" s="221"/>
      <c r="D2013" s="221"/>
      <c r="E2013" s="221"/>
      <c r="F2013" s="221"/>
      <c r="G2013" s="221"/>
      <c r="H2013" s="221"/>
      <c r="I2013" s="221"/>
      <c r="J2013" s="221"/>
      <c r="K2013" s="221"/>
      <c r="L2013" s="221"/>
      <c r="M2013" s="221"/>
      <c r="N2013" s="243"/>
      <c r="O2013" s="221"/>
      <c r="P2013" s="221"/>
      <c r="Q2013" s="221"/>
      <c r="R2013" s="221"/>
      <c r="S2013" s="221"/>
      <c r="T2013" s="221"/>
      <c r="U2013" s="221"/>
      <c r="V2013" s="221"/>
      <c r="W2013" s="221"/>
      <c r="X2013" s="221"/>
      <c r="Y2013" s="221"/>
      <c r="Z2013" s="221"/>
      <c r="AA2013" s="221"/>
      <c r="AB2013" s="237"/>
      <c r="AC2013" s="221"/>
      <c r="AD2013" s="221"/>
      <c r="AE2013" s="221"/>
      <c r="AF2013" s="221"/>
      <c r="AG2013" s="221"/>
      <c r="AH2013" s="221"/>
      <c r="AI2013" s="221"/>
      <c r="AN2013" s="221"/>
      <c r="AP2013" s="218"/>
    </row>
    <row r="2014" spans="1:42">
      <c r="A2014" s="221"/>
      <c r="B2014" s="221"/>
      <c r="C2014" s="221"/>
      <c r="D2014" s="221"/>
      <c r="E2014" s="221"/>
      <c r="F2014" s="221"/>
      <c r="G2014" s="221"/>
      <c r="H2014" s="221"/>
      <c r="I2014" s="221"/>
      <c r="J2014" s="221"/>
      <c r="K2014" s="221"/>
      <c r="L2014" s="221"/>
      <c r="M2014" s="221"/>
      <c r="N2014" s="243"/>
      <c r="O2014" s="221"/>
      <c r="P2014" s="221"/>
      <c r="Q2014" s="221"/>
      <c r="R2014" s="221"/>
      <c r="S2014" s="221"/>
      <c r="T2014" s="221"/>
      <c r="U2014" s="221"/>
      <c r="V2014" s="221"/>
      <c r="W2014" s="221"/>
      <c r="X2014" s="221"/>
      <c r="Y2014" s="221"/>
      <c r="Z2014" s="221"/>
      <c r="AA2014" s="221"/>
      <c r="AB2014" s="237"/>
      <c r="AC2014" s="221"/>
      <c r="AD2014" s="221"/>
      <c r="AE2014" s="221"/>
      <c r="AF2014" s="221"/>
      <c r="AG2014" s="221"/>
      <c r="AH2014" s="221"/>
      <c r="AI2014" s="221"/>
      <c r="AN2014" s="221"/>
      <c r="AP2014" s="218"/>
    </row>
    <row r="2015" spans="1:42">
      <c r="A2015" s="221"/>
      <c r="B2015" s="221"/>
      <c r="C2015" s="221"/>
      <c r="D2015" s="221"/>
      <c r="E2015" s="221"/>
      <c r="F2015" s="221"/>
      <c r="G2015" s="221"/>
      <c r="H2015" s="221"/>
      <c r="I2015" s="221"/>
      <c r="J2015" s="221"/>
      <c r="K2015" s="221"/>
      <c r="L2015" s="221"/>
      <c r="M2015" s="221"/>
      <c r="N2015" s="243"/>
      <c r="O2015" s="221"/>
      <c r="P2015" s="221"/>
      <c r="Q2015" s="221"/>
      <c r="R2015" s="221"/>
      <c r="S2015" s="221"/>
      <c r="T2015" s="221"/>
      <c r="U2015" s="221"/>
      <c r="V2015" s="221"/>
      <c r="W2015" s="221"/>
      <c r="X2015" s="221"/>
      <c r="Y2015" s="221"/>
      <c r="Z2015" s="221"/>
      <c r="AA2015" s="221"/>
      <c r="AB2015" s="237"/>
      <c r="AC2015" s="221"/>
      <c r="AD2015" s="221"/>
      <c r="AE2015" s="221"/>
      <c r="AF2015" s="221"/>
      <c r="AG2015" s="221"/>
      <c r="AH2015" s="221"/>
      <c r="AI2015" s="221"/>
      <c r="AN2015" s="221"/>
      <c r="AP2015" s="218"/>
    </row>
    <row r="2016" spans="1:42">
      <c r="A2016" s="221"/>
      <c r="B2016" s="221"/>
      <c r="C2016" s="221"/>
      <c r="D2016" s="221"/>
      <c r="E2016" s="221"/>
      <c r="F2016" s="221"/>
      <c r="G2016" s="221"/>
      <c r="H2016" s="221"/>
      <c r="I2016" s="221"/>
      <c r="J2016" s="221"/>
      <c r="K2016" s="221"/>
      <c r="L2016" s="221"/>
      <c r="M2016" s="221"/>
      <c r="N2016" s="243"/>
      <c r="O2016" s="221"/>
      <c r="P2016" s="221"/>
      <c r="Q2016" s="221"/>
      <c r="R2016" s="221"/>
      <c r="S2016" s="221"/>
      <c r="T2016" s="221"/>
      <c r="U2016" s="221"/>
      <c r="V2016" s="221"/>
      <c r="W2016" s="221"/>
      <c r="X2016" s="221"/>
      <c r="Y2016" s="221"/>
      <c r="Z2016" s="221"/>
      <c r="AA2016" s="221"/>
      <c r="AB2016" s="237"/>
      <c r="AC2016" s="221"/>
      <c r="AD2016" s="221"/>
      <c r="AE2016" s="221"/>
      <c r="AF2016" s="221"/>
      <c r="AG2016" s="221"/>
      <c r="AH2016" s="221"/>
      <c r="AI2016" s="221"/>
      <c r="AN2016" s="221"/>
      <c r="AP2016" s="218"/>
    </row>
    <row r="2017" spans="1:42">
      <c r="A2017" s="221"/>
      <c r="B2017" s="221"/>
      <c r="C2017" s="221"/>
      <c r="D2017" s="221"/>
      <c r="E2017" s="221"/>
      <c r="F2017" s="221"/>
      <c r="G2017" s="221"/>
      <c r="H2017" s="221"/>
      <c r="I2017" s="221"/>
      <c r="J2017" s="221"/>
      <c r="K2017" s="221"/>
      <c r="L2017" s="221"/>
      <c r="M2017" s="221"/>
      <c r="N2017" s="243"/>
      <c r="O2017" s="221"/>
      <c r="P2017" s="221"/>
      <c r="Q2017" s="221"/>
      <c r="R2017" s="221"/>
      <c r="S2017" s="221"/>
      <c r="T2017" s="221"/>
      <c r="U2017" s="221"/>
      <c r="V2017" s="221"/>
      <c r="W2017" s="221"/>
      <c r="X2017" s="221"/>
      <c r="Y2017" s="221"/>
      <c r="Z2017" s="221"/>
      <c r="AA2017" s="221"/>
      <c r="AB2017" s="237"/>
      <c r="AC2017" s="221"/>
      <c r="AD2017" s="221"/>
      <c r="AE2017" s="221"/>
      <c r="AF2017" s="221"/>
      <c r="AG2017" s="221"/>
      <c r="AH2017" s="221"/>
      <c r="AI2017" s="221"/>
      <c r="AN2017" s="221"/>
      <c r="AP2017" s="218"/>
    </row>
    <row r="2018" spans="1:42">
      <c r="A2018" s="221"/>
      <c r="B2018" s="221"/>
      <c r="C2018" s="221"/>
      <c r="D2018" s="221"/>
      <c r="E2018" s="221"/>
      <c r="F2018" s="221"/>
      <c r="G2018" s="221"/>
      <c r="H2018" s="221"/>
      <c r="I2018" s="221"/>
      <c r="J2018" s="221"/>
      <c r="K2018" s="221"/>
      <c r="L2018" s="221"/>
      <c r="M2018" s="221"/>
      <c r="N2018" s="243"/>
      <c r="O2018" s="221"/>
      <c r="P2018" s="221"/>
      <c r="Q2018" s="221"/>
      <c r="R2018" s="221"/>
      <c r="S2018" s="221"/>
      <c r="T2018" s="221"/>
      <c r="U2018" s="221"/>
      <c r="V2018" s="221"/>
      <c r="W2018" s="221"/>
      <c r="X2018" s="221"/>
      <c r="Y2018" s="221"/>
      <c r="Z2018" s="221"/>
      <c r="AA2018" s="221"/>
      <c r="AB2018" s="237"/>
      <c r="AC2018" s="221"/>
      <c r="AD2018" s="221"/>
      <c r="AE2018" s="221"/>
      <c r="AF2018" s="221"/>
      <c r="AG2018" s="221"/>
      <c r="AH2018" s="221"/>
      <c r="AI2018" s="221"/>
      <c r="AN2018" s="221"/>
      <c r="AP2018" s="218"/>
    </row>
    <row r="2019" spans="1:42">
      <c r="A2019" s="221"/>
      <c r="B2019" s="221"/>
      <c r="C2019" s="221"/>
      <c r="D2019" s="221"/>
      <c r="E2019" s="221"/>
      <c r="F2019" s="221"/>
      <c r="G2019" s="221"/>
      <c r="H2019" s="221"/>
      <c r="I2019" s="221"/>
      <c r="J2019" s="221"/>
      <c r="K2019" s="221"/>
      <c r="L2019" s="221"/>
      <c r="M2019" s="221"/>
      <c r="N2019" s="243"/>
      <c r="O2019" s="221"/>
      <c r="P2019" s="221"/>
      <c r="Q2019" s="221"/>
      <c r="R2019" s="221"/>
      <c r="S2019" s="221"/>
      <c r="T2019" s="221"/>
      <c r="U2019" s="221"/>
      <c r="V2019" s="221"/>
      <c r="W2019" s="221"/>
      <c r="X2019" s="221"/>
      <c r="Y2019" s="221"/>
      <c r="Z2019" s="221"/>
      <c r="AA2019" s="221"/>
      <c r="AB2019" s="237"/>
      <c r="AC2019" s="221"/>
      <c r="AD2019" s="221"/>
      <c r="AE2019" s="221"/>
      <c r="AF2019" s="221"/>
      <c r="AG2019" s="221"/>
      <c r="AH2019" s="221"/>
      <c r="AI2019" s="221"/>
      <c r="AN2019" s="221"/>
      <c r="AP2019" s="218"/>
    </row>
    <row r="2020" spans="1:42">
      <c r="A2020" s="221"/>
      <c r="B2020" s="221"/>
      <c r="C2020" s="221"/>
      <c r="D2020" s="221"/>
      <c r="E2020" s="221"/>
      <c r="F2020" s="221"/>
      <c r="G2020" s="221"/>
      <c r="H2020" s="221"/>
      <c r="I2020" s="221"/>
      <c r="J2020" s="221"/>
      <c r="K2020" s="221"/>
      <c r="L2020" s="221"/>
      <c r="M2020" s="221"/>
      <c r="N2020" s="243"/>
      <c r="O2020" s="221"/>
      <c r="P2020" s="221"/>
      <c r="Q2020" s="221"/>
      <c r="R2020" s="221"/>
      <c r="S2020" s="221"/>
      <c r="T2020" s="221"/>
      <c r="U2020" s="221"/>
      <c r="V2020" s="221"/>
      <c r="W2020" s="221"/>
      <c r="X2020" s="221"/>
      <c r="Y2020" s="221"/>
      <c r="Z2020" s="221"/>
      <c r="AA2020" s="221"/>
      <c r="AB2020" s="237"/>
      <c r="AC2020" s="221"/>
      <c r="AD2020" s="221"/>
      <c r="AE2020" s="221"/>
      <c r="AF2020" s="221"/>
      <c r="AG2020" s="221"/>
      <c r="AH2020" s="221"/>
      <c r="AI2020" s="221"/>
      <c r="AN2020" s="221"/>
      <c r="AP2020" s="218"/>
    </row>
    <row r="2021" spans="1:42">
      <c r="A2021" s="221"/>
      <c r="B2021" s="221"/>
      <c r="C2021" s="221"/>
      <c r="D2021" s="221"/>
      <c r="E2021" s="221"/>
      <c r="F2021" s="221"/>
      <c r="G2021" s="221"/>
      <c r="H2021" s="221"/>
      <c r="I2021" s="221"/>
      <c r="J2021" s="221"/>
      <c r="K2021" s="221"/>
      <c r="L2021" s="221"/>
      <c r="M2021" s="221"/>
      <c r="N2021" s="243"/>
      <c r="O2021" s="221"/>
      <c r="P2021" s="221"/>
      <c r="Q2021" s="221"/>
      <c r="R2021" s="221"/>
      <c r="S2021" s="221"/>
      <c r="T2021" s="221"/>
      <c r="U2021" s="221"/>
      <c r="V2021" s="221"/>
      <c r="W2021" s="221"/>
      <c r="X2021" s="221"/>
      <c r="Y2021" s="221"/>
      <c r="Z2021" s="221"/>
      <c r="AA2021" s="221"/>
      <c r="AB2021" s="237"/>
      <c r="AC2021" s="221"/>
      <c r="AD2021" s="221"/>
      <c r="AE2021" s="221"/>
      <c r="AF2021" s="221"/>
      <c r="AG2021" s="221"/>
      <c r="AH2021" s="221"/>
      <c r="AI2021" s="221"/>
      <c r="AN2021" s="221"/>
      <c r="AP2021" s="218"/>
    </row>
    <row r="2022" spans="1:42">
      <c r="A2022" s="221"/>
      <c r="B2022" s="221"/>
      <c r="C2022" s="221"/>
      <c r="D2022" s="221"/>
      <c r="E2022" s="221"/>
      <c r="F2022" s="221"/>
      <c r="G2022" s="221"/>
      <c r="H2022" s="221"/>
      <c r="I2022" s="221"/>
      <c r="J2022" s="221"/>
      <c r="K2022" s="221"/>
      <c r="L2022" s="221"/>
      <c r="M2022" s="221"/>
      <c r="N2022" s="243"/>
      <c r="O2022" s="221"/>
      <c r="P2022" s="221"/>
      <c r="Q2022" s="221"/>
      <c r="R2022" s="221"/>
      <c r="S2022" s="221"/>
      <c r="T2022" s="221"/>
      <c r="U2022" s="221"/>
      <c r="V2022" s="221"/>
      <c r="W2022" s="221"/>
      <c r="X2022" s="221"/>
      <c r="Y2022" s="221"/>
      <c r="Z2022" s="221"/>
      <c r="AA2022" s="221"/>
      <c r="AB2022" s="237"/>
      <c r="AC2022" s="221"/>
      <c r="AD2022" s="221"/>
      <c r="AE2022" s="221"/>
      <c r="AF2022" s="221"/>
      <c r="AG2022" s="221"/>
      <c r="AH2022" s="221"/>
      <c r="AI2022" s="221"/>
      <c r="AN2022" s="221"/>
      <c r="AP2022" s="218"/>
    </row>
    <row r="2023" spans="1:42">
      <c r="A2023" s="221"/>
      <c r="B2023" s="221"/>
      <c r="C2023" s="221"/>
      <c r="D2023" s="221"/>
      <c r="E2023" s="221"/>
      <c r="F2023" s="221"/>
      <c r="G2023" s="221"/>
      <c r="H2023" s="221"/>
      <c r="I2023" s="221"/>
      <c r="J2023" s="221"/>
      <c r="K2023" s="221"/>
      <c r="L2023" s="221"/>
      <c r="M2023" s="221"/>
      <c r="N2023" s="243"/>
      <c r="O2023" s="221"/>
      <c r="P2023" s="221"/>
      <c r="Q2023" s="221"/>
      <c r="R2023" s="221"/>
      <c r="S2023" s="221"/>
      <c r="T2023" s="221"/>
      <c r="U2023" s="221"/>
      <c r="V2023" s="221"/>
      <c r="W2023" s="221"/>
      <c r="X2023" s="221"/>
      <c r="Y2023" s="221"/>
      <c r="Z2023" s="221"/>
      <c r="AA2023" s="221"/>
      <c r="AB2023" s="237"/>
      <c r="AC2023" s="221"/>
      <c r="AD2023" s="221"/>
      <c r="AE2023" s="221"/>
      <c r="AF2023" s="221"/>
      <c r="AG2023" s="221"/>
      <c r="AH2023" s="221"/>
      <c r="AI2023" s="221"/>
      <c r="AN2023" s="221"/>
      <c r="AP2023" s="218"/>
    </row>
    <row r="2024" spans="1:42">
      <c r="A2024" s="221"/>
      <c r="B2024" s="221"/>
      <c r="C2024" s="221"/>
      <c r="D2024" s="221"/>
      <c r="E2024" s="221"/>
      <c r="F2024" s="221"/>
      <c r="G2024" s="221"/>
      <c r="H2024" s="221"/>
      <c r="I2024" s="221"/>
      <c r="J2024" s="221"/>
      <c r="K2024" s="221"/>
      <c r="L2024" s="221"/>
      <c r="M2024" s="221"/>
      <c r="N2024" s="243"/>
      <c r="O2024" s="221"/>
      <c r="P2024" s="221"/>
      <c r="Q2024" s="221"/>
      <c r="R2024" s="221"/>
      <c r="S2024" s="221"/>
      <c r="T2024" s="221"/>
      <c r="U2024" s="221"/>
      <c r="V2024" s="221"/>
      <c r="W2024" s="221"/>
      <c r="X2024" s="221"/>
      <c r="Y2024" s="221"/>
      <c r="Z2024" s="221"/>
      <c r="AA2024" s="221"/>
      <c r="AB2024" s="237"/>
      <c r="AC2024" s="221"/>
      <c r="AD2024" s="221"/>
      <c r="AE2024" s="221"/>
      <c r="AF2024" s="221"/>
      <c r="AG2024" s="221"/>
      <c r="AH2024" s="221"/>
      <c r="AI2024" s="221"/>
      <c r="AN2024" s="221"/>
      <c r="AP2024" s="218"/>
    </row>
    <row r="2025" spans="1:42">
      <c r="A2025" s="221"/>
      <c r="B2025" s="221"/>
      <c r="C2025" s="221"/>
      <c r="D2025" s="221"/>
      <c r="E2025" s="221"/>
      <c r="F2025" s="221"/>
      <c r="G2025" s="221"/>
      <c r="H2025" s="221"/>
      <c r="I2025" s="221"/>
      <c r="J2025" s="221"/>
      <c r="K2025" s="221"/>
      <c r="L2025" s="221"/>
      <c r="M2025" s="221"/>
      <c r="N2025" s="243"/>
      <c r="O2025" s="221"/>
      <c r="P2025" s="221"/>
      <c r="Q2025" s="221"/>
      <c r="R2025" s="221"/>
      <c r="S2025" s="221"/>
      <c r="T2025" s="221"/>
      <c r="U2025" s="221"/>
      <c r="V2025" s="221"/>
      <c r="W2025" s="221"/>
      <c r="X2025" s="221"/>
      <c r="Y2025" s="221"/>
      <c r="Z2025" s="221"/>
      <c r="AA2025" s="221"/>
      <c r="AB2025" s="237"/>
      <c r="AC2025" s="221"/>
      <c r="AD2025" s="221"/>
      <c r="AE2025" s="221"/>
      <c r="AF2025" s="221"/>
      <c r="AG2025" s="221"/>
      <c r="AH2025" s="221"/>
      <c r="AI2025" s="221"/>
      <c r="AN2025" s="221"/>
      <c r="AP2025" s="218"/>
    </row>
    <row r="2026" spans="1:42">
      <c r="A2026" s="221"/>
      <c r="B2026" s="221"/>
      <c r="C2026" s="221"/>
      <c r="D2026" s="221"/>
      <c r="E2026" s="221"/>
      <c r="F2026" s="221"/>
      <c r="G2026" s="221"/>
      <c r="H2026" s="221"/>
      <c r="I2026" s="221"/>
      <c r="J2026" s="221"/>
      <c r="K2026" s="221"/>
      <c r="L2026" s="221"/>
      <c r="M2026" s="221"/>
      <c r="N2026" s="243"/>
      <c r="O2026" s="221"/>
      <c r="P2026" s="221"/>
      <c r="Q2026" s="221"/>
      <c r="R2026" s="221"/>
      <c r="S2026" s="221"/>
      <c r="T2026" s="221"/>
      <c r="U2026" s="221"/>
      <c r="V2026" s="221"/>
      <c r="W2026" s="221"/>
      <c r="X2026" s="221"/>
      <c r="Y2026" s="221"/>
      <c r="Z2026" s="221"/>
      <c r="AA2026" s="221"/>
      <c r="AB2026" s="237"/>
      <c r="AC2026" s="221"/>
      <c r="AD2026" s="221"/>
      <c r="AE2026" s="221"/>
      <c r="AF2026" s="221"/>
      <c r="AG2026" s="221"/>
      <c r="AH2026" s="221"/>
      <c r="AI2026" s="221"/>
      <c r="AN2026" s="221"/>
      <c r="AP2026" s="218"/>
    </row>
    <row r="2027" spans="1:42">
      <c r="A2027" s="221"/>
      <c r="B2027" s="221"/>
      <c r="C2027" s="221"/>
      <c r="D2027" s="221"/>
      <c r="E2027" s="221"/>
      <c r="F2027" s="221"/>
      <c r="G2027" s="221"/>
      <c r="H2027" s="221"/>
      <c r="I2027" s="221"/>
      <c r="J2027" s="221"/>
      <c r="K2027" s="221"/>
      <c r="L2027" s="221"/>
      <c r="M2027" s="221"/>
      <c r="N2027" s="243"/>
      <c r="O2027" s="221"/>
      <c r="P2027" s="221"/>
      <c r="Q2027" s="221"/>
      <c r="R2027" s="221"/>
      <c r="S2027" s="221"/>
      <c r="T2027" s="221"/>
      <c r="U2027" s="221"/>
      <c r="V2027" s="221"/>
      <c r="W2027" s="221"/>
      <c r="X2027" s="221"/>
      <c r="Y2027" s="221"/>
      <c r="Z2027" s="221"/>
      <c r="AA2027" s="221"/>
      <c r="AB2027" s="237"/>
      <c r="AC2027" s="221"/>
      <c r="AD2027" s="221"/>
      <c r="AE2027" s="221"/>
      <c r="AF2027" s="221"/>
      <c r="AG2027" s="221"/>
      <c r="AH2027" s="221"/>
      <c r="AI2027" s="221"/>
      <c r="AN2027" s="221"/>
      <c r="AP2027" s="218"/>
    </row>
    <row r="2028" spans="1:42">
      <c r="A2028" s="221"/>
      <c r="B2028" s="221"/>
      <c r="C2028" s="221"/>
      <c r="D2028" s="221"/>
      <c r="E2028" s="221"/>
      <c r="F2028" s="221"/>
      <c r="G2028" s="221"/>
      <c r="H2028" s="221"/>
      <c r="I2028" s="221"/>
      <c r="J2028" s="221"/>
      <c r="K2028" s="221"/>
      <c r="L2028" s="221"/>
      <c r="M2028" s="221"/>
      <c r="N2028" s="243"/>
      <c r="O2028" s="221"/>
      <c r="P2028" s="221"/>
      <c r="Q2028" s="221"/>
      <c r="R2028" s="221"/>
      <c r="S2028" s="221"/>
      <c r="T2028" s="221"/>
      <c r="U2028" s="221"/>
      <c r="V2028" s="221"/>
      <c r="W2028" s="221"/>
      <c r="X2028" s="221"/>
      <c r="Y2028" s="221"/>
      <c r="Z2028" s="221"/>
      <c r="AA2028" s="221"/>
      <c r="AB2028" s="237"/>
      <c r="AC2028" s="221"/>
      <c r="AD2028" s="221"/>
      <c r="AE2028" s="221"/>
      <c r="AF2028" s="221"/>
      <c r="AG2028" s="221"/>
      <c r="AH2028" s="221"/>
      <c r="AI2028" s="221"/>
      <c r="AN2028" s="221"/>
      <c r="AP2028" s="218"/>
    </row>
    <row r="2029" spans="1:42">
      <c r="A2029" s="221"/>
      <c r="B2029" s="221"/>
      <c r="C2029" s="221"/>
      <c r="D2029" s="221"/>
      <c r="E2029" s="221"/>
      <c r="F2029" s="221"/>
      <c r="G2029" s="221"/>
      <c r="H2029" s="221"/>
      <c r="I2029" s="221"/>
      <c r="J2029" s="221"/>
      <c r="K2029" s="221"/>
      <c r="L2029" s="221"/>
      <c r="M2029" s="221"/>
      <c r="N2029" s="243"/>
      <c r="O2029" s="221"/>
      <c r="P2029" s="221"/>
      <c r="Q2029" s="221"/>
      <c r="R2029" s="221"/>
      <c r="S2029" s="221"/>
      <c r="T2029" s="221"/>
      <c r="U2029" s="221"/>
      <c r="V2029" s="221"/>
      <c r="W2029" s="221"/>
      <c r="X2029" s="221"/>
      <c r="Y2029" s="221"/>
      <c r="Z2029" s="221"/>
      <c r="AA2029" s="221"/>
      <c r="AB2029" s="237"/>
      <c r="AC2029" s="221"/>
      <c r="AD2029" s="221"/>
      <c r="AE2029" s="221"/>
      <c r="AF2029" s="221"/>
      <c r="AG2029" s="221"/>
      <c r="AH2029" s="221"/>
      <c r="AI2029" s="221"/>
      <c r="AN2029" s="221"/>
      <c r="AP2029" s="218"/>
    </row>
    <row r="2030" spans="1:42">
      <c r="A2030" s="221"/>
      <c r="B2030" s="221"/>
      <c r="C2030" s="221"/>
      <c r="D2030" s="221"/>
      <c r="E2030" s="221"/>
      <c r="F2030" s="221"/>
      <c r="G2030" s="221"/>
      <c r="H2030" s="221"/>
      <c r="I2030" s="221"/>
      <c r="J2030" s="221"/>
      <c r="K2030" s="221"/>
      <c r="L2030" s="221"/>
      <c r="M2030" s="221"/>
      <c r="N2030" s="243"/>
      <c r="O2030" s="221"/>
      <c r="P2030" s="221"/>
      <c r="Q2030" s="221"/>
      <c r="R2030" s="221"/>
      <c r="S2030" s="221"/>
      <c r="T2030" s="221"/>
      <c r="U2030" s="221"/>
      <c r="V2030" s="221"/>
      <c r="W2030" s="221"/>
      <c r="X2030" s="221"/>
      <c r="Y2030" s="221"/>
      <c r="Z2030" s="221"/>
      <c r="AA2030" s="221"/>
      <c r="AB2030" s="237"/>
      <c r="AC2030" s="221"/>
      <c r="AD2030" s="221"/>
      <c r="AE2030" s="221"/>
      <c r="AF2030" s="221"/>
      <c r="AG2030" s="221"/>
      <c r="AH2030" s="221"/>
      <c r="AI2030" s="221"/>
      <c r="AN2030" s="221"/>
      <c r="AP2030" s="218"/>
    </row>
    <row r="2031" spans="1:42">
      <c r="A2031" s="221"/>
      <c r="B2031" s="221"/>
      <c r="C2031" s="221"/>
      <c r="D2031" s="221"/>
      <c r="E2031" s="221"/>
      <c r="F2031" s="221"/>
      <c r="G2031" s="221"/>
      <c r="H2031" s="221"/>
      <c r="I2031" s="221"/>
      <c r="J2031" s="221"/>
      <c r="K2031" s="221"/>
      <c r="L2031" s="221"/>
      <c r="M2031" s="221"/>
      <c r="N2031" s="243"/>
      <c r="O2031" s="221"/>
      <c r="P2031" s="221"/>
      <c r="Q2031" s="221"/>
      <c r="R2031" s="221"/>
      <c r="S2031" s="221"/>
      <c r="T2031" s="221"/>
      <c r="U2031" s="221"/>
      <c r="V2031" s="221"/>
      <c r="W2031" s="221"/>
      <c r="X2031" s="221"/>
      <c r="Y2031" s="221"/>
      <c r="Z2031" s="221"/>
      <c r="AA2031" s="221"/>
      <c r="AB2031" s="237"/>
      <c r="AC2031" s="221"/>
      <c r="AD2031" s="221"/>
      <c r="AE2031" s="221"/>
      <c r="AF2031" s="221"/>
      <c r="AG2031" s="221"/>
      <c r="AH2031" s="221"/>
      <c r="AI2031" s="221"/>
      <c r="AN2031" s="221"/>
      <c r="AP2031" s="218"/>
    </row>
    <row r="2032" spans="1:42">
      <c r="A2032" s="221"/>
      <c r="B2032" s="221"/>
      <c r="C2032" s="221"/>
      <c r="D2032" s="221"/>
      <c r="E2032" s="221"/>
      <c r="F2032" s="221"/>
      <c r="G2032" s="221"/>
      <c r="H2032" s="221"/>
      <c r="I2032" s="221"/>
      <c r="J2032" s="221"/>
      <c r="K2032" s="221"/>
      <c r="L2032" s="221"/>
      <c r="M2032" s="221"/>
      <c r="N2032" s="243"/>
      <c r="O2032" s="221"/>
      <c r="P2032" s="221"/>
      <c r="Q2032" s="221"/>
      <c r="R2032" s="221"/>
      <c r="S2032" s="221"/>
      <c r="T2032" s="221"/>
      <c r="U2032" s="221"/>
      <c r="V2032" s="221"/>
      <c r="W2032" s="221"/>
      <c r="X2032" s="221"/>
      <c r="Y2032" s="221"/>
      <c r="Z2032" s="221"/>
      <c r="AA2032" s="221"/>
      <c r="AB2032" s="237"/>
      <c r="AC2032" s="221"/>
      <c r="AD2032" s="221"/>
      <c r="AE2032" s="221"/>
      <c r="AF2032" s="221"/>
      <c r="AG2032" s="221"/>
      <c r="AH2032" s="221"/>
      <c r="AI2032" s="221"/>
      <c r="AN2032" s="221"/>
      <c r="AP2032" s="218"/>
    </row>
    <row r="2033" spans="1:42">
      <c r="A2033" s="221"/>
      <c r="B2033" s="221"/>
      <c r="C2033" s="221"/>
      <c r="D2033" s="221"/>
      <c r="E2033" s="221"/>
      <c r="F2033" s="221"/>
      <c r="G2033" s="221"/>
      <c r="H2033" s="221"/>
      <c r="I2033" s="221"/>
      <c r="J2033" s="221"/>
      <c r="K2033" s="221"/>
      <c r="L2033" s="221"/>
      <c r="M2033" s="221"/>
      <c r="N2033" s="243"/>
      <c r="O2033" s="221"/>
      <c r="P2033" s="221"/>
      <c r="Q2033" s="221"/>
      <c r="R2033" s="221"/>
      <c r="S2033" s="221"/>
      <c r="T2033" s="221"/>
      <c r="U2033" s="221"/>
      <c r="V2033" s="221"/>
      <c r="W2033" s="221"/>
      <c r="X2033" s="221"/>
      <c r="Y2033" s="221"/>
      <c r="Z2033" s="221"/>
      <c r="AA2033" s="221"/>
      <c r="AB2033" s="237"/>
      <c r="AC2033" s="221"/>
      <c r="AD2033" s="221"/>
      <c r="AE2033" s="221"/>
      <c r="AF2033" s="221"/>
      <c r="AG2033" s="221"/>
      <c r="AH2033" s="221"/>
      <c r="AI2033" s="221"/>
      <c r="AN2033" s="221"/>
      <c r="AP2033" s="218"/>
    </row>
    <row r="2034" spans="1:42">
      <c r="A2034" s="221"/>
      <c r="B2034" s="221"/>
      <c r="C2034" s="221"/>
      <c r="D2034" s="221"/>
      <c r="E2034" s="221"/>
      <c r="F2034" s="221"/>
      <c r="G2034" s="221"/>
      <c r="H2034" s="221"/>
      <c r="I2034" s="221"/>
      <c r="J2034" s="221"/>
      <c r="K2034" s="221"/>
      <c r="L2034" s="221"/>
      <c r="M2034" s="221"/>
      <c r="N2034" s="243"/>
      <c r="O2034" s="221"/>
      <c r="P2034" s="221"/>
      <c r="Q2034" s="221"/>
      <c r="R2034" s="221"/>
      <c r="S2034" s="221"/>
      <c r="T2034" s="221"/>
      <c r="U2034" s="221"/>
      <c r="V2034" s="221"/>
      <c r="W2034" s="221"/>
      <c r="X2034" s="221"/>
      <c r="Y2034" s="221"/>
      <c r="Z2034" s="221"/>
      <c r="AA2034" s="221"/>
      <c r="AB2034" s="237"/>
      <c r="AC2034" s="221"/>
      <c r="AD2034" s="221"/>
      <c r="AE2034" s="221"/>
      <c r="AF2034" s="221"/>
      <c r="AG2034" s="221"/>
      <c r="AH2034" s="221"/>
      <c r="AI2034" s="221"/>
      <c r="AN2034" s="221"/>
      <c r="AP2034" s="218"/>
    </row>
    <row r="2035" spans="1:42">
      <c r="A2035" s="221"/>
      <c r="B2035" s="221"/>
      <c r="C2035" s="221"/>
      <c r="D2035" s="221"/>
      <c r="E2035" s="221"/>
      <c r="F2035" s="221"/>
      <c r="G2035" s="221"/>
      <c r="H2035" s="221"/>
      <c r="I2035" s="221"/>
      <c r="J2035" s="221"/>
      <c r="K2035" s="221"/>
      <c r="L2035" s="221"/>
      <c r="M2035" s="221"/>
      <c r="N2035" s="243"/>
      <c r="O2035" s="221"/>
      <c r="P2035" s="221"/>
      <c r="Q2035" s="221"/>
      <c r="R2035" s="221"/>
      <c r="S2035" s="221"/>
      <c r="T2035" s="221"/>
      <c r="U2035" s="221"/>
      <c r="V2035" s="221"/>
      <c r="W2035" s="221"/>
      <c r="X2035" s="221"/>
      <c r="Y2035" s="221"/>
      <c r="Z2035" s="221"/>
      <c r="AA2035" s="221"/>
      <c r="AB2035" s="237"/>
      <c r="AC2035" s="221"/>
      <c r="AD2035" s="221"/>
      <c r="AE2035" s="221"/>
      <c r="AF2035" s="221"/>
      <c r="AG2035" s="221"/>
      <c r="AH2035" s="221"/>
      <c r="AI2035" s="221"/>
      <c r="AN2035" s="221"/>
      <c r="AP2035" s="218"/>
    </row>
    <row r="2036" spans="1:42">
      <c r="A2036" s="221"/>
      <c r="B2036" s="221"/>
      <c r="C2036" s="221"/>
      <c r="D2036" s="221"/>
      <c r="E2036" s="221"/>
      <c r="F2036" s="221"/>
      <c r="G2036" s="221"/>
      <c r="H2036" s="221"/>
      <c r="I2036" s="221"/>
      <c r="J2036" s="221"/>
      <c r="K2036" s="221"/>
      <c r="L2036" s="221"/>
      <c r="M2036" s="221"/>
      <c r="N2036" s="243"/>
      <c r="O2036" s="221"/>
      <c r="P2036" s="221"/>
      <c r="Q2036" s="221"/>
      <c r="R2036" s="221"/>
      <c r="S2036" s="221"/>
      <c r="T2036" s="221"/>
      <c r="U2036" s="221"/>
      <c r="V2036" s="221"/>
      <c r="W2036" s="221"/>
      <c r="X2036" s="221"/>
      <c r="Y2036" s="221"/>
      <c r="Z2036" s="221"/>
      <c r="AA2036" s="221"/>
      <c r="AB2036" s="237"/>
      <c r="AC2036" s="221"/>
      <c r="AD2036" s="221"/>
      <c r="AE2036" s="221"/>
      <c r="AF2036" s="221"/>
      <c r="AG2036" s="221"/>
      <c r="AH2036" s="221"/>
      <c r="AI2036" s="221"/>
      <c r="AN2036" s="221"/>
      <c r="AP2036" s="218"/>
    </row>
    <row r="2037" spans="1:42">
      <c r="A2037" s="221"/>
      <c r="B2037" s="221"/>
      <c r="C2037" s="221"/>
      <c r="D2037" s="221"/>
      <c r="E2037" s="221"/>
      <c r="F2037" s="221"/>
      <c r="G2037" s="221"/>
      <c r="H2037" s="221"/>
      <c r="I2037" s="221"/>
      <c r="J2037" s="221"/>
      <c r="K2037" s="221"/>
      <c r="L2037" s="221"/>
      <c r="M2037" s="221"/>
      <c r="N2037" s="243"/>
      <c r="O2037" s="221"/>
      <c r="P2037" s="221"/>
      <c r="Q2037" s="221"/>
      <c r="R2037" s="221"/>
      <c r="S2037" s="221"/>
      <c r="T2037" s="221"/>
      <c r="U2037" s="221"/>
      <c r="V2037" s="221"/>
      <c r="W2037" s="221"/>
      <c r="X2037" s="221"/>
      <c r="Y2037" s="221"/>
      <c r="Z2037" s="221"/>
      <c r="AA2037" s="221"/>
      <c r="AB2037" s="237"/>
      <c r="AC2037" s="221"/>
      <c r="AD2037" s="221"/>
      <c r="AE2037" s="221"/>
      <c r="AF2037" s="221"/>
      <c r="AG2037" s="221"/>
      <c r="AH2037" s="221"/>
      <c r="AI2037" s="221"/>
      <c r="AN2037" s="221"/>
      <c r="AP2037" s="218"/>
    </row>
    <row r="2038" spans="1:42">
      <c r="A2038" s="221"/>
      <c r="B2038" s="221"/>
      <c r="C2038" s="221"/>
      <c r="D2038" s="221"/>
      <c r="E2038" s="221"/>
      <c r="F2038" s="221"/>
      <c r="G2038" s="221"/>
      <c r="H2038" s="221"/>
      <c r="I2038" s="221"/>
      <c r="J2038" s="221"/>
      <c r="K2038" s="221"/>
      <c r="L2038" s="221"/>
      <c r="M2038" s="221"/>
      <c r="N2038" s="243"/>
      <c r="O2038" s="221"/>
      <c r="P2038" s="221"/>
      <c r="Q2038" s="221"/>
      <c r="R2038" s="221"/>
      <c r="S2038" s="221"/>
      <c r="T2038" s="221"/>
      <c r="U2038" s="221"/>
      <c r="V2038" s="221"/>
      <c r="W2038" s="221"/>
      <c r="X2038" s="221"/>
      <c r="Y2038" s="221"/>
      <c r="Z2038" s="221"/>
      <c r="AA2038" s="221"/>
      <c r="AB2038" s="237"/>
      <c r="AC2038" s="221"/>
      <c r="AD2038" s="221"/>
      <c r="AE2038" s="221"/>
      <c r="AF2038" s="221"/>
      <c r="AG2038" s="221"/>
      <c r="AH2038" s="221"/>
      <c r="AI2038" s="221"/>
      <c r="AN2038" s="221"/>
      <c r="AP2038" s="218"/>
    </row>
    <row r="2039" spans="1:42">
      <c r="A2039" s="221"/>
      <c r="B2039" s="221"/>
      <c r="C2039" s="221"/>
      <c r="D2039" s="221"/>
      <c r="E2039" s="221"/>
      <c r="F2039" s="221"/>
      <c r="G2039" s="221"/>
      <c r="H2039" s="221"/>
      <c r="I2039" s="221"/>
      <c r="J2039" s="221"/>
      <c r="K2039" s="221"/>
      <c r="L2039" s="221"/>
      <c r="M2039" s="221"/>
      <c r="N2039" s="243"/>
      <c r="O2039" s="221"/>
      <c r="P2039" s="221"/>
      <c r="Q2039" s="221"/>
      <c r="R2039" s="221"/>
      <c r="S2039" s="221"/>
      <c r="T2039" s="221"/>
      <c r="U2039" s="221"/>
      <c r="V2039" s="221"/>
      <c r="W2039" s="221"/>
      <c r="X2039" s="221"/>
      <c r="Y2039" s="221"/>
      <c r="Z2039" s="221"/>
      <c r="AA2039" s="221"/>
      <c r="AB2039" s="237"/>
      <c r="AC2039" s="221"/>
      <c r="AD2039" s="221"/>
      <c r="AE2039" s="221"/>
      <c r="AF2039" s="221"/>
      <c r="AG2039" s="221"/>
      <c r="AH2039" s="221"/>
      <c r="AI2039" s="221"/>
      <c r="AN2039" s="221"/>
      <c r="AP2039" s="218"/>
    </row>
    <row r="2040" spans="1:42">
      <c r="A2040" s="221"/>
      <c r="B2040" s="221"/>
      <c r="C2040" s="221"/>
      <c r="D2040" s="221"/>
      <c r="E2040" s="221"/>
      <c r="F2040" s="221"/>
      <c r="G2040" s="221"/>
      <c r="H2040" s="221"/>
      <c r="I2040" s="221"/>
      <c r="J2040" s="221"/>
      <c r="K2040" s="221"/>
      <c r="L2040" s="221"/>
      <c r="M2040" s="221"/>
      <c r="N2040" s="243"/>
      <c r="O2040" s="221"/>
      <c r="P2040" s="221"/>
      <c r="Q2040" s="221"/>
      <c r="R2040" s="221"/>
      <c r="S2040" s="221"/>
      <c r="T2040" s="221"/>
      <c r="U2040" s="221"/>
      <c r="V2040" s="221"/>
      <c r="W2040" s="221"/>
      <c r="X2040" s="221"/>
      <c r="Y2040" s="221"/>
      <c r="Z2040" s="221"/>
      <c r="AA2040" s="221"/>
      <c r="AB2040" s="237"/>
      <c r="AC2040" s="221"/>
      <c r="AD2040" s="221"/>
      <c r="AE2040" s="221"/>
      <c r="AF2040" s="221"/>
      <c r="AG2040" s="221"/>
      <c r="AH2040" s="221"/>
      <c r="AI2040" s="221"/>
      <c r="AN2040" s="221"/>
      <c r="AP2040" s="218"/>
    </row>
    <row r="2041" spans="1:42">
      <c r="A2041" s="221"/>
      <c r="B2041" s="221"/>
      <c r="C2041" s="221"/>
      <c r="D2041" s="221"/>
      <c r="E2041" s="221"/>
      <c r="F2041" s="221"/>
      <c r="G2041" s="221"/>
      <c r="H2041" s="221"/>
      <c r="I2041" s="221"/>
      <c r="J2041" s="221"/>
      <c r="K2041" s="221"/>
      <c r="L2041" s="221"/>
      <c r="M2041" s="221"/>
      <c r="N2041" s="243"/>
      <c r="O2041" s="221"/>
      <c r="P2041" s="221"/>
      <c r="Q2041" s="221"/>
      <c r="R2041" s="221"/>
      <c r="S2041" s="221"/>
      <c r="T2041" s="221"/>
      <c r="U2041" s="221"/>
      <c r="V2041" s="221"/>
      <c r="W2041" s="221"/>
      <c r="X2041" s="221"/>
      <c r="Y2041" s="221"/>
      <c r="Z2041" s="221"/>
      <c r="AA2041" s="221"/>
      <c r="AB2041" s="237"/>
      <c r="AC2041" s="221"/>
      <c r="AD2041" s="221"/>
      <c r="AE2041" s="221"/>
      <c r="AF2041" s="221"/>
      <c r="AG2041" s="221"/>
      <c r="AH2041" s="221"/>
      <c r="AI2041" s="221"/>
      <c r="AN2041" s="221"/>
      <c r="AP2041" s="218"/>
    </row>
    <row r="2042" spans="1:42">
      <c r="A2042" s="221"/>
      <c r="B2042" s="221"/>
      <c r="C2042" s="221"/>
      <c r="D2042" s="221"/>
      <c r="E2042" s="221"/>
      <c r="F2042" s="221"/>
      <c r="G2042" s="221"/>
      <c r="H2042" s="221"/>
      <c r="I2042" s="221"/>
      <c r="J2042" s="221"/>
      <c r="K2042" s="221"/>
      <c r="L2042" s="221"/>
      <c r="M2042" s="221"/>
      <c r="N2042" s="243"/>
      <c r="O2042" s="221"/>
      <c r="P2042" s="221"/>
      <c r="Q2042" s="221"/>
      <c r="R2042" s="221"/>
      <c r="S2042" s="221"/>
      <c r="T2042" s="221"/>
      <c r="U2042" s="221"/>
      <c r="V2042" s="221"/>
      <c r="W2042" s="221"/>
      <c r="X2042" s="221"/>
      <c r="Y2042" s="221"/>
      <c r="Z2042" s="221"/>
      <c r="AA2042" s="221"/>
      <c r="AB2042" s="237"/>
      <c r="AC2042" s="221"/>
      <c r="AD2042" s="221"/>
      <c r="AE2042" s="221"/>
      <c r="AF2042" s="221"/>
      <c r="AG2042" s="221"/>
      <c r="AH2042" s="221"/>
      <c r="AI2042" s="221"/>
      <c r="AN2042" s="221"/>
      <c r="AP2042" s="218"/>
    </row>
    <row r="2043" spans="1:42">
      <c r="A2043" s="221"/>
      <c r="B2043" s="221"/>
      <c r="C2043" s="221"/>
      <c r="D2043" s="221"/>
      <c r="E2043" s="221"/>
      <c r="F2043" s="221"/>
      <c r="G2043" s="221"/>
      <c r="H2043" s="221"/>
      <c r="I2043" s="221"/>
      <c r="J2043" s="221"/>
      <c r="K2043" s="221"/>
      <c r="L2043" s="221"/>
      <c r="M2043" s="221"/>
      <c r="N2043" s="243"/>
      <c r="O2043" s="221"/>
      <c r="P2043" s="221"/>
      <c r="Q2043" s="221"/>
      <c r="R2043" s="221"/>
      <c r="S2043" s="221"/>
      <c r="T2043" s="221"/>
      <c r="U2043" s="221"/>
      <c r="V2043" s="221"/>
      <c r="W2043" s="221"/>
      <c r="X2043" s="221"/>
      <c r="Y2043" s="221"/>
      <c r="Z2043" s="221"/>
      <c r="AA2043" s="221"/>
      <c r="AB2043" s="237"/>
      <c r="AC2043" s="221"/>
      <c r="AD2043" s="221"/>
      <c r="AE2043" s="221"/>
      <c r="AF2043" s="221"/>
      <c r="AG2043" s="221"/>
      <c r="AH2043" s="221"/>
      <c r="AI2043" s="221"/>
      <c r="AN2043" s="221"/>
      <c r="AP2043" s="218"/>
    </row>
    <row r="2044" spans="1:42">
      <c r="A2044" s="221"/>
      <c r="B2044" s="221"/>
      <c r="C2044" s="221"/>
      <c r="D2044" s="221"/>
      <c r="E2044" s="221"/>
      <c r="F2044" s="221"/>
      <c r="G2044" s="221"/>
      <c r="H2044" s="221"/>
      <c r="I2044" s="221"/>
      <c r="J2044" s="221"/>
      <c r="K2044" s="221"/>
      <c r="L2044" s="221"/>
      <c r="M2044" s="221"/>
      <c r="N2044" s="243"/>
      <c r="O2044" s="221"/>
      <c r="P2044" s="221"/>
      <c r="Q2044" s="221"/>
      <c r="R2044" s="221"/>
      <c r="S2044" s="221"/>
      <c r="T2044" s="221"/>
      <c r="U2044" s="221"/>
      <c r="V2044" s="221"/>
      <c r="W2044" s="221"/>
      <c r="X2044" s="221"/>
      <c r="Y2044" s="221"/>
      <c r="Z2044" s="221"/>
      <c r="AA2044" s="221"/>
      <c r="AB2044" s="237"/>
      <c r="AC2044" s="221"/>
      <c r="AD2044" s="221"/>
      <c r="AE2044" s="221"/>
      <c r="AF2044" s="221"/>
      <c r="AG2044" s="221"/>
      <c r="AH2044" s="221"/>
      <c r="AI2044" s="221"/>
      <c r="AN2044" s="221"/>
      <c r="AP2044" s="218"/>
    </row>
    <row r="2045" spans="1:42">
      <c r="A2045" s="221"/>
      <c r="B2045" s="221"/>
      <c r="C2045" s="221"/>
      <c r="D2045" s="221"/>
      <c r="E2045" s="221"/>
      <c r="F2045" s="221"/>
      <c r="G2045" s="221"/>
      <c r="H2045" s="221"/>
      <c r="I2045" s="221"/>
      <c r="J2045" s="221"/>
      <c r="K2045" s="221"/>
      <c r="L2045" s="221"/>
      <c r="M2045" s="221"/>
      <c r="N2045" s="243"/>
      <c r="O2045" s="221"/>
      <c r="P2045" s="221"/>
      <c r="Q2045" s="221"/>
      <c r="R2045" s="221"/>
      <c r="S2045" s="221"/>
      <c r="T2045" s="221"/>
      <c r="U2045" s="221"/>
      <c r="V2045" s="221"/>
      <c r="W2045" s="221"/>
      <c r="X2045" s="221"/>
      <c r="Y2045" s="221"/>
      <c r="Z2045" s="221"/>
      <c r="AA2045" s="221"/>
      <c r="AB2045" s="237"/>
      <c r="AC2045" s="221"/>
      <c r="AD2045" s="221"/>
      <c r="AE2045" s="221"/>
      <c r="AF2045" s="221"/>
      <c r="AG2045" s="221"/>
      <c r="AH2045" s="221"/>
      <c r="AI2045" s="221"/>
      <c r="AN2045" s="221"/>
      <c r="AP2045" s="218"/>
    </row>
    <row r="2046" spans="1:42">
      <c r="A2046" s="221"/>
      <c r="B2046" s="221"/>
      <c r="C2046" s="221"/>
      <c r="D2046" s="221"/>
      <c r="E2046" s="221"/>
      <c r="F2046" s="221"/>
      <c r="G2046" s="221"/>
      <c r="H2046" s="221"/>
      <c r="I2046" s="221"/>
      <c r="J2046" s="221"/>
      <c r="K2046" s="221"/>
      <c r="L2046" s="221"/>
      <c r="M2046" s="221"/>
      <c r="N2046" s="243"/>
      <c r="O2046" s="221"/>
      <c r="P2046" s="221"/>
      <c r="Q2046" s="221"/>
      <c r="R2046" s="221"/>
      <c r="S2046" s="221"/>
      <c r="T2046" s="221"/>
      <c r="U2046" s="221"/>
      <c r="V2046" s="221"/>
      <c r="W2046" s="221"/>
      <c r="X2046" s="221"/>
      <c r="Y2046" s="221"/>
      <c r="Z2046" s="221"/>
      <c r="AA2046" s="221"/>
      <c r="AB2046" s="237"/>
      <c r="AC2046" s="221"/>
      <c r="AD2046" s="221"/>
      <c r="AE2046" s="221"/>
      <c r="AF2046" s="221"/>
      <c r="AG2046" s="221"/>
      <c r="AH2046" s="221"/>
      <c r="AI2046" s="221"/>
      <c r="AN2046" s="221"/>
      <c r="AP2046" s="218"/>
    </row>
    <row r="2047" spans="1:42">
      <c r="A2047" s="221"/>
      <c r="B2047" s="221"/>
      <c r="C2047" s="221"/>
      <c r="D2047" s="221"/>
      <c r="E2047" s="221"/>
      <c r="F2047" s="221"/>
      <c r="G2047" s="221"/>
      <c r="H2047" s="221"/>
      <c r="I2047" s="221"/>
      <c r="J2047" s="221"/>
      <c r="K2047" s="221"/>
      <c r="L2047" s="221"/>
      <c r="M2047" s="221"/>
      <c r="N2047" s="243"/>
      <c r="O2047" s="221"/>
      <c r="P2047" s="221"/>
      <c r="Q2047" s="221"/>
      <c r="R2047" s="221"/>
      <c r="S2047" s="221"/>
      <c r="T2047" s="221"/>
      <c r="U2047" s="221"/>
      <c r="V2047" s="221"/>
      <c r="W2047" s="221"/>
      <c r="X2047" s="221"/>
      <c r="Y2047" s="221"/>
      <c r="Z2047" s="221"/>
      <c r="AA2047" s="221"/>
      <c r="AB2047" s="237"/>
      <c r="AC2047" s="221"/>
      <c r="AD2047" s="221"/>
      <c r="AE2047" s="221"/>
      <c r="AF2047" s="221"/>
      <c r="AG2047" s="221"/>
      <c r="AH2047" s="221"/>
      <c r="AI2047" s="221"/>
      <c r="AN2047" s="221"/>
      <c r="AP2047" s="218"/>
    </row>
    <row r="2048" spans="1:42">
      <c r="A2048" s="221"/>
      <c r="B2048" s="221"/>
      <c r="C2048" s="221"/>
      <c r="D2048" s="221"/>
      <c r="E2048" s="221"/>
      <c r="F2048" s="221"/>
      <c r="G2048" s="221"/>
      <c r="H2048" s="221"/>
      <c r="I2048" s="221"/>
      <c r="J2048" s="221"/>
      <c r="K2048" s="221"/>
      <c r="L2048" s="221"/>
      <c r="M2048" s="221"/>
      <c r="N2048" s="243"/>
      <c r="O2048" s="221"/>
      <c r="P2048" s="221"/>
      <c r="Q2048" s="221"/>
      <c r="R2048" s="221"/>
      <c r="S2048" s="221"/>
      <c r="T2048" s="221"/>
      <c r="U2048" s="221"/>
      <c r="V2048" s="221"/>
      <c r="W2048" s="221"/>
      <c r="X2048" s="221"/>
      <c r="Y2048" s="221"/>
      <c r="Z2048" s="221"/>
      <c r="AA2048" s="221"/>
      <c r="AB2048" s="237"/>
      <c r="AC2048" s="221"/>
      <c r="AD2048" s="221"/>
      <c r="AE2048" s="221"/>
      <c r="AF2048" s="221"/>
      <c r="AG2048" s="221"/>
      <c r="AH2048" s="221"/>
      <c r="AI2048" s="221"/>
      <c r="AN2048" s="221"/>
      <c r="AP2048" s="218"/>
    </row>
    <row r="2049" spans="1:42">
      <c r="A2049" s="221"/>
      <c r="B2049" s="221"/>
      <c r="C2049" s="221"/>
      <c r="D2049" s="221"/>
      <c r="E2049" s="221"/>
      <c r="F2049" s="221"/>
      <c r="G2049" s="221"/>
      <c r="H2049" s="221"/>
      <c r="I2049" s="221"/>
      <c r="J2049" s="221"/>
      <c r="K2049" s="221"/>
      <c r="L2049" s="221"/>
      <c r="M2049" s="221"/>
      <c r="N2049" s="243"/>
      <c r="O2049" s="221"/>
      <c r="P2049" s="221"/>
      <c r="Q2049" s="221"/>
      <c r="R2049" s="221"/>
      <c r="S2049" s="221"/>
      <c r="T2049" s="221"/>
      <c r="U2049" s="221"/>
      <c r="V2049" s="221"/>
      <c r="W2049" s="221"/>
      <c r="X2049" s="221"/>
      <c r="Y2049" s="221"/>
      <c r="Z2049" s="221"/>
      <c r="AA2049" s="221"/>
      <c r="AB2049" s="237"/>
      <c r="AC2049" s="221"/>
      <c r="AD2049" s="221"/>
      <c r="AE2049" s="221"/>
      <c r="AF2049" s="221"/>
      <c r="AG2049" s="221"/>
      <c r="AH2049" s="221"/>
      <c r="AI2049" s="221"/>
      <c r="AN2049" s="221"/>
      <c r="AP2049" s="218"/>
    </row>
    <row r="2050" spans="1:42">
      <c r="A2050" s="221"/>
      <c r="B2050" s="221"/>
      <c r="C2050" s="221"/>
      <c r="D2050" s="221"/>
      <c r="E2050" s="221"/>
      <c r="F2050" s="221"/>
      <c r="G2050" s="221"/>
      <c r="H2050" s="221"/>
      <c r="I2050" s="221"/>
      <c r="J2050" s="221"/>
      <c r="K2050" s="221"/>
      <c r="L2050" s="221"/>
      <c r="M2050" s="221"/>
      <c r="N2050" s="243"/>
      <c r="O2050" s="221"/>
      <c r="P2050" s="221"/>
      <c r="Q2050" s="221"/>
      <c r="R2050" s="221"/>
      <c r="S2050" s="221"/>
      <c r="T2050" s="221"/>
      <c r="U2050" s="221"/>
      <c r="V2050" s="221"/>
      <c r="W2050" s="221"/>
      <c r="X2050" s="221"/>
      <c r="Y2050" s="221"/>
      <c r="Z2050" s="221"/>
      <c r="AA2050" s="221"/>
      <c r="AB2050" s="237"/>
      <c r="AC2050" s="221"/>
      <c r="AD2050" s="221"/>
      <c r="AE2050" s="221"/>
      <c r="AF2050" s="221"/>
      <c r="AG2050" s="221"/>
      <c r="AH2050" s="221"/>
      <c r="AI2050" s="221"/>
      <c r="AN2050" s="221"/>
      <c r="AP2050" s="218"/>
    </row>
    <row r="2051" spans="1:42">
      <c r="A2051" s="221"/>
      <c r="B2051" s="221"/>
      <c r="C2051" s="221"/>
      <c r="D2051" s="221"/>
      <c r="E2051" s="221"/>
      <c r="F2051" s="221"/>
      <c r="G2051" s="221"/>
      <c r="H2051" s="221"/>
      <c r="I2051" s="221"/>
      <c r="J2051" s="221"/>
      <c r="K2051" s="221"/>
      <c r="L2051" s="221"/>
      <c r="M2051" s="221"/>
      <c r="N2051" s="243"/>
      <c r="O2051" s="221"/>
      <c r="P2051" s="221"/>
      <c r="Q2051" s="221"/>
      <c r="R2051" s="221"/>
      <c r="S2051" s="221"/>
      <c r="T2051" s="221"/>
      <c r="U2051" s="221"/>
      <c r="V2051" s="221"/>
      <c r="W2051" s="221"/>
      <c r="X2051" s="221"/>
      <c r="Y2051" s="221"/>
      <c r="Z2051" s="221"/>
      <c r="AA2051" s="221"/>
      <c r="AB2051" s="237"/>
      <c r="AC2051" s="221"/>
      <c r="AD2051" s="221"/>
      <c r="AE2051" s="221"/>
      <c r="AF2051" s="221"/>
      <c r="AG2051" s="221"/>
      <c r="AH2051" s="221"/>
      <c r="AI2051" s="221"/>
      <c r="AN2051" s="221"/>
      <c r="AP2051" s="218"/>
    </row>
    <row r="2052" spans="1:42">
      <c r="A2052" s="221"/>
      <c r="B2052" s="221"/>
      <c r="C2052" s="221"/>
      <c r="D2052" s="221"/>
      <c r="E2052" s="221"/>
      <c r="F2052" s="221"/>
      <c r="G2052" s="221"/>
      <c r="H2052" s="221"/>
      <c r="I2052" s="221"/>
      <c r="J2052" s="221"/>
      <c r="K2052" s="221"/>
      <c r="L2052" s="221"/>
      <c r="M2052" s="221"/>
      <c r="N2052" s="243"/>
      <c r="O2052" s="221"/>
      <c r="P2052" s="221"/>
      <c r="Q2052" s="221"/>
      <c r="R2052" s="221"/>
      <c r="S2052" s="221"/>
      <c r="T2052" s="221"/>
      <c r="U2052" s="221"/>
      <c r="V2052" s="221"/>
      <c r="W2052" s="221"/>
      <c r="X2052" s="221"/>
      <c r="Y2052" s="221"/>
      <c r="Z2052" s="221"/>
      <c r="AA2052" s="221"/>
      <c r="AB2052" s="237"/>
      <c r="AC2052" s="221"/>
      <c r="AD2052" s="221"/>
      <c r="AE2052" s="221"/>
      <c r="AF2052" s="221"/>
      <c r="AG2052" s="221"/>
      <c r="AH2052" s="221"/>
      <c r="AI2052" s="221"/>
      <c r="AN2052" s="221"/>
      <c r="AP2052" s="218"/>
    </row>
    <row r="2053" spans="1:42">
      <c r="A2053" s="221"/>
      <c r="B2053" s="221"/>
      <c r="C2053" s="221"/>
      <c r="D2053" s="221"/>
      <c r="E2053" s="221"/>
      <c r="F2053" s="221"/>
      <c r="G2053" s="221"/>
      <c r="H2053" s="221"/>
      <c r="I2053" s="221"/>
      <c r="J2053" s="221"/>
      <c r="K2053" s="221"/>
      <c r="L2053" s="221"/>
      <c r="M2053" s="221"/>
      <c r="N2053" s="243"/>
      <c r="O2053" s="221"/>
      <c r="P2053" s="221"/>
      <c r="Q2053" s="221"/>
      <c r="R2053" s="221"/>
      <c r="S2053" s="221"/>
      <c r="T2053" s="221"/>
      <c r="U2053" s="221"/>
      <c r="V2053" s="221"/>
      <c r="W2053" s="221"/>
      <c r="X2053" s="221"/>
      <c r="Y2053" s="221"/>
      <c r="Z2053" s="221"/>
      <c r="AA2053" s="221"/>
      <c r="AB2053" s="237"/>
      <c r="AC2053" s="221"/>
      <c r="AD2053" s="221"/>
      <c r="AE2053" s="221"/>
      <c r="AF2053" s="221"/>
      <c r="AG2053" s="221"/>
      <c r="AH2053" s="221"/>
      <c r="AI2053" s="221"/>
      <c r="AN2053" s="221"/>
      <c r="AP2053" s="218"/>
    </row>
    <row r="2054" spans="1:42">
      <c r="A2054" s="221"/>
      <c r="B2054" s="221"/>
      <c r="C2054" s="221"/>
      <c r="D2054" s="221"/>
      <c r="E2054" s="221"/>
      <c r="F2054" s="221"/>
      <c r="G2054" s="221"/>
      <c r="H2054" s="221"/>
      <c r="I2054" s="221"/>
      <c r="J2054" s="221"/>
      <c r="K2054" s="221"/>
      <c r="L2054" s="221"/>
      <c r="M2054" s="221"/>
      <c r="N2054" s="243"/>
      <c r="O2054" s="221"/>
      <c r="P2054" s="221"/>
      <c r="Q2054" s="221"/>
      <c r="R2054" s="221"/>
      <c r="S2054" s="221"/>
      <c r="T2054" s="221"/>
      <c r="U2054" s="221"/>
      <c r="V2054" s="221"/>
      <c r="W2054" s="221"/>
      <c r="X2054" s="221"/>
      <c r="Y2054" s="221"/>
      <c r="Z2054" s="221"/>
      <c r="AA2054" s="221"/>
      <c r="AB2054" s="237"/>
      <c r="AC2054" s="221"/>
      <c r="AD2054" s="221"/>
      <c r="AE2054" s="221"/>
      <c r="AF2054" s="221"/>
      <c r="AG2054" s="221"/>
      <c r="AH2054" s="221"/>
      <c r="AI2054" s="221"/>
      <c r="AN2054" s="221"/>
      <c r="AP2054" s="218"/>
    </row>
    <row r="2055" spans="1:42">
      <c r="A2055" s="221"/>
      <c r="B2055" s="221"/>
      <c r="C2055" s="221"/>
      <c r="D2055" s="221"/>
      <c r="E2055" s="221"/>
      <c r="F2055" s="221"/>
      <c r="G2055" s="221"/>
      <c r="H2055" s="221"/>
      <c r="I2055" s="221"/>
      <c r="J2055" s="221"/>
      <c r="K2055" s="221"/>
      <c r="L2055" s="221"/>
      <c r="M2055" s="221"/>
      <c r="N2055" s="243"/>
      <c r="O2055" s="221"/>
      <c r="P2055" s="221"/>
      <c r="Q2055" s="221"/>
      <c r="R2055" s="221"/>
      <c r="S2055" s="221"/>
      <c r="T2055" s="221"/>
      <c r="U2055" s="221"/>
      <c r="V2055" s="221"/>
      <c r="W2055" s="221"/>
      <c r="X2055" s="221"/>
      <c r="Y2055" s="221"/>
      <c r="Z2055" s="221"/>
      <c r="AA2055" s="221"/>
      <c r="AB2055" s="237"/>
      <c r="AC2055" s="221"/>
      <c r="AD2055" s="221"/>
      <c r="AE2055" s="221"/>
      <c r="AF2055" s="221"/>
      <c r="AG2055" s="221"/>
      <c r="AH2055" s="221"/>
      <c r="AI2055" s="221"/>
      <c r="AN2055" s="221"/>
      <c r="AP2055" s="218"/>
    </row>
    <row r="2056" spans="1:42">
      <c r="A2056" s="221"/>
      <c r="B2056" s="221"/>
      <c r="C2056" s="221"/>
      <c r="D2056" s="221"/>
      <c r="E2056" s="221"/>
      <c r="F2056" s="221"/>
      <c r="G2056" s="221"/>
      <c r="H2056" s="221"/>
      <c r="I2056" s="221"/>
      <c r="J2056" s="221"/>
      <c r="K2056" s="221"/>
      <c r="L2056" s="221"/>
      <c r="M2056" s="221"/>
      <c r="N2056" s="243"/>
      <c r="O2056" s="221"/>
      <c r="P2056" s="221"/>
      <c r="Q2056" s="221"/>
      <c r="R2056" s="221"/>
      <c r="S2056" s="221"/>
      <c r="T2056" s="221"/>
      <c r="U2056" s="221"/>
      <c r="V2056" s="221"/>
      <c r="W2056" s="221"/>
      <c r="X2056" s="221"/>
      <c r="Y2056" s="221"/>
      <c r="Z2056" s="221"/>
      <c r="AA2056" s="221"/>
      <c r="AB2056" s="237"/>
      <c r="AC2056" s="221"/>
      <c r="AD2056" s="221"/>
      <c r="AE2056" s="221"/>
      <c r="AF2056" s="221"/>
      <c r="AG2056" s="221"/>
      <c r="AH2056" s="221"/>
      <c r="AI2056" s="221"/>
      <c r="AN2056" s="221"/>
      <c r="AP2056" s="218"/>
    </row>
    <row r="2057" spans="1:42">
      <c r="A2057" s="221"/>
      <c r="B2057" s="221"/>
      <c r="C2057" s="221"/>
      <c r="D2057" s="221"/>
      <c r="E2057" s="221"/>
      <c r="F2057" s="221"/>
      <c r="G2057" s="221"/>
      <c r="H2057" s="221"/>
      <c r="I2057" s="221"/>
      <c r="J2057" s="221"/>
      <c r="K2057" s="221"/>
      <c r="L2057" s="221"/>
      <c r="M2057" s="221"/>
      <c r="N2057" s="243"/>
      <c r="O2057" s="221"/>
      <c r="P2057" s="221"/>
      <c r="Q2057" s="221"/>
      <c r="R2057" s="221"/>
      <c r="S2057" s="221"/>
      <c r="T2057" s="221"/>
      <c r="U2057" s="221"/>
      <c r="V2057" s="221"/>
      <c r="W2057" s="221"/>
      <c r="X2057" s="221"/>
      <c r="Y2057" s="221"/>
      <c r="Z2057" s="221"/>
      <c r="AA2057" s="221"/>
      <c r="AB2057" s="237"/>
      <c r="AC2057" s="221"/>
      <c r="AD2057" s="221"/>
      <c r="AE2057" s="221"/>
      <c r="AF2057" s="221"/>
      <c r="AG2057" s="221"/>
      <c r="AH2057" s="221"/>
      <c r="AI2057" s="221"/>
      <c r="AN2057" s="221"/>
      <c r="AP2057" s="218"/>
    </row>
    <row r="2058" spans="1:42">
      <c r="A2058" s="221"/>
      <c r="B2058" s="221"/>
      <c r="C2058" s="221"/>
      <c r="D2058" s="221"/>
      <c r="E2058" s="221"/>
      <c r="F2058" s="221"/>
      <c r="G2058" s="221"/>
      <c r="H2058" s="221"/>
      <c r="I2058" s="221"/>
      <c r="J2058" s="221"/>
      <c r="K2058" s="221"/>
      <c r="L2058" s="221"/>
      <c r="M2058" s="221"/>
      <c r="N2058" s="243"/>
      <c r="O2058" s="221"/>
      <c r="P2058" s="221"/>
      <c r="Q2058" s="221"/>
      <c r="R2058" s="221"/>
      <c r="S2058" s="221"/>
      <c r="T2058" s="221"/>
      <c r="U2058" s="221"/>
      <c r="V2058" s="221"/>
      <c r="W2058" s="221"/>
      <c r="X2058" s="221"/>
      <c r="Y2058" s="221"/>
      <c r="Z2058" s="221"/>
      <c r="AA2058" s="221"/>
      <c r="AB2058" s="237"/>
      <c r="AC2058" s="221"/>
      <c r="AD2058" s="221"/>
      <c r="AE2058" s="221"/>
      <c r="AF2058" s="221"/>
      <c r="AG2058" s="221"/>
      <c r="AH2058" s="221"/>
      <c r="AI2058" s="221"/>
      <c r="AN2058" s="221"/>
      <c r="AP2058" s="218"/>
    </row>
    <row r="2059" spans="1:42">
      <c r="A2059" s="221"/>
      <c r="B2059" s="221"/>
      <c r="C2059" s="221"/>
      <c r="D2059" s="221"/>
      <c r="E2059" s="221"/>
      <c r="F2059" s="221"/>
      <c r="G2059" s="221"/>
      <c r="H2059" s="221"/>
      <c r="I2059" s="221"/>
      <c r="J2059" s="221"/>
      <c r="K2059" s="221"/>
      <c r="L2059" s="221"/>
      <c r="M2059" s="221"/>
      <c r="N2059" s="243"/>
      <c r="O2059" s="221"/>
      <c r="P2059" s="221"/>
      <c r="Q2059" s="221"/>
      <c r="R2059" s="221"/>
      <c r="S2059" s="221"/>
      <c r="T2059" s="221"/>
      <c r="U2059" s="221"/>
      <c r="V2059" s="221"/>
      <c r="W2059" s="221"/>
      <c r="X2059" s="221"/>
      <c r="Y2059" s="221"/>
      <c r="Z2059" s="221"/>
      <c r="AA2059" s="221"/>
      <c r="AB2059" s="237"/>
      <c r="AC2059" s="221"/>
      <c r="AD2059" s="221"/>
      <c r="AE2059" s="221"/>
      <c r="AF2059" s="221"/>
      <c r="AG2059" s="221"/>
      <c r="AH2059" s="221"/>
      <c r="AI2059" s="221"/>
      <c r="AN2059" s="221"/>
      <c r="AP2059" s="218"/>
    </row>
    <row r="2060" spans="1:42">
      <c r="A2060" s="221"/>
      <c r="B2060" s="221"/>
      <c r="C2060" s="221"/>
      <c r="D2060" s="221"/>
      <c r="E2060" s="221"/>
      <c r="F2060" s="221"/>
      <c r="G2060" s="221"/>
      <c r="H2060" s="221"/>
      <c r="I2060" s="221"/>
      <c r="J2060" s="221"/>
      <c r="K2060" s="221"/>
      <c r="L2060" s="221"/>
      <c r="M2060" s="221"/>
      <c r="N2060" s="243"/>
      <c r="O2060" s="221"/>
      <c r="P2060" s="221"/>
      <c r="Q2060" s="221"/>
      <c r="R2060" s="221"/>
      <c r="S2060" s="221"/>
      <c r="T2060" s="221"/>
      <c r="U2060" s="221"/>
      <c r="V2060" s="221"/>
      <c r="W2060" s="221"/>
      <c r="X2060" s="221"/>
      <c r="Y2060" s="221"/>
      <c r="Z2060" s="221"/>
      <c r="AA2060" s="221"/>
      <c r="AB2060" s="237"/>
      <c r="AC2060" s="221"/>
      <c r="AD2060" s="221"/>
      <c r="AE2060" s="221"/>
      <c r="AF2060" s="221"/>
      <c r="AG2060" s="221"/>
      <c r="AH2060" s="221"/>
      <c r="AI2060" s="221"/>
      <c r="AN2060" s="221"/>
      <c r="AP2060" s="218"/>
    </row>
    <row r="2061" spans="1:42">
      <c r="A2061" s="221"/>
      <c r="B2061" s="221"/>
      <c r="C2061" s="221"/>
      <c r="D2061" s="221"/>
      <c r="E2061" s="221"/>
      <c r="F2061" s="221"/>
      <c r="G2061" s="221"/>
      <c r="H2061" s="221"/>
      <c r="I2061" s="221"/>
      <c r="J2061" s="221"/>
      <c r="K2061" s="221"/>
      <c r="L2061" s="221"/>
      <c r="M2061" s="221"/>
      <c r="N2061" s="243"/>
      <c r="O2061" s="221"/>
      <c r="P2061" s="221"/>
      <c r="Q2061" s="221"/>
      <c r="R2061" s="221"/>
      <c r="S2061" s="221"/>
      <c r="T2061" s="221"/>
      <c r="U2061" s="221"/>
      <c r="V2061" s="221"/>
      <c r="W2061" s="221"/>
      <c r="X2061" s="221"/>
      <c r="Y2061" s="221"/>
      <c r="Z2061" s="221"/>
      <c r="AA2061" s="221"/>
      <c r="AB2061" s="237"/>
      <c r="AC2061" s="221"/>
      <c r="AD2061" s="221"/>
      <c r="AE2061" s="221"/>
      <c r="AF2061" s="221"/>
      <c r="AG2061" s="221"/>
      <c r="AH2061" s="221"/>
      <c r="AI2061" s="221"/>
      <c r="AN2061" s="221"/>
      <c r="AP2061" s="218"/>
    </row>
    <row r="2062" spans="1:42">
      <c r="A2062" s="221"/>
      <c r="B2062" s="221"/>
      <c r="C2062" s="221"/>
      <c r="D2062" s="221"/>
      <c r="E2062" s="221"/>
      <c r="F2062" s="221"/>
      <c r="G2062" s="221"/>
      <c r="H2062" s="221"/>
      <c r="I2062" s="221"/>
      <c r="J2062" s="221"/>
      <c r="K2062" s="221"/>
      <c r="L2062" s="221"/>
      <c r="M2062" s="221"/>
      <c r="N2062" s="243"/>
      <c r="O2062" s="221"/>
      <c r="P2062" s="221"/>
      <c r="Q2062" s="221"/>
      <c r="R2062" s="221"/>
      <c r="S2062" s="221"/>
      <c r="T2062" s="221"/>
      <c r="U2062" s="221"/>
      <c r="V2062" s="221"/>
      <c r="W2062" s="221"/>
      <c r="X2062" s="221"/>
      <c r="Y2062" s="221"/>
      <c r="Z2062" s="221"/>
      <c r="AA2062" s="221"/>
      <c r="AB2062" s="237"/>
      <c r="AC2062" s="221"/>
      <c r="AD2062" s="221"/>
      <c r="AE2062" s="221"/>
      <c r="AF2062" s="221"/>
      <c r="AG2062" s="221"/>
      <c r="AH2062" s="221"/>
      <c r="AI2062" s="221"/>
      <c r="AN2062" s="221"/>
      <c r="AP2062" s="218"/>
    </row>
    <row r="2063" spans="1:42">
      <c r="A2063" s="221"/>
      <c r="B2063" s="221"/>
      <c r="C2063" s="221"/>
      <c r="D2063" s="221"/>
      <c r="E2063" s="221"/>
      <c r="F2063" s="221"/>
      <c r="G2063" s="221"/>
      <c r="H2063" s="221"/>
      <c r="I2063" s="221"/>
      <c r="J2063" s="221"/>
      <c r="K2063" s="221"/>
      <c r="L2063" s="221"/>
      <c r="M2063" s="221"/>
      <c r="N2063" s="243"/>
      <c r="O2063" s="221"/>
      <c r="P2063" s="221"/>
      <c r="Q2063" s="221"/>
      <c r="R2063" s="221"/>
      <c r="S2063" s="221"/>
      <c r="T2063" s="221"/>
      <c r="U2063" s="221"/>
      <c r="V2063" s="221"/>
      <c r="W2063" s="221"/>
      <c r="X2063" s="221"/>
      <c r="Y2063" s="221"/>
      <c r="Z2063" s="221"/>
      <c r="AA2063" s="221"/>
      <c r="AB2063" s="237"/>
      <c r="AC2063" s="221"/>
      <c r="AD2063" s="221"/>
      <c r="AE2063" s="221"/>
      <c r="AF2063" s="221"/>
      <c r="AG2063" s="221"/>
      <c r="AH2063" s="221"/>
      <c r="AI2063" s="221"/>
      <c r="AN2063" s="221"/>
      <c r="AP2063" s="218"/>
    </row>
    <row r="2064" spans="1:42">
      <c r="A2064" s="221"/>
      <c r="B2064" s="221"/>
      <c r="C2064" s="221"/>
      <c r="D2064" s="221"/>
      <c r="E2064" s="221"/>
      <c r="F2064" s="221"/>
      <c r="G2064" s="221"/>
      <c r="H2064" s="221"/>
      <c r="I2064" s="221"/>
      <c r="J2064" s="221"/>
      <c r="K2064" s="221"/>
      <c r="L2064" s="221"/>
      <c r="M2064" s="221"/>
      <c r="N2064" s="243"/>
      <c r="O2064" s="221"/>
      <c r="P2064" s="221"/>
      <c r="Q2064" s="221"/>
      <c r="R2064" s="221"/>
      <c r="S2064" s="221"/>
      <c r="T2064" s="221"/>
      <c r="U2064" s="221"/>
      <c r="V2064" s="221"/>
      <c r="W2064" s="221"/>
      <c r="X2064" s="221"/>
      <c r="Y2064" s="221"/>
      <c r="Z2064" s="221"/>
      <c r="AA2064" s="221"/>
      <c r="AB2064" s="237"/>
      <c r="AC2064" s="221"/>
      <c r="AD2064" s="221"/>
      <c r="AE2064" s="221"/>
      <c r="AF2064" s="221"/>
      <c r="AG2064" s="221"/>
      <c r="AH2064" s="221"/>
      <c r="AI2064" s="221"/>
      <c r="AN2064" s="221"/>
      <c r="AP2064" s="218"/>
    </row>
    <row r="2065" spans="1:42">
      <c r="A2065" s="221"/>
      <c r="B2065" s="221"/>
      <c r="C2065" s="221"/>
      <c r="D2065" s="221"/>
      <c r="E2065" s="221"/>
      <c r="F2065" s="221"/>
      <c r="G2065" s="221"/>
      <c r="H2065" s="221"/>
      <c r="I2065" s="221"/>
      <c r="J2065" s="221"/>
      <c r="K2065" s="221"/>
      <c r="L2065" s="221"/>
      <c r="M2065" s="221"/>
      <c r="N2065" s="243"/>
      <c r="O2065" s="221"/>
      <c r="P2065" s="221"/>
      <c r="Q2065" s="221"/>
      <c r="R2065" s="221"/>
      <c r="S2065" s="221"/>
      <c r="T2065" s="221"/>
      <c r="U2065" s="221"/>
      <c r="V2065" s="221"/>
      <c r="W2065" s="221"/>
      <c r="X2065" s="221"/>
      <c r="Y2065" s="221"/>
      <c r="Z2065" s="221"/>
      <c r="AA2065" s="221"/>
      <c r="AB2065" s="237"/>
      <c r="AC2065" s="221"/>
      <c r="AD2065" s="221"/>
      <c r="AE2065" s="221"/>
      <c r="AF2065" s="221"/>
      <c r="AG2065" s="221"/>
      <c r="AH2065" s="221"/>
      <c r="AI2065" s="221"/>
      <c r="AN2065" s="221"/>
      <c r="AP2065" s="218"/>
    </row>
    <row r="2066" spans="1:42">
      <c r="A2066" s="221"/>
      <c r="B2066" s="221"/>
      <c r="C2066" s="221"/>
      <c r="D2066" s="221"/>
      <c r="E2066" s="221"/>
      <c r="F2066" s="221"/>
      <c r="G2066" s="221"/>
      <c r="H2066" s="221"/>
      <c r="I2066" s="221"/>
      <c r="J2066" s="221"/>
      <c r="K2066" s="221"/>
      <c r="L2066" s="221"/>
      <c r="M2066" s="221"/>
      <c r="N2066" s="243"/>
      <c r="O2066" s="221"/>
      <c r="P2066" s="221"/>
      <c r="Q2066" s="221"/>
      <c r="R2066" s="221"/>
      <c r="S2066" s="221"/>
      <c r="T2066" s="221"/>
      <c r="U2066" s="221"/>
      <c r="V2066" s="221"/>
      <c r="W2066" s="221"/>
      <c r="X2066" s="221"/>
      <c r="Y2066" s="221"/>
      <c r="Z2066" s="221"/>
      <c r="AA2066" s="221"/>
      <c r="AB2066" s="237"/>
      <c r="AC2066" s="221"/>
      <c r="AD2066" s="221"/>
      <c r="AE2066" s="221"/>
      <c r="AF2066" s="221"/>
      <c r="AG2066" s="221"/>
      <c r="AH2066" s="221"/>
      <c r="AI2066" s="221"/>
      <c r="AN2066" s="221"/>
      <c r="AP2066" s="218"/>
    </row>
    <row r="2067" spans="1:42">
      <c r="A2067" s="221"/>
      <c r="B2067" s="221"/>
      <c r="C2067" s="221"/>
      <c r="D2067" s="221"/>
      <c r="E2067" s="221"/>
      <c r="F2067" s="221"/>
      <c r="G2067" s="221"/>
      <c r="H2067" s="221"/>
      <c r="I2067" s="221"/>
      <c r="J2067" s="221"/>
      <c r="K2067" s="221"/>
      <c r="L2067" s="221"/>
      <c r="M2067" s="221"/>
      <c r="N2067" s="243"/>
      <c r="O2067" s="221"/>
      <c r="P2067" s="221"/>
      <c r="Q2067" s="221"/>
      <c r="R2067" s="221"/>
      <c r="S2067" s="221"/>
      <c r="T2067" s="221"/>
      <c r="U2067" s="221"/>
      <c r="V2067" s="221"/>
      <c r="W2067" s="221"/>
      <c r="X2067" s="221"/>
      <c r="Y2067" s="221"/>
      <c r="Z2067" s="221"/>
      <c r="AA2067" s="221"/>
      <c r="AB2067" s="237"/>
      <c r="AC2067" s="221"/>
      <c r="AD2067" s="221"/>
      <c r="AE2067" s="221"/>
      <c r="AF2067" s="221"/>
      <c r="AG2067" s="221"/>
      <c r="AH2067" s="221"/>
      <c r="AI2067" s="221"/>
      <c r="AN2067" s="221"/>
      <c r="AP2067" s="218"/>
    </row>
    <row r="2068" spans="1:42">
      <c r="A2068" s="221"/>
      <c r="B2068" s="221"/>
      <c r="C2068" s="221"/>
      <c r="D2068" s="221"/>
      <c r="E2068" s="221"/>
      <c r="F2068" s="221"/>
      <c r="G2068" s="221"/>
      <c r="H2068" s="221"/>
      <c r="I2068" s="221"/>
      <c r="J2068" s="221"/>
      <c r="K2068" s="221"/>
      <c r="L2068" s="221"/>
      <c r="M2068" s="221"/>
      <c r="N2068" s="243"/>
      <c r="O2068" s="221"/>
      <c r="P2068" s="221"/>
      <c r="Q2068" s="221"/>
      <c r="R2068" s="221"/>
      <c r="S2068" s="221"/>
      <c r="T2068" s="221"/>
      <c r="U2068" s="221"/>
      <c r="V2068" s="221"/>
      <c r="W2068" s="221"/>
      <c r="X2068" s="221"/>
      <c r="Y2068" s="221"/>
      <c r="Z2068" s="221"/>
      <c r="AA2068" s="221"/>
      <c r="AB2068" s="237"/>
      <c r="AC2068" s="221"/>
      <c r="AD2068" s="221"/>
      <c r="AE2068" s="221"/>
      <c r="AF2068" s="221"/>
      <c r="AG2068" s="221"/>
      <c r="AH2068" s="221"/>
      <c r="AI2068" s="221"/>
      <c r="AN2068" s="221"/>
      <c r="AP2068" s="218"/>
    </row>
    <row r="2069" spans="1:42">
      <c r="A2069" s="221"/>
      <c r="B2069" s="221"/>
      <c r="C2069" s="221"/>
      <c r="D2069" s="221"/>
      <c r="E2069" s="221"/>
      <c r="F2069" s="221"/>
      <c r="G2069" s="221"/>
      <c r="H2069" s="221"/>
      <c r="I2069" s="221"/>
      <c r="J2069" s="221"/>
      <c r="K2069" s="221"/>
      <c r="L2069" s="221"/>
      <c r="M2069" s="221"/>
      <c r="N2069" s="243"/>
      <c r="O2069" s="221"/>
      <c r="P2069" s="221"/>
      <c r="Q2069" s="221"/>
      <c r="R2069" s="221"/>
      <c r="S2069" s="221"/>
      <c r="T2069" s="221"/>
      <c r="U2069" s="221"/>
      <c r="V2069" s="221"/>
      <c r="W2069" s="221"/>
      <c r="X2069" s="221"/>
      <c r="Y2069" s="221"/>
      <c r="Z2069" s="221"/>
      <c r="AA2069" s="221"/>
      <c r="AB2069" s="237"/>
      <c r="AC2069" s="221"/>
      <c r="AD2069" s="221"/>
      <c r="AE2069" s="221"/>
      <c r="AF2069" s="221"/>
      <c r="AG2069" s="221"/>
      <c r="AH2069" s="221"/>
      <c r="AI2069" s="221"/>
      <c r="AN2069" s="221"/>
      <c r="AP2069" s="218"/>
    </row>
    <row r="2070" spans="1:42">
      <c r="A2070" s="221"/>
      <c r="B2070" s="221"/>
      <c r="C2070" s="221"/>
      <c r="D2070" s="221"/>
      <c r="E2070" s="221"/>
      <c r="F2070" s="221"/>
      <c r="G2070" s="221"/>
      <c r="H2070" s="221"/>
      <c r="I2070" s="221"/>
      <c r="J2070" s="221"/>
      <c r="K2070" s="221"/>
      <c r="L2070" s="221"/>
      <c r="M2070" s="221"/>
      <c r="N2070" s="243"/>
      <c r="O2070" s="221"/>
      <c r="P2070" s="221"/>
      <c r="Q2070" s="221"/>
      <c r="R2070" s="221"/>
      <c r="S2070" s="221"/>
      <c r="T2070" s="221"/>
      <c r="U2070" s="221"/>
      <c r="V2070" s="221"/>
      <c r="W2070" s="221"/>
      <c r="X2070" s="221"/>
      <c r="Y2070" s="221"/>
      <c r="Z2070" s="221"/>
      <c r="AA2070" s="221"/>
      <c r="AB2070" s="237"/>
      <c r="AC2070" s="221"/>
      <c r="AD2070" s="221"/>
      <c r="AE2070" s="221"/>
      <c r="AF2070" s="221"/>
      <c r="AG2070" s="221"/>
      <c r="AH2070" s="221"/>
      <c r="AI2070" s="221"/>
      <c r="AN2070" s="221"/>
      <c r="AP2070" s="218"/>
    </row>
    <row r="2071" spans="1:42">
      <c r="A2071" s="221"/>
      <c r="B2071" s="221"/>
      <c r="C2071" s="221"/>
      <c r="D2071" s="221"/>
      <c r="E2071" s="221"/>
      <c r="F2071" s="221"/>
      <c r="G2071" s="221"/>
      <c r="H2071" s="221"/>
      <c r="I2071" s="221"/>
      <c r="J2071" s="221"/>
      <c r="K2071" s="221"/>
      <c r="L2071" s="221"/>
      <c r="M2071" s="221"/>
      <c r="N2071" s="243"/>
      <c r="O2071" s="221"/>
      <c r="P2071" s="221"/>
      <c r="Q2071" s="221"/>
      <c r="R2071" s="221"/>
      <c r="S2071" s="221"/>
      <c r="T2071" s="221"/>
      <c r="U2071" s="221"/>
      <c r="V2071" s="221"/>
      <c r="W2071" s="221"/>
      <c r="X2071" s="221"/>
      <c r="Y2071" s="221"/>
      <c r="Z2071" s="221"/>
      <c r="AA2071" s="221"/>
      <c r="AB2071" s="237"/>
      <c r="AC2071" s="221"/>
      <c r="AD2071" s="221"/>
      <c r="AE2071" s="221"/>
      <c r="AF2071" s="221"/>
      <c r="AG2071" s="221"/>
      <c r="AH2071" s="221"/>
      <c r="AI2071" s="221"/>
      <c r="AN2071" s="221"/>
      <c r="AP2071" s="218"/>
    </row>
    <row r="2072" spans="1:42">
      <c r="A2072" s="221"/>
      <c r="B2072" s="221"/>
      <c r="C2072" s="221"/>
      <c r="D2072" s="221"/>
      <c r="E2072" s="221"/>
      <c r="F2072" s="221"/>
      <c r="G2072" s="221"/>
      <c r="H2072" s="221"/>
      <c r="I2072" s="221"/>
      <c r="J2072" s="221"/>
      <c r="K2072" s="221"/>
      <c r="L2072" s="221"/>
      <c r="M2072" s="221"/>
      <c r="N2072" s="243"/>
      <c r="O2072" s="221"/>
      <c r="P2072" s="221"/>
      <c r="Q2072" s="221"/>
      <c r="R2072" s="221"/>
      <c r="S2072" s="221"/>
      <c r="T2072" s="221"/>
      <c r="U2072" s="221"/>
      <c r="V2072" s="221"/>
      <c r="W2072" s="221"/>
      <c r="X2072" s="221"/>
      <c r="Y2072" s="221"/>
      <c r="Z2072" s="221"/>
      <c r="AA2072" s="221"/>
      <c r="AB2072" s="237"/>
      <c r="AC2072" s="221"/>
      <c r="AD2072" s="221"/>
      <c r="AE2072" s="221"/>
      <c r="AF2072" s="221"/>
      <c r="AG2072" s="221"/>
      <c r="AH2072" s="221"/>
      <c r="AI2072" s="221"/>
      <c r="AN2072" s="221"/>
      <c r="AP2072" s="218"/>
    </row>
    <row r="2073" spans="1:42">
      <c r="A2073" s="221"/>
      <c r="B2073" s="221"/>
      <c r="C2073" s="221"/>
      <c r="D2073" s="221"/>
      <c r="E2073" s="221"/>
      <c r="F2073" s="221"/>
      <c r="G2073" s="221"/>
      <c r="H2073" s="221"/>
      <c r="I2073" s="221"/>
      <c r="J2073" s="221"/>
      <c r="K2073" s="221"/>
      <c r="L2073" s="221"/>
      <c r="M2073" s="221"/>
      <c r="N2073" s="243"/>
      <c r="O2073" s="221"/>
      <c r="P2073" s="221"/>
      <c r="Q2073" s="221"/>
      <c r="R2073" s="221"/>
      <c r="S2073" s="221"/>
      <c r="T2073" s="221"/>
      <c r="U2073" s="221"/>
      <c r="V2073" s="221"/>
      <c r="W2073" s="221"/>
      <c r="X2073" s="221"/>
      <c r="Y2073" s="221"/>
      <c r="Z2073" s="221"/>
      <c r="AA2073" s="221"/>
      <c r="AB2073" s="237"/>
      <c r="AC2073" s="221"/>
      <c r="AD2073" s="221"/>
      <c r="AE2073" s="221"/>
      <c r="AF2073" s="221"/>
      <c r="AG2073" s="221"/>
      <c r="AH2073" s="221"/>
      <c r="AI2073" s="221"/>
      <c r="AN2073" s="221"/>
      <c r="AP2073" s="218"/>
    </row>
    <row r="2074" spans="1:42">
      <c r="A2074" s="221"/>
      <c r="B2074" s="221"/>
      <c r="C2074" s="221"/>
      <c r="D2074" s="221"/>
      <c r="E2074" s="221"/>
      <c r="F2074" s="221"/>
      <c r="G2074" s="221"/>
      <c r="H2074" s="221"/>
      <c r="I2074" s="221"/>
      <c r="J2074" s="221"/>
      <c r="K2074" s="221"/>
      <c r="L2074" s="221"/>
      <c r="M2074" s="221"/>
      <c r="N2074" s="243"/>
      <c r="O2074" s="221"/>
      <c r="P2074" s="221"/>
      <c r="Q2074" s="221"/>
      <c r="R2074" s="221"/>
      <c r="S2074" s="221"/>
      <c r="T2074" s="221"/>
      <c r="U2074" s="221"/>
      <c r="V2074" s="221"/>
      <c r="W2074" s="221"/>
      <c r="X2074" s="221"/>
      <c r="Y2074" s="221"/>
      <c r="Z2074" s="221"/>
      <c r="AA2074" s="221"/>
      <c r="AB2074" s="237"/>
      <c r="AC2074" s="221"/>
      <c r="AD2074" s="221"/>
      <c r="AE2074" s="221"/>
      <c r="AF2074" s="221"/>
      <c r="AG2074" s="221"/>
      <c r="AH2074" s="221"/>
      <c r="AI2074" s="221"/>
      <c r="AN2074" s="221"/>
      <c r="AP2074" s="218"/>
    </row>
    <row r="2075" spans="1:42">
      <c r="A2075" s="221"/>
      <c r="B2075" s="221"/>
      <c r="C2075" s="221"/>
      <c r="D2075" s="221"/>
      <c r="E2075" s="221"/>
      <c r="F2075" s="221"/>
      <c r="G2075" s="221"/>
      <c r="H2075" s="221"/>
      <c r="I2075" s="221"/>
      <c r="J2075" s="221"/>
      <c r="K2075" s="221"/>
      <c r="L2075" s="221"/>
      <c r="M2075" s="221"/>
      <c r="N2075" s="243"/>
      <c r="O2075" s="221"/>
      <c r="P2075" s="221"/>
      <c r="Q2075" s="221"/>
      <c r="R2075" s="221"/>
      <c r="S2075" s="221"/>
      <c r="T2075" s="221"/>
      <c r="U2075" s="221"/>
      <c r="V2075" s="221"/>
      <c r="W2075" s="221"/>
      <c r="X2075" s="221"/>
      <c r="Y2075" s="221"/>
      <c r="Z2075" s="221"/>
      <c r="AA2075" s="221"/>
      <c r="AB2075" s="237"/>
      <c r="AC2075" s="221"/>
      <c r="AD2075" s="221"/>
      <c r="AE2075" s="221"/>
      <c r="AF2075" s="221"/>
      <c r="AG2075" s="221"/>
      <c r="AH2075" s="221"/>
      <c r="AI2075" s="221"/>
      <c r="AN2075" s="221"/>
      <c r="AP2075" s="218"/>
    </row>
    <row r="2076" spans="1:42">
      <c r="A2076" s="221"/>
      <c r="B2076" s="221"/>
      <c r="C2076" s="221"/>
      <c r="D2076" s="221"/>
      <c r="E2076" s="221"/>
      <c r="F2076" s="221"/>
      <c r="G2076" s="221"/>
      <c r="H2076" s="221"/>
      <c r="I2076" s="221"/>
      <c r="J2076" s="221"/>
      <c r="K2076" s="221"/>
      <c r="L2076" s="221"/>
      <c r="M2076" s="221"/>
      <c r="N2076" s="243"/>
      <c r="O2076" s="221"/>
      <c r="P2076" s="221"/>
      <c r="Q2076" s="221"/>
      <c r="R2076" s="221"/>
      <c r="S2076" s="221"/>
      <c r="T2076" s="221"/>
      <c r="U2076" s="221"/>
      <c r="V2076" s="221"/>
      <c r="W2076" s="221"/>
      <c r="X2076" s="221"/>
      <c r="Y2076" s="221"/>
      <c r="Z2076" s="221"/>
      <c r="AA2076" s="221"/>
      <c r="AB2076" s="237"/>
      <c r="AC2076" s="221"/>
      <c r="AD2076" s="221"/>
      <c r="AE2076" s="221"/>
      <c r="AF2076" s="221"/>
      <c r="AG2076" s="221"/>
      <c r="AH2076" s="221"/>
      <c r="AI2076" s="221"/>
      <c r="AN2076" s="221"/>
      <c r="AP2076" s="218"/>
    </row>
    <row r="2077" spans="1:42">
      <c r="A2077" s="221"/>
      <c r="B2077" s="221"/>
      <c r="C2077" s="221"/>
      <c r="D2077" s="221"/>
      <c r="E2077" s="221"/>
      <c r="F2077" s="221"/>
      <c r="G2077" s="221"/>
      <c r="H2077" s="221"/>
      <c r="I2077" s="221"/>
      <c r="J2077" s="221"/>
      <c r="K2077" s="221"/>
      <c r="L2077" s="221"/>
      <c r="M2077" s="221"/>
      <c r="N2077" s="243"/>
      <c r="O2077" s="221"/>
      <c r="P2077" s="221"/>
      <c r="Q2077" s="221"/>
      <c r="R2077" s="221"/>
      <c r="S2077" s="221"/>
      <c r="T2077" s="221"/>
      <c r="U2077" s="221"/>
      <c r="V2077" s="221"/>
      <c r="W2077" s="221"/>
      <c r="X2077" s="221"/>
      <c r="Y2077" s="221"/>
      <c r="Z2077" s="221"/>
      <c r="AA2077" s="221"/>
      <c r="AB2077" s="237"/>
      <c r="AC2077" s="221"/>
      <c r="AD2077" s="221"/>
      <c r="AE2077" s="221"/>
      <c r="AF2077" s="221"/>
      <c r="AG2077" s="221"/>
      <c r="AH2077" s="221"/>
      <c r="AI2077" s="221"/>
      <c r="AN2077" s="221"/>
      <c r="AP2077" s="218"/>
    </row>
    <row r="2078" spans="1:42">
      <c r="A2078" s="221"/>
      <c r="B2078" s="221"/>
      <c r="C2078" s="221"/>
      <c r="D2078" s="221"/>
      <c r="E2078" s="221"/>
      <c r="F2078" s="221"/>
      <c r="G2078" s="221"/>
      <c r="H2078" s="221"/>
      <c r="I2078" s="221"/>
      <c r="J2078" s="221"/>
      <c r="K2078" s="221"/>
      <c r="L2078" s="221"/>
      <c r="M2078" s="221"/>
      <c r="N2078" s="243"/>
      <c r="O2078" s="221"/>
      <c r="P2078" s="221"/>
      <c r="Q2078" s="221"/>
      <c r="R2078" s="221"/>
      <c r="S2078" s="221"/>
      <c r="T2078" s="221"/>
      <c r="U2078" s="221"/>
      <c r="V2078" s="221"/>
      <c r="W2078" s="221"/>
      <c r="X2078" s="221"/>
      <c r="Y2078" s="221"/>
      <c r="Z2078" s="221"/>
      <c r="AA2078" s="221"/>
      <c r="AB2078" s="237"/>
      <c r="AC2078" s="221"/>
      <c r="AD2078" s="221"/>
      <c r="AE2078" s="221"/>
      <c r="AF2078" s="221"/>
      <c r="AG2078" s="221"/>
      <c r="AH2078" s="221"/>
      <c r="AI2078" s="221"/>
      <c r="AN2078" s="221"/>
      <c r="AP2078" s="218"/>
    </row>
    <row r="2079" spans="1:42">
      <c r="A2079" s="221"/>
      <c r="B2079" s="221"/>
      <c r="C2079" s="221"/>
      <c r="D2079" s="221"/>
      <c r="E2079" s="221"/>
      <c r="F2079" s="221"/>
      <c r="G2079" s="221"/>
      <c r="H2079" s="221"/>
      <c r="I2079" s="221"/>
      <c r="J2079" s="221"/>
      <c r="K2079" s="221"/>
      <c r="L2079" s="221"/>
      <c r="M2079" s="221"/>
      <c r="N2079" s="243"/>
      <c r="O2079" s="221"/>
      <c r="P2079" s="221"/>
      <c r="Q2079" s="221"/>
      <c r="R2079" s="221"/>
      <c r="S2079" s="221"/>
      <c r="T2079" s="221"/>
      <c r="U2079" s="221"/>
      <c r="V2079" s="221"/>
      <c r="W2079" s="221"/>
      <c r="X2079" s="221"/>
      <c r="Y2079" s="221"/>
      <c r="Z2079" s="221"/>
      <c r="AA2079" s="221"/>
      <c r="AB2079" s="237"/>
      <c r="AC2079" s="221"/>
      <c r="AD2079" s="221"/>
      <c r="AE2079" s="221"/>
      <c r="AF2079" s="221"/>
      <c r="AG2079" s="221"/>
      <c r="AH2079" s="221"/>
      <c r="AI2079" s="221"/>
      <c r="AN2079" s="221"/>
      <c r="AP2079" s="218"/>
    </row>
    <row r="2080" spans="1:42">
      <c r="A2080" s="221"/>
      <c r="B2080" s="221"/>
      <c r="C2080" s="221"/>
      <c r="D2080" s="221"/>
      <c r="E2080" s="221"/>
      <c r="F2080" s="221"/>
      <c r="G2080" s="221"/>
      <c r="H2080" s="221"/>
      <c r="I2080" s="221"/>
      <c r="J2080" s="221"/>
      <c r="K2080" s="221"/>
      <c r="L2080" s="221"/>
      <c r="M2080" s="221"/>
      <c r="N2080" s="243"/>
      <c r="O2080" s="221"/>
      <c r="P2080" s="221"/>
      <c r="Q2080" s="221"/>
      <c r="R2080" s="221"/>
      <c r="S2080" s="221"/>
      <c r="T2080" s="221"/>
      <c r="U2080" s="221"/>
      <c r="V2080" s="221"/>
      <c r="W2080" s="221"/>
      <c r="X2080" s="221"/>
      <c r="Y2080" s="221"/>
      <c r="Z2080" s="221"/>
      <c r="AA2080" s="221"/>
      <c r="AB2080" s="237"/>
      <c r="AC2080" s="221"/>
      <c r="AD2080" s="221"/>
      <c r="AE2080" s="221"/>
      <c r="AF2080" s="221"/>
      <c r="AG2080" s="221"/>
      <c r="AH2080" s="221"/>
      <c r="AI2080" s="221"/>
      <c r="AN2080" s="221"/>
      <c r="AP2080" s="218"/>
    </row>
    <row r="2081" spans="1:42">
      <c r="A2081" s="221"/>
      <c r="B2081" s="221"/>
      <c r="C2081" s="221"/>
      <c r="D2081" s="221"/>
      <c r="E2081" s="221"/>
      <c r="F2081" s="221"/>
      <c r="G2081" s="221"/>
      <c r="H2081" s="221"/>
      <c r="I2081" s="221"/>
      <c r="J2081" s="221"/>
      <c r="K2081" s="221"/>
      <c r="L2081" s="221"/>
      <c r="M2081" s="221"/>
      <c r="N2081" s="243"/>
      <c r="O2081" s="221"/>
      <c r="P2081" s="221"/>
      <c r="Q2081" s="221"/>
      <c r="R2081" s="221"/>
      <c r="S2081" s="221"/>
      <c r="T2081" s="221"/>
      <c r="U2081" s="221"/>
      <c r="V2081" s="221"/>
      <c r="W2081" s="221"/>
      <c r="X2081" s="221"/>
      <c r="Y2081" s="221"/>
      <c r="Z2081" s="221"/>
      <c r="AA2081" s="221"/>
      <c r="AB2081" s="237"/>
      <c r="AC2081" s="221"/>
      <c r="AD2081" s="221"/>
      <c r="AE2081" s="221"/>
      <c r="AF2081" s="221"/>
      <c r="AG2081" s="221"/>
      <c r="AH2081" s="221"/>
      <c r="AI2081" s="221"/>
      <c r="AN2081" s="221"/>
      <c r="AP2081" s="218"/>
    </row>
    <row r="2082" spans="1:42">
      <c r="A2082" s="221"/>
      <c r="B2082" s="221"/>
      <c r="C2082" s="221"/>
      <c r="D2082" s="221"/>
      <c r="E2082" s="221"/>
      <c r="F2082" s="221"/>
      <c r="G2082" s="221"/>
      <c r="H2082" s="221"/>
      <c r="I2082" s="221"/>
      <c r="J2082" s="221"/>
      <c r="K2082" s="221"/>
      <c r="L2082" s="221"/>
      <c r="M2082" s="221"/>
      <c r="N2082" s="243"/>
      <c r="O2082" s="221"/>
      <c r="P2082" s="221"/>
      <c r="Q2082" s="221"/>
      <c r="R2082" s="221"/>
      <c r="S2082" s="221"/>
      <c r="T2082" s="221"/>
      <c r="U2082" s="221"/>
      <c r="V2082" s="221"/>
      <c r="W2082" s="221"/>
      <c r="X2082" s="221"/>
      <c r="Y2082" s="221"/>
      <c r="Z2082" s="221"/>
      <c r="AA2082" s="221"/>
      <c r="AB2082" s="237"/>
      <c r="AC2082" s="221"/>
      <c r="AD2082" s="221"/>
      <c r="AE2082" s="221"/>
      <c r="AF2082" s="221"/>
      <c r="AG2082" s="221"/>
      <c r="AH2082" s="221"/>
      <c r="AI2082" s="221"/>
      <c r="AN2082" s="221"/>
      <c r="AP2082" s="218"/>
    </row>
    <row r="2083" spans="1:42">
      <c r="A2083" s="221"/>
      <c r="B2083" s="221"/>
      <c r="C2083" s="221"/>
      <c r="D2083" s="221"/>
      <c r="E2083" s="221"/>
      <c r="F2083" s="221"/>
      <c r="G2083" s="221"/>
      <c r="H2083" s="221"/>
      <c r="I2083" s="221"/>
      <c r="J2083" s="221"/>
      <c r="K2083" s="221"/>
      <c r="L2083" s="221"/>
      <c r="M2083" s="221"/>
      <c r="N2083" s="243"/>
      <c r="O2083" s="221"/>
      <c r="P2083" s="221"/>
      <c r="Q2083" s="221"/>
      <c r="R2083" s="221"/>
      <c r="S2083" s="221"/>
      <c r="T2083" s="221"/>
      <c r="U2083" s="221"/>
      <c r="V2083" s="221"/>
      <c r="W2083" s="221"/>
      <c r="X2083" s="221"/>
      <c r="Y2083" s="221"/>
      <c r="Z2083" s="221"/>
      <c r="AA2083" s="221"/>
      <c r="AB2083" s="237"/>
      <c r="AC2083" s="221"/>
      <c r="AD2083" s="221"/>
      <c r="AE2083" s="221"/>
      <c r="AF2083" s="221"/>
      <c r="AG2083" s="221"/>
      <c r="AH2083" s="221"/>
      <c r="AI2083" s="221"/>
      <c r="AN2083" s="221"/>
      <c r="AP2083" s="218"/>
    </row>
    <row r="2084" spans="1:42">
      <c r="A2084" s="221"/>
      <c r="B2084" s="221"/>
      <c r="C2084" s="221"/>
      <c r="D2084" s="221"/>
      <c r="E2084" s="221"/>
      <c r="F2084" s="221"/>
      <c r="G2084" s="221"/>
      <c r="H2084" s="221"/>
      <c r="I2084" s="221"/>
      <c r="J2084" s="221"/>
      <c r="K2084" s="221"/>
      <c r="L2084" s="221"/>
      <c r="M2084" s="221"/>
      <c r="N2084" s="243"/>
      <c r="O2084" s="221"/>
      <c r="P2084" s="221"/>
      <c r="Q2084" s="221"/>
      <c r="R2084" s="221"/>
      <c r="S2084" s="221"/>
      <c r="T2084" s="221"/>
      <c r="U2084" s="221"/>
      <c r="V2084" s="221"/>
      <c r="W2084" s="221"/>
      <c r="X2084" s="221"/>
      <c r="Y2084" s="221"/>
      <c r="Z2084" s="221"/>
      <c r="AA2084" s="221"/>
      <c r="AB2084" s="237"/>
      <c r="AC2084" s="221"/>
      <c r="AD2084" s="221"/>
      <c r="AE2084" s="221"/>
      <c r="AF2084" s="221"/>
      <c r="AG2084" s="221"/>
      <c r="AH2084" s="221"/>
      <c r="AI2084" s="221"/>
      <c r="AN2084" s="221"/>
      <c r="AP2084" s="218"/>
    </row>
    <row r="2085" spans="1:42">
      <c r="A2085" s="221"/>
      <c r="B2085" s="221"/>
      <c r="C2085" s="221"/>
      <c r="D2085" s="221"/>
      <c r="E2085" s="221"/>
      <c r="F2085" s="221"/>
      <c r="G2085" s="221"/>
      <c r="H2085" s="221"/>
      <c r="I2085" s="221"/>
      <c r="J2085" s="221"/>
      <c r="K2085" s="221"/>
      <c r="L2085" s="221"/>
      <c r="M2085" s="221"/>
      <c r="N2085" s="243"/>
      <c r="O2085" s="221"/>
      <c r="P2085" s="221"/>
      <c r="Q2085" s="221"/>
      <c r="R2085" s="221"/>
      <c r="S2085" s="221"/>
      <c r="T2085" s="221"/>
      <c r="U2085" s="221"/>
      <c r="V2085" s="221"/>
      <c r="W2085" s="221"/>
      <c r="X2085" s="221"/>
      <c r="Y2085" s="221"/>
      <c r="Z2085" s="221"/>
      <c r="AA2085" s="221"/>
      <c r="AB2085" s="237"/>
      <c r="AC2085" s="221"/>
      <c r="AD2085" s="221"/>
      <c r="AE2085" s="221"/>
      <c r="AF2085" s="221"/>
      <c r="AG2085" s="221"/>
      <c r="AH2085" s="221"/>
      <c r="AI2085" s="221"/>
      <c r="AN2085" s="221"/>
      <c r="AP2085" s="218"/>
    </row>
    <row r="2086" spans="1:42">
      <c r="A2086" s="221"/>
      <c r="B2086" s="221"/>
      <c r="C2086" s="221"/>
      <c r="D2086" s="221"/>
      <c r="E2086" s="221"/>
      <c r="F2086" s="221"/>
      <c r="G2086" s="221"/>
      <c r="H2086" s="221"/>
      <c r="I2086" s="221"/>
      <c r="J2086" s="221"/>
      <c r="K2086" s="221"/>
      <c r="L2086" s="221"/>
      <c r="M2086" s="221"/>
      <c r="N2086" s="243"/>
      <c r="O2086" s="221"/>
      <c r="P2086" s="221"/>
      <c r="Q2086" s="221"/>
      <c r="R2086" s="221"/>
      <c r="S2086" s="221"/>
      <c r="T2086" s="221"/>
      <c r="U2086" s="221"/>
      <c r="V2086" s="221"/>
      <c r="W2086" s="221"/>
      <c r="X2086" s="221"/>
      <c r="Y2086" s="221"/>
      <c r="Z2086" s="221"/>
      <c r="AA2086" s="221"/>
      <c r="AB2086" s="237"/>
      <c r="AC2086" s="221"/>
      <c r="AD2086" s="221"/>
      <c r="AE2086" s="221"/>
      <c r="AF2086" s="221"/>
      <c r="AG2086" s="221"/>
      <c r="AH2086" s="221"/>
      <c r="AI2086" s="221"/>
      <c r="AN2086" s="221"/>
      <c r="AP2086" s="218"/>
    </row>
    <row r="2087" spans="1:42">
      <c r="A2087" s="221"/>
      <c r="B2087" s="221"/>
      <c r="C2087" s="221"/>
      <c r="D2087" s="221"/>
      <c r="E2087" s="221"/>
      <c r="F2087" s="221"/>
      <c r="G2087" s="221"/>
      <c r="H2087" s="221"/>
      <c r="I2087" s="221"/>
      <c r="J2087" s="221"/>
      <c r="K2087" s="221"/>
      <c r="L2087" s="221"/>
      <c r="M2087" s="221"/>
      <c r="N2087" s="243"/>
      <c r="O2087" s="221"/>
      <c r="P2087" s="221"/>
      <c r="Q2087" s="221"/>
      <c r="R2087" s="221"/>
      <c r="S2087" s="221"/>
      <c r="T2087" s="221"/>
      <c r="U2087" s="221"/>
      <c r="V2087" s="221"/>
      <c r="W2087" s="221"/>
      <c r="X2087" s="221"/>
      <c r="Y2087" s="221"/>
      <c r="Z2087" s="221"/>
      <c r="AA2087" s="221"/>
      <c r="AB2087" s="237"/>
      <c r="AC2087" s="221"/>
      <c r="AD2087" s="221"/>
      <c r="AE2087" s="221"/>
      <c r="AF2087" s="221"/>
      <c r="AG2087" s="221"/>
      <c r="AH2087" s="221"/>
      <c r="AI2087" s="221"/>
      <c r="AN2087" s="221"/>
      <c r="AP2087" s="218"/>
    </row>
    <row r="2088" spans="1:42">
      <c r="A2088" s="221"/>
      <c r="B2088" s="221"/>
      <c r="C2088" s="221"/>
      <c r="D2088" s="221"/>
      <c r="E2088" s="221"/>
      <c r="F2088" s="221"/>
      <c r="G2088" s="221"/>
      <c r="H2088" s="221"/>
      <c r="I2088" s="221"/>
      <c r="J2088" s="221"/>
      <c r="K2088" s="221"/>
      <c r="L2088" s="221"/>
      <c r="M2088" s="221"/>
      <c r="N2088" s="243"/>
      <c r="O2088" s="221"/>
      <c r="P2088" s="221"/>
      <c r="Q2088" s="221"/>
      <c r="R2088" s="221"/>
      <c r="S2088" s="221"/>
      <c r="T2088" s="221"/>
      <c r="U2088" s="221"/>
      <c r="V2088" s="221"/>
      <c r="W2088" s="221"/>
      <c r="X2088" s="221"/>
      <c r="Y2088" s="221"/>
      <c r="Z2088" s="221"/>
      <c r="AA2088" s="221"/>
      <c r="AB2088" s="237"/>
      <c r="AC2088" s="221"/>
      <c r="AD2088" s="221"/>
      <c r="AE2088" s="221"/>
      <c r="AF2088" s="221"/>
      <c r="AG2088" s="221"/>
      <c r="AH2088" s="221"/>
      <c r="AI2088" s="221"/>
      <c r="AN2088" s="221"/>
      <c r="AP2088" s="218"/>
    </row>
    <row r="2089" spans="1:42">
      <c r="A2089" s="221"/>
      <c r="B2089" s="221"/>
      <c r="C2089" s="221"/>
      <c r="D2089" s="221"/>
      <c r="E2089" s="221"/>
      <c r="F2089" s="221"/>
      <c r="G2089" s="221"/>
      <c r="H2089" s="221"/>
      <c r="I2089" s="221"/>
      <c r="J2089" s="221"/>
      <c r="K2089" s="221"/>
      <c r="L2089" s="221"/>
      <c r="M2089" s="221"/>
      <c r="N2089" s="243"/>
      <c r="O2089" s="221"/>
      <c r="P2089" s="221"/>
      <c r="Q2089" s="221"/>
      <c r="R2089" s="221"/>
      <c r="S2089" s="221"/>
      <c r="T2089" s="221"/>
      <c r="U2089" s="221"/>
      <c r="V2089" s="221"/>
      <c r="W2089" s="221"/>
      <c r="X2089" s="221"/>
      <c r="Y2089" s="221"/>
      <c r="Z2089" s="221"/>
      <c r="AA2089" s="221"/>
      <c r="AB2089" s="237"/>
      <c r="AC2089" s="221"/>
      <c r="AD2089" s="221"/>
      <c r="AE2089" s="221"/>
      <c r="AF2089" s="221"/>
      <c r="AG2089" s="221"/>
      <c r="AH2089" s="221"/>
      <c r="AI2089" s="221"/>
      <c r="AN2089" s="221"/>
      <c r="AP2089" s="218"/>
    </row>
    <row r="2090" spans="1:42">
      <c r="A2090" s="221"/>
      <c r="B2090" s="221"/>
      <c r="C2090" s="221"/>
      <c r="D2090" s="221"/>
      <c r="E2090" s="221"/>
      <c r="F2090" s="221"/>
      <c r="G2090" s="221"/>
      <c r="H2090" s="221"/>
      <c r="I2090" s="221"/>
      <c r="J2090" s="221"/>
      <c r="K2090" s="221"/>
      <c r="L2090" s="221"/>
      <c r="M2090" s="221"/>
      <c r="N2090" s="243"/>
      <c r="O2090" s="221"/>
      <c r="P2090" s="221"/>
      <c r="Q2090" s="221"/>
      <c r="R2090" s="221"/>
      <c r="S2090" s="221"/>
      <c r="T2090" s="221"/>
      <c r="U2090" s="221"/>
      <c r="V2090" s="221"/>
      <c r="W2090" s="221"/>
      <c r="X2090" s="221"/>
      <c r="Y2090" s="221"/>
      <c r="Z2090" s="221"/>
      <c r="AA2090" s="221"/>
      <c r="AB2090" s="237"/>
      <c r="AC2090" s="221"/>
      <c r="AD2090" s="221"/>
      <c r="AE2090" s="221"/>
      <c r="AF2090" s="221"/>
      <c r="AG2090" s="221"/>
      <c r="AH2090" s="221"/>
      <c r="AI2090" s="221"/>
      <c r="AN2090" s="221"/>
      <c r="AP2090" s="218"/>
    </row>
    <row r="2091" spans="1:42">
      <c r="A2091" s="221"/>
      <c r="B2091" s="221"/>
      <c r="C2091" s="221"/>
      <c r="D2091" s="221"/>
      <c r="E2091" s="221"/>
      <c r="F2091" s="221"/>
      <c r="G2091" s="221"/>
      <c r="H2091" s="221"/>
      <c r="I2091" s="221"/>
      <c r="J2091" s="221"/>
      <c r="K2091" s="221"/>
      <c r="L2091" s="221"/>
      <c r="M2091" s="221"/>
      <c r="N2091" s="243"/>
      <c r="O2091" s="221"/>
      <c r="P2091" s="221"/>
      <c r="Q2091" s="221"/>
      <c r="R2091" s="221"/>
      <c r="S2091" s="221"/>
      <c r="T2091" s="221"/>
      <c r="U2091" s="221"/>
      <c r="V2091" s="221"/>
      <c r="W2091" s="221"/>
      <c r="X2091" s="221"/>
      <c r="Y2091" s="221"/>
      <c r="Z2091" s="221"/>
      <c r="AA2091" s="221"/>
      <c r="AB2091" s="237"/>
      <c r="AC2091" s="221"/>
      <c r="AD2091" s="221"/>
      <c r="AE2091" s="221"/>
      <c r="AF2091" s="221"/>
      <c r="AG2091" s="221"/>
      <c r="AH2091" s="221"/>
      <c r="AI2091" s="221"/>
      <c r="AN2091" s="221"/>
      <c r="AP2091" s="218"/>
    </row>
    <row r="2092" spans="1:42">
      <c r="A2092" s="221"/>
      <c r="B2092" s="221"/>
      <c r="C2092" s="221"/>
      <c r="D2092" s="221"/>
      <c r="E2092" s="221"/>
      <c r="F2092" s="221"/>
      <c r="G2092" s="221"/>
      <c r="H2092" s="221"/>
      <c r="I2092" s="221"/>
      <c r="J2092" s="221"/>
      <c r="K2092" s="221"/>
      <c r="L2092" s="221"/>
      <c r="M2092" s="221"/>
      <c r="N2092" s="243"/>
      <c r="O2092" s="221"/>
      <c r="P2092" s="221"/>
      <c r="Q2092" s="221"/>
      <c r="R2092" s="221"/>
      <c r="S2092" s="221"/>
      <c r="T2092" s="221"/>
      <c r="U2092" s="221"/>
      <c r="V2092" s="221"/>
      <c r="W2092" s="221"/>
      <c r="X2092" s="221"/>
      <c r="Y2092" s="221"/>
      <c r="Z2092" s="221"/>
      <c r="AA2092" s="221"/>
      <c r="AB2092" s="237"/>
      <c r="AC2092" s="221"/>
      <c r="AD2092" s="221"/>
      <c r="AE2092" s="221"/>
      <c r="AF2092" s="221"/>
      <c r="AG2092" s="221"/>
      <c r="AH2092" s="221"/>
      <c r="AI2092" s="221"/>
      <c r="AN2092" s="221"/>
      <c r="AP2092" s="218"/>
    </row>
    <row r="2093" spans="1:42">
      <c r="A2093" s="221"/>
      <c r="B2093" s="221"/>
      <c r="C2093" s="221"/>
      <c r="D2093" s="221"/>
      <c r="E2093" s="221"/>
      <c r="F2093" s="221"/>
      <c r="G2093" s="221"/>
      <c r="H2093" s="221"/>
      <c r="I2093" s="221"/>
      <c r="J2093" s="221"/>
      <c r="K2093" s="221"/>
      <c r="L2093" s="221"/>
      <c r="M2093" s="221"/>
      <c r="N2093" s="243"/>
      <c r="O2093" s="221"/>
      <c r="P2093" s="221"/>
      <c r="Q2093" s="221"/>
      <c r="R2093" s="221"/>
      <c r="S2093" s="221"/>
      <c r="T2093" s="221"/>
      <c r="U2093" s="221"/>
      <c r="V2093" s="221"/>
      <c r="W2093" s="221"/>
      <c r="X2093" s="221"/>
      <c r="Y2093" s="221"/>
      <c r="Z2093" s="221"/>
      <c r="AA2093" s="221"/>
      <c r="AB2093" s="237"/>
      <c r="AC2093" s="221"/>
      <c r="AD2093" s="221"/>
      <c r="AE2093" s="221"/>
      <c r="AF2093" s="221"/>
      <c r="AG2093" s="221"/>
      <c r="AH2093" s="221"/>
      <c r="AI2093" s="221"/>
      <c r="AN2093" s="221"/>
      <c r="AP2093" s="218"/>
    </row>
    <row r="2094" spans="1:42">
      <c r="A2094" s="221"/>
      <c r="B2094" s="221"/>
      <c r="C2094" s="221"/>
      <c r="D2094" s="221"/>
      <c r="E2094" s="221"/>
      <c r="F2094" s="221"/>
      <c r="G2094" s="221"/>
      <c r="H2094" s="221"/>
      <c r="I2094" s="221"/>
      <c r="J2094" s="221"/>
      <c r="K2094" s="221"/>
      <c r="L2094" s="221"/>
      <c r="M2094" s="221"/>
      <c r="N2094" s="243"/>
      <c r="O2094" s="221"/>
      <c r="P2094" s="221"/>
      <c r="Q2094" s="221"/>
      <c r="R2094" s="221"/>
      <c r="S2094" s="221"/>
      <c r="T2094" s="221"/>
      <c r="U2094" s="221"/>
      <c r="V2094" s="221"/>
      <c r="W2094" s="221"/>
      <c r="X2094" s="221"/>
      <c r="Y2094" s="221"/>
      <c r="Z2094" s="221"/>
      <c r="AA2094" s="221"/>
      <c r="AB2094" s="237"/>
      <c r="AC2094" s="221"/>
      <c r="AD2094" s="221"/>
      <c r="AE2094" s="221"/>
      <c r="AF2094" s="221"/>
      <c r="AG2094" s="221"/>
      <c r="AH2094" s="221"/>
      <c r="AI2094" s="221"/>
      <c r="AN2094" s="221"/>
      <c r="AP2094" s="218"/>
    </row>
    <row r="2095" spans="1:42">
      <c r="A2095" s="221"/>
      <c r="B2095" s="221"/>
      <c r="C2095" s="221"/>
      <c r="D2095" s="221"/>
      <c r="E2095" s="221"/>
      <c r="F2095" s="221"/>
      <c r="G2095" s="221"/>
      <c r="H2095" s="221"/>
      <c r="I2095" s="221"/>
      <c r="J2095" s="221"/>
      <c r="K2095" s="221"/>
      <c r="L2095" s="221"/>
      <c r="M2095" s="221"/>
      <c r="N2095" s="243"/>
      <c r="O2095" s="221"/>
      <c r="P2095" s="221"/>
      <c r="Q2095" s="221"/>
      <c r="R2095" s="221"/>
      <c r="S2095" s="221"/>
      <c r="T2095" s="221"/>
      <c r="U2095" s="221"/>
      <c r="V2095" s="221"/>
      <c r="W2095" s="221"/>
      <c r="X2095" s="221"/>
      <c r="Y2095" s="221"/>
      <c r="Z2095" s="221"/>
      <c r="AA2095" s="221"/>
      <c r="AB2095" s="237"/>
      <c r="AC2095" s="221"/>
      <c r="AD2095" s="221"/>
      <c r="AE2095" s="221"/>
      <c r="AF2095" s="221"/>
      <c r="AG2095" s="221"/>
      <c r="AH2095" s="221"/>
      <c r="AI2095" s="221"/>
      <c r="AN2095" s="221"/>
      <c r="AP2095" s="218"/>
    </row>
    <row r="2096" spans="1:42">
      <c r="A2096" s="221"/>
      <c r="B2096" s="221"/>
      <c r="C2096" s="221"/>
      <c r="D2096" s="221"/>
      <c r="E2096" s="221"/>
      <c r="F2096" s="221"/>
      <c r="G2096" s="221"/>
      <c r="H2096" s="221"/>
      <c r="I2096" s="221"/>
      <c r="J2096" s="221"/>
      <c r="K2096" s="221"/>
      <c r="L2096" s="221"/>
      <c r="M2096" s="221"/>
      <c r="N2096" s="243"/>
      <c r="O2096" s="221"/>
      <c r="P2096" s="221"/>
      <c r="Q2096" s="221"/>
      <c r="R2096" s="221"/>
      <c r="S2096" s="221"/>
      <c r="T2096" s="221"/>
      <c r="U2096" s="221"/>
      <c r="V2096" s="221"/>
      <c r="W2096" s="221"/>
      <c r="X2096" s="221"/>
      <c r="Y2096" s="221"/>
      <c r="Z2096" s="221"/>
      <c r="AA2096" s="221"/>
      <c r="AB2096" s="237"/>
      <c r="AC2096" s="221"/>
      <c r="AD2096" s="221"/>
      <c r="AE2096" s="221"/>
      <c r="AF2096" s="221"/>
      <c r="AG2096" s="221"/>
      <c r="AH2096" s="221"/>
      <c r="AI2096" s="221"/>
      <c r="AN2096" s="221"/>
      <c r="AP2096" s="218"/>
    </row>
    <row r="2097" spans="1:42">
      <c r="A2097" s="221"/>
      <c r="B2097" s="221"/>
      <c r="C2097" s="221"/>
      <c r="D2097" s="221"/>
      <c r="E2097" s="221"/>
      <c r="F2097" s="221"/>
      <c r="G2097" s="221"/>
      <c r="H2097" s="221"/>
      <c r="I2097" s="221"/>
      <c r="J2097" s="221"/>
      <c r="K2097" s="221"/>
      <c r="L2097" s="221"/>
      <c r="M2097" s="221"/>
      <c r="N2097" s="243"/>
      <c r="O2097" s="221"/>
      <c r="P2097" s="221"/>
      <c r="Q2097" s="221"/>
      <c r="R2097" s="221"/>
      <c r="S2097" s="221"/>
      <c r="T2097" s="221"/>
      <c r="U2097" s="221"/>
      <c r="V2097" s="221"/>
      <c r="W2097" s="221"/>
      <c r="X2097" s="221"/>
      <c r="Y2097" s="221"/>
      <c r="Z2097" s="221"/>
      <c r="AA2097" s="221"/>
      <c r="AB2097" s="237"/>
      <c r="AC2097" s="221"/>
      <c r="AD2097" s="221"/>
      <c r="AE2097" s="221"/>
      <c r="AF2097" s="221"/>
      <c r="AG2097" s="221"/>
      <c r="AH2097" s="221"/>
      <c r="AI2097" s="221"/>
      <c r="AN2097" s="221"/>
      <c r="AP2097" s="218"/>
    </row>
    <row r="2098" spans="1:42">
      <c r="A2098" s="221"/>
      <c r="B2098" s="221"/>
      <c r="C2098" s="221"/>
      <c r="D2098" s="221"/>
      <c r="E2098" s="221"/>
      <c r="F2098" s="221"/>
      <c r="G2098" s="221"/>
      <c r="H2098" s="221"/>
      <c r="I2098" s="221"/>
      <c r="J2098" s="221"/>
      <c r="K2098" s="221"/>
      <c r="L2098" s="221"/>
      <c r="M2098" s="221"/>
      <c r="N2098" s="243"/>
      <c r="O2098" s="221"/>
      <c r="P2098" s="221"/>
      <c r="Q2098" s="221"/>
      <c r="R2098" s="221"/>
      <c r="S2098" s="221"/>
      <c r="T2098" s="221"/>
      <c r="U2098" s="221"/>
      <c r="V2098" s="221"/>
      <c r="W2098" s="221"/>
      <c r="X2098" s="221"/>
      <c r="Y2098" s="221"/>
      <c r="Z2098" s="221"/>
      <c r="AA2098" s="221"/>
      <c r="AB2098" s="237"/>
      <c r="AC2098" s="221"/>
      <c r="AD2098" s="221"/>
      <c r="AE2098" s="221"/>
      <c r="AF2098" s="221"/>
      <c r="AG2098" s="221"/>
      <c r="AH2098" s="221"/>
      <c r="AI2098" s="221"/>
      <c r="AN2098" s="221"/>
      <c r="AP2098" s="218"/>
    </row>
    <row r="2099" spans="1:42">
      <c r="A2099" s="221"/>
      <c r="B2099" s="221"/>
      <c r="C2099" s="221"/>
      <c r="D2099" s="221"/>
      <c r="E2099" s="221"/>
      <c r="F2099" s="221"/>
      <c r="G2099" s="221"/>
      <c r="H2099" s="221"/>
      <c r="I2099" s="221"/>
      <c r="J2099" s="221"/>
      <c r="K2099" s="221"/>
      <c r="L2099" s="221"/>
      <c r="M2099" s="221"/>
      <c r="N2099" s="243"/>
      <c r="O2099" s="221"/>
      <c r="P2099" s="221"/>
      <c r="Q2099" s="221"/>
      <c r="R2099" s="221"/>
      <c r="S2099" s="221"/>
      <c r="T2099" s="221"/>
      <c r="U2099" s="221"/>
      <c r="V2099" s="221"/>
      <c r="W2099" s="221"/>
      <c r="X2099" s="221"/>
      <c r="Y2099" s="221"/>
      <c r="Z2099" s="221"/>
      <c r="AA2099" s="221"/>
      <c r="AB2099" s="237"/>
      <c r="AC2099" s="221"/>
      <c r="AD2099" s="221"/>
      <c r="AE2099" s="221"/>
      <c r="AF2099" s="221"/>
      <c r="AG2099" s="221"/>
      <c r="AH2099" s="221"/>
      <c r="AI2099" s="221"/>
      <c r="AN2099" s="221"/>
      <c r="AP2099" s="218"/>
    </row>
    <row r="2100" spans="1:42">
      <c r="A2100" s="221"/>
      <c r="B2100" s="221"/>
      <c r="C2100" s="221"/>
      <c r="D2100" s="221"/>
      <c r="E2100" s="221"/>
      <c r="F2100" s="221"/>
      <c r="G2100" s="221"/>
      <c r="H2100" s="221"/>
      <c r="I2100" s="221"/>
      <c r="J2100" s="221"/>
      <c r="K2100" s="221"/>
      <c r="L2100" s="221"/>
      <c r="M2100" s="221"/>
      <c r="N2100" s="243"/>
      <c r="O2100" s="221"/>
      <c r="P2100" s="221"/>
      <c r="Q2100" s="221"/>
      <c r="R2100" s="221"/>
      <c r="S2100" s="221"/>
      <c r="T2100" s="221"/>
      <c r="U2100" s="221"/>
      <c r="V2100" s="221"/>
      <c r="W2100" s="221"/>
      <c r="X2100" s="221"/>
      <c r="Y2100" s="221"/>
      <c r="Z2100" s="221"/>
      <c r="AA2100" s="221"/>
      <c r="AB2100" s="237"/>
      <c r="AC2100" s="221"/>
      <c r="AD2100" s="221"/>
      <c r="AE2100" s="221"/>
      <c r="AF2100" s="221"/>
      <c r="AG2100" s="221"/>
      <c r="AH2100" s="221"/>
      <c r="AI2100" s="221"/>
      <c r="AN2100" s="221"/>
      <c r="AP2100" s="218"/>
    </row>
    <row r="2101" spans="1:42">
      <c r="A2101" s="221"/>
      <c r="B2101" s="221"/>
      <c r="C2101" s="221"/>
      <c r="D2101" s="221"/>
      <c r="E2101" s="221"/>
      <c r="F2101" s="221"/>
      <c r="G2101" s="221"/>
      <c r="H2101" s="221"/>
      <c r="I2101" s="221"/>
      <c r="J2101" s="221"/>
      <c r="K2101" s="221"/>
      <c r="L2101" s="221"/>
      <c r="M2101" s="221"/>
      <c r="N2101" s="243"/>
      <c r="O2101" s="221"/>
      <c r="P2101" s="221"/>
      <c r="Q2101" s="221"/>
      <c r="R2101" s="221"/>
      <c r="S2101" s="221"/>
      <c r="T2101" s="221"/>
      <c r="U2101" s="221"/>
      <c r="V2101" s="221"/>
      <c r="W2101" s="221"/>
      <c r="X2101" s="221"/>
      <c r="Y2101" s="221"/>
      <c r="Z2101" s="221"/>
      <c r="AA2101" s="221"/>
      <c r="AB2101" s="237"/>
      <c r="AC2101" s="221"/>
      <c r="AD2101" s="221"/>
      <c r="AE2101" s="221"/>
      <c r="AF2101" s="221"/>
      <c r="AG2101" s="221"/>
      <c r="AH2101" s="221"/>
      <c r="AI2101" s="221"/>
      <c r="AN2101" s="221"/>
      <c r="AP2101" s="218"/>
    </row>
    <row r="2102" spans="1:42">
      <c r="A2102" s="221"/>
      <c r="B2102" s="221"/>
      <c r="C2102" s="221"/>
      <c r="D2102" s="221"/>
      <c r="E2102" s="221"/>
      <c r="F2102" s="221"/>
      <c r="G2102" s="221"/>
      <c r="H2102" s="221"/>
      <c r="I2102" s="221"/>
      <c r="J2102" s="221"/>
      <c r="K2102" s="221"/>
      <c r="L2102" s="221"/>
      <c r="M2102" s="221"/>
      <c r="N2102" s="243"/>
      <c r="O2102" s="221"/>
      <c r="P2102" s="221"/>
      <c r="Q2102" s="221"/>
      <c r="R2102" s="221"/>
      <c r="S2102" s="221"/>
      <c r="T2102" s="221"/>
      <c r="U2102" s="221"/>
      <c r="V2102" s="221"/>
      <c r="W2102" s="221"/>
      <c r="X2102" s="221"/>
      <c r="Y2102" s="221"/>
      <c r="Z2102" s="221"/>
      <c r="AA2102" s="221"/>
      <c r="AB2102" s="237"/>
      <c r="AC2102" s="221"/>
      <c r="AD2102" s="221"/>
      <c r="AE2102" s="221"/>
      <c r="AF2102" s="221"/>
      <c r="AG2102" s="221"/>
      <c r="AH2102" s="221"/>
      <c r="AI2102" s="221"/>
      <c r="AN2102" s="221"/>
      <c r="AP2102" s="218"/>
    </row>
    <row r="2103" spans="1:42">
      <c r="A2103" s="221"/>
      <c r="B2103" s="221"/>
      <c r="C2103" s="221"/>
      <c r="D2103" s="221"/>
      <c r="E2103" s="221"/>
      <c r="F2103" s="221"/>
      <c r="G2103" s="221"/>
      <c r="H2103" s="221"/>
      <c r="I2103" s="221"/>
      <c r="J2103" s="221"/>
      <c r="K2103" s="221"/>
      <c r="L2103" s="221"/>
      <c r="M2103" s="221"/>
      <c r="N2103" s="243"/>
      <c r="O2103" s="221"/>
      <c r="P2103" s="221"/>
      <c r="Q2103" s="221"/>
      <c r="R2103" s="221"/>
      <c r="S2103" s="221"/>
      <c r="T2103" s="221"/>
      <c r="U2103" s="221"/>
      <c r="V2103" s="221"/>
      <c r="W2103" s="221"/>
      <c r="X2103" s="221"/>
      <c r="Y2103" s="221"/>
      <c r="Z2103" s="221"/>
      <c r="AA2103" s="221"/>
      <c r="AB2103" s="237"/>
      <c r="AC2103" s="221"/>
      <c r="AD2103" s="221"/>
      <c r="AE2103" s="221"/>
      <c r="AF2103" s="221"/>
      <c r="AG2103" s="221"/>
      <c r="AH2103" s="221"/>
      <c r="AI2103" s="221"/>
      <c r="AN2103" s="221"/>
      <c r="AP2103" s="218"/>
    </row>
    <row r="2104" spans="1:42">
      <c r="A2104" s="221"/>
      <c r="B2104" s="221"/>
      <c r="C2104" s="221"/>
      <c r="D2104" s="221"/>
      <c r="E2104" s="221"/>
      <c r="F2104" s="221"/>
      <c r="G2104" s="221"/>
      <c r="H2104" s="221"/>
      <c r="I2104" s="221"/>
      <c r="J2104" s="221"/>
      <c r="K2104" s="221"/>
      <c r="L2104" s="221"/>
      <c r="M2104" s="221"/>
      <c r="N2104" s="243"/>
      <c r="O2104" s="221"/>
      <c r="P2104" s="221"/>
      <c r="Q2104" s="221"/>
      <c r="R2104" s="221"/>
      <c r="S2104" s="221"/>
      <c r="T2104" s="221"/>
      <c r="U2104" s="221"/>
      <c r="V2104" s="221"/>
      <c r="W2104" s="221"/>
      <c r="X2104" s="221"/>
      <c r="Y2104" s="221"/>
      <c r="Z2104" s="221"/>
      <c r="AA2104" s="221"/>
      <c r="AB2104" s="237"/>
      <c r="AC2104" s="221"/>
      <c r="AD2104" s="221"/>
      <c r="AE2104" s="221"/>
      <c r="AF2104" s="221"/>
      <c r="AG2104" s="221"/>
      <c r="AH2104" s="221"/>
      <c r="AI2104" s="221"/>
      <c r="AN2104" s="221"/>
      <c r="AP2104" s="218"/>
    </row>
    <row r="2105" spans="1:42">
      <c r="A2105" s="221"/>
      <c r="B2105" s="221"/>
      <c r="C2105" s="221"/>
      <c r="D2105" s="221"/>
      <c r="E2105" s="221"/>
      <c r="F2105" s="221"/>
      <c r="G2105" s="221"/>
      <c r="H2105" s="221"/>
      <c r="I2105" s="221"/>
      <c r="J2105" s="221"/>
      <c r="K2105" s="221"/>
      <c r="L2105" s="221"/>
      <c r="M2105" s="221"/>
      <c r="N2105" s="243"/>
      <c r="O2105" s="221"/>
      <c r="P2105" s="221"/>
      <c r="Q2105" s="221"/>
      <c r="R2105" s="221"/>
      <c r="S2105" s="221"/>
      <c r="T2105" s="221"/>
      <c r="U2105" s="221"/>
      <c r="V2105" s="221"/>
      <c r="W2105" s="221"/>
      <c r="X2105" s="221"/>
      <c r="Y2105" s="221"/>
      <c r="Z2105" s="221"/>
      <c r="AA2105" s="221"/>
      <c r="AB2105" s="237"/>
      <c r="AC2105" s="221"/>
      <c r="AD2105" s="221"/>
      <c r="AE2105" s="221"/>
      <c r="AF2105" s="221"/>
      <c r="AG2105" s="221"/>
      <c r="AH2105" s="221"/>
      <c r="AI2105" s="221"/>
      <c r="AN2105" s="221"/>
      <c r="AP2105" s="218"/>
    </row>
    <row r="2106" spans="1:42">
      <c r="A2106" s="221"/>
      <c r="B2106" s="221"/>
      <c r="C2106" s="221"/>
      <c r="D2106" s="221"/>
      <c r="E2106" s="221"/>
      <c r="F2106" s="221"/>
      <c r="G2106" s="221"/>
      <c r="H2106" s="221"/>
      <c r="I2106" s="221"/>
      <c r="J2106" s="221"/>
      <c r="K2106" s="221"/>
      <c r="L2106" s="221"/>
      <c r="M2106" s="221"/>
      <c r="N2106" s="243"/>
      <c r="O2106" s="221"/>
      <c r="P2106" s="221"/>
      <c r="Q2106" s="221"/>
      <c r="R2106" s="221"/>
      <c r="S2106" s="221"/>
      <c r="T2106" s="221"/>
      <c r="U2106" s="221"/>
      <c r="V2106" s="221"/>
      <c r="W2106" s="221"/>
      <c r="X2106" s="221"/>
      <c r="Y2106" s="221"/>
      <c r="Z2106" s="221"/>
      <c r="AA2106" s="221"/>
      <c r="AB2106" s="237"/>
      <c r="AC2106" s="221"/>
      <c r="AD2106" s="221"/>
      <c r="AE2106" s="221"/>
      <c r="AF2106" s="221"/>
      <c r="AG2106" s="221"/>
      <c r="AH2106" s="221"/>
      <c r="AI2106" s="221"/>
      <c r="AN2106" s="221"/>
      <c r="AP2106" s="218"/>
    </row>
    <row r="2107" spans="1:42">
      <c r="A2107" s="221"/>
      <c r="B2107" s="221"/>
      <c r="C2107" s="221"/>
      <c r="D2107" s="221"/>
      <c r="E2107" s="221"/>
      <c r="F2107" s="221"/>
      <c r="G2107" s="221"/>
      <c r="H2107" s="221"/>
      <c r="I2107" s="221"/>
      <c r="J2107" s="221"/>
      <c r="K2107" s="221"/>
      <c r="L2107" s="221"/>
      <c r="M2107" s="221"/>
      <c r="N2107" s="243"/>
      <c r="O2107" s="221"/>
      <c r="P2107" s="221"/>
      <c r="Q2107" s="221"/>
      <c r="R2107" s="221"/>
      <c r="S2107" s="221"/>
      <c r="T2107" s="221"/>
      <c r="U2107" s="221"/>
      <c r="V2107" s="221"/>
      <c r="W2107" s="221"/>
      <c r="X2107" s="221"/>
      <c r="Y2107" s="221"/>
      <c r="Z2107" s="221"/>
      <c r="AA2107" s="221"/>
      <c r="AB2107" s="237"/>
      <c r="AC2107" s="221"/>
      <c r="AD2107" s="221"/>
      <c r="AE2107" s="221"/>
      <c r="AF2107" s="221"/>
      <c r="AG2107" s="221"/>
      <c r="AH2107" s="221"/>
      <c r="AI2107" s="221"/>
      <c r="AN2107" s="221"/>
      <c r="AP2107" s="218"/>
    </row>
    <row r="2108" spans="1:42">
      <c r="A2108" s="221"/>
      <c r="B2108" s="221"/>
      <c r="C2108" s="221"/>
      <c r="D2108" s="221"/>
      <c r="E2108" s="221"/>
      <c r="F2108" s="221"/>
      <c r="G2108" s="221"/>
      <c r="H2108" s="221"/>
      <c r="I2108" s="221"/>
      <c r="J2108" s="221"/>
      <c r="K2108" s="221"/>
      <c r="L2108" s="221"/>
      <c r="M2108" s="221"/>
      <c r="N2108" s="243"/>
      <c r="O2108" s="221"/>
      <c r="P2108" s="221"/>
      <c r="Q2108" s="221"/>
      <c r="R2108" s="221"/>
      <c r="S2108" s="221"/>
      <c r="T2108" s="221"/>
      <c r="U2108" s="221"/>
      <c r="V2108" s="221"/>
      <c r="W2108" s="221"/>
      <c r="X2108" s="221"/>
      <c r="Y2108" s="221"/>
      <c r="Z2108" s="221"/>
      <c r="AA2108" s="221"/>
      <c r="AB2108" s="237"/>
      <c r="AC2108" s="221"/>
      <c r="AD2108" s="221"/>
      <c r="AE2108" s="221"/>
      <c r="AF2108" s="221"/>
      <c r="AG2108" s="221"/>
      <c r="AH2108" s="221"/>
      <c r="AI2108" s="221"/>
      <c r="AN2108" s="221"/>
      <c r="AP2108" s="218"/>
    </row>
    <row r="2109" spans="1:42">
      <c r="A2109" s="221"/>
      <c r="B2109" s="221"/>
      <c r="C2109" s="221"/>
      <c r="D2109" s="221"/>
      <c r="E2109" s="221"/>
      <c r="F2109" s="221"/>
      <c r="G2109" s="221"/>
      <c r="H2109" s="221"/>
      <c r="I2109" s="221"/>
      <c r="J2109" s="221"/>
      <c r="K2109" s="221"/>
      <c r="L2109" s="221"/>
      <c r="M2109" s="221"/>
      <c r="N2109" s="243"/>
      <c r="O2109" s="221"/>
      <c r="P2109" s="221"/>
      <c r="Q2109" s="221"/>
      <c r="R2109" s="221"/>
      <c r="S2109" s="221"/>
      <c r="T2109" s="221"/>
      <c r="U2109" s="221"/>
      <c r="V2109" s="221"/>
      <c r="W2109" s="221"/>
      <c r="X2109" s="221"/>
      <c r="Y2109" s="221"/>
      <c r="Z2109" s="221"/>
      <c r="AA2109" s="221"/>
      <c r="AB2109" s="237"/>
      <c r="AC2109" s="221"/>
      <c r="AD2109" s="221"/>
      <c r="AE2109" s="221"/>
      <c r="AF2109" s="221"/>
      <c r="AG2109" s="221"/>
      <c r="AH2109" s="221"/>
      <c r="AI2109" s="221"/>
      <c r="AN2109" s="221"/>
      <c r="AP2109" s="218"/>
    </row>
    <row r="2110" spans="1:42">
      <c r="A2110" s="221"/>
      <c r="B2110" s="221"/>
      <c r="C2110" s="221"/>
      <c r="D2110" s="221"/>
      <c r="E2110" s="221"/>
      <c r="F2110" s="221"/>
      <c r="G2110" s="221"/>
      <c r="H2110" s="221"/>
      <c r="I2110" s="221"/>
      <c r="J2110" s="221"/>
      <c r="K2110" s="221"/>
      <c r="L2110" s="221"/>
      <c r="M2110" s="221"/>
      <c r="N2110" s="243"/>
      <c r="O2110" s="221"/>
      <c r="P2110" s="221"/>
      <c r="Q2110" s="221"/>
      <c r="R2110" s="221"/>
      <c r="S2110" s="221"/>
      <c r="T2110" s="221"/>
      <c r="U2110" s="221"/>
      <c r="V2110" s="221"/>
      <c r="W2110" s="221"/>
      <c r="X2110" s="221"/>
      <c r="Y2110" s="221"/>
      <c r="Z2110" s="221"/>
      <c r="AA2110" s="221"/>
      <c r="AB2110" s="237"/>
      <c r="AC2110" s="221"/>
      <c r="AD2110" s="221"/>
      <c r="AE2110" s="221"/>
      <c r="AF2110" s="221"/>
      <c r="AG2110" s="221"/>
      <c r="AH2110" s="221"/>
      <c r="AI2110" s="221"/>
      <c r="AN2110" s="221"/>
      <c r="AP2110" s="218"/>
    </row>
    <row r="2111" spans="1:42">
      <c r="A2111" s="221"/>
      <c r="B2111" s="221"/>
      <c r="C2111" s="221"/>
      <c r="D2111" s="221"/>
      <c r="E2111" s="221"/>
      <c r="F2111" s="221"/>
      <c r="G2111" s="221"/>
      <c r="H2111" s="221"/>
      <c r="I2111" s="221"/>
      <c r="J2111" s="221"/>
      <c r="K2111" s="221"/>
      <c r="L2111" s="221"/>
      <c r="M2111" s="221"/>
      <c r="N2111" s="243"/>
      <c r="O2111" s="221"/>
      <c r="P2111" s="221"/>
      <c r="Q2111" s="221"/>
      <c r="R2111" s="221"/>
      <c r="S2111" s="221"/>
      <c r="T2111" s="221"/>
      <c r="U2111" s="221"/>
      <c r="V2111" s="221"/>
      <c r="W2111" s="221"/>
      <c r="X2111" s="221"/>
      <c r="Y2111" s="221"/>
      <c r="Z2111" s="221"/>
      <c r="AA2111" s="221"/>
      <c r="AB2111" s="237"/>
      <c r="AC2111" s="221"/>
      <c r="AD2111" s="221"/>
      <c r="AE2111" s="221"/>
      <c r="AF2111" s="221"/>
      <c r="AG2111" s="221"/>
      <c r="AH2111" s="221"/>
      <c r="AI2111" s="221"/>
      <c r="AN2111" s="221"/>
      <c r="AP2111" s="218"/>
    </row>
    <row r="2112" spans="1:42">
      <c r="A2112" s="221"/>
      <c r="B2112" s="221"/>
      <c r="C2112" s="221"/>
      <c r="D2112" s="221"/>
      <c r="E2112" s="221"/>
      <c r="F2112" s="221"/>
      <c r="G2112" s="221"/>
      <c r="H2112" s="221"/>
      <c r="I2112" s="221"/>
      <c r="J2112" s="221"/>
      <c r="K2112" s="221"/>
      <c r="L2112" s="221"/>
      <c r="M2112" s="221"/>
      <c r="N2112" s="243"/>
      <c r="O2112" s="221"/>
      <c r="P2112" s="221"/>
      <c r="Q2112" s="221"/>
      <c r="R2112" s="221"/>
      <c r="S2112" s="221"/>
      <c r="T2112" s="221"/>
      <c r="U2112" s="221"/>
      <c r="V2112" s="221"/>
      <c r="W2112" s="221"/>
      <c r="X2112" s="221"/>
      <c r="Y2112" s="221"/>
      <c r="Z2112" s="221"/>
      <c r="AA2112" s="221"/>
      <c r="AB2112" s="237"/>
      <c r="AC2112" s="221"/>
      <c r="AD2112" s="221"/>
      <c r="AE2112" s="221"/>
      <c r="AF2112" s="221"/>
      <c r="AG2112" s="221"/>
      <c r="AH2112" s="221"/>
      <c r="AI2112" s="221"/>
      <c r="AN2112" s="221"/>
      <c r="AP2112" s="218"/>
    </row>
    <row r="2113" spans="1:42">
      <c r="A2113" s="221"/>
      <c r="B2113" s="221"/>
      <c r="C2113" s="221"/>
      <c r="D2113" s="221"/>
      <c r="E2113" s="221"/>
      <c r="F2113" s="221"/>
      <c r="G2113" s="221"/>
      <c r="H2113" s="221"/>
      <c r="I2113" s="221"/>
      <c r="J2113" s="221"/>
      <c r="K2113" s="221"/>
      <c r="L2113" s="221"/>
      <c r="M2113" s="221"/>
      <c r="N2113" s="243"/>
      <c r="O2113" s="221"/>
      <c r="P2113" s="221"/>
      <c r="Q2113" s="221"/>
      <c r="R2113" s="221"/>
      <c r="S2113" s="221"/>
      <c r="T2113" s="221"/>
      <c r="U2113" s="221"/>
      <c r="V2113" s="221"/>
      <c r="W2113" s="221"/>
      <c r="X2113" s="221"/>
      <c r="Y2113" s="221"/>
      <c r="Z2113" s="221"/>
      <c r="AA2113" s="221"/>
      <c r="AB2113" s="237"/>
      <c r="AC2113" s="221"/>
      <c r="AD2113" s="221"/>
      <c r="AE2113" s="221"/>
      <c r="AF2113" s="221"/>
      <c r="AG2113" s="221"/>
      <c r="AH2113" s="221"/>
      <c r="AI2113" s="221"/>
      <c r="AN2113" s="221"/>
      <c r="AP2113" s="218"/>
    </row>
    <row r="2114" spans="1:42">
      <c r="A2114" s="221"/>
      <c r="B2114" s="221"/>
      <c r="C2114" s="221"/>
      <c r="D2114" s="221"/>
      <c r="E2114" s="221"/>
      <c r="F2114" s="221"/>
      <c r="G2114" s="221"/>
      <c r="H2114" s="221"/>
      <c r="I2114" s="221"/>
      <c r="J2114" s="221"/>
      <c r="K2114" s="221"/>
      <c r="L2114" s="221"/>
      <c r="M2114" s="221"/>
      <c r="N2114" s="243"/>
      <c r="O2114" s="221"/>
      <c r="P2114" s="221"/>
      <c r="Q2114" s="221"/>
      <c r="R2114" s="221"/>
      <c r="S2114" s="221"/>
      <c r="T2114" s="221"/>
      <c r="U2114" s="221"/>
      <c r="V2114" s="221"/>
      <c r="W2114" s="221"/>
      <c r="X2114" s="221"/>
      <c r="Y2114" s="221"/>
      <c r="Z2114" s="221"/>
      <c r="AA2114" s="221"/>
      <c r="AB2114" s="237"/>
      <c r="AC2114" s="221"/>
      <c r="AD2114" s="221"/>
      <c r="AE2114" s="221"/>
      <c r="AF2114" s="221"/>
      <c r="AG2114" s="221"/>
      <c r="AH2114" s="221"/>
      <c r="AI2114" s="221"/>
      <c r="AN2114" s="221"/>
      <c r="AP2114" s="218"/>
    </row>
    <row r="2115" spans="1:42">
      <c r="A2115" s="221"/>
      <c r="B2115" s="221"/>
      <c r="C2115" s="221"/>
      <c r="D2115" s="221"/>
      <c r="E2115" s="221"/>
      <c r="F2115" s="221"/>
      <c r="G2115" s="221"/>
      <c r="H2115" s="221"/>
      <c r="I2115" s="221"/>
      <c r="J2115" s="221"/>
      <c r="K2115" s="221"/>
      <c r="L2115" s="221"/>
      <c r="M2115" s="221"/>
      <c r="N2115" s="243"/>
      <c r="O2115" s="221"/>
      <c r="P2115" s="221"/>
      <c r="Q2115" s="221"/>
      <c r="R2115" s="221"/>
      <c r="S2115" s="221"/>
      <c r="T2115" s="221"/>
      <c r="U2115" s="221"/>
      <c r="V2115" s="221"/>
      <c r="W2115" s="221"/>
      <c r="X2115" s="221"/>
      <c r="Y2115" s="221"/>
      <c r="Z2115" s="221"/>
      <c r="AA2115" s="221"/>
      <c r="AB2115" s="237"/>
      <c r="AC2115" s="221"/>
      <c r="AD2115" s="221"/>
      <c r="AE2115" s="221"/>
      <c r="AF2115" s="221"/>
      <c r="AG2115" s="221"/>
      <c r="AH2115" s="221"/>
      <c r="AI2115" s="221"/>
      <c r="AN2115" s="221"/>
      <c r="AP2115" s="218"/>
    </row>
    <row r="2116" spans="1:42">
      <c r="A2116" s="221"/>
      <c r="B2116" s="221"/>
      <c r="C2116" s="221"/>
      <c r="D2116" s="221"/>
      <c r="E2116" s="221"/>
      <c r="F2116" s="221"/>
      <c r="G2116" s="221"/>
      <c r="H2116" s="221"/>
      <c r="I2116" s="221"/>
      <c r="J2116" s="221"/>
      <c r="K2116" s="221"/>
      <c r="L2116" s="221"/>
      <c r="M2116" s="221"/>
      <c r="N2116" s="243"/>
      <c r="O2116" s="221"/>
      <c r="P2116" s="221"/>
      <c r="Q2116" s="221"/>
      <c r="R2116" s="221"/>
      <c r="S2116" s="221"/>
      <c r="T2116" s="221"/>
      <c r="U2116" s="221"/>
      <c r="V2116" s="221"/>
      <c r="W2116" s="221"/>
      <c r="X2116" s="221"/>
      <c r="Y2116" s="221"/>
      <c r="Z2116" s="221"/>
      <c r="AA2116" s="221"/>
      <c r="AB2116" s="237"/>
      <c r="AC2116" s="221"/>
      <c r="AD2116" s="221"/>
      <c r="AE2116" s="221"/>
      <c r="AF2116" s="221"/>
      <c r="AG2116" s="221"/>
      <c r="AH2116" s="221"/>
      <c r="AI2116" s="221"/>
      <c r="AN2116" s="221"/>
      <c r="AP2116" s="218"/>
    </row>
    <row r="2117" spans="1:42">
      <c r="A2117" s="221"/>
      <c r="B2117" s="221"/>
      <c r="C2117" s="221"/>
      <c r="D2117" s="221"/>
      <c r="E2117" s="221"/>
      <c r="F2117" s="221"/>
      <c r="G2117" s="221"/>
      <c r="H2117" s="221"/>
      <c r="I2117" s="221"/>
      <c r="J2117" s="221"/>
      <c r="K2117" s="221"/>
      <c r="L2117" s="221"/>
      <c r="M2117" s="221"/>
      <c r="N2117" s="243"/>
      <c r="O2117" s="221"/>
      <c r="P2117" s="221"/>
      <c r="Q2117" s="221"/>
      <c r="R2117" s="221"/>
      <c r="S2117" s="221"/>
      <c r="T2117" s="221"/>
      <c r="U2117" s="221"/>
      <c r="V2117" s="221"/>
      <c r="W2117" s="221"/>
      <c r="X2117" s="221"/>
      <c r="Y2117" s="221"/>
      <c r="Z2117" s="221"/>
      <c r="AA2117" s="221"/>
      <c r="AB2117" s="237"/>
      <c r="AC2117" s="221"/>
      <c r="AD2117" s="221"/>
      <c r="AE2117" s="221"/>
      <c r="AF2117" s="221"/>
      <c r="AG2117" s="221"/>
      <c r="AH2117" s="221"/>
      <c r="AI2117" s="221"/>
      <c r="AN2117" s="221"/>
      <c r="AP2117" s="218"/>
    </row>
    <row r="2118" spans="1:42">
      <c r="A2118" s="221"/>
      <c r="B2118" s="221"/>
      <c r="C2118" s="221"/>
      <c r="D2118" s="221"/>
      <c r="E2118" s="221"/>
      <c r="F2118" s="221"/>
      <c r="G2118" s="221"/>
      <c r="H2118" s="221"/>
      <c r="I2118" s="221"/>
      <c r="J2118" s="221"/>
      <c r="K2118" s="221"/>
      <c r="L2118" s="221"/>
      <c r="M2118" s="221"/>
      <c r="N2118" s="243"/>
      <c r="O2118" s="221"/>
      <c r="P2118" s="221"/>
      <c r="Q2118" s="221"/>
      <c r="R2118" s="221"/>
      <c r="S2118" s="221"/>
      <c r="T2118" s="221"/>
      <c r="U2118" s="221"/>
      <c r="V2118" s="221"/>
      <c r="W2118" s="221"/>
      <c r="X2118" s="221"/>
      <c r="Y2118" s="221"/>
      <c r="Z2118" s="221"/>
      <c r="AA2118" s="221"/>
      <c r="AB2118" s="237"/>
      <c r="AC2118" s="221"/>
      <c r="AD2118" s="221"/>
      <c r="AE2118" s="221"/>
      <c r="AF2118" s="221"/>
      <c r="AG2118" s="221"/>
      <c r="AH2118" s="221"/>
      <c r="AI2118" s="221"/>
      <c r="AN2118" s="221"/>
      <c r="AP2118" s="218"/>
    </row>
    <row r="2119" spans="1:42">
      <c r="A2119" s="221"/>
      <c r="B2119" s="221"/>
      <c r="C2119" s="221"/>
      <c r="D2119" s="221"/>
      <c r="E2119" s="221"/>
      <c r="F2119" s="221"/>
      <c r="G2119" s="221"/>
      <c r="H2119" s="221"/>
      <c r="I2119" s="221"/>
      <c r="J2119" s="221"/>
      <c r="K2119" s="221"/>
      <c r="L2119" s="221"/>
      <c r="M2119" s="221"/>
      <c r="N2119" s="243"/>
      <c r="O2119" s="221"/>
      <c r="P2119" s="221"/>
      <c r="Q2119" s="221"/>
      <c r="R2119" s="221"/>
      <c r="S2119" s="221"/>
      <c r="T2119" s="221"/>
      <c r="U2119" s="221"/>
      <c r="V2119" s="221"/>
      <c r="W2119" s="221"/>
      <c r="X2119" s="221"/>
      <c r="Y2119" s="221"/>
      <c r="Z2119" s="221"/>
      <c r="AA2119" s="221"/>
      <c r="AB2119" s="237"/>
      <c r="AC2119" s="221"/>
      <c r="AD2119" s="221"/>
      <c r="AE2119" s="221"/>
      <c r="AF2119" s="221"/>
      <c r="AG2119" s="221"/>
      <c r="AH2119" s="221"/>
      <c r="AI2119" s="221"/>
      <c r="AN2119" s="221"/>
      <c r="AP2119" s="218"/>
    </row>
    <row r="2120" spans="1:42">
      <c r="A2120" s="221"/>
      <c r="B2120" s="221"/>
      <c r="C2120" s="221"/>
      <c r="D2120" s="221"/>
      <c r="E2120" s="221"/>
      <c r="F2120" s="221"/>
      <c r="G2120" s="221"/>
      <c r="H2120" s="221"/>
      <c r="I2120" s="221"/>
      <c r="J2120" s="221"/>
      <c r="K2120" s="221"/>
      <c r="L2120" s="221"/>
      <c r="M2120" s="221"/>
      <c r="N2120" s="243"/>
      <c r="O2120" s="221"/>
      <c r="P2120" s="221"/>
      <c r="Q2120" s="221"/>
      <c r="R2120" s="221"/>
      <c r="S2120" s="221"/>
      <c r="T2120" s="221"/>
      <c r="U2120" s="221"/>
      <c r="V2120" s="221"/>
      <c r="W2120" s="221"/>
      <c r="X2120" s="221"/>
      <c r="Y2120" s="221"/>
      <c r="Z2120" s="221"/>
      <c r="AA2120" s="221"/>
      <c r="AB2120" s="237"/>
      <c r="AC2120" s="221"/>
      <c r="AD2120" s="221"/>
      <c r="AE2120" s="221"/>
      <c r="AF2120" s="221"/>
      <c r="AG2120" s="221"/>
      <c r="AH2120" s="221"/>
      <c r="AI2120" s="221"/>
      <c r="AN2120" s="221"/>
      <c r="AP2120" s="218"/>
    </row>
    <row r="2121" spans="1:42">
      <c r="A2121" s="221"/>
      <c r="B2121" s="221"/>
      <c r="C2121" s="221"/>
      <c r="D2121" s="221"/>
      <c r="E2121" s="221"/>
      <c r="F2121" s="221"/>
      <c r="G2121" s="221"/>
      <c r="H2121" s="221"/>
      <c r="I2121" s="221"/>
      <c r="J2121" s="221"/>
      <c r="K2121" s="221"/>
      <c r="L2121" s="221"/>
      <c r="M2121" s="221"/>
      <c r="N2121" s="243"/>
      <c r="O2121" s="221"/>
      <c r="P2121" s="221"/>
      <c r="Q2121" s="221"/>
      <c r="R2121" s="221"/>
      <c r="S2121" s="221"/>
      <c r="T2121" s="221"/>
      <c r="U2121" s="221"/>
      <c r="V2121" s="221"/>
      <c r="W2121" s="221"/>
      <c r="X2121" s="221"/>
      <c r="Y2121" s="221"/>
      <c r="Z2121" s="221"/>
      <c r="AA2121" s="221"/>
      <c r="AB2121" s="237"/>
      <c r="AC2121" s="221"/>
      <c r="AD2121" s="221"/>
      <c r="AE2121" s="221"/>
      <c r="AF2121" s="221"/>
      <c r="AG2121" s="221"/>
      <c r="AH2121" s="221"/>
      <c r="AI2121" s="221"/>
      <c r="AN2121" s="221"/>
      <c r="AP2121" s="218"/>
    </row>
    <row r="2122" spans="1:42">
      <c r="A2122" s="221"/>
      <c r="B2122" s="221"/>
      <c r="C2122" s="221"/>
      <c r="D2122" s="221"/>
      <c r="E2122" s="221"/>
      <c r="F2122" s="221"/>
      <c r="G2122" s="221"/>
      <c r="H2122" s="221"/>
      <c r="I2122" s="221"/>
      <c r="J2122" s="221"/>
      <c r="K2122" s="221"/>
      <c r="L2122" s="221"/>
      <c r="M2122" s="221"/>
      <c r="N2122" s="243"/>
      <c r="O2122" s="221"/>
      <c r="P2122" s="221"/>
      <c r="Q2122" s="221"/>
      <c r="R2122" s="221"/>
      <c r="S2122" s="221"/>
      <c r="T2122" s="221"/>
      <c r="U2122" s="221"/>
      <c r="V2122" s="221"/>
      <c r="W2122" s="221"/>
      <c r="X2122" s="221"/>
      <c r="Y2122" s="221"/>
      <c r="Z2122" s="221"/>
      <c r="AA2122" s="221"/>
      <c r="AB2122" s="237"/>
      <c r="AC2122" s="221"/>
      <c r="AD2122" s="221"/>
      <c r="AE2122" s="221"/>
      <c r="AF2122" s="221"/>
      <c r="AG2122" s="221"/>
      <c r="AH2122" s="221"/>
      <c r="AI2122" s="221"/>
      <c r="AN2122" s="221"/>
      <c r="AP2122" s="218"/>
    </row>
    <row r="2123" spans="1:42">
      <c r="A2123" s="221"/>
      <c r="B2123" s="221"/>
      <c r="C2123" s="221"/>
      <c r="D2123" s="221"/>
      <c r="E2123" s="221"/>
      <c r="F2123" s="221"/>
      <c r="G2123" s="221"/>
      <c r="H2123" s="221"/>
      <c r="I2123" s="221"/>
      <c r="J2123" s="221"/>
      <c r="K2123" s="221"/>
      <c r="L2123" s="221"/>
      <c r="M2123" s="221"/>
      <c r="N2123" s="243"/>
      <c r="O2123" s="221"/>
      <c r="P2123" s="221"/>
      <c r="Q2123" s="221"/>
      <c r="R2123" s="221"/>
      <c r="S2123" s="221"/>
      <c r="T2123" s="221"/>
      <c r="U2123" s="221"/>
      <c r="V2123" s="221"/>
      <c r="W2123" s="221"/>
      <c r="X2123" s="221"/>
      <c r="Y2123" s="221"/>
      <c r="Z2123" s="221"/>
      <c r="AA2123" s="221"/>
      <c r="AB2123" s="237"/>
      <c r="AC2123" s="221"/>
      <c r="AD2123" s="221"/>
      <c r="AE2123" s="221"/>
      <c r="AF2123" s="221"/>
      <c r="AG2123" s="221"/>
      <c r="AH2123" s="221"/>
      <c r="AI2123" s="221"/>
      <c r="AN2123" s="221"/>
      <c r="AP2123" s="218"/>
    </row>
    <row r="2124" spans="1:42">
      <c r="A2124" s="221"/>
      <c r="B2124" s="221"/>
      <c r="C2124" s="221"/>
      <c r="D2124" s="221"/>
      <c r="E2124" s="221"/>
      <c r="F2124" s="221"/>
      <c r="G2124" s="221"/>
      <c r="H2124" s="221"/>
      <c r="I2124" s="221"/>
      <c r="J2124" s="221"/>
      <c r="K2124" s="221"/>
      <c r="L2124" s="221"/>
      <c r="M2124" s="221"/>
      <c r="N2124" s="243"/>
      <c r="O2124" s="221"/>
      <c r="P2124" s="221"/>
      <c r="Q2124" s="221"/>
      <c r="R2124" s="221"/>
      <c r="S2124" s="221"/>
      <c r="T2124" s="221"/>
      <c r="U2124" s="221"/>
      <c r="V2124" s="221"/>
      <c r="W2124" s="221"/>
      <c r="X2124" s="221"/>
      <c r="Y2124" s="221"/>
      <c r="Z2124" s="221"/>
      <c r="AA2124" s="221"/>
      <c r="AB2124" s="237"/>
      <c r="AC2124" s="221"/>
      <c r="AD2124" s="221"/>
      <c r="AE2124" s="221"/>
      <c r="AF2124" s="221"/>
      <c r="AG2124" s="221"/>
      <c r="AH2124" s="221"/>
      <c r="AI2124" s="221"/>
      <c r="AN2124" s="221"/>
      <c r="AP2124" s="218"/>
    </row>
    <row r="2125" spans="1:42">
      <c r="A2125" s="221"/>
      <c r="B2125" s="221"/>
      <c r="C2125" s="221"/>
      <c r="D2125" s="221"/>
      <c r="E2125" s="221"/>
      <c r="F2125" s="221"/>
      <c r="G2125" s="221"/>
      <c r="H2125" s="221"/>
      <c r="I2125" s="221"/>
      <c r="J2125" s="221"/>
      <c r="K2125" s="221"/>
      <c r="L2125" s="221"/>
      <c r="M2125" s="221"/>
      <c r="N2125" s="243"/>
      <c r="O2125" s="221"/>
      <c r="P2125" s="221"/>
      <c r="Q2125" s="221"/>
      <c r="R2125" s="221"/>
      <c r="S2125" s="221"/>
      <c r="T2125" s="221"/>
      <c r="U2125" s="221"/>
      <c r="V2125" s="221"/>
      <c r="W2125" s="221"/>
      <c r="X2125" s="221"/>
      <c r="Y2125" s="221"/>
      <c r="Z2125" s="221"/>
      <c r="AA2125" s="221"/>
      <c r="AB2125" s="237"/>
      <c r="AC2125" s="221"/>
      <c r="AD2125" s="221"/>
      <c r="AE2125" s="221"/>
      <c r="AF2125" s="221"/>
      <c r="AG2125" s="221"/>
      <c r="AH2125" s="221"/>
      <c r="AI2125" s="221"/>
      <c r="AN2125" s="221"/>
      <c r="AP2125" s="218"/>
    </row>
    <row r="2126" spans="1:42">
      <c r="A2126" s="221"/>
      <c r="B2126" s="221"/>
      <c r="C2126" s="221"/>
      <c r="D2126" s="221"/>
      <c r="E2126" s="221"/>
      <c r="F2126" s="221"/>
      <c r="G2126" s="221"/>
      <c r="H2126" s="221"/>
      <c r="I2126" s="221"/>
      <c r="J2126" s="221"/>
      <c r="K2126" s="221"/>
      <c r="L2126" s="221"/>
      <c r="M2126" s="221"/>
      <c r="N2126" s="243"/>
      <c r="O2126" s="221"/>
      <c r="P2126" s="221"/>
      <c r="Q2126" s="221"/>
      <c r="R2126" s="221"/>
      <c r="S2126" s="221"/>
      <c r="T2126" s="221"/>
      <c r="U2126" s="221"/>
      <c r="V2126" s="221"/>
      <c r="W2126" s="221"/>
      <c r="X2126" s="221"/>
      <c r="Y2126" s="221"/>
      <c r="Z2126" s="221"/>
      <c r="AA2126" s="221"/>
      <c r="AB2126" s="237"/>
      <c r="AC2126" s="221"/>
      <c r="AD2126" s="221"/>
      <c r="AE2126" s="221"/>
      <c r="AF2126" s="221"/>
      <c r="AG2126" s="221"/>
      <c r="AH2126" s="221"/>
      <c r="AI2126" s="221"/>
      <c r="AN2126" s="221"/>
      <c r="AP2126" s="218"/>
    </row>
    <row r="2127" spans="1:42">
      <c r="A2127" s="221"/>
      <c r="B2127" s="221"/>
      <c r="C2127" s="221"/>
      <c r="D2127" s="221"/>
      <c r="E2127" s="221"/>
      <c r="F2127" s="221"/>
      <c r="G2127" s="221"/>
      <c r="H2127" s="221"/>
      <c r="I2127" s="221"/>
      <c r="J2127" s="221"/>
      <c r="K2127" s="221"/>
      <c r="L2127" s="221"/>
      <c r="M2127" s="221"/>
      <c r="N2127" s="243"/>
      <c r="O2127" s="221"/>
      <c r="P2127" s="221"/>
      <c r="Q2127" s="221"/>
      <c r="R2127" s="221"/>
      <c r="S2127" s="221"/>
      <c r="T2127" s="221"/>
      <c r="U2127" s="221"/>
      <c r="V2127" s="221"/>
      <c r="W2127" s="221"/>
      <c r="X2127" s="221"/>
      <c r="Y2127" s="221"/>
      <c r="Z2127" s="221"/>
      <c r="AA2127" s="221"/>
      <c r="AB2127" s="237"/>
      <c r="AC2127" s="221"/>
      <c r="AD2127" s="221"/>
      <c r="AE2127" s="221"/>
      <c r="AF2127" s="221"/>
      <c r="AG2127" s="221"/>
      <c r="AH2127" s="221"/>
      <c r="AI2127" s="221"/>
      <c r="AN2127" s="221"/>
      <c r="AP2127" s="218"/>
    </row>
    <row r="2128" spans="1:42">
      <c r="A2128" s="221"/>
      <c r="B2128" s="221"/>
      <c r="C2128" s="221"/>
      <c r="D2128" s="221"/>
      <c r="E2128" s="221"/>
      <c r="F2128" s="221"/>
      <c r="G2128" s="221"/>
      <c r="H2128" s="221"/>
      <c r="I2128" s="221"/>
      <c r="J2128" s="221"/>
      <c r="K2128" s="221"/>
      <c r="L2128" s="221"/>
      <c r="M2128" s="221"/>
      <c r="N2128" s="243"/>
      <c r="O2128" s="221"/>
      <c r="P2128" s="221"/>
      <c r="Q2128" s="221"/>
      <c r="R2128" s="221"/>
      <c r="S2128" s="221"/>
      <c r="T2128" s="221"/>
      <c r="U2128" s="221"/>
      <c r="V2128" s="221"/>
      <c r="W2128" s="221"/>
      <c r="X2128" s="221"/>
      <c r="Y2128" s="221"/>
      <c r="Z2128" s="221"/>
      <c r="AA2128" s="221"/>
      <c r="AB2128" s="237"/>
      <c r="AC2128" s="221"/>
      <c r="AD2128" s="221"/>
      <c r="AE2128" s="221"/>
      <c r="AF2128" s="221"/>
      <c r="AG2128" s="221"/>
      <c r="AH2128" s="221"/>
      <c r="AI2128" s="221"/>
      <c r="AN2128" s="221"/>
      <c r="AP2128" s="218"/>
    </row>
    <row r="2129" spans="1:42">
      <c r="A2129" s="221"/>
      <c r="B2129" s="221"/>
      <c r="C2129" s="221"/>
      <c r="D2129" s="221"/>
      <c r="E2129" s="221"/>
      <c r="F2129" s="221"/>
      <c r="G2129" s="221"/>
      <c r="H2129" s="221"/>
      <c r="I2129" s="221"/>
      <c r="J2129" s="221"/>
      <c r="K2129" s="221"/>
      <c r="L2129" s="221"/>
      <c r="M2129" s="221"/>
      <c r="N2129" s="243"/>
      <c r="O2129" s="221"/>
      <c r="P2129" s="221"/>
      <c r="Q2129" s="221"/>
      <c r="R2129" s="221"/>
      <c r="S2129" s="221"/>
      <c r="T2129" s="221"/>
      <c r="U2129" s="221"/>
      <c r="V2129" s="221"/>
      <c r="W2129" s="221"/>
      <c r="X2129" s="221"/>
      <c r="Y2129" s="221"/>
      <c r="Z2129" s="221"/>
      <c r="AA2129" s="221"/>
      <c r="AB2129" s="237"/>
      <c r="AC2129" s="221"/>
      <c r="AD2129" s="221"/>
      <c r="AE2129" s="221"/>
      <c r="AF2129" s="221"/>
      <c r="AG2129" s="221"/>
      <c r="AH2129" s="221"/>
      <c r="AI2129" s="221"/>
      <c r="AN2129" s="221"/>
      <c r="AP2129" s="218"/>
    </row>
    <row r="2130" spans="1:42">
      <c r="A2130" s="221"/>
      <c r="B2130" s="221"/>
      <c r="C2130" s="221"/>
      <c r="D2130" s="221"/>
      <c r="E2130" s="221"/>
      <c r="F2130" s="221"/>
      <c r="G2130" s="221"/>
      <c r="H2130" s="221"/>
      <c r="I2130" s="221"/>
      <c r="J2130" s="221"/>
      <c r="K2130" s="221"/>
      <c r="L2130" s="221"/>
      <c r="M2130" s="221"/>
      <c r="N2130" s="243"/>
      <c r="O2130" s="221"/>
      <c r="P2130" s="221"/>
      <c r="Q2130" s="221"/>
      <c r="R2130" s="221"/>
      <c r="S2130" s="221"/>
      <c r="T2130" s="221"/>
      <c r="U2130" s="221"/>
      <c r="V2130" s="221"/>
      <c r="W2130" s="221"/>
      <c r="X2130" s="221"/>
      <c r="Y2130" s="221"/>
      <c r="Z2130" s="221"/>
      <c r="AA2130" s="221"/>
      <c r="AB2130" s="237"/>
      <c r="AC2130" s="221"/>
      <c r="AD2130" s="221"/>
      <c r="AE2130" s="221"/>
      <c r="AF2130" s="221"/>
      <c r="AG2130" s="221"/>
      <c r="AH2130" s="221"/>
      <c r="AI2130" s="221"/>
      <c r="AN2130" s="221"/>
      <c r="AP2130" s="218"/>
    </row>
    <row r="2131" spans="1:42">
      <c r="A2131" s="221"/>
      <c r="B2131" s="221"/>
      <c r="C2131" s="221"/>
      <c r="D2131" s="221"/>
      <c r="E2131" s="221"/>
      <c r="F2131" s="221"/>
      <c r="G2131" s="221"/>
      <c r="H2131" s="221"/>
      <c r="I2131" s="221"/>
      <c r="J2131" s="221"/>
      <c r="K2131" s="221"/>
      <c r="L2131" s="221"/>
      <c r="M2131" s="221"/>
      <c r="N2131" s="243"/>
      <c r="O2131" s="221"/>
      <c r="P2131" s="221"/>
      <c r="Q2131" s="221"/>
      <c r="R2131" s="221"/>
      <c r="S2131" s="221"/>
      <c r="T2131" s="221"/>
      <c r="U2131" s="221"/>
      <c r="V2131" s="221"/>
      <c r="W2131" s="221"/>
      <c r="X2131" s="221"/>
      <c r="Y2131" s="221"/>
      <c r="Z2131" s="221"/>
      <c r="AA2131" s="221"/>
      <c r="AB2131" s="237"/>
      <c r="AC2131" s="221"/>
      <c r="AD2131" s="221"/>
      <c r="AE2131" s="221"/>
      <c r="AF2131" s="221"/>
      <c r="AG2131" s="221"/>
      <c r="AH2131" s="221"/>
      <c r="AI2131" s="221"/>
      <c r="AN2131" s="221"/>
      <c r="AP2131" s="218"/>
    </row>
    <row r="2132" spans="1:42">
      <c r="A2132" s="221"/>
      <c r="B2132" s="221"/>
      <c r="C2132" s="221"/>
      <c r="D2132" s="221"/>
      <c r="E2132" s="221"/>
      <c r="F2132" s="221"/>
      <c r="G2132" s="221"/>
      <c r="H2132" s="221"/>
      <c r="I2132" s="221"/>
      <c r="J2132" s="221"/>
      <c r="K2132" s="221"/>
      <c r="L2132" s="221"/>
      <c r="M2132" s="221"/>
      <c r="N2132" s="243"/>
      <c r="O2132" s="221"/>
      <c r="P2132" s="221"/>
      <c r="Q2132" s="221"/>
      <c r="R2132" s="221"/>
      <c r="S2132" s="221"/>
      <c r="T2132" s="221"/>
      <c r="U2132" s="221"/>
      <c r="V2132" s="221"/>
      <c r="W2132" s="221"/>
      <c r="X2132" s="221"/>
      <c r="Y2132" s="221"/>
      <c r="Z2132" s="221"/>
      <c r="AA2132" s="221"/>
      <c r="AB2132" s="237"/>
      <c r="AC2132" s="221"/>
      <c r="AD2132" s="221"/>
      <c r="AE2132" s="221"/>
      <c r="AF2132" s="221"/>
      <c r="AG2132" s="221"/>
      <c r="AH2132" s="221"/>
      <c r="AI2132" s="221"/>
      <c r="AN2132" s="221"/>
      <c r="AP2132" s="218"/>
    </row>
    <row r="2133" spans="1:42">
      <c r="A2133" s="221"/>
      <c r="B2133" s="221"/>
      <c r="C2133" s="221"/>
      <c r="D2133" s="221"/>
      <c r="E2133" s="221"/>
      <c r="F2133" s="221"/>
      <c r="G2133" s="221"/>
      <c r="H2133" s="221"/>
      <c r="I2133" s="221"/>
      <c r="J2133" s="221"/>
      <c r="K2133" s="221"/>
      <c r="L2133" s="221"/>
      <c r="M2133" s="221"/>
      <c r="N2133" s="243"/>
      <c r="O2133" s="221"/>
      <c r="P2133" s="221"/>
      <c r="Q2133" s="221"/>
      <c r="R2133" s="221"/>
      <c r="S2133" s="221"/>
      <c r="T2133" s="221"/>
      <c r="U2133" s="221"/>
      <c r="V2133" s="221"/>
      <c r="W2133" s="221"/>
      <c r="X2133" s="221"/>
      <c r="Y2133" s="221"/>
      <c r="Z2133" s="221"/>
      <c r="AA2133" s="221"/>
      <c r="AB2133" s="237"/>
      <c r="AC2133" s="221"/>
      <c r="AD2133" s="221"/>
      <c r="AE2133" s="221"/>
      <c r="AF2133" s="221"/>
      <c r="AG2133" s="221"/>
      <c r="AH2133" s="221"/>
      <c r="AI2133" s="221"/>
      <c r="AN2133" s="221"/>
      <c r="AP2133" s="218"/>
    </row>
    <row r="2134" spans="1:42">
      <c r="A2134" s="221"/>
      <c r="B2134" s="221"/>
      <c r="C2134" s="221"/>
      <c r="D2134" s="221"/>
      <c r="E2134" s="221"/>
      <c r="F2134" s="221"/>
      <c r="G2134" s="221"/>
      <c r="H2134" s="221"/>
      <c r="I2134" s="221"/>
      <c r="J2134" s="221"/>
      <c r="K2134" s="221"/>
      <c r="L2134" s="221"/>
      <c r="M2134" s="221"/>
      <c r="N2134" s="243"/>
      <c r="O2134" s="221"/>
      <c r="P2134" s="221"/>
      <c r="Q2134" s="221"/>
      <c r="R2134" s="221"/>
      <c r="S2134" s="221"/>
      <c r="T2134" s="221"/>
      <c r="U2134" s="221"/>
      <c r="V2134" s="221"/>
      <c r="W2134" s="221"/>
      <c r="X2134" s="221"/>
      <c r="Y2134" s="221"/>
      <c r="Z2134" s="221"/>
      <c r="AA2134" s="221"/>
      <c r="AB2134" s="237"/>
      <c r="AC2134" s="221"/>
      <c r="AD2134" s="221"/>
      <c r="AE2134" s="221"/>
      <c r="AF2134" s="221"/>
      <c r="AG2134" s="221"/>
      <c r="AH2134" s="221"/>
      <c r="AI2134" s="221"/>
      <c r="AN2134" s="221"/>
      <c r="AP2134" s="218"/>
    </row>
    <row r="2135" spans="1:42">
      <c r="A2135" s="221"/>
      <c r="B2135" s="221"/>
      <c r="C2135" s="221"/>
      <c r="D2135" s="221"/>
      <c r="E2135" s="221"/>
      <c r="F2135" s="221"/>
      <c r="G2135" s="221"/>
      <c r="H2135" s="221"/>
      <c r="I2135" s="221"/>
      <c r="J2135" s="221"/>
      <c r="K2135" s="221"/>
      <c r="L2135" s="221"/>
      <c r="M2135" s="221"/>
      <c r="N2135" s="243"/>
      <c r="O2135" s="221"/>
      <c r="P2135" s="221"/>
      <c r="Q2135" s="221"/>
      <c r="R2135" s="221"/>
      <c r="S2135" s="221"/>
      <c r="T2135" s="221"/>
      <c r="U2135" s="221"/>
      <c r="V2135" s="221"/>
      <c r="W2135" s="221"/>
      <c r="X2135" s="221"/>
      <c r="Y2135" s="221"/>
      <c r="Z2135" s="221"/>
      <c r="AA2135" s="221"/>
      <c r="AB2135" s="237"/>
      <c r="AC2135" s="221"/>
      <c r="AD2135" s="221"/>
      <c r="AE2135" s="221"/>
      <c r="AF2135" s="221"/>
      <c r="AG2135" s="221"/>
      <c r="AH2135" s="221"/>
      <c r="AI2135" s="221"/>
      <c r="AN2135" s="221"/>
      <c r="AP2135" s="218"/>
    </row>
    <row r="2136" spans="1:42">
      <c r="A2136" s="221"/>
      <c r="B2136" s="221"/>
      <c r="C2136" s="221"/>
      <c r="D2136" s="221"/>
      <c r="E2136" s="221"/>
      <c r="F2136" s="221"/>
      <c r="G2136" s="221"/>
      <c r="H2136" s="221"/>
      <c r="I2136" s="221"/>
      <c r="J2136" s="221"/>
      <c r="K2136" s="221"/>
      <c r="L2136" s="221"/>
      <c r="M2136" s="221"/>
      <c r="N2136" s="243"/>
      <c r="O2136" s="221"/>
      <c r="P2136" s="221"/>
      <c r="Q2136" s="221"/>
      <c r="R2136" s="221"/>
      <c r="S2136" s="221"/>
      <c r="T2136" s="221"/>
      <c r="U2136" s="221"/>
      <c r="V2136" s="221"/>
      <c r="W2136" s="221"/>
      <c r="X2136" s="221"/>
      <c r="Y2136" s="221"/>
      <c r="Z2136" s="221"/>
      <c r="AA2136" s="221"/>
      <c r="AB2136" s="237"/>
      <c r="AC2136" s="221"/>
      <c r="AD2136" s="221"/>
      <c r="AE2136" s="221"/>
      <c r="AF2136" s="221"/>
      <c r="AG2136" s="221"/>
      <c r="AH2136" s="221"/>
      <c r="AI2136" s="221"/>
      <c r="AN2136" s="221"/>
      <c r="AP2136" s="218"/>
    </row>
    <row r="2137" spans="1:42">
      <c r="A2137" s="221"/>
      <c r="B2137" s="221"/>
      <c r="C2137" s="221"/>
      <c r="D2137" s="221"/>
      <c r="E2137" s="221"/>
      <c r="F2137" s="221"/>
      <c r="G2137" s="221"/>
      <c r="H2137" s="221"/>
      <c r="I2137" s="221"/>
      <c r="J2137" s="221"/>
      <c r="K2137" s="221"/>
      <c r="L2137" s="221"/>
      <c r="M2137" s="221"/>
      <c r="N2137" s="243"/>
      <c r="O2137" s="221"/>
      <c r="P2137" s="221"/>
      <c r="Q2137" s="221"/>
      <c r="R2137" s="221"/>
      <c r="S2137" s="221"/>
      <c r="T2137" s="221"/>
      <c r="U2137" s="221"/>
      <c r="V2137" s="221"/>
      <c r="W2137" s="221"/>
      <c r="X2137" s="221"/>
      <c r="Y2137" s="221"/>
      <c r="Z2137" s="221"/>
      <c r="AA2137" s="221"/>
      <c r="AB2137" s="237"/>
      <c r="AC2137" s="221"/>
      <c r="AD2137" s="221"/>
      <c r="AE2137" s="221"/>
      <c r="AF2137" s="221"/>
      <c r="AG2137" s="221"/>
      <c r="AH2137" s="221"/>
      <c r="AI2137" s="221"/>
      <c r="AN2137" s="221"/>
      <c r="AP2137" s="218"/>
    </row>
    <row r="2138" spans="1:42">
      <c r="A2138" s="221"/>
      <c r="B2138" s="221"/>
      <c r="C2138" s="221"/>
      <c r="D2138" s="221"/>
      <c r="E2138" s="221"/>
      <c r="F2138" s="221"/>
      <c r="G2138" s="221"/>
      <c r="H2138" s="221"/>
      <c r="I2138" s="221"/>
      <c r="J2138" s="221"/>
      <c r="K2138" s="221"/>
      <c r="L2138" s="221"/>
      <c r="M2138" s="221"/>
      <c r="N2138" s="243"/>
      <c r="O2138" s="221"/>
      <c r="P2138" s="221"/>
      <c r="Q2138" s="221"/>
      <c r="R2138" s="221"/>
      <c r="S2138" s="221"/>
      <c r="T2138" s="221"/>
      <c r="U2138" s="221"/>
      <c r="V2138" s="221"/>
      <c r="W2138" s="221"/>
      <c r="X2138" s="221"/>
      <c r="Y2138" s="221"/>
      <c r="Z2138" s="221"/>
      <c r="AA2138" s="221"/>
      <c r="AB2138" s="237"/>
      <c r="AC2138" s="221"/>
      <c r="AD2138" s="221"/>
      <c r="AE2138" s="221"/>
      <c r="AF2138" s="221"/>
      <c r="AG2138" s="221"/>
      <c r="AH2138" s="221"/>
      <c r="AI2138" s="221"/>
      <c r="AN2138" s="221"/>
      <c r="AP2138" s="218"/>
    </row>
    <row r="2139" spans="1:42">
      <c r="A2139" s="221"/>
      <c r="B2139" s="221"/>
      <c r="C2139" s="221"/>
      <c r="D2139" s="221"/>
      <c r="E2139" s="221"/>
      <c r="F2139" s="221"/>
      <c r="G2139" s="221"/>
      <c r="H2139" s="221"/>
      <c r="I2139" s="221"/>
      <c r="J2139" s="221"/>
      <c r="K2139" s="221"/>
      <c r="L2139" s="221"/>
      <c r="M2139" s="221"/>
      <c r="N2139" s="243"/>
      <c r="O2139" s="221"/>
      <c r="P2139" s="221"/>
      <c r="Q2139" s="221"/>
      <c r="R2139" s="221"/>
      <c r="S2139" s="221"/>
      <c r="T2139" s="221"/>
      <c r="U2139" s="221"/>
      <c r="V2139" s="221"/>
      <c r="W2139" s="221"/>
      <c r="X2139" s="221"/>
      <c r="Y2139" s="221"/>
      <c r="Z2139" s="221"/>
      <c r="AA2139" s="221"/>
      <c r="AB2139" s="237"/>
      <c r="AC2139" s="221"/>
      <c r="AD2139" s="221"/>
      <c r="AE2139" s="221"/>
      <c r="AF2139" s="221"/>
      <c r="AG2139" s="221"/>
      <c r="AH2139" s="221"/>
      <c r="AI2139" s="221"/>
      <c r="AN2139" s="221"/>
      <c r="AP2139" s="218"/>
    </row>
    <row r="2140" spans="1:42">
      <c r="A2140" s="221"/>
      <c r="B2140" s="221"/>
      <c r="C2140" s="221"/>
      <c r="D2140" s="221"/>
      <c r="E2140" s="221"/>
      <c r="F2140" s="221"/>
      <c r="G2140" s="221"/>
      <c r="H2140" s="221"/>
      <c r="I2140" s="221"/>
      <c r="J2140" s="221"/>
      <c r="K2140" s="221"/>
      <c r="L2140" s="221"/>
      <c r="M2140" s="221"/>
      <c r="N2140" s="243"/>
      <c r="O2140" s="221"/>
      <c r="P2140" s="221"/>
      <c r="Q2140" s="221"/>
      <c r="R2140" s="221"/>
      <c r="S2140" s="221"/>
      <c r="T2140" s="221"/>
      <c r="U2140" s="221"/>
      <c r="V2140" s="221"/>
      <c r="W2140" s="221"/>
      <c r="X2140" s="221"/>
      <c r="Y2140" s="221"/>
      <c r="Z2140" s="221"/>
      <c r="AA2140" s="221"/>
      <c r="AB2140" s="237"/>
      <c r="AC2140" s="221"/>
      <c r="AD2140" s="221"/>
      <c r="AE2140" s="221"/>
      <c r="AF2140" s="221"/>
      <c r="AG2140" s="221"/>
      <c r="AH2140" s="221"/>
      <c r="AI2140" s="221"/>
      <c r="AN2140" s="221"/>
      <c r="AP2140" s="218"/>
    </row>
    <row r="2141" spans="1:42">
      <c r="A2141" s="221"/>
      <c r="B2141" s="221"/>
      <c r="C2141" s="221"/>
      <c r="D2141" s="221"/>
      <c r="E2141" s="221"/>
      <c r="F2141" s="221"/>
      <c r="G2141" s="221"/>
      <c r="H2141" s="221"/>
      <c r="I2141" s="221"/>
      <c r="J2141" s="221"/>
      <c r="K2141" s="221"/>
      <c r="L2141" s="221"/>
      <c r="M2141" s="221"/>
      <c r="N2141" s="243"/>
      <c r="O2141" s="221"/>
      <c r="P2141" s="221"/>
      <c r="Q2141" s="221"/>
      <c r="R2141" s="221"/>
      <c r="S2141" s="221"/>
      <c r="T2141" s="221"/>
      <c r="U2141" s="221"/>
      <c r="V2141" s="221"/>
      <c r="W2141" s="221"/>
      <c r="X2141" s="221"/>
      <c r="Y2141" s="221"/>
      <c r="Z2141" s="221"/>
      <c r="AA2141" s="221"/>
      <c r="AB2141" s="237"/>
      <c r="AC2141" s="221"/>
      <c r="AD2141" s="221"/>
      <c r="AE2141" s="221"/>
      <c r="AF2141" s="221"/>
      <c r="AG2141" s="221"/>
      <c r="AH2141" s="221"/>
      <c r="AI2141" s="221"/>
      <c r="AN2141" s="221"/>
      <c r="AP2141" s="218"/>
    </row>
    <row r="2142" spans="1:42">
      <c r="A2142" s="221"/>
      <c r="B2142" s="221"/>
      <c r="C2142" s="221"/>
      <c r="D2142" s="221"/>
      <c r="E2142" s="221"/>
      <c r="F2142" s="221"/>
      <c r="G2142" s="221"/>
      <c r="H2142" s="221"/>
      <c r="I2142" s="221"/>
      <c r="J2142" s="221"/>
      <c r="K2142" s="221"/>
      <c r="L2142" s="221"/>
      <c r="M2142" s="221"/>
      <c r="N2142" s="243"/>
      <c r="O2142" s="221"/>
      <c r="P2142" s="221"/>
      <c r="Q2142" s="221"/>
      <c r="R2142" s="221"/>
      <c r="S2142" s="221"/>
      <c r="T2142" s="221"/>
      <c r="U2142" s="221"/>
      <c r="V2142" s="221"/>
      <c r="W2142" s="221"/>
      <c r="X2142" s="221"/>
      <c r="Y2142" s="221"/>
      <c r="Z2142" s="221"/>
      <c r="AA2142" s="221"/>
      <c r="AB2142" s="237"/>
      <c r="AC2142" s="221"/>
      <c r="AD2142" s="221"/>
      <c r="AE2142" s="221"/>
      <c r="AF2142" s="221"/>
      <c r="AG2142" s="221"/>
      <c r="AH2142" s="221"/>
      <c r="AI2142" s="221"/>
      <c r="AN2142" s="221"/>
      <c r="AP2142" s="218"/>
    </row>
    <row r="2143" spans="1:42">
      <c r="A2143" s="221"/>
      <c r="B2143" s="221"/>
      <c r="C2143" s="221"/>
      <c r="D2143" s="221"/>
      <c r="E2143" s="221"/>
      <c r="F2143" s="221"/>
      <c r="G2143" s="221"/>
      <c r="H2143" s="221"/>
      <c r="I2143" s="221"/>
      <c r="J2143" s="221"/>
      <c r="K2143" s="221"/>
      <c r="L2143" s="221"/>
      <c r="M2143" s="221"/>
      <c r="N2143" s="243"/>
      <c r="O2143" s="221"/>
      <c r="P2143" s="221"/>
      <c r="Q2143" s="221"/>
      <c r="R2143" s="221"/>
      <c r="S2143" s="221"/>
      <c r="T2143" s="221"/>
      <c r="U2143" s="221"/>
      <c r="V2143" s="221"/>
      <c r="W2143" s="221"/>
      <c r="X2143" s="221"/>
      <c r="Y2143" s="221"/>
      <c r="Z2143" s="221"/>
      <c r="AA2143" s="221"/>
      <c r="AB2143" s="237"/>
      <c r="AC2143" s="221"/>
      <c r="AD2143" s="221"/>
      <c r="AE2143" s="221"/>
      <c r="AF2143" s="221"/>
      <c r="AG2143" s="221"/>
      <c r="AH2143" s="221"/>
      <c r="AI2143" s="221"/>
      <c r="AN2143" s="221"/>
      <c r="AP2143" s="218"/>
    </row>
    <row r="2144" spans="1:42">
      <c r="A2144" s="221"/>
      <c r="B2144" s="221"/>
      <c r="C2144" s="221"/>
      <c r="D2144" s="221"/>
      <c r="E2144" s="221"/>
      <c r="F2144" s="221"/>
      <c r="G2144" s="221"/>
      <c r="H2144" s="221"/>
      <c r="I2144" s="221"/>
      <c r="J2144" s="221"/>
      <c r="K2144" s="221"/>
      <c r="L2144" s="221"/>
      <c r="M2144" s="221"/>
      <c r="N2144" s="243"/>
      <c r="O2144" s="221"/>
      <c r="P2144" s="221"/>
      <c r="Q2144" s="221"/>
      <c r="R2144" s="221"/>
      <c r="S2144" s="221"/>
      <c r="T2144" s="221"/>
      <c r="U2144" s="221"/>
      <c r="V2144" s="221"/>
      <c r="W2144" s="221"/>
      <c r="X2144" s="221"/>
      <c r="Y2144" s="221"/>
      <c r="Z2144" s="221"/>
      <c r="AA2144" s="221"/>
      <c r="AB2144" s="237"/>
      <c r="AC2144" s="221"/>
      <c r="AD2144" s="221"/>
      <c r="AE2144" s="221"/>
      <c r="AF2144" s="221"/>
      <c r="AG2144" s="221"/>
      <c r="AH2144" s="221"/>
      <c r="AI2144" s="221"/>
      <c r="AN2144" s="221"/>
      <c r="AP2144" s="218"/>
    </row>
    <row r="2145" spans="1:42">
      <c r="A2145" s="221"/>
      <c r="B2145" s="221"/>
      <c r="C2145" s="221"/>
      <c r="D2145" s="221"/>
      <c r="E2145" s="221"/>
      <c r="F2145" s="221"/>
      <c r="G2145" s="221"/>
      <c r="H2145" s="221"/>
      <c r="I2145" s="221"/>
      <c r="J2145" s="221"/>
      <c r="K2145" s="221"/>
      <c r="L2145" s="221"/>
      <c r="M2145" s="221"/>
      <c r="N2145" s="243"/>
      <c r="O2145" s="221"/>
      <c r="P2145" s="221"/>
      <c r="Q2145" s="221"/>
      <c r="R2145" s="221"/>
      <c r="S2145" s="221"/>
      <c r="T2145" s="221"/>
      <c r="U2145" s="221"/>
      <c r="V2145" s="221"/>
      <c r="W2145" s="221"/>
      <c r="X2145" s="221"/>
      <c r="Y2145" s="221"/>
      <c r="Z2145" s="221"/>
      <c r="AA2145" s="221"/>
      <c r="AB2145" s="237"/>
      <c r="AC2145" s="221"/>
      <c r="AD2145" s="221"/>
      <c r="AE2145" s="221"/>
      <c r="AF2145" s="221"/>
      <c r="AG2145" s="221"/>
      <c r="AH2145" s="221"/>
      <c r="AI2145" s="221"/>
      <c r="AN2145" s="221"/>
      <c r="AP2145" s="218"/>
    </row>
    <row r="2146" spans="1:42">
      <c r="A2146" s="221"/>
      <c r="B2146" s="221"/>
      <c r="C2146" s="221"/>
      <c r="D2146" s="221"/>
      <c r="E2146" s="221"/>
      <c r="F2146" s="221"/>
      <c r="G2146" s="221"/>
      <c r="H2146" s="221"/>
      <c r="I2146" s="221"/>
      <c r="J2146" s="221"/>
      <c r="K2146" s="221"/>
      <c r="L2146" s="221"/>
      <c r="M2146" s="221"/>
      <c r="N2146" s="243"/>
      <c r="O2146" s="221"/>
      <c r="P2146" s="221"/>
      <c r="Q2146" s="221"/>
      <c r="R2146" s="221"/>
      <c r="S2146" s="221"/>
      <c r="T2146" s="221"/>
      <c r="U2146" s="221"/>
      <c r="V2146" s="221"/>
      <c r="W2146" s="221"/>
      <c r="X2146" s="221"/>
      <c r="Y2146" s="221"/>
      <c r="Z2146" s="221"/>
      <c r="AA2146" s="221"/>
      <c r="AB2146" s="237"/>
      <c r="AC2146" s="221"/>
      <c r="AD2146" s="221"/>
      <c r="AE2146" s="221"/>
      <c r="AF2146" s="221"/>
      <c r="AG2146" s="221"/>
      <c r="AH2146" s="221"/>
      <c r="AI2146" s="221"/>
      <c r="AN2146" s="221"/>
      <c r="AP2146" s="218"/>
    </row>
    <row r="2147" spans="1:42">
      <c r="A2147" s="221"/>
      <c r="B2147" s="221"/>
      <c r="C2147" s="221"/>
      <c r="D2147" s="221"/>
      <c r="E2147" s="221"/>
      <c r="F2147" s="221"/>
      <c r="G2147" s="221"/>
      <c r="H2147" s="221"/>
      <c r="I2147" s="221"/>
      <c r="J2147" s="221"/>
      <c r="K2147" s="221"/>
      <c r="L2147" s="221"/>
      <c r="M2147" s="221"/>
      <c r="N2147" s="243"/>
      <c r="O2147" s="221"/>
      <c r="P2147" s="221"/>
      <c r="Q2147" s="221"/>
      <c r="R2147" s="221"/>
      <c r="S2147" s="221"/>
      <c r="T2147" s="221"/>
      <c r="U2147" s="221"/>
      <c r="V2147" s="221"/>
      <c r="W2147" s="221"/>
      <c r="X2147" s="221"/>
      <c r="Y2147" s="221"/>
      <c r="Z2147" s="221"/>
      <c r="AA2147" s="221"/>
      <c r="AB2147" s="237"/>
      <c r="AC2147" s="221"/>
      <c r="AD2147" s="221"/>
      <c r="AE2147" s="221"/>
      <c r="AF2147" s="221"/>
      <c r="AG2147" s="221"/>
      <c r="AH2147" s="221"/>
      <c r="AI2147" s="221"/>
      <c r="AN2147" s="221"/>
      <c r="AP2147" s="218"/>
    </row>
    <row r="2148" spans="1:42">
      <c r="A2148" s="221"/>
      <c r="B2148" s="221"/>
      <c r="C2148" s="221"/>
      <c r="D2148" s="221"/>
      <c r="E2148" s="221"/>
      <c r="F2148" s="221"/>
      <c r="G2148" s="221"/>
      <c r="H2148" s="221"/>
      <c r="I2148" s="221"/>
      <c r="J2148" s="221"/>
      <c r="K2148" s="221"/>
      <c r="L2148" s="221"/>
      <c r="M2148" s="221"/>
      <c r="N2148" s="243"/>
      <c r="O2148" s="221"/>
      <c r="P2148" s="221"/>
      <c r="Q2148" s="221"/>
      <c r="R2148" s="221"/>
      <c r="S2148" s="221"/>
      <c r="T2148" s="221"/>
      <c r="U2148" s="221"/>
      <c r="V2148" s="221"/>
      <c r="W2148" s="221"/>
      <c r="X2148" s="221"/>
      <c r="Y2148" s="221"/>
      <c r="Z2148" s="221"/>
      <c r="AA2148" s="221"/>
      <c r="AB2148" s="237"/>
      <c r="AC2148" s="221"/>
      <c r="AD2148" s="221"/>
      <c r="AE2148" s="221"/>
      <c r="AF2148" s="221"/>
      <c r="AG2148" s="221"/>
      <c r="AH2148" s="221"/>
      <c r="AI2148" s="221"/>
      <c r="AN2148" s="221"/>
      <c r="AP2148" s="218"/>
    </row>
    <row r="2149" spans="1:42">
      <c r="A2149" s="221"/>
      <c r="B2149" s="221"/>
      <c r="C2149" s="221"/>
      <c r="D2149" s="221"/>
      <c r="E2149" s="221"/>
      <c r="F2149" s="221"/>
      <c r="G2149" s="221"/>
      <c r="H2149" s="221"/>
      <c r="I2149" s="221"/>
      <c r="J2149" s="221"/>
      <c r="K2149" s="221"/>
      <c r="L2149" s="221"/>
      <c r="M2149" s="221"/>
      <c r="N2149" s="243"/>
      <c r="O2149" s="221"/>
      <c r="P2149" s="221"/>
      <c r="Q2149" s="221"/>
      <c r="R2149" s="221"/>
      <c r="S2149" s="221"/>
      <c r="T2149" s="221"/>
      <c r="U2149" s="221"/>
      <c r="V2149" s="221"/>
      <c r="W2149" s="221"/>
      <c r="X2149" s="221"/>
      <c r="Y2149" s="221"/>
      <c r="Z2149" s="221"/>
      <c r="AA2149" s="221"/>
      <c r="AB2149" s="237"/>
      <c r="AC2149" s="221"/>
      <c r="AD2149" s="221"/>
      <c r="AE2149" s="221"/>
      <c r="AF2149" s="221"/>
      <c r="AG2149" s="221"/>
      <c r="AH2149" s="221"/>
      <c r="AI2149" s="221"/>
      <c r="AN2149" s="221"/>
      <c r="AP2149" s="218"/>
    </row>
    <row r="2150" spans="1:42">
      <c r="A2150" s="221"/>
      <c r="B2150" s="221"/>
      <c r="C2150" s="221"/>
      <c r="D2150" s="221"/>
      <c r="E2150" s="221"/>
      <c r="F2150" s="221"/>
      <c r="G2150" s="221"/>
      <c r="H2150" s="221"/>
      <c r="I2150" s="221"/>
      <c r="J2150" s="221"/>
      <c r="K2150" s="221"/>
      <c r="L2150" s="221"/>
      <c r="M2150" s="221"/>
      <c r="N2150" s="243"/>
      <c r="O2150" s="221"/>
      <c r="P2150" s="221"/>
      <c r="Q2150" s="221"/>
      <c r="R2150" s="221"/>
      <c r="S2150" s="221"/>
      <c r="T2150" s="221"/>
      <c r="U2150" s="221"/>
      <c r="V2150" s="221"/>
      <c r="W2150" s="221"/>
      <c r="X2150" s="221"/>
      <c r="Y2150" s="221"/>
      <c r="Z2150" s="221"/>
      <c r="AA2150" s="221"/>
      <c r="AB2150" s="237"/>
      <c r="AC2150" s="221"/>
      <c r="AD2150" s="221"/>
      <c r="AE2150" s="221"/>
      <c r="AF2150" s="221"/>
      <c r="AG2150" s="221"/>
      <c r="AH2150" s="221"/>
      <c r="AI2150" s="221"/>
      <c r="AN2150" s="221"/>
      <c r="AP2150" s="218"/>
    </row>
    <row r="2151" spans="1:42">
      <c r="A2151" s="221"/>
      <c r="B2151" s="221"/>
      <c r="C2151" s="221"/>
      <c r="D2151" s="221"/>
      <c r="E2151" s="221"/>
      <c r="F2151" s="221"/>
      <c r="G2151" s="221"/>
      <c r="H2151" s="221"/>
      <c r="I2151" s="221"/>
      <c r="J2151" s="221"/>
      <c r="K2151" s="221"/>
      <c r="L2151" s="221"/>
      <c r="M2151" s="221"/>
      <c r="N2151" s="243"/>
      <c r="O2151" s="221"/>
      <c r="P2151" s="221"/>
      <c r="Q2151" s="221"/>
      <c r="R2151" s="221"/>
      <c r="S2151" s="221"/>
      <c r="T2151" s="221"/>
      <c r="U2151" s="221"/>
      <c r="V2151" s="221"/>
      <c r="W2151" s="221"/>
      <c r="X2151" s="221"/>
      <c r="Y2151" s="221"/>
      <c r="Z2151" s="221"/>
      <c r="AA2151" s="221"/>
      <c r="AB2151" s="237"/>
      <c r="AC2151" s="221"/>
      <c r="AD2151" s="221"/>
      <c r="AE2151" s="221"/>
      <c r="AF2151" s="221"/>
      <c r="AG2151" s="221"/>
      <c r="AH2151" s="221"/>
      <c r="AI2151" s="221"/>
      <c r="AN2151" s="221"/>
      <c r="AP2151" s="218"/>
    </row>
    <row r="2152" spans="1:42">
      <c r="A2152" s="221"/>
      <c r="B2152" s="221"/>
      <c r="C2152" s="221"/>
      <c r="D2152" s="221"/>
      <c r="E2152" s="221"/>
      <c r="F2152" s="221"/>
      <c r="G2152" s="221"/>
      <c r="H2152" s="221"/>
      <c r="I2152" s="221"/>
      <c r="J2152" s="221"/>
      <c r="K2152" s="221"/>
      <c r="L2152" s="221"/>
      <c r="M2152" s="221"/>
      <c r="N2152" s="243"/>
      <c r="O2152" s="221"/>
      <c r="P2152" s="221"/>
      <c r="Q2152" s="221"/>
      <c r="R2152" s="221"/>
      <c r="S2152" s="221"/>
      <c r="T2152" s="221"/>
      <c r="U2152" s="221"/>
      <c r="V2152" s="221"/>
      <c r="W2152" s="221"/>
      <c r="X2152" s="221"/>
      <c r="Y2152" s="221"/>
      <c r="Z2152" s="221"/>
      <c r="AA2152" s="221"/>
      <c r="AB2152" s="237"/>
      <c r="AC2152" s="221"/>
      <c r="AD2152" s="221"/>
      <c r="AE2152" s="221"/>
      <c r="AF2152" s="221"/>
      <c r="AG2152" s="221"/>
      <c r="AH2152" s="221"/>
      <c r="AI2152" s="221"/>
      <c r="AN2152" s="221"/>
      <c r="AP2152" s="218"/>
    </row>
    <row r="2153" spans="1:42">
      <c r="A2153" s="221"/>
      <c r="B2153" s="221"/>
      <c r="C2153" s="221"/>
      <c r="D2153" s="221"/>
      <c r="E2153" s="221"/>
      <c r="F2153" s="221"/>
      <c r="G2153" s="221"/>
      <c r="H2153" s="221"/>
      <c r="I2153" s="221"/>
      <c r="J2153" s="221"/>
      <c r="K2153" s="221"/>
      <c r="L2153" s="221"/>
      <c r="M2153" s="221"/>
      <c r="N2153" s="243"/>
      <c r="O2153" s="221"/>
      <c r="P2153" s="221"/>
      <c r="Q2153" s="221"/>
      <c r="R2153" s="221"/>
      <c r="S2153" s="221"/>
      <c r="T2153" s="221"/>
      <c r="U2153" s="221"/>
      <c r="V2153" s="221"/>
      <c r="W2153" s="221"/>
      <c r="X2153" s="221"/>
      <c r="Y2153" s="221"/>
      <c r="Z2153" s="221"/>
      <c r="AA2153" s="221"/>
      <c r="AB2153" s="237"/>
      <c r="AC2153" s="221"/>
      <c r="AD2153" s="221"/>
      <c r="AE2153" s="221"/>
      <c r="AF2153" s="221"/>
      <c r="AG2153" s="221"/>
      <c r="AH2153" s="221"/>
      <c r="AI2153" s="221"/>
      <c r="AN2153" s="221"/>
      <c r="AP2153" s="218"/>
    </row>
    <row r="2154" spans="1:42">
      <c r="A2154" s="221"/>
      <c r="B2154" s="221"/>
      <c r="C2154" s="221"/>
      <c r="D2154" s="221"/>
      <c r="E2154" s="221"/>
      <c r="F2154" s="221"/>
      <c r="G2154" s="221"/>
      <c r="H2154" s="221"/>
      <c r="I2154" s="221"/>
      <c r="J2154" s="221"/>
      <c r="K2154" s="221"/>
      <c r="L2154" s="221"/>
      <c r="M2154" s="221"/>
      <c r="N2154" s="243"/>
      <c r="O2154" s="221"/>
      <c r="P2154" s="221"/>
      <c r="Q2154" s="221"/>
      <c r="R2154" s="221"/>
      <c r="S2154" s="221"/>
      <c r="T2154" s="221"/>
      <c r="U2154" s="221"/>
      <c r="V2154" s="221"/>
      <c r="W2154" s="221"/>
      <c r="X2154" s="221"/>
      <c r="Y2154" s="221"/>
      <c r="Z2154" s="221"/>
      <c r="AA2154" s="221"/>
      <c r="AB2154" s="237"/>
      <c r="AC2154" s="221"/>
      <c r="AD2154" s="221"/>
      <c r="AE2154" s="221"/>
      <c r="AF2154" s="221"/>
      <c r="AG2154" s="221"/>
      <c r="AH2154" s="221"/>
      <c r="AI2154" s="221"/>
      <c r="AN2154" s="221"/>
      <c r="AP2154" s="218"/>
    </row>
    <row r="2155" spans="1:42">
      <c r="A2155" s="221"/>
      <c r="B2155" s="221"/>
      <c r="C2155" s="221"/>
      <c r="D2155" s="221"/>
      <c r="E2155" s="221"/>
      <c r="F2155" s="221"/>
      <c r="G2155" s="221"/>
      <c r="H2155" s="221"/>
      <c r="I2155" s="221"/>
      <c r="J2155" s="221"/>
      <c r="K2155" s="221"/>
      <c r="L2155" s="221"/>
      <c r="M2155" s="221"/>
      <c r="N2155" s="243"/>
      <c r="O2155" s="221"/>
      <c r="P2155" s="221"/>
      <c r="Q2155" s="221"/>
      <c r="R2155" s="221"/>
      <c r="S2155" s="221"/>
      <c r="T2155" s="221"/>
      <c r="U2155" s="221"/>
      <c r="V2155" s="221"/>
      <c r="W2155" s="221"/>
      <c r="X2155" s="221"/>
      <c r="Y2155" s="221"/>
      <c r="Z2155" s="221"/>
      <c r="AA2155" s="221"/>
      <c r="AB2155" s="237"/>
      <c r="AC2155" s="221"/>
      <c r="AD2155" s="221"/>
      <c r="AE2155" s="221"/>
      <c r="AF2155" s="221"/>
      <c r="AG2155" s="221"/>
      <c r="AH2155" s="221"/>
      <c r="AI2155" s="221"/>
      <c r="AN2155" s="221"/>
      <c r="AP2155" s="218"/>
    </row>
    <row r="2156" spans="1:42">
      <c r="A2156" s="221"/>
      <c r="B2156" s="221"/>
      <c r="C2156" s="221"/>
      <c r="D2156" s="221"/>
      <c r="E2156" s="221"/>
      <c r="F2156" s="221"/>
      <c r="G2156" s="221"/>
      <c r="H2156" s="221"/>
      <c r="I2156" s="221"/>
      <c r="J2156" s="221"/>
      <c r="K2156" s="221"/>
      <c r="L2156" s="221"/>
      <c r="M2156" s="221"/>
      <c r="N2156" s="243"/>
      <c r="O2156" s="221"/>
      <c r="P2156" s="221"/>
      <c r="Q2156" s="221"/>
      <c r="R2156" s="221"/>
      <c r="S2156" s="221"/>
      <c r="T2156" s="221"/>
      <c r="U2156" s="221"/>
      <c r="V2156" s="221"/>
      <c r="W2156" s="221"/>
      <c r="X2156" s="221"/>
      <c r="Y2156" s="221"/>
      <c r="Z2156" s="221"/>
      <c r="AA2156" s="221"/>
      <c r="AB2156" s="237"/>
      <c r="AC2156" s="221"/>
      <c r="AD2156" s="221"/>
      <c r="AE2156" s="221"/>
      <c r="AF2156" s="221"/>
      <c r="AG2156" s="221"/>
      <c r="AH2156" s="221"/>
      <c r="AI2156" s="221"/>
      <c r="AN2156" s="221"/>
      <c r="AP2156" s="218"/>
    </row>
    <row r="2157" spans="1:42">
      <c r="A2157" s="221"/>
      <c r="B2157" s="221"/>
      <c r="C2157" s="221"/>
      <c r="D2157" s="221"/>
      <c r="E2157" s="221"/>
      <c r="F2157" s="221"/>
      <c r="G2157" s="221"/>
      <c r="H2157" s="221"/>
      <c r="I2157" s="221"/>
      <c r="J2157" s="221"/>
      <c r="K2157" s="221"/>
      <c r="L2157" s="221"/>
      <c r="M2157" s="221"/>
      <c r="N2157" s="243"/>
      <c r="O2157" s="221"/>
      <c r="P2157" s="221"/>
      <c r="Q2157" s="221"/>
      <c r="R2157" s="221"/>
      <c r="S2157" s="221"/>
      <c r="T2157" s="221"/>
      <c r="U2157" s="221"/>
      <c r="V2157" s="221"/>
      <c r="W2157" s="221"/>
      <c r="X2157" s="221"/>
      <c r="Y2157" s="221"/>
      <c r="Z2157" s="221"/>
      <c r="AA2157" s="221"/>
      <c r="AB2157" s="237"/>
      <c r="AC2157" s="221"/>
      <c r="AD2157" s="221"/>
      <c r="AE2157" s="221"/>
      <c r="AF2157" s="221"/>
      <c r="AG2157" s="221"/>
      <c r="AH2157" s="221"/>
      <c r="AI2157" s="221"/>
      <c r="AN2157" s="221"/>
      <c r="AP2157" s="218"/>
    </row>
    <row r="2158" spans="1:42">
      <c r="A2158" s="221"/>
      <c r="B2158" s="221"/>
      <c r="C2158" s="221"/>
      <c r="D2158" s="221"/>
      <c r="E2158" s="221"/>
      <c r="F2158" s="221"/>
      <c r="G2158" s="221"/>
      <c r="H2158" s="221"/>
      <c r="I2158" s="221"/>
      <c r="J2158" s="221"/>
      <c r="K2158" s="221"/>
      <c r="L2158" s="221"/>
      <c r="M2158" s="221"/>
      <c r="N2158" s="243"/>
      <c r="O2158" s="221"/>
      <c r="P2158" s="221"/>
      <c r="Q2158" s="221"/>
      <c r="R2158" s="221"/>
      <c r="S2158" s="221"/>
      <c r="T2158" s="221"/>
      <c r="U2158" s="221"/>
      <c r="V2158" s="221"/>
      <c r="W2158" s="221"/>
      <c r="X2158" s="221"/>
      <c r="Y2158" s="221"/>
      <c r="Z2158" s="221"/>
      <c r="AA2158" s="221"/>
      <c r="AB2158" s="237"/>
      <c r="AC2158" s="221"/>
      <c r="AD2158" s="221"/>
      <c r="AE2158" s="221"/>
      <c r="AF2158" s="221"/>
      <c r="AG2158" s="221"/>
      <c r="AH2158" s="221"/>
      <c r="AI2158" s="221"/>
      <c r="AN2158" s="221"/>
      <c r="AP2158" s="218"/>
    </row>
    <row r="2159" spans="1:42">
      <c r="A2159" s="221"/>
      <c r="B2159" s="221"/>
      <c r="C2159" s="221"/>
      <c r="D2159" s="221"/>
      <c r="E2159" s="221"/>
      <c r="F2159" s="221"/>
      <c r="G2159" s="221"/>
      <c r="H2159" s="221"/>
      <c r="I2159" s="221"/>
      <c r="J2159" s="221"/>
      <c r="K2159" s="221"/>
      <c r="L2159" s="221"/>
      <c r="M2159" s="221"/>
      <c r="N2159" s="243"/>
      <c r="O2159" s="221"/>
      <c r="P2159" s="221"/>
      <c r="Q2159" s="221"/>
      <c r="R2159" s="221"/>
      <c r="S2159" s="221"/>
      <c r="T2159" s="221"/>
      <c r="U2159" s="221"/>
      <c r="V2159" s="221"/>
      <c r="W2159" s="221"/>
      <c r="X2159" s="221"/>
      <c r="Y2159" s="221"/>
      <c r="Z2159" s="221"/>
      <c r="AA2159" s="221"/>
      <c r="AB2159" s="237"/>
      <c r="AC2159" s="221"/>
      <c r="AD2159" s="221"/>
      <c r="AE2159" s="221"/>
      <c r="AF2159" s="221"/>
      <c r="AG2159" s="221"/>
      <c r="AH2159" s="221"/>
      <c r="AI2159" s="221"/>
      <c r="AN2159" s="221"/>
      <c r="AP2159" s="218"/>
    </row>
    <row r="2160" spans="1:42">
      <c r="A2160" s="221"/>
      <c r="B2160" s="221"/>
      <c r="C2160" s="221"/>
      <c r="D2160" s="221"/>
      <c r="E2160" s="221"/>
      <c r="F2160" s="221"/>
      <c r="G2160" s="221"/>
      <c r="H2160" s="221"/>
      <c r="I2160" s="221"/>
      <c r="J2160" s="221"/>
      <c r="K2160" s="221"/>
      <c r="L2160" s="221"/>
      <c r="M2160" s="221"/>
      <c r="N2160" s="243"/>
      <c r="O2160" s="221"/>
      <c r="P2160" s="221"/>
      <c r="Q2160" s="221"/>
      <c r="R2160" s="221"/>
      <c r="S2160" s="221"/>
      <c r="T2160" s="221"/>
      <c r="U2160" s="221"/>
      <c r="V2160" s="221"/>
      <c r="W2160" s="221"/>
      <c r="X2160" s="221"/>
      <c r="Y2160" s="221"/>
      <c r="Z2160" s="221"/>
      <c r="AA2160" s="221"/>
      <c r="AB2160" s="237"/>
      <c r="AC2160" s="221"/>
      <c r="AD2160" s="221"/>
      <c r="AE2160" s="221"/>
      <c r="AF2160" s="221"/>
      <c r="AG2160" s="221"/>
      <c r="AH2160" s="221"/>
      <c r="AI2160" s="221"/>
      <c r="AN2160" s="221"/>
      <c r="AP2160" s="218"/>
    </row>
    <row r="2161" spans="1:42">
      <c r="A2161" s="221"/>
      <c r="B2161" s="221"/>
      <c r="C2161" s="221"/>
      <c r="D2161" s="221"/>
      <c r="E2161" s="221"/>
      <c r="F2161" s="221"/>
      <c r="G2161" s="221"/>
      <c r="H2161" s="221"/>
      <c r="I2161" s="221"/>
      <c r="J2161" s="221"/>
      <c r="K2161" s="221"/>
      <c r="L2161" s="221"/>
      <c r="M2161" s="221"/>
      <c r="N2161" s="243"/>
      <c r="O2161" s="221"/>
      <c r="P2161" s="221"/>
      <c r="Q2161" s="221"/>
      <c r="R2161" s="221"/>
      <c r="S2161" s="221"/>
      <c r="T2161" s="221"/>
      <c r="U2161" s="221"/>
      <c r="V2161" s="221"/>
      <c r="W2161" s="221"/>
      <c r="X2161" s="221"/>
      <c r="Y2161" s="221"/>
      <c r="Z2161" s="221"/>
      <c r="AA2161" s="221"/>
      <c r="AB2161" s="237"/>
      <c r="AC2161" s="221"/>
      <c r="AD2161" s="221"/>
      <c r="AE2161" s="221"/>
      <c r="AF2161" s="221"/>
      <c r="AG2161" s="221"/>
      <c r="AH2161" s="221"/>
      <c r="AI2161" s="221"/>
      <c r="AN2161" s="221"/>
      <c r="AP2161" s="218"/>
    </row>
    <row r="2162" spans="1:42">
      <c r="A2162" s="221"/>
      <c r="B2162" s="221"/>
      <c r="C2162" s="221"/>
      <c r="D2162" s="221"/>
      <c r="E2162" s="221"/>
      <c r="F2162" s="221"/>
      <c r="G2162" s="221"/>
      <c r="H2162" s="221"/>
      <c r="I2162" s="221"/>
      <c r="J2162" s="221"/>
      <c r="K2162" s="221"/>
      <c r="L2162" s="221"/>
      <c r="M2162" s="221"/>
      <c r="N2162" s="243"/>
      <c r="O2162" s="221"/>
      <c r="P2162" s="221"/>
      <c r="Q2162" s="221"/>
      <c r="R2162" s="221"/>
      <c r="S2162" s="221"/>
      <c r="T2162" s="221"/>
      <c r="U2162" s="221"/>
      <c r="V2162" s="221"/>
      <c r="W2162" s="221"/>
      <c r="X2162" s="221"/>
      <c r="Y2162" s="221"/>
      <c r="Z2162" s="221"/>
      <c r="AA2162" s="221"/>
      <c r="AB2162" s="237"/>
      <c r="AC2162" s="221"/>
      <c r="AD2162" s="221"/>
      <c r="AE2162" s="221"/>
      <c r="AF2162" s="221"/>
      <c r="AG2162" s="221"/>
      <c r="AH2162" s="221"/>
      <c r="AI2162" s="221"/>
      <c r="AN2162" s="221"/>
      <c r="AP2162" s="218"/>
    </row>
    <row r="2163" spans="1:42">
      <c r="A2163" s="221"/>
      <c r="B2163" s="221"/>
      <c r="C2163" s="221"/>
      <c r="D2163" s="221"/>
      <c r="E2163" s="221"/>
      <c r="F2163" s="221"/>
      <c r="G2163" s="221"/>
      <c r="H2163" s="221"/>
      <c r="I2163" s="221"/>
      <c r="J2163" s="221"/>
      <c r="K2163" s="221"/>
      <c r="L2163" s="221"/>
      <c r="M2163" s="221"/>
      <c r="N2163" s="243"/>
      <c r="O2163" s="221"/>
      <c r="P2163" s="221"/>
      <c r="Q2163" s="221"/>
      <c r="R2163" s="221"/>
      <c r="S2163" s="221"/>
      <c r="T2163" s="221"/>
      <c r="U2163" s="221"/>
      <c r="V2163" s="221"/>
      <c r="W2163" s="221"/>
      <c r="X2163" s="221"/>
      <c r="Y2163" s="221"/>
      <c r="Z2163" s="221"/>
      <c r="AA2163" s="221"/>
      <c r="AB2163" s="237"/>
      <c r="AC2163" s="221"/>
      <c r="AD2163" s="221"/>
      <c r="AE2163" s="221"/>
      <c r="AF2163" s="221"/>
      <c r="AG2163" s="221"/>
      <c r="AH2163" s="221"/>
      <c r="AI2163" s="221"/>
      <c r="AN2163" s="221"/>
      <c r="AP2163" s="218"/>
    </row>
    <row r="2164" spans="1:42">
      <c r="A2164" s="221"/>
      <c r="B2164" s="221"/>
      <c r="C2164" s="221"/>
      <c r="D2164" s="221"/>
      <c r="E2164" s="221"/>
      <c r="F2164" s="221"/>
      <c r="G2164" s="221"/>
      <c r="H2164" s="221"/>
      <c r="I2164" s="221"/>
      <c r="J2164" s="221"/>
      <c r="K2164" s="221"/>
      <c r="L2164" s="221"/>
      <c r="M2164" s="221"/>
      <c r="N2164" s="243"/>
      <c r="O2164" s="221"/>
      <c r="P2164" s="221"/>
      <c r="Q2164" s="221"/>
      <c r="R2164" s="221"/>
      <c r="S2164" s="221"/>
      <c r="T2164" s="221"/>
      <c r="U2164" s="221"/>
      <c r="V2164" s="221"/>
      <c r="W2164" s="221"/>
      <c r="X2164" s="221"/>
      <c r="Y2164" s="221"/>
      <c r="Z2164" s="221"/>
      <c r="AA2164" s="221"/>
      <c r="AB2164" s="237"/>
      <c r="AC2164" s="221"/>
      <c r="AD2164" s="221"/>
      <c r="AE2164" s="221"/>
      <c r="AF2164" s="221"/>
      <c r="AG2164" s="221"/>
      <c r="AH2164" s="221"/>
      <c r="AI2164" s="221"/>
      <c r="AN2164" s="221"/>
      <c r="AP2164" s="218"/>
    </row>
    <row r="2165" spans="1:42">
      <c r="A2165" s="221"/>
      <c r="B2165" s="221"/>
      <c r="C2165" s="221"/>
      <c r="D2165" s="221"/>
      <c r="E2165" s="221"/>
      <c r="F2165" s="221"/>
      <c r="G2165" s="221"/>
      <c r="H2165" s="221"/>
      <c r="I2165" s="221"/>
      <c r="J2165" s="221"/>
      <c r="K2165" s="221"/>
      <c r="L2165" s="221"/>
      <c r="M2165" s="221"/>
      <c r="N2165" s="243"/>
      <c r="O2165" s="221"/>
      <c r="P2165" s="221"/>
      <c r="Q2165" s="221"/>
      <c r="R2165" s="221"/>
      <c r="S2165" s="221"/>
      <c r="T2165" s="221"/>
      <c r="U2165" s="221"/>
      <c r="V2165" s="221"/>
      <c r="W2165" s="221"/>
      <c r="X2165" s="221"/>
      <c r="Y2165" s="221"/>
      <c r="Z2165" s="221"/>
      <c r="AA2165" s="221"/>
      <c r="AB2165" s="237"/>
      <c r="AC2165" s="221"/>
      <c r="AD2165" s="221"/>
      <c r="AE2165" s="221"/>
      <c r="AF2165" s="221"/>
      <c r="AG2165" s="221"/>
      <c r="AH2165" s="221"/>
      <c r="AI2165" s="221"/>
      <c r="AN2165" s="221"/>
      <c r="AP2165" s="218"/>
    </row>
    <row r="2166" spans="1:42">
      <c r="A2166" s="221"/>
      <c r="B2166" s="221"/>
      <c r="C2166" s="221"/>
      <c r="D2166" s="221"/>
      <c r="E2166" s="221"/>
      <c r="F2166" s="221"/>
      <c r="G2166" s="221"/>
      <c r="H2166" s="221"/>
      <c r="I2166" s="221"/>
      <c r="J2166" s="221"/>
      <c r="K2166" s="221"/>
      <c r="L2166" s="221"/>
      <c r="M2166" s="221"/>
      <c r="N2166" s="243"/>
      <c r="O2166" s="221"/>
      <c r="P2166" s="221"/>
      <c r="Q2166" s="221"/>
      <c r="R2166" s="221"/>
      <c r="S2166" s="221"/>
      <c r="T2166" s="221"/>
      <c r="U2166" s="221"/>
      <c r="V2166" s="221"/>
      <c r="W2166" s="221"/>
      <c r="X2166" s="221"/>
      <c r="Y2166" s="221"/>
      <c r="Z2166" s="221"/>
      <c r="AA2166" s="221"/>
      <c r="AB2166" s="237"/>
      <c r="AC2166" s="221"/>
      <c r="AD2166" s="221"/>
      <c r="AE2166" s="221"/>
      <c r="AF2166" s="221"/>
      <c r="AG2166" s="221"/>
      <c r="AH2166" s="221"/>
      <c r="AI2166" s="221"/>
      <c r="AN2166" s="221"/>
      <c r="AP2166" s="218"/>
    </row>
    <row r="2167" spans="1:42">
      <c r="A2167" s="221"/>
      <c r="B2167" s="221"/>
      <c r="C2167" s="221"/>
      <c r="D2167" s="221"/>
      <c r="E2167" s="221"/>
      <c r="F2167" s="221"/>
      <c r="G2167" s="221"/>
      <c r="H2167" s="221"/>
      <c r="I2167" s="221"/>
      <c r="J2167" s="221"/>
      <c r="K2167" s="221"/>
      <c r="L2167" s="221"/>
      <c r="M2167" s="221"/>
      <c r="N2167" s="243"/>
      <c r="O2167" s="221"/>
      <c r="P2167" s="221"/>
      <c r="Q2167" s="221"/>
      <c r="R2167" s="221"/>
      <c r="S2167" s="221"/>
      <c r="T2167" s="221"/>
      <c r="U2167" s="221"/>
      <c r="V2167" s="221"/>
      <c r="W2167" s="221"/>
      <c r="X2167" s="221"/>
      <c r="Y2167" s="221"/>
      <c r="Z2167" s="221"/>
      <c r="AA2167" s="221"/>
      <c r="AB2167" s="237"/>
      <c r="AC2167" s="221"/>
      <c r="AD2167" s="221"/>
      <c r="AE2167" s="221"/>
      <c r="AF2167" s="221"/>
      <c r="AG2167" s="221"/>
      <c r="AH2167" s="221"/>
      <c r="AI2167" s="221"/>
      <c r="AN2167" s="221"/>
      <c r="AP2167" s="218"/>
    </row>
    <row r="2168" spans="1:42">
      <c r="A2168" s="221"/>
      <c r="B2168" s="221"/>
      <c r="C2168" s="221"/>
      <c r="D2168" s="221"/>
      <c r="E2168" s="221"/>
      <c r="F2168" s="221"/>
      <c r="G2168" s="221"/>
      <c r="H2168" s="221"/>
      <c r="I2168" s="221"/>
      <c r="J2168" s="221"/>
      <c r="K2168" s="221"/>
      <c r="L2168" s="221"/>
      <c r="M2168" s="221"/>
      <c r="N2168" s="243"/>
      <c r="O2168" s="221"/>
      <c r="P2168" s="221"/>
      <c r="Q2168" s="221"/>
      <c r="R2168" s="221"/>
      <c r="S2168" s="221"/>
      <c r="T2168" s="221"/>
      <c r="U2168" s="221"/>
      <c r="V2168" s="221"/>
      <c r="W2168" s="221"/>
      <c r="X2168" s="221"/>
      <c r="Y2168" s="221"/>
      <c r="Z2168" s="221"/>
      <c r="AA2168" s="221"/>
      <c r="AB2168" s="237"/>
      <c r="AC2168" s="221"/>
      <c r="AD2168" s="221"/>
      <c r="AE2168" s="221"/>
      <c r="AF2168" s="221"/>
      <c r="AG2168" s="221"/>
      <c r="AH2168" s="221"/>
      <c r="AI2168" s="221"/>
      <c r="AN2168" s="221"/>
      <c r="AP2168" s="218"/>
    </row>
    <row r="2169" spans="1:42">
      <c r="A2169" s="221"/>
      <c r="B2169" s="221"/>
      <c r="C2169" s="221"/>
      <c r="D2169" s="221"/>
      <c r="E2169" s="221"/>
      <c r="F2169" s="221"/>
      <c r="G2169" s="221"/>
      <c r="H2169" s="221"/>
      <c r="I2169" s="221"/>
      <c r="J2169" s="221"/>
      <c r="K2169" s="221"/>
      <c r="L2169" s="221"/>
      <c r="M2169" s="221"/>
      <c r="N2169" s="243"/>
      <c r="O2169" s="221"/>
      <c r="P2169" s="221"/>
      <c r="Q2169" s="221"/>
      <c r="R2169" s="221"/>
      <c r="S2169" s="221"/>
      <c r="T2169" s="221"/>
      <c r="U2169" s="221"/>
      <c r="V2169" s="221"/>
      <c r="W2169" s="221"/>
      <c r="X2169" s="221"/>
      <c r="Y2169" s="221"/>
      <c r="Z2169" s="221"/>
      <c r="AA2169" s="221"/>
      <c r="AB2169" s="237"/>
      <c r="AC2169" s="221"/>
      <c r="AD2169" s="221"/>
      <c r="AE2169" s="221"/>
      <c r="AF2169" s="221"/>
      <c r="AG2169" s="221"/>
      <c r="AH2169" s="221"/>
      <c r="AI2169" s="221"/>
      <c r="AN2169" s="221"/>
      <c r="AP2169" s="218"/>
    </row>
    <row r="2170" spans="1:42">
      <c r="A2170" s="221"/>
      <c r="B2170" s="221"/>
      <c r="C2170" s="221"/>
      <c r="D2170" s="221"/>
      <c r="E2170" s="221"/>
      <c r="F2170" s="221"/>
      <c r="G2170" s="221"/>
      <c r="H2170" s="221"/>
      <c r="I2170" s="221"/>
      <c r="J2170" s="221"/>
      <c r="K2170" s="221"/>
      <c r="L2170" s="221"/>
      <c r="M2170" s="221"/>
      <c r="N2170" s="243"/>
      <c r="O2170" s="221"/>
      <c r="P2170" s="221"/>
      <c r="Q2170" s="221"/>
      <c r="R2170" s="221"/>
      <c r="S2170" s="221"/>
      <c r="T2170" s="221"/>
      <c r="U2170" s="221"/>
      <c r="V2170" s="221"/>
      <c r="W2170" s="221"/>
      <c r="X2170" s="221"/>
      <c r="Y2170" s="221"/>
      <c r="Z2170" s="221"/>
      <c r="AA2170" s="221"/>
      <c r="AB2170" s="237"/>
      <c r="AC2170" s="221"/>
      <c r="AD2170" s="221"/>
      <c r="AE2170" s="221"/>
      <c r="AF2170" s="221"/>
      <c r="AG2170" s="221"/>
      <c r="AH2170" s="221"/>
      <c r="AI2170" s="221"/>
      <c r="AN2170" s="221"/>
      <c r="AP2170" s="218"/>
    </row>
    <row r="2171" spans="1:42">
      <c r="A2171" s="221"/>
      <c r="B2171" s="221"/>
      <c r="C2171" s="221"/>
      <c r="D2171" s="221"/>
      <c r="E2171" s="221"/>
      <c r="F2171" s="221"/>
      <c r="G2171" s="221"/>
      <c r="H2171" s="221"/>
      <c r="I2171" s="221"/>
      <c r="J2171" s="221"/>
      <c r="K2171" s="221"/>
      <c r="L2171" s="221"/>
      <c r="M2171" s="221"/>
      <c r="N2171" s="243"/>
      <c r="O2171" s="221"/>
      <c r="P2171" s="221"/>
      <c r="Q2171" s="221"/>
      <c r="R2171" s="221"/>
      <c r="S2171" s="221"/>
      <c r="T2171" s="221"/>
      <c r="U2171" s="221"/>
      <c r="V2171" s="221"/>
      <c r="W2171" s="221"/>
      <c r="X2171" s="221"/>
      <c r="Y2171" s="221"/>
      <c r="Z2171" s="221"/>
      <c r="AA2171" s="221"/>
      <c r="AB2171" s="237"/>
      <c r="AC2171" s="221"/>
      <c r="AD2171" s="221"/>
      <c r="AE2171" s="221"/>
      <c r="AF2171" s="221"/>
      <c r="AG2171" s="221"/>
      <c r="AH2171" s="221"/>
      <c r="AI2171" s="221"/>
      <c r="AN2171" s="221"/>
      <c r="AP2171" s="218"/>
    </row>
    <row r="2172" spans="1:42">
      <c r="A2172" s="221"/>
      <c r="B2172" s="221"/>
      <c r="C2172" s="221"/>
      <c r="D2172" s="221"/>
      <c r="E2172" s="221"/>
      <c r="F2172" s="221"/>
      <c r="G2172" s="221"/>
      <c r="H2172" s="221"/>
      <c r="I2172" s="221"/>
      <c r="J2172" s="221"/>
      <c r="K2172" s="221"/>
      <c r="L2172" s="221"/>
      <c r="M2172" s="221"/>
      <c r="N2172" s="243"/>
      <c r="O2172" s="221"/>
      <c r="P2172" s="221"/>
      <c r="Q2172" s="221"/>
      <c r="R2172" s="221"/>
      <c r="S2172" s="221"/>
      <c r="T2172" s="221"/>
      <c r="U2172" s="221"/>
      <c r="V2172" s="221"/>
      <c r="W2172" s="221"/>
      <c r="X2172" s="221"/>
      <c r="Y2172" s="221"/>
      <c r="Z2172" s="221"/>
      <c r="AA2172" s="221"/>
      <c r="AB2172" s="237"/>
      <c r="AC2172" s="221"/>
      <c r="AD2172" s="221"/>
      <c r="AE2172" s="221"/>
      <c r="AF2172" s="221"/>
      <c r="AG2172" s="221"/>
      <c r="AH2172" s="221"/>
      <c r="AI2172" s="221"/>
      <c r="AN2172" s="221"/>
      <c r="AP2172" s="218"/>
    </row>
    <row r="2173" spans="1:42">
      <c r="A2173" s="221"/>
      <c r="B2173" s="221"/>
      <c r="C2173" s="221"/>
      <c r="D2173" s="221"/>
      <c r="E2173" s="221"/>
      <c r="F2173" s="221"/>
      <c r="G2173" s="221"/>
      <c r="H2173" s="221"/>
      <c r="I2173" s="221"/>
      <c r="J2173" s="221"/>
      <c r="K2173" s="221"/>
      <c r="L2173" s="221"/>
      <c r="M2173" s="221"/>
      <c r="N2173" s="243"/>
      <c r="O2173" s="221"/>
      <c r="P2173" s="221"/>
      <c r="Q2173" s="221"/>
      <c r="R2173" s="221"/>
      <c r="S2173" s="221"/>
      <c r="T2173" s="221"/>
      <c r="U2173" s="221"/>
      <c r="V2173" s="221"/>
      <c r="W2173" s="221"/>
      <c r="X2173" s="221"/>
      <c r="Y2173" s="221"/>
      <c r="Z2173" s="221"/>
      <c r="AA2173" s="221"/>
      <c r="AB2173" s="237"/>
      <c r="AC2173" s="221"/>
      <c r="AD2173" s="221"/>
      <c r="AE2173" s="221"/>
      <c r="AF2173" s="221"/>
      <c r="AG2173" s="221"/>
      <c r="AH2173" s="221"/>
      <c r="AI2173" s="221"/>
      <c r="AN2173" s="221"/>
      <c r="AP2173" s="218"/>
    </row>
    <row r="2174" spans="1:42">
      <c r="A2174" s="221"/>
      <c r="B2174" s="221"/>
      <c r="C2174" s="221"/>
      <c r="D2174" s="221"/>
      <c r="E2174" s="221"/>
      <c r="F2174" s="221"/>
      <c r="G2174" s="221"/>
      <c r="H2174" s="221"/>
      <c r="I2174" s="221"/>
      <c r="J2174" s="221"/>
      <c r="K2174" s="221"/>
      <c r="L2174" s="221"/>
      <c r="M2174" s="221"/>
      <c r="N2174" s="243"/>
      <c r="O2174" s="221"/>
      <c r="P2174" s="221"/>
      <c r="Q2174" s="221"/>
      <c r="R2174" s="221"/>
      <c r="S2174" s="221"/>
      <c r="T2174" s="221"/>
      <c r="U2174" s="221"/>
      <c r="V2174" s="221"/>
      <c r="W2174" s="221"/>
      <c r="X2174" s="221"/>
      <c r="Y2174" s="221"/>
      <c r="Z2174" s="221"/>
      <c r="AA2174" s="221"/>
      <c r="AB2174" s="237"/>
      <c r="AC2174" s="221"/>
      <c r="AD2174" s="221"/>
      <c r="AE2174" s="221"/>
      <c r="AF2174" s="221"/>
      <c r="AG2174" s="221"/>
      <c r="AH2174" s="221"/>
      <c r="AI2174" s="221"/>
      <c r="AN2174" s="221"/>
      <c r="AP2174" s="218"/>
    </row>
    <row r="2175" spans="1:42">
      <c r="A2175" s="221"/>
      <c r="B2175" s="221"/>
      <c r="C2175" s="221"/>
      <c r="D2175" s="221"/>
      <c r="E2175" s="221"/>
      <c r="F2175" s="221"/>
      <c r="G2175" s="221"/>
      <c r="H2175" s="221"/>
      <c r="I2175" s="221"/>
      <c r="J2175" s="221"/>
      <c r="K2175" s="221"/>
      <c r="L2175" s="221"/>
      <c r="M2175" s="221"/>
      <c r="N2175" s="243"/>
      <c r="O2175" s="221"/>
      <c r="P2175" s="221"/>
      <c r="Q2175" s="221"/>
      <c r="R2175" s="221"/>
      <c r="S2175" s="221"/>
      <c r="T2175" s="221"/>
      <c r="U2175" s="221"/>
      <c r="V2175" s="221"/>
      <c r="W2175" s="221"/>
      <c r="X2175" s="221"/>
      <c r="Y2175" s="221"/>
      <c r="Z2175" s="221"/>
      <c r="AA2175" s="221"/>
      <c r="AB2175" s="237"/>
      <c r="AC2175" s="221"/>
      <c r="AD2175" s="221"/>
      <c r="AE2175" s="221"/>
      <c r="AF2175" s="221"/>
      <c r="AG2175" s="221"/>
      <c r="AH2175" s="221"/>
      <c r="AI2175" s="221"/>
      <c r="AN2175" s="221"/>
      <c r="AP2175" s="218"/>
    </row>
    <row r="2176" spans="1:42">
      <c r="A2176" s="221"/>
      <c r="B2176" s="221"/>
      <c r="C2176" s="221"/>
      <c r="D2176" s="221"/>
      <c r="E2176" s="221"/>
      <c r="F2176" s="221"/>
      <c r="G2176" s="221"/>
      <c r="H2176" s="221"/>
      <c r="I2176" s="221"/>
      <c r="J2176" s="221"/>
      <c r="K2176" s="221"/>
      <c r="L2176" s="221"/>
      <c r="M2176" s="221"/>
      <c r="N2176" s="243"/>
      <c r="O2176" s="221"/>
      <c r="P2176" s="221"/>
      <c r="Q2176" s="221"/>
      <c r="R2176" s="221"/>
      <c r="S2176" s="221"/>
      <c r="T2176" s="221"/>
      <c r="U2176" s="221"/>
      <c r="V2176" s="221"/>
      <c r="W2176" s="221"/>
      <c r="X2176" s="221"/>
      <c r="Y2176" s="221"/>
      <c r="Z2176" s="221"/>
      <c r="AA2176" s="221"/>
      <c r="AB2176" s="237"/>
      <c r="AC2176" s="221"/>
      <c r="AD2176" s="221"/>
      <c r="AE2176" s="221"/>
      <c r="AF2176" s="221"/>
      <c r="AG2176" s="221"/>
      <c r="AH2176" s="221"/>
      <c r="AI2176" s="221"/>
      <c r="AN2176" s="221"/>
      <c r="AP2176" s="218"/>
    </row>
    <row r="2177" spans="1:42">
      <c r="A2177" s="221"/>
      <c r="B2177" s="221"/>
      <c r="C2177" s="221"/>
      <c r="D2177" s="221"/>
      <c r="E2177" s="221"/>
      <c r="F2177" s="221"/>
      <c r="G2177" s="221"/>
      <c r="H2177" s="221"/>
      <c r="I2177" s="221"/>
      <c r="J2177" s="221"/>
      <c r="K2177" s="221"/>
      <c r="L2177" s="221"/>
      <c r="M2177" s="221"/>
      <c r="N2177" s="243"/>
      <c r="O2177" s="221"/>
      <c r="P2177" s="221"/>
      <c r="Q2177" s="221"/>
      <c r="R2177" s="221"/>
      <c r="S2177" s="221"/>
      <c r="T2177" s="221"/>
      <c r="U2177" s="221"/>
      <c r="V2177" s="221"/>
      <c r="W2177" s="221"/>
      <c r="X2177" s="221"/>
      <c r="Y2177" s="221"/>
      <c r="Z2177" s="221"/>
      <c r="AA2177" s="221"/>
      <c r="AB2177" s="237"/>
      <c r="AC2177" s="221"/>
      <c r="AD2177" s="221"/>
      <c r="AE2177" s="221"/>
      <c r="AF2177" s="221"/>
      <c r="AG2177" s="221"/>
      <c r="AH2177" s="221"/>
      <c r="AI2177" s="221"/>
      <c r="AN2177" s="221"/>
      <c r="AP2177" s="218"/>
    </row>
    <row r="2178" spans="1:42">
      <c r="A2178" s="221"/>
      <c r="B2178" s="221"/>
      <c r="C2178" s="221"/>
      <c r="D2178" s="221"/>
      <c r="E2178" s="221"/>
      <c r="F2178" s="221"/>
      <c r="G2178" s="221"/>
      <c r="H2178" s="221"/>
      <c r="I2178" s="221"/>
      <c r="J2178" s="221"/>
      <c r="K2178" s="221"/>
      <c r="L2178" s="221"/>
      <c r="M2178" s="221"/>
      <c r="N2178" s="243"/>
      <c r="O2178" s="221"/>
      <c r="P2178" s="221"/>
      <c r="Q2178" s="221"/>
      <c r="R2178" s="221"/>
      <c r="S2178" s="221"/>
      <c r="T2178" s="221"/>
      <c r="U2178" s="221"/>
      <c r="V2178" s="221"/>
      <c r="W2178" s="221"/>
      <c r="X2178" s="221"/>
      <c r="Y2178" s="221"/>
      <c r="Z2178" s="221"/>
      <c r="AA2178" s="221"/>
      <c r="AB2178" s="237"/>
      <c r="AC2178" s="221"/>
      <c r="AD2178" s="221"/>
      <c r="AE2178" s="221"/>
      <c r="AF2178" s="221"/>
      <c r="AG2178" s="221"/>
      <c r="AH2178" s="221"/>
      <c r="AI2178" s="221"/>
      <c r="AN2178" s="221"/>
      <c r="AP2178" s="218"/>
    </row>
    <row r="2179" spans="1:42">
      <c r="A2179" s="221"/>
      <c r="B2179" s="221"/>
      <c r="C2179" s="221"/>
      <c r="D2179" s="221"/>
      <c r="E2179" s="221"/>
      <c r="F2179" s="221"/>
      <c r="G2179" s="221"/>
      <c r="H2179" s="221"/>
      <c r="I2179" s="221"/>
      <c r="J2179" s="221"/>
      <c r="K2179" s="221"/>
      <c r="L2179" s="221"/>
      <c r="M2179" s="221"/>
      <c r="N2179" s="243"/>
      <c r="O2179" s="221"/>
      <c r="P2179" s="221"/>
      <c r="Q2179" s="221"/>
      <c r="R2179" s="221"/>
      <c r="S2179" s="221"/>
      <c r="T2179" s="221"/>
      <c r="U2179" s="221"/>
      <c r="V2179" s="221"/>
      <c r="W2179" s="221"/>
      <c r="X2179" s="221"/>
      <c r="Y2179" s="221"/>
      <c r="Z2179" s="221"/>
      <c r="AA2179" s="221"/>
      <c r="AB2179" s="237"/>
      <c r="AC2179" s="221"/>
      <c r="AD2179" s="221"/>
      <c r="AE2179" s="221"/>
      <c r="AF2179" s="221"/>
      <c r="AG2179" s="221"/>
      <c r="AH2179" s="221"/>
      <c r="AI2179" s="221"/>
      <c r="AN2179" s="221"/>
      <c r="AP2179" s="218"/>
    </row>
    <row r="2180" spans="1:42">
      <c r="A2180" s="221"/>
      <c r="B2180" s="221"/>
      <c r="C2180" s="221"/>
      <c r="D2180" s="221"/>
      <c r="E2180" s="221"/>
      <c r="F2180" s="221"/>
      <c r="G2180" s="221"/>
      <c r="H2180" s="221"/>
      <c r="I2180" s="221"/>
      <c r="J2180" s="221"/>
      <c r="K2180" s="221"/>
      <c r="L2180" s="221"/>
      <c r="M2180" s="221"/>
      <c r="N2180" s="243"/>
      <c r="O2180" s="221"/>
      <c r="P2180" s="221"/>
      <c r="Q2180" s="221"/>
      <c r="R2180" s="221"/>
      <c r="S2180" s="221"/>
      <c r="T2180" s="221"/>
      <c r="U2180" s="221"/>
      <c r="V2180" s="221"/>
      <c r="W2180" s="221"/>
      <c r="X2180" s="221"/>
      <c r="Y2180" s="221"/>
      <c r="Z2180" s="221"/>
      <c r="AA2180" s="221"/>
      <c r="AB2180" s="237"/>
      <c r="AC2180" s="221"/>
      <c r="AD2180" s="221"/>
      <c r="AE2180" s="221"/>
      <c r="AF2180" s="221"/>
      <c r="AG2180" s="221"/>
      <c r="AH2180" s="221"/>
      <c r="AI2180" s="221"/>
      <c r="AN2180" s="221"/>
      <c r="AP2180" s="218"/>
    </row>
    <row r="2181" spans="1:42">
      <c r="A2181" s="221"/>
      <c r="B2181" s="221"/>
      <c r="C2181" s="221"/>
      <c r="D2181" s="221"/>
      <c r="E2181" s="221"/>
      <c r="F2181" s="221"/>
      <c r="G2181" s="221"/>
      <c r="H2181" s="221"/>
      <c r="I2181" s="221"/>
      <c r="J2181" s="221"/>
      <c r="K2181" s="221"/>
      <c r="L2181" s="221"/>
      <c r="M2181" s="221"/>
      <c r="N2181" s="243"/>
      <c r="O2181" s="221"/>
      <c r="P2181" s="221"/>
      <c r="Q2181" s="221"/>
      <c r="R2181" s="221"/>
      <c r="S2181" s="221"/>
      <c r="T2181" s="221"/>
      <c r="U2181" s="221"/>
      <c r="V2181" s="221"/>
      <c r="W2181" s="221"/>
      <c r="X2181" s="221"/>
      <c r="Y2181" s="221"/>
      <c r="Z2181" s="221"/>
      <c r="AA2181" s="221"/>
      <c r="AB2181" s="237"/>
      <c r="AC2181" s="221"/>
      <c r="AD2181" s="221"/>
      <c r="AE2181" s="221"/>
      <c r="AF2181" s="221"/>
      <c r="AG2181" s="221"/>
      <c r="AH2181" s="221"/>
      <c r="AI2181" s="221"/>
      <c r="AN2181" s="221"/>
      <c r="AP2181" s="218"/>
    </row>
    <row r="2182" spans="1:42">
      <c r="A2182" s="221"/>
      <c r="B2182" s="221"/>
      <c r="C2182" s="221"/>
      <c r="D2182" s="221"/>
      <c r="E2182" s="221"/>
      <c r="F2182" s="221"/>
      <c r="G2182" s="221"/>
      <c r="H2182" s="221"/>
      <c r="I2182" s="221"/>
      <c r="J2182" s="221"/>
      <c r="K2182" s="221"/>
      <c r="L2182" s="221"/>
      <c r="M2182" s="221"/>
      <c r="N2182" s="243"/>
      <c r="O2182" s="221"/>
      <c r="P2182" s="221"/>
      <c r="Q2182" s="221"/>
      <c r="R2182" s="221"/>
      <c r="S2182" s="221"/>
      <c r="T2182" s="221"/>
      <c r="U2182" s="221"/>
      <c r="V2182" s="221"/>
      <c r="W2182" s="221"/>
      <c r="X2182" s="221"/>
      <c r="Y2182" s="221"/>
      <c r="Z2182" s="221"/>
      <c r="AA2182" s="221"/>
      <c r="AB2182" s="237"/>
      <c r="AC2182" s="221"/>
      <c r="AD2182" s="221"/>
      <c r="AE2182" s="221"/>
      <c r="AF2182" s="221"/>
      <c r="AG2182" s="221"/>
      <c r="AH2182" s="221"/>
      <c r="AI2182" s="221"/>
      <c r="AN2182" s="221"/>
      <c r="AP2182" s="218"/>
    </row>
    <row r="2183" spans="1:42">
      <c r="A2183" s="221"/>
      <c r="B2183" s="221"/>
      <c r="C2183" s="221"/>
      <c r="D2183" s="221"/>
      <c r="E2183" s="221"/>
      <c r="F2183" s="221"/>
      <c r="G2183" s="221"/>
      <c r="H2183" s="221"/>
      <c r="I2183" s="221"/>
      <c r="J2183" s="221"/>
      <c r="K2183" s="221"/>
      <c r="L2183" s="221"/>
      <c r="M2183" s="221"/>
      <c r="N2183" s="243"/>
      <c r="O2183" s="221"/>
      <c r="P2183" s="221"/>
      <c r="Q2183" s="221"/>
      <c r="R2183" s="221"/>
      <c r="S2183" s="221"/>
      <c r="T2183" s="221"/>
      <c r="U2183" s="221"/>
      <c r="V2183" s="221"/>
      <c r="W2183" s="221"/>
      <c r="X2183" s="221"/>
      <c r="Y2183" s="221"/>
      <c r="Z2183" s="221"/>
      <c r="AA2183" s="221"/>
      <c r="AB2183" s="237"/>
      <c r="AC2183" s="221"/>
      <c r="AD2183" s="221"/>
      <c r="AE2183" s="221"/>
      <c r="AF2183" s="221"/>
      <c r="AG2183" s="221"/>
      <c r="AH2183" s="221"/>
      <c r="AI2183" s="221"/>
      <c r="AN2183" s="221"/>
      <c r="AP2183" s="218"/>
    </row>
    <row r="2184" spans="1:42">
      <c r="A2184" s="221"/>
      <c r="B2184" s="221"/>
      <c r="C2184" s="221"/>
      <c r="D2184" s="221"/>
      <c r="E2184" s="221"/>
      <c r="F2184" s="221"/>
      <c r="G2184" s="221"/>
      <c r="H2184" s="221"/>
      <c r="I2184" s="221"/>
      <c r="J2184" s="221"/>
      <c r="K2184" s="221"/>
      <c r="L2184" s="221"/>
      <c r="M2184" s="221"/>
      <c r="N2184" s="243"/>
      <c r="O2184" s="221"/>
      <c r="P2184" s="221"/>
      <c r="Q2184" s="221"/>
      <c r="R2184" s="221"/>
      <c r="S2184" s="221"/>
      <c r="T2184" s="221"/>
      <c r="U2184" s="221"/>
      <c r="V2184" s="221"/>
      <c r="W2184" s="221"/>
      <c r="X2184" s="221"/>
      <c r="Y2184" s="221"/>
      <c r="Z2184" s="221"/>
      <c r="AA2184" s="221"/>
      <c r="AB2184" s="237"/>
      <c r="AC2184" s="221"/>
      <c r="AD2184" s="221"/>
      <c r="AE2184" s="221"/>
      <c r="AF2184" s="221"/>
      <c r="AG2184" s="221"/>
      <c r="AH2184" s="221"/>
      <c r="AI2184" s="221"/>
      <c r="AN2184" s="221"/>
      <c r="AP2184" s="218"/>
    </row>
    <row r="2185" spans="1:42">
      <c r="A2185" s="221"/>
      <c r="B2185" s="221"/>
      <c r="C2185" s="221"/>
      <c r="D2185" s="221"/>
      <c r="E2185" s="221"/>
      <c r="F2185" s="221"/>
      <c r="G2185" s="221"/>
      <c r="H2185" s="221"/>
      <c r="I2185" s="221"/>
      <c r="J2185" s="221"/>
      <c r="K2185" s="221"/>
      <c r="L2185" s="221"/>
      <c r="M2185" s="221"/>
      <c r="N2185" s="243"/>
      <c r="O2185" s="221"/>
      <c r="P2185" s="221"/>
      <c r="Q2185" s="221"/>
      <c r="R2185" s="221"/>
      <c r="S2185" s="221"/>
      <c r="T2185" s="221"/>
      <c r="U2185" s="221"/>
      <c r="V2185" s="221"/>
      <c r="W2185" s="221"/>
      <c r="X2185" s="221"/>
      <c r="Y2185" s="221"/>
      <c r="Z2185" s="221"/>
      <c r="AA2185" s="221"/>
      <c r="AB2185" s="237"/>
      <c r="AC2185" s="221"/>
      <c r="AD2185" s="221"/>
      <c r="AE2185" s="221"/>
      <c r="AF2185" s="221"/>
      <c r="AG2185" s="221"/>
      <c r="AH2185" s="221"/>
      <c r="AI2185" s="221"/>
      <c r="AN2185" s="221"/>
      <c r="AP2185" s="218"/>
    </row>
    <row r="2186" spans="1:42">
      <c r="A2186" s="221"/>
      <c r="B2186" s="221"/>
      <c r="C2186" s="221"/>
      <c r="D2186" s="221"/>
      <c r="E2186" s="221"/>
      <c r="F2186" s="221"/>
      <c r="G2186" s="221"/>
      <c r="H2186" s="221"/>
      <c r="I2186" s="221"/>
      <c r="J2186" s="221"/>
      <c r="K2186" s="221"/>
      <c r="L2186" s="221"/>
      <c r="M2186" s="221"/>
      <c r="N2186" s="243"/>
      <c r="O2186" s="221"/>
      <c r="P2186" s="221"/>
      <c r="Q2186" s="221"/>
      <c r="R2186" s="221"/>
      <c r="S2186" s="221"/>
      <c r="T2186" s="221"/>
      <c r="U2186" s="221"/>
      <c r="V2186" s="221"/>
      <c r="W2186" s="221"/>
      <c r="X2186" s="221"/>
      <c r="Y2186" s="221"/>
      <c r="Z2186" s="221"/>
      <c r="AA2186" s="221"/>
      <c r="AB2186" s="237"/>
      <c r="AC2186" s="221"/>
      <c r="AD2186" s="221"/>
      <c r="AE2186" s="221"/>
      <c r="AF2186" s="221"/>
      <c r="AG2186" s="221"/>
      <c r="AH2186" s="221"/>
      <c r="AI2186" s="221"/>
      <c r="AN2186" s="221"/>
      <c r="AP2186" s="218"/>
    </row>
    <row r="2187" spans="1:42">
      <c r="A2187" s="221"/>
      <c r="B2187" s="221"/>
      <c r="C2187" s="221"/>
      <c r="D2187" s="221"/>
      <c r="E2187" s="221"/>
      <c r="F2187" s="221"/>
      <c r="G2187" s="221"/>
      <c r="H2187" s="221"/>
      <c r="I2187" s="221"/>
      <c r="J2187" s="221"/>
      <c r="K2187" s="221"/>
      <c r="L2187" s="221"/>
      <c r="M2187" s="221"/>
      <c r="N2187" s="243"/>
      <c r="O2187" s="221"/>
      <c r="P2187" s="221"/>
      <c r="Q2187" s="221"/>
      <c r="R2187" s="221"/>
      <c r="S2187" s="221"/>
      <c r="T2187" s="221"/>
      <c r="U2187" s="221"/>
      <c r="V2187" s="221"/>
      <c r="W2187" s="221"/>
      <c r="X2187" s="221"/>
      <c r="Y2187" s="221"/>
      <c r="Z2187" s="221"/>
      <c r="AA2187" s="221"/>
      <c r="AB2187" s="237"/>
      <c r="AC2187" s="221"/>
      <c r="AD2187" s="221"/>
      <c r="AE2187" s="221"/>
      <c r="AF2187" s="221"/>
      <c r="AG2187" s="221"/>
      <c r="AH2187" s="221"/>
      <c r="AI2187" s="221"/>
      <c r="AN2187" s="221"/>
      <c r="AP2187" s="218"/>
    </row>
    <row r="2188" spans="1:42">
      <c r="A2188" s="221"/>
      <c r="B2188" s="221"/>
      <c r="C2188" s="221"/>
      <c r="D2188" s="221"/>
      <c r="E2188" s="221"/>
      <c r="F2188" s="221"/>
      <c r="G2188" s="221"/>
      <c r="H2188" s="221"/>
      <c r="I2188" s="221"/>
      <c r="J2188" s="221"/>
      <c r="K2188" s="221"/>
      <c r="L2188" s="221"/>
      <c r="M2188" s="221"/>
      <c r="N2188" s="243"/>
      <c r="O2188" s="221"/>
      <c r="P2188" s="221"/>
      <c r="Q2188" s="221"/>
      <c r="R2188" s="221"/>
      <c r="S2188" s="221"/>
      <c r="T2188" s="221"/>
      <c r="U2188" s="221"/>
      <c r="V2188" s="221"/>
      <c r="W2188" s="221"/>
      <c r="X2188" s="221"/>
      <c r="Y2188" s="221"/>
      <c r="Z2188" s="221"/>
      <c r="AA2188" s="221"/>
      <c r="AB2188" s="237"/>
      <c r="AC2188" s="221"/>
      <c r="AD2188" s="221"/>
      <c r="AE2188" s="221"/>
      <c r="AF2188" s="221"/>
      <c r="AG2188" s="221"/>
      <c r="AH2188" s="221"/>
      <c r="AI2188" s="221"/>
      <c r="AN2188" s="221"/>
      <c r="AP2188" s="218"/>
    </row>
    <row r="2189" spans="1:42">
      <c r="A2189" s="221"/>
      <c r="B2189" s="221"/>
      <c r="C2189" s="221"/>
      <c r="D2189" s="221"/>
      <c r="E2189" s="221"/>
      <c r="F2189" s="221"/>
      <c r="G2189" s="221"/>
      <c r="H2189" s="221"/>
      <c r="I2189" s="221"/>
      <c r="J2189" s="221"/>
      <c r="K2189" s="221"/>
      <c r="L2189" s="221"/>
      <c r="M2189" s="221"/>
      <c r="N2189" s="243"/>
      <c r="O2189" s="221"/>
      <c r="P2189" s="221"/>
      <c r="Q2189" s="221"/>
      <c r="R2189" s="221"/>
      <c r="S2189" s="221"/>
      <c r="T2189" s="221"/>
      <c r="U2189" s="221"/>
      <c r="V2189" s="221"/>
      <c r="W2189" s="221"/>
      <c r="X2189" s="221"/>
      <c r="Y2189" s="221"/>
      <c r="Z2189" s="221"/>
      <c r="AA2189" s="221"/>
      <c r="AB2189" s="237"/>
      <c r="AC2189" s="221"/>
      <c r="AD2189" s="221"/>
      <c r="AE2189" s="221"/>
      <c r="AF2189" s="221"/>
      <c r="AG2189" s="221"/>
      <c r="AH2189" s="221"/>
      <c r="AI2189" s="221"/>
      <c r="AN2189" s="221"/>
      <c r="AP2189" s="218"/>
    </row>
    <row r="2190" spans="1:42">
      <c r="A2190" s="221"/>
      <c r="B2190" s="221"/>
      <c r="C2190" s="221"/>
      <c r="D2190" s="221"/>
      <c r="E2190" s="221"/>
      <c r="F2190" s="221"/>
      <c r="G2190" s="221"/>
      <c r="H2190" s="221"/>
      <c r="I2190" s="221"/>
      <c r="J2190" s="221"/>
      <c r="K2190" s="221"/>
      <c r="L2190" s="221"/>
      <c r="M2190" s="221"/>
      <c r="N2190" s="243"/>
      <c r="O2190" s="221"/>
      <c r="P2190" s="221"/>
      <c r="Q2190" s="221"/>
      <c r="R2190" s="221"/>
      <c r="S2190" s="221"/>
      <c r="T2190" s="221"/>
      <c r="U2190" s="221"/>
      <c r="V2190" s="221"/>
      <c r="W2190" s="221"/>
      <c r="X2190" s="221"/>
      <c r="Y2190" s="221"/>
      <c r="Z2190" s="221"/>
      <c r="AA2190" s="221"/>
      <c r="AB2190" s="237"/>
      <c r="AC2190" s="221"/>
      <c r="AD2190" s="221"/>
      <c r="AE2190" s="221"/>
      <c r="AF2190" s="221"/>
      <c r="AG2190" s="221"/>
      <c r="AH2190" s="221"/>
      <c r="AI2190" s="221"/>
      <c r="AN2190" s="221"/>
      <c r="AP2190" s="218"/>
    </row>
    <row r="2191" spans="1:42">
      <c r="A2191" s="221"/>
      <c r="B2191" s="221"/>
      <c r="C2191" s="221"/>
      <c r="D2191" s="221"/>
      <c r="E2191" s="221"/>
      <c r="F2191" s="221"/>
      <c r="G2191" s="221"/>
      <c r="H2191" s="221"/>
      <c r="I2191" s="221"/>
      <c r="J2191" s="221"/>
      <c r="K2191" s="221"/>
      <c r="L2191" s="221"/>
      <c r="M2191" s="221"/>
      <c r="N2191" s="243"/>
      <c r="O2191" s="221"/>
      <c r="P2191" s="221"/>
      <c r="Q2191" s="221"/>
      <c r="R2191" s="221"/>
      <c r="S2191" s="221"/>
      <c r="T2191" s="221"/>
      <c r="U2191" s="221"/>
      <c r="V2191" s="221"/>
      <c r="W2191" s="221"/>
      <c r="X2191" s="221"/>
      <c r="Y2191" s="221"/>
      <c r="Z2191" s="221"/>
      <c r="AA2191" s="221"/>
      <c r="AB2191" s="237"/>
      <c r="AC2191" s="221"/>
      <c r="AD2191" s="221"/>
      <c r="AE2191" s="221"/>
      <c r="AF2191" s="221"/>
      <c r="AG2191" s="221"/>
      <c r="AH2191" s="221"/>
      <c r="AI2191" s="221"/>
      <c r="AN2191" s="221"/>
      <c r="AP2191" s="218"/>
    </row>
    <row r="2192" spans="1:42">
      <c r="A2192" s="221"/>
      <c r="B2192" s="221"/>
      <c r="C2192" s="221"/>
      <c r="D2192" s="221"/>
      <c r="E2192" s="221"/>
      <c r="F2192" s="221"/>
      <c r="G2192" s="221"/>
      <c r="H2192" s="221"/>
      <c r="I2192" s="221"/>
      <c r="J2192" s="221"/>
      <c r="K2192" s="221"/>
      <c r="L2192" s="221"/>
      <c r="M2192" s="221"/>
      <c r="N2192" s="243"/>
      <c r="O2192" s="221"/>
      <c r="P2192" s="221"/>
      <c r="Q2192" s="221"/>
      <c r="R2192" s="221"/>
      <c r="S2192" s="221"/>
      <c r="T2192" s="221"/>
      <c r="U2192" s="221"/>
      <c r="V2192" s="221"/>
      <c r="W2192" s="221"/>
      <c r="X2192" s="221"/>
      <c r="Y2192" s="221"/>
      <c r="Z2192" s="221"/>
      <c r="AA2192" s="221"/>
      <c r="AB2192" s="237"/>
      <c r="AC2192" s="221"/>
      <c r="AD2192" s="221"/>
      <c r="AE2192" s="221"/>
      <c r="AF2192" s="221"/>
      <c r="AG2192" s="221"/>
      <c r="AH2192" s="221"/>
      <c r="AI2192" s="221"/>
      <c r="AN2192" s="221"/>
      <c r="AP2192" s="218"/>
    </row>
    <row r="2193" spans="1:42">
      <c r="A2193" s="221"/>
      <c r="B2193" s="221"/>
      <c r="C2193" s="221"/>
      <c r="D2193" s="221"/>
      <c r="E2193" s="221"/>
      <c r="F2193" s="221"/>
      <c r="G2193" s="221"/>
      <c r="H2193" s="221"/>
      <c r="I2193" s="221"/>
      <c r="J2193" s="221"/>
      <c r="K2193" s="221"/>
      <c r="L2193" s="221"/>
      <c r="M2193" s="221"/>
      <c r="N2193" s="243"/>
      <c r="O2193" s="221"/>
      <c r="P2193" s="221"/>
      <c r="Q2193" s="221"/>
      <c r="R2193" s="221"/>
      <c r="S2193" s="221"/>
      <c r="T2193" s="221"/>
      <c r="U2193" s="221"/>
      <c r="V2193" s="221"/>
      <c r="W2193" s="221"/>
      <c r="X2193" s="221"/>
      <c r="Y2193" s="221"/>
      <c r="Z2193" s="221"/>
      <c r="AA2193" s="221"/>
      <c r="AB2193" s="237"/>
      <c r="AC2193" s="221"/>
      <c r="AD2193" s="221"/>
      <c r="AE2193" s="221"/>
      <c r="AF2193" s="221"/>
      <c r="AG2193" s="221"/>
      <c r="AH2193" s="221"/>
      <c r="AI2193" s="221"/>
      <c r="AN2193" s="221"/>
      <c r="AP2193" s="218"/>
    </row>
    <row r="2194" spans="1:42">
      <c r="A2194" s="221"/>
      <c r="B2194" s="221"/>
      <c r="C2194" s="221"/>
      <c r="D2194" s="221"/>
      <c r="E2194" s="221"/>
      <c r="F2194" s="221"/>
      <c r="G2194" s="221"/>
      <c r="H2194" s="221"/>
      <c r="I2194" s="221"/>
      <c r="J2194" s="221"/>
      <c r="K2194" s="221"/>
      <c r="L2194" s="221"/>
      <c r="M2194" s="221"/>
      <c r="N2194" s="243"/>
      <c r="O2194" s="221"/>
      <c r="P2194" s="221"/>
      <c r="Q2194" s="221"/>
      <c r="R2194" s="221"/>
      <c r="S2194" s="221"/>
      <c r="T2194" s="221"/>
      <c r="U2194" s="221"/>
      <c r="V2194" s="221"/>
      <c r="W2194" s="221"/>
      <c r="X2194" s="221"/>
      <c r="Y2194" s="221"/>
      <c r="Z2194" s="221"/>
      <c r="AA2194" s="221"/>
      <c r="AB2194" s="237"/>
      <c r="AC2194" s="221"/>
      <c r="AD2194" s="221"/>
      <c r="AE2194" s="221"/>
      <c r="AF2194" s="221"/>
      <c r="AG2194" s="221"/>
      <c r="AH2194" s="221"/>
      <c r="AI2194" s="221"/>
      <c r="AN2194" s="221"/>
      <c r="AP2194" s="218"/>
    </row>
    <row r="2195" spans="1:42">
      <c r="A2195" s="221"/>
      <c r="B2195" s="221"/>
      <c r="C2195" s="221"/>
      <c r="D2195" s="221"/>
      <c r="E2195" s="221"/>
      <c r="F2195" s="221"/>
      <c r="G2195" s="221"/>
      <c r="H2195" s="221"/>
      <c r="I2195" s="221"/>
      <c r="J2195" s="221"/>
      <c r="K2195" s="221"/>
      <c r="L2195" s="221"/>
      <c r="M2195" s="221"/>
      <c r="N2195" s="243"/>
      <c r="O2195" s="221"/>
      <c r="P2195" s="221"/>
      <c r="Q2195" s="221"/>
      <c r="R2195" s="221"/>
      <c r="S2195" s="221"/>
      <c r="T2195" s="221"/>
      <c r="U2195" s="221"/>
      <c r="V2195" s="221"/>
      <c r="W2195" s="221"/>
      <c r="X2195" s="221"/>
      <c r="Y2195" s="221"/>
      <c r="Z2195" s="221"/>
      <c r="AA2195" s="221"/>
      <c r="AB2195" s="237"/>
      <c r="AC2195" s="221"/>
      <c r="AD2195" s="221"/>
      <c r="AE2195" s="221"/>
      <c r="AF2195" s="221"/>
      <c r="AG2195" s="221"/>
      <c r="AH2195" s="221"/>
      <c r="AI2195" s="221"/>
      <c r="AN2195" s="221"/>
      <c r="AP2195" s="218"/>
    </row>
    <row r="2196" spans="1:42">
      <c r="A2196" s="221"/>
      <c r="B2196" s="221"/>
      <c r="C2196" s="221"/>
      <c r="D2196" s="221"/>
      <c r="E2196" s="221"/>
      <c r="F2196" s="221"/>
      <c r="G2196" s="221"/>
      <c r="H2196" s="221"/>
      <c r="I2196" s="221"/>
      <c r="J2196" s="221"/>
      <c r="K2196" s="221"/>
      <c r="L2196" s="221"/>
      <c r="M2196" s="221"/>
      <c r="N2196" s="243"/>
      <c r="O2196" s="221"/>
      <c r="P2196" s="221"/>
      <c r="Q2196" s="221"/>
      <c r="R2196" s="221"/>
      <c r="S2196" s="221"/>
      <c r="T2196" s="221"/>
      <c r="U2196" s="221"/>
      <c r="V2196" s="221"/>
      <c r="W2196" s="221"/>
      <c r="X2196" s="221"/>
      <c r="Y2196" s="221"/>
      <c r="Z2196" s="221"/>
      <c r="AA2196" s="221"/>
      <c r="AB2196" s="237"/>
      <c r="AC2196" s="221"/>
      <c r="AD2196" s="221"/>
      <c r="AE2196" s="221"/>
      <c r="AF2196" s="221"/>
      <c r="AG2196" s="221"/>
      <c r="AH2196" s="221"/>
      <c r="AI2196" s="221"/>
      <c r="AN2196" s="221"/>
      <c r="AP2196" s="218"/>
    </row>
    <row r="2197" spans="1:42">
      <c r="A2197" s="221"/>
      <c r="B2197" s="221"/>
      <c r="C2197" s="221"/>
      <c r="D2197" s="221"/>
      <c r="E2197" s="221"/>
      <c r="F2197" s="221"/>
      <c r="G2197" s="221"/>
      <c r="H2197" s="221"/>
      <c r="I2197" s="221"/>
      <c r="J2197" s="221"/>
      <c r="K2197" s="221"/>
      <c r="L2197" s="221"/>
      <c r="M2197" s="221"/>
      <c r="N2197" s="243"/>
      <c r="O2197" s="221"/>
      <c r="P2197" s="221"/>
      <c r="Q2197" s="221"/>
      <c r="R2197" s="221"/>
      <c r="S2197" s="221"/>
      <c r="T2197" s="221"/>
      <c r="U2197" s="221"/>
      <c r="V2197" s="221"/>
      <c r="W2197" s="221"/>
      <c r="X2197" s="221"/>
      <c r="Y2197" s="221"/>
      <c r="Z2197" s="221"/>
      <c r="AA2197" s="221"/>
      <c r="AB2197" s="237"/>
      <c r="AC2197" s="221"/>
      <c r="AD2197" s="221"/>
      <c r="AE2197" s="221"/>
      <c r="AF2197" s="221"/>
      <c r="AG2197" s="221"/>
      <c r="AH2197" s="221"/>
      <c r="AI2197" s="221"/>
      <c r="AN2197" s="221"/>
      <c r="AP2197" s="218"/>
    </row>
    <row r="2198" spans="1:42">
      <c r="A2198" s="221"/>
      <c r="B2198" s="221"/>
      <c r="C2198" s="221"/>
      <c r="D2198" s="221"/>
      <c r="E2198" s="221"/>
      <c r="F2198" s="221"/>
      <c r="G2198" s="221"/>
      <c r="H2198" s="221"/>
      <c r="I2198" s="221"/>
      <c r="J2198" s="221"/>
      <c r="K2198" s="221"/>
      <c r="L2198" s="221"/>
      <c r="M2198" s="221"/>
      <c r="N2198" s="243"/>
      <c r="O2198" s="221"/>
      <c r="P2198" s="221"/>
      <c r="Q2198" s="221"/>
      <c r="R2198" s="221"/>
      <c r="S2198" s="221"/>
      <c r="T2198" s="221"/>
      <c r="U2198" s="221"/>
      <c r="V2198" s="221"/>
      <c r="W2198" s="221"/>
      <c r="X2198" s="221"/>
      <c r="Y2198" s="221"/>
      <c r="Z2198" s="221"/>
      <c r="AA2198" s="221"/>
      <c r="AB2198" s="237"/>
      <c r="AC2198" s="221"/>
      <c r="AD2198" s="221"/>
      <c r="AE2198" s="221"/>
      <c r="AF2198" s="221"/>
      <c r="AG2198" s="221"/>
      <c r="AH2198" s="221"/>
      <c r="AI2198" s="221"/>
      <c r="AN2198" s="221"/>
      <c r="AP2198" s="218"/>
    </row>
    <row r="2199" spans="1:42">
      <c r="A2199" s="221"/>
      <c r="B2199" s="221"/>
      <c r="C2199" s="221"/>
      <c r="D2199" s="221"/>
      <c r="E2199" s="221"/>
      <c r="F2199" s="221"/>
      <c r="G2199" s="221"/>
      <c r="H2199" s="221"/>
      <c r="I2199" s="221"/>
      <c r="J2199" s="221"/>
      <c r="K2199" s="221"/>
      <c r="L2199" s="221"/>
      <c r="M2199" s="221"/>
      <c r="N2199" s="243"/>
      <c r="O2199" s="221"/>
      <c r="P2199" s="221"/>
      <c r="Q2199" s="221"/>
      <c r="R2199" s="221"/>
      <c r="S2199" s="221"/>
      <c r="T2199" s="221"/>
      <c r="U2199" s="221"/>
      <c r="V2199" s="221"/>
      <c r="W2199" s="221"/>
      <c r="X2199" s="221"/>
      <c r="Y2199" s="221"/>
      <c r="Z2199" s="221"/>
      <c r="AA2199" s="221"/>
      <c r="AB2199" s="237"/>
      <c r="AC2199" s="221"/>
      <c r="AD2199" s="221"/>
      <c r="AE2199" s="221"/>
      <c r="AF2199" s="221"/>
      <c r="AG2199" s="221"/>
      <c r="AH2199" s="221"/>
      <c r="AI2199" s="221"/>
      <c r="AN2199" s="221"/>
      <c r="AP2199" s="218"/>
    </row>
    <row r="2200" spans="1:42">
      <c r="A2200" s="221"/>
      <c r="B2200" s="221"/>
      <c r="C2200" s="221"/>
      <c r="D2200" s="221"/>
      <c r="E2200" s="221"/>
      <c r="F2200" s="221"/>
      <c r="G2200" s="221"/>
      <c r="H2200" s="221"/>
      <c r="I2200" s="221"/>
      <c r="J2200" s="221"/>
      <c r="K2200" s="221"/>
      <c r="L2200" s="221"/>
      <c r="M2200" s="221"/>
      <c r="N2200" s="243"/>
      <c r="O2200" s="221"/>
      <c r="P2200" s="221"/>
      <c r="Q2200" s="221"/>
      <c r="R2200" s="221"/>
      <c r="S2200" s="221"/>
      <c r="T2200" s="221"/>
      <c r="U2200" s="221"/>
      <c r="V2200" s="221"/>
      <c r="W2200" s="221"/>
      <c r="X2200" s="221"/>
      <c r="Y2200" s="221"/>
      <c r="Z2200" s="221"/>
      <c r="AA2200" s="221"/>
      <c r="AB2200" s="237"/>
      <c r="AC2200" s="221"/>
      <c r="AD2200" s="221"/>
      <c r="AE2200" s="221"/>
      <c r="AF2200" s="221"/>
      <c r="AG2200" s="221"/>
      <c r="AH2200" s="221"/>
      <c r="AI2200" s="221"/>
      <c r="AN2200" s="221"/>
      <c r="AP2200" s="218"/>
    </row>
    <row r="2201" spans="1:42">
      <c r="A2201" s="221"/>
      <c r="B2201" s="221"/>
      <c r="C2201" s="221"/>
      <c r="D2201" s="221"/>
      <c r="E2201" s="221"/>
      <c r="F2201" s="221"/>
      <c r="G2201" s="221"/>
      <c r="H2201" s="221"/>
      <c r="I2201" s="221"/>
      <c r="J2201" s="221"/>
      <c r="K2201" s="221"/>
      <c r="L2201" s="221"/>
      <c r="M2201" s="221"/>
      <c r="N2201" s="243"/>
      <c r="O2201" s="221"/>
      <c r="P2201" s="221"/>
      <c r="Q2201" s="221"/>
      <c r="R2201" s="221"/>
      <c r="S2201" s="221"/>
      <c r="T2201" s="221"/>
      <c r="U2201" s="221"/>
      <c r="V2201" s="221"/>
      <c r="W2201" s="221"/>
      <c r="X2201" s="221"/>
      <c r="Y2201" s="221"/>
      <c r="Z2201" s="221"/>
      <c r="AA2201" s="221"/>
      <c r="AB2201" s="237"/>
      <c r="AC2201" s="221"/>
      <c r="AD2201" s="221"/>
      <c r="AE2201" s="221"/>
      <c r="AF2201" s="221"/>
      <c r="AG2201" s="221"/>
      <c r="AH2201" s="221"/>
      <c r="AI2201" s="221"/>
      <c r="AN2201" s="221"/>
      <c r="AP2201" s="218"/>
    </row>
    <row r="2202" spans="1:42">
      <c r="A2202" s="221"/>
      <c r="B2202" s="221"/>
      <c r="C2202" s="221"/>
      <c r="D2202" s="221"/>
      <c r="E2202" s="221"/>
      <c r="F2202" s="221"/>
      <c r="G2202" s="221"/>
      <c r="H2202" s="221"/>
      <c r="I2202" s="221"/>
      <c r="J2202" s="221"/>
      <c r="K2202" s="221"/>
      <c r="L2202" s="221"/>
      <c r="M2202" s="221"/>
      <c r="N2202" s="243"/>
      <c r="O2202" s="221"/>
      <c r="P2202" s="221"/>
      <c r="Q2202" s="221"/>
      <c r="R2202" s="221"/>
      <c r="S2202" s="221"/>
      <c r="T2202" s="221"/>
      <c r="U2202" s="221"/>
      <c r="V2202" s="221"/>
      <c r="W2202" s="221"/>
      <c r="X2202" s="221"/>
      <c r="Y2202" s="221"/>
      <c r="Z2202" s="221"/>
      <c r="AA2202" s="221"/>
      <c r="AB2202" s="237"/>
      <c r="AC2202" s="221"/>
      <c r="AD2202" s="221"/>
      <c r="AE2202" s="221"/>
      <c r="AF2202" s="221"/>
      <c r="AG2202" s="221"/>
      <c r="AH2202" s="221"/>
      <c r="AI2202" s="221"/>
      <c r="AN2202" s="221"/>
      <c r="AP2202" s="218"/>
    </row>
    <row r="2203" spans="1:42">
      <c r="A2203" s="221"/>
      <c r="B2203" s="221"/>
      <c r="C2203" s="221"/>
      <c r="D2203" s="221"/>
      <c r="E2203" s="221"/>
      <c r="F2203" s="221"/>
      <c r="G2203" s="221"/>
      <c r="H2203" s="221"/>
      <c r="I2203" s="221"/>
      <c r="J2203" s="221"/>
      <c r="K2203" s="221"/>
      <c r="L2203" s="221"/>
      <c r="M2203" s="221"/>
      <c r="N2203" s="243"/>
      <c r="O2203" s="221"/>
      <c r="P2203" s="221"/>
      <c r="Q2203" s="221"/>
      <c r="R2203" s="221"/>
      <c r="S2203" s="221"/>
      <c r="T2203" s="221"/>
      <c r="U2203" s="221"/>
      <c r="V2203" s="221"/>
      <c r="W2203" s="221"/>
      <c r="X2203" s="221"/>
      <c r="Y2203" s="221"/>
      <c r="Z2203" s="221"/>
      <c r="AA2203" s="221"/>
      <c r="AB2203" s="237"/>
      <c r="AC2203" s="221"/>
      <c r="AD2203" s="221"/>
      <c r="AE2203" s="221"/>
      <c r="AF2203" s="221"/>
      <c r="AG2203" s="221"/>
      <c r="AH2203" s="221"/>
      <c r="AI2203" s="221"/>
      <c r="AN2203" s="221"/>
      <c r="AP2203" s="218"/>
    </row>
    <row r="2204" spans="1:42">
      <c r="A2204" s="221"/>
      <c r="B2204" s="221"/>
      <c r="C2204" s="221"/>
      <c r="D2204" s="221"/>
      <c r="E2204" s="221"/>
      <c r="F2204" s="221"/>
      <c r="G2204" s="221"/>
      <c r="H2204" s="221"/>
      <c r="I2204" s="221"/>
      <c r="J2204" s="221"/>
      <c r="K2204" s="221"/>
      <c r="L2204" s="221"/>
      <c r="M2204" s="221"/>
      <c r="N2204" s="243"/>
      <c r="O2204" s="221"/>
      <c r="P2204" s="221"/>
      <c r="Q2204" s="221"/>
      <c r="R2204" s="221"/>
      <c r="S2204" s="221"/>
      <c r="T2204" s="221"/>
      <c r="U2204" s="221"/>
      <c r="V2204" s="221"/>
      <c r="W2204" s="221"/>
      <c r="X2204" s="221"/>
      <c r="Y2204" s="221"/>
      <c r="Z2204" s="221"/>
      <c r="AA2204" s="221"/>
      <c r="AB2204" s="237"/>
      <c r="AC2204" s="221"/>
      <c r="AD2204" s="221"/>
      <c r="AE2204" s="221"/>
      <c r="AF2204" s="221"/>
      <c r="AG2204" s="221"/>
      <c r="AH2204" s="221"/>
      <c r="AI2204" s="221"/>
      <c r="AN2204" s="221"/>
      <c r="AP2204" s="218"/>
    </row>
    <row r="2205" spans="1:42">
      <c r="A2205" s="221"/>
      <c r="B2205" s="221"/>
      <c r="C2205" s="221"/>
      <c r="D2205" s="221"/>
      <c r="E2205" s="221"/>
      <c r="F2205" s="221"/>
      <c r="G2205" s="221"/>
      <c r="H2205" s="221"/>
      <c r="I2205" s="221"/>
      <c r="J2205" s="221"/>
      <c r="K2205" s="221"/>
      <c r="L2205" s="221"/>
      <c r="M2205" s="221"/>
      <c r="N2205" s="243"/>
      <c r="O2205" s="221"/>
      <c r="P2205" s="221"/>
      <c r="Q2205" s="221"/>
      <c r="R2205" s="221"/>
      <c r="S2205" s="221"/>
      <c r="T2205" s="221"/>
      <c r="U2205" s="221"/>
      <c r="V2205" s="221"/>
      <c r="W2205" s="221"/>
      <c r="X2205" s="221"/>
      <c r="Y2205" s="221"/>
      <c r="Z2205" s="221"/>
      <c r="AA2205" s="221"/>
      <c r="AB2205" s="237"/>
      <c r="AC2205" s="221"/>
      <c r="AD2205" s="221"/>
      <c r="AE2205" s="221"/>
      <c r="AF2205" s="221"/>
      <c r="AG2205" s="221"/>
      <c r="AH2205" s="221"/>
      <c r="AI2205" s="221"/>
      <c r="AN2205" s="221"/>
      <c r="AP2205" s="218"/>
    </row>
    <row r="2206" spans="1:42">
      <c r="A2206" s="221"/>
      <c r="B2206" s="221"/>
      <c r="C2206" s="221"/>
      <c r="D2206" s="221"/>
      <c r="E2206" s="221"/>
      <c r="F2206" s="221"/>
      <c r="G2206" s="221"/>
      <c r="H2206" s="221"/>
      <c r="I2206" s="221"/>
      <c r="J2206" s="221"/>
      <c r="K2206" s="221"/>
      <c r="L2206" s="221"/>
      <c r="M2206" s="221"/>
      <c r="N2206" s="243"/>
      <c r="O2206" s="221"/>
      <c r="P2206" s="221"/>
      <c r="Q2206" s="221"/>
      <c r="R2206" s="221"/>
      <c r="S2206" s="221"/>
      <c r="T2206" s="221"/>
      <c r="U2206" s="221"/>
      <c r="V2206" s="221"/>
      <c r="W2206" s="221"/>
      <c r="X2206" s="221"/>
      <c r="Y2206" s="221"/>
      <c r="Z2206" s="221"/>
      <c r="AA2206" s="221"/>
      <c r="AB2206" s="237"/>
      <c r="AC2206" s="221"/>
      <c r="AD2206" s="221"/>
      <c r="AE2206" s="221"/>
      <c r="AF2206" s="221"/>
      <c r="AG2206" s="221"/>
      <c r="AH2206" s="221"/>
      <c r="AI2206" s="221"/>
      <c r="AN2206" s="221"/>
      <c r="AP2206" s="218"/>
    </row>
    <row r="2207" spans="1:42">
      <c r="A2207" s="221"/>
      <c r="B2207" s="221"/>
      <c r="C2207" s="221"/>
      <c r="D2207" s="221"/>
      <c r="E2207" s="221"/>
      <c r="F2207" s="221"/>
      <c r="G2207" s="221"/>
      <c r="H2207" s="221"/>
      <c r="I2207" s="221"/>
      <c r="J2207" s="221"/>
      <c r="K2207" s="221"/>
      <c r="L2207" s="221"/>
      <c r="M2207" s="221"/>
      <c r="N2207" s="243"/>
      <c r="O2207" s="221"/>
      <c r="P2207" s="221"/>
      <c r="Q2207" s="221"/>
      <c r="R2207" s="221"/>
      <c r="S2207" s="221"/>
      <c r="T2207" s="221"/>
      <c r="U2207" s="221"/>
      <c r="V2207" s="221"/>
      <c r="W2207" s="221"/>
      <c r="X2207" s="221"/>
      <c r="Y2207" s="221"/>
      <c r="Z2207" s="221"/>
      <c r="AA2207" s="221"/>
      <c r="AB2207" s="237"/>
      <c r="AC2207" s="221"/>
      <c r="AD2207" s="221"/>
      <c r="AE2207" s="221"/>
      <c r="AF2207" s="221"/>
      <c r="AG2207" s="221"/>
      <c r="AH2207" s="221"/>
      <c r="AI2207" s="221"/>
      <c r="AN2207" s="221"/>
      <c r="AP2207" s="218"/>
    </row>
    <row r="2208" spans="1:42">
      <c r="A2208" s="221"/>
      <c r="B2208" s="221"/>
      <c r="C2208" s="221"/>
      <c r="D2208" s="221"/>
      <c r="E2208" s="221"/>
      <c r="F2208" s="221"/>
      <c r="G2208" s="221"/>
      <c r="H2208" s="221"/>
      <c r="I2208" s="221"/>
      <c r="J2208" s="221"/>
      <c r="K2208" s="221"/>
      <c r="L2208" s="221"/>
      <c r="M2208" s="221"/>
      <c r="N2208" s="243"/>
      <c r="O2208" s="221"/>
      <c r="P2208" s="221"/>
      <c r="Q2208" s="221"/>
      <c r="R2208" s="221"/>
      <c r="S2208" s="221"/>
      <c r="T2208" s="221"/>
      <c r="U2208" s="221"/>
      <c r="V2208" s="221"/>
      <c r="W2208" s="221"/>
      <c r="X2208" s="221"/>
      <c r="Y2208" s="221"/>
      <c r="Z2208" s="221"/>
      <c r="AA2208" s="221"/>
      <c r="AB2208" s="237"/>
      <c r="AC2208" s="221"/>
      <c r="AD2208" s="221"/>
      <c r="AE2208" s="221"/>
      <c r="AF2208" s="221"/>
      <c r="AG2208" s="221"/>
      <c r="AH2208" s="221"/>
      <c r="AI2208" s="221"/>
      <c r="AN2208" s="221"/>
      <c r="AP2208" s="218"/>
    </row>
    <row r="2209" spans="1:42">
      <c r="A2209" s="221"/>
      <c r="B2209" s="221"/>
      <c r="C2209" s="221"/>
      <c r="D2209" s="221"/>
      <c r="E2209" s="221"/>
      <c r="F2209" s="221"/>
      <c r="G2209" s="221"/>
      <c r="H2209" s="221"/>
      <c r="I2209" s="221"/>
      <c r="J2209" s="221"/>
      <c r="K2209" s="221"/>
      <c r="L2209" s="221"/>
      <c r="M2209" s="221"/>
      <c r="N2209" s="243"/>
      <c r="O2209" s="221"/>
      <c r="P2209" s="221"/>
      <c r="Q2209" s="221"/>
      <c r="R2209" s="221"/>
      <c r="S2209" s="221"/>
      <c r="T2209" s="221"/>
      <c r="U2209" s="221"/>
      <c r="V2209" s="221"/>
      <c r="W2209" s="221"/>
      <c r="X2209" s="221"/>
      <c r="Y2209" s="221"/>
      <c r="Z2209" s="221"/>
      <c r="AA2209" s="221"/>
      <c r="AB2209" s="237"/>
      <c r="AC2209" s="221"/>
      <c r="AD2209" s="221"/>
      <c r="AE2209" s="221"/>
      <c r="AF2209" s="221"/>
      <c r="AG2209" s="221"/>
      <c r="AH2209" s="221"/>
      <c r="AI2209" s="221"/>
      <c r="AN2209" s="221"/>
      <c r="AP2209" s="218"/>
    </row>
    <row r="2210" spans="1:42">
      <c r="A2210" s="221"/>
      <c r="B2210" s="221"/>
      <c r="C2210" s="221"/>
      <c r="D2210" s="221"/>
      <c r="E2210" s="221"/>
      <c r="F2210" s="221"/>
      <c r="G2210" s="221"/>
      <c r="H2210" s="221"/>
      <c r="I2210" s="221"/>
      <c r="J2210" s="221"/>
      <c r="K2210" s="221"/>
      <c r="L2210" s="221"/>
      <c r="M2210" s="221"/>
      <c r="N2210" s="243"/>
      <c r="O2210" s="221"/>
      <c r="P2210" s="221"/>
      <c r="Q2210" s="221"/>
      <c r="R2210" s="221"/>
      <c r="S2210" s="221"/>
      <c r="T2210" s="221"/>
      <c r="U2210" s="221"/>
      <c r="V2210" s="221"/>
      <c r="W2210" s="221"/>
      <c r="X2210" s="221"/>
      <c r="Y2210" s="221"/>
      <c r="Z2210" s="221"/>
      <c r="AA2210" s="221"/>
      <c r="AB2210" s="237"/>
      <c r="AC2210" s="221"/>
      <c r="AD2210" s="221"/>
      <c r="AE2210" s="221"/>
      <c r="AF2210" s="221"/>
      <c r="AG2210" s="221"/>
      <c r="AH2210" s="221"/>
      <c r="AI2210" s="221"/>
      <c r="AN2210" s="221"/>
      <c r="AP2210" s="218"/>
    </row>
    <row r="2211" spans="1:42">
      <c r="A2211" s="221"/>
      <c r="B2211" s="221"/>
      <c r="C2211" s="221"/>
      <c r="D2211" s="221"/>
      <c r="E2211" s="221"/>
      <c r="F2211" s="221"/>
      <c r="G2211" s="221"/>
      <c r="H2211" s="221"/>
      <c r="I2211" s="221"/>
      <c r="J2211" s="221"/>
      <c r="K2211" s="221"/>
      <c r="L2211" s="221"/>
      <c r="M2211" s="221"/>
      <c r="N2211" s="243"/>
      <c r="O2211" s="221"/>
      <c r="P2211" s="221"/>
      <c r="Q2211" s="221"/>
      <c r="R2211" s="221"/>
      <c r="S2211" s="221"/>
      <c r="T2211" s="221"/>
      <c r="U2211" s="221"/>
      <c r="V2211" s="221"/>
      <c r="W2211" s="221"/>
      <c r="X2211" s="221"/>
      <c r="Y2211" s="221"/>
      <c r="Z2211" s="221"/>
      <c r="AA2211" s="221"/>
      <c r="AB2211" s="237"/>
      <c r="AC2211" s="221"/>
      <c r="AD2211" s="221"/>
      <c r="AE2211" s="221"/>
      <c r="AF2211" s="221"/>
      <c r="AG2211" s="221"/>
      <c r="AH2211" s="221"/>
      <c r="AI2211" s="221"/>
      <c r="AN2211" s="221"/>
      <c r="AP2211" s="218"/>
    </row>
    <row r="2212" spans="1:42">
      <c r="A2212" s="221"/>
      <c r="B2212" s="221"/>
      <c r="C2212" s="221"/>
      <c r="D2212" s="221"/>
      <c r="E2212" s="221"/>
      <c r="F2212" s="221"/>
      <c r="G2212" s="221"/>
      <c r="H2212" s="221"/>
      <c r="I2212" s="221"/>
      <c r="J2212" s="221"/>
      <c r="K2212" s="221"/>
      <c r="L2212" s="221"/>
      <c r="M2212" s="221"/>
      <c r="N2212" s="243"/>
      <c r="O2212" s="221"/>
      <c r="P2212" s="221"/>
      <c r="Q2212" s="221"/>
      <c r="R2212" s="221"/>
      <c r="S2212" s="221"/>
      <c r="T2212" s="221"/>
      <c r="U2212" s="221"/>
      <c r="V2212" s="221"/>
      <c r="W2212" s="221"/>
      <c r="X2212" s="221"/>
      <c r="Y2212" s="221"/>
      <c r="Z2212" s="221"/>
      <c r="AA2212" s="221"/>
      <c r="AB2212" s="237"/>
      <c r="AC2212" s="221"/>
      <c r="AD2212" s="221"/>
      <c r="AE2212" s="221"/>
      <c r="AF2212" s="221"/>
      <c r="AG2212" s="221"/>
      <c r="AH2212" s="221"/>
      <c r="AI2212" s="221"/>
      <c r="AN2212" s="221"/>
      <c r="AP2212" s="218"/>
    </row>
    <row r="2213" spans="1:42">
      <c r="A2213" s="221"/>
      <c r="B2213" s="221"/>
      <c r="C2213" s="221"/>
      <c r="D2213" s="221"/>
      <c r="E2213" s="221"/>
      <c r="F2213" s="221"/>
      <c r="G2213" s="221"/>
      <c r="H2213" s="221"/>
      <c r="I2213" s="221"/>
      <c r="J2213" s="221"/>
      <c r="K2213" s="221"/>
      <c r="L2213" s="221"/>
      <c r="M2213" s="221"/>
      <c r="N2213" s="243"/>
      <c r="O2213" s="221"/>
      <c r="P2213" s="221"/>
      <c r="Q2213" s="221"/>
      <c r="R2213" s="221"/>
      <c r="S2213" s="221"/>
      <c r="T2213" s="221"/>
      <c r="U2213" s="221"/>
      <c r="V2213" s="221"/>
      <c r="W2213" s="221"/>
      <c r="X2213" s="221"/>
      <c r="Y2213" s="221"/>
      <c r="Z2213" s="221"/>
      <c r="AA2213" s="221"/>
      <c r="AB2213" s="237"/>
      <c r="AC2213" s="221"/>
      <c r="AD2213" s="221"/>
      <c r="AE2213" s="221"/>
      <c r="AF2213" s="221"/>
      <c r="AG2213" s="221"/>
      <c r="AH2213" s="221"/>
      <c r="AI2213" s="221"/>
      <c r="AN2213" s="221"/>
      <c r="AP2213" s="218"/>
    </row>
    <row r="2214" spans="1:42">
      <c r="A2214" s="221"/>
      <c r="B2214" s="221"/>
      <c r="C2214" s="221"/>
      <c r="D2214" s="221"/>
      <c r="E2214" s="221"/>
      <c r="F2214" s="221"/>
      <c r="G2214" s="221"/>
      <c r="H2214" s="221"/>
      <c r="I2214" s="221"/>
      <c r="J2214" s="221"/>
      <c r="K2214" s="221"/>
      <c r="L2214" s="221"/>
      <c r="M2214" s="221"/>
      <c r="N2214" s="243"/>
      <c r="O2214" s="221"/>
      <c r="P2214" s="221"/>
      <c r="Q2214" s="221"/>
      <c r="R2214" s="221"/>
      <c r="S2214" s="221"/>
      <c r="T2214" s="221"/>
      <c r="U2214" s="221"/>
      <c r="V2214" s="221"/>
      <c r="W2214" s="221"/>
      <c r="X2214" s="221"/>
      <c r="Y2214" s="221"/>
      <c r="Z2214" s="221"/>
      <c r="AA2214" s="221"/>
      <c r="AB2214" s="237"/>
      <c r="AC2214" s="221"/>
      <c r="AD2214" s="221"/>
      <c r="AE2214" s="221"/>
      <c r="AF2214" s="221"/>
      <c r="AG2214" s="221"/>
      <c r="AH2214" s="221"/>
      <c r="AI2214" s="221"/>
      <c r="AN2214" s="221"/>
      <c r="AP2214" s="218"/>
    </row>
    <row r="2215" spans="1:42">
      <c r="A2215" s="221"/>
      <c r="B2215" s="221"/>
      <c r="C2215" s="221"/>
      <c r="D2215" s="221"/>
      <c r="E2215" s="221"/>
      <c r="F2215" s="221"/>
      <c r="G2215" s="221"/>
      <c r="H2215" s="221"/>
      <c r="I2215" s="221"/>
      <c r="J2215" s="221"/>
      <c r="K2215" s="221"/>
      <c r="L2215" s="221"/>
      <c r="M2215" s="221"/>
      <c r="N2215" s="243"/>
      <c r="O2215" s="221"/>
      <c r="P2215" s="221"/>
      <c r="Q2215" s="221"/>
      <c r="R2215" s="221"/>
      <c r="S2215" s="221"/>
      <c r="T2215" s="221"/>
      <c r="U2215" s="221"/>
      <c r="V2215" s="221"/>
      <c r="W2215" s="221"/>
      <c r="X2215" s="221"/>
      <c r="Y2215" s="221"/>
      <c r="Z2215" s="221"/>
      <c r="AA2215" s="221"/>
      <c r="AB2215" s="237"/>
      <c r="AC2215" s="221"/>
      <c r="AD2215" s="221"/>
      <c r="AE2215" s="221"/>
      <c r="AF2215" s="221"/>
      <c r="AG2215" s="221"/>
      <c r="AH2215" s="221"/>
      <c r="AI2215" s="221"/>
      <c r="AN2215" s="221"/>
      <c r="AP2215" s="218"/>
    </row>
    <row r="2216" spans="1:42">
      <c r="A2216" s="221"/>
      <c r="B2216" s="221"/>
      <c r="C2216" s="221"/>
      <c r="D2216" s="221"/>
      <c r="E2216" s="221"/>
      <c r="F2216" s="221"/>
      <c r="G2216" s="221"/>
      <c r="H2216" s="221"/>
      <c r="I2216" s="221"/>
      <c r="J2216" s="221"/>
      <c r="K2216" s="221"/>
      <c r="L2216" s="221"/>
      <c r="M2216" s="221"/>
      <c r="N2216" s="243"/>
      <c r="O2216" s="221"/>
      <c r="P2216" s="221"/>
      <c r="Q2216" s="221"/>
      <c r="R2216" s="221"/>
      <c r="S2216" s="221"/>
      <c r="T2216" s="221"/>
      <c r="U2216" s="221"/>
      <c r="V2216" s="221"/>
      <c r="W2216" s="221"/>
      <c r="X2216" s="221"/>
      <c r="Y2216" s="221"/>
      <c r="Z2216" s="221"/>
      <c r="AA2216" s="221"/>
      <c r="AB2216" s="237"/>
      <c r="AC2216" s="221"/>
      <c r="AD2216" s="221"/>
      <c r="AE2216" s="221"/>
      <c r="AF2216" s="221"/>
      <c r="AG2216" s="221"/>
      <c r="AH2216" s="221"/>
      <c r="AI2216" s="221"/>
      <c r="AN2216" s="221"/>
      <c r="AP2216" s="218"/>
    </row>
    <row r="2217" spans="1:42">
      <c r="A2217" s="221"/>
      <c r="B2217" s="221"/>
      <c r="C2217" s="221"/>
      <c r="D2217" s="221"/>
      <c r="E2217" s="221"/>
      <c r="F2217" s="221"/>
      <c r="G2217" s="221"/>
      <c r="H2217" s="221"/>
      <c r="I2217" s="221"/>
      <c r="J2217" s="221"/>
      <c r="K2217" s="221"/>
      <c r="L2217" s="221"/>
      <c r="M2217" s="221"/>
      <c r="N2217" s="243"/>
      <c r="O2217" s="221"/>
      <c r="P2217" s="221"/>
      <c r="Q2217" s="221"/>
      <c r="R2217" s="221"/>
      <c r="S2217" s="221"/>
      <c r="T2217" s="221"/>
      <c r="U2217" s="221"/>
      <c r="V2217" s="221"/>
      <c r="W2217" s="221"/>
      <c r="X2217" s="221"/>
      <c r="Y2217" s="221"/>
      <c r="Z2217" s="221"/>
      <c r="AA2217" s="221"/>
      <c r="AB2217" s="237"/>
      <c r="AC2217" s="221"/>
      <c r="AD2217" s="221"/>
      <c r="AE2217" s="221"/>
      <c r="AF2217" s="221"/>
      <c r="AG2217" s="221"/>
      <c r="AH2217" s="221"/>
      <c r="AI2217" s="221"/>
      <c r="AN2217" s="221"/>
      <c r="AP2217" s="218"/>
    </row>
    <row r="2218" spans="1:42">
      <c r="A2218" s="221"/>
      <c r="B2218" s="221"/>
      <c r="C2218" s="221"/>
      <c r="D2218" s="221"/>
      <c r="E2218" s="221"/>
      <c r="F2218" s="221"/>
      <c r="G2218" s="221"/>
      <c r="H2218" s="221"/>
      <c r="I2218" s="221"/>
      <c r="J2218" s="221"/>
      <c r="K2218" s="221"/>
      <c r="L2218" s="221"/>
      <c r="M2218" s="221"/>
      <c r="N2218" s="243"/>
      <c r="O2218" s="221"/>
      <c r="P2218" s="221"/>
      <c r="Q2218" s="221"/>
      <c r="R2218" s="221"/>
      <c r="S2218" s="221"/>
      <c r="T2218" s="221"/>
      <c r="U2218" s="221"/>
      <c r="V2218" s="221"/>
      <c r="W2218" s="221"/>
      <c r="X2218" s="221"/>
      <c r="Y2218" s="221"/>
      <c r="Z2218" s="221"/>
      <c r="AA2218" s="221"/>
      <c r="AB2218" s="237"/>
      <c r="AC2218" s="221"/>
      <c r="AD2218" s="221"/>
      <c r="AE2218" s="221"/>
      <c r="AF2218" s="221"/>
      <c r="AG2218" s="221"/>
      <c r="AH2218" s="221"/>
      <c r="AI2218" s="221"/>
      <c r="AN2218" s="221"/>
      <c r="AP2218" s="218"/>
    </row>
    <row r="2219" spans="1:42">
      <c r="A2219" s="221"/>
      <c r="B2219" s="221"/>
      <c r="C2219" s="221"/>
      <c r="D2219" s="221"/>
      <c r="E2219" s="221"/>
      <c r="F2219" s="221"/>
      <c r="G2219" s="221"/>
      <c r="H2219" s="221"/>
      <c r="I2219" s="221"/>
      <c r="J2219" s="221"/>
      <c r="K2219" s="221"/>
      <c r="L2219" s="221"/>
      <c r="M2219" s="221"/>
      <c r="N2219" s="243"/>
      <c r="O2219" s="221"/>
      <c r="P2219" s="221"/>
      <c r="Q2219" s="221"/>
      <c r="R2219" s="221"/>
      <c r="S2219" s="221"/>
      <c r="T2219" s="221"/>
      <c r="U2219" s="221"/>
      <c r="V2219" s="221"/>
      <c r="W2219" s="221"/>
      <c r="X2219" s="221"/>
      <c r="Y2219" s="221"/>
      <c r="Z2219" s="221"/>
      <c r="AA2219" s="221"/>
      <c r="AB2219" s="237"/>
      <c r="AC2219" s="221"/>
      <c r="AD2219" s="221"/>
      <c r="AE2219" s="221"/>
      <c r="AF2219" s="221"/>
      <c r="AG2219" s="221"/>
      <c r="AH2219" s="221"/>
      <c r="AI2219" s="221"/>
      <c r="AN2219" s="221"/>
      <c r="AP2219" s="218"/>
    </row>
    <row r="2220" spans="1:42">
      <c r="A2220" s="221"/>
      <c r="B2220" s="221"/>
      <c r="C2220" s="221"/>
      <c r="D2220" s="221"/>
      <c r="E2220" s="221"/>
      <c r="F2220" s="221"/>
      <c r="G2220" s="221"/>
      <c r="H2220" s="221"/>
      <c r="I2220" s="221"/>
      <c r="J2220" s="221"/>
      <c r="K2220" s="221"/>
      <c r="L2220" s="221"/>
      <c r="M2220" s="221"/>
      <c r="N2220" s="243"/>
      <c r="O2220" s="221"/>
      <c r="P2220" s="221"/>
      <c r="Q2220" s="221"/>
      <c r="R2220" s="221"/>
      <c r="S2220" s="221"/>
      <c r="T2220" s="221"/>
      <c r="U2220" s="221"/>
      <c r="V2220" s="221"/>
      <c r="W2220" s="221"/>
      <c r="X2220" s="221"/>
      <c r="Y2220" s="221"/>
      <c r="Z2220" s="221"/>
      <c r="AA2220" s="221"/>
      <c r="AB2220" s="237"/>
      <c r="AC2220" s="221"/>
      <c r="AD2220" s="221"/>
      <c r="AE2220" s="221"/>
      <c r="AF2220" s="221"/>
      <c r="AG2220" s="221"/>
      <c r="AH2220" s="221"/>
      <c r="AI2220" s="221"/>
      <c r="AN2220" s="221"/>
      <c r="AP2220" s="218"/>
    </row>
    <row r="2221" spans="1:42">
      <c r="A2221" s="221"/>
      <c r="B2221" s="221"/>
      <c r="C2221" s="221"/>
      <c r="D2221" s="221"/>
      <c r="E2221" s="221"/>
      <c r="F2221" s="221"/>
      <c r="G2221" s="221"/>
      <c r="H2221" s="221"/>
      <c r="I2221" s="221"/>
      <c r="J2221" s="221"/>
      <c r="K2221" s="221"/>
      <c r="L2221" s="221"/>
      <c r="M2221" s="221"/>
      <c r="N2221" s="243"/>
      <c r="O2221" s="221"/>
      <c r="P2221" s="221"/>
      <c r="Q2221" s="221"/>
      <c r="R2221" s="221"/>
      <c r="S2221" s="221"/>
      <c r="T2221" s="221"/>
      <c r="U2221" s="221"/>
      <c r="V2221" s="221"/>
      <c r="W2221" s="221"/>
      <c r="X2221" s="221"/>
      <c r="Y2221" s="221"/>
      <c r="Z2221" s="221"/>
      <c r="AA2221" s="221"/>
      <c r="AB2221" s="237"/>
      <c r="AC2221" s="221"/>
      <c r="AD2221" s="221"/>
      <c r="AE2221" s="221"/>
      <c r="AF2221" s="221"/>
      <c r="AG2221" s="221"/>
      <c r="AH2221" s="221"/>
      <c r="AI2221" s="221"/>
      <c r="AN2221" s="221"/>
      <c r="AP2221" s="218"/>
    </row>
    <row r="2222" spans="1:42">
      <c r="A2222" s="221"/>
      <c r="B2222" s="221"/>
      <c r="C2222" s="221"/>
      <c r="D2222" s="221"/>
      <c r="E2222" s="221"/>
      <c r="F2222" s="221"/>
      <c r="G2222" s="221"/>
      <c r="H2222" s="221"/>
      <c r="I2222" s="221"/>
      <c r="J2222" s="221"/>
      <c r="K2222" s="221"/>
      <c r="L2222" s="221"/>
      <c r="M2222" s="221"/>
      <c r="N2222" s="243"/>
      <c r="O2222" s="221"/>
      <c r="P2222" s="221"/>
      <c r="Q2222" s="221"/>
      <c r="R2222" s="221"/>
      <c r="S2222" s="221"/>
      <c r="T2222" s="221"/>
      <c r="U2222" s="221"/>
      <c r="V2222" s="221"/>
      <c r="W2222" s="221"/>
      <c r="X2222" s="221"/>
      <c r="Y2222" s="221"/>
      <c r="Z2222" s="221"/>
      <c r="AA2222" s="221"/>
      <c r="AB2222" s="237"/>
      <c r="AC2222" s="221"/>
      <c r="AD2222" s="221"/>
      <c r="AE2222" s="221"/>
      <c r="AF2222" s="221"/>
      <c r="AG2222" s="221"/>
      <c r="AH2222" s="221"/>
      <c r="AI2222" s="221"/>
      <c r="AN2222" s="221"/>
      <c r="AP2222" s="218"/>
    </row>
    <row r="2223" spans="1:42">
      <c r="A2223" s="221"/>
      <c r="B2223" s="221"/>
      <c r="C2223" s="221"/>
      <c r="D2223" s="221"/>
      <c r="E2223" s="221"/>
      <c r="F2223" s="221"/>
      <c r="G2223" s="221"/>
      <c r="H2223" s="221"/>
      <c r="I2223" s="221"/>
      <c r="J2223" s="221"/>
      <c r="K2223" s="221"/>
      <c r="L2223" s="221"/>
      <c r="M2223" s="221"/>
      <c r="N2223" s="243"/>
      <c r="O2223" s="221"/>
      <c r="P2223" s="221"/>
      <c r="Q2223" s="221"/>
      <c r="R2223" s="221"/>
      <c r="S2223" s="221"/>
      <c r="T2223" s="221"/>
      <c r="U2223" s="221"/>
      <c r="V2223" s="221"/>
      <c r="W2223" s="221"/>
      <c r="X2223" s="221"/>
      <c r="Y2223" s="221"/>
      <c r="Z2223" s="221"/>
      <c r="AA2223" s="221"/>
      <c r="AB2223" s="237"/>
      <c r="AC2223" s="221"/>
      <c r="AD2223" s="221"/>
      <c r="AE2223" s="221"/>
      <c r="AF2223" s="221"/>
      <c r="AG2223" s="221"/>
      <c r="AH2223" s="221"/>
      <c r="AI2223" s="221"/>
      <c r="AN2223" s="221"/>
      <c r="AP2223" s="218"/>
    </row>
    <row r="2224" spans="1:42">
      <c r="A2224" s="221"/>
      <c r="B2224" s="221"/>
      <c r="C2224" s="221"/>
      <c r="D2224" s="221"/>
      <c r="E2224" s="221"/>
      <c r="F2224" s="221"/>
      <c r="G2224" s="221"/>
      <c r="H2224" s="221"/>
      <c r="I2224" s="221"/>
      <c r="J2224" s="221"/>
      <c r="K2224" s="221"/>
      <c r="L2224" s="221"/>
      <c r="M2224" s="221"/>
      <c r="N2224" s="243"/>
      <c r="O2224" s="221"/>
      <c r="P2224" s="221"/>
      <c r="Q2224" s="221"/>
      <c r="R2224" s="221"/>
      <c r="S2224" s="221"/>
      <c r="T2224" s="221"/>
      <c r="U2224" s="221"/>
      <c r="V2224" s="221"/>
      <c r="W2224" s="221"/>
      <c r="X2224" s="221"/>
      <c r="Y2224" s="221"/>
      <c r="Z2224" s="221"/>
      <c r="AA2224" s="221"/>
      <c r="AB2224" s="237"/>
      <c r="AC2224" s="221"/>
      <c r="AD2224" s="221"/>
      <c r="AE2224" s="221"/>
      <c r="AF2224" s="221"/>
      <c r="AG2224" s="221"/>
      <c r="AH2224" s="221"/>
      <c r="AI2224" s="221"/>
      <c r="AN2224" s="221"/>
      <c r="AP2224" s="218"/>
    </row>
    <row r="2225" spans="1:42">
      <c r="A2225" s="221"/>
      <c r="B2225" s="221"/>
      <c r="C2225" s="221"/>
      <c r="D2225" s="221"/>
      <c r="E2225" s="221"/>
      <c r="F2225" s="221"/>
      <c r="G2225" s="221"/>
      <c r="H2225" s="221"/>
      <c r="I2225" s="221"/>
      <c r="J2225" s="221"/>
      <c r="K2225" s="221"/>
      <c r="L2225" s="221"/>
      <c r="M2225" s="221"/>
      <c r="N2225" s="243"/>
      <c r="O2225" s="221"/>
      <c r="P2225" s="221"/>
      <c r="Q2225" s="221"/>
      <c r="R2225" s="221"/>
      <c r="S2225" s="221"/>
      <c r="T2225" s="221"/>
      <c r="U2225" s="221"/>
      <c r="V2225" s="221"/>
      <c r="W2225" s="221"/>
      <c r="X2225" s="221"/>
      <c r="Y2225" s="221"/>
      <c r="Z2225" s="221"/>
      <c r="AA2225" s="221"/>
      <c r="AB2225" s="237"/>
      <c r="AC2225" s="221"/>
      <c r="AD2225" s="221"/>
      <c r="AE2225" s="221"/>
      <c r="AF2225" s="221"/>
      <c r="AG2225" s="221"/>
      <c r="AH2225" s="221"/>
      <c r="AI2225" s="221"/>
      <c r="AN2225" s="221"/>
      <c r="AP2225" s="218"/>
    </row>
    <row r="2226" spans="1:42">
      <c r="A2226" s="221"/>
      <c r="B2226" s="221"/>
      <c r="C2226" s="221"/>
      <c r="D2226" s="221"/>
      <c r="E2226" s="221"/>
      <c r="F2226" s="221"/>
      <c r="G2226" s="221"/>
      <c r="H2226" s="221"/>
      <c r="I2226" s="221"/>
      <c r="J2226" s="221"/>
      <c r="K2226" s="221"/>
      <c r="L2226" s="221"/>
      <c r="M2226" s="221"/>
      <c r="N2226" s="243"/>
      <c r="O2226" s="221"/>
      <c r="P2226" s="221"/>
      <c r="Q2226" s="221"/>
      <c r="R2226" s="221"/>
      <c r="S2226" s="221"/>
      <c r="T2226" s="221"/>
      <c r="U2226" s="221"/>
      <c r="V2226" s="221"/>
      <c r="W2226" s="221"/>
      <c r="X2226" s="221"/>
      <c r="Y2226" s="221"/>
      <c r="Z2226" s="221"/>
      <c r="AA2226" s="221"/>
      <c r="AB2226" s="237"/>
      <c r="AC2226" s="221"/>
      <c r="AD2226" s="221"/>
      <c r="AE2226" s="221"/>
      <c r="AF2226" s="221"/>
      <c r="AG2226" s="221"/>
      <c r="AH2226" s="221"/>
      <c r="AI2226" s="221"/>
      <c r="AN2226" s="221"/>
      <c r="AP2226" s="218"/>
    </row>
    <row r="2227" spans="1:42">
      <c r="A2227" s="221"/>
      <c r="B2227" s="221"/>
      <c r="C2227" s="221"/>
      <c r="D2227" s="221"/>
      <c r="E2227" s="221"/>
      <c r="F2227" s="221"/>
      <c r="G2227" s="221"/>
      <c r="H2227" s="221"/>
      <c r="I2227" s="221"/>
      <c r="J2227" s="221"/>
      <c r="K2227" s="221"/>
      <c r="L2227" s="221"/>
      <c r="M2227" s="221"/>
      <c r="N2227" s="243"/>
      <c r="O2227" s="221"/>
      <c r="P2227" s="221"/>
      <c r="Q2227" s="221"/>
      <c r="R2227" s="221"/>
      <c r="S2227" s="221"/>
      <c r="T2227" s="221"/>
      <c r="U2227" s="221"/>
      <c r="V2227" s="221"/>
      <c r="W2227" s="221"/>
      <c r="X2227" s="221"/>
      <c r="Y2227" s="221"/>
      <c r="Z2227" s="221"/>
      <c r="AA2227" s="221"/>
      <c r="AB2227" s="237"/>
      <c r="AC2227" s="221"/>
      <c r="AD2227" s="221"/>
      <c r="AE2227" s="221"/>
      <c r="AF2227" s="221"/>
      <c r="AG2227" s="221"/>
      <c r="AH2227" s="221"/>
      <c r="AI2227" s="221"/>
      <c r="AN2227" s="221"/>
      <c r="AP2227" s="218"/>
    </row>
    <row r="2228" spans="1:42">
      <c r="A2228" s="221"/>
      <c r="B2228" s="221"/>
      <c r="C2228" s="221"/>
      <c r="D2228" s="221"/>
      <c r="E2228" s="221"/>
      <c r="F2228" s="221"/>
      <c r="G2228" s="221"/>
      <c r="H2228" s="221"/>
      <c r="I2228" s="221"/>
      <c r="J2228" s="221"/>
      <c r="K2228" s="221"/>
      <c r="L2228" s="221"/>
      <c r="M2228" s="221"/>
      <c r="N2228" s="243"/>
      <c r="O2228" s="221"/>
      <c r="P2228" s="221"/>
      <c r="Q2228" s="221"/>
      <c r="R2228" s="221"/>
      <c r="S2228" s="221"/>
      <c r="T2228" s="221"/>
      <c r="U2228" s="221"/>
      <c r="V2228" s="221"/>
      <c r="W2228" s="221"/>
      <c r="X2228" s="221"/>
      <c r="Y2228" s="221"/>
      <c r="Z2228" s="221"/>
      <c r="AA2228" s="221"/>
      <c r="AB2228" s="237"/>
      <c r="AC2228" s="221"/>
      <c r="AD2228" s="221"/>
      <c r="AE2228" s="221"/>
      <c r="AF2228" s="221"/>
      <c r="AG2228" s="221"/>
      <c r="AH2228" s="221"/>
      <c r="AI2228" s="221"/>
      <c r="AN2228" s="221"/>
      <c r="AP2228" s="218"/>
    </row>
    <row r="2229" spans="1:42">
      <c r="A2229" s="221"/>
      <c r="B2229" s="221"/>
      <c r="C2229" s="221"/>
      <c r="D2229" s="221"/>
      <c r="E2229" s="221"/>
      <c r="F2229" s="221"/>
      <c r="G2229" s="221"/>
      <c r="H2229" s="221"/>
      <c r="I2229" s="221"/>
      <c r="J2229" s="221"/>
      <c r="K2229" s="221"/>
      <c r="L2229" s="221"/>
      <c r="M2229" s="221"/>
      <c r="N2229" s="243"/>
      <c r="O2229" s="221"/>
      <c r="P2229" s="221"/>
      <c r="Q2229" s="221"/>
      <c r="R2229" s="221"/>
      <c r="S2229" s="221"/>
      <c r="T2229" s="221"/>
      <c r="U2229" s="221"/>
      <c r="V2229" s="221"/>
      <c r="W2229" s="221"/>
      <c r="X2229" s="221"/>
      <c r="Y2229" s="221"/>
      <c r="Z2229" s="221"/>
      <c r="AA2229" s="221"/>
      <c r="AB2229" s="237"/>
      <c r="AC2229" s="221"/>
      <c r="AD2229" s="221"/>
      <c r="AE2229" s="221"/>
      <c r="AF2229" s="221"/>
      <c r="AG2229" s="221"/>
      <c r="AH2229" s="221"/>
      <c r="AI2229" s="221"/>
      <c r="AN2229" s="221"/>
      <c r="AP2229" s="218"/>
    </row>
    <row r="2230" spans="1:42">
      <c r="A2230" s="221"/>
      <c r="B2230" s="221"/>
      <c r="C2230" s="221"/>
      <c r="D2230" s="221"/>
      <c r="E2230" s="221"/>
      <c r="F2230" s="221"/>
      <c r="G2230" s="221"/>
      <c r="H2230" s="221"/>
      <c r="I2230" s="221"/>
      <c r="J2230" s="221"/>
      <c r="K2230" s="221"/>
      <c r="L2230" s="221"/>
      <c r="M2230" s="221"/>
      <c r="N2230" s="243"/>
      <c r="O2230" s="221"/>
      <c r="P2230" s="221"/>
      <c r="Q2230" s="221"/>
      <c r="R2230" s="221"/>
      <c r="S2230" s="221"/>
      <c r="T2230" s="221"/>
      <c r="U2230" s="221"/>
      <c r="V2230" s="221"/>
      <c r="W2230" s="221"/>
      <c r="X2230" s="221"/>
      <c r="Y2230" s="221"/>
      <c r="Z2230" s="221"/>
      <c r="AA2230" s="221"/>
      <c r="AB2230" s="237"/>
      <c r="AC2230" s="221"/>
      <c r="AD2230" s="221"/>
      <c r="AE2230" s="221"/>
      <c r="AF2230" s="221"/>
      <c r="AG2230" s="221"/>
      <c r="AH2230" s="221"/>
      <c r="AI2230" s="221"/>
      <c r="AN2230" s="221"/>
      <c r="AP2230" s="218"/>
    </row>
    <row r="2231" spans="1:42">
      <c r="A2231" s="221"/>
      <c r="B2231" s="221"/>
      <c r="C2231" s="221"/>
      <c r="D2231" s="221"/>
      <c r="E2231" s="221"/>
      <c r="F2231" s="221"/>
      <c r="G2231" s="221"/>
      <c r="H2231" s="221"/>
      <c r="I2231" s="221"/>
      <c r="J2231" s="221"/>
      <c r="K2231" s="221"/>
      <c r="L2231" s="221"/>
      <c r="M2231" s="221"/>
      <c r="N2231" s="243"/>
      <c r="O2231" s="221"/>
      <c r="P2231" s="221"/>
      <c r="Q2231" s="221"/>
      <c r="R2231" s="221"/>
      <c r="S2231" s="221"/>
      <c r="T2231" s="221"/>
      <c r="U2231" s="221"/>
      <c r="V2231" s="221"/>
      <c r="W2231" s="221"/>
      <c r="X2231" s="221"/>
      <c r="Y2231" s="221"/>
      <c r="Z2231" s="221"/>
      <c r="AA2231" s="221"/>
      <c r="AB2231" s="237"/>
      <c r="AC2231" s="221"/>
      <c r="AD2231" s="221"/>
      <c r="AE2231" s="221"/>
      <c r="AF2231" s="221"/>
      <c r="AG2231" s="221"/>
      <c r="AH2231" s="221"/>
      <c r="AI2231" s="221"/>
      <c r="AN2231" s="221"/>
      <c r="AP2231" s="218"/>
    </row>
    <row r="2232" spans="1:42">
      <c r="A2232" s="221"/>
      <c r="B2232" s="221"/>
      <c r="C2232" s="221"/>
      <c r="D2232" s="221"/>
      <c r="E2232" s="221"/>
      <c r="F2232" s="221"/>
      <c r="G2232" s="221"/>
      <c r="H2232" s="221"/>
      <c r="I2232" s="221"/>
      <c r="J2232" s="221"/>
      <c r="K2232" s="221"/>
      <c r="L2232" s="221"/>
      <c r="M2232" s="221"/>
      <c r="N2232" s="243"/>
      <c r="O2232" s="221"/>
      <c r="P2232" s="221"/>
      <c r="Q2232" s="221"/>
      <c r="R2232" s="221"/>
      <c r="S2232" s="221"/>
      <c r="T2232" s="221"/>
      <c r="U2232" s="221"/>
      <c r="V2232" s="221"/>
      <c r="W2232" s="221"/>
      <c r="X2232" s="221"/>
      <c r="Y2232" s="221"/>
      <c r="Z2232" s="221"/>
      <c r="AA2232" s="221"/>
      <c r="AB2232" s="237"/>
      <c r="AC2232" s="221"/>
      <c r="AD2232" s="221"/>
      <c r="AE2232" s="221"/>
      <c r="AF2232" s="221"/>
      <c r="AG2232" s="221"/>
      <c r="AH2232" s="221"/>
      <c r="AI2232" s="221"/>
      <c r="AN2232" s="221"/>
      <c r="AP2232" s="218"/>
    </row>
    <row r="2233" spans="1:42">
      <c r="A2233" s="221"/>
      <c r="B2233" s="221"/>
      <c r="C2233" s="221"/>
      <c r="D2233" s="221"/>
      <c r="E2233" s="221"/>
      <c r="F2233" s="221"/>
      <c r="G2233" s="221"/>
      <c r="H2233" s="221"/>
      <c r="I2233" s="221"/>
      <c r="J2233" s="221"/>
      <c r="K2233" s="221"/>
      <c r="L2233" s="221"/>
      <c r="M2233" s="221"/>
      <c r="N2233" s="243"/>
      <c r="O2233" s="221"/>
      <c r="P2233" s="221"/>
      <c r="Q2233" s="221"/>
      <c r="R2233" s="221"/>
      <c r="S2233" s="221"/>
      <c r="T2233" s="221"/>
      <c r="U2233" s="221"/>
      <c r="V2233" s="221"/>
      <c r="W2233" s="221"/>
      <c r="X2233" s="221"/>
      <c r="Y2233" s="221"/>
      <c r="Z2233" s="221"/>
      <c r="AA2233" s="221"/>
      <c r="AB2233" s="237"/>
      <c r="AC2233" s="221"/>
      <c r="AD2233" s="221"/>
      <c r="AE2233" s="221"/>
      <c r="AF2233" s="221"/>
      <c r="AG2233" s="221"/>
      <c r="AH2233" s="221"/>
      <c r="AI2233" s="221"/>
      <c r="AN2233" s="221"/>
      <c r="AP2233" s="218"/>
    </row>
    <row r="2234" spans="1:42">
      <c r="A2234" s="221"/>
      <c r="B2234" s="221"/>
      <c r="C2234" s="221"/>
      <c r="D2234" s="221"/>
      <c r="E2234" s="221"/>
      <c r="F2234" s="221"/>
      <c r="G2234" s="221"/>
      <c r="H2234" s="221"/>
      <c r="I2234" s="221"/>
      <c r="J2234" s="221"/>
      <c r="K2234" s="221"/>
      <c r="L2234" s="221"/>
      <c r="M2234" s="221"/>
      <c r="N2234" s="243"/>
      <c r="O2234" s="221"/>
      <c r="P2234" s="221"/>
      <c r="Q2234" s="221"/>
      <c r="R2234" s="221"/>
      <c r="S2234" s="221"/>
      <c r="T2234" s="221"/>
      <c r="U2234" s="221"/>
      <c r="V2234" s="221"/>
      <c r="W2234" s="221"/>
      <c r="X2234" s="221"/>
      <c r="Y2234" s="221"/>
      <c r="Z2234" s="221"/>
      <c r="AA2234" s="221"/>
      <c r="AB2234" s="237"/>
      <c r="AC2234" s="221"/>
      <c r="AD2234" s="221"/>
      <c r="AE2234" s="221"/>
      <c r="AF2234" s="221"/>
      <c r="AG2234" s="221"/>
      <c r="AH2234" s="221"/>
      <c r="AI2234" s="221"/>
      <c r="AN2234" s="221"/>
      <c r="AP2234" s="218"/>
    </row>
    <row r="2235" spans="1:42">
      <c r="A2235" s="221"/>
      <c r="B2235" s="221"/>
      <c r="C2235" s="221"/>
      <c r="D2235" s="221"/>
      <c r="E2235" s="221"/>
      <c r="F2235" s="221"/>
      <c r="G2235" s="221"/>
      <c r="H2235" s="221"/>
      <c r="I2235" s="221"/>
      <c r="J2235" s="221"/>
      <c r="K2235" s="221"/>
      <c r="L2235" s="221"/>
      <c r="M2235" s="221"/>
      <c r="N2235" s="243"/>
      <c r="O2235" s="221"/>
      <c r="P2235" s="221"/>
      <c r="Q2235" s="221"/>
      <c r="R2235" s="221"/>
      <c r="S2235" s="221"/>
      <c r="T2235" s="221"/>
      <c r="U2235" s="221"/>
      <c r="V2235" s="221"/>
      <c r="W2235" s="221"/>
      <c r="X2235" s="221"/>
      <c r="Y2235" s="221"/>
      <c r="Z2235" s="221"/>
      <c r="AA2235" s="221"/>
      <c r="AB2235" s="237"/>
      <c r="AC2235" s="221"/>
      <c r="AD2235" s="221"/>
      <c r="AE2235" s="221"/>
      <c r="AF2235" s="221"/>
      <c r="AG2235" s="221"/>
      <c r="AH2235" s="221"/>
      <c r="AI2235" s="221"/>
      <c r="AN2235" s="221"/>
      <c r="AP2235" s="218"/>
    </row>
    <row r="2236" spans="1:42">
      <c r="A2236" s="221"/>
      <c r="B2236" s="221"/>
      <c r="C2236" s="221"/>
      <c r="D2236" s="221"/>
      <c r="E2236" s="221"/>
      <c r="F2236" s="221"/>
      <c r="G2236" s="221"/>
      <c r="H2236" s="221"/>
      <c r="I2236" s="221"/>
      <c r="J2236" s="221"/>
      <c r="K2236" s="221"/>
      <c r="L2236" s="221"/>
      <c r="M2236" s="221"/>
      <c r="N2236" s="243"/>
      <c r="O2236" s="221"/>
      <c r="P2236" s="221"/>
      <c r="Q2236" s="221"/>
      <c r="R2236" s="221"/>
      <c r="S2236" s="221"/>
      <c r="T2236" s="221"/>
      <c r="U2236" s="221"/>
      <c r="V2236" s="221"/>
      <c r="W2236" s="221"/>
      <c r="X2236" s="221"/>
      <c r="Y2236" s="221"/>
      <c r="Z2236" s="221"/>
      <c r="AA2236" s="221"/>
      <c r="AB2236" s="237"/>
      <c r="AC2236" s="221"/>
      <c r="AD2236" s="221"/>
      <c r="AE2236" s="221"/>
      <c r="AF2236" s="221"/>
      <c r="AG2236" s="221"/>
      <c r="AH2236" s="221"/>
      <c r="AI2236" s="221"/>
      <c r="AN2236" s="221"/>
      <c r="AP2236" s="218"/>
    </row>
    <row r="2237" spans="1:42">
      <c r="A2237" s="221"/>
      <c r="B2237" s="221"/>
      <c r="C2237" s="221"/>
      <c r="D2237" s="221"/>
      <c r="E2237" s="221"/>
      <c r="F2237" s="221"/>
      <c r="G2237" s="221"/>
      <c r="H2237" s="221"/>
      <c r="I2237" s="221"/>
      <c r="J2237" s="221"/>
      <c r="K2237" s="221"/>
      <c r="L2237" s="221"/>
      <c r="M2237" s="221"/>
      <c r="N2237" s="243"/>
      <c r="O2237" s="221"/>
      <c r="P2237" s="221"/>
      <c r="Q2237" s="221"/>
      <c r="R2237" s="221"/>
      <c r="S2237" s="221"/>
      <c r="T2237" s="221"/>
      <c r="U2237" s="221"/>
      <c r="V2237" s="221"/>
      <c r="W2237" s="221"/>
      <c r="X2237" s="221"/>
      <c r="Y2237" s="221"/>
      <c r="Z2237" s="221"/>
      <c r="AA2237" s="221"/>
      <c r="AB2237" s="237"/>
      <c r="AC2237" s="221"/>
      <c r="AD2237" s="221"/>
      <c r="AE2237" s="221"/>
      <c r="AF2237" s="221"/>
      <c r="AG2237" s="221"/>
      <c r="AH2237" s="221"/>
      <c r="AI2237" s="221"/>
      <c r="AN2237" s="221"/>
      <c r="AP2237" s="218"/>
    </row>
    <row r="2238" spans="1:42">
      <c r="A2238" s="221"/>
      <c r="B2238" s="221"/>
      <c r="C2238" s="221"/>
      <c r="D2238" s="221"/>
      <c r="E2238" s="221"/>
      <c r="F2238" s="221"/>
      <c r="G2238" s="221"/>
      <c r="H2238" s="221"/>
      <c r="I2238" s="221"/>
      <c r="J2238" s="221"/>
      <c r="K2238" s="221"/>
      <c r="L2238" s="221"/>
      <c r="M2238" s="221"/>
      <c r="N2238" s="243"/>
      <c r="O2238" s="221"/>
      <c r="P2238" s="221"/>
      <c r="Q2238" s="221"/>
      <c r="R2238" s="221"/>
      <c r="S2238" s="221"/>
      <c r="T2238" s="221"/>
      <c r="U2238" s="221"/>
      <c r="V2238" s="221"/>
      <c r="W2238" s="221"/>
      <c r="X2238" s="221"/>
      <c r="Y2238" s="221"/>
      <c r="Z2238" s="221"/>
      <c r="AA2238" s="221"/>
      <c r="AB2238" s="237"/>
      <c r="AC2238" s="221"/>
      <c r="AD2238" s="221"/>
      <c r="AE2238" s="221"/>
      <c r="AF2238" s="221"/>
      <c r="AG2238" s="221"/>
      <c r="AH2238" s="221"/>
      <c r="AI2238" s="221"/>
      <c r="AN2238" s="221"/>
      <c r="AP2238" s="218"/>
    </row>
    <row r="2239" spans="1:42">
      <c r="A2239" s="221"/>
      <c r="B2239" s="221"/>
      <c r="C2239" s="221"/>
      <c r="D2239" s="221"/>
      <c r="E2239" s="221"/>
      <c r="F2239" s="221"/>
      <c r="G2239" s="221"/>
      <c r="H2239" s="221"/>
      <c r="I2239" s="221"/>
      <c r="J2239" s="221"/>
      <c r="K2239" s="221"/>
      <c r="L2239" s="221"/>
      <c r="M2239" s="221"/>
      <c r="N2239" s="243"/>
      <c r="O2239" s="221"/>
      <c r="P2239" s="221"/>
      <c r="Q2239" s="221"/>
      <c r="R2239" s="221"/>
      <c r="S2239" s="221"/>
      <c r="T2239" s="221"/>
      <c r="U2239" s="221"/>
      <c r="V2239" s="221"/>
      <c r="W2239" s="221"/>
      <c r="X2239" s="221"/>
      <c r="Y2239" s="221"/>
      <c r="Z2239" s="221"/>
      <c r="AA2239" s="221"/>
      <c r="AB2239" s="237"/>
      <c r="AC2239" s="221"/>
      <c r="AD2239" s="221"/>
      <c r="AE2239" s="221"/>
      <c r="AF2239" s="221"/>
      <c r="AG2239" s="221"/>
      <c r="AH2239" s="221"/>
      <c r="AI2239" s="221"/>
      <c r="AN2239" s="221"/>
      <c r="AP2239" s="218"/>
    </row>
    <row r="2240" spans="1:42">
      <c r="A2240" s="221"/>
      <c r="B2240" s="221"/>
      <c r="C2240" s="221"/>
      <c r="D2240" s="221"/>
      <c r="E2240" s="221"/>
      <c r="F2240" s="221"/>
      <c r="G2240" s="221"/>
      <c r="H2240" s="221"/>
      <c r="I2240" s="221"/>
      <c r="J2240" s="221"/>
      <c r="K2240" s="221"/>
      <c r="L2240" s="221"/>
      <c r="M2240" s="221"/>
      <c r="N2240" s="243"/>
      <c r="O2240" s="221"/>
      <c r="P2240" s="221"/>
      <c r="Q2240" s="221"/>
      <c r="R2240" s="221"/>
      <c r="S2240" s="221"/>
      <c r="T2240" s="221"/>
      <c r="U2240" s="221"/>
      <c r="V2240" s="221"/>
      <c r="W2240" s="221"/>
      <c r="X2240" s="221"/>
      <c r="Y2240" s="221"/>
      <c r="Z2240" s="221"/>
      <c r="AA2240" s="221"/>
      <c r="AB2240" s="237"/>
      <c r="AC2240" s="221"/>
      <c r="AD2240" s="221"/>
      <c r="AE2240" s="221"/>
      <c r="AF2240" s="221"/>
      <c r="AG2240" s="221"/>
      <c r="AH2240" s="221"/>
      <c r="AI2240" s="221"/>
      <c r="AN2240" s="221"/>
      <c r="AP2240" s="218"/>
    </row>
    <row r="2241" spans="1:42">
      <c r="A2241" s="221"/>
      <c r="B2241" s="221"/>
      <c r="C2241" s="221"/>
      <c r="D2241" s="221"/>
      <c r="E2241" s="221"/>
      <c r="F2241" s="221"/>
      <c r="G2241" s="221"/>
      <c r="H2241" s="221"/>
      <c r="I2241" s="221"/>
      <c r="J2241" s="221"/>
      <c r="K2241" s="221"/>
      <c r="L2241" s="221"/>
      <c r="M2241" s="221"/>
      <c r="N2241" s="243"/>
      <c r="O2241" s="221"/>
      <c r="P2241" s="221"/>
      <c r="Q2241" s="221"/>
      <c r="R2241" s="221"/>
      <c r="S2241" s="221"/>
      <c r="T2241" s="221"/>
      <c r="U2241" s="221"/>
      <c r="V2241" s="221"/>
      <c r="W2241" s="221"/>
      <c r="X2241" s="221"/>
      <c r="Y2241" s="221"/>
      <c r="Z2241" s="221"/>
      <c r="AA2241" s="221"/>
      <c r="AB2241" s="237"/>
      <c r="AC2241" s="221"/>
      <c r="AD2241" s="221"/>
      <c r="AE2241" s="221"/>
      <c r="AF2241" s="221"/>
      <c r="AG2241" s="221"/>
      <c r="AH2241" s="221"/>
      <c r="AI2241" s="221"/>
      <c r="AN2241" s="221"/>
      <c r="AP2241" s="218"/>
    </row>
    <row r="2242" spans="1:42">
      <c r="A2242" s="221"/>
      <c r="B2242" s="221"/>
      <c r="C2242" s="221"/>
      <c r="D2242" s="221"/>
      <c r="E2242" s="221"/>
      <c r="F2242" s="221"/>
      <c r="G2242" s="221"/>
      <c r="H2242" s="221"/>
      <c r="I2242" s="221"/>
      <c r="J2242" s="221"/>
      <c r="K2242" s="221"/>
      <c r="L2242" s="221"/>
      <c r="M2242" s="221"/>
      <c r="N2242" s="243"/>
      <c r="O2242" s="221"/>
      <c r="P2242" s="221"/>
      <c r="Q2242" s="221"/>
      <c r="R2242" s="221"/>
      <c r="S2242" s="221"/>
      <c r="T2242" s="221"/>
      <c r="U2242" s="221"/>
      <c r="V2242" s="221"/>
      <c r="W2242" s="221"/>
      <c r="X2242" s="221"/>
      <c r="Y2242" s="221"/>
      <c r="Z2242" s="221"/>
      <c r="AA2242" s="221"/>
      <c r="AB2242" s="237"/>
      <c r="AC2242" s="221"/>
      <c r="AD2242" s="221"/>
      <c r="AE2242" s="221"/>
      <c r="AF2242" s="221"/>
      <c r="AG2242" s="221"/>
      <c r="AH2242" s="221"/>
      <c r="AI2242" s="221"/>
      <c r="AN2242" s="221"/>
      <c r="AP2242" s="218"/>
    </row>
    <row r="2243" spans="1:42">
      <c r="A2243" s="221"/>
      <c r="B2243" s="221"/>
      <c r="C2243" s="221"/>
      <c r="D2243" s="221"/>
      <c r="E2243" s="221"/>
      <c r="F2243" s="221"/>
      <c r="G2243" s="221"/>
      <c r="H2243" s="221"/>
      <c r="I2243" s="221"/>
      <c r="J2243" s="221"/>
      <c r="K2243" s="221"/>
      <c r="L2243" s="221"/>
      <c r="M2243" s="221"/>
      <c r="N2243" s="243"/>
      <c r="O2243" s="221"/>
      <c r="P2243" s="221"/>
      <c r="Q2243" s="221"/>
      <c r="R2243" s="221"/>
      <c r="S2243" s="221"/>
      <c r="T2243" s="221"/>
      <c r="U2243" s="221"/>
      <c r="V2243" s="221"/>
      <c r="W2243" s="221"/>
      <c r="X2243" s="221"/>
      <c r="Y2243" s="221"/>
      <c r="Z2243" s="221"/>
      <c r="AA2243" s="221"/>
      <c r="AB2243" s="237"/>
      <c r="AC2243" s="221"/>
      <c r="AD2243" s="221"/>
      <c r="AE2243" s="221"/>
      <c r="AF2243" s="221"/>
      <c r="AG2243" s="221"/>
      <c r="AH2243" s="221"/>
      <c r="AI2243" s="221"/>
      <c r="AN2243" s="221"/>
      <c r="AP2243" s="218"/>
    </row>
    <row r="2244" spans="1:42">
      <c r="A2244" s="221"/>
      <c r="B2244" s="221"/>
      <c r="C2244" s="221"/>
      <c r="D2244" s="221"/>
      <c r="E2244" s="221"/>
      <c r="F2244" s="221"/>
      <c r="G2244" s="221"/>
      <c r="H2244" s="221"/>
      <c r="I2244" s="221"/>
      <c r="J2244" s="221"/>
      <c r="K2244" s="221"/>
      <c r="L2244" s="221"/>
      <c r="M2244" s="221"/>
      <c r="N2244" s="243"/>
      <c r="O2244" s="221"/>
      <c r="P2244" s="221"/>
      <c r="Q2244" s="221"/>
      <c r="R2244" s="221"/>
      <c r="S2244" s="221"/>
      <c r="T2244" s="221"/>
      <c r="U2244" s="221"/>
      <c r="V2244" s="221"/>
      <c r="W2244" s="221"/>
      <c r="X2244" s="221"/>
      <c r="Y2244" s="221"/>
      <c r="Z2244" s="221"/>
      <c r="AA2244" s="221"/>
      <c r="AB2244" s="237"/>
      <c r="AC2244" s="221"/>
      <c r="AD2244" s="221"/>
      <c r="AE2244" s="221"/>
      <c r="AF2244" s="221"/>
      <c r="AG2244" s="221"/>
      <c r="AH2244" s="221"/>
      <c r="AI2244" s="221"/>
      <c r="AN2244" s="221"/>
      <c r="AP2244" s="218"/>
    </row>
    <row r="2245" spans="1:42">
      <c r="A2245" s="221"/>
      <c r="B2245" s="221"/>
      <c r="C2245" s="221"/>
      <c r="D2245" s="221"/>
      <c r="E2245" s="221"/>
      <c r="F2245" s="221"/>
      <c r="G2245" s="221"/>
      <c r="H2245" s="221"/>
      <c r="I2245" s="221"/>
      <c r="J2245" s="221"/>
      <c r="K2245" s="221"/>
      <c r="L2245" s="221"/>
      <c r="M2245" s="221"/>
      <c r="N2245" s="243"/>
      <c r="O2245" s="221"/>
      <c r="P2245" s="221"/>
      <c r="Q2245" s="221"/>
      <c r="R2245" s="221"/>
      <c r="S2245" s="221"/>
      <c r="T2245" s="221"/>
      <c r="U2245" s="221"/>
      <c r="V2245" s="221"/>
      <c r="W2245" s="221"/>
      <c r="X2245" s="221"/>
      <c r="Y2245" s="221"/>
      <c r="Z2245" s="221"/>
      <c r="AA2245" s="221"/>
      <c r="AB2245" s="237"/>
      <c r="AC2245" s="221"/>
      <c r="AD2245" s="221"/>
      <c r="AE2245" s="221"/>
      <c r="AF2245" s="221"/>
      <c r="AG2245" s="221"/>
      <c r="AH2245" s="221"/>
      <c r="AI2245" s="221"/>
      <c r="AN2245" s="221"/>
      <c r="AP2245" s="218"/>
    </row>
    <row r="2246" spans="1:42">
      <c r="A2246" s="221"/>
      <c r="B2246" s="221"/>
      <c r="C2246" s="221"/>
      <c r="D2246" s="221"/>
      <c r="E2246" s="221"/>
      <c r="F2246" s="221"/>
      <c r="G2246" s="221"/>
      <c r="H2246" s="221"/>
      <c r="I2246" s="221"/>
      <c r="J2246" s="221"/>
      <c r="K2246" s="221"/>
      <c r="L2246" s="221"/>
      <c r="M2246" s="221"/>
      <c r="N2246" s="243"/>
      <c r="O2246" s="221"/>
      <c r="P2246" s="221"/>
      <c r="Q2246" s="221"/>
      <c r="R2246" s="221"/>
      <c r="S2246" s="221"/>
      <c r="T2246" s="221"/>
      <c r="U2246" s="221"/>
      <c r="V2246" s="221"/>
      <c r="W2246" s="221"/>
      <c r="X2246" s="221"/>
      <c r="Y2246" s="221"/>
      <c r="Z2246" s="221"/>
      <c r="AA2246" s="221"/>
      <c r="AB2246" s="237"/>
      <c r="AC2246" s="221"/>
      <c r="AD2246" s="221"/>
      <c r="AE2246" s="221"/>
      <c r="AF2246" s="221"/>
      <c r="AG2246" s="221"/>
      <c r="AH2246" s="221"/>
      <c r="AI2246" s="221"/>
      <c r="AN2246" s="221"/>
      <c r="AP2246" s="218"/>
    </row>
    <row r="2247" spans="1:42">
      <c r="A2247" s="221"/>
      <c r="B2247" s="221"/>
      <c r="C2247" s="221"/>
      <c r="D2247" s="221"/>
      <c r="E2247" s="221"/>
      <c r="F2247" s="221"/>
      <c r="G2247" s="221"/>
      <c r="H2247" s="221"/>
      <c r="I2247" s="221"/>
      <c r="J2247" s="221"/>
      <c r="K2247" s="221"/>
      <c r="L2247" s="221"/>
      <c r="M2247" s="221"/>
      <c r="N2247" s="243"/>
      <c r="O2247" s="221"/>
      <c r="P2247" s="221"/>
      <c r="Q2247" s="221"/>
      <c r="R2247" s="221"/>
      <c r="S2247" s="221"/>
      <c r="T2247" s="221"/>
      <c r="U2247" s="221"/>
      <c r="V2247" s="221"/>
      <c r="W2247" s="221"/>
      <c r="X2247" s="221"/>
      <c r="Y2247" s="221"/>
      <c r="Z2247" s="221"/>
      <c r="AA2247" s="221"/>
      <c r="AB2247" s="237"/>
      <c r="AC2247" s="221"/>
      <c r="AD2247" s="221"/>
      <c r="AE2247" s="221"/>
      <c r="AF2247" s="221"/>
      <c r="AG2247" s="221"/>
      <c r="AH2247" s="221"/>
      <c r="AI2247" s="221"/>
      <c r="AN2247" s="221"/>
      <c r="AP2247" s="218"/>
    </row>
    <row r="2248" spans="1:42">
      <c r="A2248" s="221"/>
      <c r="B2248" s="221"/>
      <c r="C2248" s="221"/>
      <c r="D2248" s="221"/>
      <c r="E2248" s="221"/>
      <c r="F2248" s="221"/>
      <c r="G2248" s="221"/>
      <c r="H2248" s="221"/>
      <c r="I2248" s="221"/>
      <c r="J2248" s="221"/>
      <c r="K2248" s="221"/>
      <c r="L2248" s="221"/>
      <c r="M2248" s="221"/>
      <c r="N2248" s="243"/>
      <c r="O2248" s="221"/>
      <c r="P2248" s="221"/>
      <c r="Q2248" s="221"/>
      <c r="R2248" s="221"/>
      <c r="S2248" s="221"/>
      <c r="T2248" s="221"/>
      <c r="U2248" s="221"/>
      <c r="V2248" s="221"/>
      <c r="W2248" s="221"/>
      <c r="X2248" s="221"/>
      <c r="Y2248" s="221"/>
      <c r="Z2248" s="221"/>
      <c r="AA2248" s="221"/>
      <c r="AB2248" s="237"/>
      <c r="AC2248" s="221"/>
      <c r="AD2248" s="221"/>
      <c r="AE2248" s="221"/>
      <c r="AF2248" s="221"/>
      <c r="AG2248" s="221"/>
      <c r="AH2248" s="221"/>
      <c r="AI2248" s="221"/>
      <c r="AN2248" s="221"/>
      <c r="AP2248" s="218"/>
    </row>
    <row r="2249" spans="1:42">
      <c r="A2249" s="221"/>
      <c r="B2249" s="221"/>
      <c r="C2249" s="221"/>
      <c r="D2249" s="221"/>
      <c r="E2249" s="221"/>
      <c r="F2249" s="221"/>
      <c r="G2249" s="221"/>
      <c r="H2249" s="221"/>
      <c r="I2249" s="221"/>
      <c r="J2249" s="221"/>
      <c r="K2249" s="221"/>
      <c r="L2249" s="221"/>
      <c r="M2249" s="221"/>
      <c r="N2249" s="243"/>
      <c r="O2249" s="221"/>
      <c r="P2249" s="221"/>
      <c r="Q2249" s="221"/>
      <c r="R2249" s="221"/>
      <c r="S2249" s="221"/>
      <c r="T2249" s="221"/>
      <c r="U2249" s="221"/>
      <c r="V2249" s="221"/>
      <c r="W2249" s="221"/>
      <c r="X2249" s="221"/>
      <c r="Y2249" s="221"/>
      <c r="Z2249" s="221"/>
      <c r="AA2249" s="221"/>
      <c r="AB2249" s="237"/>
      <c r="AC2249" s="221"/>
      <c r="AD2249" s="221"/>
      <c r="AE2249" s="221"/>
      <c r="AF2249" s="221"/>
      <c r="AG2249" s="221"/>
      <c r="AH2249" s="221"/>
      <c r="AI2249" s="221"/>
      <c r="AN2249" s="221"/>
      <c r="AP2249" s="218"/>
    </row>
    <row r="2250" spans="1:42">
      <c r="A2250" s="221"/>
      <c r="B2250" s="221"/>
      <c r="C2250" s="221"/>
      <c r="D2250" s="221"/>
      <c r="E2250" s="221"/>
      <c r="F2250" s="221"/>
      <c r="G2250" s="221"/>
      <c r="H2250" s="221"/>
      <c r="I2250" s="221"/>
      <c r="J2250" s="221"/>
      <c r="K2250" s="221"/>
      <c r="L2250" s="221"/>
      <c r="M2250" s="221"/>
      <c r="N2250" s="243"/>
      <c r="O2250" s="221"/>
      <c r="P2250" s="221"/>
      <c r="Q2250" s="221"/>
      <c r="R2250" s="221"/>
      <c r="S2250" s="221"/>
      <c r="T2250" s="221"/>
      <c r="U2250" s="221"/>
      <c r="V2250" s="221"/>
      <c r="W2250" s="221"/>
      <c r="X2250" s="221"/>
      <c r="Y2250" s="221"/>
      <c r="Z2250" s="221"/>
      <c r="AA2250" s="221"/>
      <c r="AB2250" s="237"/>
      <c r="AC2250" s="221"/>
      <c r="AD2250" s="221"/>
      <c r="AE2250" s="221"/>
      <c r="AF2250" s="221"/>
      <c r="AG2250" s="221"/>
      <c r="AH2250" s="221"/>
      <c r="AI2250" s="221"/>
      <c r="AN2250" s="221"/>
      <c r="AP2250" s="218"/>
    </row>
    <row r="2251" spans="1:42">
      <c r="A2251" s="221"/>
      <c r="B2251" s="221"/>
      <c r="C2251" s="221"/>
      <c r="D2251" s="221"/>
      <c r="E2251" s="221"/>
      <c r="F2251" s="221"/>
      <c r="G2251" s="221"/>
      <c r="H2251" s="221"/>
      <c r="I2251" s="221"/>
      <c r="J2251" s="221"/>
      <c r="K2251" s="221"/>
      <c r="L2251" s="221"/>
      <c r="M2251" s="221"/>
      <c r="N2251" s="243"/>
      <c r="O2251" s="221"/>
      <c r="P2251" s="221"/>
      <c r="Q2251" s="221"/>
      <c r="R2251" s="221"/>
      <c r="S2251" s="221"/>
      <c r="T2251" s="221"/>
      <c r="U2251" s="221"/>
      <c r="V2251" s="221"/>
      <c r="W2251" s="221"/>
      <c r="X2251" s="221"/>
      <c r="Y2251" s="221"/>
      <c r="Z2251" s="221"/>
      <c r="AA2251" s="221"/>
      <c r="AB2251" s="237"/>
      <c r="AC2251" s="221"/>
      <c r="AD2251" s="221"/>
      <c r="AE2251" s="221"/>
      <c r="AF2251" s="221"/>
      <c r="AG2251" s="221"/>
      <c r="AH2251" s="221"/>
      <c r="AI2251" s="221"/>
      <c r="AN2251" s="221"/>
      <c r="AP2251" s="218"/>
    </row>
    <row r="2252" spans="1:42">
      <c r="A2252" s="221"/>
      <c r="B2252" s="221"/>
      <c r="C2252" s="221"/>
      <c r="D2252" s="221"/>
      <c r="E2252" s="221"/>
      <c r="F2252" s="221"/>
      <c r="G2252" s="221"/>
      <c r="H2252" s="221"/>
      <c r="I2252" s="221"/>
      <c r="J2252" s="221"/>
      <c r="K2252" s="221"/>
      <c r="L2252" s="221"/>
      <c r="M2252" s="221"/>
      <c r="N2252" s="243"/>
      <c r="O2252" s="221"/>
      <c r="P2252" s="221"/>
      <c r="Q2252" s="221"/>
      <c r="R2252" s="221"/>
      <c r="S2252" s="221"/>
      <c r="T2252" s="221"/>
      <c r="U2252" s="221"/>
      <c r="V2252" s="221"/>
      <c r="W2252" s="221"/>
      <c r="X2252" s="221"/>
      <c r="Y2252" s="221"/>
      <c r="Z2252" s="221"/>
      <c r="AA2252" s="221"/>
      <c r="AB2252" s="237"/>
      <c r="AC2252" s="221"/>
      <c r="AD2252" s="221"/>
      <c r="AE2252" s="221"/>
      <c r="AF2252" s="221"/>
      <c r="AG2252" s="221"/>
      <c r="AH2252" s="221"/>
      <c r="AI2252" s="221"/>
      <c r="AN2252" s="221"/>
      <c r="AP2252" s="218"/>
    </row>
    <row r="2253" spans="1:42">
      <c r="A2253" s="221"/>
      <c r="B2253" s="221"/>
      <c r="C2253" s="221"/>
      <c r="D2253" s="221"/>
      <c r="E2253" s="221"/>
      <c r="F2253" s="221"/>
      <c r="G2253" s="221"/>
      <c r="H2253" s="221"/>
      <c r="I2253" s="221"/>
      <c r="J2253" s="221"/>
      <c r="K2253" s="221"/>
      <c r="L2253" s="221"/>
      <c r="M2253" s="221"/>
      <c r="N2253" s="243"/>
      <c r="O2253" s="221"/>
      <c r="P2253" s="221"/>
      <c r="Q2253" s="221"/>
      <c r="R2253" s="221"/>
      <c r="S2253" s="221"/>
      <c r="T2253" s="221"/>
      <c r="U2253" s="221"/>
      <c r="V2253" s="221"/>
      <c r="W2253" s="221"/>
      <c r="X2253" s="221"/>
      <c r="Y2253" s="221"/>
      <c r="Z2253" s="221"/>
      <c r="AA2253" s="221"/>
      <c r="AB2253" s="237"/>
      <c r="AC2253" s="221"/>
      <c r="AD2253" s="221"/>
      <c r="AE2253" s="221"/>
      <c r="AF2253" s="221"/>
      <c r="AG2253" s="221"/>
      <c r="AH2253" s="221"/>
      <c r="AI2253" s="221"/>
      <c r="AN2253" s="221"/>
      <c r="AP2253" s="218"/>
    </row>
    <row r="2254" spans="1:42">
      <c r="A2254" s="221"/>
      <c r="B2254" s="221"/>
      <c r="C2254" s="221"/>
      <c r="D2254" s="221"/>
      <c r="E2254" s="221"/>
      <c r="F2254" s="221"/>
      <c r="G2254" s="221"/>
      <c r="H2254" s="221"/>
      <c r="I2254" s="221"/>
      <c r="J2254" s="221"/>
      <c r="K2254" s="221"/>
      <c r="L2254" s="221"/>
      <c r="M2254" s="221"/>
      <c r="N2254" s="243"/>
      <c r="O2254" s="221"/>
      <c r="P2254" s="221"/>
      <c r="Q2254" s="221"/>
      <c r="R2254" s="221"/>
      <c r="S2254" s="221"/>
      <c r="T2254" s="221"/>
      <c r="U2254" s="221"/>
      <c r="V2254" s="221"/>
      <c r="W2254" s="221"/>
      <c r="X2254" s="221"/>
      <c r="Y2254" s="221"/>
      <c r="Z2254" s="221"/>
      <c r="AA2254" s="221"/>
      <c r="AB2254" s="237"/>
      <c r="AC2254" s="221"/>
      <c r="AD2254" s="221"/>
      <c r="AE2254" s="221"/>
      <c r="AF2254" s="221"/>
      <c r="AG2254" s="221"/>
      <c r="AH2254" s="221"/>
      <c r="AI2254" s="221"/>
      <c r="AN2254" s="221"/>
      <c r="AP2254" s="218"/>
    </row>
    <row r="2255" spans="1:42">
      <c r="A2255" s="221"/>
      <c r="B2255" s="221"/>
      <c r="C2255" s="221"/>
      <c r="D2255" s="221"/>
      <c r="E2255" s="221"/>
      <c r="F2255" s="221"/>
      <c r="G2255" s="221"/>
      <c r="H2255" s="221"/>
      <c r="I2255" s="221"/>
      <c r="J2255" s="221"/>
      <c r="K2255" s="221"/>
      <c r="L2255" s="221"/>
      <c r="M2255" s="221"/>
      <c r="N2255" s="243"/>
      <c r="O2255" s="221"/>
      <c r="P2255" s="221"/>
      <c r="Q2255" s="221"/>
      <c r="R2255" s="221"/>
      <c r="S2255" s="221"/>
      <c r="T2255" s="221"/>
      <c r="U2255" s="221"/>
      <c r="V2255" s="221"/>
      <c r="W2255" s="221"/>
      <c r="X2255" s="221"/>
      <c r="Y2255" s="221"/>
      <c r="Z2255" s="221"/>
      <c r="AA2255" s="221"/>
      <c r="AB2255" s="237"/>
      <c r="AC2255" s="221"/>
      <c r="AD2255" s="221"/>
      <c r="AE2255" s="221"/>
      <c r="AF2255" s="221"/>
      <c r="AG2255" s="221"/>
      <c r="AH2255" s="221"/>
      <c r="AI2255" s="221"/>
      <c r="AN2255" s="221"/>
      <c r="AP2255" s="218"/>
    </row>
    <row r="2256" spans="1:42">
      <c r="A2256" s="221"/>
      <c r="B2256" s="221"/>
      <c r="C2256" s="221"/>
      <c r="D2256" s="221"/>
      <c r="E2256" s="221"/>
      <c r="F2256" s="221"/>
      <c r="G2256" s="221"/>
      <c r="H2256" s="221"/>
      <c r="I2256" s="221"/>
      <c r="J2256" s="221"/>
      <c r="K2256" s="221"/>
      <c r="L2256" s="221"/>
      <c r="M2256" s="221"/>
      <c r="N2256" s="243"/>
      <c r="O2256" s="221"/>
      <c r="P2256" s="221"/>
      <c r="Q2256" s="221"/>
      <c r="R2256" s="221"/>
      <c r="S2256" s="221"/>
      <c r="T2256" s="221"/>
      <c r="U2256" s="221"/>
      <c r="V2256" s="221"/>
      <c r="W2256" s="221"/>
      <c r="X2256" s="221"/>
      <c r="Y2256" s="221"/>
      <c r="Z2256" s="221"/>
      <c r="AA2256" s="221"/>
      <c r="AB2256" s="237"/>
      <c r="AC2256" s="221"/>
      <c r="AD2256" s="221"/>
      <c r="AE2256" s="221"/>
      <c r="AF2256" s="221"/>
      <c r="AG2256" s="221"/>
      <c r="AH2256" s="221"/>
      <c r="AI2256" s="221"/>
      <c r="AN2256" s="221"/>
      <c r="AP2256" s="218"/>
    </row>
    <row r="2257" spans="1:42">
      <c r="A2257" s="221"/>
      <c r="B2257" s="221"/>
      <c r="C2257" s="221"/>
      <c r="D2257" s="221"/>
      <c r="E2257" s="221"/>
      <c r="F2257" s="221"/>
      <c r="G2257" s="221"/>
      <c r="H2257" s="221"/>
      <c r="I2257" s="221"/>
      <c r="J2257" s="221"/>
      <c r="K2257" s="221"/>
      <c r="L2257" s="221"/>
      <c r="M2257" s="221"/>
      <c r="N2257" s="243"/>
      <c r="O2257" s="221"/>
      <c r="P2257" s="221"/>
      <c r="Q2257" s="221"/>
      <c r="R2257" s="221"/>
      <c r="S2257" s="221"/>
      <c r="T2257" s="221"/>
      <c r="U2257" s="221"/>
      <c r="V2257" s="221"/>
      <c r="W2257" s="221"/>
      <c r="X2257" s="221"/>
      <c r="Y2257" s="221"/>
      <c r="Z2257" s="221"/>
      <c r="AA2257" s="221"/>
      <c r="AB2257" s="237"/>
      <c r="AC2257" s="221"/>
      <c r="AD2257" s="221"/>
      <c r="AE2257" s="221"/>
      <c r="AF2257" s="221"/>
      <c r="AG2257" s="221"/>
      <c r="AH2257" s="221"/>
      <c r="AI2257" s="221"/>
      <c r="AN2257" s="221"/>
      <c r="AP2257" s="218"/>
    </row>
    <row r="2258" spans="1:42">
      <c r="A2258" s="221"/>
      <c r="B2258" s="221"/>
      <c r="C2258" s="221"/>
      <c r="D2258" s="221"/>
      <c r="E2258" s="221"/>
      <c r="F2258" s="221"/>
      <c r="G2258" s="221"/>
      <c r="H2258" s="221"/>
      <c r="I2258" s="221"/>
      <c r="J2258" s="221"/>
      <c r="K2258" s="221"/>
      <c r="L2258" s="221"/>
      <c r="M2258" s="221"/>
      <c r="N2258" s="243"/>
      <c r="O2258" s="221"/>
      <c r="P2258" s="221"/>
      <c r="Q2258" s="221"/>
      <c r="R2258" s="221"/>
      <c r="S2258" s="221"/>
      <c r="T2258" s="221"/>
      <c r="U2258" s="221"/>
      <c r="V2258" s="221"/>
      <c r="W2258" s="221"/>
      <c r="X2258" s="221"/>
      <c r="Y2258" s="221"/>
      <c r="Z2258" s="221"/>
      <c r="AA2258" s="221"/>
      <c r="AB2258" s="237"/>
      <c r="AC2258" s="221"/>
      <c r="AD2258" s="221"/>
      <c r="AE2258" s="221"/>
      <c r="AF2258" s="221"/>
      <c r="AG2258" s="221"/>
      <c r="AH2258" s="221"/>
      <c r="AI2258" s="221"/>
      <c r="AN2258" s="221"/>
      <c r="AP2258" s="218"/>
    </row>
    <row r="2259" spans="1:42">
      <c r="A2259" s="221"/>
      <c r="B2259" s="221"/>
      <c r="C2259" s="221"/>
      <c r="D2259" s="221"/>
      <c r="E2259" s="221"/>
      <c r="F2259" s="221"/>
      <c r="G2259" s="221"/>
      <c r="H2259" s="221"/>
      <c r="I2259" s="221"/>
      <c r="J2259" s="221"/>
      <c r="K2259" s="221"/>
      <c r="L2259" s="221"/>
      <c r="M2259" s="221"/>
      <c r="N2259" s="243"/>
      <c r="O2259" s="221"/>
      <c r="P2259" s="221"/>
      <c r="Q2259" s="221"/>
      <c r="R2259" s="221"/>
      <c r="S2259" s="221"/>
      <c r="T2259" s="221"/>
      <c r="U2259" s="221"/>
      <c r="V2259" s="221"/>
      <c r="W2259" s="221"/>
      <c r="X2259" s="221"/>
      <c r="Y2259" s="221"/>
      <c r="Z2259" s="221"/>
      <c r="AA2259" s="221"/>
      <c r="AB2259" s="237"/>
      <c r="AC2259" s="221"/>
      <c r="AD2259" s="221"/>
      <c r="AE2259" s="221"/>
      <c r="AF2259" s="221"/>
      <c r="AG2259" s="221"/>
      <c r="AH2259" s="221"/>
      <c r="AI2259" s="221"/>
      <c r="AN2259" s="221"/>
      <c r="AP2259" s="218"/>
    </row>
    <row r="2260" spans="1:42">
      <c r="A2260" s="221"/>
      <c r="B2260" s="221"/>
      <c r="C2260" s="221"/>
      <c r="D2260" s="221"/>
      <c r="E2260" s="221"/>
      <c r="F2260" s="221"/>
      <c r="G2260" s="221"/>
      <c r="H2260" s="221"/>
      <c r="I2260" s="221"/>
      <c r="J2260" s="221"/>
      <c r="K2260" s="221"/>
      <c r="L2260" s="221"/>
      <c r="M2260" s="221"/>
      <c r="N2260" s="243"/>
      <c r="O2260" s="221"/>
      <c r="P2260" s="221"/>
      <c r="Q2260" s="221"/>
      <c r="R2260" s="221"/>
      <c r="S2260" s="221"/>
      <c r="T2260" s="221"/>
      <c r="U2260" s="221"/>
      <c r="V2260" s="221"/>
      <c r="W2260" s="221"/>
      <c r="X2260" s="221"/>
      <c r="Y2260" s="221"/>
      <c r="Z2260" s="221"/>
      <c r="AA2260" s="221"/>
      <c r="AB2260" s="237"/>
      <c r="AC2260" s="221"/>
      <c r="AD2260" s="221"/>
      <c r="AE2260" s="221"/>
      <c r="AF2260" s="221"/>
      <c r="AG2260" s="221"/>
      <c r="AH2260" s="221"/>
      <c r="AI2260" s="221"/>
      <c r="AN2260" s="221"/>
      <c r="AP2260" s="218"/>
    </row>
    <row r="2261" spans="1:42">
      <c r="A2261" s="221"/>
      <c r="B2261" s="221"/>
      <c r="C2261" s="221"/>
      <c r="D2261" s="221"/>
      <c r="E2261" s="221"/>
      <c r="F2261" s="221"/>
      <c r="G2261" s="221"/>
      <c r="H2261" s="221"/>
      <c r="I2261" s="221"/>
      <c r="J2261" s="221"/>
      <c r="K2261" s="221"/>
      <c r="L2261" s="221"/>
      <c r="M2261" s="221"/>
      <c r="N2261" s="243"/>
      <c r="O2261" s="221"/>
      <c r="P2261" s="221"/>
      <c r="Q2261" s="221"/>
      <c r="R2261" s="221"/>
      <c r="S2261" s="221"/>
      <c r="T2261" s="221"/>
      <c r="U2261" s="221"/>
      <c r="V2261" s="221"/>
      <c r="W2261" s="221"/>
      <c r="X2261" s="221"/>
      <c r="Y2261" s="221"/>
      <c r="Z2261" s="221"/>
      <c r="AA2261" s="221"/>
      <c r="AB2261" s="237"/>
      <c r="AC2261" s="221"/>
      <c r="AD2261" s="221"/>
      <c r="AE2261" s="221"/>
      <c r="AF2261" s="221"/>
      <c r="AG2261" s="221"/>
      <c r="AH2261" s="221"/>
      <c r="AI2261" s="221"/>
      <c r="AN2261" s="221"/>
      <c r="AP2261" s="218"/>
    </row>
    <row r="2262" spans="1:42">
      <c r="A2262" s="221"/>
      <c r="B2262" s="221"/>
      <c r="C2262" s="221"/>
      <c r="D2262" s="221"/>
      <c r="E2262" s="221"/>
      <c r="F2262" s="221"/>
      <c r="G2262" s="221"/>
      <c r="H2262" s="221"/>
      <c r="I2262" s="221"/>
      <c r="J2262" s="221"/>
      <c r="K2262" s="221"/>
      <c r="L2262" s="221"/>
      <c r="M2262" s="221"/>
      <c r="N2262" s="243"/>
      <c r="O2262" s="221"/>
      <c r="P2262" s="221"/>
      <c r="Q2262" s="221"/>
      <c r="R2262" s="221"/>
      <c r="S2262" s="221"/>
      <c r="T2262" s="221"/>
      <c r="U2262" s="221"/>
      <c r="V2262" s="221"/>
      <c r="W2262" s="221"/>
      <c r="X2262" s="221"/>
      <c r="Y2262" s="221"/>
      <c r="Z2262" s="221"/>
      <c r="AA2262" s="221"/>
      <c r="AB2262" s="237"/>
      <c r="AC2262" s="221"/>
      <c r="AD2262" s="221"/>
      <c r="AE2262" s="221"/>
      <c r="AF2262" s="221"/>
      <c r="AG2262" s="221"/>
      <c r="AH2262" s="221"/>
      <c r="AI2262" s="221"/>
      <c r="AN2262" s="221"/>
      <c r="AP2262" s="218"/>
    </row>
    <row r="2263" spans="1:42">
      <c r="A2263" s="221"/>
      <c r="B2263" s="221"/>
      <c r="C2263" s="221"/>
      <c r="D2263" s="221"/>
      <c r="E2263" s="221"/>
      <c r="F2263" s="221"/>
      <c r="G2263" s="221"/>
      <c r="H2263" s="221"/>
      <c r="I2263" s="221"/>
      <c r="J2263" s="221"/>
      <c r="K2263" s="221"/>
      <c r="L2263" s="221"/>
      <c r="M2263" s="221"/>
      <c r="N2263" s="243"/>
      <c r="O2263" s="221"/>
      <c r="P2263" s="221"/>
      <c r="Q2263" s="221"/>
      <c r="R2263" s="221"/>
      <c r="S2263" s="221"/>
      <c r="T2263" s="221"/>
      <c r="U2263" s="221"/>
      <c r="V2263" s="221"/>
      <c r="W2263" s="221"/>
      <c r="X2263" s="221"/>
      <c r="Y2263" s="221"/>
      <c r="Z2263" s="221"/>
      <c r="AA2263" s="221"/>
      <c r="AB2263" s="237"/>
      <c r="AC2263" s="221"/>
      <c r="AD2263" s="221"/>
      <c r="AE2263" s="221"/>
      <c r="AF2263" s="221"/>
      <c r="AG2263" s="221"/>
      <c r="AH2263" s="221"/>
      <c r="AI2263" s="221"/>
      <c r="AN2263" s="221"/>
      <c r="AP2263" s="218"/>
    </row>
    <row r="2264" spans="1:42">
      <c r="A2264" s="221"/>
      <c r="B2264" s="221"/>
      <c r="C2264" s="221"/>
      <c r="D2264" s="221"/>
      <c r="E2264" s="221"/>
      <c r="F2264" s="221"/>
      <c r="G2264" s="221"/>
      <c r="H2264" s="221"/>
      <c r="I2264" s="221"/>
      <c r="J2264" s="221"/>
      <c r="K2264" s="221"/>
      <c r="L2264" s="221"/>
      <c r="M2264" s="221"/>
      <c r="N2264" s="243"/>
      <c r="O2264" s="221"/>
      <c r="P2264" s="221"/>
      <c r="Q2264" s="221"/>
      <c r="R2264" s="221"/>
      <c r="S2264" s="221"/>
      <c r="T2264" s="221"/>
      <c r="U2264" s="221"/>
      <c r="V2264" s="221"/>
      <c r="W2264" s="221"/>
      <c r="X2264" s="221"/>
      <c r="Y2264" s="221"/>
      <c r="Z2264" s="221"/>
      <c r="AA2264" s="221"/>
      <c r="AB2264" s="237"/>
      <c r="AC2264" s="221"/>
      <c r="AD2264" s="221"/>
      <c r="AE2264" s="221"/>
      <c r="AF2264" s="221"/>
      <c r="AG2264" s="221"/>
      <c r="AH2264" s="221"/>
      <c r="AI2264" s="221"/>
      <c r="AN2264" s="221"/>
      <c r="AP2264" s="218"/>
    </row>
    <row r="2265" spans="1:42">
      <c r="A2265" s="221"/>
      <c r="B2265" s="221"/>
      <c r="C2265" s="221"/>
      <c r="D2265" s="221"/>
      <c r="E2265" s="221"/>
      <c r="F2265" s="221"/>
      <c r="G2265" s="221"/>
      <c r="H2265" s="221"/>
      <c r="I2265" s="221"/>
      <c r="J2265" s="221"/>
      <c r="K2265" s="221"/>
      <c r="L2265" s="221"/>
      <c r="M2265" s="221"/>
      <c r="N2265" s="243"/>
      <c r="O2265" s="221"/>
      <c r="P2265" s="221"/>
      <c r="Q2265" s="221"/>
      <c r="R2265" s="221"/>
      <c r="S2265" s="221"/>
      <c r="T2265" s="221"/>
      <c r="U2265" s="221"/>
      <c r="V2265" s="221"/>
      <c r="W2265" s="221"/>
      <c r="X2265" s="221"/>
      <c r="Y2265" s="221"/>
      <c r="Z2265" s="221"/>
      <c r="AA2265" s="221"/>
      <c r="AB2265" s="237"/>
      <c r="AC2265" s="221"/>
      <c r="AD2265" s="221"/>
      <c r="AE2265" s="221"/>
      <c r="AF2265" s="221"/>
      <c r="AG2265" s="221"/>
      <c r="AH2265" s="221"/>
      <c r="AI2265" s="221"/>
      <c r="AN2265" s="221"/>
      <c r="AP2265" s="218"/>
    </row>
    <row r="2266" spans="1:42">
      <c r="A2266" s="221"/>
      <c r="B2266" s="221"/>
      <c r="C2266" s="221"/>
      <c r="D2266" s="221"/>
      <c r="E2266" s="221"/>
      <c r="F2266" s="221"/>
      <c r="G2266" s="221"/>
      <c r="H2266" s="221"/>
      <c r="I2266" s="221"/>
      <c r="J2266" s="221"/>
      <c r="K2266" s="221"/>
      <c r="L2266" s="221"/>
      <c r="M2266" s="221"/>
      <c r="N2266" s="243"/>
      <c r="O2266" s="221"/>
      <c r="P2266" s="221"/>
      <c r="Q2266" s="221"/>
      <c r="R2266" s="221"/>
      <c r="S2266" s="221"/>
      <c r="T2266" s="221"/>
      <c r="U2266" s="221"/>
      <c r="V2266" s="221"/>
      <c r="W2266" s="221"/>
      <c r="X2266" s="221"/>
      <c r="Y2266" s="221"/>
      <c r="Z2266" s="221"/>
      <c r="AA2266" s="221"/>
      <c r="AB2266" s="237"/>
      <c r="AC2266" s="221"/>
      <c r="AD2266" s="221"/>
      <c r="AE2266" s="221"/>
      <c r="AF2266" s="221"/>
      <c r="AG2266" s="221"/>
      <c r="AH2266" s="221"/>
      <c r="AI2266" s="221"/>
      <c r="AN2266" s="221"/>
      <c r="AP2266" s="218"/>
    </row>
    <row r="2267" spans="1:42">
      <c r="A2267" s="221"/>
      <c r="B2267" s="221"/>
      <c r="C2267" s="221"/>
      <c r="D2267" s="221"/>
      <c r="E2267" s="221"/>
      <c r="F2267" s="221"/>
      <c r="G2267" s="221"/>
      <c r="H2267" s="221"/>
      <c r="I2267" s="221"/>
      <c r="J2267" s="221"/>
      <c r="K2267" s="221"/>
      <c r="L2267" s="221"/>
      <c r="M2267" s="221"/>
      <c r="N2267" s="243"/>
      <c r="O2267" s="221"/>
      <c r="P2267" s="221"/>
      <c r="Q2267" s="221"/>
      <c r="R2267" s="221"/>
      <c r="S2267" s="221"/>
      <c r="T2267" s="221"/>
      <c r="U2267" s="221"/>
      <c r="V2267" s="221"/>
      <c r="W2267" s="221"/>
      <c r="X2267" s="221"/>
      <c r="Y2267" s="221"/>
      <c r="Z2267" s="221"/>
      <c r="AA2267" s="221"/>
      <c r="AB2267" s="237"/>
      <c r="AC2267" s="221"/>
      <c r="AD2267" s="221"/>
      <c r="AE2267" s="221"/>
      <c r="AF2267" s="221"/>
      <c r="AG2267" s="221"/>
      <c r="AH2267" s="221"/>
      <c r="AI2267" s="221"/>
      <c r="AN2267" s="221"/>
      <c r="AP2267" s="218"/>
    </row>
    <row r="2268" spans="1:42">
      <c r="A2268" s="221"/>
      <c r="B2268" s="221"/>
      <c r="C2268" s="221"/>
      <c r="D2268" s="221"/>
      <c r="E2268" s="221"/>
      <c r="F2268" s="221"/>
      <c r="G2268" s="221"/>
      <c r="H2268" s="221"/>
      <c r="I2268" s="221"/>
      <c r="J2268" s="221"/>
      <c r="K2268" s="221"/>
      <c r="L2268" s="221"/>
      <c r="M2268" s="221"/>
      <c r="N2268" s="243"/>
      <c r="O2268" s="221"/>
      <c r="P2268" s="221"/>
      <c r="Q2268" s="221"/>
      <c r="R2268" s="221"/>
      <c r="S2268" s="221"/>
      <c r="T2268" s="221"/>
      <c r="U2268" s="221"/>
      <c r="V2268" s="221"/>
      <c r="W2268" s="221"/>
      <c r="X2268" s="221"/>
      <c r="Y2268" s="221"/>
      <c r="Z2268" s="221"/>
      <c r="AA2268" s="221"/>
      <c r="AB2268" s="237"/>
      <c r="AC2268" s="221"/>
      <c r="AD2268" s="221"/>
      <c r="AE2268" s="221"/>
      <c r="AF2268" s="221"/>
      <c r="AG2268" s="221"/>
      <c r="AH2268" s="221"/>
      <c r="AI2268" s="221"/>
      <c r="AN2268" s="221"/>
      <c r="AP2268" s="218"/>
    </row>
    <row r="2269" spans="1:42">
      <c r="A2269" s="221"/>
      <c r="B2269" s="221"/>
      <c r="C2269" s="221"/>
      <c r="D2269" s="221"/>
      <c r="E2269" s="221"/>
      <c r="F2269" s="221"/>
      <c r="G2269" s="221"/>
      <c r="H2269" s="221"/>
      <c r="I2269" s="221"/>
      <c r="J2269" s="221"/>
      <c r="K2269" s="221"/>
      <c r="L2269" s="221"/>
      <c r="M2269" s="221"/>
      <c r="N2269" s="243"/>
      <c r="O2269" s="221"/>
      <c r="P2269" s="221"/>
      <c r="Q2269" s="221"/>
      <c r="R2269" s="221"/>
      <c r="S2269" s="221"/>
      <c r="T2269" s="221"/>
      <c r="U2269" s="221"/>
      <c r="V2269" s="221"/>
      <c r="W2269" s="221"/>
      <c r="X2269" s="221"/>
      <c r="Y2269" s="221"/>
      <c r="Z2269" s="221"/>
      <c r="AA2269" s="221"/>
      <c r="AB2269" s="237"/>
      <c r="AC2269" s="221"/>
      <c r="AD2269" s="221"/>
      <c r="AE2269" s="221"/>
      <c r="AF2269" s="221"/>
      <c r="AG2269" s="221"/>
      <c r="AH2269" s="221"/>
      <c r="AI2269" s="221"/>
      <c r="AN2269" s="221"/>
      <c r="AP2269" s="218"/>
    </row>
    <row r="2270" spans="1:42">
      <c r="A2270" s="221"/>
      <c r="B2270" s="221"/>
      <c r="C2270" s="221"/>
      <c r="D2270" s="221"/>
      <c r="E2270" s="221"/>
      <c r="F2270" s="221"/>
      <c r="G2270" s="221"/>
      <c r="H2270" s="221"/>
      <c r="I2270" s="221"/>
      <c r="J2270" s="221"/>
      <c r="K2270" s="221"/>
      <c r="L2270" s="221"/>
      <c r="M2270" s="221"/>
      <c r="N2270" s="243"/>
      <c r="O2270" s="221"/>
      <c r="P2270" s="221"/>
      <c r="Q2270" s="221"/>
      <c r="R2270" s="221"/>
      <c r="S2270" s="221"/>
      <c r="T2270" s="221"/>
      <c r="U2270" s="221"/>
      <c r="V2270" s="221"/>
      <c r="W2270" s="221"/>
      <c r="X2270" s="221"/>
      <c r="Y2270" s="221"/>
      <c r="Z2270" s="221"/>
      <c r="AA2270" s="221"/>
      <c r="AB2270" s="237"/>
      <c r="AC2270" s="221"/>
      <c r="AD2270" s="221"/>
      <c r="AE2270" s="221"/>
      <c r="AF2270" s="221"/>
      <c r="AG2270" s="221"/>
      <c r="AH2270" s="221"/>
      <c r="AI2270" s="221"/>
      <c r="AN2270" s="221"/>
      <c r="AP2270" s="218"/>
    </row>
    <row r="2271" spans="1:42">
      <c r="A2271" s="221"/>
      <c r="B2271" s="221"/>
      <c r="C2271" s="221"/>
      <c r="D2271" s="221"/>
      <c r="E2271" s="221"/>
      <c r="F2271" s="221"/>
      <c r="G2271" s="221"/>
      <c r="H2271" s="221"/>
      <c r="I2271" s="221"/>
      <c r="J2271" s="221"/>
      <c r="K2271" s="221"/>
      <c r="L2271" s="221"/>
      <c r="M2271" s="221"/>
      <c r="N2271" s="243"/>
      <c r="O2271" s="221"/>
      <c r="P2271" s="221"/>
      <c r="Q2271" s="221"/>
      <c r="R2271" s="221"/>
      <c r="S2271" s="221"/>
      <c r="T2271" s="221"/>
      <c r="U2271" s="221"/>
      <c r="V2271" s="221"/>
      <c r="W2271" s="221"/>
      <c r="X2271" s="221"/>
      <c r="Y2271" s="221"/>
      <c r="Z2271" s="221"/>
      <c r="AA2271" s="221"/>
      <c r="AB2271" s="237"/>
      <c r="AC2271" s="221"/>
      <c r="AD2271" s="221"/>
      <c r="AE2271" s="221"/>
      <c r="AF2271" s="221"/>
      <c r="AG2271" s="221"/>
      <c r="AH2271" s="221"/>
      <c r="AI2271" s="221"/>
      <c r="AN2271" s="221"/>
      <c r="AP2271" s="218"/>
    </row>
    <row r="2272" spans="1:42">
      <c r="A2272" s="221"/>
      <c r="B2272" s="221"/>
      <c r="C2272" s="221"/>
      <c r="D2272" s="221"/>
      <c r="E2272" s="221"/>
      <c r="F2272" s="221"/>
      <c r="G2272" s="221"/>
      <c r="H2272" s="221"/>
      <c r="I2272" s="221"/>
      <c r="J2272" s="221"/>
      <c r="K2272" s="221"/>
      <c r="L2272" s="221"/>
      <c r="M2272" s="221"/>
      <c r="N2272" s="243"/>
      <c r="O2272" s="221"/>
      <c r="P2272" s="221"/>
      <c r="Q2272" s="221"/>
      <c r="R2272" s="221"/>
      <c r="S2272" s="221"/>
      <c r="T2272" s="221"/>
      <c r="U2272" s="221"/>
      <c r="V2272" s="221"/>
      <c r="W2272" s="221"/>
      <c r="X2272" s="221"/>
      <c r="Y2272" s="221"/>
      <c r="Z2272" s="221"/>
      <c r="AA2272" s="221"/>
      <c r="AB2272" s="237"/>
      <c r="AC2272" s="221"/>
      <c r="AD2272" s="221"/>
      <c r="AE2272" s="221"/>
      <c r="AF2272" s="221"/>
      <c r="AG2272" s="221"/>
      <c r="AH2272" s="221"/>
      <c r="AI2272" s="221"/>
      <c r="AN2272" s="221"/>
      <c r="AP2272" s="218"/>
    </row>
    <row r="2273" spans="1:42">
      <c r="A2273" s="221"/>
      <c r="B2273" s="221"/>
      <c r="C2273" s="221"/>
      <c r="D2273" s="221"/>
      <c r="E2273" s="221"/>
      <c r="F2273" s="221"/>
      <c r="G2273" s="221"/>
      <c r="H2273" s="221"/>
      <c r="I2273" s="221"/>
      <c r="J2273" s="221"/>
      <c r="K2273" s="221"/>
      <c r="L2273" s="221"/>
      <c r="M2273" s="221"/>
      <c r="N2273" s="243"/>
      <c r="O2273" s="221"/>
      <c r="P2273" s="221"/>
      <c r="Q2273" s="221"/>
      <c r="R2273" s="221"/>
      <c r="S2273" s="221"/>
      <c r="T2273" s="221"/>
      <c r="U2273" s="221"/>
      <c r="V2273" s="221"/>
      <c r="W2273" s="221"/>
      <c r="X2273" s="221"/>
      <c r="Y2273" s="221"/>
      <c r="Z2273" s="221"/>
      <c r="AA2273" s="221"/>
      <c r="AB2273" s="237"/>
      <c r="AC2273" s="221"/>
      <c r="AD2273" s="221"/>
      <c r="AE2273" s="221"/>
      <c r="AF2273" s="221"/>
      <c r="AG2273" s="221"/>
      <c r="AH2273" s="221"/>
      <c r="AI2273" s="221"/>
      <c r="AN2273" s="221"/>
      <c r="AP2273" s="218"/>
    </row>
    <row r="2274" spans="1:42">
      <c r="A2274" s="221"/>
      <c r="B2274" s="221"/>
      <c r="C2274" s="221"/>
      <c r="D2274" s="221"/>
      <c r="E2274" s="221"/>
      <c r="F2274" s="221"/>
      <c r="G2274" s="221"/>
      <c r="H2274" s="221"/>
      <c r="I2274" s="221"/>
      <c r="J2274" s="221"/>
      <c r="K2274" s="221"/>
      <c r="L2274" s="221"/>
      <c r="M2274" s="221"/>
      <c r="N2274" s="243"/>
      <c r="O2274" s="221"/>
      <c r="P2274" s="221"/>
      <c r="Q2274" s="221"/>
      <c r="R2274" s="221"/>
      <c r="S2274" s="221"/>
      <c r="T2274" s="221"/>
      <c r="U2274" s="221"/>
      <c r="V2274" s="221"/>
      <c r="W2274" s="221"/>
      <c r="X2274" s="221"/>
      <c r="Y2274" s="221"/>
      <c r="Z2274" s="221"/>
      <c r="AA2274" s="221"/>
      <c r="AB2274" s="237"/>
      <c r="AC2274" s="221"/>
      <c r="AD2274" s="221"/>
      <c r="AE2274" s="221"/>
      <c r="AF2274" s="221"/>
      <c r="AG2274" s="221"/>
      <c r="AH2274" s="221"/>
      <c r="AI2274" s="221"/>
      <c r="AN2274" s="221"/>
      <c r="AP2274" s="218"/>
    </row>
    <row r="2275" spans="1:42">
      <c r="A2275" s="221"/>
      <c r="B2275" s="221"/>
      <c r="C2275" s="221"/>
      <c r="D2275" s="221"/>
      <c r="E2275" s="221"/>
      <c r="F2275" s="221"/>
      <c r="G2275" s="221"/>
      <c r="H2275" s="221"/>
      <c r="I2275" s="221"/>
      <c r="J2275" s="221"/>
      <c r="K2275" s="221"/>
      <c r="L2275" s="221"/>
      <c r="M2275" s="221"/>
      <c r="N2275" s="243"/>
      <c r="O2275" s="221"/>
      <c r="P2275" s="221"/>
      <c r="Q2275" s="221"/>
      <c r="R2275" s="221"/>
      <c r="S2275" s="221"/>
      <c r="T2275" s="221"/>
      <c r="U2275" s="221"/>
      <c r="V2275" s="221"/>
      <c r="W2275" s="221"/>
      <c r="X2275" s="221"/>
      <c r="Y2275" s="221"/>
      <c r="Z2275" s="221"/>
      <c r="AA2275" s="221"/>
      <c r="AB2275" s="237"/>
      <c r="AC2275" s="221"/>
      <c r="AD2275" s="221"/>
      <c r="AE2275" s="221"/>
      <c r="AF2275" s="221"/>
      <c r="AG2275" s="221"/>
      <c r="AH2275" s="221"/>
      <c r="AI2275" s="221"/>
      <c r="AN2275" s="221"/>
      <c r="AP2275" s="218"/>
    </row>
    <row r="2276" spans="1:42">
      <c r="A2276" s="221"/>
      <c r="B2276" s="221"/>
      <c r="C2276" s="221"/>
      <c r="D2276" s="221"/>
      <c r="E2276" s="221"/>
      <c r="F2276" s="221"/>
      <c r="G2276" s="221"/>
      <c r="H2276" s="221"/>
      <c r="I2276" s="221"/>
      <c r="J2276" s="221"/>
      <c r="K2276" s="221"/>
      <c r="L2276" s="221"/>
      <c r="M2276" s="221"/>
      <c r="N2276" s="243"/>
      <c r="O2276" s="221"/>
      <c r="P2276" s="221"/>
      <c r="Q2276" s="221"/>
      <c r="R2276" s="221"/>
      <c r="S2276" s="221"/>
      <c r="T2276" s="221"/>
      <c r="U2276" s="221"/>
      <c r="V2276" s="221"/>
      <c r="W2276" s="221"/>
      <c r="X2276" s="221"/>
      <c r="Y2276" s="221"/>
      <c r="Z2276" s="221"/>
      <c r="AA2276" s="221"/>
      <c r="AB2276" s="237"/>
      <c r="AC2276" s="221"/>
      <c r="AD2276" s="221"/>
      <c r="AE2276" s="221"/>
      <c r="AF2276" s="221"/>
      <c r="AG2276" s="221"/>
      <c r="AH2276" s="221"/>
      <c r="AI2276" s="221"/>
      <c r="AN2276" s="221"/>
      <c r="AP2276" s="218"/>
    </row>
    <row r="2277" spans="1:42">
      <c r="A2277" s="221"/>
      <c r="B2277" s="221"/>
      <c r="C2277" s="221"/>
      <c r="D2277" s="221"/>
      <c r="E2277" s="221"/>
      <c r="F2277" s="221"/>
      <c r="G2277" s="221"/>
      <c r="H2277" s="221"/>
      <c r="I2277" s="221"/>
      <c r="J2277" s="221"/>
      <c r="K2277" s="221"/>
      <c r="L2277" s="221"/>
      <c r="M2277" s="221"/>
      <c r="N2277" s="243"/>
      <c r="O2277" s="221"/>
      <c r="P2277" s="221"/>
      <c r="Q2277" s="221"/>
      <c r="R2277" s="221"/>
      <c r="S2277" s="221"/>
      <c r="T2277" s="221"/>
      <c r="U2277" s="221"/>
      <c r="V2277" s="221"/>
      <c r="W2277" s="221"/>
      <c r="X2277" s="221"/>
      <c r="Y2277" s="221"/>
      <c r="Z2277" s="221"/>
      <c r="AA2277" s="221"/>
      <c r="AB2277" s="237"/>
      <c r="AC2277" s="221"/>
      <c r="AD2277" s="221"/>
      <c r="AE2277" s="221"/>
      <c r="AF2277" s="221"/>
      <c r="AG2277" s="221"/>
      <c r="AH2277" s="221"/>
      <c r="AI2277" s="221"/>
      <c r="AN2277" s="221"/>
      <c r="AP2277" s="218"/>
    </row>
    <row r="2278" spans="1:42">
      <c r="A2278" s="221"/>
      <c r="B2278" s="221"/>
      <c r="C2278" s="221"/>
      <c r="D2278" s="221"/>
      <c r="E2278" s="221"/>
      <c r="F2278" s="221"/>
      <c r="G2278" s="221"/>
      <c r="H2278" s="221"/>
      <c r="I2278" s="221"/>
      <c r="J2278" s="221"/>
      <c r="K2278" s="221"/>
      <c r="L2278" s="221"/>
      <c r="M2278" s="221"/>
      <c r="N2278" s="243"/>
      <c r="O2278" s="221"/>
      <c r="P2278" s="221"/>
      <c r="Q2278" s="221"/>
      <c r="R2278" s="221"/>
      <c r="S2278" s="221"/>
      <c r="T2278" s="221"/>
      <c r="U2278" s="221"/>
      <c r="V2278" s="221"/>
      <c r="W2278" s="221"/>
      <c r="X2278" s="221"/>
      <c r="Y2278" s="221"/>
      <c r="Z2278" s="221"/>
      <c r="AA2278" s="221"/>
      <c r="AB2278" s="237"/>
      <c r="AC2278" s="221"/>
      <c r="AD2278" s="221"/>
      <c r="AE2278" s="221"/>
      <c r="AF2278" s="221"/>
      <c r="AG2278" s="221"/>
      <c r="AH2278" s="221"/>
      <c r="AI2278" s="221"/>
      <c r="AN2278" s="221"/>
      <c r="AP2278" s="218"/>
    </row>
    <row r="2279" spans="1:42">
      <c r="A2279" s="221"/>
      <c r="B2279" s="221"/>
      <c r="C2279" s="221"/>
      <c r="D2279" s="221"/>
      <c r="E2279" s="221"/>
      <c r="F2279" s="221"/>
      <c r="G2279" s="221"/>
      <c r="H2279" s="221"/>
      <c r="I2279" s="221"/>
      <c r="J2279" s="221"/>
      <c r="K2279" s="221"/>
      <c r="L2279" s="221"/>
      <c r="M2279" s="221"/>
      <c r="N2279" s="243"/>
      <c r="O2279" s="221"/>
      <c r="P2279" s="221"/>
      <c r="Q2279" s="221"/>
      <c r="R2279" s="221"/>
      <c r="S2279" s="221"/>
      <c r="T2279" s="221"/>
      <c r="U2279" s="221"/>
      <c r="V2279" s="221"/>
      <c r="W2279" s="221"/>
      <c r="X2279" s="221"/>
      <c r="Y2279" s="221"/>
      <c r="Z2279" s="221"/>
      <c r="AA2279" s="221"/>
      <c r="AB2279" s="237"/>
      <c r="AC2279" s="221"/>
      <c r="AD2279" s="221"/>
      <c r="AE2279" s="221"/>
      <c r="AF2279" s="221"/>
      <c r="AG2279" s="221"/>
      <c r="AH2279" s="221"/>
      <c r="AI2279" s="221"/>
      <c r="AN2279" s="221"/>
      <c r="AP2279" s="218"/>
    </row>
    <row r="2280" spans="1:42">
      <c r="A2280" s="221"/>
      <c r="B2280" s="221"/>
      <c r="C2280" s="221"/>
      <c r="D2280" s="221"/>
      <c r="E2280" s="221"/>
      <c r="F2280" s="221"/>
      <c r="G2280" s="221"/>
      <c r="H2280" s="221"/>
      <c r="I2280" s="221"/>
      <c r="J2280" s="221"/>
      <c r="K2280" s="221"/>
      <c r="L2280" s="221"/>
      <c r="M2280" s="221"/>
      <c r="N2280" s="243"/>
      <c r="O2280" s="221"/>
      <c r="P2280" s="221"/>
      <c r="Q2280" s="221"/>
      <c r="R2280" s="221"/>
      <c r="S2280" s="221"/>
      <c r="T2280" s="221"/>
      <c r="U2280" s="221"/>
      <c r="V2280" s="221"/>
      <c r="W2280" s="221"/>
      <c r="X2280" s="221"/>
      <c r="Y2280" s="221"/>
      <c r="Z2280" s="221"/>
      <c r="AA2280" s="221"/>
      <c r="AB2280" s="237"/>
      <c r="AC2280" s="221"/>
      <c r="AD2280" s="221"/>
      <c r="AE2280" s="221"/>
      <c r="AF2280" s="221"/>
      <c r="AG2280" s="221"/>
      <c r="AH2280" s="221"/>
      <c r="AI2280" s="221"/>
      <c r="AN2280" s="221"/>
      <c r="AP2280" s="218"/>
    </row>
    <row r="2281" spans="1:42">
      <c r="A2281" s="221"/>
      <c r="B2281" s="221"/>
      <c r="C2281" s="221"/>
      <c r="D2281" s="221"/>
      <c r="E2281" s="221"/>
      <c r="F2281" s="221"/>
      <c r="G2281" s="221"/>
      <c r="H2281" s="221"/>
      <c r="I2281" s="221"/>
      <c r="J2281" s="221"/>
      <c r="K2281" s="221"/>
      <c r="L2281" s="221"/>
      <c r="M2281" s="221"/>
      <c r="N2281" s="243"/>
      <c r="O2281" s="221"/>
      <c r="P2281" s="221"/>
      <c r="Q2281" s="221"/>
      <c r="R2281" s="221"/>
      <c r="S2281" s="221"/>
      <c r="T2281" s="221"/>
      <c r="U2281" s="221"/>
      <c r="V2281" s="221"/>
      <c r="W2281" s="221"/>
      <c r="X2281" s="221"/>
      <c r="Y2281" s="221"/>
      <c r="Z2281" s="221"/>
      <c r="AA2281" s="221"/>
      <c r="AB2281" s="237"/>
      <c r="AC2281" s="221"/>
      <c r="AD2281" s="221"/>
      <c r="AE2281" s="221"/>
      <c r="AF2281" s="221"/>
      <c r="AG2281" s="221"/>
      <c r="AH2281" s="221"/>
      <c r="AI2281" s="221"/>
      <c r="AN2281" s="221"/>
      <c r="AP2281" s="218"/>
    </row>
    <row r="2282" spans="1:42">
      <c r="A2282" s="221"/>
      <c r="B2282" s="221"/>
      <c r="C2282" s="221"/>
      <c r="D2282" s="221"/>
      <c r="E2282" s="221"/>
      <c r="F2282" s="221"/>
      <c r="G2282" s="221"/>
      <c r="H2282" s="221"/>
      <c r="I2282" s="221"/>
      <c r="J2282" s="221"/>
      <c r="K2282" s="221"/>
      <c r="L2282" s="221"/>
      <c r="M2282" s="221"/>
      <c r="N2282" s="243"/>
      <c r="O2282" s="221"/>
      <c r="P2282" s="221"/>
      <c r="Q2282" s="221"/>
      <c r="R2282" s="221"/>
      <c r="S2282" s="221"/>
      <c r="T2282" s="221"/>
      <c r="U2282" s="221"/>
      <c r="V2282" s="221"/>
      <c r="W2282" s="221"/>
      <c r="X2282" s="221"/>
      <c r="Y2282" s="221"/>
      <c r="Z2282" s="221"/>
      <c r="AA2282" s="221"/>
      <c r="AB2282" s="237"/>
      <c r="AC2282" s="221"/>
      <c r="AD2282" s="221"/>
      <c r="AE2282" s="221"/>
      <c r="AF2282" s="221"/>
      <c r="AG2282" s="221"/>
      <c r="AH2282" s="221"/>
      <c r="AI2282" s="221"/>
      <c r="AN2282" s="221"/>
      <c r="AP2282" s="218"/>
    </row>
    <row r="2283" spans="1:42">
      <c r="A2283" s="221"/>
      <c r="B2283" s="221"/>
      <c r="C2283" s="221"/>
      <c r="D2283" s="221"/>
      <c r="E2283" s="221"/>
      <c r="F2283" s="221"/>
      <c r="G2283" s="221"/>
      <c r="H2283" s="221"/>
      <c r="I2283" s="221"/>
      <c r="J2283" s="221"/>
      <c r="K2283" s="221"/>
      <c r="L2283" s="221"/>
      <c r="M2283" s="221"/>
      <c r="N2283" s="243"/>
      <c r="O2283" s="221"/>
      <c r="P2283" s="221"/>
      <c r="Q2283" s="221"/>
      <c r="R2283" s="221"/>
      <c r="S2283" s="221"/>
      <c r="T2283" s="221"/>
      <c r="U2283" s="221"/>
      <c r="V2283" s="221"/>
      <c r="W2283" s="221"/>
      <c r="X2283" s="221"/>
      <c r="Y2283" s="221"/>
      <c r="Z2283" s="221"/>
      <c r="AA2283" s="221"/>
      <c r="AB2283" s="237"/>
      <c r="AC2283" s="221"/>
      <c r="AD2283" s="221"/>
      <c r="AE2283" s="221"/>
      <c r="AF2283" s="221"/>
      <c r="AG2283" s="221"/>
      <c r="AH2283" s="221"/>
      <c r="AI2283" s="221"/>
      <c r="AN2283" s="221"/>
      <c r="AP2283" s="218"/>
    </row>
    <row r="2284" spans="1:42">
      <c r="A2284" s="221"/>
      <c r="B2284" s="221"/>
      <c r="C2284" s="221"/>
      <c r="D2284" s="221"/>
      <c r="E2284" s="221"/>
      <c r="F2284" s="221"/>
      <c r="G2284" s="221"/>
      <c r="H2284" s="221"/>
      <c r="I2284" s="221"/>
      <c r="J2284" s="221"/>
      <c r="K2284" s="221"/>
      <c r="L2284" s="221"/>
      <c r="M2284" s="221"/>
      <c r="N2284" s="243"/>
      <c r="O2284" s="221"/>
      <c r="P2284" s="221"/>
      <c r="Q2284" s="221"/>
      <c r="R2284" s="221"/>
      <c r="S2284" s="221"/>
      <c r="T2284" s="221"/>
      <c r="U2284" s="221"/>
      <c r="V2284" s="221"/>
      <c r="W2284" s="221"/>
      <c r="X2284" s="221"/>
      <c r="Y2284" s="221"/>
      <c r="Z2284" s="221"/>
      <c r="AA2284" s="221"/>
      <c r="AB2284" s="237"/>
      <c r="AC2284" s="221"/>
      <c r="AD2284" s="221"/>
      <c r="AE2284" s="221"/>
      <c r="AF2284" s="221"/>
      <c r="AG2284" s="221"/>
      <c r="AH2284" s="221"/>
      <c r="AI2284" s="221"/>
      <c r="AN2284" s="221"/>
      <c r="AP2284" s="218"/>
    </row>
    <row r="2285" spans="1:42">
      <c r="A2285" s="221"/>
      <c r="B2285" s="221"/>
      <c r="C2285" s="221"/>
      <c r="D2285" s="221"/>
      <c r="E2285" s="221"/>
      <c r="F2285" s="221"/>
      <c r="G2285" s="221"/>
      <c r="H2285" s="221"/>
      <c r="I2285" s="221"/>
      <c r="J2285" s="221"/>
      <c r="K2285" s="221"/>
      <c r="L2285" s="221"/>
      <c r="M2285" s="221"/>
      <c r="N2285" s="243"/>
      <c r="O2285" s="221"/>
      <c r="P2285" s="221"/>
      <c r="Q2285" s="221"/>
      <c r="R2285" s="221"/>
      <c r="S2285" s="221"/>
      <c r="T2285" s="221"/>
      <c r="U2285" s="221"/>
      <c r="V2285" s="221"/>
      <c r="W2285" s="221"/>
      <c r="X2285" s="221"/>
      <c r="Y2285" s="221"/>
      <c r="Z2285" s="221"/>
      <c r="AA2285" s="221"/>
      <c r="AB2285" s="237"/>
      <c r="AC2285" s="221"/>
      <c r="AD2285" s="221"/>
      <c r="AE2285" s="221"/>
      <c r="AF2285" s="221"/>
      <c r="AG2285" s="221"/>
      <c r="AH2285" s="221"/>
      <c r="AI2285" s="221"/>
      <c r="AN2285" s="221"/>
      <c r="AP2285" s="218"/>
    </row>
    <row r="2286" spans="1:42">
      <c r="A2286" s="221"/>
      <c r="B2286" s="221"/>
      <c r="C2286" s="221"/>
      <c r="D2286" s="221"/>
      <c r="E2286" s="221"/>
      <c r="F2286" s="221"/>
      <c r="G2286" s="221"/>
      <c r="H2286" s="221"/>
      <c r="I2286" s="221"/>
      <c r="J2286" s="221"/>
      <c r="K2286" s="221"/>
      <c r="L2286" s="221"/>
      <c r="M2286" s="221"/>
      <c r="N2286" s="243"/>
      <c r="O2286" s="221"/>
      <c r="P2286" s="221"/>
      <c r="Q2286" s="221"/>
      <c r="R2286" s="221"/>
      <c r="S2286" s="221"/>
      <c r="T2286" s="221"/>
      <c r="U2286" s="221"/>
      <c r="V2286" s="221"/>
      <c r="W2286" s="221"/>
      <c r="X2286" s="221"/>
      <c r="Y2286" s="221"/>
      <c r="Z2286" s="221"/>
      <c r="AA2286" s="221"/>
      <c r="AB2286" s="237"/>
      <c r="AC2286" s="221"/>
      <c r="AD2286" s="221"/>
      <c r="AE2286" s="221"/>
      <c r="AF2286" s="221"/>
      <c r="AG2286" s="221"/>
      <c r="AH2286" s="221"/>
      <c r="AI2286" s="221"/>
      <c r="AN2286" s="221"/>
      <c r="AP2286" s="218"/>
    </row>
    <row r="2287" spans="1:42">
      <c r="A2287" s="221"/>
      <c r="B2287" s="221"/>
      <c r="C2287" s="221"/>
      <c r="D2287" s="221"/>
      <c r="E2287" s="221"/>
      <c r="F2287" s="221"/>
      <c r="G2287" s="221"/>
      <c r="H2287" s="221"/>
      <c r="I2287" s="221"/>
      <c r="J2287" s="221"/>
      <c r="K2287" s="221"/>
      <c r="L2287" s="221"/>
      <c r="M2287" s="221"/>
      <c r="N2287" s="243"/>
      <c r="O2287" s="221"/>
      <c r="P2287" s="221"/>
      <c r="Q2287" s="221"/>
      <c r="R2287" s="221"/>
      <c r="S2287" s="221"/>
      <c r="T2287" s="221"/>
      <c r="U2287" s="221"/>
      <c r="V2287" s="221"/>
      <c r="W2287" s="221"/>
      <c r="X2287" s="221"/>
      <c r="Y2287" s="221"/>
      <c r="Z2287" s="221"/>
      <c r="AA2287" s="221"/>
      <c r="AB2287" s="237"/>
      <c r="AC2287" s="221"/>
      <c r="AD2287" s="221"/>
      <c r="AE2287" s="221"/>
      <c r="AF2287" s="221"/>
      <c r="AG2287" s="221"/>
      <c r="AH2287" s="221"/>
      <c r="AI2287" s="221"/>
      <c r="AN2287" s="221"/>
      <c r="AP2287" s="218"/>
    </row>
    <row r="2288" spans="1:42">
      <c r="A2288" s="221"/>
      <c r="B2288" s="221"/>
      <c r="C2288" s="221"/>
      <c r="D2288" s="221"/>
      <c r="E2288" s="221"/>
      <c r="F2288" s="221"/>
      <c r="G2288" s="221"/>
      <c r="H2288" s="221"/>
      <c r="I2288" s="221"/>
      <c r="J2288" s="221"/>
      <c r="K2288" s="221"/>
      <c r="L2288" s="221"/>
      <c r="M2288" s="221"/>
      <c r="N2288" s="243"/>
      <c r="O2288" s="221"/>
      <c r="P2288" s="221"/>
      <c r="Q2288" s="221"/>
      <c r="R2288" s="221"/>
      <c r="S2288" s="221"/>
      <c r="T2288" s="221"/>
      <c r="U2288" s="221"/>
      <c r="V2288" s="221"/>
      <c r="W2288" s="221"/>
      <c r="X2288" s="221"/>
      <c r="Y2288" s="221"/>
      <c r="Z2288" s="221"/>
      <c r="AA2288" s="221"/>
      <c r="AB2288" s="237"/>
      <c r="AC2288" s="221"/>
      <c r="AD2288" s="221"/>
      <c r="AE2288" s="221"/>
      <c r="AF2288" s="221"/>
      <c r="AG2288" s="221"/>
      <c r="AH2288" s="221"/>
      <c r="AI2288" s="221"/>
      <c r="AN2288" s="221"/>
      <c r="AP2288" s="218"/>
    </row>
    <row r="2289" spans="1:42">
      <c r="A2289" s="221"/>
      <c r="B2289" s="221"/>
      <c r="C2289" s="221"/>
      <c r="D2289" s="221"/>
      <c r="E2289" s="221"/>
      <c r="F2289" s="221"/>
      <c r="G2289" s="221"/>
      <c r="H2289" s="221"/>
      <c r="I2289" s="221"/>
      <c r="J2289" s="221"/>
      <c r="K2289" s="221"/>
      <c r="L2289" s="221"/>
      <c r="M2289" s="221"/>
      <c r="N2289" s="243"/>
      <c r="O2289" s="221"/>
      <c r="P2289" s="221"/>
      <c r="Q2289" s="221"/>
      <c r="R2289" s="221"/>
      <c r="S2289" s="221"/>
      <c r="T2289" s="221"/>
      <c r="U2289" s="221"/>
      <c r="V2289" s="221"/>
      <c r="W2289" s="221"/>
      <c r="X2289" s="221"/>
      <c r="Y2289" s="221"/>
      <c r="Z2289" s="221"/>
      <c r="AA2289" s="221"/>
      <c r="AB2289" s="237"/>
      <c r="AC2289" s="221"/>
      <c r="AD2289" s="221"/>
      <c r="AE2289" s="221"/>
      <c r="AF2289" s="221"/>
      <c r="AG2289" s="221"/>
      <c r="AH2289" s="221"/>
      <c r="AI2289" s="221"/>
      <c r="AN2289" s="221"/>
      <c r="AP2289" s="218"/>
    </row>
    <row r="2290" spans="1:42">
      <c r="A2290" s="221"/>
      <c r="B2290" s="221"/>
      <c r="C2290" s="221"/>
      <c r="D2290" s="221"/>
      <c r="E2290" s="221"/>
      <c r="F2290" s="221"/>
      <c r="G2290" s="221"/>
      <c r="H2290" s="221"/>
      <c r="I2290" s="221"/>
      <c r="J2290" s="221"/>
      <c r="K2290" s="221"/>
      <c r="L2290" s="221"/>
      <c r="M2290" s="221"/>
      <c r="N2290" s="243"/>
      <c r="O2290" s="221"/>
      <c r="P2290" s="221"/>
      <c r="Q2290" s="221"/>
      <c r="R2290" s="221"/>
      <c r="S2290" s="221"/>
      <c r="T2290" s="221"/>
      <c r="U2290" s="221"/>
      <c r="V2290" s="221"/>
      <c r="W2290" s="221"/>
      <c r="X2290" s="221"/>
      <c r="Y2290" s="221"/>
      <c r="Z2290" s="221"/>
      <c r="AA2290" s="221"/>
      <c r="AB2290" s="237"/>
      <c r="AC2290" s="221"/>
      <c r="AD2290" s="221"/>
      <c r="AE2290" s="221"/>
      <c r="AF2290" s="221"/>
      <c r="AG2290" s="221"/>
      <c r="AH2290" s="221"/>
      <c r="AI2290" s="221"/>
      <c r="AN2290" s="221"/>
      <c r="AP2290" s="218"/>
    </row>
    <row r="2291" spans="1:42">
      <c r="A2291" s="221"/>
      <c r="B2291" s="221"/>
      <c r="C2291" s="221"/>
      <c r="D2291" s="221"/>
      <c r="E2291" s="221"/>
      <c r="F2291" s="221"/>
      <c r="G2291" s="221"/>
      <c r="H2291" s="221"/>
      <c r="I2291" s="221"/>
      <c r="J2291" s="221"/>
      <c r="K2291" s="221"/>
      <c r="L2291" s="221"/>
      <c r="M2291" s="221"/>
      <c r="N2291" s="243"/>
      <c r="O2291" s="221"/>
      <c r="P2291" s="221"/>
      <c r="Q2291" s="221"/>
      <c r="R2291" s="221"/>
      <c r="S2291" s="221"/>
      <c r="T2291" s="221"/>
      <c r="U2291" s="221"/>
      <c r="V2291" s="221"/>
      <c r="W2291" s="221"/>
      <c r="X2291" s="221"/>
      <c r="Y2291" s="221"/>
      <c r="Z2291" s="221"/>
      <c r="AA2291" s="221"/>
      <c r="AB2291" s="237"/>
      <c r="AC2291" s="221"/>
      <c r="AD2291" s="221"/>
      <c r="AE2291" s="221"/>
      <c r="AF2291" s="221"/>
      <c r="AG2291" s="221"/>
      <c r="AH2291" s="221"/>
      <c r="AI2291" s="221"/>
      <c r="AN2291" s="221"/>
      <c r="AP2291" s="218"/>
    </row>
    <row r="2292" spans="1:42">
      <c r="A2292" s="221"/>
      <c r="B2292" s="221"/>
      <c r="C2292" s="221"/>
      <c r="D2292" s="221"/>
      <c r="E2292" s="221"/>
      <c r="F2292" s="221"/>
      <c r="G2292" s="221"/>
      <c r="H2292" s="221"/>
      <c r="I2292" s="221"/>
      <c r="J2292" s="221"/>
      <c r="K2292" s="221"/>
      <c r="L2292" s="221"/>
      <c r="M2292" s="221"/>
      <c r="N2292" s="243"/>
      <c r="O2292" s="221"/>
      <c r="P2292" s="221"/>
      <c r="Q2292" s="221"/>
      <c r="R2292" s="221"/>
      <c r="S2292" s="221"/>
      <c r="T2292" s="221"/>
      <c r="U2292" s="221"/>
      <c r="V2292" s="221"/>
      <c r="W2292" s="221"/>
      <c r="X2292" s="221"/>
      <c r="Y2292" s="221"/>
      <c r="Z2292" s="221"/>
      <c r="AA2292" s="221"/>
      <c r="AB2292" s="237"/>
      <c r="AC2292" s="221"/>
      <c r="AD2292" s="221"/>
      <c r="AE2292" s="221"/>
      <c r="AF2292" s="221"/>
      <c r="AG2292" s="221"/>
      <c r="AH2292" s="221"/>
      <c r="AI2292" s="221"/>
      <c r="AN2292" s="221"/>
      <c r="AP2292" s="218"/>
    </row>
    <row r="2293" spans="1:42">
      <c r="A2293" s="221"/>
      <c r="B2293" s="221"/>
      <c r="C2293" s="221"/>
      <c r="D2293" s="221"/>
      <c r="E2293" s="221"/>
      <c r="F2293" s="221"/>
      <c r="G2293" s="221"/>
      <c r="H2293" s="221"/>
      <c r="I2293" s="221"/>
      <c r="J2293" s="221"/>
      <c r="K2293" s="221"/>
      <c r="L2293" s="221"/>
      <c r="M2293" s="221"/>
      <c r="N2293" s="243"/>
      <c r="O2293" s="221"/>
      <c r="P2293" s="221"/>
      <c r="Q2293" s="221"/>
      <c r="R2293" s="221"/>
      <c r="S2293" s="221"/>
      <c r="T2293" s="221"/>
      <c r="U2293" s="221"/>
      <c r="V2293" s="221"/>
      <c r="W2293" s="221"/>
      <c r="X2293" s="221"/>
      <c r="Y2293" s="221"/>
      <c r="Z2293" s="221"/>
      <c r="AA2293" s="221"/>
      <c r="AB2293" s="237"/>
      <c r="AC2293" s="221"/>
      <c r="AD2293" s="221"/>
      <c r="AE2293" s="221"/>
      <c r="AF2293" s="221"/>
      <c r="AG2293" s="221"/>
      <c r="AH2293" s="221"/>
      <c r="AI2293" s="221"/>
      <c r="AN2293" s="221"/>
      <c r="AP2293" s="218"/>
    </row>
    <row r="2294" spans="1:42">
      <c r="A2294" s="221"/>
      <c r="B2294" s="221"/>
      <c r="C2294" s="221"/>
      <c r="D2294" s="221"/>
      <c r="E2294" s="221"/>
      <c r="F2294" s="221"/>
      <c r="G2294" s="221"/>
      <c r="H2294" s="221"/>
      <c r="I2294" s="221"/>
      <c r="J2294" s="221"/>
      <c r="K2294" s="221"/>
      <c r="L2294" s="221"/>
      <c r="M2294" s="221"/>
      <c r="N2294" s="243"/>
      <c r="O2294" s="221"/>
      <c r="P2294" s="221"/>
      <c r="Q2294" s="221"/>
      <c r="R2294" s="221"/>
      <c r="S2294" s="221"/>
      <c r="T2294" s="221"/>
      <c r="U2294" s="221"/>
      <c r="V2294" s="221"/>
      <c r="W2294" s="221"/>
      <c r="X2294" s="221"/>
      <c r="Y2294" s="221"/>
      <c r="Z2294" s="221"/>
      <c r="AA2294" s="221"/>
      <c r="AB2294" s="237"/>
      <c r="AC2294" s="221"/>
      <c r="AD2294" s="221"/>
      <c r="AE2294" s="221"/>
      <c r="AF2294" s="221"/>
      <c r="AG2294" s="221"/>
      <c r="AH2294" s="221"/>
      <c r="AI2294" s="221"/>
      <c r="AN2294" s="221"/>
      <c r="AP2294" s="218"/>
    </row>
    <row r="2295" spans="1:42">
      <c r="A2295" s="221"/>
      <c r="B2295" s="221"/>
      <c r="C2295" s="221"/>
      <c r="D2295" s="221"/>
      <c r="E2295" s="221"/>
      <c r="F2295" s="221"/>
      <c r="G2295" s="221"/>
      <c r="H2295" s="221"/>
      <c r="I2295" s="221"/>
      <c r="J2295" s="221"/>
      <c r="K2295" s="221"/>
      <c r="L2295" s="221"/>
      <c r="M2295" s="221"/>
      <c r="N2295" s="243"/>
      <c r="O2295" s="221"/>
      <c r="P2295" s="221"/>
      <c r="Q2295" s="221"/>
      <c r="R2295" s="221"/>
      <c r="S2295" s="221"/>
      <c r="T2295" s="221"/>
      <c r="U2295" s="221"/>
      <c r="V2295" s="221"/>
      <c r="W2295" s="221"/>
      <c r="X2295" s="221"/>
      <c r="Y2295" s="221"/>
      <c r="Z2295" s="221"/>
      <c r="AA2295" s="221"/>
      <c r="AB2295" s="237"/>
      <c r="AC2295" s="221"/>
      <c r="AD2295" s="221"/>
      <c r="AE2295" s="221"/>
      <c r="AF2295" s="221"/>
      <c r="AG2295" s="221"/>
      <c r="AH2295" s="221"/>
      <c r="AI2295" s="221"/>
      <c r="AN2295" s="221"/>
      <c r="AP2295" s="218"/>
    </row>
    <row r="2296" spans="1:42">
      <c r="A2296" s="221"/>
      <c r="B2296" s="221"/>
      <c r="C2296" s="221"/>
      <c r="D2296" s="221"/>
      <c r="E2296" s="221"/>
      <c r="F2296" s="221"/>
      <c r="G2296" s="221"/>
      <c r="H2296" s="221"/>
      <c r="I2296" s="221"/>
      <c r="J2296" s="221"/>
      <c r="K2296" s="221"/>
      <c r="L2296" s="221"/>
      <c r="M2296" s="221"/>
      <c r="N2296" s="243"/>
      <c r="O2296" s="221"/>
      <c r="P2296" s="221"/>
      <c r="Q2296" s="221"/>
      <c r="R2296" s="221"/>
      <c r="S2296" s="221"/>
      <c r="T2296" s="221"/>
      <c r="U2296" s="221"/>
      <c r="V2296" s="221"/>
      <c r="W2296" s="221"/>
      <c r="X2296" s="221"/>
      <c r="Y2296" s="221"/>
      <c r="Z2296" s="221"/>
      <c r="AA2296" s="221"/>
      <c r="AB2296" s="237"/>
      <c r="AC2296" s="221"/>
      <c r="AD2296" s="221"/>
      <c r="AE2296" s="221"/>
      <c r="AF2296" s="221"/>
      <c r="AG2296" s="221"/>
      <c r="AH2296" s="221"/>
      <c r="AI2296" s="221"/>
      <c r="AN2296" s="221"/>
      <c r="AP2296" s="218"/>
    </row>
    <row r="2297" spans="1:42">
      <c r="A2297" s="221"/>
      <c r="B2297" s="221"/>
      <c r="C2297" s="221"/>
      <c r="D2297" s="221"/>
      <c r="E2297" s="221"/>
      <c r="F2297" s="221"/>
      <c r="G2297" s="221"/>
      <c r="H2297" s="221"/>
      <c r="I2297" s="221"/>
      <c r="J2297" s="221"/>
      <c r="K2297" s="221"/>
      <c r="L2297" s="221"/>
      <c r="M2297" s="221"/>
      <c r="N2297" s="243"/>
      <c r="O2297" s="221"/>
      <c r="P2297" s="221"/>
      <c r="Q2297" s="221"/>
      <c r="R2297" s="221"/>
      <c r="S2297" s="221"/>
      <c r="T2297" s="221"/>
      <c r="U2297" s="221"/>
      <c r="V2297" s="221"/>
      <c r="W2297" s="221"/>
      <c r="X2297" s="221"/>
      <c r="Y2297" s="221"/>
      <c r="Z2297" s="221"/>
      <c r="AA2297" s="221"/>
      <c r="AB2297" s="237"/>
      <c r="AC2297" s="221"/>
      <c r="AD2297" s="221"/>
      <c r="AE2297" s="221"/>
      <c r="AF2297" s="221"/>
      <c r="AG2297" s="221"/>
      <c r="AH2297" s="221"/>
      <c r="AI2297" s="221"/>
      <c r="AN2297" s="221"/>
      <c r="AP2297" s="218"/>
    </row>
    <row r="2298" spans="1:42">
      <c r="A2298" s="221"/>
      <c r="B2298" s="221"/>
      <c r="C2298" s="221"/>
      <c r="D2298" s="221"/>
      <c r="E2298" s="221"/>
      <c r="F2298" s="221"/>
      <c r="G2298" s="221"/>
      <c r="H2298" s="221"/>
      <c r="I2298" s="221"/>
      <c r="J2298" s="221"/>
      <c r="K2298" s="221"/>
      <c r="L2298" s="221"/>
      <c r="M2298" s="221"/>
      <c r="N2298" s="243"/>
      <c r="O2298" s="221"/>
      <c r="P2298" s="221"/>
      <c r="Q2298" s="221"/>
      <c r="R2298" s="221"/>
      <c r="S2298" s="221"/>
      <c r="T2298" s="221"/>
      <c r="U2298" s="221"/>
      <c r="V2298" s="221"/>
      <c r="W2298" s="221"/>
      <c r="X2298" s="221"/>
      <c r="Y2298" s="221"/>
      <c r="Z2298" s="221"/>
      <c r="AA2298" s="221"/>
      <c r="AB2298" s="237"/>
      <c r="AC2298" s="221"/>
      <c r="AD2298" s="221"/>
      <c r="AE2298" s="221"/>
      <c r="AF2298" s="221"/>
      <c r="AG2298" s="221"/>
      <c r="AH2298" s="221"/>
      <c r="AI2298" s="221"/>
      <c r="AN2298" s="221"/>
      <c r="AP2298" s="218"/>
    </row>
    <row r="2299" spans="1:42">
      <c r="A2299" s="221"/>
      <c r="B2299" s="221"/>
      <c r="C2299" s="221"/>
      <c r="D2299" s="221"/>
      <c r="E2299" s="221"/>
      <c r="F2299" s="221"/>
      <c r="G2299" s="221"/>
      <c r="H2299" s="221"/>
      <c r="I2299" s="221"/>
      <c r="J2299" s="221"/>
      <c r="K2299" s="221"/>
      <c r="L2299" s="221"/>
      <c r="M2299" s="221"/>
      <c r="N2299" s="243"/>
      <c r="O2299" s="221"/>
      <c r="P2299" s="221"/>
      <c r="Q2299" s="221"/>
      <c r="R2299" s="221"/>
      <c r="S2299" s="221"/>
      <c r="T2299" s="221"/>
      <c r="U2299" s="221"/>
      <c r="V2299" s="221"/>
      <c r="W2299" s="221"/>
      <c r="X2299" s="221"/>
      <c r="Y2299" s="221"/>
      <c r="Z2299" s="221"/>
      <c r="AA2299" s="221"/>
      <c r="AB2299" s="237"/>
      <c r="AC2299" s="221"/>
      <c r="AD2299" s="221"/>
      <c r="AE2299" s="221"/>
      <c r="AF2299" s="221"/>
      <c r="AG2299" s="221"/>
      <c r="AH2299" s="221"/>
      <c r="AI2299" s="221"/>
      <c r="AN2299" s="221"/>
      <c r="AP2299" s="218"/>
    </row>
    <row r="2300" spans="1:42">
      <c r="A2300" s="221"/>
      <c r="B2300" s="221"/>
      <c r="C2300" s="221"/>
      <c r="D2300" s="221"/>
      <c r="E2300" s="221"/>
      <c r="F2300" s="221"/>
      <c r="G2300" s="221"/>
      <c r="H2300" s="221"/>
      <c r="I2300" s="221"/>
      <c r="J2300" s="221"/>
      <c r="K2300" s="221"/>
      <c r="L2300" s="221"/>
      <c r="M2300" s="221"/>
      <c r="N2300" s="243"/>
      <c r="O2300" s="221"/>
      <c r="P2300" s="221"/>
      <c r="Q2300" s="221"/>
      <c r="R2300" s="221"/>
      <c r="S2300" s="221"/>
      <c r="T2300" s="221"/>
      <c r="U2300" s="221"/>
      <c r="V2300" s="221"/>
      <c r="W2300" s="221"/>
      <c r="X2300" s="221"/>
      <c r="Y2300" s="221"/>
      <c r="Z2300" s="221"/>
      <c r="AA2300" s="221"/>
      <c r="AB2300" s="237"/>
      <c r="AC2300" s="221"/>
      <c r="AD2300" s="221"/>
      <c r="AE2300" s="221"/>
      <c r="AF2300" s="221"/>
      <c r="AG2300" s="221"/>
      <c r="AH2300" s="221"/>
      <c r="AI2300" s="221"/>
      <c r="AN2300" s="221"/>
      <c r="AP2300" s="218"/>
    </row>
    <row r="2301" spans="1:42">
      <c r="A2301" s="221"/>
      <c r="B2301" s="221"/>
      <c r="C2301" s="221"/>
      <c r="D2301" s="221"/>
      <c r="E2301" s="221"/>
      <c r="F2301" s="221"/>
      <c r="G2301" s="221"/>
      <c r="H2301" s="221"/>
      <c r="I2301" s="221"/>
      <c r="J2301" s="221"/>
      <c r="K2301" s="221"/>
      <c r="L2301" s="221"/>
      <c r="M2301" s="221"/>
      <c r="N2301" s="243"/>
      <c r="O2301" s="221"/>
      <c r="P2301" s="221"/>
      <c r="Q2301" s="221"/>
      <c r="R2301" s="221"/>
      <c r="S2301" s="221"/>
      <c r="T2301" s="221"/>
      <c r="U2301" s="221"/>
      <c r="V2301" s="221"/>
      <c r="W2301" s="221"/>
      <c r="X2301" s="221"/>
      <c r="Y2301" s="221"/>
      <c r="Z2301" s="221"/>
      <c r="AA2301" s="221"/>
      <c r="AB2301" s="237"/>
      <c r="AC2301" s="221"/>
      <c r="AD2301" s="221"/>
      <c r="AE2301" s="221"/>
      <c r="AF2301" s="221"/>
      <c r="AG2301" s="221"/>
      <c r="AH2301" s="221"/>
      <c r="AI2301" s="221"/>
      <c r="AN2301" s="221"/>
      <c r="AP2301" s="218"/>
    </row>
    <row r="2302" spans="1:42">
      <c r="A2302" s="221"/>
      <c r="B2302" s="221"/>
      <c r="C2302" s="221"/>
      <c r="D2302" s="221"/>
      <c r="E2302" s="221"/>
      <c r="F2302" s="221"/>
      <c r="G2302" s="221"/>
      <c r="H2302" s="221"/>
      <c r="I2302" s="221"/>
      <c r="J2302" s="221"/>
      <c r="K2302" s="221"/>
      <c r="L2302" s="221"/>
      <c r="M2302" s="221"/>
      <c r="N2302" s="243"/>
      <c r="O2302" s="221"/>
      <c r="P2302" s="221"/>
      <c r="Q2302" s="221"/>
      <c r="R2302" s="221"/>
      <c r="S2302" s="221"/>
      <c r="T2302" s="221"/>
      <c r="U2302" s="221"/>
      <c r="V2302" s="221"/>
      <c r="W2302" s="221"/>
      <c r="X2302" s="221"/>
      <c r="Y2302" s="221"/>
      <c r="Z2302" s="221"/>
      <c r="AA2302" s="221"/>
      <c r="AB2302" s="237"/>
      <c r="AC2302" s="221"/>
      <c r="AD2302" s="221"/>
      <c r="AE2302" s="221"/>
      <c r="AF2302" s="221"/>
      <c r="AG2302" s="221"/>
      <c r="AH2302" s="221"/>
      <c r="AI2302" s="221"/>
      <c r="AN2302" s="221"/>
      <c r="AP2302" s="218"/>
    </row>
    <row r="2303" spans="1:42">
      <c r="A2303" s="221"/>
      <c r="B2303" s="221"/>
      <c r="C2303" s="221"/>
      <c r="D2303" s="221"/>
      <c r="E2303" s="221"/>
      <c r="F2303" s="221"/>
      <c r="G2303" s="221"/>
      <c r="H2303" s="221"/>
      <c r="I2303" s="221"/>
      <c r="J2303" s="221"/>
      <c r="K2303" s="221"/>
      <c r="L2303" s="221"/>
      <c r="M2303" s="221"/>
      <c r="N2303" s="243"/>
      <c r="O2303" s="221"/>
      <c r="P2303" s="221"/>
      <c r="Q2303" s="221"/>
      <c r="R2303" s="221"/>
      <c r="S2303" s="221"/>
      <c r="T2303" s="221"/>
      <c r="U2303" s="221"/>
      <c r="V2303" s="221"/>
      <c r="W2303" s="221"/>
      <c r="X2303" s="221"/>
      <c r="Y2303" s="221"/>
      <c r="Z2303" s="221"/>
      <c r="AA2303" s="221"/>
      <c r="AB2303" s="237"/>
      <c r="AC2303" s="221"/>
      <c r="AD2303" s="221"/>
      <c r="AE2303" s="221"/>
      <c r="AF2303" s="221"/>
      <c r="AG2303" s="221"/>
      <c r="AH2303" s="221"/>
      <c r="AI2303" s="221"/>
      <c r="AN2303" s="221"/>
      <c r="AP2303" s="218"/>
    </row>
    <row r="2304" spans="1:42">
      <c r="A2304" s="221"/>
      <c r="B2304" s="221"/>
      <c r="C2304" s="221"/>
      <c r="D2304" s="221"/>
      <c r="E2304" s="221"/>
      <c r="F2304" s="221"/>
      <c r="G2304" s="221"/>
      <c r="H2304" s="221"/>
      <c r="I2304" s="221"/>
      <c r="J2304" s="221"/>
      <c r="K2304" s="221"/>
      <c r="L2304" s="221"/>
      <c r="M2304" s="221"/>
      <c r="N2304" s="243"/>
      <c r="O2304" s="221"/>
      <c r="P2304" s="221"/>
      <c r="Q2304" s="221"/>
      <c r="R2304" s="221"/>
      <c r="S2304" s="221"/>
      <c r="T2304" s="221"/>
      <c r="U2304" s="221"/>
      <c r="V2304" s="221"/>
      <c r="W2304" s="221"/>
      <c r="X2304" s="221"/>
      <c r="Y2304" s="221"/>
      <c r="Z2304" s="221"/>
      <c r="AA2304" s="221"/>
      <c r="AB2304" s="237"/>
      <c r="AC2304" s="221"/>
      <c r="AD2304" s="221"/>
      <c r="AE2304" s="221"/>
      <c r="AF2304" s="221"/>
      <c r="AG2304" s="221"/>
      <c r="AH2304" s="221"/>
      <c r="AI2304" s="221"/>
      <c r="AN2304" s="221"/>
      <c r="AP2304" s="218"/>
    </row>
    <row r="2305" spans="1:42">
      <c r="A2305" s="221"/>
      <c r="B2305" s="221"/>
      <c r="C2305" s="221"/>
      <c r="D2305" s="221"/>
      <c r="E2305" s="221"/>
      <c r="F2305" s="221"/>
      <c r="G2305" s="221"/>
      <c r="H2305" s="221"/>
      <c r="I2305" s="221"/>
      <c r="J2305" s="221"/>
      <c r="K2305" s="221"/>
      <c r="L2305" s="221"/>
      <c r="M2305" s="221"/>
      <c r="N2305" s="243"/>
      <c r="O2305" s="221"/>
      <c r="P2305" s="221"/>
      <c r="Q2305" s="221"/>
      <c r="R2305" s="221"/>
      <c r="S2305" s="221"/>
      <c r="T2305" s="221"/>
      <c r="U2305" s="221"/>
      <c r="V2305" s="221"/>
      <c r="W2305" s="221"/>
      <c r="X2305" s="221"/>
      <c r="Y2305" s="221"/>
      <c r="Z2305" s="221"/>
      <c r="AA2305" s="221"/>
      <c r="AB2305" s="237"/>
      <c r="AC2305" s="221"/>
      <c r="AD2305" s="221"/>
      <c r="AE2305" s="221"/>
      <c r="AF2305" s="221"/>
      <c r="AG2305" s="221"/>
      <c r="AH2305" s="221"/>
      <c r="AI2305" s="221"/>
      <c r="AN2305" s="221"/>
      <c r="AP2305" s="218"/>
    </row>
    <row r="2306" spans="1:42">
      <c r="A2306" s="221"/>
      <c r="B2306" s="221"/>
      <c r="C2306" s="221"/>
      <c r="D2306" s="221"/>
      <c r="E2306" s="221"/>
      <c r="F2306" s="221"/>
      <c r="G2306" s="221"/>
      <c r="H2306" s="221"/>
      <c r="I2306" s="221"/>
      <c r="J2306" s="221"/>
      <c r="K2306" s="221"/>
      <c r="L2306" s="221"/>
      <c r="M2306" s="221"/>
      <c r="N2306" s="243"/>
      <c r="O2306" s="221"/>
      <c r="P2306" s="221"/>
      <c r="Q2306" s="221"/>
      <c r="R2306" s="221"/>
      <c r="S2306" s="221"/>
      <c r="T2306" s="221"/>
      <c r="U2306" s="221"/>
      <c r="V2306" s="221"/>
      <c r="W2306" s="221"/>
      <c r="X2306" s="221"/>
      <c r="Y2306" s="221"/>
      <c r="Z2306" s="221"/>
      <c r="AA2306" s="221"/>
      <c r="AB2306" s="237"/>
      <c r="AC2306" s="221"/>
      <c r="AD2306" s="221"/>
      <c r="AE2306" s="221"/>
      <c r="AF2306" s="221"/>
      <c r="AG2306" s="221"/>
      <c r="AH2306" s="221"/>
      <c r="AI2306" s="221"/>
      <c r="AN2306" s="221"/>
      <c r="AP2306" s="218"/>
    </row>
    <row r="2307" spans="1:42">
      <c r="A2307" s="221"/>
      <c r="B2307" s="221"/>
      <c r="C2307" s="221"/>
      <c r="D2307" s="221"/>
      <c r="E2307" s="221"/>
      <c r="F2307" s="221"/>
      <c r="G2307" s="221"/>
      <c r="H2307" s="221"/>
      <c r="I2307" s="221"/>
      <c r="J2307" s="221"/>
      <c r="K2307" s="221"/>
      <c r="L2307" s="221"/>
      <c r="M2307" s="221"/>
      <c r="N2307" s="243"/>
      <c r="O2307" s="221"/>
      <c r="P2307" s="221"/>
      <c r="Q2307" s="221"/>
      <c r="R2307" s="221"/>
      <c r="S2307" s="221"/>
      <c r="T2307" s="221"/>
      <c r="U2307" s="221"/>
      <c r="V2307" s="221"/>
      <c r="W2307" s="221"/>
      <c r="X2307" s="221"/>
      <c r="Y2307" s="221"/>
      <c r="Z2307" s="221"/>
      <c r="AA2307" s="221"/>
      <c r="AB2307" s="237"/>
      <c r="AC2307" s="221"/>
      <c r="AD2307" s="221"/>
      <c r="AE2307" s="221"/>
      <c r="AF2307" s="221"/>
      <c r="AG2307" s="221"/>
      <c r="AH2307" s="221"/>
      <c r="AI2307" s="221"/>
      <c r="AN2307" s="221"/>
      <c r="AP2307" s="218"/>
    </row>
    <row r="2308" spans="1:42">
      <c r="A2308" s="221"/>
      <c r="B2308" s="221"/>
      <c r="C2308" s="221"/>
      <c r="D2308" s="221"/>
      <c r="E2308" s="221"/>
      <c r="F2308" s="221"/>
      <c r="G2308" s="221"/>
      <c r="H2308" s="221"/>
      <c r="I2308" s="221"/>
      <c r="J2308" s="221"/>
      <c r="K2308" s="221"/>
      <c r="L2308" s="221"/>
      <c r="M2308" s="221"/>
      <c r="N2308" s="243"/>
      <c r="O2308" s="221"/>
      <c r="P2308" s="221"/>
      <c r="Q2308" s="221"/>
      <c r="R2308" s="221"/>
      <c r="S2308" s="221"/>
      <c r="T2308" s="221"/>
      <c r="U2308" s="221"/>
      <c r="V2308" s="221"/>
      <c r="W2308" s="221"/>
      <c r="X2308" s="221"/>
      <c r="Y2308" s="221"/>
      <c r="Z2308" s="221"/>
      <c r="AA2308" s="221"/>
      <c r="AB2308" s="237"/>
      <c r="AC2308" s="221"/>
      <c r="AD2308" s="221"/>
      <c r="AE2308" s="221"/>
      <c r="AF2308" s="221"/>
      <c r="AG2308" s="221"/>
      <c r="AH2308" s="221"/>
      <c r="AI2308" s="221"/>
      <c r="AN2308" s="221"/>
      <c r="AP2308" s="218"/>
    </row>
    <row r="2309" spans="1:42">
      <c r="A2309" s="221"/>
      <c r="B2309" s="221"/>
      <c r="C2309" s="221"/>
      <c r="D2309" s="221"/>
      <c r="E2309" s="221"/>
      <c r="F2309" s="221"/>
      <c r="G2309" s="221"/>
      <c r="H2309" s="221"/>
      <c r="I2309" s="221"/>
      <c r="J2309" s="221"/>
      <c r="K2309" s="221"/>
      <c r="L2309" s="221"/>
      <c r="M2309" s="221"/>
      <c r="N2309" s="243"/>
      <c r="O2309" s="221"/>
      <c r="P2309" s="221"/>
      <c r="Q2309" s="221"/>
      <c r="R2309" s="221"/>
      <c r="S2309" s="221"/>
      <c r="T2309" s="221"/>
      <c r="U2309" s="221"/>
      <c r="V2309" s="221"/>
      <c r="W2309" s="221"/>
      <c r="X2309" s="221"/>
      <c r="Y2309" s="221"/>
      <c r="Z2309" s="221"/>
      <c r="AA2309" s="221"/>
      <c r="AB2309" s="237"/>
      <c r="AC2309" s="221"/>
      <c r="AD2309" s="221"/>
      <c r="AE2309" s="221"/>
      <c r="AF2309" s="221"/>
      <c r="AG2309" s="221"/>
      <c r="AH2309" s="221"/>
      <c r="AI2309" s="221"/>
      <c r="AN2309" s="221"/>
      <c r="AP2309" s="218"/>
    </row>
    <row r="2310" spans="1:42">
      <c r="A2310" s="221"/>
      <c r="B2310" s="221"/>
      <c r="C2310" s="221"/>
      <c r="D2310" s="221"/>
      <c r="E2310" s="221"/>
      <c r="F2310" s="221"/>
      <c r="G2310" s="221"/>
      <c r="H2310" s="221"/>
      <c r="I2310" s="221"/>
      <c r="J2310" s="221"/>
      <c r="K2310" s="221"/>
      <c r="L2310" s="221"/>
      <c r="M2310" s="221"/>
      <c r="N2310" s="243"/>
      <c r="O2310" s="221"/>
      <c r="P2310" s="221"/>
      <c r="Q2310" s="221"/>
      <c r="R2310" s="221"/>
      <c r="S2310" s="221"/>
      <c r="T2310" s="221"/>
      <c r="U2310" s="221"/>
      <c r="V2310" s="221"/>
      <c r="W2310" s="221"/>
      <c r="X2310" s="221"/>
      <c r="Y2310" s="221"/>
      <c r="Z2310" s="221"/>
      <c r="AA2310" s="221"/>
      <c r="AB2310" s="237"/>
      <c r="AC2310" s="221"/>
      <c r="AD2310" s="221"/>
      <c r="AE2310" s="221"/>
      <c r="AF2310" s="221"/>
      <c r="AG2310" s="221"/>
      <c r="AH2310" s="221"/>
      <c r="AI2310" s="221"/>
      <c r="AN2310" s="221"/>
      <c r="AP2310" s="218"/>
    </row>
    <row r="2311" spans="1:42">
      <c r="A2311" s="221"/>
      <c r="B2311" s="221"/>
      <c r="C2311" s="221"/>
      <c r="D2311" s="221"/>
      <c r="E2311" s="221"/>
      <c r="F2311" s="221"/>
      <c r="G2311" s="221"/>
      <c r="H2311" s="221"/>
      <c r="I2311" s="221"/>
      <c r="J2311" s="221"/>
      <c r="K2311" s="221"/>
      <c r="L2311" s="221"/>
      <c r="M2311" s="221"/>
      <c r="N2311" s="243"/>
      <c r="O2311" s="221"/>
      <c r="P2311" s="221"/>
      <c r="Q2311" s="221"/>
      <c r="R2311" s="221"/>
      <c r="S2311" s="221"/>
      <c r="T2311" s="221"/>
      <c r="U2311" s="221"/>
      <c r="V2311" s="221"/>
      <c r="W2311" s="221"/>
      <c r="X2311" s="221"/>
      <c r="Y2311" s="221"/>
      <c r="Z2311" s="221"/>
      <c r="AA2311" s="221"/>
      <c r="AB2311" s="237"/>
      <c r="AC2311" s="221"/>
      <c r="AD2311" s="221"/>
      <c r="AE2311" s="221"/>
      <c r="AF2311" s="221"/>
      <c r="AG2311" s="221"/>
      <c r="AH2311" s="221"/>
      <c r="AI2311" s="221"/>
      <c r="AN2311" s="221"/>
      <c r="AP2311" s="218"/>
    </row>
    <row r="2312" spans="1:42">
      <c r="A2312" s="221"/>
      <c r="B2312" s="221"/>
      <c r="C2312" s="221"/>
      <c r="D2312" s="221"/>
      <c r="E2312" s="221"/>
      <c r="F2312" s="221"/>
      <c r="G2312" s="221"/>
      <c r="H2312" s="221"/>
      <c r="I2312" s="221"/>
      <c r="J2312" s="221"/>
      <c r="K2312" s="221"/>
      <c r="L2312" s="221"/>
      <c r="M2312" s="221"/>
      <c r="N2312" s="243"/>
      <c r="O2312" s="221"/>
      <c r="P2312" s="221"/>
      <c r="Q2312" s="221"/>
      <c r="R2312" s="221"/>
      <c r="S2312" s="221"/>
      <c r="T2312" s="221"/>
      <c r="U2312" s="221"/>
      <c r="V2312" s="221"/>
      <c r="W2312" s="221"/>
      <c r="X2312" s="221"/>
      <c r="Y2312" s="221"/>
      <c r="Z2312" s="221"/>
      <c r="AA2312" s="221"/>
      <c r="AB2312" s="237"/>
      <c r="AC2312" s="221"/>
      <c r="AD2312" s="221"/>
      <c r="AE2312" s="221"/>
      <c r="AF2312" s="221"/>
      <c r="AG2312" s="221"/>
      <c r="AH2312" s="221"/>
      <c r="AI2312" s="221"/>
      <c r="AN2312" s="221"/>
      <c r="AP2312" s="218"/>
    </row>
    <row r="2313" spans="1:42">
      <c r="A2313" s="221"/>
      <c r="B2313" s="221"/>
      <c r="C2313" s="221"/>
      <c r="D2313" s="221"/>
      <c r="E2313" s="221"/>
      <c r="F2313" s="221"/>
      <c r="G2313" s="221"/>
      <c r="H2313" s="221"/>
      <c r="I2313" s="221"/>
      <c r="J2313" s="221"/>
      <c r="K2313" s="221"/>
      <c r="L2313" s="221"/>
      <c r="M2313" s="221"/>
      <c r="N2313" s="243"/>
      <c r="O2313" s="221"/>
      <c r="P2313" s="221"/>
      <c r="Q2313" s="221"/>
      <c r="R2313" s="221"/>
      <c r="S2313" s="221"/>
      <c r="T2313" s="221"/>
      <c r="U2313" s="221"/>
      <c r="V2313" s="221"/>
      <c r="W2313" s="221"/>
      <c r="X2313" s="221"/>
      <c r="Y2313" s="221"/>
      <c r="Z2313" s="221"/>
      <c r="AA2313" s="221"/>
      <c r="AB2313" s="237"/>
      <c r="AC2313" s="221"/>
      <c r="AD2313" s="221"/>
      <c r="AE2313" s="221"/>
      <c r="AF2313" s="221"/>
      <c r="AG2313" s="221"/>
      <c r="AH2313" s="221"/>
      <c r="AI2313" s="221"/>
      <c r="AN2313" s="221"/>
      <c r="AP2313" s="218"/>
    </row>
    <row r="2314" spans="1:42">
      <c r="A2314" s="221"/>
      <c r="B2314" s="221"/>
      <c r="C2314" s="221"/>
      <c r="D2314" s="221"/>
      <c r="E2314" s="221"/>
      <c r="F2314" s="221"/>
      <c r="G2314" s="221"/>
      <c r="H2314" s="221"/>
      <c r="I2314" s="221"/>
      <c r="J2314" s="221"/>
      <c r="K2314" s="221"/>
      <c r="L2314" s="221"/>
      <c r="M2314" s="221"/>
      <c r="N2314" s="243"/>
      <c r="O2314" s="221"/>
      <c r="P2314" s="221"/>
      <c r="Q2314" s="221"/>
      <c r="R2314" s="221"/>
      <c r="S2314" s="221"/>
      <c r="T2314" s="221"/>
      <c r="U2314" s="221"/>
      <c r="V2314" s="221"/>
      <c r="W2314" s="221"/>
      <c r="X2314" s="221"/>
      <c r="Y2314" s="221"/>
      <c r="Z2314" s="221"/>
      <c r="AA2314" s="221"/>
      <c r="AB2314" s="237"/>
      <c r="AC2314" s="221"/>
      <c r="AD2314" s="221"/>
      <c r="AE2314" s="221"/>
      <c r="AF2314" s="221"/>
      <c r="AG2314" s="221"/>
      <c r="AH2314" s="221"/>
      <c r="AI2314" s="221"/>
      <c r="AN2314" s="221"/>
      <c r="AP2314" s="218"/>
    </row>
    <row r="2315" spans="1:42">
      <c r="A2315" s="221"/>
      <c r="B2315" s="221"/>
      <c r="C2315" s="221"/>
      <c r="D2315" s="221"/>
      <c r="E2315" s="221"/>
      <c r="F2315" s="221"/>
      <c r="G2315" s="221"/>
      <c r="H2315" s="221"/>
      <c r="I2315" s="221"/>
      <c r="J2315" s="221"/>
      <c r="K2315" s="221"/>
      <c r="L2315" s="221"/>
      <c r="M2315" s="221"/>
      <c r="N2315" s="243"/>
      <c r="O2315" s="221"/>
      <c r="P2315" s="221"/>
      <c r="Q2315" s="221"/>
      <c r="R2315" s="221"/>
      <c r="S2315" s="221"/>
      <c r="T2315" s="221"/>
      <c r="U2315" s="221"/>
      <c r="V2315" s="221"/>
      <c r="W2315" s="221"/>
      <c r="X2315" s="221"/>
      <c r="Y2315" s="221"/>
      <c r="Z2315" s="221"/>
      <c r="AA2315" s="221"/>
      <c r="AB2315" s="237"/>
      <c r="AC2315" s="221"/>
      <c r="AD2315" s="221"/>
      <c r="AE2315" s="221"/>
      <c r="AF2315" s="221"/>
      <c r="AG2315" s="221"/>
      <c r="AH2315" s="221"/>
      <c r="AI2315" s="221"/>
      <c r="AN2315" s="221"/>
      <c r="AP2315" s="218"/>
    </row>
    <row r="2316" spans="1:42">
      <c r="A2316" s="221"/>
      <c r="B2316" s="221"/>
      <c r="C2316" s="221"/>
      <c r="D2316" s="221"/>
      <c r="E2316" s="221"/>
      <c r="F2316" s="221"/>
      <c r="G2316" s="221"/>
      <c r="H2316" s="221"/>
      <c r="I2316" s="221"/>
      <c r="J2316" s="221"/>
      <c r="K2316" s="221"/>
      <c r="L2316" s="221"/>
      <c r="M2316" s="221"/>
      <c r="N2316" s="243"/>
      <c r="O2316" s="221"/>
      <c r="P2316" s="221"/>
      <c r="Q2316" s="221"/>
      <c r="R2316" s="221"/>
      <c r="S2316" s="221"/>
      <c r="T2316" s="221"/>
      <c r="U2316" s="221"/>
      <c r="V2316" s="221"/>
      <c r="W2316" s="221"/>
      <c r="X2316" s="221"/>
      <c r="Y2316" s="221"/>
      <c r="Z2316" s="221"/>
      <c r="AA2316" s="221"/>
      <c r="AB2316" s="237"/>
      <c r="AC2316" s="221"/>
      <c r="AD2316" s="221"/>
      <c r="AE2316" s="221"/>
      <c r="AF2316" s="221"/>
      <c r="AG2316" s="221"/>
      <c r="AH2316" s="221"/>
      <c r="AI2316" s="221"/>
      <c r="AN2316" s="221"/>
      <c r="AP2316" s="218"/>
    </row>
    <row r="2317" spans="1:42">
      <c r="A2317" s="221"/>
      <c r="B2317" s="221"/>
      <c r="C2317" s="221"/>
      <c r="D2317" s="221"/>
      <c r="E2317" s="221"/>
      <c r="F2317" s="221"/>
      <c r="G2317" s="221"/>
      <c r="H2317" s="221"/>
      <c r="I2317" s="221"/>
      <c r="J2317" s="221"/>
      <c r="K2317" s="221"/>
      <c r="L2317" s="221"/>
      <c r="M2317" s="221"/>
      <c r="N2317" s="243"/>
      <c r="O2317" s="221"/>
      <c r="P2317" s="221"/>
      <c r="Q2317" s="221"/>
      <c r="R2317" s="221"/>
      <c r="S2317" s="221"/>
      <c r="T2317" s="221"/>
      <c r="U2317" s="221"/>
      <c r="V2317" s="221"/>
      <c r="W2317" s="221"/>
      <c r="X2317" s="221"/>
      <c r="Y2317" s="221"/>
      <c r="Z2317" s="221"/>
      <c r="AA2317" s="221"/>
      <c r="AB2317" s="237"/>
      <c r="AC2317" s="221"/>
      <c r="AD2317" s="221"/>
      <c r="AE2317" s="221"/>
      <c r="AF2317" s="221"/>
      <c r="AG2317" s="221"/>
      <c r="AH2317" s="221"/>
      <c r="AI2317" s="221"/>
      <c r="AN2317" s="221"/>
      <c r="AP2317" s="218"/>
    </row>
    <row r="2318" spans="1:42">
      <c r="A2318" s="221"/>
      <c r="B2318" s="221"/>
      <c r="C2318" s="221"/>
      <c r="D2318" s="221"/>
      <c r="E2318" s="221"/>
      <c r="F2318" s="221"/>
      <c r="G2318" s="221"/>
      <c r="H2318" s="221"/>
      <c r="I2318" s="221"/>
      <c r="J2318" s="221"/>
      <c r="K2318" s="221"/>
      <c r="L2318" s="221"/>
      <c r="M2318" s="221"/>
      <c r="N2318" s="243"/>
      <c r="O2318" s="221"/>
      <c r="P2318" s="221"/>
      <c r="Q2318" s="221"/>
      <c r="R2318" s="221"/>
      <c r="S2318" s="221"/>
      <c r="T2318" s="221"/>
      <c r="U2318" s="221"/>
      <c r="V2318" s="221"/>
      <c r="W2318" s="221"/>
      <c r="X2318" s="221"/>
      <c r="Y2318" s="221"/>
      <c r="Z2318" s="221"/>
      <c r="AA2318" s="221"/>
      <c r="AB2318" s="237"/>
      <c r="AC2318" s="221"/>
      <c r="AD2318" s="221"/>
      <c r="AE2318" s="221"/>
      <c r="AF2318" s="221"/>
      <c r="AG2318" s="221"/>
      <c r="AH2318" s="221"/>
      <c r="AI2318" s="221"/>
      <c r="AN2318" s="221"/>
      <c r="AP2318" s="218"/>
    </row>
    <row r="2319" spans="1:42">
      <c r="A2319" s="221"/>
      <c r="B2319" s="221"/>
      <c r="C2319" s="221"/>
      <c r="D2319" s="221"/>
      <c r="E2319" s="221"/>
      <c r="F2319" s="221"/>
      <c r="G2319" s="221"/>
      <c r="H2319" s="221"/>
      <c r="I2319" s="221"/>
      <c r="J2319" s="221"/>
      <c r="K2319" s="221"/>
      <c r="L2319" s="221"/>
      <c r="M2319" s="221"/>
      <c r="N2319" s="243"/>
      <c r="O2319" s="221"/>
      <c r="P2319" s="221"/>
      <c r="Q2319" s="221"/>
      <c r="R2319" s="221"/>
      <c r="S2319" s="221"/>
      <c r="T2319" s="221"/>
      <c r="U2319" s="221"/>
      <c r="V2319" s="221"/>
      <c r="W2319" s="221"/>
      <c r="X2319" s="221"/>
      <c r="Y2319" s="221"/>
      <c r="Z2319" s="221"/>
      <c r="AA2319" s="221"/>
      <c r="AB2319" s="237"/>
      <c r="AC2319" s="221"/>
      <c r="AD2319" s="221"/>
      <c r="AE2319" s="221"/>
      <c r="AF2319" s="221"/>
      <c r="AG2319" s="221"/>
      <c r="AH2319" s="221"/>
      <c r="AI2319" s="221"/>
      <c r="AN2319" s="221"/>
      <c r="AP2319" s="218"/>
    </row>
    <row r="2320" spans="1:42">
      <c r="A2320" s="221"/>
      <c r="B2320" s="221"/>
      <c r="C2320" s="221"/>
      <c r="D2320" s="221"/>
      <c r="E2320" s="221"/>
      <c r="F2320" s="221"/>
      <c r="G2320" s="221"/>
      <c r="H2320" s="221"/>
      <c r="I2320" s="221"/>
      <c r="J2320" s="221"/>
      <c r="K2320" s="221"/>
      <c r="L2320" s="221"/>
      <c r="M2320" s="221"/>
      <c r="N2320" s="243"/>
      <c r="O2320" s="221"/>
      <c r="P2320" s="221"/>
      <c r="Q2320" s="221"/>
      <c r="R2320" s="221"/>
      <c r="S2320" s="221"/>
      <c r="T2320" s="221"/>
      <c r="U2320" s="221"/>
      <c r="V2320" s="221"/>
      <c r="W2320" s="221"/>
      <c r="X2320" s="221"/>
      <c r="Y2320" s="221"/>
      <c r="Z2320" s="221"/>
      <c r="AA2320" s="221"/>
      <c r="AB2320" s="237"/>
      <c r="AC2320" s="221"/>
      <c r="AD2320" s="221"/>
      <c r="AE2320" s="221"/>
      <c r="AF2320" s="221"/>
      <c r="AG2320" s="221"/>
      <c r="AH2320" s="221"/>
      <c r="AI2320" s="221"/>
      <c r="AN2320" s="221"/>
      <c r="AP2320" s="218"/>
    </row>
    <row r="2321" spans="1:42">
      <c r="A2321" s="221"/>
      <c r="B2321" s="221"/>
      <c r="C2321" s="221"/>
      <c r="D2321" s="221"/>
      <c r="E2321" s="221"/>
      <c r="F2321" s="221"/>
      <c r="G2321" s="221"/>
      <c r="H2321" s="221"/>
      <c r="I2321" s="221"/>
      <c r="J2321" s="221"/>
      <c r="K2321" s="221"/>
      <c r="L2321" s="221"/>
      <c r="M2321" s="221"/>
      <c r="N2321" s="243"/>
      <c r="O2321" s="221"/>
      <c r="P2321" s="221"/>
      <c r="Q2321" s="221"/>
      <c r="R2321" s="221"/>
      <c r="S2321" s="221"/>
      <c r="T2321" s="221"/>
      <c r="U2321" s="221"/>
      <c r="V2321" s="221"/>
      <c r="W2321" s="221"/>
      <c r="X2321" s="221"/>
      <c r="Y2321" s="221"/>
      <c r="Z2321" s="221"/>
      <c r="AA2321" s="221"/>
      <c r="AB2321" s="237"/>
      <c r="AC2321" s="221"/>
      <c r="AD2321" s="221"/>
      <c r="AE2321" s="221"/>
      <c r="AF2321" s="221"/>
      <c r="AG2321" s="221"/>
      <c r="AH2321" s="221"/>
      <c r="AI2321" s="221"/>
      <c r="AN2321" s="221"/>
      <c r="AP2321" s="218"/>
    </row>
    <row r="2322" spans="1:42">
      <c r="A2322" s="221"/>
      <c r="B2322" s="221"/>
      <c r="C2322" s="221"/>
      <c r="D2322" s="221"/>
      <c r="E2322" s="221"/>
      <c r="F2322" s="221"/>
      <c r="G2322" s="221"/>
      <c r="H2322" s="221"/>
      <c r="I2322" s="221"/>
      <c r="J2322" s="221"/>
      <c r="K2322" s="221"/>
      <c r="L2322" s="221"/>
      <c r="M2322" s="221"/>
      <c r="N2322" s="243"/>
      <c r="O2322" s="221"/>
      <c r="P2322" s="221"/>
      <c r="Q2322" s="221"/>
      <c r="R2322" s="221"/>
      <c r="S2322" s="221"/>
      <c r="T2322" s="221"/>
      <c r="U2322" s="221"/>
      <c r="V2322" s="221"/>
      <c r="W2322" s="221"/>
      <c r="X2322" s="221"/>
      <c r="Y2322" s="221"/>
      <c r="Z2322" s="221"/>
      <c r="AA2322" s="221"/>
      <c r="AB2322" s="237"/>
      <c r="AC2322" s="221"/>
      <c r="AD2322" s="221"/>
      <c r="AE2322" s="221"/>
      <c r="AF2322" s="221"/>
      <c r="AG2322" s="221"/>
      <c r="AH2322" s="221"/>
      <c r="AI2322" s="221"/>
      <c r="AN2322" s="221"/>
      <c r="AP2322" s="218"/>
    </row>
    <row r="2323" spans="1:42">
      <c r="A2323" s="221"/>
      <c r="B2323" s="221"/>
      <c r="C2323" s="221"/>
      <c r="D2323" s="221"/>
      <c r="E2323" s="221"/>
      <c r="F2323" s="221"/>
      <c r="G2323" s="221"/>
      <c r="H2323" s="221"/>
      <c r="I2323" s="221"/>
      <c r="J2323" s="221"/>
      <c r="K2323" s="221"/>
      <c r="L2323" s="221"/>
      <c r="M2323" s="221"/>
      <c r="N2323" s="243"/>
      <c r="O2323" s="221"/>
      <c r="P2323" s="221"/>
      <c r="Q2323" s="221"/>
      <c r="R2323" s="221"/>
      <c r="S2323" s="221"/>
      <c r="T2323" s="221"/>
      <c r="U2323" s="221"/>
      <c r="V2323" s="221"/>
      <c r="W2323" s="221"/>
      <c r="X2323" s="221"/>
      <c r="Y2323" s="221"/>
      <c r="Z2323" s="221"/>
      <c r="AA2323" s="221"/>
      <c r="AB2323" s="237"/>
      <c r="AC2323" s="221"/>
      <c r="AD2323" s="221"/>
      <c r="AE2323" s="221"/>
      <c r="AF2323" s="221"/>
      <c r="AG2323" s="221"/>
      <c r="AH2323" s="221"/>
      <c r="AI2323" s="221"/>
      <c r="AN2323" s="221"/>
      <c r="AP2323" s="218"/>
    </row>
    <row r="2324" spans="1:42">
      <c r="A2324" s="221"/>
      <c r="B2324" s="221"/>
      <c r="C2324" s="221"/>
      <c r="D2324" s="221"/>
      <c r="E2324" s="221"/>
      <c r="F2324" s="221"/>
      <c r="G2324" s="221"/>
      <c r="H2324" s="221"/>
      <c r="I2324" s="221"/>
      <c r="J2324" s="221"/>
      <c r="K2324" s="221"/>
      <c r="L2324" s="221"/>
      <c r="M2324" s="221"/>
      <c r="N2324" s="243"/>
      <c r="O2324" s="221"/>
      <c r="P2324" s="221"/>
      <c r="Q2324" s="221"/>
      <c r="R2324" s="221"/>
      <c r="S2324" s="221"/>
      <c r="T2324" s="221"/>
      <c r="U2324" s="221"/>
      <c r="V2324" s="221"/>
      <c r="W2324" s="221"/>
      <c r="X2324" s="221"/>
      <c r="Y2324" s="221"/>
      <c r="Z2324" s="221"/>
      <c r="AA2324" s="221"/>
      <c r="AB2324" s="237"/>
      <c r="AC2324" s="221"/>
      <c r="AD2324" s="221"/>
      <c r="AE2324" s="221"/>
      <c r="AF2324" s="221"/>
      <c r="AG2324" s="221"/>
      <c r="AH2324" s="221"/>
      <c r="AI2324" s="221"/>
      <c r="AN2324" s="221"/>
      <c r="AP2324" s="218"/>
    </row>
    <row r="2325" spans="1:42">
      <c r="A2325" s="221"/>
      <c r="B2325" s="221"/>
      <c r="C2325" s="221"/>
      <c r="D2325" s="221"/>
      <c r="E2325" s="221"/>
      <c r="F2325" s="221"/>
      <c r="G2325" s="221"/>
      <c r="H2325" s="221"/>
      <c r="I2325" s="221"/>
      <c r="J2325" s="221"/>
      <c r="K2325" s="221"/>
      <c r="L2325" s="221"/>
      <c r="M2325" s="221"/>
      <c r="N2325" s="243"/>
      <c r="O2325" s="221"/>
      <c r="P2325" s="221"/>
      <c r="Q2325" s="221"/>
      <c r="R2325" s="221"/>
      <c r="S2325" s="221"/>
      <c r="T2325" s="221"/>
      <c r="U2325" s="221"/>
      <c r="V2325" s="221"/>
      <c r="W2325" s="221"/>
      <c r="X2325" s="221"/>
      <c r="Y2325" s="221"/>
      <c r="Z2325" s="221"/>
      <c r="AA2325" s="221"/>
      <c r="AB2325" s="237"/>
      <c r="AC2325" s="221"/>
      <c r="AD2325" s="221"/>
      <c r="AE2325" s="221"/>
      <c r="AF2325" s="221"/>
      <c r="AG2325" s="221"/>
      <c r="AH2325" s="221"/>
      <c r="AI2325" s="221"/>
      <c r="AN2325" s="221"/>
      <c r="AP2325" s="218"/>
    </row>
    <row r="2326" spans="1:42">
      <c r="A2326" s="221"/>
      <c r="B2326" s="221"/>
      <c r="C2326" s="221"/>
      <c r="D2326" s="221"/>
      <c r="E2326" s="221"/>
      <c r="F2326" s="221"/>
      <c r="G2326" s="221"/>
      <c r="H2326" s="221"/>
      <c r="I2326" s="221"/>
      <c r="J2326" s="221"/>
      <c r="K2326" s="221"/>
      <c r="L2326" s="221"/>
      <c r="M2326" s="221"/>
      <c r="N2326" s="243"/>
      <c r="O2326" s="221"/>
      <c r="P2326" s="221"/>
      <c r="Q2326" s="221"/>
      <c r="R2326" s="221"/>
      <c r="S2326" s="221"/>
      <c r="T2326" s="221"/>
      <c r="U2326" s="221"/>
      <c r="V2326" s="221"/>
      <c r="W2326" s="221"/>
      <c r="X2326" s="221"/>
      <c r="Y2326" s="221"/>
      <c r="Z2326" s="221"/>
      <c r="AA2326" s="221"/>
      <c r="AB2326" s="237"/>
      <c r="AC2326" s="221"/>
      <c r="AD2326" s="221"/>
      <c r="AE2326" s="221"/>
      <c r="AF2326" s="221"/>
      <c r="AG2326" s="221"/>
      <c r="AH2326" s="221"/>
      <c r="AI2326" s="221"/>
      <c r="AN2326" s="221"/>
      <c r="AP2326" s="218"/>
    </row>
    <row r="2327" spans="1:42">
      <c r="A2327" s="221"/>
      <c r="B2327" s="221"/>
      <c r="C2327" s="221"/>
      <c r="D2327" s="221"/>
      <c r="E2327" s="221"/>
      <c r="F2327" s="221"/>
      <c r="G2327" s="221"/>
      <c r="H2327" s="221"/>
      <c r="I2327" s="221"/>
      <c r="J2327" s="221"/>
      <c r="K2327" s="221"/>
      <c r="L2327" s="221"/>
      <c r="M2327" s="221"/>
      <c r="N2327" s="243"/>
      <c r="O2327" s="221"/>
      <c r="P2327" s="221"/>
      <c r="Q2327" s="221"/>
      <c r="R2327" s="221"/>
      <c r="S2327" s="221"/>
      <c r="T2327" s="221"/>
      <c r="U2327" s="221"/>
      <c r="V2327" s="221"/>
      <c r="W2327" s="221"/>
      <c r="X2327" s="221"/>
      <c r="Y2327" s="221"/>
      <c r="Z2327" s="221"/>
      <c r="AA2327" s="221"/>
      <c r="AB2327" s="237"/>
      <c r="AC2327" s="221"/>
      <c r="AD2327" s="221"/>
      <c r="AE2327" s="221"/>
      <c r="AF2327" s="221"/>
      <c r="AG2327" s="221"/>
      <c r="AH2327" s="221"/>
      <c r="AI2327" s="221"/>
      <c r="AN2327" s="221"/>
      <c r="AP2327" s="218"/>
    </row>
    <row r="2328" spans="1:42">
      <c r="A2328" s="221"/>
      <c r="B2328" s="221"/>
      <c r="C2328" s="221"/>
      <c r="D2328" s="221"/>
      <c r="E2328" s="221"/>
      <c r="F2328" s="221"/>
      <c r="G2328" s="221"/>
      <c r="H2328" s="221"/>
      <c r="I2328" s="221"/>
      <c r="J2328" s="221"/>
      <c r="K2328" s="221"/>
      <c r="L2328" s="221"/>
      <c r="M2328" s="221"/>
      <c r="N2328" s="243"/>
      <c r="O2328" s="221"/>
      <c r="P2328" s="221"/>
      <c r="Q2328" s="221"/>
      <c r="R2328" s="221"/>
      <c r="S2328" s="221"/>
      <c r="T2328" s="221"/>
      <c r="U2328" s="221"/>
      <c r="V2328" s="221"/>
      <c r="W2328" s="221"/>
      <c r="X2328" s="221"/>
      <c r="Y2328" s="221"/>
      <c r="Z2328" s="221"/>
      <c r="AA2328" s="221"/>
      <c r="AB2328" s="237"/>
      <c r="AC2328" s="221"/>
      <c r="AD2328" s="221"/>
      <c r="AE2328" s="221"/>
      <c r="AF2328" s="221"/>
      <c r="AG2328" s="221"/>
      <c r="AH2328" s="221"/>
      <c r="AI2328" s="221"/>
      <c r="AN2328" s="221"/>
      <c r="AP2328" s="218"/>
    </row>
    <row r="2329" spans="1:42">
      <c r="A2329" s="221"/>
      <c r="B2329" s="221"/>
      <c r="C2329" s="221"/>
      <c r="D2329" s="221"/>
      <c r="E2329" s="221"/>
      <c r="F2329" s="221"/>
      <c r="G2329" s="221"/>
      <c r="H2329" s="221"/>
      <c r="I2329" s="221"/>
      <c r="J2329" s="221"/>
      <c r="K2329" s="221"/>
      <c r="L2329" s="221"/>
      <c r="M2329" s="221"/>
      <c r="N2329" s="243"/>
      <c r="O2329" s="221"/>
      <c r="P2329" s="221"/>
      <c r="Q2329" s="221"/>
      <c r="R2329" s="221"/>
      <c r="S2329" s="221"/>
      <c r="T2329" s="221"/>
      <c r="U2329" s="221"/>
      <c r="V2329" s="221"/>
      <c r="W2329" s="221"/>
      <c r="X2329" s="221"/>
      <c r="Y2329" s="221"/>
      <c r="Z2329" s="221"/>
      <c r="AA2329" s="221"/>
      <c r="AB2329" s="237"/>
      <c r="AC2329" s="221"/>
      <c r="AD2329" s="221"/>
      <c r="AE2329" s="221"/>
      <c r="AF2329" s="221"/>
      <c r="AG2329" s="221"/>
      <c r="AH2329" s="221"/>
      <c r="AI2329" s="221"/>
      <c r="AN2329" s="221"/>
      <c r="AP2329" s="218"/>
    </row>
    <row r="2330" spans="1:42">
      <c r="A2330" s="221"/>
      <c r="B2330" s="221"/>
      <c r="C2330" s="221"/>
      <c r="D2330" s="221"/>
      <c r="E2330" s="221"/>
      <c r="F2330" s="221"/>
      <c r="G2330" s="221"/>
      <c r="H2330" s="221"/>
      <c r="I2330" s="221"/>
      <c r="J2330" s="221"/>
      <c r="K2330" s="221"/>
      <c r="L2330" s="221"/>
      <c r="M2330" s="221"/>
      <c r="N2330" s="243"/>
      <c r="O2330" s="221"/>
      <c r="P2330" s="221"/>
      <c r="Q2330" s="221"/>
      <c r="R2330" s="221"/>
      <c r="S2330" s="221"/>
      <c r="T2330" s="221"/>
      <c r="U2330" s="221"/>
      <c r="V2330" s="221"/>
      <c r="W2330" s="221"/>
      <c r="X2330" s="221"/>
      <c r="Y2330" s="221"/>
      <c r="Z2330" s="221"/>
      <c r="AA2330" s="221"/>
      <c r="AB2330" s="237"/>
      <c r="AC2330" s="221"/>
      <c r="AD2330" s="221"/>
      <c r="AE2330" s="221"/>
      <c r="AF2330" s="221"/>
      <c r="AG2330" s="221"/>
      <c r="AH2330" s="221"/>
      <c r="AI2330" s="221"/>
      <c r="AN2330" s="221"/>
      <c r="AP2330" s="218"/>
    </row>
    <row r="2331" spans="1:42">
      <c r="A2331" s="221"/>
      <c r="B2331" s="221"/>
      <c r="C2331" s="221"/>
      <c r="D2331" s="221"/>
      <c r="E2331" s="221"/>
      <c r="F2331" s="221"/>
      <c r="G2331" s="221"/>
      <c r="H2331" s="221"/>
      <c r="I2331" s="221"/>
      <c r="J2331" s="221"/>
      <c r="K2331" s="221"/>
      <c r="L2331" s="221"/>
      <c r="M2331" s="221"/>
      <c r="N2331" s="243"/>
      <c r="O2331" s="221"/>
      <c r="P2331" s="221"/>
      <c r="Q2331" s="221"/>
      <c r="R2331" s="221"/>
      <c r="S2331" s="221"/>
      <c r="T2331" s="221"/>
      <c r="U2331" s="221"/>
      <c r="V2331" s="221"/>
      <c r="W2331" s="221"/>
      <c r="X2331" s="221"/>
      <c r="Y2331" s="221"/>
      <c r="Z2331" s="221"/>
      <c r="AA2331" s="221"/>
      <c r="AB2331" s="237"/>
      <c r="AC2331" s="221"/>
      <c r="AD2331" s="221"/>
      <c r="AE2331" s="221"/>
      <c r="AF2331" s="221"/>
      <c r="AG2331" s="221"/>
      <c r="AH2331" s="221"/>
      <c r="AI2331" s="221"/>
      <c r="AN2331" s="221"/>
      <c r="AP2331" s="218"/>
    </row>
    <row r="2332" spans="1:42">
      <c r="A2332" s="221"/>
      <c r="B2332" s="221"/>
      <c r="C2332" s="221"/>
      <c r="D2332" s="221"/>
      <c r="E2332" s="221"/>
      <c r="F2332" s="221"/>
      <c r="G2332" s="221"/>
      <c r="H2332" s="221"/>
      <c r="I2332" s="221"/>
      <c r="J2332" s="221"/>
      <c r="K2332" s="221"/>
      <c r="L2332" s="221"/>
      <c r="M2332" s="221"/>
      <c r="N2332" s="243"/>
      <c r="O2332" s="221"/>
      <c r="P2332" s="221"/>
      <c r="Q2332" s="221"/>
      <c r="R2332" s="221"/>
      <c r="S2332" s="221"/>
      <c r="T2332" s="221"/>
      <c r="U2332" s="221"/>
      <c r="V2332" s="221"/>
      <c r="W2332" s="221"/>
      <c r="X2332" s="221"/>
      <c r="Y2332" s="221"/>
      <c r="Z2332" s="221"/>
      <c r="AA2332" s="221"/>
      <c r="AB2332" s="237"/>
      <c r="AC2332" s="221"/>
      <c r="AD2332" s="221"/>
      <c r="AE2332" s="221"/>
      <c r="AF2332" s="221"/>
      <c r="AG2332" s="221"/>
      <c r="AH2332" s="221"/>
      <c r="AI2332" s="221"/>
      <c r="AN2332" s="221"/>
      <c r="AP2332" s="218"/>
    </row>
    <row r="2333" spans="1:42">
      <c r="A2333" s="221"/>
      <c r="B2333" s="221"/>
      <c r="C2333" s="221"/>
      <c r="D2333" s="221"/>
      <c r="E2333" s="221"/>
      <c r="F2333" s="221"/>
      <c r="G2333" s="221"/>
      <c r="H2333" s="221"/>
      <c r="I2333" s="221"/>
      <c r="J2333" s="221"/>
      <c r="K2333" s="221"/>
      <c r="L2333" s="221"/>
      <c r="M2333" s="221"/>
      <c r="N2333" s="243"/>
      <c r="O2333" s="221"/>
      <c r="P2333" s="221"/>
      <c r="Q2333" s="221"/>
      <c r="R2333" s="221"/>
      <c r="S2333" s="221"/>
      <c r="T2333" s="221"/>
      <c r="U2333" s="221"/>
      <c r="V2333" s="221"/>
      <c r="W2333" s="221"/>
      <c r="X2333" s="221"/>
      <c r="Y2333" s="221"/>
      <c r="Z2333" s="221"/>
      <c r="AA2333" s="221"/>
      <c r="AB2333" s="237"/>
      <c r="AC2333" s="221"/>
      <c r="AD2333" s="221"/>
      <c r="AE2333" s="221"/>
      <c r="AF2333" s="221"/>
      <c r="AG2333" s="221"/>
      <c r="AH2333" s="221"/>
      <c r="AI2333" s="221"/>
      <c r="AN2333" s="221"/>
      <c r="AP2333" s="218"/>
    </row>
    <row r="2334" spans="1:42">
      <c r="A2334" s="221"/>
      <c r="B2334" s="221"/>
      <c r="C2334" s="221"/>
      <c r="D2334" s="221"/>
      <c r="E2334" s="221"/>
      <c r="F2334" s="221"/>
      <c r="G2334" s="221"/>
      <c r="H2334" s="221"/>
      <c r="I2334" s="221"/>
      <c r="J2334" s="221"/>
      <c r="K2334" s="221"/>
      <c r="L2334" s="221"/>
      <c r="M2334" s="221"/>
      <c r="N2334" s="243"/>
      <c r="O2334" s="221"/>
      <c r="P2334" s="221"/>
      <c r="Q2334" s="221"/>
      <c r="R2334" s="221"/>
      <c r="S2334" s="221"/>
      <c r="T2334" s="221"/>
      <c r="U2334" s="221"/>
      <c r="V2334" s="221"/>
      <c r="W2334" s="221"/>
      <c r="X2334" s="221"/>
      <c r="Y2334" s="221"/>
      <c r="Z2334" s="221"/>
      <c r="AA2334" s="221"/>
      <c r="AB2334" s="237"/>
      <c r="AC2334" s="221"/>
      <c r="AD2334" s="221"/>
      <c r="AE2334" s="221"/>
      <c r="AF2334" s="221"/>
      <c r="AG2334" s="221"/>
      <c r="AH2334" s="221"/>
      <c r="AI2334" s="221"/>
      <c r="AN2334" s="221"/>
      <c r="AP2334" s="218"/>
    </row>
    <row r="2335" spans="1:42">
      <c r="A2335" s="221"/>
      <c r="B2335" s="221"/>
      <c r="C2335" s="221"/>
      <c r="D2335" s="221"/>
      <c r="E2335" s="221"/>
      <c r="F2335" s="221"/>
      <c r="G2335" s="221"/>
      <c r="H2335" s="221"/>
      <c r="I2335" s="221"/>
      <c r="J2335" s="221"/>
      <c r="K2335" s="221"/>
      <c r="L2335" s="221"/>
      <c r="M2335" s="221"/>
      <c r="N2335" s="243"/>
      <c r="O2335" s="221"/>
      <c r="P2335" s="221"/>
      <c r="Q2335" s="221"/>
      <c r="R2335" s="221"/>
      <c r="S2335" s="221"/>
      <c r="T2335" s="221"/>
      <c r="U2335" s="221"/>
      <c r="V2335" s="221"/>
      <c r="W2335" s="221"/>
      <c r="X2335" s="221"/>
      <c r="Y2335" s="221"/>
      <c r="Z2335" s="221"/>
      <c r="AA2335" s="221"/>
      <c r="AB2335" s="237"/>
      <c r="AC2335" s="221"/>
      <c r="AD2335" s="221"/>
      <c r="AE2335" s="221"/>
      <c r="AF2335" s="221"/>
      <c r="AG2335" s="221"/>
      <c r="AH2335" s="221"/>
      <c r="AI2335" s="221"/>
      <c r="AN2335" s="221"/>
      <c r="AP2335" s="218"/>
    </row>
    <row r="2336" spans="1:42">
      <c r="A2336" s="221"/>
      <c r="B2336" s="221"/>
      <c r="C2336" s="221"/>
      <c r="D2336" s="221"/>
      <c r="E2336" s="221"/>
      <c r="F2336" s="221"/>
      <c r="G2336" s="221"/>
      <c r="H2336" s="221"/>
      <c r="I2336" s="221"/>
      <c r="J2336" s="221"/>
      <c r="K2336" s="221"/>
      <c r="L2336" s="221"/>
      <c r="M2336" s="221"/>
      <c r="N2336" s="243"/>
      <c r="O2336" s="221"/>
      <c r="P2336" s="221"/>
      <c r="Q2336" s="221"/>
      <c r="R2336" s="221"/>
      <c r="S2336" s="221"/>
      <c r="T2336" s="221"/>
      <c r="U2336" s="221"/>
      <c r="V2336" s="221"/>
      <c r="W2336" s="221"/>
      <c r="X2336" s="221"/>
      <c r="Y2336" s="221"/>
      <c r="Z2336" s="221"/>
      <c r="AA2336" s="221"/>
      <c r="AB2336" s="237"/>
      <c r="AC2336" s="221"/>
      <c r="AD2336" s="221"/>
      <c r="AE2336" s="221"/>
      <c r="AF2336" s="221"/>
      <c r="AG2336" s="221"/>
      <c r="AH2336" s="221"/>
      <c r="AI2336" s="221"/>
      <c r="AN2336" s="221"/>
      <c r="AP2336" s="218"/>
    </row>
    <row r="2337" spans="1:42">
      <c r="A2337" s="221"/>
      <c r="B2337" s="221"/>
      <c r="C2337" s="221"/>
      <c r="D2337" s="221"/>
      <c r="E2337" s="221"/>
      <c r="F2337" s="221"/>
      <c r="G2337" s="221"/>
      <c r="H2337" s="221"/>
      <c r="I2337" s="221"/>
      <c r="J2337" s="221"/>
      <c r="K2337" s="221"/>
      <c r="L2337" s="221"/>
      <c r="M2337" s="221"/>
      <c r="N2337" s="243"/>
      <c r="O2337" s="221"/>
      <c r="P2337" s="221"/>
      <c r="Q2337" s="221"/>
      <c r="R2337" s="221"/>
      <c r="S2337" s="221"/>
      <c r="T2337" s="221"/>
      <c r="U2337" s="221"/>
      <c r="V2337" s="221"/>
      <c r="W2337" s="221"/>
      <c r="X2337" s="221"/>
      <c r="Y2337" s="221"/>
      <c r="Z2337" s="221"/>
      <c r="AA2337" s="221"/>
      <c r="AB2337" s="237"/>
      <c r="AC2337" s="221"/>
      <c r="AD2337" s="221"/>
      <c r="AE2337" s="221"/>
      <c r="AF2337" s="221"/>
      <c r="AG2337" s="221"/>
      <c r="AH2337" s="221"/>
      <c r="AI2337" s="221"/>
      <c r="AN2337" s="221"/>
      <c r="AP2337" s="218"/>
    </row>
    <row r="2338" spans="1:42">
      <c r="A2338" s="221"/>
      <c r="B2338" s="221"/>
      <c r="C2338" s="221"/>
      <c r="D2338" s="221"/>
      <c r="E2338" s="221"/>
      <c r="F2338" s="221"/>
      <c r="G2338" s="221"/>
      <c r="H2338" s="221"/>
      <c r="I2338" s="221"/>
      <c r="J2338" s="221"/>
      <c r="K2338" s="221"/>
      <c r="L2338" s="221"/>
      <c r="M2338" s="221"/>
      <c r="N2338" s="243"/>
      <c r="O2338" s="221"/>
      <c r="P2338" s="221"/>
      <c r="Q2338" s="221"/>
      <c r="R2338" s="221"/>
      <c r="S2338" s="221"/>
      <c r="T2338" s="221"/>
      <c r="U2338" s="221"/>
      <c r="V2338" s="221"/>
      <c r="W2338" s="221"/>
      <c r="X2338" s="221"/>
      <c r="Y2338" s="221"/>
      <c r="Z2338" s="221"/>
      <c r="AA2338" s="221"/>
      <c r="AB2338" s="237"/>
      <c r="AC2338" s="221"/>
      <c r="AD2338" s="221"/>
      <c r="AE2338" s="221"/>
      <c r="AF2338" s="221"/>
      <c r="AG2338" s="221"/>
      <c r="AH2338" s="221"/>
      <c r="AI2338" s="221"/>
      <c r="AN2338" s="221"/>
      <c r="AP2338" s="218"/>
    </row>
    <row r="2339" spans="1:42">
      <c r="A2339" s="221"/>
      <c r="B2339" s="221"/>
      <c r="C2339" s="221"/>
      <c r="D2339" s="221"/>
      <c r="E2339" s="221"/>
      <c r="F2339" s="221"/>
      <c r="G2339" s="221"/>
      <c r="H2339" s="221"/>
      <c r="I2339" s="221"/>
      <c r="J2339" s="221"/>
      <c r="K2339" s="221"/>
      <c r="L2339" s="221"/>
      <c r="M2339" s="221"/>
      <c r="N2339" s="243"/>
      <c r="O2339" s="221"/>
      <c r="P2339" s="221"/>
      <c r="Q2339" s="221"/>
      <c r="R2339" s="221"/>
      <c r="S2339" s="221"/>
      <c r="T2339" s="221"/>
      <c r="U2339" s="221"/>
      <c r="V2339" s="221"/>
      <c r="W2339" s="221"/>
      <c r="X2339" s="221"/>
      <c r="Y2339" s="221"/>
      <c r="Z2339" s="221"/>
      <c r="AA2339" s="221"/>
      <c r="AB2339" s="237"/>
      <c r="AC2339" s="221"/>
      <c r="AD2339" s="221"/>
      <c r="AE2339" s="221"/>
      <c r="AF2339" s="221"/>
      <c r="AG2339" s="221"/>
      <c r="AH2339" s="221"/>
      <c r="AI2339" s="221"/>
      <c r="AN2339" s="221"/>
      <c r="AP2339" s="218"/>
    </row>
    <row r="2340" spans="1:42">
      <c r="A2340" s="221"/>
      <c r="B2340" s="221"/>
      <c r="C2340" s="221"/>
      <c r="D2340" s="221"/>
      <c r="E2340" s="221"/>
      <c r="F2340" s="221"/>
      <c r="G2340" s="221"/>
      <c r="H2340" s="221"/>
      <c r="I2340" s="221"/>
      <c r="J2340" s="221"/>
      <c r="K2340" s="221"/>
      <c r="L2340" s="221"/>
      <c r="M2340" s="221"/>
      <c r="N2340" s="243"/>
      <c r="O2340" s="221"/>
      <c r="P2340" s="221"/>
      <c r="Q2340" s="221"/>
      <c r="R2340" s="221"/>
      <c r="S2340" s="221"/>
      <c r="T2340" s="221"/>
      <c r="U2340" s="221"/>
      <c r="V2340" s="221"/>
      <c r="W2340" s="221"/>
      <c r="X2340" s="221"/>
      <c r="Y2340" s="221"/>
      <c r="Z2340" s="221"/>
      <c r="AA2340" s="221"/>
      <c r="AB2340" s="237"/>
      <c r="AC2340" s="221"/>
      <c r="AD2340" s="221"/>
      <c r="AE2340" s="221"/>
      <c r="AF2340" s="221"/>
      <c r="AG2340" s="221"/>
      <c r="AH2340" s="221"/>
      <c r="AI2340" s="221"/>
      <c r="AN2340" s="221"/>
      <c r="AP2340" s="218"/>
    </row>
    <row r="2341" spans="1:42">
      <c r="A2341" s="221"/>
      <c r="B2341" s="221"/>
      <c r="C2341" s="221"/>
      <c r="D2341" s="221"/>
      <c r="E2341" s="221"/>
      <c r="F2341" s="221"/>
      <c r="G2341" s="221"/>
      <c r="H2341" s="221"/>
      <c r="I2341" s="221"/>
      <c r="J2341" s="221"/>
      <c r="K2341" s="221"/>
      <c r="L2341" s="221"/>
      <c r="M2341" s="221"/>
      <c r="N2341" s="243"/>
      <c r="O2341" s="221"/>
      <c r="P2341" s="221"/>
      <c r="Q2341" s="221"/>
      <c r="R2341" s="221"/>
      <c r="S2341" s="221"/>
      <c r="T2341" s="221"/>
      <c r="U2341" s="221"/>
      <c r="V2341" s="221"/>
      <c r="W2341" s="221"/>
      <c r="X2341" s="221"/>
      <c r="Y2341" s="221"/>
      <c r="Z2341" s="221"/>
      <c r="AA2341" s="221"/>
      <c r="AB2341" s="237"/>
      <c r="AC2341" s="221"/>
      <c r="AD2341" s="221"/>
      <c r="AE2341" s="221"/>
      <c r="AF2341" s="221"/>
      <c r="AG2341" s="221"/>
      <c r="AH2341" s="221"/>
      <c r="AI2341" s="221"/>
      <c r="AN2341" s="221"/>
      <c r="AP2341" s="218"/>
    </row>
    <row r="2342" spans="1:42">
      <c r="A2342" s="221"/>
      <c r="B2342" s="221"/>
      <c r="C2342" s="221"/>
      <c r="D2342" s="221"/>
      <c r="E2342" s="221"/>
      <c r="F2342" s="221"/>
      <c r="G2342" s="221"/>
      <c r="H2342" s="221"/>
      <c r="I2342" s="221"/>
      <c r="J2342" s="221"/>
      <c r="K2342" s="221"/>
      <c r="L2342" s="221"/>
      <c r="M2342" s="221"/>
      <c r="N2342" s="243"/>
      <c r="O2342" s="221"/>
      <c r="P2342" s="221"/>
      <c r="Q2342" s="221"/>
      <c r="R2342" s="221"/>
      <c r="S2342" s="221"/>
      <c r="T2342" s="221"/>
      <c r="U2342" s="221"/>
      <c r="V2342" s="221"/>
      <c r="W2342" s="221"/>
      <c r="X2342" s="221"/>
      <c r="Y2342" s="221"/>
      <c r="Z2342" s="221"/>
      <c r="AA2342" s="221"/>
      <c r="AB2342" s="237"/>
      <c r="AC2342" s="221"/>
      <c r="AD2342" s="221"/>
      <c r="AE2342" s="221"/>
      <c r="AF2342" s="221"/>
      <c r="AG2342" s="221"/>
      <c r="AH2342" s="221"/>
      <c r="AI2342" s="221"/>
      <c r="AN2342" s="221"/>
      <c r="AP2342" s="218"/>
    </row>
    <row r="2343" spans="1:42">
      <c r="A2343" s="221"/>
      <c r="B2343" s="221"/>
      <c r="C2343" s="221"/>
      <c r="D2343" s="221"/>
      <c r="E2343" s="221"/>
      <c r="F2343" s="221"/>
      <c r="G2343" s="221"/>
      <c r="H2343" s="221"/>
      <c r="I2343" s="221"/>
      <c r="J2343" s="221"/>
      <c r="K2343" s="221"/>
      <c r="L2343" s="221"/>
      <c r="M2343" s="221"/>
      <c r="N2343" s="243"/>
      <c r="O2343" s="221"/>
      <c r="P2343" s="221"/>
      <c r="Q2343" s="221"/>
      <c r="R2343" s="221"/>
      <c r="S2343" s="221"/>
      <c r="T2343" s="221"/>
      <c r="U2343" s="221"/>
      <c r="V2343" s="221"/>
      <c r="W2343" s="221"/>
      <c r="X2343" s="221"/>
      <c r="Y2343" s="221"/>
      <c r="Z2343" s="221"/>
      <c r="AA2343" s="221"/>
      <c r="AB2343" s="237"/>
      <c r="AC2343" s="221"/>
      <c r="AD2343" s="221"/>
      <c r="AE2343" s="221"/>
      <c r="AF2343" s="221"/>
      <c r="AG2343" s="221"/>
      <c r="AH2343" s="221"/>
      <c r="AI2343" s="221"/>
      <c r="AN2343" s="221"/>
      <c r="AP2343" s="218"/>
    </row>
    <row r="2344" spans="1:42">
      <c r="A2344" s="221"/>
      <c r="B2344" s="221"/>
      <c r="C2344" s="221"/>
      <c r="D2344" s="221"/>
      <c r="E2344" s="221"/>
      <c r="F2344" s="221"/>
      <c r="G2344" s="221"/>
      <c r="H2344" s="221"/>
      <c r="I2344" s="221"/>
      <c r="J2344" s="221"/>
      <c r="K2344" s="221"/>
      <c r="L2344" s="221"/>
      <c r="M2344" s="221"/>
      <c r="N2344" s="243"/>
      <c r="O2344" s="221"/>
      <c r="P2344" s="221"/>
      <c r="Q2344" s="221"/>
      <c r="R2344" s="221"/>
      <c r="S2344" s="221"/>
      <c r="T2344" s="221"/>
      <c r="U2344" s="221"/>
      <c r="V2344" s="221"/>
      <c r="W2344" s="221"/>
      <c r="X2344" s="221"/>
      <c r="Y2344" s="221"/>
      <c r="Z2344" s="221"/>
      <c r="AA2344" s="221"/>
      <c r="AB2344" s="237"/>
      <c r="AC2344" s="221"/>
      <c r="AD2344" s="221"/>
      <c r="AE2344" s="221"/>
      <c r="AF2344" s="221"/>
      <c r="AG2344" s="221"/>
      <c r="AH2344" s="221"/>
      <c r="AI2344" s="221"/>
      <c r="AN2344" s="221"/>
      <c r="AP2344" s="218"/>
    </row>
    <row r="2345" spans="1:42">
      <c r="A2345" s="221"/>
      <c r="B2345" s="221"/>
      <c r="C2345" s="221"/>
      <c r="D2345" s="221"/>
      <c r="E2345" s="221"/>
      <c r="F2345" s="221"/>
      <c r="G2345" s="221"/>
      <c r="H2345" s="221"/>
      <c r="I2345" s="221"/>
      <c r="J2345" s="221"/>
      <c r="K2345" s="221"/>
      <c r="L2345" s="221"/>
      <c r="M2345" s="221"/>
      <c r="N2345" s="243"/>
      <c r="O2345" s="221"/>
      <c r="P2345" s="221"/>
      <c r="Q2345" s="221"/>
      <c r="R2345" s="221"/>
      <c r="S2345" s="221"/>
      <c r="T2345" s="221"/>
      <c r="U2345" s="221"/>
      <c r="V2345" s="221"/>
      <c r="W2345" s="221"/>
      <c r="X2345" s="221"/>
      <c r="Y2345" s="221"/>
      <c r="Z2345" s="221"/>
      <c r="AA2345" s="221"/>
      <c r="AB2345" s="237"/>
      <c r="AC2345" s="221"/>
      <c r="AD2345" s="221"/>
      <c r="AE2345" s="221"/>
      <c r="AF2345" s="221"/>
      <c r="AG2345" s="221"/>
      <c r="AH2345" s="221"/>
      <c r="AI2345" s="221"/>
      <c r="AN2345" s="221"/>
      <c r="AP2345" s="218"/>
    </row>
    <row r="2346" spans="1:42">
      <c r="A2346" s="221"/>
      <c r="B2346" s="221"/>
      <c r="C2346" s="221"/>
      <c r="D2346" s="221"/>
      <c r="E2346" s="221"/>
      <c r="F2346" s="221"/>
      <c r="G2346" s="221"/>
      <c r="H2346" s="221"/>
      <c r="I2346" s="221"/>
      <c r="J2346" s="221"/>
      <c r="K2346" s="221"/>
      <c r="L2346" s="221"/>
      <c r="M2346" s="221"/>
      <c r="N2346" s="243"/>
      <c r="O2346" s="221"/>
      <c r="P2346" s="221"/>
      <c r="Q2346" s="221"/>
      <c r="R2346" s="221"/>
      <c r="S2346" s="221"/>
      <c r="T2346" s="221"/>
      <c r="U2346" s="221"/>
      <c r="V2346" s="221"/>
      <c r="W2346" s="221"/>
      <c r="X2346" s="221"/>
      <c r="Y2346" s="221"/>
      <c r="Z2346" s="221"/>
      <c r="AA2346" s="221"/>
      <c r="AB2346" s="237"/>
      <c r="AC2346" s="221"/>
      <c r="AD2346" s="221"/>
      <c r="AE2346" s="221"/>
      <c r="AF2346" s="221"/>
      <c r="AG2346" s="221"/>
      <c r="AH2346" s="221"/>
      <c r="AI2346" s="221"/>
      <c r="AN2346" s="221"/>
      <c r="AP2346" s="218"/>
    </row>
    <row r="2347" spans="1:42">
      <c r="A2347" s="221"/>
      <c r="B2347" s="221"/>
      <c r="C2347" s="221"/>
      <c r="D2347" s="221"/>
      <c r="E2347" s="221"/>
      <c r="F2347" s="221"/>
      <c r="G2347" s="221"/>
      <c r="H2347" s="221"/>
      <c r="I2347" s="221"/>
      <c r="J2347" s="221"/>
      <c r="K2347" s="221"/>
      <c r="L2347" s="221"/>
      <c r="M2347" s="221"/>
      <c r="N2347" s="243"/>
      <c r="O2347" s="221"/>
      <c r="P2347" s="221"/>
      <c r="Q2347" s="221"/>
      <c r="R2347" s="221"/>
      <c r="S2347" s="221"/>
      <c r="T2347" s="221"/>
      <c r="U2347" s="221"/>
      <c r="V2347" s="221"/>
      <c r="W2347" s="221"/>
      <c r="X2347" s="221"/>
      <c r="Y2347" s="221"/>
      <c r="Z2347" s="221"/>
      <c r="AA2347" s="221"/>
      <c r="AB2347" s="237"/>
      <c r="AC2347" s="221"/>
      <c r="AD2347" s="221"/>
      <c r="AE2347" s="221"/>
      <c r="AF2347" s="221"/>
      <c r="AG2347" s="221"/>
      <c r="AH2347" s="221"/>
      <c r="AI2347" s="221"/>
      <c r="AN2347" s="221"/>
      <c r="AP2347" s="218"/>
    </row>
    <row r="2348" spans="1:42">
      <c r="A2348" s="221"/>
      <c r="B2348" s="221"/>
      <c r="C2348" s="221"/>
      <c r="D2348" s="221"/>
      <c r="E2348" s="221"/>
      <c r="F2348" s="221"/>
      <c r="G2348" s="221"/>
      <c r="H2348" s="221"/>
      <c r="I2348" s="221"/>
      <c r="J2348" s="221"/>
      <c r="K2348" s="221"/>
      <c r="L2348" s="221"/>
      <c r="M2348" s="221"/>
      <c r="N2348" s="243"/>
      <c r="O2348" s="221"/>
      <c r="P2348" s="221"/>
      <c r="Q2348" s="221"/>
      <c r="R2348" s="221"/>
      <c r="S2348" s="221"/>
      <c r="T2348" s="221"/>
      <c r="U2348" s="221"/>
      <c r="V2348" s="221"/>
      <c r="W2348" s="221"/>
      <c r="X2348" s="221"/>
      <c r="Y2348" s="221"/>
      <c r="Z2348" s="221"/>
      <c r="AA2348" s="221"/>
      <c r="AB2348" s="237"/>
      <c r="AC2348" s="221"/>
      <c r="AD2348" s="221"/>
      <c r="AE2348" s="221"/>
      <c r="AF2348" s="221"/>
      <c r="AG2348" s="221"/>
      <c r="AH2348" s="221"/>
      <c r="AI2348" s="221"/>
      <c r="AN2348" s="221"/>
      <c r="AP2348" s="218"/>
    </row>
    <row r="2349" spans="1:42">
      <c r="A2349" s="221"/>
      <c r="B2349" s="221"/>
      <c r="C2349" s="221"/>
      <c r="D2349" s="221"/>
      <c r="E2349" s="221"/>
      <c r="F2349" s="221"/>
      <c r="G2349" s="221"/>
      <c r="H2349" s="221"/>
      <c r="I2349" s="221"/>
      <c r="J2349" s="221"/>
      <c r="K2349" s="221"/>
      <c r="L2349" s="221"/>
      <c r="M2349" s="221"/>
      <c r="N2349" s="243"/>
      <c r="O2349" s="221"/>
      <c r="P2349" s="221"/>
      <c r="Q2349" s="221"/>
      <c r="R2349" s="221"/>
      <c r="S2349" s="221"/>
      <c r="T2349" s="221"/>
      <c r="U2349" s="221"/>
      <c r="V2349" s="221"/>
      <c r="W2349" s="221"/>
      <c r="X2349" s="221"/>
      <c r="Y2349" s="221"/>
      <c r="Z2349" s="221"/>
      <c r="AA2349" s="221"/>
      <c r="AB2349" s="237"/>
      <c r="AC2349" s="221"/>
      <c r="AD2349" s="221"/>
      <c r="AE2349" s="221"/>
      <c r="AF2349" s="221"/>
      <c r="AG2349" s="221"/>
      <c r="AH2349" s="221"/>
      <c r="AI2349" s="221"/>
      <c r="AN2349" s="221"/>
      <c r="AP2349" s="218"/>
    </row>
    <row r="2350" spans="1:42">
      <c r="A2350" s="221"/>
      <c r="B2350" s="221"/>
      <c r="C2350" s="221"/>
      <c r="D2350" s="221"/>
      <c r="E2350" s="221"/>
      <c r="F2350" s="221"/>
      <c r="G2350" s="221"/>
      <c r="H2350" s="221"/>
      <c r="I2350" s="221"/>
      <c r="J2350" s="221"/>
      <c r="K2350" s="221"/>
      <c r="L2350" s="221"/>
      <c r="M2350" s="221"/>
      <c r="N2350" s="243"/>
      <c r="O2350" s="221"/>
      <c r="P2350" s="221"/>
      <c r="Q2350" s="221"/>
      <c r="R2350" s="221"/>
      <c r="S2350" s="221"/>
      <c r="T2350" s="221"/>
      <c r="U2350" s="221"/>
      <c r="V2350" s="221"/>
      <c r="W2350" s="221"/>
      <c r="X2350" s="221"/>
      <c r="Y2350" s="221"/>
      <c r="Z2350" s="221"/>
      <c r="AA2350" s="221"/>
      <c r="AB2350" s="237"/>
      <c r="AC2350" s="221"/>
      <c r="AD2350" s="221"/>
      <c r="AE2350" s="221"/>
      <c r="AF2350" s="221"/>
      <c r="AG2350" s="221"/>
      <c r="AH2350" s="221"/>
      <c r="AI2350" s="221"/>
      <c r="AN2350" s="221"/>
      <c r="AP2350" s="218"/>
    </row>
    <row r="2351" spans="1:42">
      <c r="A2351" s="221"/>
      <c r="B2351" s="221"/>
      <c r="C2351" s="221"/>
      <c r="D2351" s="221"/>
      <c r="E2351" s="221"/>
      <c r="F2351" s="221"/>
      <c r="G2351" s="221"/>
      <c r="H2351" s="221"/>
      <c r="I2351" s="221"/>
      <c r="J2351" s="221"/>
      <c r="K2351" s="221"/>
      <c r="L2351" s="221"/>
      <c r="M2351" s="221"/>
      <c r="N2351" s="243"/>
      <c r="O2351" s="221"/>
      <c r="P2351" s="221"/>
      <c r="Q2351" s="221"/>
      <c r="R2351" s="221"/>
      <c r="S2351" s="221"/>
      <c r="T2351" s="221"/>
      <c r="U2351" s="221"/>
      <c r="V2351" s="221"/>
      <c r="W2351" s="221"/>
      <c r="X2351" s="221"/>
      <c r="Y2351" s="221"/>
      <c r="Z2351" s="221"/>
      <c r="AA2351" s="221"/>
      <c r="AB2351" s="237"/>
      <c r="AC2351" s="221"/>
      <c r="AD2351" s="221"/>
      <c r="AE2351" s="221"/>
      <c r="AF2351" s="221"/>
      <c r="AG2351" s="221"/>
      <c r="AH2351" s="221"/>
      <c r="AI2351" s="221"/>
      <c r="AN2351" s="221"/>
      <c r="AP2351" s="218"/>
    </row>
    <row r="2352" spans="1:42">
      <c r="A2352" s="221"/>
      <c r="B2352" s="221"/>
      <c r="C2352" s="221"/>
      <c r="D2352" s="221"/>
      <c r="E2352" s="221"/>
      <c r="F2352" s="221"/>
      <c r="G2352" s="221"/>
      <c r="H2352" s="221"/>
      <c r="I2352" s="221"/>
      <c r="J2352" s="221"/>
      <c r="K2352" s="221"/>
      <c r="L2352" s="221"/>
      <c r="M2352" s="221"/>
      <c r="N2352" s="243"/>
      <c r="O2352" s="221"/>
      <c r="P2352" s="221"/>
      <c r="Q2352" s="221"/>
      <c r="R2352" s="221"/>
      <c r="S2352" s="221"/>
      <c r="T2352" s="221"/>
      <c r="U2352" s="221"/>
      <c r="V2352" s="221"/>
      <c r="W2352" s="221"/>
      <c r="X2352" s="221"/>
      <c r="Y2352" s="221"/>
      <c r="Z2352" s="221"/>
      <c r="AA2352" s="221"/>
      <c r="AB2352" s="237"/>
      <c r="AC2352" s="221"/>
      <c r="AD2352" s="221"/>
      <c r="AE2352" s="221"/>
      <c r="AF2352" s="221"/>
      <c r="AG2352" s="221"/>
      <c r="AH2352" s="221"/>
      <c r="AI2352" s="221"/>
      <c r="AN2352" s="221"/>
      <c r="AP2352" s="218"/>
    </row>
    <row r="2353" spans="1:42">
      <c r="A2353" s="221"/>
      <c r="B2353" s="221"/>
      <c r="C2353" s="221"/>
      <c r="D2353" s="221"/>
      <c r="E2353" s="221"/>
      <c r="F2353" s="221"/>
      <c r="G2353" s="221"/>
      <c r="H2353" s="221"/>
      <c r="I2353" s="221"/>
      <c r="J2353" s="221"/>
      <c r="K2353" s="221"/>
      <c r="L2353" s="221"/>
      <c r="M2353" s="221"/>
      <c r="N2353" s="243"/>
      <c r="O2353" s="221"/>
      <c r="P2353" s="221"/>
      <c r="Q2353" s="221"/>
      <c r="R2353" s="221"/>
      <c r="S2353" s="221"/>
      <c r="T2353" s="221"/>
      <c r="U2353" s="221"/>
      <c r="V2353" s="221"/>
      <c r="W2353" s="221"/>
      <c r="X2353" s="221"/>
      <c r="Y2353" s="221"/>
      <c r="Z2353" s="221"/>
      <c r="AA2353" s="221"/>
      <c r="AB2353" s="237"/>
      <c r="AC2353" s="221"/>
      <c r="AD2353" s="221"/>
      <c r="AE2353" s="221"/>
      <c r="AF2353" s="221"/>
      <c r="AG2353" s="221"/>
      <c r="AH2353" s="221"/>
      <c r="AI2353" s="221"/>
      <c r="AN2353" s="221"/>
      <c r="AP2353" s="218"/>
    </row>
    <row r="2354" spans="1:42">
      <c r="A2354" s="221"/>
      <c r="B2354" s="221"/>
      <c r="C2354" s="221"/>
      <c r="D2354" s="221"/>
      <c r="E2354" s="221"/>
      <c r="F2354" s="221"/>
      <c r="G2354" s="221"/>
      <c r="H2354" s="221"/>
      <c r="I2354" s="221"/>
      <c r="J2354" s="221"/>
      <c r="K2354" s="221"/>
      <c r="L2354" s="221"/>
      <c r="M2354" s="221"/>
      <c r="N2354" s="243"/>
      <c r="O2354" s="221"/>
      <c r="P2354" s="221"/>
      <c r="Q2354" s="221"/>
      <c r="R2354" s="221"/>
      <c r="S2354" s="221"/>
      <c r="T2354" s="221"/>
      <c r="U2354" s="221"/>
      <c r="V2354" s="221"/>
      <c r="W2354" s="221"/>
      <c r="X2354" s="221"/>
      <c r="Y2354" s="221"/>
      <c r="Z2354" s="221"/>
      <c r="AA2354" s="221"/>
      <c r="AB2354" s="237"/>
      <c r="AC2354" s="221"/>
      <c r="AD2354" s="221"/>
      <c r="AE2354" s="221"/>
      <c r="AF2354" s="221"/>
      <c r="AG2354" s="221"/>
      <c r="AH2354" s="221"/>
      <c r="AI2354" s="221"/>
      <c r="AN2354" s="221"/>
      <c r="AP2354" s="218"/>
    </row>
    <row r="2355" spans="1:42">
      <c r="A2355" s="221"/>
      <c r="B2355" s="221"/>
      <c r="C2355" s="221"/>
      <c r="D2355" s="221"/>
      <c r="E2355" s="221"/>
      <c r="F2355" s="221"/>
      <c r="G2355" s="221"/>
      <c r="H2355" s="221"/>
      <c r="I2355" s="221"/>
      <c r="J2355" s="221"/>
      <c r="K2355" s="221"/>
      <c r="L2355" s="221"/>
      <c r="M2355" s="221"/>
      <c r="N2355" s="243"/>
      <c r="O2355" s="221"/>
      <c r="P2355" s="221"/>
      <c r="Q2355" s="221"/>
      <c r="R2355" s="221"/>
      <c r="S2355" s="221"/>
      <c r="T2355" s="221"/>
      <c r="U2355" s="221"/>
      <c r="V2355" s="221"/>
      <c r="W2355" s="221"/>
      <c r="X2355" s="221"/>
      <c r="Y2355" s="221"/>
      <c r="Z2355" s="221"/>
      <c r="AA2355" s="221"/>
      <c r="AB2355" s="237"/>
      <c r="AC2355" s="221"/>
      <c r="AD2355" s="221"/>
      <c r="AE2355" s="221"/>
      <c r="AF2355" s="221"/>
      <c r="AG2355" s="221"/>
      <c r="AH2355" s="221"/>
      <c r="AI2355" s="221"/>
      <c r="AN2355" s="221"/>
      <c r="AP2355" s="218"/>
    </row>
    <row r="2356" spans="1:42">
      <c r="A2356" s="221"/>
      <c r="B2356" s="221"/>
      <c r="C2356" s="221"/>
      <c r="D2356" s="221"/>
      <c r="E2356" s="221"/>
      <c r="F2356" s="221"/>
      <c r="G2356" s="221"/>
      <c r="H2356" s="221"/>
      <c r="I2356" s="221"/>
      <c r="J2356" s="221"/>
      <c r="K2356" s="221"/>
      <c r="L2356" s="221"/>
      <c r="M2356" s="221"/>
      <c r="N2356" s="243"/>
      <c r="O2356" s="221"/>
      <c r="P2356" s="221"/>
      <c r="Q2356" s="221"/>
      <c r="R2356" s="221"/>
      <c r="S2356" s="221"/>
      <c r="T2356" s="221"/>
      <c r="U2356" s="221"/>
      <c r="V2356" s="221"/>
      <c r="W2356" s="221"/>
      <c r="X2356" s="221"/>
      <c r="Y2356" s="221"/>
      <c r="Z2356" s="221"/>
      <c r="AA2356" s="221"/>
      <c r="AB2356" s="237"/>
      <c r="AC2356" s="221"/>
      <c r="AD2356" s="221"/>
      <c r="AE2356" s="221"/>
      <c r="AF2356" s="221"/>
      <c r="AG2356" s="221"/>
      <c r="AH2356" s="221"/>
      <c r="AI2356" s="221"/>
      <c r="AN2356" s="221"/>
      <c r="AP2356" s="218"/>
    </row>
    <row r="2357" spans="1:42">
      <c r="A2357" s="221"/>
      <c r="B2357" s="221"/>
      <c r="C2357" s="221"/>
      <c r="D2357" s="221"/>
      <c r="E2357" s="221"/>
      <c r="F2357" s="221"/>
      <c r="G2357" s="221"/>
      <c r="H2357" s="221"/>
      <c r="I2357" s="221"/>
      <c r="J2357" s="221"/>
      <c r="K2357" s="221"/>
      <c r="L2357" s="221"/>
      <c r="M2357" s="221"/>
      <c r="N2357" s="243"/>
      <c r="O2357" s="221"/>
      <c r="P2357" s="221"/>
      <c r="Q2357" s="221"/>
      <c r="R2357" s="221"/>
      <c r="S2357" s="221"/>
      <c r="T2357" s="221"/>
      <c r="U2357" s="221"/>
      <c r="V2357" s="221"/>
      <c r="W2357" s="221"/>
      <c r="X2357" s="221"/>
      <c r="Y2357" s="221"/>
      <c r="Z2357" s="221"/>
      <c r="AA2357" s="221"/>
      <c r="AB2357" s="237"/>
      <c r="AC2357" s="221"/>
      <c r="AD2357" s="221"/>
      <c r="AE2357" s="221"/>
      <c r="AF2357" s="221"/>
      <c r="AG2357" s="221"/>
      <c r="AH2357" s="221"/>
      <c r="AI2357" s="221"/>
      <c r="AN2357" s="221"/>
      <c r="AP2357" s="218"/>
    </row>
    <row r="2358" spans="1:42">
      <c r="A2358" s="221"/>
      <c r="B2358" s="221"/>
      <c r="C2358" s="221"/>
      <c r="D2358" s="221"/>
      <c r="E2358" s="221"/>
      <c r="F2358" s="221"/>
      <c r="G2358" s="221"/>
      <c r="H2358" s="221"/>
      <c r="I2358" s="221"/>
      <c r="J2358" s="221"/>
      <c r="K2358" s="221"/>
      <c r="L2358" s="221"/>
      <c r="M2358" s="221"/>
      <c r="N2358" s="243"/>
      <c r="O2358" s="221"/>
      <c r="P2358" s="221"/>
      <c r="Q2358" s="221"/>
      <c r="R2358" s="221"/>
      <c r="S2358" s="221"/>
      <c r="T2358" s="221"/>
      <c r="U2358" s="221"/>
      <c r="V2358" s="221"/>
      <c r="W2358" s="221"/>
      <c r="X2358" s="221"/>
      <c r="Y2358" s="221"/>
      <c r="Z2358" s="221"/>
      <c r="AA2358" s="221"/>
      <c r="AB2358" s="237"/>
      <c r="AC2358" s="221"/>
      <c r="AD2358" s="221"/>
      <c r="AE2358" s="221"/>
      <c r="AF2358" s="221"/>
      <c r="AG2358" s="221"/>
      <c r="AH2358" s="221"/>
      <c r="AI2358" s="221"/>
      <c r="AN2358" s="221"/>
      <c r="AP2358" s="218"/>
    </row>
    <row r="2359" spans="1:42">
      <c r="A2359" s="221"/>
      <c r="B2359" s="221"/>
      <c r="C2359" s="221"/>
      <c r="D2359" s="221"/>
      <c r="E2359" s="221"/>
      <c r="F2359" s="221"/>
      <c r="G2359" s="221"/>
      <c r="H2359" s="221"/>
      <c r="I2359" s="221"/>
      <c r="J2359" s="221"/>
      <c r="K2359" s="221"/>
      <c r="L2359" s="221"/>
      <c r="M2359" s="221"/>
      <c r="N2359" s="243"/>
      <c r="O2359" s="221"/>
      <c r="P2359" s="221"/>
      <c r="Q2359" s="221"/>
      <c r="R2359" s="221"/>
      <c r="S2359" s="221"/>
      <c r="T2359" s="221"/>
      <c r="U2359" s="221"/>
      <c r="V2359" s="221"/>
      <c r="W2359" s="221"/>
      <c r="X2359" s="221"/>
      <c r="Y2359" s="221"/>
      <c r="Z2359" s="221"/>
      <c r="AA2359" s="221"/>
      <c r="AB2359" s="237"/>
      <c r="AC2359" s="221"/>
      <c r="AD2359" s="221"/>
      <c r="AE2359" s="221"/>
      <c r="AF2359" s="221"/>
      <c r="AG2359" s="221"/>
      <c r="AH2359" s="221"/>
      <c r="AI2359" s="221"/>
      <c r="AN2359" s="221"/>
      <c r="AP2359" s="218"/>
    </row>
    <row r="2360" spans="1:42">
      <c r="A2360" s="221"/>
      <c r="B2360" s="221"/>
      <c r="C2360" s="221"/>
      <c r="D2360" s="221"/>
      <c r="E2360" s="221"/>
      <c r="F2360" s="221"/>
      <c r="G2360" s="221"/>
      <c r="H2360" s="221"/>
      <c r="I2360" s="221"/>
      <c r="J2360" s="221"/>
      <c r="K2360" s="221"/>
      <c r="L2360" s="221"/>
      <c r="M2360" s="221"/>
      <c r="N2360" s="243"/>
      <c r="O2360" s="221"/>
      <c r="P2360" s="221"/>
      <c r="Q2360" s="221"/>
      <c r="R2360" s="221"/>
      <c r="S2360" s="221"/>
      <c r="T2360" s="221"/>
      <c r="U2360" s="221"/>
      <c r="V2360" s="221"/>
      <c r="W2360" s="221"/>
      <c r="X2360" s="221"/>
      <c r="Y2360" s="221"/>
      <c r="Z2360" s="221"/>
      <c r="AA2360" s="221"/>
      <c r="AB2360" s="237"/>
      <c r="AC2360" s="221"/>
      <c r="AD2360" s="221"/>
      <c r="AE2360" s="221"/>
      <c r="AF2360" s="221"/>
      <c r="AG2360" s="221"/>
      <c r="AH2360" s="221"/>
      <c r="AI2360" s="221"/>
      <c r="AN2360" s="221"/>
      <c r="AP2360" s="218"/>
    </row>
    <row r="2361" spans="1:42">
      <c r="A2361" s="221"/>
      <c r="B2361" s="221"/>
      <c r="C2361" s="221"/>
      <c r="D2361" s="221"/>
      <c r="E2361" s="221"/>
      <c r="F2361" s="221"/>
      <c r="G2361" s="221"/>
      <c r="H2361" s="221"/>
      <c r="I2361" s="221"/>
      <c r="J2361" s="221"/>
      <c r="K2361" s="221"/>
      <c r="L2361" s="221"/>
      <c r="M2361" s="221"/>
      <c r="N2361" s="243"/>
      <c r="O2361" s="221"/>
      <c r="P2361" s="221"/>
      <c r="Q2361" s="221"/>
      <c r="R2361" s="221"/>
      <c r="S2361" s="221"/>
      <c r="T2361" s="221"/>
      <c r="U2361" s="221"/>
      <c r="V2361" s="221"/>
      <c r="W2361" s="221"/>
      <c r="X2361" s="221"/>
      <c r="Y2361" s="221"/>
      <c r="Z2361" s="221"/>
      <c r="AA2361" s="221"/>
      <c r="AB2361" s="237"/>
      <c r="AC2361" s="221"/>
      <c r="AD2361" s="221"/>
      <c r="AE2361" s="221"/>
      <c r="AF2361" s="221"/>
      <c r="AG2361" s="221"/>
      <c r="AH2361" s="221"/>
      <c r="AI2361" s="221"/>
      <c r="AN2361" s="221"/>
      <c r="AP2361" s="218"/>
    </row>
    <row r="2362" spans="1:42">
      <c r="A2362" s="221"/>
      <c r="B2362" s="221"/>
      <c r="C2362" s="221"/>
      <c r="D2362" s="221"/>
      <c r="E2362" s="221"/>
      <c r="F2362" s="221"/>
      <c r="G2362" s="221"/>
      <c r="H2362" s="221"/>
      <c r="I2362" s="221"/>
      <c r="J2362" s="221"/>
      <c r="K2362" s="221"/>
      <c r="L2362" s="221"/>
      <c r="M2362" s="221"/>
      <c r="N2362" s="243"/>
      <c r="O2362" s="221"/>
      <c r="P2362" s="221"/>
      <c r="Q2362" s="221"/>
      <c r="R2362" s="221"/>
      <c r="S2362" s="221"/>
      <c r="T2362" s="221"/>
      <c r="U2362" s="221"/>
      <c r="V2362" s="221"/>
      <c r="W2362" s="221"/>
      <c r="X2362" s="221"/>
      <c r="Y2362" s="221"/>
      <c r="Z2362" s="221"/>
      <c r="AA2362" s="221"/>
      <c r="AB2362" s="237"/>
      <c r="AC2362" s="221"/>
      <c r="AD2362" s="221"/>
      <c r="AE2362" s="221"/>
      <c r="AF2362" s="221"/>
      <c r="AG2362" s="221"/>
      <c r="AH2362" s="221"/>
      <c r="AI2362" s="221"/>
      <c r="AN2362" s="221"/>
      <c r="AP2362" s="218"/>
    </row>
    <row r="2363" spans="1:42">
      <c r="A2363" s="221"/>
      <c r="B2363" s="221"/>
      <c r="C2363" s="221"/>
      <c r="D2363" s="221"/>
      <c r="E2363" s="221"/>
      <c r="F2363" s="221"/>
      <c r="G2363" s="221"/>
      <c r="H2363" s="221"/>
      <c r="I2363" s="221"/>
      <c r="J2363" s="221"/>
      <c r="K2363" s="221"/>
      <c r="L2363" s="221"/>
      <c r="M2363" s="221"/>
      <c r="N2363" s="243"/>
      <c r="O2363" s="221"/>
      <c r="P2363" s="221"/>
      <c r="Q2363" s="221"/>
      <c r="R2363" s="221"/>
      <c r="S2363" s="221"/>
      <c r="T2363" s="221"/>
      <c r="U2363" s="221"/>
      <c r="V2363" s="221"/>
      <c r="W2363" s="221"/>
      <c r="X2363" s="221"/>
      <c r="Y2363" s="221"/>
      <c r="Z2363" s="221"/>
      <c r="AA2363" s="221"/>
      <c r="AB2363" s="237"/>
      <c r="AC2363" s="221"/>
      <c r="AD2363" s="221"/>
      <c r="AE2363" s="221"/>
      <c r="AF2363" s="221"/>
      <c r="AG2363" s="221"/>
      <c r="AH2363" s="221"/>
      <c r="AI2363" s="221"/>
      <c r="AN2363" s="221"/>
      <c r="AP2363" s="218"/>
    </row>
    <row r="2364" spans="1:42">
      <c r="A2364" s="221"/>
      <c r="B2364" s="221"/>
      <c r="C2364" s="221"/>
      <c r="D2364" s="221"/>
      <c r="E2364" s="221"/>
      <c r="F2364" s="221"/>
      <c r="G2364" s="221"/>
      <c r="H2364" s="221"/>
      <c r="I2364" s="221"/>
      <c r="J2364" s="221"/>
      <c r="K2364" s="221"/>
      <c r="L2364" s="221"/>
      <c r="M2364" s="221"/>
      <c r="N2364" s="243"/>
      <c r="O2364" s="221"/>
      <c r="P2364" s="221"/>
      <c r="Q2364" s="221"/>
      <c r="R2364" s="221"/>
      <c r="S2364" s="221"/>
      <c r="T2364" s="221"/>
      <c r="U2364" s="221"/>
      <c r="V2364" s="221"/>
      <c r="W2364" s="221"/>
      <c r="X2364" s="221"/>
      <c r="Y2364" s="221"/>
      <c r="Z2364" s="221"/>
      <c r="AA2364" s="221"/>
      <c r="AB2364" s="237"/>
      <c r="AC2364" s="221"/>
      <c r="AD2364" s="221"/>
      <c r="AE2364" s="221"/>
      <c r="AF2364" s="221"/>
      <c r="AG2364" s="221"/>
      <c r="AH2364" s="221"/>
      <c r="AI2364" s="221"/>
      <c r="AN2364" s="221"/>
      <c r="AP2364" s="218"/>
    </row>
    <row r="2365" spans="1:42">
      <c r="A2365" s="221"/>
      <c r="B2365" s="221"/>
      <c r="C2365" s="221"/>
      <c r="D2365" s="221"/>
      <c r="E2365" s="221"/>
      <c r="F2365" s="221"/>
      <c r="G2365" s="221"/>
      <c r="H2365" s="221"/>
      <c r="I2365" s="221"/>
      <c r="J2365" s="221"/>
      <c r="K2365" s="221"/>
      <c r="L2365" s="221"/>
      <c r="M2365" s="221"/>
      <c r="N2365" s="243"/>
      <c r="O2365" s="221"/>
      <c r="P2365" s="221"/>
      <c r="Q2365" s="221"/>
      <c r="R2365" s="221"/>
      <c r="S2365" s="221"/>
      <c r="T2365" s="221"/>
      <c r="U2365" s="221"/>
      <c r="V2365" s="221"/>
      <c r="W2365" s="221"/>
      <c r="X2365" s="221"/>
      <c r="Y2365" s="221"/>
      <c r="Z2365" s="221"/>
      <c r="AA2365" s="221"/>
      <c r="AB2365" s="237"/>
      <c r="AC2365" s="221"/>
      <c r="AD2365" s="221"/>
      <c r="AE2365" s="221"/>
      <c r="AF2365" s="221"/>
      <c r="AG2365" s="221"/>
      <c r="AH2365" s="221"/>
      <c r="AI2365" s="221"/>
      <c r="AN2365" s="221"/>
      <c r="AP2365" s="218"/>
    </row>
    <row r="2366" spans="1:42">
      <c r="A2366" s="221"/>
      <c r="B2366" s="221"/>
      <c r="C2366" s="221"/>
      <c r="D2366" s="221"/>
      <c r="E2366" s="221"/>
      <c r="F2366" s="221"/>
      <c r="G2366" s="221"/>
      <c r="H2366" s="221"/>
      <c r="I2366" s="221"/>
      <c r="J2366" s="221"/>
      <c r="K2366" s="221"/>
      <c r="L2366" s="221"/>
      <c r="M2366" s="221"/>
      <c r="N2366" s="243"/>
      <c r="O2366" s="221"/>
      <c r="P2366" s="221"/>
      <c r="Q2366" s="221"/>
      <c r="R2366" s="221"/>
      <c r="S2366" s="221"/>
      <c r="T2366" s="221"/>
      <c r="U2366" s="221"/>
      <c r="V2366" s="221"/>
      <c r="W2366" s="221"/>
      <c r="X2366" s="221"/>
      <c r="Y2366" s="221"/>
      <c r="Z2366" s="221"/>
      <c r="AA2366" s="221"/>
      <c r="AB2366" s="237"/>
      <c r="AC2366" s="221"/>
      <c r="AD2366" s="221"/>
      <c r="AE2366" s="221"/>
      <c r="AF2366" s="221"/>
      <c r="AG2366" s="221"/>
      <c r="AH2366" s="221"/>
      <c r="AI2366" s="221"/>
      <c r="AN2366" s="221"/>
      <c r="AP2366" s="218"/>
    </row>
    <row r="2367" spans="1:42">
      <c r="A2367" s="221"/>
      <c r="B2367" s="221"/>
      <c r="C2367" s="221"/>
      <c r="D2367" s="221"/>
      <c r="E2367" s="221"/>
      <c r="F2367" s="221"/>
      <c r="G2367" s="221"/>
      <c r="H2367" s="221"/>
      <c r="I2367" s="221"/>
      <c r="J2367" s="221"/>
      <c r="K2367" s="221"/>
      <c r="L2367" s="221"/>
      <c r="M2367" s="221"/>
      <c r="N2367" s="243"/>
      <c r="O2367" s="221"/>
      <c r="P2367" s="221"/>
      <c r="Q2367" s="221"/>
      <c r="R2367" s="221"/>
      <c r="S2367" s="221"/>
      <c r="T2367" s="221"/>
      <c r="U2367" s="221"/>
      <c r="V2367" s="221"/>
      <c r="W2367" s="221"/>
      <c r="X2367" s="221"/>
      <c r="Y2367" s="221"/>
      <c r="Z2367" s="221"/>
      <c r="AA2367" s="221"/>
      <c r="AB2367" s="237"/>
      <c r="AC2367" s="221"/>
      <c r="AD2367" s="221"/>
      <c r="AE2367" s="221"/>
      <c r="AF2367" s="221"/>
      <c r="AG2367" s="221"/>
      <c r="AH2367" s="221"/>
      <c r="AI2367" s="221"/>
      <c r="AN2367" s="221"/>
      <c r="AP2367" s="218"/>
    </row>
    <row r="2368" spans="1:42">
      <c r="A2368" s="221"/>
      <c r="B2368" s="221"/>
      <c r="C2368" s="221"/>
      <c r="D2368" s="221"/>
      <c r="E2368" s="221"/>
      <c r="F2368" s="221"/>
      <c r="G2368" s="221"/>
      <c r="H2368" s="221"/>
      <c r="I2368" s="221"/>
      <c r="J2368" s="221"/>
      <c r="K2368" s="221"/>
      <c r="L2368" s="221"/>
      <c r="M2368" s="221"/>
      <c r="N2368" s="243"/>
      <c r="O2368" s="221"/>
      <c r="P2368" s="221"/>
      <c r="Q2368" s="221"/>
      <c r="R2368" s="221"/>
      <c r="S2368" s="221"/>
      <c r="T2368" s="221"/>
      <c r="U2368" s="221"/>
      <c r="V2368" s="221"/>
      <c r="W2368" s="221"/>
      <c r="X2368" s="221"/>
      <c r="Y2368" s="221"/>
      <c r="Z2368" s="221"/>
      <c r="AA2368" s="221"/>
      <c r="AB2368" s="237"/>
      <c r="AC2368" s="221"/>
      <c r="AD2368" s="221"/>
      <c r="AE2368" s="221"/>
      <c r="AF2368" s="221"/>
      <c r="AG2368" s="221"/>
      <c r="AH2368" s="221"/>
      <c r="AI2368" s="221"/>
      <c r="AN2368" s="221"/>
      <c r="AP2368" s="218"/>
    </row>
    <row r="2369" spans="1:42">
      <c r="A2369" s="221"/>
      <c r="B2369" s="221"/>
      <c r="C2369" s="221"/>
      <c r="D2369" s="221"/>
      <c r="E2369" s="221"/>
      <c r="F2369" s="221"/>
      <c r="G2369" s="221"/>
      <c r="H2369" s="221"/>
      <c r="I2369" s="221"/>
      <c r="J2369" s="221"/>
      <c r="K2369" s="221"/>
      <c r="L2369" s="221"/>
      <c r="M2369" s="221"/>
      <c r="N2369" s="243"/>
      <c r="O2369" s="221"/>
      <c r="P2369" s="221"/>
      <c r="Q2369" s="221"/>
      <c r="R2369" s="221"/>
      <c r="S2369" s="221"/>
      <c r="T2369" s="221"/>
      <c r="U2369" s="221"/>
      <c r="V2369" s="221"/>
      <c r="W2369" s="221"/>
      <c r="X2369" s="221"/>
      <c r="Y2369" s="221"/>
      <c r="Z2369" s="221"/>
      <c r="AA2369" s="221"/>
      <c r="AB2369" s="237"/>
      <c r="AC2369" s="221"/>
      <c r="AD2369" s="221"/>
      <c r="AE2369" s="221"/>
      <c r="AF2369" s="221"/>
      <c r="AG2369" s="221"/>
      <c r="AH2369" s="221"/>
      <c r="AI2369" s="221"/>
      <c r="AN2369" s="221"/>
      <c r="AP2369" s="218"/>
    </row>
    <row r="2370" spans="1:42">
      <c r="A2370" s="221"/>
      <c r="B2370" s="221"/>
      <c r="C2370" s="221"/>
      <c r="D2370" s="221"/>
      <c r="E2370" s="221"/>
      <c r="F2370" s="221"/>
      <c r="G2370" s="221"/>
      <c r="H2370" s="221"/>
      <c r="I2370" s="221"/>
      <c r="J2370" s="221"/>
      <c r="K2370" s="221"/>
      <c r="L2370" s="221"/>
      <c r="M2370" s="221"/>
      <c r="N2370" s="243"/>
      <c r="O2370" s="221"/>
      <c r="P2370" s="221"/>
      <c r="Q2370" s="221"/>
      <c r="R2370" s="221"/>
      <c r="S2370" s="221"/>
      <c r="T2370" s="221"/>
      <c r="U2370" s="221"/>
      <c r="V2370" s="221"/>
      <c r="W2370" s="221"/>
      <c r="X2370" s="221"/>
      <c r="Y2370" s="221"/>
      <c r="Z2370" s="221"/>
      <c r="AA2370" s="221"/>
      <c r="AB2370" s="237"/>
      <c r="AC2370" s="221"/>
      <c r="AD2370" s="221"/>
      <c r="AE2370" s="221"/>
      <c r="AF2370" s="221"/>
      <c r="AG2370" s="221"/>
      <c r="AH2370" s="221"/>
      <c r="AI2370" s="221"/>
      <c r="AN2370" s="221"/>
      <c r="AP2370" s="218"/>
    </row>
    <row r="2371" spans="1:42">
      <c r="A2371" s="221"/>
      <c r="B2371" s="221"/>
      <c r="C2371" s="221"/>
      <c r="D2371" s="221"/>
      <c r="E2371" s="221"/>
      <c r="F2371" s="221"/>
      <c r="G2371" s="221"/>
      <c r="H2371" s="221"/>
      <c r="I2371" s="221"/>
      <c r="J2371" s="221"/>
      <c r="K2371" s="221"/>
      <c r="L2371" s="221"/>
      <c r="M2371" s="221"/>
      <c r="N2371" s="243"/>
      <c r="O2371" s="221"/>
      <c r="P2371" s="221"/>
      <c r="Q2371" s="221"/>
      <c r="R2371" s="221"/>
      <c r="S2371" s="221"/>
      <c r="T2371" s="221"/>
      <c r="U2371" s="221"/>
      <c r="V2371" s="221"/>
      <c r="W2371" s="221"/>
      <c r="X2371" s="221"/>
      <c r="Y2371" s="221"/>
      <c r="Z2371" s="221"/>
      <c r="AA2371" s="221"/>
      <c r="AB2371" s="237"/>
      <c r="AC2371" s="221"/>
      <c r="AD2371" s="221"/>
      <c r="AE2371" s="221"/>
      <c r="AF2371" s="221"/>
      <c r="AG2371" s="221"/>
      <c r="AH2371" s="221"/>
      <c r="AI2371" s="221"/>
      <c r="AN2371" s="221"/>
      <c r="AP2371" s="218"/>
    </row>
    <row r="2372" spans="1:42">
      <c r="A2372" s="221"/>
      <c r="B2372" s="221"/>
      <c r="C2372" s="221"/>
      <c r="D2372" s="221"/>
      <c r="E2372" s="221"/>
      <c r="F2372" s="221"/>
      <c r="G2372" s="221"/>
      <c r="H2372" s="221"/>
      <c r="I2372" s="221"/>
      <c r="J2372" s="221"/>
      <c r="K2372" s="221"/>
      <c r="L2372" s="221"/>
      <c r="M2372" s="221"/>
      <c r="N2372" s="243"/>
      <c r="O2372" s="221"/>
      <c r="P2372" s="221"/>
      <c r="Q2372" s="221"/>
      <c r="R2372" s="221"/>
      <c r="S2372" s="221"/>
      <c r="T2372" s="221"/>
      <c r="U2372" s="221"/>
      <c r="V2372" s="221"/>
      <c r="W2372" s="221"/>
      <c r="X2372" s="221"/>
      <c r="Y2372" s="221"/>
      <c r="Z2372" s="221"/>
      <c r="AA2372" s="221"/>
      <c r="AB2372" s="237"/>
      <c r="AC2372" s="221"/>
      <c r="AD2372" s="221"/>
      <c r="AE2372" s="221"/>
      <c r="AF2372" s="221"/>
      <c r="AG2372" s="221"/>
      <c r="AH2372" s="221"/>
      <c r="AI2372" s="221"/>
      <c r="AN2372" s="221"/>
      <c r="AP2372" s="218"/>
    </row>
    <row r="2373" spans="1:42">
      <c r="A2373" s="221"/>
      <c r="B2373" s="221"/>
      <c r="C2373" s="221"/>
      <c r="D2373" s="221"/>
      <c r="E2373" s="221"/>
      <c r="F2373" s="221"/>
      <c r="G2373" s="221"/>
      <c r="H2373" s="221"/>
      <c r="I2373" s="221"/>
      <c r="J2373" s="221"/>
      <c r="K2373" s="221"/>
      <c r="L2373" s="221"/>
      <c r="M2373" s="221"/>
      <c r="N2373" s="243"/>
      <c r="O2373" s="221"/>
      <c r="P2373" s="221"/>
      <c r="Q2373" s="221"/>
      <c r="R2373" s="221"/>
      <c r="S2373" s="221"/>
      <c r="T2373" s="221"/>
      <c r="U2373" s="221"/>
      <c r="V2373" s="221"/>
      <c r="W2373" s="221"/>
      <c r="X2373" s="221"/>
      <c r="Y2373" s="221"/>
      <c r="Z2373" s="221"/>
      <c r="AA2373" s="221"/>
      <c r="AB2373" s="237"/>
      <c r="AC2373" s="221"/>
      <c r="AD2373" s="221"/>
      <c r="AE2373" s="221"/>
      <c r="AF2373" s="221"/>
      <c r="AG2373" s="221"/>
      <c r="AH2373" s="221"/>
      <c r="AI2373" s="221"/>
      <c r="AN2373" s="221"/>
      <c r="AP2373" s="218"/>
    </row>
    <row r="2374" spans="1:42">
      <c r="A2374" s="221"/>
      <c r="B2374" s="221"/>
      <c r="C2374" s="221"/>
      <c r="D2374" s="221"/>
      <c r="E2374" s="221"/>
      <c r="F2374" s="221"/>
      <c r="G2374" s="221"/>
      <c r="H2374" s="221"/>
      <c r="I2374" s="221"/>
      <c r="J2374" s="221"/>
      <c r="K2374" s="221"/>
      <c r="L2374" s="221"/>
      <c r="M2374" s="221"/>
      <c r="N2374" s="243"/>
      <c r="O2374" s="221"/>
      <c r="P2374" s="221"/>
      <c r="Q2374" s="221"/>
      <c r="R2374" s="221"/>
      <c r="S2374" s="221"/>
      <c r="T2374" s="221"/>
      <c r="U2374" s="221"/>
      <c r="V2374" s="221"/>
      <c r="W2374" s="221"/>
      <c r="X2374" s="221"/>
      <c r="Y2374" s="221"/>
      <c r="Z2374" s="221"/>
      <c r="AA2374" s="221"/>
      <c r="AB2374" s="237"/>
      <c r="AC2374" s="221"/>
      <c r="AD2374" s="221"/>
      <c r="AE2374" s="221"/>
      <c r="AF2374" s="221"/>
      <c r="AG2374" s="221"/>
      <c r="AH2374" s="221"/>
      <c r="AI2374" s="221"/>
      <c r="AN2374" s="221"/>
      <c r="AP2374" s="218"/>
    </row>
    <row r="2375" spans="1:42">
      <c r="A2375" s="221"/>
      <c r="B2375" s="221"/>
      <c r="C2375" s="221"/>
      <c r="D2375" s="221"/>
      <c r="E2375" s="221"/>
      <c r="F2375" s="221"/>
      <c r="G2375" s="221"/>
      <c r="H2375" s="221"/>
      <c r="I2375" s="221"/>
      <c r="J2375" s="221"/>
      <c r="K2375" s="221"/>
      <c r="L2375" s="221"/>
      <c r="M2375" s="221"/>
      <c r="N2375" s="243"/>
      <c r="O2375" s="221"/>
      <c r="P2375" s="221"/>
      <c r="Q2375" s="221"/>
      <c r="R2375" s="221"/>
      <c r="S2375" s="221"/>
      <c r="T2375" s="221"/>
      <c r="U2375" s="221"/>
      <c r="V2375" s="221"/>
      <c r="W2375" s="221"/>
      <c r="X2375" s="221"/>
      <c r="Y2375" s="221"/>
      <c r="Z2375" s="221"/>
      <c r="AA2375" s="221"/>
      <c r="AB2375" s="237"/>
      <c r="AC2375" s="221"/>
      <c r="AD2375" s="221"/>
      <c r="AE2375" s="221"/>
      <c r="AF2375" s="221"/>
      <c r="AG2375" s="221"/>
      <c r="AH2375" s="221"/>
      <c r="AI2375" s="221"/>
      <c r="AN2375" s="221"/>
      <c r="AP2375" s="218"/>
    </row>
    <row r="2376" spans="1:42">
      <c r="A2376" s="221"/>
      <c r="B2376" s="221"/>
      <c r="C2376" s="221"/>
      <c r="D2376" s="221"/>
      <c r="E2376" s="221"/>
      <c r="F2376" s="221"/>
      <c r="G2376" s="221"/>
      <c r="H2376" s="221"/>
      <c r="I2376" s="221"/>
      <c r="J2376" s="221"/>
      <c r="K2376" s="221"/>
      <c r="L2376" s="221"/>
      <c r="M2376" s="221"/>
      <c r="N2376" s="243"/>
      <c r="O2376" s="221"/>
      <c r="P2376" s="221"/>
      <c r="Q2376" s="221"/>
      <c r="R2376" s="221"/>
      <c r="S2376" s="221"/>
      <c r="T2376" s="221"/>
      <c r="U2376" s="221"/>
      <c r="V2376" s="221"/>
      <c r="W2376" s="221"/>
      <c r="X2376" s="221"/>
      <c r="Y2376" s="221"/>
      <c r="Z2376" s="221"/>
      <c r="AA2376" s="221"/>
      <c r="AB2376" s="237"/>
      <c r="AC2376" s="221"/>
      <c r="AD2376" s="221"/>
      <c r="AE2376" s="221"/>
      <c r="AF2376" s="221"/>
      <c r="AG2376" s="221"/>
      <c r="AH2376" s="221"/>
      <c r="AI2376" s="221"/>
      <c r="AN2376" s="221"/>
      <c r="AP2376" s="218"/>
    </row>
    <row r="2377" spans="1:42">
      <c r="A2377" s="221"/>
      <c r="B2377" s="221"/>
      <c r="C2377" s="221"/>
      <c r="D2377" s="221"/>
      <c r="E2377" s="221"/>
      <c r="F2377" s="221"/>
      <c r="G2377" s="221"/>
      <c r="H2377" s="221"/>
      <c r="I2377" s="221"/>
      <c r="J2377" s="221"/>
      <c r="K2377" s="221"/>
      <c r="L2377" s="221"/>
      <c r="M2377" s="221"/>
      <c r="N2377" s="243"/>
      <c r="O2377" s="221"/>
      <c r="P2377" s="221"/>
      <c r="Q2377" s="221"/>
      <c r="R2377" s="221"/>
      <c r="S2377" s="221"/>
      <c r="T2377" s="221"/>
      <c r="U2377" s="221"/>
      <c r="V2377" s="221"/>
      <c r="W2377" s="221"/>
      <c r="X2377" s="221"/>
      <c r="Y2377" s="221"/>
      <c r="Z2377" s="221"/>
      <c r="AA2377" s="221"/>
      <c r="AB2377" s="237"/>
      <c r="AC2377" s="221"/>
      <c r="AD2377" s="221"/>
      <c r="AE2377" s="221"/>
      <c r="AF2377" s="221"/>
      <c r="AG2377" s="221"/>
      <c r="AH2377" s="221"/>
      <c r="AI2377" s="221"/>
      <c r="AN2377" s="221"/>
      <c r="AP2377" s="218"/>
    </row>
    <row r="2378" spans="1:42">
      <c r="A2378" s="221"/>
      <c r="B2378" s="221"/>
      <c r="C2378" s="221"/>
      <c r="D2378" s="221"/>
      <c r="E2378" s="221"/>
      <c r="F2378" s="221"/>
      <c r="G2378" s="221"/>
      <c r="H2378" s="221"/>
      <c r="I2378" s="221"/>
      <c r="J2378" s="221"/>
      <c r="K2378" s="221"/>
      <c r="L2378" s="221"/>
      <c r="M2378" s="221"/>
      <c r="N2378" s="243"/>
      <c r="O2378" s="221"/>
      <c r="P2378" s="221"/>
      <c r="Q2378" s="221"/>
      <c r="R2378" s="221"/>
      <c r="S2378" s="221"/>
      <c r="T2378" s="221"/>
      <c r="U2378" s="221"/>
      <c r="V2378" s="221"/>
      <c r="W2378" s="221"/>
      <c r="X2378" s="221"/>
      <c r="Y2378" s="221"/>
      <c r="Z2378" s="221"/>
      <c r="AA2378" s="221"/>
      <c r="AB2378" s="237"/>
      <c r="AC2378" s="221"/>
      <c r="AD2378" s="221"/>
      <c r="AE2378" s="221"/>
      <c r="AF2378" s="221"/>
      <c r="AG2378" s="221"/>
      <c r="AH2378" s="221"/>
      <c r="AI2378" s="221"/>
      <c r="AN2378" s="221"/>
      <c r="AP2378" s="218"/>
    </row>
    <row r="2379" spans="1:42">
      <c r="A2379" s="221"/>
      <c r="B2379" s="221"/>
      <c r="C2379" s="221"/>
      <c r="D2379" s="221"/>
      <c r="E2379" s="221"/>
      <c r="F2379" s="221"/>
      <c r="G2379" s="221"/>
      <c r="H2379" s="221"/>
      <c r="I2379" s="221"/>
      <c r="J2379" s="221"/>
      <c r="K2379" s="221"/>
      <c r="L2379" s="221"/>
      <c r="M2379" s="221"/>
      <c r="N2379" s="243"/>
      <c r="O2379" s="221"/>
      <c r="P2379" s="221"/>
      <c r="Q2379" s="221"/>
      <c r="R2379" s="221"/>
      <c r="S2379" s="221"/>
      <c r="T2379" s="221"/>
      <c r="U2379" s="221"/>
      <c r="V2379" s="221"/>
      <c r="W2379" s="221"/>
      <c r="X2379" s="221"/>
      <c r="Y2379" s="221"/>
      <c r="Z2379" s="221"/>
      <c r="AA2379" s="221"/>
      <c r="AB2379" s="237"/>
      <c r="AC2379" s="221"/>
      <c r="AD2379" s="221"/>
      <c r="AE2379" s="221"/>
      <c r="AF2379" s="221"/>
      <c r="AG2379" s="221"/>
      <c r="AH2379" s="221"/>
      <c r="AI2379" s="221"/>
      <c r="AN2379" s="221"/>
      <c r="AP2379" s="218"/>
    </row>
    <row r="2380" spans="1:42">
      <c r="A2380" s="221"/>
      <c r="B2380" s="221"/>
      <c r="C2380" s="221"/>
      <c r="D2380" s="221"/>
      <c r="E2380" s="221"/>
      <c r="F2380" s="221"/>
      <c r="G2380" s="221"/>
      <c r="H2380" s="221"/>
      <c r="I2380" s="221"/>
      <c r="J2380" s="221"/>
      <c r="K2380" s="221"/>
      <c r="L2380" s="221"/>
      <c r="M2380" s="221"/>
      <c r="N2380" s="243"/>
      <c r="O2380" s="221"/>
      <c r="P2380" s="221"/>
      <c r="Q2380" s="221"/>
      <c r="R2380" s="221"/>
      <c r="S2380" s="221"/>
      <c r="T2380" s="221"/>
      <c r="U2380" s="221"/>
      <c r="V2380" s="221"/>
      <c r="W2380" s="221"/>
      <c r="X2380" s="221"/>
      <c r="Y2380" s="221"/>
      <c r="Z2380" s="221"/>
      <c r="AA2380" s="221"/>
      <c r="AB2380" s="237"/>
      <c r="AC2380" s="221"/>
      <c r="AD2380" s="221"/>
      <c r="AE2380" s="221"/>
      <c r="AF2380" s="221"/>
      <c r="AG2380" s="221"/>
      <c r="AH2380" s="221"/>
      <c r="AI2380" s="221"/>
      <c r="AN2380" s="221"/>
      <c r="AP2380" s="218"/>
    </row>
    <row r="2381" spans="1:42">
      <c r="A2381" s="221"/>
      <c r="B2381" s="221"/>
      <c r="C2381" s="221"/>
      <c r="D2381" s="221"/>
      <c r="E2381" s="221"/>
      <c r="F2381" s="221"/>
      <c r="G2381" s="221"/>
      <c r="H2381" s="221"/>
      <c r="I2381" s="221"/>
      <c r="J2381" s="221"/>
      <c r="K2381" s="221"/>
      <c r="L2381" s="221"/>
      <c r="M2381" s="221"/>
      <c r="N2381" s="243"/>
      <c r="O2381" s="221"/>
      <c r="P2381" s="221"/>
      <c r="Q2381" s="221"/>
      <c r="R2381" s="221"/>
      <c r="S2381" s="221"/>
      <c r="T2381" s="221"/>
      <c r="U2381" s="221"/>
      <c r="V2381" s="221"/>
      <c r="W2381" s="221"/>
      <c r="X2381" s="221"/>
      <c r="Y2381" s="221"/>
      <c r="Z2381" s="221"/>
      <c r="AA2381" s="221"/>
      <c r="AB2381" s="237"/>
      <c r="AC2381" s="221"/>
      <c r="AD2381" s="221"/>
      <c r="AE2381" s="221"/>
      <c r="AF2381" s="221"/>
      <c r="AG2381" s="221"/>
      <c r="AH2381" s="221"/>
      <c r="AI2381" s="221"/>
      <c r="AN2381" s="221"/>
      <c r="AP2381" s="218"/>
    </row>
    <row r="2382" spans="1:42">
      <c r="A2382" s="221"/>
      <c r="B2382" s="221"/>
      <c r="C2382" s="221"/>
      <c r="D2382" s="221"/>
      <c r="E2382" s="221"/>
      <c r="F2382" s="221"/>
      <c r="G2382" s="221"/>
      <c r="H2382" s="221"/>
      <c r="I2382" s="221"/>
      <c r="J2382" s="221"/>
      <c r="K2382" s="221"/>
      <c r="L2382" s="221"/>
      <c r="M2382" s="221"/>
      <c r="N2382" s="243"/>
      <c r="O2382" s="221"/>
      <c r="P2382" s="221"/>
      <c r="Q2382" s="221"/>
      <c r="R2382" s="221"/>
      <c r="S2382" s="221"/>
      <c r="T2382" s="221"/>
      <c r="U2382" s="221"/>
      <c r="V2382" s="221"/>
      <c r="W2382" s="221"/>
      <c r="X2382" s="221"/>
      <c r="Y2382" s="221"/>
      <c r="Z2382" s="221"/>
      <c r="AA2382" s="221"/>
      <c r="AB2382" s="237"/>
      <c r="AC2382" s="221"/>
      <c r="AD2382" s="221"/>
      <c r="AE2382" s="221"/>
      <c r="AF2382" s="221"/>
      <c r="AG2382" s="221"/>
      <c r="AH2382" s="221"/>
      <c r="AI2382" s="221"/>
      <c r="AN2382" s="221"/>
      <c r="AP2382" s="218"/>
    </row>
    <row r="2383" spans="1:42">
      <c r="A2383" s="221"/>
      <c r="B2383" s="221"/>
      <c r="C2383" s="221"/>
      <c r="D2383" s="221"/>
      <c r="E2383" s="221"/>
      <c r="F2383" s="221"/>
      <c r="G2383" s="221"/>
      <c r="H2383" s="221"/>
      <c r="I2383" s="221"/>
      <c r="J2383" s="221"/>
      <c r="K2383" s="221"/>
      <c r="L2383" s="221"/>
      <c r="M2383" s="221"/>
      <c r="N2383" s="243"/>
      <c r="O2383" s="221"/>
      <c r="P2383" s="221"/>
      <c r="Q2383" s="221"/>
      <c r="R2383" s="221"/>
      <c r="S2383" s="221"/>
      <c r="T2383" s="221"/>
      <c r="U2383" s="221"/>
      <c r="V2383" s="221"/>
      <c r="W2383" s="221"/>
      <c r="X2383" s="221"/>
      <c r="Y2383" s="221"/>
      <c r="Z2383" s="221"/>
      <c r="AA2383" s="221"/>
      <c r="AB2383" s="237"/>
      <c r="AC2383" s="221"/>
      <c r="AD2383" s="221"/>
      <c r="AE2383" s="221"/>
      <c r="AF2383" s="221"/>
      <c r="AG2383" s="221"/>
      <c r="AH2383" s="221"/>
      <c r="AI2383" s="221"/>
      <c r="AN2383" s="221"/>
      <c r="AP2383" s="218"/>
    </row>
    <row r="2384" spans="1:42">
      <c r="A2384" s="221"/>
      <c r="B2384" s="221"/>
      <c r="C2384" s="221"/>
      <c r="D2384" s="221"/>
      <c r="E2384" s="221"/>
      <c r="F2384" s="221"/>
      <c r="G2384" s="221"/>
      <c r="H2384" s="221"/>
      <c r="I2384" s="221"/>
      <c r="J2384" s="221"/>
      <c r="K2384" s="221"/>
      <c r="L2384" s="221"/>
      <c r="M2384" s="221"/>
      <c r="N2384" s="243"/>
      <c r="O2384" s="221"/>
      <c r="P2384" s="221"/>
      <c r="Q2384" s="221"/>
      <c r="R2384" s="221"/>
      <c r="S2384" s="221"/>
      <c r="T2384" s="221"/>
      <c r="U2384" s="221"/>
      <c r="V2384" s="221"/>
      <c r="W2384" s="221"/>
      <c r="X2384" s="221"/>
      <c r="Y2384" s="221"/>
      <c r="Z2384" s="221"/>
      <c r="AA2384" s="221"/>
      <c r="AB2384" s="237"/>
      <c r="AC2384" s="221"/>
      <c r="AD2384" s="221"/>
      <c r="AE2384" s="221"/>
      <c r="AF2384" s="221"/>
      <c r="AG2384" s="221"/>
      <c r="AH2384" s="221"/>
      <c r="AI2384" s="221"/>
      <c r="AN2384" s="221"/>
      <c r="AP2384" s="218"/>
    </row>
    <row r="2385" spans="1:42">
      <c r="A2385" s="221"/>
      <c r="B2385" s="221"/>
      <c r="C2385" s="221"/>
      <c r="D2385" s="221"/>
      <c r="E2385" s="221"/>
      <c r="F2385" s="221"/>
      <c r="G2385" s="221"/>
      <c r="H2385" s="221"/>
      <c r="I2385" s="221"/>
      <c r="J2385" s="221"/>
      <c r="K2385" s="221"/>
      <c r="L2385" s="221"/>
      <c r="M2385" s="221"/>
      <c r="N2385" s="243"/>
      <c r="O2385" s="221"/>
      <c r="P2385" s="221"/>
      <c r="Q2385" s="221"/>
      <c r="R2385" s="221"/>
      <c r="S2385" s="221"/>
      <c r="T2385" s="221"/>
      <c r="U2385" s="221"/>
      <c r="V2385" s="221"/>
      <c r="W2385" s="221"/>
      <c r="X2385" s="221"/>
      <c r="Y2385" s="221"/>
      <c r="Z2385" s="221"/>
      <c r="AA2385" s="221"/>
      <c r="AB2385" s="237"/>
      <c r="AC2385" s="221"/>
      <c r="AD2385" s="221"/>
      <c r="AE2385" s="221"/>
      <c r="AF2385" s="221"/>
      <c r="AG2385" s="221"/>
      <c r="AH2385" s="221"/>
      <c r="AI2385" s="221"/>
      <c r="AN2385" s="221"/>
      <c r="AP2385" s="218"/>
    </row>
    <row r="2386" spans="1:42">
      <c r="A2386" s="221"/>
      <c r="B2386" s="221"/>
      <c r="C2386" s="221"/>
      <c r="D2386" s="221"/>
      <c r="E2386" s="221"/>
      <c r="F2386" s="221"/>
      <c r="G2386" s="221"/>
      <c r="H2386" s="221"/>
      <c r="I2386" s="221"/>
      <c r="J2386" s="221"/>
      <c r="K2386" s="221"/>
      <c r="L2386" s="221"/>
      <c r="M2386" s="221"/>
      <c r="N2386" s="243"/>
      <c r="O2386" s="221"/>
      <c r="P2386" s="221"/>
      <c r="Q2386" s="221"/>
      <c r="R2386" s="221"/>
      <c r="S2386" s="221"/>
      <c r="T2386" s="221"/>
      <c r="U2386" s="221"/>
      <c r="V2386" s="221"/>
      <c r="W2386" s="221"/>
      <c r="X2386" s="221"/>
      <c r="Y2386" s="221"/>
      <c r="Z2386" s="221"/>
      <c r="AA2386" s="221"/>
      <c r="AB2386" s="237"/>
      <c r="AC2386" s="221"/>
      <c r="AD2386" s="221"/>
      <c r="AE2386" s="221"/>
      <c r="AF2386" s="221"/>
      <c r="AG2386" s="221"/>
      <c r="AH2386" s="221"/>
      <c r="AI2386" s="221"/>
      <c r="AN2386" s="221"/>
      <c r="AP2386" s="218"/>
    </row>
    <row r="2387" spans="1:42">
      <c r="A2387" s="221"/>
      <c r="B2387" s="221"/>
      <c r="C2387" s="221"/>
      <c r="D2387" s="221"/>
      <c r="E2387" s="221"/>
      <c r="F2387" s="221"/>
      <c r="G2387" s="221"/>
      <c r="H2387" s="221"/>
      <c r="I2387" s="221"/>
      <c r="J2387" s="221"/>
      <c r="K2387" s="221"/>
      <c r="L2387" s="221"/>
      <c r="M2387" s="221"/>
      <c r="N2387" s="243"/>
      <c r="O2387" s="221"/>
      <c r="P2387" s="221"/>
      <c r="Q2387" s="221"/>
      <c r="R2387" s="221"/>
      <c r="S2387" s="221"/>
      <c r="T2387" s="221"/>
      <c r="U2387" s="221"/>
      <c r="V2387" s="221"/>
      <c r="W2387" s="221"/>
      <c r="X2387" s="221"/>
      <c r="Y2387" s="221"/>
      <c r="Z2387" s="221"/>
      <c r="AA2387" s="221"/>
      <c r="AB2387" s="237"/>
      <c r="AC2387" s="221"/>
      <c r="AD2387" s="221"/>
      <c r="AE2387" s="221"/>
      <c r="AF2387" s="221"/>
      <c r="AG2387" s="221"/>
      <c r="AH2387" s="221"/>
      <c r="AI2387" s="221"/>
      <c r="AN2387" s="221"/>
      <c r="AP2387" s="218"/>
    </row>
    <row r="2388" spans="1:42">
      <c r="A2388" s="221"/>
      <c r="B2388" s="221"/>
      <c r="C2388" s="221"/>
      <c r="D2388" s="221"/>
      <c r="E2388" s="221"/>
      <c r="F2388" s="221"/>
      <c r="G2388" s="221"/>
      <c r="H2388" s="221"/>
      <c r="I2388" s="221"/>
      <c r="J2388" s="221"/>
      <c r="K2388" s="221"/>
      <c r="L2388" s="221"/>
      <c r="M2388" s="221"/>
      <c r="N2388" s="243"/>
      <c r="O2388" s="221"/>
      <c r="P2388" s="221"/>
      <c r="Q2388" s="221"/>
      <c r="R2388" s="221"/>
      <c r="S2388" s="221"/>
      <c r="T2388" s="221"/>
      <c r="U2388" s="221"/>
      <c r="V2388" s="221"/>
      <c r="W2388" s="221"/>
      <c r="X2388" s="221"/>
      <c r="Y2388" s="221"/>
      <c r="Z2388" s="221"/>
      <c r="AA2388" s="221"/>
      <c r="AB2388" s="237"/>
      <c r="AC2388" s="221"/>
      <c r="AD2388" s="221"/>
      <c r="AE2388" s="221"/>
      <c r="AF2388" s="221"/>
      <c r="AG2388" s="221"/>
      <c r="AH2388" s="221"/>
      <c r="AI2388" s="221"/>
      <c r="AN2388" s="221"/>
      <c r="AP2388" s="218"/>
    </row>
    <row r="2389" spans="1:42">
      <c r="A2389" s="221"/>
      <c r="B2389" s="221"/>
      <c r="C2389" s="221"/>
      <c r="D2389" s="221"/>
      <c r="E2389" s="221"/>
      <c r="F2389" s="221"/>
      <c r="G2389" s="221"/>
      <c r="H2389" s="221"/>
      <c r="I2389" s="221"/>
      <c r="J2389" s="221"/>
      <c r="K2389" s="221"/>
      <c r="L2389" s="221"/>
      <c r="M2389" s="221"/>
      <c r="N2389" s="243"/>
      <c r="O2389" s="221"/>
      <c r="P2389" s="221"/>
      <c r="Q2389" s="221"/>
      <c r="R2389" s="221"/>
      <c r="S2389" s="221"/>
      <c r="T2389" s="221"/>
      <c r="U2389" s="221"/>
      <c r="V2389" s="221"/>
      <c r="W2389" s="221"/>
      <c r="X2389" s="221"/>
      <c r="Y2389" s="221"/>
      <c r="Z2389" s="221"/>
      <c r="AA2389" s="221"/>
      <c r="AB2389" s="237"/>
      <c r="AC2389" s="221"/>
      <c r="AD2389" s="221"/>
      <c r="AE2389" s="221"/>
      <c r="AF2389" s="221"/>
      <c r="AG2389" s="221"/>
      <c r="AH2389" s="221"/>
      <c r="AI2389" s="221"/>
      <c r="AN2389" s="221"/>
      <c r="AP2389" s="218"/>
    </row>
    <row r="2390" spans="1:42">
      <c r="A2390" s="221"/>
      <c r="B2390" s="221"/>
      <c r="C2390" s="221"/>
      <c r="D2390" s="221"/>
      <c r="E2390" s="221"/>
      <c r="F2390" s="221"/>
      <c r="G2390" s="221"/>
      <c r="H2390" s="221"/>
      <c r="I2390" s="221"/>
      <c r="J2390" s="221"/>
      <c r="K2390" s="221"/>
      <c r="L2390" s="221"/>
      <c r="M2390" s="221"/>
      <c r="N2390" s="243"/>
      <c r="O2390" s="221"/>
      <c r="P2390" s="221"/>
      <c r="Q2390" s="221"/>
      <c r="R2390" s="221"/>
      <c r="S2390" s="221"/>
      <c r="T2390" s="221"/>
      <c r="U2390" s="221"/>
      <c r="V2390" s="221"/>
      <c r="W2390" s="221"/>
      <c r="X2390" s="221"/>
      <c r="Y2390" s="221"/>
      <c r="Z2390" s="221"/>
      <c r="AA2390" s="221"/>
      <c r="AB2390" s="237"/>
      <c r="AC2390" s="221"/>
      <c r="AD2390" s="221"/>
      <c r="AE2390" s="221"/>
      <c r="AF2390" s="221"/>
      <c r="AG2390" s="221"/>
      <c r="AH2390" s="221"/>
      <c r="AI2390" s="221"/>
      <c r="AN2390" s="221"/>
      <c r="AP2390" s="218"/>
    </row>
    <row r="2391" spans="1:42">
      <c r="A2391" s="221"/>
      <c r="B2391" s="221"/>
      <c r="C2391" s="221"/>
      <c r="D2391" s="221"/>
      <c r="E2391" s="221"/>
      <c r="F2391" s="221"/>
      <c r="G2391" s="221"/>
      <c r="H2391" s="221"/>
      <c r="I2391" s="221"/>
      <c r="J2391" s="221"/>
      <c r="K2391" s="221"/>
      <c r="L2391" s="221"/>
      <c r="M2391" s="221"/>
      <c r="N2391" s="243"/>
      <c r="O2391" s="221"/>
      <c r="P2391" s="221"/>
      <c r="Q2391" s="221"/>
      <c r="R2391" s="221"/>
      <c r="S2391" s="221"/>
      <c r="T2391" s="221"/>
      <c r="U2391" s="221"/>
      <c r="V2391" s="221"/>
      <c r="W2391" s="221"/>
      <c r="X2391" s="221"/>
      <c r="Y2391" s="221"/>
      <c r="Z2391" s="221"/>
      <c r="AA2391" s="221"/>
      <c r="AB2391" s="237"/>
      <c r="AC2391" s="221"/>
      <c r="AD2391" s="221"/>
      <c r="AE2391" s="221"/>
      <c r="AF2391" s="221"/>
      <c r="AG2391" s="221"/>
      <c r="AH2391" s="221"/>
      <c r="AI2391" s="221"/>
      <c r="AN2391" s="221"/>
      <c r="AP2391" s="218"/>
    </row>
    <row r="2392" spans="1:42">
      <c r="A2392" s="221"/>
      <c r="B2392" s="221"/>
      <c r="C2392" s="221"/>
      <c r="D2392" s="221"/>
      <c r="E2392" s="221"/>
      <c r="F2392" s="221"/>
      <c r="G2392" s="221"/>
      <c r="H2392" s="221"/>
      <c r="I2392" s="221"/>
      <c r="J2392" s="221"/>
      <c r="K2392" s="221"/>
      <c r="L2392" s="221"/>
      <c r="M2392" s="221"/>
      <c r="N2392" s="243"/>
      <c r="O2392" s="221"/>
      <c r="P2392" s="221"/>
      <c r="Q2392" s="221"/>
      <c r="R2392" s="221"/>
      <c r="S2392" s="221"/>
      <c r="T2392" s="221"/>
      <c r="U2392" s="221"/>
      <c r="V2392" s="221"/>
      <c r="W2392" s="221"/>
      <c r="X2392" s="221"/>
      <c r="Y2392" s="221"/>
      <c r="Z2392" s="221"/>
      <c r="AA2392" s="221"/>
      <c r="AB2392" s="237"/>
      <c r="AC2392" s="221"/>
      <c r="AD2392" s="221"/>
      <c r="AE2392" s="221"/>
      <c r="AF2392" s="221"/>
      <c r="AG2392" s="221"/>
      <c r="AH2392" s="221"/>
      <c r="AI2392" s="221"/>
      <c r="AN2392" s="221"/>
      <c r="AP2392" s="218"/>
    </row>
    <row r="2393" spans="1:42">
      <c r="A2393" s="221"/>
      <c r="B2393" s="221"/>
      <c r="C2393" s="221"/>
      <c r="D2393" s="221"/>
      <c r="E2393" s="221"/>
      <c r="F2393" s="221"/>
      <c r="G2393" s="221"/>
      <c r="H2393" s="221"/>
      <c r="I2393" s="221"/>
      <c r="J2393" s="221"/>
      <c r="K2393" s="221"/>
      <c r="L2393" s="221"/>
      <c r="M2393" s="221"/>
      <c r="N2393" s="243"/>
      <c r="O2393" s="221"/>
      <c r="P2393" s="221"/>
      <c r="Q2393" s="221"/>
      <c r="R2393" s="221"/>
      <c r="S2393" s="221"/>
      <c r="T2393" s="221"/>
      <c r="U2393" s="221"/>
      <c r="V2393" s="221"/>
      <c r="W2393" s="221"/>
      <c r="X2393" s="221"/>
      <c r="Y2393" s="221"/>
      <c r="Z2393" s="221"/>
      <c r="AA2393" s="221"/>
      <c r="AB2393" s="237"/>
      <c r="AC2393" s="221"/>
      <c r="AD2393" s="221"/>
      <c r="AE2393" s="221"/>
      <c r="AF2393" s="221"/>
      <c r="AG2393" s="221"/>
      <c r="AH2393" s="221"/>
      <c r="AI2393" s="221"/>
      <c r="AN2393" s="221"/>
      <c r="AP2393" s="218"/>
    </row>
    <row r="2394" spans="1:42">
      <c r="A2394" s="221"/>
      <c r="B2394" s="221"/>
      <c r="C2394" s="221"/>
      <c r="D2394" s="221"/>
      <c r="E2394" s="221"/>
      <c r="F2394" s="221"/>
      <c r="G2394" s="221"/>
      <c r="H2394" s="221"/>
      <c r="I2394" s="221"/>
      <c r="J2394" s="221"/>
      <c r="K2394" s="221"/>
      <c r="L2394" s="221"/>
      <c r="M2394" s="221"/>
      <c r="N2394" s="243"/>
      <c r="O2394" s="221"/>
      <c r="P2394" s="221"/>
      <c r="Q2394" s="221"/>
      <c r="R2394" s="221"/>
      <c r="S2394" s="221"/>
      <c r="T2394" s="221"/>
      <c r="U2394" s="221"/>
      <c r="V2394" s="221"/>
      <c r="W2394" s="221"/>
      <c r="X2394" s="221"/>
      <c r="Y2394" s="221"/>
      <c r="Z2394" s="221"/>
      <c r="AA2394" s="221"/>
      <c r="AB2394" s="237"/>
      <c r="AC2394" s="221"/>
      <c r="AD2394" s="221"/>
      <c r="AE2394" s="221"/>
      <c r="AF2394" s="221"/>
      <c r="AG2394" s="221"/>
      <c r="AH2394" s="221"/>
      <c r="AI2394" s="221"/>
      <c r="AN2394" s="221"/>
      <c r="AP2394" s="218"/>
    </row>
    <row r="2395" spans="1:42">
      <c r="A2395" s="221"/>
      <c r="B2395" s="221"/>
      <c r="C2395" s="221"/>
      <c r="D2395" s="221"/>
      <c r="E2395" s="221"/>
      <c r="F2395" s="221"/>
      <c r="G2395" s="221"/>
      <c r="H2395" s="221"/>
      <c r="I2395" s="221"/>
      <c r="J2395" s="221"/>
      <c r="K2395" s="221"/>
      <c r="L2395" s="221"/>
      <c r="M2395" s="221"/>
      <c r="N2395" s="243"/>
      <c r="O2395" s="221"/>
      <c r="P2395" s="221"/>
      <c r="Q2395" s="221"/>
      <c r="R2395" s="221"/>
      <c r="S2395" s="221"/>
      <c r="T2395" s="221"/>
      <c r="U2395" s="221"/>
      <c r="V2395" s="221"/>
      <c r="W2395" s="221"/>
      <c r="X2395" s="221"/>
      <c r="Y2395" s="221"/>
      <c r="Z2395" s="221"/>
      <c r="AA2395" s="221"/>
      <c r="AB2395" s="237"/>
      <c r="AC2395" s="221"/>
      <c r="AD2395" s="221"/>
      <c r="AE2395" s="221"/>
      <c r="AF2395" s="221"/>
      <c r="AG2395" s="221"/>
      <c r="AH2395" s="221"/>
      <c r="AI2395" s="221"/>
      <c r="AN2395" s="221"/>
      <c r="AP2395" s="218"/>
    </row>
    <row r="2396" spans="1:42">
      <c r="A2396" s="221"/>
      <c r="B2396" s="221"/>
      <c r="C2396" s="221"/>
      <c r="D2396" s="221"/>
      <c r="E2396" s="221"/>
      <c r="F2396" s="221"/>
      <c r="G2396" s="221"/>
      <c r="H2396" s="221"/>
      <c r="I2396" s="221"/>
      <c r="J2396" s="221"/>
      <c r="K2396" s="221"/>
      <c r="L2396" s="221"/>
      <c r="M2396" s="221"/>
      <c r="N2396" s="243"/>
      <c r="O2396" s="221"/>
      <c r="P2396" s="221"/>
      <c r="Q2396" s="221"/>
      <c r="R2396" s="221"/>
      <c r="S2396" s="221"/>
      <c r="T2396" s="221"/>
      <c r="U2396" s="221"/>
      <c r="V2396" s="221"/>
      <c r="W2396" s="221"/>
      <c r="X2396" s="221"/>
      <c r="Y2396" s="221"/>
      <c r="Z2396" s="221"/>
      <c r="AA2396" s="221"/>
      <c r="AB2396" s="237"/>
      <c r="AC2396" s="221"/>
      <c r="AD2396" s="221"/>
      <c r="AE2396" s="221"/>
      <c r="AF2396" s="221"/>
      <c r="AG2396" s="221"/>
      <c r="AH2396" s="221"/>
      <c r="AI2396" s="221"/>
      <c r="AN2396" s="221"/>
      <c r="AP2396" s="218"/>
    </row>
    <row r="2397" spans="1:42">
      <c r="A2397" s="221"/>
      <c r="B2397" s="221"/>
      <c r="C2397" s="221"/>
      <c r="D2397" s="221"/>
      <c r="E2397" s="221"/>
      <c r="F2397" s="221"/>
      <c r="G2397" s="221"/>
      <c r="H2397" s="221"/>
      <c r="I2397" s="221"/>
      <c r="J2397" s="221"/>
      <c r="K2397" s="221"/>
      <c r="L2397" s="221"/>
      <c r="M2397" s="221"/>
      <c r="N2397" s="243"/>
      <c r="O2397" s="221"/>
      <c r="P2397" s="221"/>
      <c r="Q2397" s="221"/>
      <c r="R2397" s="221"/>
      <c r="S2397" s="221"/>
      <c r="T2397" s="221"/>
      <c r="U2397" s="221"/>
      <c r="V2397" s="221"/>
      <c r="W2397" s="221"/>
      <c r="X2397" s="221"/>
      <c r="Y2397" s="221"/>
      <c r="Z2397" s="221"/>
      <c r="AA2397" s="221"/>
      <c r="AB2397" s="237"/>
      <c r="AC2397" s="221"/>
      <c r="AD2397" s="221"/>
      <c r="AE2397" s="221"/>
      <c r="AF2397" s="221"/>
      <c r="AG2397" s="221"/>
      <c r="AH2397" s="221"/>
      <c r="AI2397" s="221"/>
      <c r="AN2397" s="221"/>
      <c r="AP2397" s="218"/>
    </row>
    <row r="2398" spans="1:42">
      <c r="A2398" s="221"/>
      <c r="B2398" s="221"/>
      <c r="C2398" s="221"/>
      <c r="D2398" s="221"/>
      <c r="E2398" s="221"/>
      <c r="F2398" s="221"/>
      <c r="G2398" s="221"/>
      <c r="H2398" s="221"/>
      <c r="I2398" s="221"/>
      <c r="J2398" s="221"/>
      <c r="K2398" s="221"/>
      <c r="L2398" s="221"/>
      <c r="M2398" s="221"/>
      <c r="N2398" s="243"/>
      <c r="O2398" s="221"/>
      <c r="P2398" s="221"/>
      <c r="Q2398" s="221"/>
      <c r="R2398" s="221"/>
      <c r="S2398" s="221"/>
      <c r="T2398" s="221"/>
      <c r="U2398" s="221"/>
      <c r="V2398" s="221"/>
      <c r="W2398" s="221"/>
      <c r="X2398" s="221"/>
      <c r="Y2398" s="221"/>
      <c r="Z2398" s="221"/>
      <c r="AA2398" s="221"/>
      <c r="AB2398" s="237"/>
      <c r="AC2398" s="221"/>
      <c r="AD2398" s="221"/>
      <c r="AE2398" s="221"/>
      <c r="AF2398" s="221"/>
      <c r="AG2398" s="221"/>
      <c r="AH2398" s="221"/>
      <c r="AI2398" s="221"/>
      <c r="AN2398" s="221"/>
      <c r="AP2398" s="218"/>
    </row>
    <row r="2399" spans="1:42">
      <c r="A2399" s="221"/>
      <c r="B2399" s="221"/>
      <c r="C2399" s="221"/>
      <c r="D2399" s="221"/>
      <c r="E2399" s="221"/>
      <c r="F2399" s="221"/>
      <c r="G2399" s="221"/>
      <c r="H2399" s="221"/>
      <c r="I2399" s="221"/>
      <c r="J2399" s="221"/>
      <c r="K2399" s="221"/>
      <c r="L2399" s="221"/>
      <c r="M2399" s="221"/>
      <c r="N2399" s="243"/>
      <c r="O2399" s="221"/>
      <c r="P2399" s="221"/>
      <c r="Q2399" s="221"/>
      <c r="R2399" s="221"/>
      <c r="S2399" s="221"/>
      <c r="T2399" s="221"/>
      <c r="U2399" s="221"/>
      <c r="V2399" s="221"/>
      <c r="W2399" s="221"/>
      <c r="X2399" s="221"/>
      <c r="Y2399" s="221"/>
      <c r="Z2399" s="221"/>
      <c r="AA2399" s="221"/>
      <c r="AB2399" s="237"/>
      <c r="AC2399" s="221"/>
      <c r="AD2399" s="221"/>
      <c r="AE2399" s="221"/>
      <c r="AF2399" s="221"/>
      <c r="AG2399" s="221"/>
      <c r="AH2399" s="221"/>
      <c r="AI2399" s="221"/>
      <c r="AN2399" s="221"/>
      <c r="AP2399" s="218"/>
    </row>
    <row r="2400" spans="1:42">
      <c r="A2400" s="221"/>
      <c r="B2400" s="221"/>
      <c r="C2400" s="221"/>
      <c r="D2400" s="221"/>
      <c r="E2400" s="221"/>
      <c r="F2400" s="221"/>
      <c r="G2400" s="221"/>
      <c r="H2400" s="221"/>
      <c r="I2400" s="221"/>
      <c r="J2400" s="221"/>
      <c r="K2400" s="221"/>
      <c r="L2400" s="221"/>
      <c r="M2400" s="221"/>
      <c r="N2400" s="243"/>
      <c r="O2400" s="221"/>
      <c r="P2400" s="221"/>
      <c r="Q2400" s="221"/>
      <c r="R2400" s="221"/>
      <c r="S2400" s="221"/>
      <c r="T2400" s="221"/>
      <c r="U2400" s="221"/>
      <c r="V2400" s="221"/>
      <c r="W2400" s="221"/>
      <c r="X2400" s="221"/>
      <c r="Y2400" s="221"/>
      <c r="Z2400" s="221"/>
      <c r="AA2400" s="221"/>
      <c r="AB2400" s="237"/>
      <c r="AC2400" s="221"/>
      <c r="AD2400" s="221"/>
      <c r="AE2400" s="221"/>
      <c r="AF2400" s="221"/>
      <c r="AG2400" s="221"/>
      <c r="AH2400" s="221"/>
      <c r="AI2400" s="221"/>
      <c r="AN2400" s="221"/>
      <c r="AP2400" s="218"/>
    </row>
    <row r="2401" spans="1:42">
      <c r="A2401" s="221"/>
      <c r="B2401" s="221"/>
      <c r="C2401" s="221"/>
      <c r="D2401" s="221"/>
      <c r="E2401" s="221"/>
      <c r="F2401" s="221"/>
      <c r="G2401" s="221"/>
      <c r="H2401" s="221"/>
      <c r="I2401" s="221"/>
      <c r="J2401" s="221"/>
      <c r="K2401" s="221"/>
      <c r="L2401" s="221"/>
      <c r="M2401" s="221"/>
      <c r="N2401" s="243"/>
      <c r="O2401" s="221"/>
      <c r="P2401" s="221"/>
      <c r="Q2401" s="221"/>
      <c r="R2401" s="221"/>
      <c r="S2401" s="221"/>
      <c r="T2401" s="221"/>
      <c r="U2401" s="221"/>
      <c r="V2401" s="221"/>
      <c r="W2401" s="221"/>
      <c r="X2401" s="221"/>
      <c r="Y2401" s="221"/>
      <c r="Z2401" s="221"/>
      <c r="AA2401" s="221"/>
      <c r="AB2401" s="237"/>
      <c r="AC2401" s="221"/>
      <c r="AD2401" s="221"/>
      <c r="AE2401" s="221"/>
      <c r="AF2401" s="221"/>
      <c r="AG2401" s="221"/>
      <c r="AH2401" s="221"/>
      <c r="AI2401" s="221"/>
      <c r="AN2401" s="221"/>
      <c r="AP2401" s="218"/>
    </row>
    <row r="2402" spans="1:42">
      <c r="A2402" s="221"/>
      <c r="B2402" s="221"/>
      <c r="C2402" s="221"/>
      <c r="D2402" s="221"/>
      <c r="E2402" s="221"/>
      <c r="F2402" s="221"/>
      <c r="G2402" s="221"/>
      <c r="H2402" s="221"/>
      <c r="I2402" s="221"/>
      <c r="J2402" s="221"/>
      <c r="K2402" s="221"/>
      <c r="L2402" s="221"/>
      <c r="M2402" s="221"/>
      <c r="N2402" s="243"/>
      <c r="O2402" s="221"/>
      <c r="P2402" s="221"/>
      <c r="Q2402" s="221"/>
      <c r="R2402" s="221"/>
      <c r="S2402" s="221"/>
      <c r="T2402" s="221"/>
      <c r="U2402" s="221"/>
      <c r="V2402" s="221"/>
      <c r="W2402" s="221"/>
      <c r="X2402" s="221"/>
      <c r="Y2402" s="221"/>
      <c r="Z2402" s="221"/>
      <c r="AA2402" s="221"/>
      <c r="AB2402" s="237"/>
      <c r="AC2402" s="221"/>
      <c r="AD2402" s="221"/>
      <c r="AE2402" s="221"/>
      <c r="AF2402" s="221"/>
      <c r="AG2402" s="221"/>
      <c r="AH2402" s="221"/>
      <c r="AI2402" s="221"/>
      <c r="AN2402" s="221"/>
      <c r="AP2402" s="218"/>
    </row>
    <row r="2403" spans="1:42">
      <c r="A2403" s="221"/>
      <c r="B2403" s="221"/>
      <c r="C2403" s="221"/>
      <c r="D2403" s="221"/>
      <c r="E2403" s="221"/>
      <c r="F2403" s="221"/>
      <c r="G2403" s="221"/>
      <c r="H2403" s="221"/>
      <c r="I2403" s="221"/>
      <c r="J2403" s="221"/>
      <c r="K2403" s="221"/>
      <c r="L2403" s="221"/>
      <c r="M2403" s="221"/>
      <c r="N2403" s="243"/>
      <c r="O2403" s="221"/>
      <c r="P2403" s="221"/>
      <c r="Q2403" s="221"/>
      <c r="R2403" s="221"/>
      <c r="S2403" s="221"/>
      <c r="T2403" s="221"/>
      <c r="U2403" s="221"/>
      <c r="V2403" s="221"/>
      <c r="W2403" s="221"/>
      <c r="X2403" s="221"/>
      <c r="Y2403" s="221"/>
      <c r="Z2403" s="221"/>
      <c r="AA2403" s="221"/>
      <c r="AB2403" s="237"/>
      <c r="AC2403" s="221"/>
      <c r="AD2403" s="221"/>
      <c r="AE2403" s="221"/>
      <c r="AF2403" s="221"/>
      <c r="AG2403" s="221"/>
      <c r="AH2403" s="221"/>
      <c r="AI2403" s="221"/>
      <c r="AN2403" s="221"/>
      <c r="AP2403" s="218"/>
    </row>
    <row r="2404" spans="1:42">
      <c r="A2404" s="221"/>
      <c r="B2404" s="221"/>
      <c r="C2404" s="221"/>
      <c r="D2404" s="221"/>
      <c r="E2404" s="221"/>
      <c r="F2404" s="221"/>
      <c r="G2404" s="221"/>
      <c r="H2404" s="221"/>
      <c r="I2404" s="221"/>
      <c r="J2404" s="221"/>
      <c r="K2404" s="221"/>
      <c r="L2404" s="221"/>
      <c r="M2404" s="221"/>
      <c r="N2404" s="243"/>
      <c r="O2404" s="221"/>
      <c r="P2404" s="221"/>
      <c r="Q2404" s="221"/>
      <c r="R2404" s="221"/>
      <c r="S2404" s="221"/>
      <c r="T2404" s="221"/>
      <c r="U2404" s="221"/>
      <c r="V2404" s="221"/>
      <c r="W2404" s="221"/>
      <c r="X2404" s="221"/>
      <c r="Y2404" s="221"/>
      <c r="Z2404" s="221"/>
      <c r="AA2404" s="221"/>
      <c r="AB2404" s="237"/>
      <c r="AC2404" s="221"/>
      <c r="AD2404" s="221"/>
      <c r="AE2404" s="221"/>
      <c r="AF2404" s="221"/>
      <c r="AG2404" s="221"/>
      <c r="AH2404" s="221"/>
      <c r="AI2404" s="221"/>
      <c r="AN2404" s="221"/>
      <c r="AP2404" s="218"/>
    </row>
    <row r="2405" spans="1:42">
      <c r="A2405" s="221"/>
      <c r="B2405" s="221"/>
      <c r="C2405" s="221"/>
      <c r="D2405" s="221"/>
      <c r="E2405" s="221"/>
      <c r="F2405" s="221"/>
      <c r="G2405" s="221"/>
      <c r="H2405" s="221"/>
      <c r="I2405" s="221"/>
      <c r="J2405" s="221"/>
      <c r="K2405" s="221"/>
      <c r="L2405" s="221"/>
      <c r="M2405" s="221"/>
      <c r="N2405" s="243"/>
      <c r="O2405" s="221"/>
      <c r="P2405" s="221"/>
      <c r="Q2405" s="221"/>
      <c r="R2405" s="221"/>
      <c r="S2405" s="221"/>
      <c r="T2405" s="221"/>
      <c r="U2405" s="221"/>
      <c r="V2405" s="221"/>
      <c r="W2405" s="221"/>
      <c r="X2405" s="221"/>
      <c r="Y2405" s="221"/>
      <c r="Z2405" s="221"/>
      <c r="AA2405" s="221"/>
      <c r="AB2405" s="237"/>
      <c r="AC2405" s="221"/>
      <c r="AD2405" s="221"/>
      <c r="AE2405" s="221"/>
      <c r="AF2405" s="221"/>
      <c r="AG2405" s="221"/>
      <c r="AH2405" s="221"/>
      <c r="AI2405" s="221"/>
      <c r="AN2405" s="221"/>
      <c r="AP2405" s="218"/>
    </row>
    <row r="2406" spans="1:42">
      <c r="A2406" s="221"/>
      <c r="B2406" s="221"/>
      <c r="C2406" s="221"/>
      <c r="D2406" s="221"/>
      <c r="E2406" s="221"/>
      <c r="F2406" s="221"/>
      <c r="G2406" s="221"/>
      <c r="H2406" s="221"/>
      <c r="I2406" s="221"/>
      <c r="J2406" s="221"/>
      <c r="K2406" s="221"/>
      <c r="L2406" s="221"/>
      <c r="M2406" s="221"/>
      <c r="N2406" s="243"/>
      <c r="O2406" s="221"/>
      <c r="P2406" s="221"/>
      <c r="Q2406" s="221"/>
      <c r="R2406" s="221"/>
      <c r="S2406" s="221"/>
      <c r="T2406" s="221"/>
      <c r="U2406" s="221"/>
      <c r="V2406" s="221"/>
      <c r="W2406" s="221"/>
      <c r="X2406" s="221"/>
      <c r="Y2406" s="221"/>
      <c r="Z2406" s="221"/>
      <c r="AA2406" s="221"/>
      <c r="AB2406" s="237"/>
      <c r="AC2406" s="221"/>
      <c r="AD2406" s="221"/>
      <c r="AE2406" s="221"/>
      <c r="AF2406" s="221"/>
      <c r="AG2406" s="221"/>
      <c r="AH2406" s="221"/>
      <c r="AI2406" s="221"/>
      <c r="AN2406" s="221"/>
      <c r="AP2406" s="218"/>
    </row>
    <row r="2407" spans="1:42">
      <c r="A2407" s="221"/>
      <c r="B2407" s="221"/>
      <c r="C2407" s="221"/>
      <c r="D2407" s="221"/>
      <c r="E2407" s="221"/>
      <c r="F2407" s="221"/>
      <c r="G2407" s="221"/>
      <c r="H2407" s="221"/>
      <c r="I2407" s="221"/>
      <c r="J2407" s="221"/>
      <c r="K2407" s="221"/>
      <c r="L2407" s="221"/>
      <c r="M2407" s="221"/>
      <c r="N2407" s="243"/>
      <c r="O2407" s="221"/>
      <c r="P2407" s="221"/>
      <c r="Q2407" s="221"/>
      <c r="R2407" s="221"/>
      <c r="S2407" s="221"/>
      <c r="T2407" s="221"/>
      <c r="U2407" s="221"/>
      <c r="V2407" s="221"/>
      <c r="W2407" s="221"/>
      <c r="X2407" s="221"/>
      <c r="Y2407" s="221"/>
      <c r="Z2407" s="221"/>
      <c r="AA2407" s="221"/>
      <c r="AB2407" s="237"/>
      <c r="AC2407" s="221"/>
      <c r="AD2407" s="221"/>
      <c r="AE2407" s="221"/>
      <c r="AF2407" s="221"/>
      <c r="AG2407" s="221"/>
      <c r="AH2407" s="221"/>
      <c r="AI2407" s="221"/>
      <c r="AN2407" s="221"/>
      <c r="AP2407" s="218"/>
    </row>
    <row r="2408" spans="1:42">
      <c r="A2408" s="221"/>
      <c r="B2408" s="221"/>
      <c r="C2408" s="221"/>
      <c r="D2408" s="221"/>
      <c r="E2408" s="221"/>
      <c r="F2408" s="221"/>
      <c r="G2408" s="221"/>
      <c r="H2408" s="221"/>
      <c r="I2408" s="221"/>
      <c r="J2408" s="221"/>
      <c r="K2408" s="221"/>
      <c r="L2408" s="221"/>
      <c r="M2408" s="221"/>
      <c r="N2408" s="243"/>
      <c r="O2408" s="221"/>
      <c r="P2408" s="221"/>
      <c r="Q2408" s="221"/>
      <c r="R2408" s="221"/>
      <c r="S2408" s="221"/>
      <c r="T2408" s="221"/>
      <c r="U2408" s="221"/>
      <c r="V2408" s="221"/>
      <c r="W2408" s="221"/>
      <c r="X2408" s="221"/>
      <c r="Y2408" s="221"/>
      <c r="Z2408" s="221"/>
      <c r="AA2408" s="221"/>
      <c r="AB2408" s="237"/>
      <c r="AC2408" s="221"/>
      <c r="AD2408" s="221"/>
      <c r="AE2408" s="221"/>
      <c r="AF2408" s="221"/>
      <c r="AG2408" s="221"/>
      <c r="AH2408" s="221"/>
      <c r="AI2408" s="221"/>
      <c r="AN2408" s="221"/>
      <c r="AP2408" s="218"/>
    </row>
    <row r="2409" spans="1:42">
      <c r="A2409" s="221"/>
      <c r="B2409" s="221"/>
      <c r="C2409" s="221"/>
      <c r="D2409" s="221"/>
      <c r="E2409" s="221"/>
      <c r="F2409" s="221"/>
      <c r="G2409" s="221"/>
      <c r="H2409" s="221"/>
      <c r="I2409" s="221"/>
      <c r="J2409" s="221"/>
      <c r="K2409" s="221"/>
      <c r="L2409" s="221"/>
      <c r="M2409" s="221"/>
      <c r="N2409" s="243"/>
      <c r="O2409" s="221"/>
      <c r="P2409" s="221"/>
      <c r="Q2409" s="221"/>
      <c r="R2409" s="221"/>
      <c r="S2409" s="221"/>
      <c r="T2409" s="221"/>
      <c r="U2409" s="221"/>
      <c r="V2409" s="221"/>
      <c r="W2409" s="221"/>
      <c r="X2409" s="221"/>
      <c r="Y2409" s="221"/>
      <c r="Z2409" s="221"/>
      <c r="AA2409" s="221"/>
      <c r="AB2409" s="237"/>
      <c r="AC2409" s="221"/>
      <c r="AD2409" s="221"/>
      <c r="AE2409" s="221"/>
      <c r="AF2409" s="221"/>
      <c r="AG2409" s="221"/>
      <c r="AH2409" s="221"/>
      <c r="AI2409" s="221"/>
      <c r="AN2409" s="221"/>
      <c r="AP2409" s="218"/>
    </row>
    <row r="2410" spans="1:42">
      <c r="A2410" s="221"/>
      <c r="B2410" s="221"/>
      <c r="C2410" s="221"/>
      <c r="D2410" s="221"/>
      <c r="E2410" s="221"/>
      <c r="F2410" s="221"/>
      <c r="G2410" s="221"/>
      <c r="H2410" s="221"/>
      <c r="I2410" s="221"/>
      <c r="J2410" s="221"/>
      <c r="K2410" s="221"/>
      <c r="L2410" s="221"/>
      <c r="M2410" s="221"/>
      <c r="N2410" s="243"/>
      <c r="O2410" s="221"/>
      <c r="P2410" s="221"/>
      <c r="Q2410" s="221"/>
      <c r="R2410" s="221"/>
      <c r="S2410" s="221"/>
      <c r="T2410" s="221"/>
      <c r="U2410" s="221"/>
      <c r="V2410" s="221"/>
      <c r="W2410" s="221"/>
      <c r="X2410" s="221"/>
      <c r="Y2410" s="221"/>
      <c r="Z2410" s="221"/>
      <c r="AA2410" s="221"/>
      <c r="AB2410" s="237"/>
      <c r="AC2410" s="221"/>
      <c r="AD2410" s="221"/>
      <c r="AE2410" s="221"/>
      <c r="AF2410" s="221"/>
      <c r="AG2410" s="221"/>
      <c r="AH2410" s="221"/>
      <c r="AI2410" s="221"/>
      <c r="AN2410" s="221"/>
      <c r="AP2410" s="218"/>
    </row>
    <row r="2411" spans="1:42">
      <c r="A2411" s="221"/>
      <c r="B2411" s="221"/>
      <c r="C2411" s="221"/>
      <c r="D2411" s="221"/>
      <c r="E2411" s="221"/>
      <c r="F2411" s="221"/>
      <c r="G2411" s="221"/>
      <c r="H2411" s="221"/>
      <c r="I2411" s="221"/>
      <c r="J2411" s="221"/>
      <c r="K2411" s="221"/>
      <c r="L2411" s="221"/>
      <c r="M2411" s="221"/>
      <c r="N2411" s="243"/>
      <c r="O2411" s="221"/>
      <c r="P2411" s="221"/>
      <c r="Q2411" s="221"/>
      <c r="R2411" s="221"/>
      <c r="S2411" s="221"/>
      <c r="T2411" s="221"/>
      <c r="U2411" s="221"/>
      <c r="V2411" s="221"/>
      <c r="W2411" s="221"/>
      <c r="X2411" s="221"/>
      <c r="Y2411" s="221"/>
      <c r="Z2411" s="221"/>
      <c r="AA2411" s="221"/>
      <c r="AB2411" s="237"/>
      <c r="AC2411" s="221"/>
      <c r="AD2411" s="221"/>
      <c r="AE2411" s="221"/>
      <c r="AF2411" s="221"/>
      <c r="AG2411" s="221"/>
      <c r="AH2411" s="221"/>
      <c r="AI2411" s="221"/>
      <c r="AN2411" s="221"/>
      <c r="AP2411" s="218"/>
    </row>
    <row r="2412" spans="1:42">
      <c r="A2412" s="221"/>
      <c r="B2412" s="221"/>
      <c r="C2412" s="221"/>
      <c r="D2412" s="221"/>
      <c r="E2412" s="221"/>
      <c r="F2412" s="221"/>
      <c r="G2412" s="221"/>
      <c r="H2412" s="221"/>
      <c r="I2412" s="221"/>
      <c r="J2412" s="221"/>
      <c r="K2412" s="221"/>
      <c r="L2412" s="221"/>
      <c r="M2412" s="221"/>
      <c r="N2412" s="243"/>
      <c r="O2412" s="221"/>
      <c r="P2412" s="221"/>
      <c r="Q2412" s="221"/>
      <c r="R2412" s="221"/>
      <c r="S2412" s="221"/>
      <c r="T2412" s="221"/>
      <c r="U2412" s="221"/>
      <c r="V2412" s="221"/>
      <c r="W2412" s="221"/>
      <c r="X2412" s="221"/>
      <c r="Y2412" s="221"/>
      <c r="Z2412" s="221"/>
      <c r="AA2412" s="221"/>
      <c r="AB2412" s="237"/>
      <c r="AC2412" s="221"/>
      <c r="AD2412" s="221"/>
      <c r="AE2412" s="221"/>
      <c r="AF2412" s="221"/>
      <c r="AG2412" s="221"/>
      <c r="AH2412" s="221"/>
      <c r="AI2412" s="221"/>
      <c r="AN2412" s="221"/>
      <c r="AP2412" s="218"/>
    </row>
    <row r="2413" spans="1:42">
      <c r="A2413" s="221"/>
      <c r="B2413" s="221"/>
      <c r="C2413" s="221"/>
      <c r="D2413" s="221"/>
      <c r="E2413" s="221"/>
      <c r="F2413" s="221"/>
      <c r="G2413" s="221"/>
      <c r="H2413" s="221"/>
      <c r="I2413" s="221"/>
      <c r="J2413" s="221"/>
      <c r="K2413" s="221"/>
      <c r="L2413" s="221"/>
      <c r="M2413" s="221"/>
      <c r="N2413" s="243"/>
      <c r="O2413" s="221"/>
      <c r="P2413" s="221"/>
      <c r="Q2413" s="221"/>
      <c r="R2413" s="221"/>
      <c r="S2413" s="221"/>
      <c r="T2413" s="221"/>
      <c r="U2413" s="221"/>
      <c r="V2413" s="221"/>
      <c r="W2413" s="221"/>
      <c r="X2413" s="221"/>
      <c r="Y2413" s="221"/>
      <c r="Z2413" s="221"/>
      <c r="AA2413" s="221"/>
      <c r="AB2413" s="237"/>
      <c r="AC2413" s="221"/>
      <c r="AD2413" s="221"/>
      <c r="AE2413" s="221"/>
      <c r="AF2413" s="221"/>
      <c r="AG2413" s="221"/>
      <c r="AH2413" s="221"/>
      <c r="AI2413" s="221"/>
      <c r="AN2413" s="221"/>
      <c r="AP2413" s="218"/>
    </row>
    <row r="2414" spans="1:42">
      <c r="A2414" s="221"/>
      <c r="B2414" s="221"/>
      <c r="C2414" s="221"/>
      <c r="D2414" s="221"/>
      <c r="E2414" s="221"/>
      <c r="F2414" s="221"/>
      <c r="G2414" s="221"/>
      <c r="H2414" s="221"/>
      <c r="I2414" s="221"/>
      <c r="J2414" s="221"/>
      <c r="K2414" s="221"/>
      <c r="L2414" s="221"/>
      <c r="M2414" s="221"/>
      <c r="N2414" s="243"/>
      <c r="O2414" s="221"/>
      <c r="P2414" s="221"/>
      <c r="Q2414" s="221"/>
      <c r="R2414" s="221"/>
      <c r="S2414" s="221"/>
      <c r="T2414" s="221"/>
      <c r="U2414" s="221"/>
      <c r="V2414" s="221"/>
      <c r="W2414" s="221"/>
      <c r="X2414" s="221"/>
      <c r="Y2414" s="221"/>
      <c r="Z2414" s="221"/>
      <c r="AA2414" s="221"/>
      <c r="AB2414" s="237"/>
      <c r="AC2414" s="221"/>
      <c r="AD2414" s="221"/>
      <c r="AE2414" s="221"/>
      <c r="AF2414" s="221"/>
      <c r="AG2414" s="221"/>
      <c r="AH2414" s="221"/>
      <c r="AI2414" s="221"/>
      <c r="AN2414" s="221"/>
      <c r="AP2414" s="218"/>
    </row>
    <row r="2415" spans="1:42">
      <c r="A2415" s="221"/>
      <c r="B2415" s="221"/>
      <c r="C2415" s="221"/>
      <c r="D2415" s="221"/>
      <c r="E2415" s="221"/>
      <c r="F2415" s="221"/>
      <c r="G2415" s="221"/>
      <c r="H2415" s="221"/>
      <c r="I2415" s="221"/>
      <c r="J2415" s="221"/>
      <c r="K2415" s="221"/>
      <c r="L2415" s="221"/>
      <c r="M2415" s="221"/>
      <c r="N2415" s="243"/>
      <c r="O2415" s="221"/>
      <c r="P2415" s="221"/>
      <c r="Q2415" s="221"/>
      <c r="R2415" s="221"/>
      <c r="S2415" s="221"/>
      <c r="T2415" s="221"/>
      <c r="U2415" s="221"/>
      <c r="V2415" s="221"/>
      <c r="W2415" s="221"/>
      <c r="X2415" s="221"/>
      <c r="Y2415" s="221"/>
      <c r="Z2415" s="221"/>
      <c r="AA2415" s="221"/>
      <c r="AB2415" s="237"/>
      <c r="AC2415" s="221"/>
      <c r="AD2415" s="221"/>
      <c r="AE2415" s="221"/>
      <c r="AF2415" s="221"/>
      <c r="AG2415" s="221"/>
      <c r="AH2415" s="221"/>
      <c r="AI2415" s="221"/>
      <c r="AN2415" s="221"/>
      <c r="AP2415" s="218"/>
    </row>
    <row r="2416" spans="1:42">
      <c r="A2416" s="221"/>
      <c r="B2416" s="221"/>
      <c r="C2416" s="221"/>
      <c r="D2416" s="221"/>
      <c r="E2416" s="221"/>
      <c r="F2416" s="221"/>
      <c r="G2416" s="221"/>
      <c r="H2416" s="221"/>
      <c r="I2416" s="221"/>
      <c r="J2416" s="221"/>
      <c r="K2416" s="221"/>
      <c r="L2416" s="221"/>
      <c r="M2416" s="221"/>
      <c r="N2416" s="243"/>
      <c r="O2416" s="221"/>
      <c r="P2416" s="221"/>
      <c r="Q2416" s="221"/>
      <c r="R2416" s="221"/>
      <c r="S2416" s="221"/>
      <c r="T2416" s="221"/>
      <c r="U2416" s="221"/>
      <c r="V2416" s="221"/>
      <c r="W2416" s="221"/>
      <c r="X2416" s="221"/>
      <c r="Y2416" s="221"/>
      <c r="Z2416" s="221"/>
      <c r="AA2416" s="221"/>
      <c r="AB2416" s="237"/>
      <c r="AC2416" s="221"/>
      <c r="AD2416" s="221"/>
      <c r="AE2416" s="221"/>
      <c r="AF2416" s="221"/>
      <c r="AG2416" s="221"/>
      <c r="AH2416" s="221"/>
      <c r="AI2416" s="221"/>
      <c r="AN2416" s="221"/>
      <c r="AP2416" s="218"/>
    </row>
    <row r="2417" spans="1:42">
      <c r="A2417" s="221"/>
      <c r="B2417" s="221"/>
      <c r="C2417" s="221"/>
      <c r="D2417" s="221"/>
      <c r="E2417" s="221"/>
      <c r="F2417" s="221"/>
      <c r="G2417" s="221"/>
      <c r="H2417" s="221"/>
      <c r="I2417" s="221"/>
      <c r="J2417" s="221"/>
      <c r="K2417" s="221"/>
      <c r="L2417" s="221"/>
      <c r="M2417" s="221"/>
      <c r="N2417" s="243"/>
      <c r="O2417" s="221"/>
      <c r="P2417" s="221"/>
      <c r="Q2417" s="221"/>
      <c r="R2417" s="221"/>
      <c r="S2417" s="221"/>
      <c r="T2417" s="221"/>
      <c r="U2417" s="221"/>
      <c r="V2417" s="221"/>
      <c r="W2417" s="221"/>
      <c r="X2417" s="221"/>
      <c r="Y2417" s="221"/>
      <c r="Z2417" s="221"/>
      <c r="AA2417" s="221"/>
      <c r="AB2417" s="237"/>
      <c r="AC2417" s="221"/>
      <c r="AD2417" s="221"/>
      <c r="AE2417" s="221"/>
      <c r="AF2417" s="221"/>
      <c r="AG2417" s="221"/>
      <c r="AH2417" s="221"/>
      <c r="AI2417" s="221"/>
      <c r="AN2417" s="221"/>
      <c r="AP2417" s="218"/>
    </row>
    <row r="2418" spans="1:42">
      <c r="A2418" s="221"/>
      <c r="B2418" s="221"/>
      <c r="C2418" s="221"/>
      <c r="D2418" s="221"/>
      <c r="E2418" s="221"/>
      <c r="F2418" s="221"/>
      <c r="G2418" s="221"/>
      <c r="H2418" s="221"/>
      <c r="I2418" s="221"/>
      <c r="J2418" s="221"/>
      <c r="K2418" s="221"/>
      <c r="L2418" s="221"/>
      <c r="M2418" s="221"/>
      <c r="N2418" s="243"/>
      <c r="O2418" s="221"/>
      <c r="P2418" s="221"/>
      <c r="Q2418" s="221"/>
      <c r="R2418" s="221"/>
      <c r="S2418" s="221"/>
      <c r="T2418" s="221"/>
      <c r="U2418" s="221"/>
      <c r="V2418" s="221"/>
      <c r="W2418" s="221"/>
      <c r="X2418" s="221"/>
      <c r="Y2418" s="221"/>
      <c r="Z2418" s="221"/>
      <c r="AA2418" s="221"/>
      <c r="AB2418" s="237"/>
      <c r="AC2418" s="221"/>
      <c r="AD2418" s="221"/>
      <c r="AE2418" s="221"/>
      <c r="AF2418" s="221"/>
      <c r="AG2418" s="221"/>
      <c r="AH2418" s="221"/>
      <c r="AI2418" s="221"/>
      <c r="AN2418" s="221"/>
      <c r="AP2418" s="218"/>
    </row>
    <row r="2419" spans="1:42">
      <c r="A2419" s="221"/>
      <c r="B2419" s="221"/>
      <c r="C2419" s="221"/>
      <c r="D2419" s="221"/>
      <c r="E2419" s="221"/>
      <c r="F2419" s="221"/>
      <c r="G2419" s="221"/>
      <c r="H2419" s="221"/>
      <c r="I2419" s="221"/>
      <c r="J2419" s="221"/>
      <c r="K2419" s="221"/>
      <c r="L2419" s="221"/>
      <c r="M2419" s="221"/>
      <c r="N2419" s="243"/>
      <c r="O2419" s="221"/>
      <c r="P2419" s="221"/>
      <c r="Q2419" s="221"/>
      <c r="R2419" s="221"/>
      <c r="S2419" s="221"/>
      <c r="T2419" s="221"/>
      <c r="U2419" s="221"/>
      <c r="V2419" s="221"/>
      <c r="W2419" s="221"/>
      <c r="X2419" s="221"/>
      <c r="Y2419" s="221"/>
      <c r="Z2419" s="221"/>
      <c r="AA2419" s="221"/>
      <c r="AB2419" s="237"/>
      <c r="AC2419" s="221"/>
      <c r="AD2419" s="221"/>
      <c r="AE2419" s="221"/>
      <c r="AF2419" s="221"/>
      <c r="AG2419" s="221"/>
      <c r="AH2419" s="221"/>
      <c r="AI2419" s="221"/>
      <c r="AN2419" s="221"/>
      <c r="AP2419" s="218"/>
    </row>
    <row r="2420" spans="1:42">
      <c r="A2420" s="221"/>
      <c r="B2420" s="221"/>
      <c r="C2420" s="221"/>
      <c r="D2420" s="221"/>
      <c r="E2420" s="221"/>
      <c r="F2420" s="221"/>
      <c r="G2420" s="221"/>
      <c r="H2420" s="221"/>
      <c r="I2420" s="221"/>
      <c r="J2420" s="221"/>
      <c r="K2420" s="221"/>
      <c r="L2420" s="221"/>
      <c r="M2420" s="221"/>
      <c r="N2420" s="243"/>
      <c r="O2420" s="221"/>
      <c r="P2420" s="221"/>
      <c r="Q2420" s="221"/>
      <c r="R2420" s="221"/>
      <c r="S2420" s="221"/>
      <c r="T2420" s="221"/>
      <c r="U2420" s="221"/>
      <c r="V2420" s="221"/>
      <c r="W2420" s="221"/>
      <c r="X2420" s="221"/>
      <c r="Y2420" s="221"/>
      <c r="Z2420" s="221"/>
      <c r="AA2420" s="221"/>
      <c r="AB2420" s="237"/>
      <c r="AC2420" s="221"/>
      <c r="AD2420" s="221"/>
      <c r="AE2420" s="221"/>
      <c r="AF2420" s="221"/>
      <c r="AG2420" s="221"/>
      <c r="AH2420" s="221"/>
      <c r="AI2420" s="221"/>
      <c r="AN2420" s="221"/>
      <c r="AP2420" s="218"/>
    </row>
    <row r="2421" spans="1:42">
      <c r="A2421" s="221"/>
      <c r="B2421" s="221"/>
      <c r="C2421" s="221"/>
      <c r="D2421" s="221"/>
      <c r="E2421" s="221"/>
      <c r="F2421" s="221"/>
      <c r="G2421" s="221"/>
      <c r="H2421" s="221"/>
      <c r="I2421" s="221"/>
      <c r="J2421" s="221"/>
      <c r="K2421" s="221"/>
      <c r="L2421" s="221"/>
      <c r="M2421" s="221"/>
      <c r="N2421" s="243"/>
      <c r="O2421" s="221"/>
      <c r="P2421" s="221"/>
      <c r="Q2421" s="221"/>
      <c r="R2421" s="221"/>
      <c r="S2421" s="221"/>
      <c r="T2421" s="221"/>
      <c r="U2421" s="221"/>
      <c r="V2421" s="221"/>
      <c r="W2421" s="221"/>
      <c r="X2421" s="221"/>
      <c r="Y2421" s="221"/>
      <c r="Z2421" s="221"/>
      <c r="AA2421" s="221"/>
      <c r="AB2421" s="237"/>
      <c r="AC2421" s="221"/>
      <c r="AD2421" s="221"/>
      <c r="AE2421" s="221"/>
      <c r="AF2421" s="221"/>
      <c r="AG2421" s="221"/>
      <c r="AH2421" s="221"/>
      <c r="AI2421" s="221"/>
      <c r="AN2421" s="221"/>
      <c r="AP2421" s="218"/>
    </row>
    <row r="2422" spans="1:42">
      <c r="A2422" s="221"/>
      <c r="B2422" s="221"/>
      <c r="C2422" s="221"/>
      <c r="D2422" s="221"/>
      <c r="E2422" s="221"/>
      <c r="F2422" s="221"/>
      <c r="G2422" s="221"/>
      <c r="H2422" s="221"/>
      <c r="I2422" s="221"/>
      <c r="J2422" s="221"/>
      <c r="K2422" s="221"/>
      <c r="L2422" s="221"/>
      <c r="M2422" s="221"/>
      <c r="N2422" s="243"/>
      <c r="O2422" s="221"/>
      <c r="P2422" s="221"/>
      <c r="Q2422" s="221"/>
      <c r="R2422" s="221"/>
      <c r="S2422" s="221"/>
      <c r="T2422" s="221"/>
      <c r="U2422" s="221"/>
      <c r="V2422" s="221"/>
      <c r="W2422" s="221"/>
      <c r="X2422" s="221"/>
      <c r="Y2422" s="221"/>
      <c r="Z2422" s="221"/>
      <c r="AA2422" s="221"/>
      <c r="AB2422" s="237"/>
      <c r="AC2422" s="221"/>
      <c r="AD2422" s="221"/>
      <c r="AE2422" s="221"/>
      <c r="AF2422" s="221"/>
      <c r="AG2422" s="221"/>
      <c r="AH2422" s="221"/>
      <c r="AI2422" s="221"/>
      <c r="AN2422" s="221"/>
      <c r="AP2422" s="218"/>
    </row>
    <row r="2423" spans="1:42">
      <c r="A2423" s="221"/>
      <c r="B2423" s="221"/>
      <c r="C2423" s="221"/>
      <c r="D2423" s="221"/>
      <c r="E2423" s="221"/>
      <c r="F2423" s="221"/>
      <c r="G2423" s="221"/>
      <c r="H2423" s="221"/>
      <c r="I2423" s="221"/>
      <c r="J2423" s="221"/>
      <c r="K2423" s="221"/>
      <c r="L2423" s="221"/>
      <c r="M2423" s="221"/>
      <c r="N2423" s="243"/>
      <c r="O2423" s="221"/>
      <c r="P2423" s="221"/>
      <c r="Q2423" s="221"/>
      <c r="R2423" s="221"/>
      <c r="S2423" s="221"/>
      <c r="T2423" s="221"/>
      <c r="U2423" s="221"/>
      <c r="V2423" s="221"/>
      <c r="W2423" s="221"/>
      <c r="X2423" s="221"/>
      <c r="Y2423" s="221"/>
      <c r="Z2423" s="221"/>
      <c r="AA2423" s="221"/>
      <c r="AB2423" s="237"/>
      <c r="AC2423" s="221"/>
      <c r="AD2423" s="221"/>
      <c r="AE2423" s="221"/>
      <c r="AF2423" s="221"/>
      <c r="AG2423" s="221"/>
      <c r="AH2423" s="221"/>
      <c r="AI2423" s="221"/>
      <c r="AN2423" s="221"/>
      <c r="AP2423" s="218"/>
    </row>
    <row r="2424" spans="1:42">
      <c r="A2424" s="221"/>
      <c r="B2424" s="221"/>
      <c r="C2424" s="221"/>
      <c r="D2424" s="221"/>
      <c r="E2424" s="221"/>
      <c r="F2424" s="221"/>
      <c r="G2424" s="221"/>
      <c r="H2424" s="221"/>
      <c r="I2424" s="221"/>
      <c r="J2424" s="221"/>
      <c r="K2424" s="221"/>
      <c r="L2424" s="221"/>
      <c r="M2424" s="221"/>
      <c r="N2424" s="243"/>
      <c r="O2424" s="221"/>
      <c r="P2424" s="221"/>
      <c r="Q2424" s="221"/>
      <c r="R2424" s="221"/>
      <c r="S2424" s="221"/>
      <c r="T2424" s="221"/>
      <c r="U2424" s="221"/>
      <c r="V2424" s="221"/>
      <c r="W2424" s="221"/>
      <c r="X2424" s="221"/>
      <c r="Y2424" s="221"/>
      <c r="Z2424" s="221"/>
      <c r="AA2424" s="221"/>
      <c r="AB2424" s="237"/>
      <c r="AC2424" s="221"/>
      <c r="AD2424" s="221"/>
      <c r="AE2424" s="221"/>
      <c r="AF2424" s="221"/>
      <c r="AG2424" s="221"/>
      <c r="AH2424" s="221"/>
      <c r="AI2424" s="221"/>
      <c r="AN2424" s="221"/>
      <c r="AP2424" s="218"/>
    </row>
    <row r="2425" spans="1:42">
      <c r="A2425" s="221"/>
      <c r="B2425" s="221"/>
      <c r="C2425" s="221"/>
      <c r="D2425" s="221"/>
      <c r="E2425" s="221"/>
      <c r="F2425" s="221"/>
      <c r="G2425" s="221"/>
      <c r="H2425" s="221"/>
      <c r="I2425" s="221"/>
      <c r="J2425" s="221"/>
      <c r="K2425" s="221"/>
      <c r="L2425" s="221"/>
      <c r="M2425" s="221"/>
      <c r="N2425" s="243"/>
      <c r="O2425" s="221"/>
      <c r="P2425" s="221"/>
      <c r="Q2425" s="221"/>
      <c r="R2425" s="221"/>
      <c r="S2425" s="221"/>
      <c r="T2425" s="221"/>
      <c r="U2425" s="221"/>
      <c r="V2425" s="221"/>
      <c r="W2425" s="221"/>
      <c r="X2425" s="221"/>
      <c r="Y2425" s="221"/>
      <c r="Z2425" s="221"/>
      <c r="AA2425" s="221"/>
      <c r="AB2425" s="237"/>
      <c r="AC2425" s="221"/>
      <c r="AD2425" s="221"/>
      <c r="AE2425" s="221"/>
      <c r="AF2425" s="221"/>
      <c r="AG2425" s="221"/>
      <c r="AH2425" s="221"/>
      <c r="AI2425" s="221"/>
      <c r="AN2425" s="221"/>
      <c r="AP2425" s="218"/>
    </row>
    <row r="2426" spans="1:42">
      <c r="A2426" s="221"/>
      <c r="B2426" s="221"/>
      <c r="C2426" s="221"/>
      <c r="D2426" s="221"/>
      <c r="E2426" s="221"/>
      <c r="F2426" s="221"/>
      <c r="G2426" s="221"/>
      <c r="H2426" s="221"/>
      <c r="I2426" s="221"/>
      <c r="J2426" s="221"/>
      <c r="K2426" s="221"/>
      <c r="L2426" s="221"/>
      <c r="M2426" s="221"/>
      <c r="N2426" s="243"/>
      <c r="O2426" s="221"/>
      <c r="P2426" s="221"/>
      <c r="Q2426" s="221"/>
      <c r="R2426" s="221"/>
      <c r="S2426" s="221"/>
      <c r="T2426" s="221"/>
      <c r="U2426" s="221"/>
      <c r="V2426" s="221"/>
      <c r="W2426" s="221"/>
      <c r="X2426" s="221"/>
      <c r="Y2426" s="221"/>
      <c r="Z2426" s="221"/>
      <c r="AA2426" s="221"/>
      <c r="AB2426" s="237"/>
      <c r="AC2426" s="221"/>
      <c r="AD2426" s="221"/>
      <c r="AE2426" s="221"/>
      <c r="AF2426" s="221"/>
      <c r="AG2426" s="221"/>
      <c r="AH2426" s="221"/>
      <c r="AI2426" s="221"/>
      <c r="AN2426" s="221"/>
      <c r="AP2426" s="218"/>
    </row>
    <row r="2427" spans="1:42">
      <c r="A2427" s="221"/>
      <c r="B2427" s="221"/>
      <c r="C2427" s="221"/>
      <c r="D2427" s="221"/>
      <c r="E2427" s="221"/>
      <c r="F2427" s="221"/>
      <c r="G2427" s="221"/>
      <c r="H2427" s="221"/>
      <c r="I2427" s="221"/>
      <c r="J2427" s="221"/>
      <c r="K2427" s="221"/>
      <c r="L2427" s="221"/>
      <c r="M2427" s="221"/>
      <c r="N2427" s="243"/>
      <c r="O2427" s="221"/>
      <c r="P2427" s="221"/>
      <c r="Q2427" s="221"/>
      <c r="R2427" s="221"/>
      <c r="S2427" s="221"/>
      <c r="T2427" s="221"/>
      <c r="U2427" s="221"/>
      <c r="V2427" s="221"/>
      <c r="W2427" s="221"/>
      <c r="X2427" s="221"/>
      <c r="Y2427" s="221"/>
      <c r="Z2427" s="221"/>
      <c r="AA2427" s="221"/>
      <c r="AB2427" s="237"/>
      <c r="AC2427" s="221"/>
      <c r="AD2427" s="221"/>
      <c r="AE2427" s="221"/>
      <c r="AF2427" s="221"/>
      <c r="AG2427" s="221"/>
      <c r="AH2427" s="221"/>
      <c r="AI2427" s="221"/>
      <c r="AN2427" s="221"/>
      <c r="AP2427" s="218"/>
    </row>
    <row r="2428" spans="1:42">
      <c r="A2428" s="221"/>
      <c r="B2428" s="221"/>
      <c r="C2428" s="221"/>
      <c r="D2428" s="221"/>
      <c r="E2428" s="221"/>
      <c r="F2428" s="221"/>
      <c r="G2428" s="221"/>
      <c r="H2428" s="221"/>
      <c r="I2428" s="221"/>
      <c r="J2428" s="221"/>
      <c r="K2428" s="221"/>
      <c r="L2428" s="221"/>
      <c r="M2428" s="221"/>
      <c r="N2428" s="243"/>
      <c r="O2428" s="221"/>
      <c r="P2428" s="221"/>
      <c r="Q2428" s="221"/>
      <c r="R2428" s="221"/>
      <c r="S2428" s="221"/>
      <c r="T2428" s="221"/>
      <c r="U2428" s="221"/>
      <c r="V2428" s="221"/>
      <c r="W2428" s="221"/>
      <c r="X2428" s="221"/>
      <c r="Y2428" s="221"/>
      <c r="Z2428" s="221"/>
      <c r="AA2428" s="221"/>
      <c r="AB2428" s="237"/>
      <c r="AC2428" s="221"/>
      <c r="AD2428" s="221"/>
      <c r="AE2428" s="221"/>
      <c r="AF2428" s="221"/>
      <c r="AG2428" s="221"/>
      <c r="AH2428" s="221"/>
      <c r="AI2428" s="221"/>
      <c r="AN2428" s="221"/>
      <c r="AP2428" s="218"/>
    </row>
    <row r="2429" spans="1:42">
      <c r="A2429" s="221"/>
      <c r="B2429" s="221"/>
      <c r="C2429" s="221"/>
      <c r="D2429" s="221"/>
      <c r="E2429" s="221"/>
      <c r="F2429" s="221"/>
      <c r="G2429" s="221"/>
      <c r="H2429" s="221"/>
      <c r="I2429" s="221"/>
      <c r="J2429" s="221"/>
      <c r="K2429" s="221"/>
      <c r="L2429" s="221"/>
      <c r="M2429" s="221"/>
      <c r="N2429" s="243"/>
      <c r="O2429" s="221"/>
      <c r="P2429" s="221"/>
      <c r="Q2429" s="221"/>
      <c r="R2429" s="221"/>
      <c r="S2429" s="221"/>
      <c r="T2429" s="221"/>
      <c r="U2429" s="221"/>
      <c r="V2429" s="221"/>
      <c r="W2429" s="221"/>
      <c r="X2429" s="221"/>
      <c r="Y2429" s="221"/>
      <c r="Z2429" s="221"/>
      <c r="AA2429" s="221"/>
      <c r="AB2429" s="237"/>
      <c r="AC2429" s="221"/>
      <c r="AD2429" s="221"/>
      <c r="AE2429" s="221"/>
      <c r="AF2429" s="221"/>
      <c r="AG2429" s="221"/>
      <c r="AH2429" s="221"/>
      <c r="AI2429" s="221"/>
      <c r="AN2429" s="221"/>
      <c r="AP2429" s="218"/>
    </row>
    <row r="2430" spans="1:42">
      <c r="A2430" s="221"/>
      <c r="B2430" s="221"/>
      <c r="C2430" s="221"/>
      <c r="D2430" s="221"/>
      <c r="E2430" s="221"/>
      <c r="F2430" s="221"/>
      <c r="G2430" s="221"/>
      <c r="H2430" s="221"/>
      <c r="I2430" s="221"/>
      <c r="J2430" s="221"/>
      <c r="K2430" s="221"/>
      <c r="L2430" s="221"/>
      <c r="M2430" s="221"/>
      <c r="N2430" s="243"/>
      <c r="O2430" s="221"/>
      <c r="P2430" s="221"/>
      <c r="Q2430" s="221"/>
      <c r="R2430" s="221"/>
      <c r="S2430" s="221"/>
      <c r="T2430" s="221"/>
      <c r="U2430" s="221"/>
      <c r="V2430" s="221"/>
      <c r="W2430" s="221"/>
      <c r="X2430" s="221"/>
      <c r="Y2430" s="221"/>
      <c r="Z2430" s="221"/>
      <c r="AA2430" s="221"/>
      <c r="AB2430" s="237"/>
      <c r="AC2430" s="221"/>
      <c r="AD2430" s="221"/>
      <c r="AE2430" s="221"/>
      <c r="AF2430" s="221"/>
      <c r="AG2430" s="221"/>
      <c r="AH2430" s="221"/>
      <c r="AI2430" s="221"/>
      <c r="AN2430" s="221"/>
      <c r="AP2430" s="218"/>
    </row>
    <row r="2431" spans="1:42">
      <c r="A2431" s="221"/>
      <c r="B2431" s="221"/>
      <c r="C2431" s="221"/>
      <c r="D2431" s="221"/>
      <c r="E2431" s="221"/>
      <c r="F2431" s="221"/>
      <c r="G2431" s="221"/>
      <c r="H2431" s="221"/>
      <c r="I2431" s="221"/>
      <c r="J2431" s="221"/>
      <c r="K2431" s="221"/>
      <c r="L2431" s="221"/>
      <c r="M2431" s="221"/>
      <c r="N2431" s="243"/>
      <c r="O2431" s="221"/>
      <c r="P2431" s="221"/>
      <c r="Q2431" s="221"/>
      <c r="R2431" s="221"/>
      <c r="S2431" s="221"/>
      <c r="T2431" s="221"/>
      <c r="U2431" s="221"/>
      <c r="V2431" s="221"/>
      <c r="W2431" s="221"/>
      <c r="X2431" s="221"/>
      <c r="Y2431" s="221"/>
      <c r="Z2431" s="221"/>
      <c r="AA2431" s="221"/>
      <c r="AB2431" s="237"/>
      <c r="AC2431" s="221"/>
      <c r="AD2431" s="221"/>
      <c r="AE2431" s="221"/>
      <c r="AF2431" s="221"/>
      <c r="AG2431" s="221"/>
      <c r="AH2431" s="221"/>
      <c r="AI2431" s="221"/>
      <c r="AN2431" s="221"/>
      <c r="AP2431" s="218"/>
    </row>
    <row r="2432" spans="1:42">
      <c r="A2432" s="221"/>
      <c r="B2432" s="221"/>
      <c r="C2432" s="221"/>
      <c r="D2432" s="221"/>
      <c r="E2432" s="221"/>
      <c r="F2432" s="221"/>
      <c r="G2432" s="221"/>
      <c r="H2432" s="221"/>
      <c r="I2432" s="221"/>
      <c r="J2432" s="221"/>
      <c r="K2432" s="221"/>
      <c r="L2432" s="221"/>
      <c r="M2432" s="221"/>
      <c r="N2432" s="243"/>
      <c r="O2432" s="221"/>
      <c r="P2432" s="221"/>
      <c r="Q2432" s="221"/>
      <c r="R2432" s="221"/>
      <c r="S2432" s="221"/>
      <c r="T2432" s="221"/>
      <c r="U2432" s="221"/>
      <c r="V2432" s="221"/>
      <c r="W2432" s="221"/>
      <c r="X2432" s="221"/>
      <c r="Y2432" s="221"/>
      <c r="Z2432" s="221"/>
      <c r="AA2432" s="221"/>
      <c r="AB2432" s="237"/>
      <c r="AC2432" s="221"/>
      <c r="AD2432" s="221"/>
      <c r="AE2432" s="221"/>
      <c r="AF2432" s="221"/>
      <c r="AG2432" s="221"/>
      <c r="AH2432" s="221"/>
      <c r="AI2432" s="221"/>
      <c r="AN2432" s="221"/>
      <c r="AP2432" s="218"/>
    </row>
    <row r="2433" spans="1:42">
      <c r="A2433" s="221"/>
      <c r="B2433" s="221"/>
      <c r="C2433" s="221"/>
      <c r="D2433" s="221"/>
      <c r="E2433" s="221"/>
      <c r="F2433" s="221"/>
      <c r="G2433" s="221"/>
      <c r="H2433" s="221"/>
      <c r="I2433" s="221"/>
      <c r="J2433" s="221"/>
      <c r="K2433" s="221"/>
      <c r="L2433" s="221"/>
      <c r="M2433" s="221"/>
      <c r="N2433" s="243"/>
      <c r="O2433" s="221"/>
      <c r="P2433" s="221"/>
      <c r="Q2433" s="221"/>
      <c r="R2433" s="221"/>
      <c r="S2433" s="221"/>
      <c r="T2433" s="221"/>
      <c r="U2433" s="221"/>
      <c r="V2433" s="221"/>
      <c r="W2433" s="221"/>
      <c r="X2433" s="221"/>
      <c r="Y2433" s="221"/>
      <c r="Z2433" s="221"/>
      <c r="AA2433" s="221"/>
      <c r="AB2433" s="237"/>
      <c r="AC2433" s="221"/>
      <c r="AD2433" s="221"/>
      <c r="AE2433" s="221"/>
      <c r="AF2433" s="221"/>
      <c r="AG2433" s="221"/>
      <c r="AH2433" s="221"/>
      <c r="AI2433" s="221"/>
      <c r="AN2433" s="221"/>
      <c r="AP2433" s="218"/>
    </row>
    <row r="2434" spans="1:42">
      <c r="A2434" s="221"/>
      <c r="B2434" s="221"/>
      <c r="C2434" s="221"/>
      <c r="D2434" s="221"/>
      <c r="E2434" s="221"/>
      <c r="F2434" s="221"/>
      <c r="G2434" s="221"/>
      <c r="H2434" s="221"/>
      <c r="I2434" s="221"/>
      <c r="J2434" s="221"/>
      <c r="K2434" s="221"/>
      <c r="L2434" s="221"/>
      <c r="M2434" s="221"/>
      <c r="N2434" s="243"/>
      <c r="O2434" s="221"/>
      <c r="P2434" s="221"/>
      <c r="Q2434" s="221"/>
      <c r="R2434" s="221"/>
      <c r="S2434" s="221"/>
      <c r="T2434" s="221"/>
      <c r="U2434" s="221"/>
      <c r="V2434" s="221"/>
      <c r="W2434" s="221"/>
      <c r="X2434" s="221"/>
      <c r="Y2434" s="221"/>
      <c r="Z2434" s="221"/>
      <c r="AA2434" s="221"/>
      <c r="AB2434" s="237"/>
      <c r="AC2434" s="221"/>
      <c r="AD2434" s="221"/>
      <c r="AE2434" s="221"/>
      <c r="AF2434" s="221"/>
      <c r="AG2434" s="221"/>
      <c r="AH2434" s="221"/>
      <c r="AI2434" s="221"/>
      <c r="AN2434" s="221"/>
      <c r="AP2434" s="218"/>
    </row>
    <row r="2435" spans="1:42">
      <c r="A2435" s="221"/>
      <c r="B2435" s="221"/>
      <c r="C2435" s="221"/>
      <c r="D2435" s="221"/>
      <c r="E2435" s="221"/>
      <c r="F2435" s="221"/>
      <c r="G2435" s="221"/>
      <c r="H2435" s="221"/>
      <c r="I2435" s="221"/>
      <c r="J2435" s="221"/>
      <c r="K2435" s="221"/>
      <c r="L2435" s="221"/>
      <c r="M2435" s="221"/>
      <c r="N2435" s="243"/>
      <c r="O2435" s="221"/>
      <c r="P2435" s="221"/>
      <c r="Q2435" s="221"/>
      <c r="R2435" s="221"/>
      <c r="S2435" s="221"/>
      <c r="T2435" s="221"/>
      <c r="U2435" s="221"/>
      <c r="V2435" s="221"/>
      <c r="W2435" s="221"/>
      <c r="X2435" s="221"/>
      <c r="Y2435" s="221"/>
      <c r="Z2435" s="221"/>
      <c r="AA2435" s="221"/>
      <c r="AB2435" s="237"/>
      <c r="AC2435" s="221"/>
      <c r="AD2435" s="221"/>
      <c r="AE2435" s="221"/>
      <c r="AF2435" s="221"/>
      <c r="AG2435" s="221"/>
      <c r="AH2435" s="221"/>
      <c r="AI2435" s="221"/>
      <c r="AN2435" s="221"/>
      <c r="AP2435" s="218"/>
    </row>
    <row r="2436" spans="1:42">
      <c r="A2436" s="221"/>
      <c r="B2436" s="221"/>
      <c r="C2436" s="221"/>
      <c r="D2436" s="221"/>
      <c r="E2436" s="221"/>
      <c r="F2436" s="221"/>
      <c r="G2436" s="221"/>
      <c r="H2436" s="221"/>
      <c r="I2436" s="221"/>
      <c r="J2436" s="221"/>
      <c r="K2436" s="221"/>
      <c r="L2436" s="221"/>
      <c r="M2436" s="221"/>
      <c r="N2436" s="243"/>
      <c r="O2436" s="221"/>
      <c r="P2436" s="221"/>
      <c r="Q2436" s="221"/>
      <c r="R2436" s="221"/>
      <c r="S2436" s="221"/>
      <c r="T2436" s="221"/>
      <c r="U2436" s="221"/>
      <c r="V2436" s="221"/>
      <c r="W2436" s="221"/>
      <c r="X2436" s="221"/>
      <c r="Y2436" s="221"/>
      <c r="Z2436" s="221"/>
      <c r="AA2436" s="221"/>
      <c r="AB2436" s="237"/>
      <c r="AC2436" s="221"/>
      <c r="AD2436" s="221"/>
      <c r="AE2436" s="221"/>
      <c r="AF2436" s="221"/>
      <c r="AG2436" s="221"/>
      <c r="AH2436" s="221"/>
      <c r="AI2436" s="221"/>
      <c r="AN2436" s="221"/>
      <c r="AP2436" s="218"/>
    </row>
    <row r="2437" spans="1:42">
      <c r="A2437" s="221"/>
      <c r="B2437" s="221"/>
      <c r="C2437" s="221"/>
      <c r="D2437" s="221"/>
      <c r="E2437" s="221"/>
      <c r="F2437" s="221"/>
      <c r="G2437" s="221"/>
      <c r="H2437" s="221"/>
      <c r="I2437" s="221"/>
      <c r="J2437" s="221"/>
      <c r="K2437" s="221"/>
      <c r="L2437" s="221"/>
      <c r="M2437" s="221"/>
      <c r="N2437" s="243"/>
      <c r="O2437" s="221"/>
      <c r="P2437" s="221"/>
      <c r="Q2437" s="221"/>
      <c r="R2437" s="221"/>
      <c r="S2437" s="221"/>
      <c r="T2437" s="221"/>
      <c r="U2437" s="221"/>
      <c r="V2437" s="221"/>
      <c r="W2437" s="221"/>
      <c r="X2437" s="221"/>
      <c r="Y2437" s="221"/>
      <c r="Z2437" s="221"/>
      <c r="AA2437" s="221"/>
      <c r="AB2437" s="237"/>
      <c r="AC2437" s="221"/>
      <c r="AD2437" s="221"/>
      <c r="AE2437" s="221"/>
      <c r="AF2437" s="221"/>
      <c r="AG2437" s="221"/>
      <c r="AH2437" s="221"/>
      <c r="AI2437" s="221"/>
      <c r="AN2437" s="221"/>
      <c r="AP2437" s="218"/>
    </row>
    <row r="2438" spans="1:42">
      <c r="A2438" s="221"/>
      <c r="B2438" s="221"/>
      <c r="C2438" s="221"/>
      <c r="D2438" s="221"/>
      <c r="E2438" s="221"/>
      <c r="F2438" s="221"/>
      <c r="G2438" s="221"/>
      <c r="H2438" s="221"/>
      <c r="I2438" s="221"/>
      <c r="J2438" s="221"/>
      <c r="K2438" s="221"/>
      <c r="L2438" s="221"/>
      <c r="M2438" s="221"/>
      <c r="N2438" s="243"/>
      <c r="O2438" s="221"/>
      <c r="P2438" s="221"/>
      <c r="Q2438" s="221"/>
      <c r="R2438" s="221"/>
      <c r="S2438" s="221"/>
      <c r="T2438" s="221"/>
      <c r="U2438" s="221"/>
      <c r="V2438" s="221"/>
      <c r="W2438" s="221"/>
      <c r="X2438" s="221"/>
      <c r="Y2438" s="221"/>
      <c r="Z2438" s="221"/>
      <c r="AA2438" s="221"/>
      <c r="AB2438" s="237"/>
      <c r="AC2438" s="221"/>
      <c r="AD2438" s="221"/>
      <c r="AE2438" s="221"/>
      <c r="AF2438" s="221"/>
      <c r="AG2438" s="221"/>
      <c r="AH2438" s="221"/>
      <c r="AI2438" s="221"/>
      <c r="AN2438" s="221"/>
      <c r="AP2438" s="218"/>
    </row>
    <row r="2439" spans="1:42">
      <c r="A2439" s="221"/>
      <c r="B2439" s="221"/>
      <c r="C2439" s="221"/>
      <c r="D2439" s="221"/>
      <c r="E2439" s="221"/>
      <c r="F2439" s="221"/>
      <c r="G2439" s="221"/>
      <c r="H2439" s="221"/>
      <c r="I2439" s="221"/>
      <c r="J2439" s="221"/>
      <c r="K2439" s="221"/>
      <c r="L2439" s="221"/>
      <c r="M2439" s="221"/>
      <c r="N2439" s="243"/>
      <c r="O2439" s="221"/>
      <c r="P2439" s="221"/>
      <c r="Q2439" s="221"/>
      <c r="R2439" s="221"/>
      <c r="S2439" s="221"/>
      <c r="T2439" s="221"/>
      <c r="U2439" s="221"/>
      <c r="V2439" s="221"/>
      <c r="W2439" s="221"/>
      <c r="X2439" s="221"/>
      <c r="Y2439" s="221"/>
      <c r="Z2439" s="221"/>
      <c r="AA2439" s="221"/>
      <c r="AB2439" s="237"/>
      <c r="AC2439" s="221"/>
      <c r="AD2439" s="221"/>
      <c r="AE2439" s="221"/>
      <c r="AF2439" s="221"/>
      <c r="AG2439" s="221"/>
      <c r="AH2439" s="221"/>
      <c r="AI2439" s="221"/>
      <c r="AN2439" s="221"/>
      <c r="AP2439" s="218"/>
    </row>
    <row r="2440" spans="1:42">
      <c r="A2440" s="221"/>
      <c r="B2440" s="221"/>
      <c r="C2440" s="221"/>
      <c r="D2440" s="221"/>
      <c r="E2440" s="221"/>
      <c r="F2440" s="221"/>
      <c r="G2440" s="221"/>
      <c r="H2440" s="221"/>
      <c r="I2440" s="221"/>
      <c r="J2440" s="221"/>
      <c r="K2440" s="221"/>
      <c r="L2440" s="221"/>
      <c r="M2440" s="221"/>
      <c r="N2440" s="243"/>
      <c r="O2440" s="221"/>
      <c r="P2440" s="221"/>
      <c r="Q2440" s="221"/>
      <c r="R2440" s="221"/>
      <c r="S2440" s="221"/>
      <c r="T2440" s="221"/>
      <c r="U2440" s="221"/>
      <c r="V2440" s="221"/>
      <c r="W2440" s="221"/>
      <c r="X2440" s="221"/>
      <c r="Y2440" s="221"/>
      <c r="Z2440" s="221"/>
      <c r="AA2440" s="221"/>
      <c r="AB2440" s="237"/>
      <c r="AC2440" s="221"/>
      <c r="AD2440" s="221"/>
      <c r="AE2440" s="221"/>
      <c r="AF2440" s="221"/>
      <c r="AG2440" s="221"/>
      <c r="AH2440" s="221"/>
      <c r="AI2440" s="221"/>
      <c r="AN2440" s="221"/>
      <c r="AP2440" s="218"/>
    </row>
    <row r="2441" spans="1:42">
      <c r="A2441" s="221"/>
      <c r="B2441" s="221"/>
      <c r="C2441" s="221"/>
      <c r="D2441" s="221"/>
      <c r="E2441" s="221"/>
      <c r="F2441" s="221"/>
      <c r="G2441" s="221"/>
      <c r="H2441" s="221"/>
      <c r="I2441" s="221"/>
      <c r="J2441" s="221"/>
      <c r="K2441" s="221"/>
      <c r="L2441" s="221"/>
      <c r="M2441" s="221"/>
      <c r="N2441" s="243"/>
      <c r="O2441" s="221"/>
      <c r="P2441" s="221"/>
      <c r="Q2441" s="221"/>
      <c r="R2441" s="221"/>
      <c r="S2441" s="221"/>
      <c r="T2441" s="221"/>
      <c r="U2441" s="221"/>
      <c r="V2441" s="221"/>
      <c r="W2441" s="221"/>
      <c r="X2441" s="221"/>
      <c r="Y2441" s="221"/>
      <c r="Z2441" s="221"/>
      <c r="AA2441" s="221"/>
      <c r="AB2441" s="237"/>
      <c r="AC2441" s="221"/>
      <c r="AD2441" s="221"/>
      <c r="AE2441" s="221"/>
      <c r="AF2441" s="221"/>
      <c r="AG2441" s="221"/>
      <c r="AH2441" s="221"/>
      <c r="AI2441" s="221"/>
      <c r="AN2441" s="221"/>
      <c r="AP2441" s="218"/>
    </row>
    <row r="2442" spans="1:42">
      <c r="A2442" s="221"/>
      <c r="B2442" s="221"/>
      <c r="C2442" s="221"/>
      <c r="D2442" s="221"/>
      <c r="E2442" s="221"/>
      <c r="F2442" s="221"/>
      <c r="G2442" s="221"/>
      <c r="H2442" s="221"/>
      <c r="I2442" s="221"/>
      <c r="J2442" s="221"/>
      <c r="K2442" s="221"/>
      <c r="L2442" s="221"/>
      <c r="M2442" s="221"/>
      <c r="N2442" s="243"/>
      <c r="O2442" s="221"/>
      <c r="P2442" s="221"/>
      <c r="Q2442" s="221"/>
      <c r="R2442" s="221"/>
      <c r="S2442" s="221"/>
      <c r="T2442" s="221"/>
      <c r="U2442" s="221"/>
      <c r="V2442" s="221"/>
      <c r="W2442" s="221"/>
      <c r="X2442" s="221"/>
      <c r="Y2442" s="221"/>
      <c r="Z2442" s="221"/>
      <c r="AA2442" s="221"/>
      <c r="AB2442" s="237"/>
      <c r="AC2442" s="221"/>
      <c r="AD2442" s="221"/>
      <c r="AE2442" s="221"/>
      <c r="AF2442" s="221"/>
      <c r="AG2442" s="221"/>
      <c r="AH2442" s="221"/>
      <c r="AI2442" s="221"/>
      <c r="AN2442" s="221"/>
      <c r="AP2442" s="218"/>
    </row>
    <row r="2443" spans="1:42">
      <c r="A2443" s="221"/>
      <c r="B2443" s="221"/>
      <c r="C2443" s="221"/>
      <c r="D2443" s="221"/>
      <c r="E2443" s="221"/>
      <c r="F2443" s="221"/>
      <c r="G2443" s="221"/>
      <c r="H2443" s="221"/>
      <c r="I2443" s="221"/>
      <c r="J2443" s="221"/>
      <c r="K2443" s="221"/>
      <c r="L2443" s="221"/>
      <c r="M2443" s="221"/>
      <c r="N2443" s="243"/>
      <c r="O2443" s="221"/>
      <c r="P2443" s="221"/>
      <c r="Q2443" s="221"/>
      <c r="R2443" s="221"/>
      <c r="S2443" s="221"/>
      <c r="T2443" s="221"/>
      <c r="U2443" s="221"/>
      <c r="V2443" s="221"/>
      <c r="W2443" s="221"/>
      <c r="X2443" s="221"/>
      <c r="Y2443" s="221"/>
      <c r="Z2443" s="221"/>
      <c r="AA2443" s="221"/>
      <c r="AB2443" s="237"/>
      <c r="AC2443" s="221"/>
      <c r="AD2443" s="221"/>
      <c r="AE2443" s="221"/>
      <c r="AF2443" s="221"/>
      <c r="AG2443" s="221"/>
      <c r="AH2443" s="221"/>
      <c r="AI2443" s="221"/>
      <c r="AN2443" s="221"/>
      <c r="AP2443" s="218"/>
    </row>
    <row r="2444" spans="1:42">
      <c r="A2444" s="221"/>
      <c r="B2444" s="221"/>
      <c r="C2444" s="221"/>
      <c r="D2444" s="221"/>
      <c r="E2444" s="221"/>
      <c r="F2444" s="221"/>
      <c r="G2444" s="221"/>
      <c r="H2444" s="221"/>
      <c r="I2444" s="221"/>
      <c r="J2444" s="221"/>
      <c r="K2444" s="221"/>
      <c r="L2444" s="221"/>
      <c r="M2444" s="221"/>
      <c r="N2444" s="243"/>
      <c r="O2444" s="221"/>
      <c r="P2444" s="221"/>
      <c r="Q2444" s="221"/>
      <c r="R2444" s="221"/>
      <c r="S2444" s="221"/>
      <c r="T2444" s="221"/>
      <c r="U2444" s="221"/>
      <c r="V2444" s="221"/>
      <c r="W2444" s="221"/>
      <c r="X2444" s="221"/>
      <c r="Y2444" s="221"/>
      <c r="Z2444" s="221"/>
      <c r="AA2444" s="221"/>
      <c r="AB2444" s="237"/>
      <c r="AC2444" s="221"/>
      <c r="AD2444" s="221"/>
      <c r="AE2444" s="221"/>
      <c r="AF2444" s="221"/>
      <c r="AG2444" s="221"/>
      <c r="AH2444" s="221"/>
      <c r="AI2444" s="221"/>
      <c r="AN2444" s="221"/>
      <c r="AP2444" s="218"/>
    </row>
    <row r="2445" spans="1:42">
      <c r="A2445" s="221"/>
      <c r="B2445" s="221"/>
      <c r="C2445" s="221"/>
      <c r="D2445" s="221"/>
      <c r="E2445" s="221"/>
      <c r="F2445" s="221"/>
      <c r="G2445" s="221"/>
      <c r="H2445" s="221"/>
      <c r="I2445" s="221"/>
      <c r="J2445" s="221"/>
      <c r="K2445" s="221"/>
      <c r="L2445" s="221"/>
      <c r="M2445" s="221"/>
      <c r="N2445" s="243"/>
      <c r="O2445" s="221"/>
      <c r="P2445" s="221"/>
      <c r="Q2445" s="221"/>
      <c r="R2445" s="221"/>
      <c r="S2445" s="221"/>
      <c r="T2445" s="221"/>
      <c r="U2445" s="221"/>
      <c r="V2445" s="221"/>
      <c r="W2445" s="221"/>
      <c r="X2445" s="221"/>
      <c r="Y2445" s="221"/>
      <c r="Z2445" s="221"/>
      <c r="AA2445" s="221"/>
      <c r="AB2445" s="237"/>
      <c r="AC2445" s="221"/>
      <c r="AD2445" s="221"/>
      <c r="AE2445" s="221"/>
      <c r="AF2445" s="221"/>
      <c r="AG2445" s="221"/>
      <c r="AH2445" s="221"/>
      <c r="AI2445" s="221"/>
      <c r="AN2445" s="221"/>
      <c r="AP2445" s="218"/>
    </row>
    <row r="2446" spans="1:42">
      <c r="A2446" s="221"/>
      <c r="B2446" s="221"/>
      <c r="C2446" s="221"/>
      <c r="D2446" s="221"/>
      <c r="E2446" s="221"/>
      <c r="F2446" s="221"/>
      <c r="G2446" s="221"/>
      <c r="H2446" s="221"/>
      <c r="I2446" s="221"/>
      <c r="J2446" s="221"/>
      <c r="K2446" s="221"/>
      <c r="L2446" s="221"/>
      <c r="M2446" s="221"/>
      <c r="N2446" s="243"/>
      <c r="O2446" s="221"/>
      <c r="P2446" s="221"/>
      <c r="Q2446" s="221"/>
      <c r="R2446" s="221"/>
      <c r="S2446" s="221"/>
      <c r="T2446" s="221"/>
      <c r="U2446" s="221"/>
      <c r="V2446" s="221"/>
      <c r="W2446" s="221"/>
      <c r="X2446" s="221"/>
      <c r="Y2446" s="221"/>
      <c r="Z2446" s="221"/>
      <c r="AA2446" s="221"/>
      <c r="AB2446" s="237"/>
      <c r="AC2446" s="221"/>
      <c r="AD2446" s="221"/>
      <c r="AE2446" s="221"/>
      <c r="AF2446" s="221"/>
      <c r="AG2446" s="221"/>
      <c r="AH2446" s="221"/>
      <c r="AI2446" s="221"/>
      <c r="AN2446" s="221"/>
      <c r="AP2446" s="218"/>
    </row>
    <row r="2447" spans="1:42">
      <c r="A2447" s="221"/>
      <c r="B2447" s="221"/>
      <c r="C2447" s="221"/>
      <c r="D2447" s="221"/>
      <c r="E2447" s="221"/>
      <c r="F2447" s="221"/>
      <c r="G2447" s="221"/>
      <c r="H2447" s="221"/>
      <c r="I2447" s="221"/>
      <c r="J2447" s="221"/>
      <c r="K2447" s="221"/>
      <c r="L2447" s="221"/>
      <c r="M2447" s="221"/>
      <c r="N2447" s="243"/>
      <c r="O2447" s="221"/>
      <c r="P2447" s="221"/>
      <c r="Q2447" s="221"/>
      <c r="R2447" s="221"/>
      <c r="S2447" s="221"/>
      <c r="T2447" s="221"/>
      <c r="U2447" s="221"/>
      <c r="V2447" s="221"/>
      <c r="W2447" s="221"/>
      <c r="X2447" s="221"/>
      <c r="Y2447" s="221"/>
      <c r="Z2447" s="221"/>
      <c r="AA2447" s="221"/>
      <c r="AB2447" s="237"/>
      <c r="AC2447" s="221"/>
      <c r="AD2447" s="221"/>
      <c r="AE2447" s="221"/>
      <c r="AF2447" s="221"/>
      <c r="AG2447" s="221"/>
      <c r="AH2447" s="221"/>
      <c r="AI2447" s="221"/>
      <c r="AN2447" s="221"/>
      <c r="AP2447" s="218"/>
    </row>
    <row r="2448" spans="1:42">
      <c r="A2448" s="221"/>
      <c r="B2448" s="221"/>
      <c r="C2448" s="221"/>
      <c r="D2448" s="221"/>
      <c r="E2448" s="221"/>
      <c r="F2448" s="221"/>
      <c r="G2448" s="221"/>
      <c r="H2448" s="221"/>
      <c r="I2448" s="221"/>
      <c r="J2448" s="221"/>
      <c r="K2448" s="221"/>
      <c r="L2448" s="221"/>
      <c r="M2448" s="221"/>
      <c r="N2448" s="243"/>
      <c r="O2448" s="221"/>
      <c r="P2448" s="221"/>
      <c r="Q2448" s="221"/>
      <c r="R2448" s="221"/>
      <c r="S2448" s="221"/>
      <c r="T2448" s="221"/>
      <c r="U2448" s="221"/>
      <c r="V2448" s="221"/>
      <c r="W2448" s="221"/>
      <c r="X2448" s="221"/>
      <c r="Y2448" s="221"/>
      <c r="Z2448" s="221"/>
      <c r="AA2448" s="221"/>
      <c r="AB2448" s="237"/>
      <c r="AC2448" s="221"/>
      <c r="AD2448" s="221"/>
      <c r="AE2448" s="221"/>
      <c r="AF2448" s="221"/>
      <c r="AG2448" s="221"/>
      <c r="AH2448" s="221"/>
      <c r="AI2448" s="221"/>
      <c r="AN2448" s="221"/>
      <c r="AP2448" s="218"/>
    </row>
    <row r="2449" spans="1:42">
      <c r="A2449" s="221"/>
      <c r="B2449" s="221"/>
      <c r="C2449" s="221"/>
      <c r="D2449" s="221"/>
      <c r="E2449" s="221"/>
      <c r="F2449" s="221"/>
      <c r="G2449" s="221"/>
      <c r="H2449" s="221"/>
      <c r="I2449" s="221"/>
      <c r="J2449" s="221"/>
      <c r="K2449" s="221"/>
      <c r="L2449" s="221"/>
      <c r="M2449" s="221"/>
      <c r="N2449" s="243"/>
      <c r="O2449" s="221"/>
      <c r="P2449" s="221"/>
      <c r="Q2449" s="221"/>
      <c r="R2449" s="221"/>
      <c r="S2449" s="221"/>
      <c r="T2449" s="221"/>
      <c r="U2449" s="221"/>
      <c r="V2449" s="221"/>
      <c r="W2449" s="221"/>
      <c r="X2449" s="221"/>
      <c r="Y2449" s="221"/>
      <c r="Z2449" s="221"/>
      <c r="AA2449" s="221"/>
      <c r="AB2449" s="237"/>
      <c r="AC2449" s="221"/>
      <c r="AD2449" s="221"/>
      <c r="AE2449" s="221"/>
      <c r="AF2449" s="221"/>
      <c r="AG2449" s="221"/>
      <c r="AH2449" s="221"/>
      <c r="AI2449" s="221"/>
      <c r="AN2449" s="221"/>
      <c r="AP2449" s="218"/>
    </row>
    <row r="2450" spans="1:42">
      <c r="A2450" s="221"/>
      <c r="B2450" s="221"/>
      <c r="C2450" s="221"/>
      <c r="D2450" s="221"/>
      <c r="E2450" s="221"/>
      <c r="F2450" s="221"/>
      <c r="G2450" s="221"/>
      <c r="H2450" s="221"/>
      <c r="I2450" s="221"/>
      <c r="J2450" s="221"/>
      <c r="K2450" s="221"/>
      <c r="L2450" s="221"/>
      <c r="M2450" s="221"/>
      <c r="N2450" s="243"/>
      <c r="O2450" s="221"/>
      <c r="P2450" s="221"/>
      <c r="Q2450" s="221"/>
      <c r="R2450" s="221"/>
      <c r="S2450" s="221"/>
      <c r="T2450" s="221"/>
      <c r="U2450" s="221"/>
      <c r="V2450" s="221"/>
      <c r="W2450" s="221"/>
      <c r="X2450" s="221"/>
      <c r="Y2450" s="221"/>
      <c r="Z2450" s="221"/>
      <c r="AA2450" s="221"/>
      <c r="AB2450" s="237"/>
      <c r="AC2450" s="221"/>
      <c r="AD2450" s="221"/>
      <c r="AE2450" s="221"/>
      <c r="AF2450" s="221"/>
      <c r="AG2450" s="221"/>
      <c r="AH2450" s="221"/>
      <c r="AI2450" s="221"/>
      <c r="AN2450" s="221"/>
      <c r="AP2450" s="218"/>
    </row>
    <row r="2451" spans="1:42">
      <c r="A2451" s="221"/>
      <c r="B2451" s="221"/>
      <c r="C2451" s="221"/>
      <c r="D2451" s="221"/>
      <c r="E2451" s="221"/>
      <c r="F2451" s="221"/>
      <c r="G2451" s="221"/>
      <c r="H2451" s="221"/>
      <c r="I2451" s="221"/>
      <c r="J2451" s="221"/>
      <c r="K2451" s="221"/>
      <c r="L2451" s="221"/>
      <c r="M2451" s="221"/>
      <c r="N2451" s="243"/>
      <c r="O2451" s="221"/>
      <c r="P2451" s="221"/>
      <c r="Q2451" s="221"/>
      <c r="R2451" s="221"/>
      <c r="S2451" s="221"/>
      <c r="T2451" s="221"/>
      <c r="U2451" s="221"/>
      <c r="V2451" s="221"/>
      <c r="W2451" s="221"/>
      <c r="X2451" s="221"/>
      <c r="Y2451" s="221"/>
      <c r="Z2451" s="221"/>
      <c r="AA2451" s="221"/>
      <c r="AB2451" s="237"/>
      <c r="AC2451" s="221"/>
      <c r="AD2451" s="221"/>
      <c r="AE2451" s="221"/>
      <c r="AF2451" s="221"/>
      <c r="AG2451" s="221"/>
      <c r="AH2451" s="221"/>
      <c r="AI2451" s="221"/>
      <c r="AN2451" s="221"/>
      <c r="AP2451" s="218"/>
    </row>
    <row r="2452" spans="1:42">
      <c r="A2452" s="221"/>
      <c r="B2452" s="221"/>
      <c r="C2452" s="221"/>
      <c r="D2452" s="221"/>
      <c r="E2452" s="221"/>
      <c r="F2452" s="221"/>
      <c r="G2452" s="221"/>
      <c r="H2452" s="221"/>
      <c r="I2452" s="221"/>
      <c r="J2452" s="221"/>
      <c r="K2452" s="221"/>
      <c r="L2452" s="221"/>
      <c r="M2452" s="221"/>
      <c r="N2452" s="243"/>
      <c r="O2452" s="221"/>
      <c r="P2452" s="221"/>
      <c r="Q2452" s="221"/>
      <c r="R2452" s="221"/>
      <c r="S2452" s="221"/>
      <c r="T2452" s="221"/>
      <c r="U2452" s="221"/>
      <c r="V2452" s="221"/>
      <c r="W2452" s="221"/>
      <c r="X2452" s="221"/>
      <c r="Y2452" s="221"/>
      <c r="Z2452" s="221"/>
      <c r="AA2452" s="221"/>
      <c r="AB2452" s="237"/>
      <c r="AC2452" s="221"/>
      <c r="AD2452" s="221"/>
      <c r="AE2452" s="221"/>
      <c r="AF2452" s="221"/>
      <c r="AG2452" s="221"/>
      <c r="AH2452" s="221"/>
      <c r="AI2452" s="221"/>
      <c r="AN2452" s="221"/>
      <c r="AP2452" s="218"/>
    </row>
    <row r="2453" spans="1:42">
      <c r="A2453" s="221"/>
      <c r="B2453" s="221"/>
      <c r="C2453" s="221"/>
      <c r="D2453" s="221"/>
      <c r="E2453" s="221"/>
      <c r="F2453" s="221"/>
      <c r="G2453" s="221"/>
      <c r="H2453" s="221"/>
      <c r="I2453" s="221"/>
      <c r="J2453" s="221"/>
      <c r="K2453" s="221"/>
      <c r="L2453" s="221"/>
      <c r="M2453" s="221"/>
      <c r="N2453" s="243"/>
      <c r="O2453" s="221"/>
      <c r="P2453" s="221"/>
      <c r="Q2453" s="221"/>
      <c r="R2453" s="221"/>
      <c r="S2453" s="221"/>
      <c r="T2453" s="221"/>
      <c r="U2453" s="221"/>
      <c r="V2453" s="221"/>
      <c r="W2453" s="221"/>
      <c r="X2453" s="221"/>
      <c r="Y2453" s="221"/>
      <c r="Z2453" s="221"/>
      <c r="AA2453" s="221"/>
      <c r="AB2453" s="237"/>
      <c r="AC2453" s="221"/>
      <c r="AD2453" s="221"/>
      <c r="AE2453" s="221"/>
      <c r="AF2453" s="221"/>
      <c r="AG2453" s="221"/>
      <c r="AH2453" s="221"/>
      <c r="AI2453" s="221"/>
      <c r="AN2453" s="221"/>
      <c r="AP2453" s="218"/>
    </row>
    <row r="2454" spans="1:42">
      <c r="A2454" s="221"/>
      <c r="B2454" s="221"/>
      <c r="C2454" s="221"/>
      <c r="D2454" s="221"/>
      <c r="E2454" s="221"/>
      <c r="F2454" s="221"/>
      <c r="G2454" s="221"/>
      <c r="H2454" s="221"/>
      <c r="I2454" s="221"/>
      <c r="J2454" s="221"/>
      <c r="K2454" s="221"/>
      <c r="L2454" s="221"/>
      <c r="M2454" s="221"/>
      <c r="N2454" s="243"/>
      <c r="O2454" s="221"/>
      <c r="P2454" s="221"/>
      <c r="Q2454" s="221"/>
      <c r="R2454" s="221"/>
      <c r="S2454" s="221"/>
      <c r="T2454" s="221"/>
      <c r="U2454" s="221"/>
      <c r="V2454" s="221"/>
      <c r="W2454" s="221"/>
      <c r="X2454" s="221"/>
      <c r="Y2454" s="221"/>
      <c r="Z2454" s="221"/>
      <c r="AA2454" s="221"/>
      <c r="AB2454" s="237"/>
      <c r="AC2454" s="221"/>
      <c r="AD2454" s="221"/>
      <c r="AE2454" s="221"/>
      <c r="AF2454" s="221"/>
      <c r="AG2454" s="221"/>
      <c r="AH2454" s="221"/>
      <c r="AI2454" s="221"/>
      <c r="AN2454" s="221"/>
      <c r="AP2454" s="218"/>
    </row>
    <row r="2455" spans="1:42">
      <c r="A2455" s="221"/>
      <c r="B2455" s="221"/>
      <c r="C2455" s="221"/>
      <c r="D2455" s="221"/>
      <c r="E2455" s="221"/>
      <c r="F2455" s="221"/>
      <c r="G2455" s="221"/>
      <c r="H2455" s="221"/>
      <c r="I2455" s="221"/>
      <c r="J2455" s="221"/>
      <c r="K2455" s="221"/>
      <c r="L2455" s="221"/>
      <c r="M2455" s="221"/>
      <c r="N2455" s="243"/>
      <c r="O2455" s="221"/>
      <c r="P2455" s="221"/>
      <c r="Q2455" s="221"/>
      <c r="R2455" s="221"/>
      <c r="S2455" s="221"/>
      <c r="T2455" s="221"/>
      <c r="U2455" s="221"/>
      <c r="V2455" s="221"/>
      <c r="W2455" s="221"/>
      <c r="X2455" s="221"/>
      <c r="Y2455" s="221"/>
      <c r="Z2455" s="221"/>
      <c r="AA2455" s="221"/>
      <c r="AB2455" s="237"/>
      <c r="AC2455" s="221"/>
      <c r="AD2455" s="221"/>
      <c r="AE2455" s="221"/>
      <c r="AF2455" s="221"/>
      <c r="AG2455" s="221"/>
      <c r="AH2455" s="221"/>
      <c r="AI2455" s="221"/>
      <c r="AN2455" s="221"/>
      <c r="AP2455" s="218"/>
    </row>
    <row r="2456" spans="1:42">
      <c r="A2456" s="221"/>
      <c r="B2456" s="221"/>
      <c r="C2456" s="221"/>
      <c r="D2456" s="221"/>
      <c r="E2456" s="221"/>
      <c r="F2456" s="221"/>
      <c r="G2456" s="221"/>
      <c r="H2456" s="221"/>
      <c r="I2456" s="221"/>
      <c r="J2456" s="221"/>
      <c r="K2456" s="221"/>
      <c r="L2456" s="221"/>
      <c r="M2456" s="221"/>
      <c r="N2456" s="243"/>
      <c r="O2456" s="221"/>
      <c r="P2456" s="221"/>
      <c r="Q2456" s="221"/>
      <c r="R2456" s="221"/>
      <c r="S2456" s="221"/>
      <c r="T2456" s="221"/>
      <c r="U2456" s="221"/>
      <c r="V2456" s="221"/>
      <c r="W2456" s="221"/>
      <c r="X2456" s="221"/>
      <c r="Y2456" s="221"/>
      <c r="Z2456" s="221"/>
      <c r="AA2456" s="221"/>
      <c r="AB2456" s="237"/>
      <c r="AC2456" s="221"/>
      <c r="AD2456" s="221"/>
      <c r="AE2456" s="221"/>
      <c r="AF2456" s="221"/>
      <c r="AG2456" s="221"/>
      <c r="AH2456" s="221"/>
      <c r="AI2456" s="221"/>
      <c r="AN2456" s="221"/>
      <c r="AP2456" s="218"/>
    </row>
    <row r="2457" spans="1:42">
      <c r="A2457" s="221"/>
      <c r="B2457" s="221"/>
      <c r="C2457" s="221"/>
      <c r="D2457" s="221"/>
      <c r="E2457" s="221"/>
      <c r="F2457" s="221"/>
      <c r="G2457" s="221"/>
      <c r="H2457" s="221"/>
      <c r="I2457" s="221"/>
      <c r="J2457" s="221"/>
      <c r="K2457" s="221"/>
      <c r="L2457" s="221"/>
      <c r="M2457" s="221"/>
      <c r="N2457" s="243"/>
      <c r="O2457" s="221"/>
      <c r="P2457" s="221"/>
      <c r="Q2457" s="221"/>
      <c r="R2457" s="221"/>
      <c r="S2457" s="221"/>
      <c r="T2457" s="221"/>
      <c r="U2457" s="221"/>
      <c r="V2457" s="221"/>
      <c r="W2457" s="221"/>
      <c r="X2457" s="221"/>
      <c r="Y2457" s="221"/>
      <c r="Z2457" s="221"/>
      <c r="AA2457" s="221"/>
      <c r="AB2457" s="237"/>
      <c r="AC2457" s="221"/>
      <c r="AD2457" s="221"/>
      <c r="AE2457" s="221"/>
      <c r="AF2457" s="221"/>
      <c r="AG2457" s="221"/>
      <c r="AH2457" s="221"/>
      <c r="AI2457" s="221"/>
      <c r="AN2457" s="221"/>
      <c r="AP2457" s="218"/>
    </row>
    <row r="2458" spans="1:42">
      <c r="A2458" s="221"/>
      <c r="B2458" s="221"/>
      <c r="C2458" s="221"/>
      <c r="D2458" s="221"/>
      <c r="E2458" s="221"/>
      <c r="F2458" s="221"/>
      <c r="G2458" s="221"/>
      <c r="H2458" s="221"/>
      <c r="I2458" s="221"/>
      <c r="J2458" s="221"/>
      <c r="K2458" s="221"/>
      <c r="L2458" s="221"/>
      <c r="M2458" s="221"/>
      <c r="N2458" s="243"/>
      <c r="O2458" s="221"/>
      <c r="P2458" s="221"/>
      <c r="Q2458" s="221"/>
      <c r="R2458" s="221"/>
      <c r="S2458" s="221"/>
      <c r="T2458" s="221"/>
      <c r="U2458" s="221"/>
      <c r="V2458" s="221"/>
      <c r="W2458" s="221"/>
      <c r="X2458" s="221"/>
      <c r="Y2458" s="221"/>
      <c r="Z2458" s="221"/>
      <c r="AA2458" s="221"/>
      <c r="AB2458" s="237"/>
      <c r="AC2458" s="221"/>
      <c r="AD2458" s="221"/>
      <c r="AE2458" s="221"/>
      <c r="AF2458" s="221"/>
      <c r="AG2458" s="221"/>
      <c r="AH2458" s="221"/>
      <c r="AI2458" s="221"/>
      <c r="AN2458" s="221"/>
      <c r="AP2458" s="218"/>
    </row>
    <row r="2459" spans="1:42">
      <c r="A2459" s="221"/>
      <c r="B2459" s="221"/>
      <c r="C2459" s="221"/>
      <c r="D2459" s="221"/>
      <c r="E2459" s="221"/>
      <c r="F2459" s="221"/>
      <c r="G2459" s="221"/>
      <c r="H2459" s="221"/>
      <c r="I2459" s="221"/>
      <c r="J2459" s="221"/>
      <c r="K2459" s="221"/>
      <c r="L2459" s="221"/>
      <c r="M2459" s="221"/>
      <c r="N2459" s="243"/>
      <c r="O2459" s="221"/>
      <c r="P2459" s="221"/>
      <c r="Q2459" s="221"/>
      <c r="R2459" s="221"/>
      <c r="S2459" s="221"/>
      <c r="T2459" s="221"/>
      <c r="U2459" s="221"/>
      <c r="V2459" s="221"/>
      <c r="W2459" s="221"/>
      <c r="X2459" s="221"/>
      <c r="Y2459" s="221"/>
      <c r="Z2459" s="221"/>
      <c r="AA2459" s="221"/>
      <c r="AB2459" s="237"/>
      <c r="AC2459" s="221"/>
      <c r="AD2459" s="221"/>
      <c r="AE2459" s="221"/>
      <c r="AF2459" s="221"/>
      <c r="AG2459" s="221"/>
      <c r="AH2459" s="221"/>
      <c r="AI2459" s="221"/>
      <c r="AN2459" s="221"/>
      <c r="AP2459" s="218"/>
    </row>
    <row r="2460" spans="1:42">
      <c r="A2460" s="221"/>
      <c r="B2460" s="221"/>
      <c r="C2460" s="221"/>
      <c r="D2460" s="221"/>
      <c r="E2460" s="221"/>
      <c r="F2460" s="221"/>
      <c r="G2460" s="221"/>
      <c r="H2460" s="221"/>
      <c r="I2460" s="221"/>
      <c r="J2460" s="221"/>
      <c r="K2460" s="221"/>
      <c r="L2460" s="221"/>
      <c r="M2460" s="221"/>
      <c r="N2460" s="243"/>
      <c r="O2460" s="221"/>
      <c r="P2460" s="221"/>
      <c r="Q2460" s="221"/>
      <c r="R2460" s="221"/>
      <c r="S2460" s="221"/>
      <c r="T2460" s="221"/>
      <c r="U2460" s="221"/>
      <c r="V2460" s="221"/>
      <c r="W2460" s="221"/>
      <c r="X2460" s="221"/>
      <c r="Y2460" s="221"/>
      <c r="Z2460" s="221"/>
      <c r="AA2460" s="221"/>
      <c r="AB2460" s="237"/>
      <c r="AC2460" s="221"/>
      <c r="AD2460" s="221"/>
      <c r="AE2460" s="221"/>
      <c r="AF2460" s="221"/>
      <c r="AG2460" s="221"/>
      <c r="AH2460" s="221"/>
      <c r="AI2460" s="221"/>
      <c r="AN2460" s="221"/>
      <c r="AP2460" s="218"/>
    </row>
    <row r="2461" spans="1:42">
      <c r="A2461" s="221"/>
      <c r="B2461" s="221"/>
      <c r="C2461" s="221"/>
      <c r="D2461" s="221"/>
      <c r="E2461" s="221"/>
      <c r="F2461" s="221"/>
      <c r="G2461" s="221"/>
      <c r="H2461" s="221"/>
      <c r="I2461" s="221"/>
      <c r="J2461" s="221"/>
      <c r="K2461" s="221"/>
      <c r="L2461" s="221"/>
      <c r="M2461" s="221"/>
      <c r="N2461" s="243"/>
      <c r="O2461" s="221"/>
      <c r="P2461" s="221"/>
      <c r="Q2461" s="221"/>
      <c r="R2461" s="221"/>
      <c r="S2461" s="221"/>
      <c r="T2461" s="221"/>
      <c r="U2461" s="221"/>
      <c r="V2461" s="221"/>
      <c r="W2461" s="221"/>
      <c r="X2461" s="221"/>
      <c r="Y2461" s="221"/>
      <c r="Z2461" s="221"/>
      <c r="AA2461" s="221"/>
      <c r="AB2461" s="237"/>
      <c r="AC2461" s="221"/>
      <c r="AD2461" s="221"/>
      <c r="AE2461" s="221"/>
      <c r="AF2461" s="221"/>
      <c r="AG2461" s="221"/>
      <c r="AH2461" s="221"/>
      <c r="AI2461" s="221"/>
      <c r="AN2461" s="221"/>
      <c r="AP2461" s="218"/>
    </row>
    <row r="2462" spans="1:42">
      <c r="A2462" s="221"/>
      <c r="B2462" s="221"/>
      <c r="C2462" s="221"/>
      <c r="D2462" s="221"/>
      <c r="E2462" s="221"/>
      <c r="F2462" s="221"/>
      <c r="G2462" s="221"/>
      <c r="H2462" s="221"/>
      <c r="I2462" s="221"/>
      <c r="J2462" s="221"/>
      <c r="K2462" s="221"/>
      <c r="L2462" s="221"/>
      <c r="M2462" s="221"/>
      <c r="N2462" s="243"/>
      <c r="O2462" s="221"/>
      <c r="P2462" s="221"/>
      <c r="Q2462" s="221"/>
      <c r="R2462" s="221"/>
      <c r="S2462" s="221"/>
      <c r="T2462" s="221"/>
      <c r="U2462" s="221"/>
      <c r="V2462" s="221"/>
      <c r="W2462" s="221"/>
      <c r="X2462" s="221"/>
      <c r="Y2462" s="221"/>
      <c r="Z2462" s="221"/>
      <c r="AA2462" s="221"/>
      <c r="AB2462" s="237"/>
      <c r="AC2462" s="221"/>
      <c r="AD2462" s="221"/>
      <c r="AE2462" s="221"/>
      <c r="AF2462" s="221"/>
      <c r="AG2462" s="221"/>
      <c r="AH2462" s="221"/>
      <c r="AI2462" s="221"/>
      <c r="AN2462" s="221"/>
      <c r="AP2462" s="218"/>
    </row>
    <row r="2463" spans="1:42">
      <c r="A2463" s="221"/>
      <c r="B2463" s="221"/>
      <c r="C2463" s="221"/>
      <c r="D2463" s="221"/>
      <c r="E2463" s="221"/>
      <c r="F2463" s="221"/>
      <c r="G2463" s="221"/>
      <c r="H2463" s="221"/>
      <c r="I2463" s="221"/>
      <c r="J2463" s="221"/>
      <c r="K2463" s="221"/>
      <c r="L2463" s="221"/>
      <c r="M2463" s="221"/>
      <c r="N2463" s="243"/>
      <c r="O2463" s="221"/>
      <c r="P2463" s="221"/>
      <c r="Q2463" s="221"/>
      <c r="R2463" s="221"/>
      <c r="S2463" s="221"/>
      <c r="T2463" s="221"/>
      <c r="U2463" s="221"/>
      <c r="V2463" s="221"/>
      <c r="W2463" s="221"/>
      <c r="X2463" s="221"/>
      <c r="Y2463" s="221"/>
      <c r="Z2463" s="221"/>
      <c r="AA2463" s="221"/>
      <c r="AB2463" s="237"/>
      <c r="AC2463" s="221"/>
      <c r="AD2463" s="221"/>
      <c r="AE2463" s="221"/>
      <c r="AF2463" s="221"/>
      <c r="AG2463" s="221"/>
      <c r="AH2463" s="221"/>
      <c r="AI2463" s="221"/>
      <c r="AN2463" s="221"/>
      <c r="AP2463" s="218"/>
    </row>
    <row r="2464" spans="1:42">
      <c r="A2464" s="221"/>
      <c r="B2464" s="221"/>
      <c r="C2464" s="221"/>
      <c r="D2464" s="221"/>
      <c r="E2464" s="221"/>
      <c r="F2464" s="221"/>
      <c r="G2464" s="221"/>
      <c r="H2464" s="221"/>
      <c r="I2464" s="221"/>
      <c r="J2464" s="221"/>
      <c r="K2464" s="221"/>
      <c r="L2464" s="221"/>
      <c r="M2464" s="221"/>
      <c r="N2464" s="243"/>
      <c r="O2464" s="221"/>
      <c r="P2464" s="221"/>
      <c r="Q2464" s="221"/>
      <c r="R2464" s="221"/>
      <c r="S2464" s="221"/>
      <c r="T2464" s="221"/>
      <c r="U2464" s="221"/>
      <c r="V2464" s="221"/>
      <c r="W2464" s="221"/>
      <c r="X2464" s="221"/>
      <c r="Y2464" s="221"/>
      <c r="Z2464" s="221"/>
      <c r="AA2464" s="221"/>
      <c r="AB2464" s="237"/>
      <c r="AC2464" s="221"/>
      <c r="AD2464" s="221"/>
      <c r="AE2464" s="221"/>
      <c r="AF2464" s="221"/>
      <c r="AG2464" s="221"/>
      <c r="AH2464" s="221"/>
      <c r="AI2464" s="221"/>
      <c r="AN2464" s="221"/>
      <c r="AP2464" s="218"/>
    </row>
    <row r="2465" spans="1:42">
      <c r="A2465" s="221"/>
      <c r="B2465" s="221"/>
      <c r="C2465" s="221"/>
      <c r="D2465" s="221"/>
      <c r="E2465" s="221"/>
      <c r="F2465" s="221"/>
      <c r="G2465" s="221"/>
      <c r="H2465" s="221"/>
      <c r="I2465" s="221"/>
      <c r="J2465" s="221"/>
      <c r="K2465" s="221"/>
      <c r="L2465" s="221"/>
      <c r="M2465" s="221"/>
      <c r="N2465" s="243"/>
      <c r="O2465" s="221"/>
      <c r="P2465" s="221"/>
      <c r="Q2465" s="221"/>
      <c r="R2465" s="221"/>
      <c r="S2465" s="221"/>
      <c r="T2465" s="221"/>
      <c r="U2465" s="221"/>
      <c r="V2465" s="221"/>
      <c r="W2465" s="221"/>
      <c r="X2465" s="221"/>
      <c r="Y2465" s="221"/>
      <c r="Z2465" s="221"/>
      <c r="AA2465" s="221"/>
      <c r="AB2465" s="237"/>
      <c r="AC2465" s="221"/>
      <c r="AD2465" s="221"/>
      <c r="AE2465" s="221"/>
      <c r="AF2465" s="221"/>
      <c r="AG2465" s="221"/>
      <c r="AH2465" s="221"/>
      <c r="AI2465" s="221"/>
      <c r="AN2465" s="221"/>
      <c r="AP2465" s="218"/>
    </row>
    <row r="2466" spans="1:42">
      <c r="A2466" s="221"/>
      <c r="B2466" s="221"/>
      <c r="C2466" s="221"/>
      <c r="D2466" s="221"/>
      <c r="E2466" s="221"/>
      <c r="F2466" s="221"/>
      <c r="G2466" s="221"/>
      <c r="H2466" s="221"/>
      <c r="I2466" s="221"/>
      <c r="J2466" s="221"/>
      <c r="K2466" s="221"/>
      <c r="L2466" s="221"/>
      <c r="M2466" s="221"/>
      <c r="N2466" s="243"/>
      <c r="O2466" s="221"/>
      <c r="P2466" s="221"/>
      <c r="Q2466" s="221"/>
      <c r="R2466" s="221"/>
      <c r="S2466" s="221"/>
      <c r="T2466" s="221"/>
      <c r="U2466" s="221"/>
      <c r="V2466" s="221"/>
      <c r="W2466" s="221"/>
      <c r="X2466" s="221"/>
      <c r="Y2466" s="221"/>
      <c r="Z2466" s="221"/>
      <c r="AA2466" s="221"/>
      <c r="AB2466" s="237"/>
      <c r="AC2466" s="221"/>
      <c r="AD2466" s="221"/>
      <c r="AE2466" s="221"/>
      <c r="AF2466" s="221"/>
      <c r="AG2466" s="221"/>
      <c r="AH2466" s="221"/>
      <c r="AI2466" s="221"/>
      <c r="AN2466" s="221"/>
      <c r="AP2466" s="218"/>
    </row>
    <row r="2467" spans="1:42">
      <c r="A2467" s="221"/>
      <c r="B2467" s="221"/>
      <c r="C2467" s="221"/>
      <c r="D2467" s="221"/>
      <c r="E2467" s="221"/>
      <c r="F2467" s="221"/>
      <c r="G2467" s="221"/>
      <c r="H2467" s="221"/>
      <c r="I2467" s="221"/>
      <c r="J2467" s="221"/>
      <c r="K2467" s="221"/>
      <c r="L2467" s="221"/>
      <c r="M2467" s="221"/>
      <c r="N2467" s="243"/>
      <c r="O2467" s="221"/>
      <c r="P2467" s="221"/>
      <c r="Q2467" s="221"/>
      <c r="R2467" s="221"/>
      <c r="S2467" s="221"/>
      <c r="T2467" s="221"/>
      <c r="U2467" s="221"/>
      <c r="V2467" s="221"/>
      <c r="W2467" s="221"/>
      <c r="X2467" s="221"/>
      <c r="Y2467" s="221"/>
      <c r="Z2467" s="221"/>
      <c r="AA2467" s="221"/>
      <c r="AB2467" s="237"/>
      <c r="AC2467" s="221"/>
      <c r="AD2467" s="221"/>
      <c r="AE2467" s="221"/>
      <c r="AF2467" s="221"/>
      <c r="AG2467" s="221"/>
      <c r="AH2467" s="221"/>
      <c r="AI2467" s="221"/>
      <c r="AN2467" s="221"/>
      <c r="AP2467" s="218"/>
    </row>
    <row r="2468" spans="1:42">
      <c r="A2468" s="221"/>
      <c r="B2468" s="221"/>
      <c r="C2468" s="221"/>
      <c r="D2468" s="221"/>
      <c r="E2468" s="221"/>
      <c r="F2468" s="221"/>
      <c r="G2468" s="221"/>
      <c r="H2468" s="221"/>
      <c r="I2468" s="221"/>
      <c r="J2468" s="221"/>
      <c r="K2468" s="221"/>
      <c r="L2468" s="221"/>
      <c r="M2468" s="221"/>
      <c r="N2468" s="243"/>
      <c r="O2468" s="221"/>
      <c r="P2468" s="221"/>
      <c r="Q2468" s="221"/>
      <c r="R2468" s="221"/>
      <c r="S2468" s="221"/>
      <c r="T2468" s="221"/>
      <c r="U2468" s="221"/>
      <c r="V2468" s="221"/>
      <c r="W2468" s="221"/>
      <c r="X2468" s="221"/>
      <c r="Y2468" s="221"/>
      <c r="Z2468" s="221"/>
      <c r="AA2468" s="221"/>
      <c r="AB2468" s="237"/>
      <c r="AC2468" s="221"/>
      <c r="AD2468" s="221"/>
      <c r="AE2468" s="221"/>
      <c r="AF2468" s="221"/>
      <c r="AG2468" s="221"/>
      <c r="AH2468" s="221"/>
      <c r="AI2468" s="221"/>
      <c r="AN2468" s="221"/>
      <c r="AP2468" s="218"/>
    </row>
    <row r="2469" spans="1:42">
      <c r="A2469" s="221"/>
      <c r="B2469" s="221"/>
      <c r="C2469" s="221"/>
      <c r="D2469" s="221"/>
      <c r="E2469" s="221"/>
      <c r="F2469" s="221"/>
      <c r="G2469" s="221"/>
      <c r="H2469" s="221"/>
      <c r="I2469" s="221"/>
      <c r="J2469" s="221"/>
      <c r="K2469" s="221"/>
      <c r="L2469" s="221"/>
      <c r="M2469" s="221"/>
      <c r="N2469" s="243"/>
      <c r="O2469" s="221"/>
      <c r="P2469" s="221"/>
      <c r="Q2469" s="221"/>
      <c r="R2469" s="221"/>
      <c r="S2469" s="221"/>
      <c r="T2469" s="221"/>
      <c r="U2469" s="221"/>
      <c r="V2469" s="221"/>
      <c r="W2469" s="221"/>
      <c r="X2469" s="221"/>
      <c r="Y2469" s="221"/>
      <c r="Z2469" s="221"/>
      <c r="AA2469" s="221"/>
      <c r="AB2469" s="237"/>
      <c r="AC2469" s="221"/>
      <c r="AD2469" s="221"/>
      <c r="AE2469" s="221"/>
      <c r="AF2469" s="221"/>
      <c r="AG2469" s="221"/>
      <c r="AH2469" s="221"/>
      <c r="AI2469" s="221"/>
      <c r="AN2469" s="221"/>
      <c r="AP2469" s="218"/>
    </row>
    <row r="2470" spans="1:42">
      <c r="A2470" s="221"/>
      <c r="B2470" s="221"/>
      <c r="C2470" s="221"/>
      <c r="D2470" s="221"/>
      <c r="E2470" s="221"/>
      <c r="F2470" s="221"/>
      <c r="G2470" s="221"/>
      <c r="H2470" s="221"/>
      <c r="I2470" s="221"/>
      <c r="J2470" s="221"/>
      <c r="K2470" s="221"/>
      <c r="L2470" s="221"/>
      <c r="M2470" s="221"/>
      <c r="N2470" s="243"/>
      <c r="O2470" s="221"/>
      <c r="P2470" s="221"/>
      <c r="Q2470" s="221"/>
      <c r="R2470" s="221"/>
      <c r="S2470" s="221"/>
      <c r="T2470" s="221"/>
      <c r="U2470" s="221"/>
      <c r="V2470" s="221"/>
      <c r="W2470" s="221"/>
      <c r="X2470" s="221"/>
      <c r="Y2470" s="221"/>
      <c r="Z2470" s="221"/>
      <c r="AA2470" s="221"/>
      <c r="AB2470" s="237"/>
      <c r="AC2470" s="221"/>
      <c r="AD2470" s="221"/>
      <c r="AE2470" s="221"/>
      <c r="AF2470" s="221"/>
      <c r="AG2470" s="221"/>
      <c r="AH2470" s="221"/>
      <c r="AI2470" s="221"/>
      <c r="AN2470" s="221"/>
      <c r="AP2470" s="218"/>
    </row>
    <row r="2471" spans="1:42">
      <c r="A2471" s="221"/>
      <c r="B2471" s="221"/>
      <c r="C2471" s="221"/>
      <c r="D2471" s="221"/>
      <c r="E2471" s="221"/>
      <c r="F2471" s="221"/>
      <c r="G2471" s="221"/>
      <c r="H2471" s="221"/>
      <c r="I2471" s="221"/>
      <c r="J2471" s="221"/>
      <c r="K2471" s="221"/>
      <c r="L2471" s="221"/>
      <c r="M2471" s="221"/>
      <c r="N2471" s="243"/>
      <c r="O2471" s="221"/>
      <c r="P2471" s="221"/>
      <c r="Q2471" s="221"/>
      <c r="R2471" s="221"/>
      <c r="S2471" s="221"/>
      <c r="T2471" s="221"/>
      <c r="U2471" s="221"/>
      <c r="V2471" s="221"/>
      <c r="W2471" s="221"/>
      <c r="X2471" s="221"/>
      <c r="Y2471" s="221"/>
      <c r="Z2471" s="221"/>
      <c r="AA2471" s="221"/>
      <c r="AB2471" s="237"/>
      <c r="AC2471" s="221"/>
      <c r="AD2471" s="221"/>
      <c r="AE2471" s="221"/>
      <c r="AF2471" s="221"/>
      <c r="AG2471" s="221"/>
      <c r="AH2471" s="221"/>
      <c r="AI2471" s="221"/>
      <c r="AN2471" s="221"/>
      <c r="AP2471" s="218"/>
    </row>
    <row r="2472" spans="1:42">
      <c r="A2472" s="221"/>
      <c r="B2472" s="221"/>
      <c r="C2472" s="221"/>
      <c r="D2472" s="221"/>
      <c r="E2472" s="221"/>
      <c r="F2472" s="221"/>
      <c r="G2472" s="221"/>
      <c r="H2472" s="221"/>
      <c r="I2472" s="221"/>
      <c r="J2472" s="221"/>
      <c r="K2472" s="221"/>
      <c r="L2472" s="221"/>
      <c r="M2472" s="221"/>
      <c r="N2472" s="243"/>
      <c r="O2472" s="221"/>
      <c r="P2472" s="221"/>
      <c r="Q2472" s="221"/>
      <c r="R2472" s="221"/>
      <c r="S2472" s="221"/>
      <c r="T2472" s="221"/>
      <c r="U2472" s="221"/>
      <c r="V2472" s="221"/>
      <c r="W2472" s="221"/>
      <c r="X2472" s="221"/>
      <c r="Y2472" s="221"/>
      <c r="Z2472" s="221"/>
      <c r="AA2472" s="221"/>
      <c r="AB2472" s="237"/>
      <c r="AC2472" s="221"/>
      <c r="AD2472" s="221"/>
      <c r="AE2472" s="221"/>
      <c r="AF2472" s="221"/>
      <c r="AG2472" s="221"/>
      <c r="AH2472" s="221"/>
      <c r="AI2472" s="221"/>
      <c r="AN2472" s="221"/>
      <c r="AP2472" s="218"/>
    </row>
    <row r="2473" spans="1:42">
      <c r="A2473" s="221"/>
      <c r="B2473" s="221"/>
      <c r="C2473" s="221"/>
      <c r="D2473" s="221"/>
      <c r="E2473" s="221"/>
      <c r="F2473" s="221"/>
      <c r="G2473" s="221"/>
      <c r="H2473" s="221"/>
      <c r="I2473" s="221"/>
      <c r="J2473" s="221"/>
      <c r="K2473" s="221"/>
      <c r="L2473" s="221"/>
      <c r="M2473" s="221"/>
      <c r="N2473" s="243"/>
      <c r="O2473" s="221"/>
      <c r="P2473" s="221"/>
      <c r="Q2473" s="221"/>
      <c r="R2473" s="221"/>
      <c r="S2473" s="221"/>
      <c r="T2473" s="221"/>
      <c r="U2473" s="221"/>
      <c r="V2473" s="221"/>
      <c r="W2473" s="221"/>
      <c r="X2473" s="221"/>
      <c r="Y2473" s="221"/>
      <c r="Z2473" s="221"/>
      <c r="AA2473" s="221"/>
      <c r="AB2473" s="237"/>
      <c r="AC2473" s="221"/>
      <c r="AD2473" s="221"/>
      <c r="AE2473" s="221"/>
      <c r="AF2473" s="221"/>
      <c r="AG2473" s="221"/>
      <c r="AH2473" s="221"/>
      <c r="AI2473" s="221"/>
      <c r="AN2473" s="221"/>
      <c r="AP2473" s="218"/>
    </row>
    <row r="2474" spans="1:42">
      <c r="A2474" s="221"/>
      <c r="B2474" s="221"/>
      <c r="C2474" s="221"/>
      <c r="D2474" s="221"/>
      <c r="E2474" s="221"/>
      <c r="F2474" s="221"/>
      <c r="G2474" s="221"/>
      <c r="H2474" s="221"/>
      <c r="I2474" s="221"/>
      <c r="J2474" s="221"/>
      <c r="K2474" s="221"/>
      <c r="L2474" s="221"/>
      <c r="M2474" s="221"/>
      <c r="N2474" s="243"/>
      <c r="O2474" s="221"/>
      <c r="P2474" s="221"/>
      <c r="Q2474" s="221"/>
      <c r="R2474" s="221"/>
      <c r="S2474" s="221"/>
      <c r="T2474" s="221"/>
      <c r="U2474" s="221"/>
      <c r="V2474" s="221"/>
      <c r="W2474" s="221"/>
      <c r="X2474" s="221"/>
      <c r="Y2474" s="221"/>
      <c r="Z2474" s="221"/>
      <c r="AA2474" s="221"/>
      <c r="AB2474" s="237"/>
      <c r="AC2474" s="221"/>
      <c r="AD2474" s="221"/>
      <c r="AE2474" s="221"/>
      <c r="AF2474" s="221"/>
      <c r="AG2474" s="221"/>
      <c r="AH2474" s="221"/>
      <c r="AI2474" s="221"/>
      <c r="AN2474" s="221"/>
      <c r="AP2474" s="218"/>
    </row>
    <row r="2475" spans="1:42">
      <c r="A2475" s="221"/>
      <c r="B2475" s="221"/>
      <c r="C2475" s="221"/>
      <c r="D2475" s="221"/>
      <c r="E2475" s="221"/>
      <c r="F2475" s="221"/>
      <c r="G2475" s="221"/>
      <c r="H2475" s="221"/>
      <c r="I2475" s="221"/>
      <c r="J2475" s="221"/>
      <c r="K2475" s="221"/>
      <c r="L2475" s="221"/>
      <c r="M2475" s="221"/>
      <c r="N2475" s="243"/>
      <c r="O2475" s="221"/>
      <c r="P2475" s="221"/>
      <c r="Q2475" s="221"/>
      <c r="R2475" s="221"/>
      <c r="S2475" s="221"/>
      <c r="T2475" s="221"/>
      <c r="U2475" s="221"/>
      <c r="V2475" s="221"/>
      <c r="W2475" s="221"/>
      <c r="X2475" s="221"/>
      <c r="Y2475" s="221"/>
      <c r="Z2475" s="221"/>
      <c r="AA2475" s="221"/>
      <c r="AB2475" s="237"/>
      <c r="AC2475" s="221"/>
      <c r="AD2475" s="221"/>
      <c r="AE2475" s="221"/>
      <c r="AF2475" s="221"/>
      <c r="AG2475" s="221"/>
      <c r="AH2475" s="221"/>
      <c r="AI2475" s="221"/>
      <c r="AN2475" s="221"/>
      <c r="AP2475" s="218"/>
    </row>
    <row r="2476" spans="1:42">
      <c r="A2476" s="221"/>
      <c r="B2476" s="221"/>
      <c r="C2476" s="221"/>
      <c r="D2476" s="221"/>
      <c r="E2476" s="221"/>
      <c r="F2476" s="221"/>
      <c r="G2476" s="221"/>
      <c r="H2476" s="221"/>
      <c r="I2476" s="221"/>
      <c r="J2476" s="221"/>
      <c r="K2476" s="221"/>
      <c r="L2476" s="221"/>
      <c r="M2476" s="221"/>
      <c r="N2476" s="243"/>
      <c r="O2476" s="221"/>
      <c r="P2476" s="221"/>
      <c r="Q2476" s="221"/>
      <c r="R2476" s="221"/>
      <c r="S2476" s="221"/>
      <c r="T2476" s="221"/>
      <c r="U2476" s="221"/>
      <c r="V2476" s="221"/>
      <c r="W2476" s="221"/>
      <c r="X2476" s="221"/>
      <c r="Y2476" s="221"/>
      <c r="Z2476" s="221"/>
      <c r="AA2476" s="221"/>
      <c r="AB2476" s="237"/>
      <c r="AC2476" s="221"/>
      <c r="AD2476" s="221"/>
      <c r="AE2476" s="221"/>
      <c r="AF2476" s="221"/>
      <c r="AG2476" s="221"/>
      <c r="AH2476" s="221"/>
      <c r="AI2476" s="221"/>
      <c r="AN2476" s="221"/>
      <c r="AP2476" s="218"/>
    </row>
    <row r="2477" spans="1:42">
      <c r="A2477" s="221"/>
      <c r="B2477" s="221"/>
      <c r="C2477" s="221"/>
      <c r="D2477" s="221"/>
      <c r="E2477" s="221"/>
      <c r="F2477" s="221"/>
      <c r="G2477" s="221"/>
      <c r="H2477" s="221"/>
      <c r="I2477" s="221"/>
      <c r="J2477" s="221"/>
      <c r="K2477" s="221"/>
      <c r="L2477" s="221"/>
      <c r="M2477" s="221"/>
      <c r="N2477" s="243"/>
      <c r="O2477" s="221"/>
      <c r="P2477" s="221"/>
      <c r="Q2477" s="221"/>
      <c r="R2477" s="221"/>
      <c r="S2477" s="221"/>
      <c r="T2477" s="221"/>
      <c r="U2477" s="221"/>
      <c r="V2477" s="221"/>
      <c r="W2477" s="221"/>
      <c r="X2477" s="221"/>
      <c r="Y2477" s="221"/>
      <c r="Z2477" s="221"/>
      <c r="AA2477" s="221"/>
      <c r="AB2477" s="237"/>
      <c r="AC2477" s="221"/>
      <c r="AD2477" s="221"/>
      <c r="AE2477" s="221"/>
      <c r="AF2477" s="221"/>
      <c r="AG2477" s="221"/>
      <c r="AH2477" s="221"/>
      <c r="AI2477" s="221"/>
      <c r="AN2477" s="221"/>
      <c r="AP2477" s="218"/>
    </row>
    <row r="2478" spans="1:42">
      <c r="A2478" s="221"/>
      <c r="B2478" s="221"/>
      <c r="C2478" s="221"/>
      <c r="D2478" s="221"/>
      <c r="E2478" s="221"/>
      <c r="F2478" s="221"/>
      <c r="G2478" s="221"/>
      <c r="H2478" s="221"/>
      <c r="I2478" s="221"/>
      <c r="J2478" s="221"/>
      <c r="K2478" s="221"/>
      <c r="L2478" s="221"/>
      <c r="M2478" s="221"/>
      <c r="N2478" s="243"/>
      <c r="O2478" s="221"/>
      <c r="P2478" s="221"/>
      <c r="Q2478" s="221"/>
      <c r="R2478" s="221"/>
      <c r="S2478" s="221"/>
      <c r="T2478" s="221"/>
      <c r="U2478" s="221"/>
      <c r="V2478" s="221"/>
      <c r="W2478" s="221"/>
      <c r="X2478" s="221"/>
      <c r="Y2478" s="221"/>
      <c r="Z2478" s="221"/>
      <c r="AA2478" s="221"/>
      <c r="AB2478" s="237"/>
      <c r="AC2478" s="221"/>
      <c r="AD2478" s="221"/>
      <c r="AE2478" s="221"/>
      <c r="AF2478" s="221"/>
      <c r="AG2478" s="221"/>
      <c r="AH2478" s="221"/>
      <c r="AI2478" s="221"/>
      <c r="AN2478" s="221"/>
      <c r="AP2478" s="218"/>
    </row>
    <row r="2479" spans="1:42">
      <c r="A2479" s="221"/>
      <c r="B2479" s="221"/>
      <c r="C2479" s="221"/>
      <c r="D2479" s="221"/>
      <c r="E2479" s="221"/>
      <c r="F2479" s="221"/>
      <c r="G2479" s="221"/>
      <c r="H2479" s="221"/>
      <c r="I2479" s="221"/>
      <c r="J2479" s="221"/>
      <c r="K2479" s="221"/>
      <c r="L2479" s="221"/>
      <c r="M2479" s="221"/>
      <c r="N2479" s="243"/>
      <c r="O2479" s="221"/>
      <c r="P2479" s="221"/>
      <c r="Q2479" s="221"/>
      <c r="R2479" s="221"/>
      <c r="S2479" s="221"/>
      <c r="T2479" s="221"/>
      <c r="U2479" s="221"/>
      <c r="V2479" s="221"/>
      <c r="W2479" s="221"/>
      <c r="X2479" s="221"/>
      <c r="Y2479" s="221"/>
      <c r="Z2479" s="221"/>
      <c r="AA2479" s="221"/>
      <c r="AB2479" s="237"/>
      <c r="AC2479" s="221"/>
      <c r="AD2479" s="221"/>
      <c r="AE2479" s="221"/>
      <c r="AF2479" s="221"/>
      <c r="AG2479" s="221"/>
      <c r="AH2479" s="221"/>
      <c r="AI2479" s="221"/>
      <c r="AN2479" s="221"/>
      <c r="AP2479" s="218"/>
    </row>
    <row r="2480" spans="1:42">
      <c r="A2480" s="221"/>
      <c r="B2480" s="221"/>
      <c r="C2480" s="221"/>
      <c r="D2480" s="221"/>
      <c r="E2480" s="221"/>
      <c r="F2480" s="221"/>
      <c r="G2480" s="221"/>
      <c r="H2480" s="221"/>
      <c r="I2480" s="221"/>
      <c r="J2480" s="221"/>
      <c r="K2480" s="221"/>
      <c r="L2480" s="221"/>
      <c r="M2480" s="221"/>
      <c r="N2480" s="243"/>
      <c r="O2480" s="221"/>
      <c r="P2480" s="221"/>
      <c r="Q2480" s="221"/>
      <c r="R2480" s="221"/>
      <c r="S2480" s="221"/>
      <c r="T2480" s="221"/>
      <c r="U2480" s="221"/>
      <c r="V2480" s="221"/>
      <c r="W2480" s="221"/>
      <c r="X2480" s="221"/>
      <c r="Y2480" s="221"/>
      <c r="Z2480" s="221"/>
      <c r="AA2480" s="221"/>
      <c r="AB2480" s="237"/>
      <c r="AC2480" s="221"/>
      <c r="AD2480" s="221"/>
      <c r="AE2480" s="221"/>
      <c r="AF2480" s="221"/>
      <c r="AG2480" s="221"/>
      <c r="AH2480" s="221"/>
      <c r="AI2480" s="221"/>
      <c r="AN2480" s="221"/>
      <c r="AP2480" s="218"/>
    </row>
    <row r="2481" spans="1:42">
      <c r="A2481" s="221"/>
      <c r="B2481" s="221"/>
      <c r="C2481" s="221"/>
      <c r="D2481" s="221"/>
      <c r="E2481" s="221"/>
      <c r="F2481" s="221"/>
      <c r="G2481" s="221"/>
      <c r="H2481" s="221"/>
      <c r="I2481" s="221"/>
      <c r="J2481" s="221"/>
      <c r="K2481" s="221"/>
      <c r="L2481" s="221"/>
      <c r="M2481" s="221"/>
      <c r="N2481" s="243"/>
      <c r="O2481" s="221"/>
      <c r="P2481" s="221"/>
      <c r="Q2481" s="221"/>
      <c r="R2481" s="221"/>
      <c r="S2481" s="221"/>
      <c r="T2481" s="221"/>
      <c r="U2481" s="221"/>
      <c r="V2481" s="221"/>
      <c r="W2481" s="221"/>
      <c r="X2481" s="221"/>
      <c r="Y2481" s="221"/>
      <c r="Z2481" s="221"/>
      <c r="AA2481" s="221"/>
      <c r="AB2481" s="237"/>
      <c r="AC2481" s="221"/>
      <c r="AD2481" s="221"/>
      <c r="AE2481" s="221"/>
      <c r="AF2481" s="221"/>
      <c r="AG2481" s="221"/>
      <c r="AH2481" s="221"/>
      <c r="AI2481" s="221"/>
      <c r="AN2481" s="221"/>
      <c r="AP2481" s="218"/>
    </row>
    <row r="2482" spans="1:42">
      <c r="A2482" s="221"/>
      <c r="B2482" s="221"/>
      <c r="C2482" s="221"/>
      <c r="D2482" s="221"/>
      <c r="E2482" s="221"/>
      <c r="F2482" s="221"/>
      <c r="G2482" s="221"/>
      <c r="H2482" s="221"/>
      <c r="I2482" s="221"/>
      <c r="J2482" s="221"/>
      <c r="K2482" s="221"/>
      <c r="L2482" s="221"/>
      <c r="M2482" s="221"/>
      <c r="N2482" s="243"/>
      <c r="O2482" s="221"/>
      <c r="P2482" s="221"/>
      <c r="Q2482" s="221"/>
      <c r="R2482" s="221"/>
      <c r="S2482" s="221"/>
      <c r="T2482" s="221"/>
      <c r="U2482" s="221"/>
      <c r="V2482" s="221"/>
      <c r="W2482" s="221"/>
      <c r="X2482" s="221"/>
      <c r="Y2482" s="221"/>
      <c r="Z2482" s="221"/>
      <c r="AA2482" s="221"/>
      <c r="AB2482" s="237"/>
      <c r="AC2482" s="221"/>
      <c r="AD2482" s="221"/>
      <c r="AE2482" s="221"/>
      <c r="AF2482" s="221"/>
      <c r="AG2482" s="221"/>
      <c r="AH2482" s="221"/>
      <c r="AI2482" s="221"/>
      <c r="AN2482" s="221"/>
      <c r="AP2482" s="218"/>
    </row>
    <row r="2483" spans="1:42">
      <c r="A2483" s="221"/>
      <c r="B2483" s="221"/>
      <c r="C2483" s="221"/>
      <c r="D2483" s="221"/>
      <c r="E2483" s="221"/>
      <c r="F2483" s="221"/>
      <c r="G2483" s="221"/>
      <c r="H2483" s="221"/>
      <c r="I2483" s="221"/>
      <c r="J2483" s="221"/>
      <c r="K2483" s="221"/>
      <c r="L2483" s="221"/>
      <c r="M2483" s="221"/>
      <c r="N2483" s="243"/>
      <c r="O2483" s="221"/>
      <c r="P2483" s="221"/>
      <c r="Q2483" s="221"/>
      <c r="R2483" s="221"/>
      <c r="S2483" s="221"/>
      <c r="T2483" s="221"/>
      <c r="U2483" s="221"/>
      <c r="V2483" s="221"/>
      <c r="W2483" s="221"/>
      <c r="X2483" s="221"/>
      <c r="Y2483" s="221"/>
      <c r="Z2483" s="221"/>
      <c r="AA2483" s="221"/>
      <c r="AB2483" s="237"/>
      <c r="AC2483" s="221"/>
      <c r="AD2483" s="221"/>
      <c r="AE2483" s="221"/>
      <c r="AF2483" s="221"/>
      <c r="AG2483" s="221"/>
      <c r="AH2483" s="221"/>
      <c r="AI2483" s="221"/>
      <c r="AN2483" s="221"/>
      <c r="AP2483" s="218"/>
    </row>
    <row r="2484" spans="1:42">
      <c r="A2484" s="221"/>
      <c r="B2484" s="221"/>
      <c r="C2484" s="221"/>
      <c r="D2484" s="221"/>
      <c r="E2484" s="221"/>
      <c r="F2484" s="221"/>
      <c r="G2484" s="221"/>
      <c r="H2484" s="221"/>
      <c r="I2484" s="221"/>
      <c r="J2484" s="221"/>
      <c r="K2484" s="221"/>
      <c r="L2484" s="221"/>
      <c r="M2484" s="221"/>
      <c r="N2484" s="243"/>
      <c r="O2484" s="221"/>
      <c r="P2484" s="221"/>
      <c r="Q2484" s="221"/>
      <c r="R2484" s="221"/>
      <c r="S2484" s="221"/>
      <c r="T2484" s="221"/>
      <c r="U2484" s="221"/>
      <c r="V2484" s="221"/>
      <c r="W2484" s="221"/>
      <c r="X2484" s="221"/>
      <c r="Y2484" s="221"/>
      <c r="Z2484" s="221"/>
      <c r="AA2484" s="221"/>
      <c r="AB2484" s="237"/>
      <c r="AC2484" s="221"/>
      <c r="AD2484" s="221"/>
      <c r="AE2484" s="221"/>
      <c r="AF2484" s="221"/>
      <c r="AG2484" s="221"/>
      <c r="AH2484" s="221"/>
      <c r="AI2484" s="221"/>
      <c r="AN2484" s="221"/>
      <c r="AP2484" s="218"/>
    </row>
    <row r="2485" spans="1:42">
      <c r="A2485" s="221"/>
      <c r="B2485" s="221"/>
      <c r="C2485" s="221"/>
      <c r="D2485" s="221"/>
      <c r="E2485" s="221"/>
      <c r="F2485" s="221"/>
      <c r="G2485" s="221"/>
      <c r="H2485" s="221"/>
      <c r="I2485" s="221"/>
      <c r="J2485" s="221"/>
      <c r="K2485" s="221"/>
      <c r="L2485" s="221"/>
      <c r="M2485" s="221"/>
      <c r="N2485" s="243"/>
      <c r="O2485" s="221"/>
      <c r="P2485" s="221"/>
      <c r="Q2485" s="221"/>
      <c r="R2485" s="221"/>
      <c r="S2485" s="221"/>
      <c r="T2485" s="221"/>
      <c r="U2485" s="221"/>
      <c r="V2485" s="221"/>
      <c r="W2485" s="221"/>
      <c r="X2485" s="221"/>
      <c r="Y2485" s="221"/>
      <c r="Z2485" s="221"/>
      <c r="AA2485" s="221"/>
      <c r="AB2485" s="237"/>
      <c r="AC2485" s="221"/>
      <c r="AD2485" s="221"/>
      <c r="AE2485" s="221"/>
      <c r="AF2485" s="221"/>
      <c r="AG2485" s="221"/>
      <c r="AH2485" s="221"/>
      <c r="AI2485" s="221"/>
      <c r="AN2485" s="221"/>
      <c r="AP2485" s="218"/>
    </row>
    <row r="2486" spans="1:42">
      <c r="A2486" s="221"/>
      <c r="B2486" s="221"/>
      <c r="C2486" s="221"/>
      <c r="D2486" s="221"/>
      <c r="E2486" s="221"/>
      <c r="F2486" s="221"/>
      <c r="G2486" s="221"/>
      <c r="H2486" s="221"/>
      <c r="I2486" s="221"/>
      <c r="J2486" s="221"/>
      <c r="K2486" s="221"/>
      <c r="L2486" s="221"/>
      <c r="M2486" s="221"/>
      <c r="N2486" s="243"/>
      <c r="O2486" s="221"/>
      <c r="P2486" s="221"/>
      <c r="Q2486" s="221"/>
      <c r="R2486" s="221"/>
      <c r="S2486" s="221"/>
      <c r="T2486" s="221"/>
      <c r="U2486" s="221"/>
      <c r="V2486" s="221"/>
      <c r="W2486" s="221"/>
      <c r="X2486" s="221"/>
      <c r="Y2486" s="221"/>
      <c r="Z2486" s="221"/>
      <c r="AA2486" s="221"/>
      <c r="AB2486" s="237"/>
      <c r="AC2486" s="221"/>
      <c r="AD2486" s="221"/>
      <c r="AE2486" s="221"/>
      <c r="AF2486" s="221"/>
      <c r="AG2486" s="221"/>
      <c r="AH2486" s="221"/>
      <c r="AI2486" s="221"/>
      <c r="AN2486" s="221"/>
      <c r="AP2486" s="218"/>
    </row>
    <row r="2487" spans="1:42">
      <c r="A2487" s="221"/>
      <c r="B2487" s="221"/>
      <c r="C2487" s="221"/>
      <c r="D2487" s="221"/>
      <c r="E2487" s="221"/>
      <c r="F2487" s="221"/>
      <c r="G2487" s="221"/>
      <c r="H2487" s="221"/>
      <c r="I2487" s="221"/>
      <c r="J2487" s="221"/>
      <c r="K2487" s="221"/>
      <c r="L2487" s="221"/>
      <c r="M2487" s="221"/>
      <c r="N2487" s="243"/>
      <c r="O2487" s="221"/>
      <c r="P2487" s="221"/>
      <c r="Q2487" s="221"/>
      <c r="R2487" s="221"/>
      <c r="S2487" s="221"/>
      <c r="T2487" s="221"/>
      <c r="U2487" s="221"/>
      <c r="V2487" s="221"/>
      <c r="W2487" s="221"/>
      <c r="X2487" s="221"/>
      <c r="Y2487" s="221"/>
      <c r="Z2487" s="221"/>
      <c r="AA2487" s="221"/>
      <c r="AB2487" s="237"/>
      <c r="AC2487" s="221"/>
      <c r="AD2487" s="221"/>
      <c r="AE2487" s="221"/>
      <c r="AF2487" s="221"/>
      <c r="AG2487" s="221"/>
      <c r="AH2487" s="221"/>
      <c r="AI2487" s="221"/>
      <c r="AN2487" s="221"/>
      <c r="AP2487" s="218"/>
    </row>
    <row r="2488" spans="1:42">
      <c r="A2488" s="221"/>
      <c r="B2488" s="221"/>
      <c r="C2488" s="221"/>
      <c r="D2488" s="221"/>
      <c r="E2488" s="221"/>
      <c r="F2488" s="221"/>
      <c r="G2488" s="221"/>
      <c r="H2488" s="221"/>
      <c r="I2488" s="221"/>
      <c r="J2488" s="221"/>
      <c r="K2488" s="221"/>
      <c r="L2488" s="221"/>
      <c r="M2488" s="221"/>
      <c r="N2488" s="243"/>
      <c r="O2488" s="221"/>
      <c r="P2488" s="221"/>
      <c r="Q2488" s="221"/>
      <c r="R2488" s="221"/>
      <c r="S2488" s="221"/>
      <c r="T2488" s="221"/>
      <c r="U2488" s="221"/>
      <c r="V2488" s="221"/>
      <c r="W2488" s="221"/>
      <c r="X2488" s="221"/>
      <c r="Y2488" s="221"/>
      <c r="Z2488" s="221"/>
      <c r="AA2488" s="221"/>
      <c r="AB2488" s="237"/>
      <c r="AC2488" s="221"/>
      <c r="AD2488" s="221"/>
      <c r="AE2488" s="221"/>
      <c r="AF2488" s="221"/>
      <c r="AG2488" s="221"/>
      <c r="AH2488" s="221"/>
      <c r="AI2488" s="221"/>
      <c r="AN2488" s="221"/>
      <c r="AP2488" s="218"/>
    </row>
    <row r="2489" spans="1:42">
      <c r="A2489" s="221"/>
      <c r="B2489" s="221"/>
      <c r="C2489" s="221"/>
      <c r="D2489" s="221"/>
      <c r="E2489" s="221"/>
      <c r="F2489" s="221"/>
      <c r="G2489" s="221"/>
      <c r="H2489" s="221"/>
      <c r="I2489" s="221"/>
      <c r="J2489" s="221"/>
      <c r="K2489" s="221"/>
      <c r="L2489" s="221"/>
      <c r="M2489" s="221"/>
      <c r="N2489" s="243"/>
      <c r="O2489" s="221"/>
      <c r="P2489" s="221"/>
      <c r="Q2489" s="221"/>
      <c r="R2489" s="221"/>
      <c r="S2489" s="221"/>
      <c r="T2489" s="221"/>
      <c r="U2489" s="221"/>
      <c r="V2489" s="221"/>
      <c r="W2489" s="221"/>
      <c r="X2489" s="221"/>
      <c r="Y2489" s="221"/>
      <c r="Z2489" s="221"/>
      <c r="AA2489" s="221"/>
      <c r="AB2489" s="237"/>
      <c r="AC2489" s="221"/>
      <c r="AD2489" s="221"/>
      <c r="AE2489" s="221"/>
      <c r="AF2489" s="221"/>
      <c r="AG2489" s="221"/>
      <c r="AH2489" s="221"/>
      <c r="AI2489" s="221"/>
      <c r="AN2489" s="221"/>
      <c r="AP2489" s="218"/>
    </row>
    <row r="2490" spans="1:42">
      <c r="A2490" s="221"/>
      <c r="B2490" s="221"/>
      <c r="C2490" s="221"/>
      <c r="D2490" s="221"/>
      <c r="E2490" s="221"/>
      <c r="F2490" s="221"/>
      <c r="G2490" s="221"/>
      <c r="H2490" s="221"/>
      <c r="I2490" s="221"/>
      <c r="J2490" s="221"/>
      <c r="K2490" s="221"/>
      <c r="L2490" s="221"/>
      <c r="M2490" s="221"/>
      <c r="N2490" s="243"/>
      <c r="O2490" s="221"/>
      <c r="P2490" s="221"/>
      <c r="Q2490" s="221"/>
      <c r="R2490" s="221"/>
      <c r="S2490" s="221"/>
      <c r="T2490" s="221"/>
      <c r="U2490" s="221"/>
      <c r="V2490" s="221"/>
      <c r="W2490" s="221"/>
      <c r="X2490" s="221"/>
      <c r="Y2490" s="221"/>
      <c r="Z2490" s="221"/>
      <c r="AA2490" s="221"/>
      <c r="AB2490" s="237"/>
      <c r="AC2490" s="221"/>
      <c r="AD2490" s="221"/>
      <c r="AE2490" s="221"/>
      <c r="AF2490" s="221"/>
      <c r="AG2490" s="221"/>
      <c r="AH2490" s="221"/>
      <c r="AI2490" s="221"/>
      <c r="AN2490" s="221"/>
      <c r="AP2490" s="218"/>
    </row>
    <row r="2491" spans="1:42">
      <c r="A2491" s="221"/>
      <c r="B2491" s="221"/>
      <c r="C2491" s="221"/>
      <c r="D2491" s="221"/>
      <c r="E2491" s="221"/>
      <c r="F2491" s="221"/>
      <c r="G2491" s="221"/>
      <c r="H2491" s="221"/>
      <c r="I2491" s="221"/>
      <c r="J2491" s="221"/>
      <c r="K2491" s="221"/>
      <c r="L2491" s="221"/>
      <c r="M2491" s="221"/>
      <c r="N2491" s="243"/>
      <c r="O2491" s="221"/>
      <c r="P2491" s="221"/>
      <c r="Q2491" s="221"/>
      <c r="R2491" s="221"/>
      <c r="S2491" s="221"/>
      <c r="T2491" s="221"/>
      <c r="U2491" s="221"/>
      <c r="V2491" s="221"/>
      <c r="W2491" s="221"/>
      <c r="X2491" s="221"/>
      <c r="Y2491" s="221"/>
      <c r="Z2491" s="221"/>
      <c r="AA2491" s="221"/>
      <c r="AB2491" s="237"/>
      <c r="AC2491" s="221"/>
      <c r="AD2491" s="221"/>
      <c r="AE2491" s="221"/>
      <c r="AF2491" s="221"/>
      <c r="AG2491" s="221"/>
      <c r="AH2491" s="221"/>
      <c r="AI2491" s="221"/>
      <c r="AN2491" s="221"/>
      <c r="AP2491" s="218"/>
    </row>
    <row r="2492" spans="1:42">
      <c r="A2492" s="221"/>
      <c r="B2492" s="221"/>
      <c r="C2492" s="221"/>
      <c r="D2492" s="221"/>
      <c r="E2492" s="221"/>
      <c r="F2492" s="221"/>
      <c r="G2492" s="221"/>
      <c r="H2492" s="221"/>
      <c r="I2492" s="221"/>
      <c r="J2492" s="221"/>
      <c r="K2492" s="221"/>
      <c r="L2492" s="221"/>
      <c r="M2492" s="221"/>
      <c r="N2492" s="243"/>
      <c r="O2492" s="221"/>
      <c r="P2492" s="221"/>
      <c r="Q2492" s="221"/>
      <c r="R2492" s="221"/>
      <c r="S2492" s="221"/>
      <c r="T2492" s="221"/>
      <c r="U2492" s="221"/>
      <c r="V2492" s="221"/>
      <c r="W2492" s="221"/>
      <c r="X2492" s="221"/>
      <c r="Y2492" s="221"/>
      <c r="Z2492" s="221"/>
      <c r="AA2492" s="221"/>
      <c r="AB2492" s="237"/>
      <c r="AC2492" s="221"/>
      <c r="AD2492" s="221"/>
      <c r="AE2492" s="221"/>
      <c r="AF2492" s="221"/>
      <c r="AG2492" s="221"/>
      <c r="AH2492" s="221"/>
      <c r="AI2492" s="221"/>
      <c r="AN2492" s="221"/>
      <c r="AP2492" s="218"/>
    </row>
    <row r="2493" spans="1:42">
      <c r="A2493" s="221"/>
      <c r="B2493" s="221"/>
      <c r="C2493" s="221"/>
      <c r="D2493" s="221"/>
      <c r="E2493" s="221"/>
      <c r="F2493" s="221"/>
      <c r="G2493" s="221"/>
      <c r="H2493" s="221"/>
      <c r="I2493" s="221"/>
      <c r="J2493" s="221"/>
      <c r="K2493" s="221"/>
      <c r="L2493" s="221"/>
      <c r="M2493" s="221"/>
      <c r="N2493" s="243"/>
      <c r="O2493" s="221"/>
      <c r="P2493" s="221"/>
      <c r="Q2493" s="221"/>
      <c r="R2493" s="221"/>
      <c r="S2493" s="221"/>
      <c r="T2493" s="221"/>
      <c r="U2493" s="221"/>
      <c r="V2493" s="221"/>
      <c r="W2493" s="221"/>
      <c r="X2493" s="221"/>
      <c r="Y2493" s="221"/>
      <c r="Z2493" s="221"/>
      <c r="AA2493" s="221"/>
      <c r="AB2493" s="237"/>
      <c r="AC2493" s="221"/>
      <c r="AD2493" s="221"/>
      <c r="AE2493" s="221"/>
      <c r="AF2493" s="221"/>
      <c r="AG2493" s="221"/>
      <c r="AH2493" s="221"/>
      <c r="AI2493" s="221"/>
      <c r="AN2493" s="221"/>
      <c r="AP2493" s="218"/>
    </row>
    <row r="2494" spans="1:42">
      <c r="A2494" s="221"/>
      <c r="B2494" s="221"/>
      <c r="C2494" s="221"/>
      <c r="D2494" s="221"/>
      <c r="E2494" s="221"/>
      <c r="F2494" s="221"/>
      <c r="G2494" s="221"/>
      <c r="H2494" s="221"/>
      <c r="I2494" s="221"/>
      <c r="J2494" s="221"/>
      <c r="K2494" s="221"/>
      <c r="L2494" s="221"/>
      <c r="M2494" s="221"/>
      <c r="N2494" s="243"/>
      <c r="O2494" s="221"/>
      <c r="P2494" s="221"/>
      <c r="Q2494" s="221"/>
      <c r="R2494" s="221"/>
      <c r="S2494" s="221"/>
      <c r="T2494" s="221"/>
      <c r="U2494" s="221"/>
      <c r="V2494" s="221"/>
      <c r="W2494" s="221"/>
      <c r="X2494" s="221"/>
      <c r="Y2494" s="221"/>
      <c r="Z2494" s="221"/>
      <c r="AA2494" s="221"/>
      <c r="AB2494" s="237"/>
      <c r="AC2494" s="221"/>
      <c r="AD2494" s="221"/>
      <c r="AE2494" s="221"/>
      <c r="AF2494" s="221"/>
      <c r="AG2494" s="221"/>
      <c r="AH2494" s="221"/>
      <c r="AI2494" s="221"/>
      <c r="AN2494" s="221"/>
      <c r="AP2494" s="218"/>
    </row>
    <row r="2495" spans="1:42">
      <c r="A2495" s="221"/>
      <c r="B2495" s="221"/>
      <c r="C2495" s="221"/>
      <c r="D2495" s="221"/>
      <c r="E2495" s="221"/>
      <c r="F2495" s="221"/>
      <c r="G2495" s="221"/>
      <c r="H2495" s="221"/>
      <c r="I2495" s="221"/>
      <c r="J2495" s="221"/>
      <c r="K2495" s="221"/>
      <c r="L2495" s="221"/>
      <c r="M2495" s="221"/>
      <c r="N2495" s="243"/>
      <c r="O2495" s="221"/>
      <c r="P2495" s="221"/>
      <c r="Q2495" s="221"/>
      <c r="R2495" s="221"/>
      <c r="S2495" s="221"/>
      <c r="T2495" s="221"/>
      <c r="U2495" s="221"/>
      <c r="V2495" s="221"/>
      <c r="W2495" s="221"/>
      <c r="X2495" s="221"/>
      <c r="Y2495" s="221"/>
      <c r="Z2495" s="221"/>
      <c r="AA2495" s="221"/>
      <c r="AB2495" s="237"/>
      <c r="AC2495" s="221"/>
      <c r="AD2495" s="221"/>
      <c r="AE2495" s="221"/>
      <c r="AF2495" s="221"/>
      <c r="AG2495" s="221"/>
      <c r="AH2495" s="221"/>
      <c r="AI2495" s="221"/>
      <c r="AN2495" s="221"/>
      <c r="AP2495" s="218"/>
    </row>
    <row r="2496" spans="1:42">
      <c r="A2496" s="221"/>
      <c r="B2496" s="221"/>
      <c r="C2496" s="221"/>
      <c r="D2496" s="221"/>
      <c r="E2496" s="221"/>
      <c r="F2496" s="221"/>
      <c r="G2496" s="221"/>
      <c r="H2496" s="221"/>
      <c r="I2496" s="221"/>
      <c r="J2496" s="221"/>
      <c r="K2496" s="221"/>
      <c r="L2496" s="221"/>
      <c r="M2496" s="221"/>
      <c r="N2496" s="243"/>
      <c r="O2496" s="221"/>
      <c r="P2496" s="221"/>
      <c r="Q2496" s="221"/>
      <c r="R2496" s="221"/>
      <c r="S2496" s="221"/>
      <c r="T2496" s="221"/>
      <c r="U2496" s="221"/>
      <c r="V2496" s="221"/>
      <c r="W2496" s="221"/>
      <c r="X2496" s="221"/>
      <c r="Y2496" s="221"/>
      <c r="Z2496" s="221"/>
      <c r="AA2496" s="221"/>
      <c r="AB2496" s="237"/>
      <c r="AC2496" s="221"/>
      <c r="AD2496" s="221"/>
      <c r="AE2496" s="221"/>
      <c r="AF2496" s="221"/>
      <c r="AG2496" s="221"/>
      <c r="AH2496" s="221"/>
      <c r="AI2496" s="221"/>
      <c r="AN2496" s="221"/>
      <c r="AP2496" s="218"/>
    </row>
    <row r="2497" spans="1:42">
      <c r="A2497" s="221"/>
      <c r="B2497" s="221"/>
      <c r="C2497" s="221"/>
      <c r="D2497" s="221"/>
      <c r="E2497" s="221"/>
      <c r="F2497" s="221"/>
      <c r="G2497" s="221"/>
      <c r="H2497" s="221"/>
      <c r="I2497" s="221"/>
      <c r="J2497" s="221"/>
      <c r="K2497" s="221"/>
      <c r="L2497" s="221"/>
      <c r="M2497" s="221"/>
      <c r="N2497" s="243"/>
      <c r="O2497" s="221"/>
      <c r="P2497" s="221"/>
      <c r="Q2497" s="221"/>
      <c r="R2497" s="221"/>
      <c r="S2497" s="221"/>
      <c r="T2497" s="221"/>
      <c r="U2497" s="221"/>
      <c r="V2497" s="221"/>
      <c r="W2497" s="221"/>
      <c r="X2497" s="221"/>
      <c r="Y2497" s="221"/>
      <c r="Z2497" s="221"/>
      <c r="AA2497" s="221"/>
      <c r="AB2497" s="237"/>
      <c r="AC2497" s="221"/>
      <c r="AD2497" s="221"/>
      <c r="AE2497" s="221"/>
      <c r="AF2497" s="221"/>
      <c r="AG2497" s="221"/>
      <c r="AH2497" s="221"/>
      <c r="AI2497" s="221"/>
      <c r="AN2497" s="221"/>
      <c r="AP2497" s="218"/>
    </row>
    <row r="2498" spans="1:42">
      <c r="A2498" s="221"/>
      <c r="B2498" s="221"/>
      <c r="C2498" s="221"/>
      <c r="D2498" s="221"/>
      <c r="E2498" s="221"/>
      <c r="F2498" s="221"/>
      <c r="G2498" s="221"/>
      <c r="H2498" s="221"/>
      <c r="I2498" s="221"/>
      <c r="J2498" s="221"/>
      <c r="K2498" s="221"/>
      <c r="L2498" s="221"/>
      <c r="M2498" s="221"/>
      <c r="N2498" s="243"/>
      <c r="O2498" s="221"/>
      <c r="P2498" s="221"/>
      <c r="Q2498" s="221"/>
      <c r="R2498" s="221"/>
      <c r="S2498" s="221"/>
      <c r="T2498" s="221"/>
      <c r="U2498" s="221"/>
      <c r="V2498" s="221"/>
      <c r="W2498" s="221"/>
      <c r="X2498" s="221"/>
      <c r="Y2498" s="221"/>
      <c r="Z2498" s="221"/>
      <c r="AA2498" s="221"/>
      <c r="AB2498" s="237"/>
      <c r="AC2498" s="221"/>
      <c r="AD2498" s="221"/>
      <c r="AE2498" s="221"/>
      <c r="AF2498" s="221"/>
      <c r="AG2498" s="221"/>
      <c r="AH2498" s="221"/>
      <c r="AI2498" s="221"/>
      <c r="AN2498" s="221"/>
      <c r="AP2498" s="218"/>
    </row>
    <row r="2499" spans="1:42">
      <c r="A2499" s="221"/>
      <c r="B2499" s="221"/>
      <c r="C2499" s="221"/>
      <c r="D2499" s="221"/>
      <c r="E2499" s="221"/>
      <c r="F2499" s="221"/>
      <c r="G2499" s="221"/>
      <c r="H2499" s="221"/>
      <c r="I2499" s="221"/>
      <c r="J2499" s="221"/>
      <c r="K2499" s="221"/>
      <c r="L2499" s="221"/>
      <c r="M2499" s="221"/>
      <c r="N2499" s="243"/>
      <c r="O2499" s="221"/>
      <c r="P2499" s="221"/>
      <c r="Q2499" s="221"/>
      <c r="R2499" s="221"/>
      <c r="S2499" s="221"/>
      <c r="T2499" s="221"/>
      <c r="U2499" s="221"/>
      <c r="V2499" s="221"/>
      <c r="W2499" s="221"/>
      <c r="X2499" s="221"/>
      <c r="Y2499" s="221"/>
      <c r="Z2499" s="221"/>
      <c r="AA2499" s="221"/>
      <c r="AB2499" s="237"/>
      <c r="AC2499" s="221"/>
      <c r="AD2499" s="221"/>
      <c r="AE2499" s="221"/>
      <c r="AF2499" s="221"/>
      <c r="AG2499" s="221"/>
      <c r="AH2499" s="221"/>
      <c r="AI2499" s="221"/>
      <c r="AN2499" s="221"/>
      <c r="AP2499" s="218"/>
    </row>
    <row r="2500" spans="1:42">
      <c r="A2500" s="221"/>
      <c r="B2500" s="221"/>
      <c r="C2500" s="221"/>
      <c r="D2500" s="221"/>
      <c r="E2500" s="221"/>
      <c r="F2500" s="221"/>
      <c r="G2500" s="221"/>
      <c r="H2500" s="221"/>
      <c r="I2500" s="221"/>
      <c r="J2500" s="221"/>
      <c r="K2500" s="221"/>
      <c r="L2500" s="221"/>
      <c r="M2500" s="221"/>
      <c r="N2500" s="243"/>
      <c r="O2500" s="221"/>
      <c r="P2500" s="221"/>
      <c r="Q2500" s="221"/>
      <c r="R2500" s="221"/>
      <c r="S2500" s="221"/>
      <c r="T2500" s="221"/>
      <c r="U2500" s="221"/>
      <c r="V2500" s="221"/>
      <c r="W2500" s="221"/>
      <c r="X2500" s="221"/>
      <c r="Y2500" s="221"/>
      <c r="Z2500" s="221"/>
      <c r="AA2500" s="221"/>
      <c r="AB2500" s="237"/>
      <c r="AC2500" s="221"/>
      <c r="AD2500" s="221"/>
      <c r="AE2500" s="221"/>
      <c r="AF2500" s="221"/>
      <c r="AG2500" s="221"/>
      <c r="AH2500" s="221"/>
      <c r="AI2500" s="221"/>
      <c r="AN2500" s="221"/>
      <c r="AP2500" s="218"/>
    </row>
    <row r="2501" spans="1:42">
      <c r="A2501" s="221"/>
      <c r="B2501" s="221"/>
      <c r="C2501" s="221"/>
      <c r="D2501" s="221"/>
      <c r="E2501" s="221"/>
      <c r="F2501" s="221"/>
      <c r="G2501" s="221"/>
      <c r="H2501" s="221"/>
      <c r="I2501" s="221"/>
      <c r="J2501" s="221"/>
      <c r="K2501" s="221"/>
      <c r="L2501" s="221"/>
      <c r="M2501" s="221"/>
      <c r="N2501" s="243"/>
      <c r="O2501" s="221"/>
      <c r="P2501" s="221"/>
      <c r="Q2501" s="221"/>
      <c r="R2501" s="221"/>
      <c r="S2501" s="221"/>
      <c r="T2501" s="221"/>
      <c r="U2501" s="221"/>
      <c r="V2501" s="221"/>
      <c r="W2501" s="221"/>
      <c r="X2501" s="221"/>
      <c r="Y2501" s="221"/>
      <c r="Z2501" s="221"/>
      <c r="AA2501" s="221"/>
      <c r="AB2501" s="237"/>
      <c r="AC2501" s="221"/>
      <c r="AD2501" s="221"/>
      <c r="AE2501" s="221"/>
      <c r="AF2501" s="221"/>
      <c r="AG2501" s="221"/>
      <c r="AH2501" s="221"/>
      <c r="AI2501" s="221"/>
      <c r="AN2501" s="221"/>
      <c r="AP2501" s="218"/>
    </row>
    <row r="2502" spans="1:42">
      <c r="A2502" s="221"/>
      <c r="B2502" s="221"/>
      <c r="C2502" s="221"/>
      <c r="D2502" s="221"/>
      <c r="E2502" s="221"/>
      <c r="F2502" s="221"/>
      <c r="G2502" s="221"/>
      <c r="H2502" s="221"/>
      <c r="I2502" s="221"/>
      <c r="J2502" s="221"/>
      <c r="K2502" s="221"/>
      <c r="L2502" s="221"/>
      <c r="M2502" s="221"/>
      <c r="N2502" s="243"/>
      <c r="O2502" s="221"/>
      <c r="P2502" s="221"/>
      <c r="Q2502" s="221"/>
      <c r="R2502" s="221"/>
      <c r="S2502" s="221"/>
      <c r="T2502" s="221"/>
      <c r="U2502" s="221"/>
      <c r="V2502" s="221"/>
      <c r="W2502" s="221"/>
      <c r="X2502" s="221"/>
      <c r="Y2502" s="221"/>
      <c r="Z2502" s="221"/>
      <c r="AA2502" s="221"/>
      <c r="AB2502" s="237"/>
      <c r="AC2502" s="221"/>
      <c r="AD2502" s="221"/>
      <c r="AE2502" s="221"/>
      <c r="AF2502" s="221"/>
      <c r="AG2502" s="221"/>
      <c r="AH2502" s="221"/>
      <c r="AI2502" s="221"/>
      <c r="AN2502" s="221"/>
      <c r="AP2502" s="218"/>
    </row>
    <row r="2503" spans="1:42">
      <c r="A2503" s="221"/>
      <c r="B2503" s="221"/>
      <c r="C2503" s="221"/>
      <c r="D2503" s="221"/>
      <c r="E2503" s="221"/>
      <c r="F2503" s="221"/>
      <c r="G2503" s="221"/>
      <c r="H2503" s="221"/>
      <c r="I2503" s="221"/>
      <c r="J2503" s="221"/>
      <c r="K2503" s="221"/>
      <c r="L2503" s="221"/>
      <c r="M2503" s="221"/>
      <c r="N2503" s="243"/>
      <c r="O2503" s="221"/>
      <c r="P2503" s="221"/>
      <c r="Q2503" s="221"/>
      <c r="R2503" s="221"/>
      <c r="S2503" s="221"/>
      <c r="T2503" s="221"/>
      <c r="U2503" s="221"/>
      <c r="V2503" s="221"/>
      <c r="W2503" s="221"/>
      <c r="X2503" s="221"/>
      <c r="Y2503" s="221"/>
      <c r="Z2503" s="221"/>
      <c r="AA2503" s="221"/>
      <c r="AB2503" s="237"/>
      <c r="AC2503" s="221"/>
      <c r="AD2503" s="221"/>
      <c r="AE2503" s="221"/>
      <c r="AF2503" s="221"/>
      <c r="AG2503" s="221"/>
      <c r="AH2503" s="221"/>
      <c r="AI2503" s="221"/>
      <c r="AN2503" s="221"/>
      <c r="AP2503" s="218"/>
    </row>
    <row r="2504" spans="1:42">
      <c r="A2504" s="221"/>
      <c r="B2504" s="221"/>
      <c r="C2504" s="221"/>
      <c r="D2504" s="221"/>
      <c r="E2504" s="221"/>
      <c r="F2504" s="221"/>
      <c r="G2504" s="221"/>
      <c r="H2504" s="221"/>
      <c r="I2504" s="221"/>
      <c r="J2504" s="221"/>
      <c r="K2504" s="221"/>
      <c r="L2504" s="221"/>
      <c r="M2504" s="221"/>
      <c r="N2504" s="243"/>
      <c r="O2504" s="221"/>
      <c r="P2504" s="221"/>
      <c r="Q2504" s="221"/>
      <c r="R2504" s="221"/>
      <c r="S2504" s="221"/>
      <c r="T2504" s="221"/>
      <c r="U2504" s="221"/>
      <c r="V2504" s="221"/>
      <c r="W2504" s="221"/>
      <c r="X2504" s="221"/>
      <c r="Y2504" s="221"/>
      <c r="Z2504" s="221"/>
      <c r="AA2504" s="221"/>
      <c r="AB2504" s="237"/>
      <c r="AC2504" s="221"/>
      <c r="AD2504" s="221"/>
      <c r="AE2504" s="221"/>
      <c r="AF2504" s="221"/>
      <c r="AG2504" s="221"/>
      <c r="AH2504" s="221"/>
      <c r="AI2504" s="221"/>
      <c r="AN2504" s="221"/>
      <c r="AP2504" s="218"/>
    </row>
    <row r="2505" spans="1:42">
      <c r="A2505" s="221"/>
      <c r="B2505" s="221"/>
      <c r="C2505" s="221"/>
      <c r="D2505" s="221"/>
      <c r="E2505" s="221"/>
      <c r="F2505" s="221"/>
      <c r="G2505" s="221"/>
      <c r="H2505" s="221"/>
      <c r="I2505" s="221"/>
      <c r="J2505" s="221"/>
      <c r="K2505" s="221"/>
      <c r="L2505" s="221"/>
      <c r="M2505" s="221"/>
      <c r="N2505" s="243"/>
      <c r="O2505" s="221"/>
      <c r="P2505" s="221"/>
      <c r="Q2505" s="221"/>
      <c r="R2505" s="221"/>
      <c r="S2505" s="221"/>
      <c r="T2505" s="221"/>
      <c r="U2505" s="221"/>
      <c r="V2505" s="221"/>
      <c r="W2505" s="221"/>
      <c r="X2505" s="221"/>
      <c r="Y2505" s="221"/>
      <c r="Z2505" s="221"/>
      <c r="AA2505" s="221"/>
      <c r="AB2505" s="237"/>
      <c r="AC2505" s="221"/>
      <c r="AD2505" s="221"/>
      <c r="AE2505" s="221"/>
      <c r="AF2505" s="221"/>
      <c r="AG2505" s="221"/>
      <c r="AH2505" s="221"/>
      <c r="AI2505" s="221"/>
      <c r="AN2505" s="221"/>
      <c r="AP2505" s="218"/>
    </row>
    <row r="2506" spans="1:42">
      <c r="A2506" s="221"/>
      <c r="B2506" s="221"/>
      <c r="C2506" s="221"/>
      <c r="D2506" s="221"/>
      <c r="E2506" s="221"/>
      <c r="F2506" s="221"/>
      <c r="G2506" s="221"/>
      <c r="H2506" s="221"/>
      <c r="I2506" s="221"/>
      <c r="J2506" s="221"/>
      <c r="K2506" s="221"/>
      <c r="L2506" s="221"/>
      <c r="M2506" s="221"/>
      <c r="N2506" s="243"/>
      <c r="O2506" s="221"/>
      <c r="P2506" s="221"/>
      <c r="Q2506" s="221"/>
      <c r="R2506" s="221"/>
      <c r="S2506" s="221"/>
      <c r="T2506" s="221"/>
      <c r="U2506" s="221"/>
      <c r="V2506" s="221"/>
      <c r="W2506" s="221"/>
      <c r="X2506" s="221"/>
      <c r="Y2506" s="221"/>
      <c r="Z2506" s="221"/>
      <c r="AA2506" s="221"/>
      <c r="AB2506" s="237"/>
      <c r="AC2506" s="221"/>
      <c r="AD2506" s="221"/>
      <c r="AE2506" s="221"/>
      <c r="AF2506" s="221"/>
      <c r="AG2506" s="221"/>
      <c r="AH2506" s="221"/>
      <c r="AI2506" s="221"/>
      <c r="AN2506" s="221"/>
      <c r="AP2506" s="218"/>
    </row>
    <row r="2507" spans="1:42">
      <c r="A2507" s="221"/>
      <c r="B2507" s="221"/>
      <c r="C2507" s="221"/>
      <c r="D2507" s="221"/>
      <c r="E2507" s="221"/>
      <c r="F2507" s="221"/>
      <c r="G2507" s="221"/>
      <c r="H2507" s="221"/>
      <c r="I2507" s="221"/>
      <c r="J2507" s="221"/>
      <c r="K2507" s="221"/>
      <c r="L2507" s="221"/>
      <c r="M2507" s="221"/>
      <c r="N2507" s="243"/>
      <c r="O2507" s="221"/>
      <c r="P2507" s="221"/>
      <c r="Q2507" s="221"/>
      <c r="R2507" s="221"/>
      <c r="S2507" s="221"/>
      <c r="T2507" s="221"/>
      <c r="U2507" s="221"/>
      <c r="V2507" s="221"/>
      <c r="W2507" s="221"/>
      <c r="X2507" s="221"/>
      <c r="Y2507" s="221"/>
      <c r="Z2507" s="221"/>
      <c r="AA2507" s="221"/>
      <c r="AB2507" s="237"/>
      <c r="AC2507" s="221"/>
      <c r="AD2507" s="221"/>
      <c r="AE2507" s="221"/>
      <c r="AF2507" s="221"/>
      <c r="AG2507" s="221"/>
      <c r="AH2507" s="221"/>
      <c r="AI2507" s="221"/>
      <c r="AN2507" s="221"/>
      <c r="AP2507" s="218"/>
    </row>
    <row r="2508" spans="1:42">
      <c r="A2508" s="221"/>
      <c r="B2508" s="221"/>
      <c r="C2508" s="221"/>
      <c r="D2508" s="221"/>
      <c r="E2508" s="221"/>
      <c r="F2508" s="221"/>
      <c r="G2508" s="221"/>
      <c r="H2508" s="221"/>
      <c r="I2508" s="221"/>
      <c r="J2508" s="221"/>
      <c r="K2508" s="221"/>
      <c r="L2508" s="221"/>
      <c r="M2508" s="221"/>
      <c r="N2508" s="243"/>
      <c r="O2508" s="221"/>
      <c r="P2508" s="221"/>
      <c r="Q2508" s="221"/>
      <c r="R2508" s="221"/>
      <c r="S2508" s="221"/>
      <c r="T2508" s="221"/>
      <c r="U2508" s="221"/>
      <c r="V2508" s="221"/>
      <c r="W2508" s="221"/>
      <c r="X2508" s="221"/>
      <c r="Y2508" s="221"/>
      <c r="Z2508" s="221"/>
      <c r="AA2508" s="221"/>
      <c r="AB2508" s="237"/>
      <c r="AC2508" s="221"/>
      <c r="AD2508" s="221"/>
      <c r="AE2508" s="221"/>
      <c r="AF2508" s="221"/>
      <c r="AG2508" s="221"/>
      <c r="AH2508" s="221"/>
      <c r="AI2508" s="221"/>
      <c r="AN2508" s="221"/>
      <c r="AP2508" s="218"/>
    </row>
    <row r="2509" spans="1:42">
      <c r="A2509" s="221"/>
      <c r="B2509" s="221"/>
      <c r="C2509" s="221"/>
      <c r="D2509" s="221"/>
      <c r="E2509" s="221"/>
      <c r="F2509" s="221"/>
      <c r="G2509" s="221"/>
      <c r="H2509" s="221"/>
      <c r="I2509" s="221"/>
      <c r="J2509" s="221"/>
      <c r="K2509" s="221"/>
      <c r="L2509" s="221"/>
      <c r="M2509" s="221"/>
      <c r="N2509" s="243"/>
      <c r="O2509" s="221"/>
      <c r="P2509" s="221"/>
      <c r="Q2509" s="221"/>
      <c r="R2509" s="221"/>
      <c r="S2509" s="221"/>
      <c r="T2509" s="221"/>
      <c r="U2509" s="221"/>
      <c r="V2509" s="221"/>
      <c r="W2509" s="221"/>
      <c r="X2509" s="221"/>
      <c r="Y2509" s="221"/>
      <c r="Z2509" s="221"/>
      <c r="AA2509" s="221"/>
      <c r="AB2509" s="237"/>
      <c r="AC2509" s="221"/>
      <c r="AD2509" s="221"/>
      <c r="AE2509" s="221"/>
      <c r="AF2509" s="221"/>
      <c r="AG2509" s="221"/>
      <c r="AH2509" s="221"/>
      <c r="AI2509" s="221"/>
      <c r="AN2509" s="221"/>
      <c r="AP2509" s="218"/>
    </row>
    <row r="2510" spans="1:42">
      <c r="A2510" s="221"/>
      <c r="B2510" s="221"/>
      <c r="C2510" s="221"/>
      <c r="D2510" s="221"/>
      <c r="E2510" s="221"/>
      <c r="F2510" s="221"/>
      <c r="G2510" s="221"/>
      <c r="H2510" s="221"/>
      <c r="I2510" s="221"/>
      <c r="J2510" s="221"/>
      <c r="K2510" s="221"/>
      <c r="L2510" s="221"/>
      <c r="M2510" s="221"/>
      <c r="N2510" s="243"/>
      <c r="O2510" s="221"/>
      <c r="P2510" s="221"/>
      <c r="Q2510" s="221"/>
      <c r="R2510" s="221"/>
      <c r="S2510" s="221"/>
      <c r="T2510" s="221"/>
      <c r="U2510" s="221"/>
      <c r="V2510" s="221"/>
      <c r="W2510" s="221"/>
      <c r="X2510" s="221"/>
      <c r="Y2510" s="221"/>
      <c r="Z2510" s="221"/>
      <c r="AA2510" s="221"/>
      <c r="AB2510" s="237"/>
      <c r="AC2510" s="221"/>
      <c r="AD2510" s="221"/>
      <c r="AE2510" s="221"/>
      <c r="AF2510" s="221"/>
      <c r="AG2510" s="221"/>
      <c r="AH2510" s="221"/>
      <c r="AI2510" s="221"/>
      <c r="AN2510" s="221"/>
      <c r="AP2510" s="218"/>
    </row>
    <row r="2511" spans="1:42">
      <c r="A2511" s="221"/>
      <c r="B2511" s="221"/>
      <c r="C2511" s="221"/>
      <c r="D2511" s="221"/>
      <c r="E2511" s="221"/>
      <c r="F2511" s="221"/>
      <c r="G2511" s="221"/>
      <c r="H2511" s="221"/>
      <c r="I2511" s="221"/>
      <c r="J2511" s="221"/>
      <c r="K2511" s="221"/>
      <c r="L2511" s="221"/>
      <c r="M2511" s="221"/>
      <c r="N2511" s="243"/>
      <c r="O2511" s="221"/>
      <c r="P2511" s="221"/>
      <c r="Q2511" s="221"/>
      <c r="R2511" s="221"/>
      <c r="S2511" s="221"/>
      <c r="T2511" s="221"/>
      <c r="U2511" s="221"/>
      <c r="V2511" s="221"/>
      <c r="W2511" s="221"/>
      <c r="X2511" s="221"/>
      <c r="Y2511" s="221"/>
      <c r="Z2511" s="221"/>
      <c r="AA2511" s="221"/>
      <c r="AB2511" s="237"/>
      <c r="AC2511" s="221"/>
      <c r="AD2511" s="221"/>
      <c r="AE2511" s="221"/>
      <c r="AF2511" s="221"/>
      <c r="AG2511" s="221"/>
      <c r="AH2511" s="221"/>
      <c r="AI2511" s="221"/>
      <c r="AN2511" s="221"/>
      <c r="AP2511" s="218"/>
    </row>
    <row r="2512" spans="1:42">
      <c r="A2512" s="221"/>
      <c r="B2512" s="221"/>
      <c r="C2512" s="221"/>
      <c r="D2512" s="221"/>
      <c r="E2512" s="221"/>
      <c r="F2512" s="221"/>
      <c r="G2512" s="221"/>
      <c r="H2512" s="221"/>
      <c r="I2512" s="221"/>
      <c r="J2512" s="221"/>
      <c r="K2512" s="221"/>
      <c r="L2512" s="221"/>
      <c r="M2512" s="221"/>
      <c r="N2512" s="243"/>
      <c r="O2512" s="221"/>
      <c r="P2512" s="221"/>
      <c r="Q2512" s="221"/>
      <c r="R2512" s="221"/>
      <c r="S2512" s="221"/>
      <c r="T2512" s="221"/>
      <c r="U2512" s="221"/>
      <c r="V2512" s="221"/>
      <c r="W2512" s="221"/>
      <c r="X2512" s="221"/>
      <c r="Y2512" s="221"/>
      <c r="Z2512" s="221"/>
      <c r="AA2512" s="221"/>
      <c r="AB2512" s="237"/>
      <c r="AC2512" s="221"/>
      <c r="AD2512" s="221"/>
      <c r="AE2512" s="221"/>
      <c r="AF2512" s="221"/>
      <c r="AG2512" s="221"/>
      <c r="AH2512" s="221"/>
      <c r="AI2512" s="221"/>
      <c r="AN2512" s="221"/>
      <c r="AP2512" s="218"/>
    </row>
    <row r="2513" spans="1:42">
      <c r="A2513" s="221"/>
      <c r="B2513" s="221"/>
      <c r="C2513" s="221"/>
      <c r="D2513" s="221"/>
      <c r="E2513" s="221"/>
      <c r="F2513" s="221"/>
      <c r="G2513" s="221"/>
      <c r="H2513" s="221"/>
      <c r="I2513" s="221"/>
      <c r="J2513" s="221"/>
      <c r="K2513" s="221"/>
      <c r="L2513" s="221"/>
      <c r="M2513" s="221"/>
      <c r="N2513" s="243"/>
      <c r="O2513" s="221"/>
      <c r="P2513" s="221"/>
      <c r="Q2513" s="221"/>
      <c r="R2513" s="221"/>
      <c r="S2513" s="221"/>
      <c r="T2513" s="221"/>
      <c r="U2513" s="221"/>
      <c r="V2513" s="221"/>
      <c r="W2513" s="221"/>
      <c r="X2513" s="221"/>
      <c r="Y2513" s="221"/>
      <c r="Z2513" s="221"/>
      <c r="AA2513" s="221"/>
      <c r="AB2513" s="237"/>
      <c r="AC2513" s="221"/>
      <c r="AD2513" s="221"/>
      <c r="AE2513" s="221"/>
      <c r="AF2513" s="221"/>
      <c r="AG2513" s="221"/>
      <c r="AH2513" s="221"/>
      <c r="AI2513" s="221"/>
      <c r="AN2513" s="221"/>
      <c r="AP2513" s="218"/>
    </row>
    <row r="2514" spans="1:42">
      <c r="A2514" s="221"/>
      <c r="B2514" s="221"/>
      <c r="C2514" s="221"/>
      <c r="D2514" s="221"/>
      <c r="E2514" s="221"/>
      <c r="F2514" s="221"/>
      <c r="G2514" s="221"/>
      <c r="H2514" s="221"/>
      <c r="I2514" s="221"/>
      <c r="J2514" s="221"/>
      <c r="K2514" s="221"/>
      <c r="L2514" s="221"/>
      <c r="M2514" s="221"/>
      <c r="N2514" s="243"/>
      <c r="O2514" s="221"/>
      <c r="P2514" s="221"/>
      <c r="Q2514" s="221"/>
      <c r="R2514" s="221"/>
      <c r="S2514" s="221"/>
      <c r="T2514" s="221"/>
      <c r="U2514" s="221"/>
      <c r="V2514" s="221"/>
      <c r="W2514" s="221"/>
      <c r="X2514" s="221"/>
      <c r="Y2514" s="221"/>
      <c r="Z2514" s="221"/>
      <c r="AA2514" s="221"/>
      <c r="AB2514" s="237"/>
      <c r="AC2514" s="221"/>
      <c r="AD2514" s="221"/>
      <c r="AE2514" s="221"/>
      <c r="AF2514" s="221"/>
      <c r="AG2514" s="221"/>
      <c r="AH2514" s="221"/>
      <c r="AI2514" s="221"/>
      <c r="AN2514" s="221"/>
      <c r="AP2514" s="218"/>
    </row>
    <row r="2515" spans="1:42">
      <c r="A2515" s="221"/>
      <c r="B2515" s="221"/>
      <c r="C2515" s="221"/>
      <c r="D2515" s="221"/>
      <c r="E2515" s="221"/>
      <c r="F2515" s="221"/>
      <c r="G2515" s="221"/>
      <c r="H2515" s="221"/>
      <c r="I2515" s="221"/>
      <c r="J2515" s="221"/>
      <c r="K2515" s="221"/>
      <c r="L2515" s="221"/>
      <c r="M2515" s="221"/>
      <c r="N2515" s="243"/>
      <c r="O2515" s="221"/>
      <c r="P2515" s="221"/>
      <c r="Q2515" s="221"/>
      <c r="R2515" s="221"/>
      <c r="S2515" s="221"/>
      <c r="T2515" s="221"/>
      <c r="U2515" s="221"/>
      <c r="V2515" s="221"/>
      <c r="W2515" s="221"/>
      <c r="X2515" s="221"/>
      <c r="Y2515" s="221"/>
      <c r="Z2515" s="221"/>
      <c r="AA2515" s="221"/>
      <c r="AB2515" s="237"/>
      <c r="AC2515" s="221"/>
      <c r="AD2515" s="221"/>
      <c r="AE2515" s="221"/>
      <c r="AF2515" s="221"/>
      <c r="AG2515" s="221"/>
      <c r="AH2515" s="221"/>
      <c r="AI2515" s="221"/>
      <c r="AN2515" s="221"/>
      <c r="AP2515" s="218"/>
    </row>
    <row r="2516" spans="1:42">
      <c r="A2516" s="221"/>
      <c r="B2516" s="221"/>
      <c r="C2516" s="221"/>
      <c r="D2516" s="221"/>
      <c r="E2516" s="221"/>
      <c r="F2516" s="221"/>
      <c r="G2516" s="221"/>
      <c r="H2516" s="221"/>
      <c r="I2516" s="221"/>
      <c r="J2516" s="221"/>
      <c r="K2516" s="221"/>
      <c r="L2516" s="221"/>
      <c r="M2516" s="221"/>
      <c r="N2516" s="243"/>
      <c r="O2516" s="221"/>
      <c r="P2516" s="221"/>
      <c r="Q2516" s="221"/>
      <c r="R2516" s="221"/>
      <c r="S2516" s="221"/>
      <c r="T2516" s="221"/>
      <c r="U2516" s="221"/>
      <c r="V2516" s="221"/>
      <c r="W2516" s="221"/>
      <c r="X2516" s="221"/>
      <c r="Y2516" s="221"/>
      <c r="Z2516" s="221"/>
      <c r="AA2516" s="221"/>
      <c r="AB2516" s="237"/>
      <c r="AC2516" s="221"/>
      <c r="AD2516" s="221"/>
      <c r="AE2516" s="221"/>
      <c r="AF2516" s="221"/>
      <c r="AG2516" s="221"/>
      <c r="AH2516" s="221"/>
      <c r="AI2516" s="221"/>
      <c r="AN2516" s="221"/>
      <c r="AP2516" s="218"/>
    </row>
    <row r="2517" spans="1:42">
      <c r="A2517" s="221"/>
      <c r="B2517" s="221"/>
      <c r="C2517" s="221"/>
      <c r="D2517" s="221"/>
      <c r="E2517" s="221"/>
      <c r="F2517" s="221"/>
      <c r="G2517" s="221"/>
      <c r="H2517" s="221"/>
      <c r="I2517" s="221"/>
      <c r="J2517" s="221"/>
      <c r="K2517" s="221"/>
      <c r="L2517" s="221"/>
      <c r="M2517" s="221"/>
      <c r="N2517" s="243"/>
      <c r="O2517" s="221"/>
      <c r="P2517" s="221"/>
      <c r="Q2517" s="221"/>
      <c r="R2517" s="221"/>
      <c r="S2517" s="221"/>
      <c r="T2517" s="221"/>
      <c r="U2517" s="221"/>
      <c r="V2517" s="221"/>
      <c r="W2517" s="221"/>
      <c r="X2517" s="221"/>
      <c r="Y2517" s="221"/>
      <c r="Z2517" s="221"/>
      <c r="AA2517" s="221"/>
      <c r="AB2517" s="237"/>
      <c r="AC2517" s="221"/>
      <c r="AD2517" s="221"/>
      <c r="AE2517" s="221"/>
      <c r="AF2517" s="221"/>
      <c r="AG2517" s="221"/>
      <c r="AH2517" s="221"/>
      <c r="AI2517" s="221"/>
      <c r="AN2517" s="221"/>
      <c r="AP2517" s="218"/>
    </row>
    <row r="2518" spans="1:42">
      <c r="A2518" s="221"/>
      <c r="B2518" s="221"/>
      <c r="C2518" s="221"/>
      <c r="D2518" s="221"/>
      <c r="E2518" s="221"/>
      <c r="F2518" s="221"/>
      <c r="G2518" s="221"/>
      <c r="H2518" s="221"/>
      <c r="I2518" s="221"/>
      <c r="J2518" s="221"/>
      <c r="K2518" s="221"/>
      <c r="L2518" s="221"/>
      <c r="M2518" s="221"/>
      <c r="N2518" s="243"/>
      <c r="O2518" s="221"/>
      <c r="P2518" s="221"/>
      <c r="Q2518" s="221"/>
      <c r="R2518" s="221"/>
      <c r="S2518" s="221"/>
      <c r="T2518" s="221"/>
      <c r="U2518" s="221"/>
      <c r="V2518" s="221"/>
      <c r="W2518" s="221"/>
      <c r="X2518" s="221"/>
      <c r="Y2518" s="221"/>
      <c r="Z2518" s="221"/>
      <c r="AA2518" s="221"/>
      <c r="AB2518" s="237"/>
      <c r="AC2518" s="221"/>
      <c r="AD2518" s="221"/>
      <c r="AE2518" s="221"/>
      <c r="AF2518" s="221"/>
      <c r="AG2518" s="221"/>
      <c r="AH2518" s="221"/>
      <c r="AI2518" s="221"/>
      <c r="AN2518" s="221"/>
      <c r="AP2518" s="218"/>
    </row>
    <row r="2519" spans="1:42">
      <c r="A2519" s="221"/>
      <c r="B2519" s="221"/>
      <c r="C2519" s="221"/>
      <c r="D2519" s="221"/>
      <c r="E2519" s="221"/>
      <c r="F2519" s="221"/>
      <c r="G2519" s="221"/>
      <c r="H2519" s="221"/>
      <c r="I2519" s="221"/>
      <c r="J2519" s="221"/>
      <c r="K2519" s="221"/>
      <c r="L2519" s="221"/>
      <c r="M2519" s="221"/>
      <c r="N2519" s="243"/>
      <c r="O2519" s="221"/>
      <c r="P2519" s="221"/>
      <c r="Q2519" s="221"/>
      <c r="R2519" s="221"/>
      <c r="S2519" s="221"/>
      <c r="T2519" s="221"/>
      <c r="U2519" s="221"/>
      <c r="V2519" s="221"/>
      <c r="W2519" s="221"/>
      <c r="X2519" s="221"/>
      <c r="Y2519" s="221"/>
      <c r="Z2519" s="221"/>
      <c r="AA2519" s="221"/>
      <c r="AB2519" s="237"/>
      <c r="AC2519" s="221"/>
      <c r="AD2519" s="221"/>
      <c r="AE2519" s="221"/>
      <c r="AF2519" s="221"/>
      <c r="AG2519" s="221"/>
      <c r="AH2519" s="221"/>
      <c r="AI2519" s="221"/>
      <c r="AN2519" s="221"/>
      <c r="AP2519" s="218"/>
    </row>
    <row r="2520" spans="1:42">
      <c r="A2520" s="221"/>
      <c r="B2520" s="221"/>
      <c r="C2520" s="221"/>
      <c r="D2520" s="221"/>
      <c r="E2520" s="221"/>
      <c r="F2520" s="221"/>
      <c r="G2520" s="221"/>
      <c r="H2520" s="221"/>
      <c r="I2520" s="221"/>
      <c r="J2520" s="221"/>
      <c r="K2520" s="221"/>
      <c r="L2520" s="221"/>
      <c r="M2520" s="221"/>
      <c r="N2520" s="243"/>
      <c r="O2520" s="221"/>
      <c r="P2520" s="221"/>
      <c r="Q2520" s="221"/>
      <c r="R2520" s="221"/>
      <c r="S2520" s="221"/>
      <c r="T2520" s="221"/>
      <c r="U2520" s="221"/>
      <c r="V2520" s="221"/>
      <c r="W2520" s="221"/>
      <c r="X2520" s="221"/>
      <c r="Y2520" s="221"/>
      <c r="Z2520" s="221"/>
      <c r="AA2520" s="221"/>
      <c r="AB2520" s="237"/>
      <c r="AC2520" s="221"/>
      <c r="AD2520" s="221"/>
      <c r="AE2520" s="221"/>
      <c r="AF2520" s="221"/>
      <c r="AG2520" s="221"/>
      <c r="AH2520" s="221"/>
      <c r="AI2520" s="221"/>
      <c r="AN2520" s="221"/>
      <c r="AP2520" s="218"/>
    </row>
    <row r="2521" spans="1:42">
      <c r="A2521" s="221"/>
      <c r="B2521" s="221"/>
      <c r="C2521" s="221"/>
      <c r="D2521" s="221"/>
      <c r="E2521" s="221"/>
      <c r="F2521" s="221"/>
      <c r="G2521" s="221"/>
      <c r="H2521" s="221"/>
      <c r="I2521" s="221"/>
      <c r="J2521" s="221"/>
      <c r="K2521" s="221"/>
      <c r="L2521" s="221"/>
      <c r="M2521" s="221"/>
      <c r="N2521" s="243"/>
      <c r="O2521" s="221"/>
      <c r="P2521" s="221"/>
      <c r="Q2521" s="221"/>
      <c r="R2521" s="221"/>
      <c r="S2521" s="221"/>
      <c r="T2521" s="221"/>
      <c r="U2521" s="221"/>
      <c r="V2521" s="221"/>
      <c r="W2521" s="221"/>
      <c r="X2521" s="221"/>
      <c r="Y2521" s="221"/>
      <c r="Z2521" s="221"/>
      <c r="AA2521" s="221"/>
      <c r="AB2521" s="237"/>
      <c r="AC2521" s="221"/>
      <c r="AD2521" s="221"/>
      <c r="AE2521" s="221"/>
      <c r="AF2521" s="221"/>
      <c r="AG2521" s="221"/>
      <c r="AH2521" s="221"/>
      <c r="AI2521" s="221"/>
      <c r="AN2521" s="221"/>
      <c r="AP2521" s="218"/>
    </row>
    <row r="2522" spans="1:42">
      <c r="A2522" s="221"/>
      <c r="B2522" s="221"/>
      <c r="C2522" s="221"/>
      <c r="D2522" s="221"/>
      <c r="E2522" s="221"/>
      <c r="F2522" s="221"/>
      <c r="G2522" s="221"/>
      <c r="H2522" s="221"/>
      <c r="I2522" s="221"/>
      <c r="J2522" s="221"/>
      <c r="K2522" s="221"/>
      <c r="L2522" s="221"/>
      <c r="M2522" s="221"/>
      <c r="N2522" s="243"/>
      <c r="O2522" s="221"/>
      <c r="P2522" s="221"/>
      <c r="Q2522" s="221"/>
      <c r="R2522" s="221"/>
      <c r="S2522" s="221"/>
      <c r="T2522" s="221"/>
      <c r="U2522" s="221"/>
      <c r="V2522" s="221"/>
      <c r="W2522" s="221"/>
      <c r="X2522" s="221"/>
      <c r="Y2522" s="221"/>
      <c r="Z2522" s="221"/>
      <c r="AA2522" s="221"/>
      <c r="AB2522" s="237"/>
      <c r="AC2522" s="221"/>
      <c r="AD2522" s="221"/>
      <c r="AE2522" s="221"/>
      <c r="AF2522" s="221"/>
      <c r="AG2522" s="221"/>
      <c r="AH2522" s="221"/>
      <c r="AI2522" s="221"/>
      <c r="AN2522" s="221"/>
      <c r="AP2522" s="218"/>
    </row>
    <row r="2523" spans="1:42">
      <c r="A2523" s="221"/>
      <c r="B2523" s="221"/>
      <c r="C2523" s="221"/>
      <c r="D2523" s="221"/>
      <c r="E2523" s="221"/>
      <c r="F2523" s="221"/>
      <c r="G2523" s="221"/>
      <c r="H2523" s="221"/>
      <c r="I2523" s="221"/>
      <c r="J2523" s="221"/>
      <c r="K2523" s="221"/>
      <c r="L2523" s="221"/>
      <c r="M2523" s="221"/>
      <c r="N2523" s="243"/>
      <c r="O2523" s="221"/>
      <c r="P2523" s="221"/>
      <c r="Q2523" s="221"/>
      <c r="R2523" s="221"/>
      <c r="S2523" s="221"/>
      <c r="T2523" s="221"/>
      <c r="U2523" s="221"/>
      <c r="V2523" s="221"/>
      <c r="W2523" s="221"/>
      <c r="X2523" s="221"/>
      <c r="Y2523" s="221"/>
      <c r="Z2523" s="221"/>
      <c r="AA2523" s="221"/>
      <c r="AB2523" s="237"/>
      <c r="AC2523" s="221"/>
      <c r="AD2523" s="221"/>
      <c r="AE2523" s="221"/>
      <c r="AF2523" s="221"/>
      <c r="AG2523" s="221"/>
      <c r="AH2523" s="221"/>
      <c r="AI2523" s="221"/>
      <c r="AN2523" s="221"/>
      <c r="AP2523" s="218"/>
    </row>
    <row r="2524" spans="1:42">
      <c r="A2524" s="221"/>
      <c r="B2524" s="221"/>
      <c r="C2524" s="221"/>
      <c r="D2524" s="221"/>
      <c r="E2524" s="221"/>
      <c r="F2524" s="221"/>
      <c r="G2524" s="221"/>
      <c r="H2524" s="221"/>
      <c r="I2524" s="221"/>
      <c r="J2524" s="221"/>
      <c r="K2524" s="221"/>
      <c r="L2524" s="221"/>
      <c r="M2524" s="221"/>
      <c r="N2524" s="243"/>
      <c r="O2524" s="221"/>
      <c r="P2524" s="221"/>
      <c r="Q2524" s="221"/>
      <c r="R2524" s="221"/>
      <c r="S2524" s="221"/>
      <c r="T2524" s="221"/>
      <c r="U2524" s="221"/>
      <c r="V2524" s="221"/>
      <c r="W2524" s="221"/>
      <c r="X2524" s="221"/>
      <c r="Y2524" s="221"/>
      <c r="Z2524" s="221"/>
      <c r="AA2524" s="221"/>
      <c r="AB2524" s="237"/>
      <c r="AC2524" s="221"/>
      <c r="AD2524" s="221"/>
      <c r="AE2524" s="221"/>
      <c r="AF2524" s="221"/>
      <c r="AG2524" s="221"/>
      <c r="AH2524" s="221"/>
      <c r="AI2524" s="221"/>
      <c r="AN2524" s="221"/>
      <c r="AP2524" s="218"/>
    </row>
    <row r="2525" spans="1:42">
      <c r="A2525" s="221"/>
      <c r="B2525" s="221"/>
      <c r="C2525" s="221"/>
      <c r="D2525" s="221"/>
      <c r="E2525" s="221"/>
      <c r="F2525" s="221"/>
      <c r="G2525" s="221"/>
      <c r="H2525" s="221"/>
      <c r="I2525" s="221"/>
      <c r="J2525" s="221"/>
      <c r="K2525" s="221"/>
      <c r="L2525" s="221"/>
      <c r="M2525" s="221"/>
      <c r="N2525" s="243"/>
      <c r="O2525" s="221"/>
      <c r="P2525" s="221"/>
      <c r="Q2525" s="221"/>
      <c r="R2525" s="221"/>
      <c r="S2525" s="221"/>
      <c r="T2525" s="221"/>
      <c r="U2525" s="221"/>
      <c r="V2525" s="221"/>
      <c r="W2525" s="221"/>
      <c r="X2525" s="221"/>
      <c r="Y2525" s="221"/>
      <c r="Z2525" s="221"/>
      <c r="AA2525" s="221"/>
      <c r="AB2525" s="237"/>
      <c r="AC2525" s="221"/>
      <c r="AD2525" s="221"/>
      <c r="AE2525" s="221"/>
      <c r="AF2525" s="221"/>
      <c r="AG2525" s="221"/>
      <c r="AH2525" s="221"/>
      <c r="AI2525" s="221"/>
      <c r="AN2525" s="221"/>
      <c r="AP2525" s="218"/>
    </row>
    <row r="2526" spans="1:42">
      <c r="A2526" s="221"/>
      <c r="B2526" s="221"/>
      <c r="C2526" s="221"/>
      <c r="D2526" s="221"/>
      <c r="E2526" s="221"/>
      <c r="F2526" s="221"/>
      <c r="G2526" s="221"/>
      <c r="H2526" s="221"/>
      <c r="I2526" s="221"/>
      <c r="J2526" s="221"/>
      <c r="K2526" s="221"/>
      <c r="L2526" s="221"/>
      <c r="M2526" s="221"/>
      <c r="N2526" s="243"/>
      <c r="O2526" s="221"/>
      <c r="P2526" s="221"/>
      <c r="Q2526" s="221"/>
      <c r="R2526" s="221"/>
      <c r="S2526" s="221"/>
      <c r="T2526" s="221"/>
      <c r="U2526" s="221"/>
      <c r="V2526" s="221"/>
      <c r="W2526" s="221"/>
      <c r="X2526" s="221"/>
      <c r="Y2526" s="221"/>
      <c r="Z2526" s="221"/>
      <c r="AA2526" s="221"/>
      <c r="AB2526" s="237"/>
      <c r="AC2526" s="221"/>
      <c r="AD2526" s="221"/>
      <c r="AE2526" s="221"/>
      <c r="AF2526" s="221"/>
      <c r="AG2526" s="221"/>
      <c r="AH2526" s="221"/>
      <c r="AI2526" s="221"/>
      <c r="AN2526" s="221"/>
      <c r="AP2526" s="218"/>
    </row>
    <row r="2527" spans="1:42">
      <c r="A2527" s="221"/>
      <c r="B2527" s="221"/>
      <c r="C2527" s="221"/>
      <c r="D2527" s="221"/>
      <c r="E2527" s="221"/>
      <c r="F2527" s="221"/>
      <c r="G2527" s="221"/>
      <c r="H2527" s="221"/>
      <c r="I2527" s="221"/>
      <c r="J2527" s="221"/>
      <c r="K2527" s="221"/>
      <c r="L2527" s="221"/>
      <c r="M2527" s="221"/>
      <c r="N2527" s="243"/>
      <c r="O2527" s="221"/>
      <c r="P2527" s="221"/>
      <c r="Q2527" s="221"/>
      <c r="R2527" s="221"/>
      <c r="S2527" s="221"/>
      <c r="T2527" s="221"/>
      <c r="U2527" s="221"/>
      <c r="V2527" s="221"/>
      <c r="W2527" s="221"/>
      <c r="X2527" s="221"/>
      <c r="Y2527" s="221"/>
      <c r="Z2527" s="221"/>
      <c r="AA2527" s="221"/>
      <c r="AB2527" s="237"/>
      <c r="AC2527" s="221"/>
      <c r="AD2527" s="221"/>
      <c r="AE2527" s="221"/>
      <c r="AF2527" s="221"/>
      <c r="AG2527" s="221"/>
      <c r="AH2527" s="221"/>
      <c r="AI2527" s="221"/>
      <c r="AN2527" s="221"/>
      <c r="AP2527" s="218"/>
    </row>
    <row r="2528" spans="1:42">
      <c r="A2528" s="221"/>
      <c r="B2528" s="221"/>
      <c r="C2528" s="221"/>
      <c r="D2528" s="221"/>
      <c r="E2528" s="221"/>
      <c r="F2528" s="221"/>
      <c r="G2528" s="221"/>
      <c r="H2528" s="221"/>
      <c r="I2528" s="221"/>
      <c r="J2528" s="221"/>
      <c r="K2528" s="221"/>
      <c r="L2528" s="221"/>
      <c r="M2528" s="221"/>
      <c r="N2528" s="243"/>
      <c r="O2528" s="221"/>
      <c r="P2528" s="221"/>
      <c r="Q2528" s="221"/>
      <c r="R2528" s="221"/>
      <c r="S2528" s="221"/>
      <c r="T2528" s="221"/>
      <c r="U2528" s="221"/>
      <c r="V2528" s="221"/>
      <c r="W2528" s="221"/>
      <c r="X2528" s="221"/>
      <c r="Y2528" s="221"/>
      <c r="Z2528" s="221"/>
      <c r="AA2528" s="221"/>
      <c r="AB2528" s="237"/>
      <c r="AC2528" s="221"/>
      <c r="AD2528" s="221"/>
      <c r="AE2528" s="221"/>
      <c r="AF2528" s="221"/>
      <c r="AG2528" s="221"/>
      <c r="AH2528" s="221"/>
      <c r="AI2528" s="221"/>
      <c r="AN2528" s="221"/>
      <c r="AP2528" s="218"/>
    </row>
    <row r="2529" spans="1:42">
      <c r="A2529" s="221"/>
      <c r="B2529" s="221"/>
      <c r="C2529" s="221"/>
      <c r="D2529" s="221"/>
      <c r="E2529" s="221"/>
      <c r="F2529" s="221"/>
      <c r="G2529" s="221"/>
      <c r="H2529" s="221"/>
      <c r="I2529" s="221"/>
      <c r="J2529" s="221"/>
      <c r="K2529" s="221"/>
      <c r="L2529" s="221"/>
      <c r="M2529" s="221"/>
      <c r="N2529" s="243"/>
      <c r="O2529" s="221"/>
      <c r="P2529" s="221"/>
      <c r="Q2529" s="221"/>
      <c r="R2529" s="221"/>
      <c r="S2529" s="221"/>
      <c r="T2529" s="221"/>
      <c r="U2529" s="221"/>
      <c r="V2529" s="221"/>
      <c r="W2529" s="221"/>
      <c r="X2529" s="221"/>
      <c r="Y2529" s="221"/>
      <c r="Z2529" s="221"/>
      <c r="AA2529" s="221"/>
      <c r="AB2529" s="237"/>
      <c r="AC2529" s="221"/>
      <c r="AD2529" s="221"/>
      <c r="AE2529" s="221"/>
      <c r="AF2529" s="221"/>
      <c r="AG2529" s="221"/>
      <c r="AH2529" s="221"/>
      <c r="AI2529" s="221"/>
      <c r="AN2529" s="221"/>
      <c r="AP2529" s="218"/>
    </row>
    <row r="2530" spans="1:42">
      <c r="A2530" s="221"/>
      <c r="B2530" s="221"/>
      <c r="C2530" s="221"/>
      <c r="D2530" s="221"/>
      <c r="E2530" s="221"/>
      <c r="F2530" s="221"/>
      <c r="G2530" s="221"/>
      <c r="H2530" s="221"/>
      <c r="I2530" s="221"/>
      <c r="J2530" s="221"/>
      <c r="K2530" s="221"/>
      <c r="L2530" s="221"/>
      <c r="M2530" s="221"/>
      <c r="N2530" s="243"/>
      <c r="O2530" s="221"/>
      <c r="P2530" s="221"/>
      <c r="Q2530" s="221"/>
      <c r="R2530" s="221"/>
      <c r="S2530" s="221"/>
      <c r="T2530" s="221"/>
      <c r="U2530" s="221"/>
      <c r="V2530" s="221"/>
      <c r="W2530" s="221"/>
      <c r="X2530" s="221"/>
      <c r="Y2530" s="221"/>
      <c r="Z2530" s="221"/>
      <c r="AA2530" s="221"/>
      <c r="AB2530" s="237"/>
      <c r="AC2530" s="221"/>
      <c r="AD2530" s="221"/>
      <c r="AE2530" s="221"/>
      <c r="AF2530" s="221"/>
      <c r="AG2530" s="221"/>
      <c r="AH2530" s="221"/>
      <c r="AI2530" s="221"/>
      <c r="AN2530" s="221"/>
      <c r="AP2530" s="218"/>
    </row>
    <row r="2531" spans="1:42">
      <c r="A2531" s="221"/>
      <c r="B2531" s="221"/>
      <c r="C2531" s="221"/>
      <c r="D2531" s="221"/>
      <c r="E2531" s="221"/>
      <c r="F2531" s="221"/>
      <c r="G2531" s="221"/>
      <c r="H2531" s="221"/>
      <c r="I2531" s="221"/>
      <c r="J2531" s="221"/>
      <c r="K2531" s="221"/>
      <c r="L2531" s="221"/>
      <c r="M2531" s="221"/>
      <c r="N2531" s="243"/>
      <c r="O2531" s="221"/>
      <c r="P2531" s="221"/>
      <c r="Q2531" s="221"/>
      <c r="R2531" s="221"/>
      <c r="S2531" s="221"/>
      <c r="T2531" s="221"/>
      <c r="U2531" s="221"/>
      <c r="V2531" s="221"/>
      <c r="W2531" s="221"/>
      <c r="X2531" s="221"/>
      <c r="Y2531" s="221"/>
      <c r="Z2531" s="221"/>
      <c r="AA2531" s="221"/>
      <c r="AB2531" s="237"/>
      <c r="AC2531" s="221"/>
      <c r="AD2531" s="221"/>
      <c r="AE2531" s="221"/>
      <c r="AF2531" s="221"/>
      <c r="AG2531" s="221"/>
      <c r="AH2531" s="221"/>
      <c r="AI2531" s="221"/>
      <c r="AN2531" s="221"/>
      <c r="AP2531" s="218"/>
    </row>
    <row r="2532" spans="1:42">
      <c r="A2532" s="221"/>
      <c r="B2532" s="221"/>
      <c r="C2532" s="221"/>
      <c r="D2532" s="221"/>
      <c r="E2532" s="221"/>
      <c r="F2532" s="221"/>
      <c r="G2532" s="221"/>
      <c r="H2532" s="221"/>
      <c r="I2532" s="221"/>
      <c r="J2532" s="221"/>
      <c r="K2532" s="221"/>
      <c r="L2532" s="221"/>
      <c r="M2532" s="221"/>
      <c r="N2532" s="243"/>
      <c r="O2532" s="221"/>
      <c r="P2532" s="221"/>
      <c r="Q2532" s="221"/>
      <c r="R2532" s="221"/>
      <c r="S2532" s="221"/>
      <c r="T2532" s="221"/>
      <c r="U2532" s="221"/>
      <c r="V2532" s="221"/>
      <c r="W2532" s="221"/>
      <c r="X2532" s="221"/>
      <c r="Y2532" s="221"/>
      <c r="Z2532" s="221"/>
      <c r="AA2532" s="221"/>
      <c r="AB2532" s="237"/>
      <c r="AC2532" s="221"/>
      <c r="AD2532" s="221"/>
      <c r="AE2532" s="221"/>
      <c r="AF2532" s="221"/>
      <c r="AG2532" s="221"/>
      <c r="AH2532" s="221"/>
      <c r="AI2532" s="221"/>
      <c r="AN2532" s="221"/>
      <c r="AP2532" s="218"/>
    </row>
    <row r="2533" spans="1:42">
      <c r="A2533" s="221"/>
      <c r="B2533" s="221"/>
      <c r="C2533" s="221"/>
      <c r="D2533" s="221"/>
      <c r="E2533" s="221"/>
      <c r="F2533" s="221"/>
      <c r="G2533" s="221"/>
      <c r="H2533" s="221"/>
      <c r="I2533" s="221"/>
      <c r="J2533" s="221"/>
      <c r="K2533" s="221"/>
      <c r="L2533" s="221"/>
      <c r="M2533" s="221"/>
      <c r="N2533" s="243"/>
      <c r="O2533" s="221"/>
      <c r="P2533" s="221"/>
      <c r="Q2533" s="221"/>
      <c r="R2533" s="221"/>
      <c r="S2533" s="221"/>
      <c r="T2533" s="221"/>
      <c r="U2533" s="221"/>
      <c r="V2533" s="221"/>
      <c r="W2533" s="221"/>
      <c r="X2533" s="221"/>
      <c r="Y2533" s="221"/>
      <c r="Z2533" s="221"/>
      <c r="AA2533" s="221"/>
      <c r="AB2533" s="237"/>
      <c r="AC2533" s="221"/>
      <c r="AD2533" s="221"/>
      <c r="AE2533" s="221"/>
      <c r="AF2533" s="221"/>
      <c r="AG2533" s="221"/>
      <c r="AH2533" s="221"/>
      <c r="AI2533" s="221"/>
      <c r="AN2533" s="221"/>
      <c r="AP2533" s="218"/>
    </row>
    <row r="2534" spans="1:42">
      <c r="A2534" s="221"/>
      <c r="B2534" s="221"/>
      <c r="C2534" s="221"/>
      <c r="D2534" s="221"/>
      <c r="E2534" s="221"/>
      <c r="F2534" s="221"/>
      <c r="G2534" s="221"/>
      <c r="H2534" s="221"/>
      <c r="I2534" s="221"/>
      <c r="J2534" s="221"/>
      <c r="K2534" s="221"/>
      <c r="L2534" s="221"/>
      <c r="M2534" s="221"/>
      <c r="N2534" s="243"/>
      <c r="O2534" s="221"/>
      <c r="P2534" s="221"/>
      <c r="Q2534" s="221"/>
      <c r="R2534" s="221"/>
      <c r="S2534" s="221"/>
      <c r="T2534" s="221"/>
      <c r="U2534" s="221"/>
      <c r="V2534" s="221"/>
      <c r="W2534" s="221"/>
      <c r="X2534" s="221"/>
      <c r="Y2534" s="221"/>
      <c r="Z2534" s="221"/>
      <c r="AA2534" s="221"/>
      <c r="AB2534" s="237"/>
      <c r="AC2534" s="221"/>
      <c r="AD2534" s="221"/>
      <c r="AE2534" s="221"/>
      <c r="AF2534" s="221"/>
      <c r="AG2534" s="221"/>
      <c r="AH2534" s="221"/>
      <c r="AI2534" s="221"/>
      <c r="AN2534" s="221"/>
      <c r="AP2534" s="218"/>
    </row>
    <row r="2535" spans="1:42">
      <c r="A2535" s="221"/>
      <c r="B2535" s="221"/>
      <c r="C2535" s="221"/>
      <c r="D2535" s="221"/>
      <c r="E2535" s="221"/>
      <c r="F2535" s="221"/>
      <c r="G2535" s="221"/>
      <c r="H2535" s="221"/>
      <c r="I2535" s="221"/>
      <c r="J2535" s="221"/>
      <c r="K2535" s="221"/>
      <c r="L2535" s="221"/>
      <c r="M2535" s="221"/>
      <c r="N2535" s="243"/>
      <c r="O2535" s="221"/>
      <c r="P2535" s="221"/>
      <c r="Q2535" s="221"/>
      <c r="R2535" s="221"/>
      <c r="S2535" s="221"/>
      <c r="T2535" s="221"/>
      <c r="U2535" s="221"/>
      <c r="V2535" s="221"/>
      <c r="W2535" s="221"/>
      <c r="X2535" s="221"/>
      <c r="Y2535" s="221"/>
      <c r="Z2535" s="221"/>
      <c r="AA2535" s="221"/>
      <c r="AB2535" s="237"/>
      <c r="AC2535" s="221"/>
      <c r="AD2535" s="221"/>
      <c r="AE2535" s="221"/>
      <c r="AF2535" s="221"/>
      <c r="AG2535" s="221"/>
      <c r="AH2535" s="221"/>
      <c r="AI2535" s="221"/>
      <c r="AN2535" s="221"/>
      <c r="AP2535" s="218"/>
    </row>
    <row r="2536" spans="1:42">
      <c r="A2536" s="221"/>
      <c r="B2536" s="221"/>
      <c r="C2536" s="221"/>
      <c r="D2536" s="221"/>
      <c r="E2536" s="221"/>
      <c r="F2536" s="221"/>
      <c r="G2536" s="221"/>
      <c r="H2536" s="221"/>
      <c r="I2536" s="221"/>
      <c r="J2536" s="221"/>
      <c r="K2536" s="221"/>
      <c r="L2536" s="221"/>
      <c r="M2536" s="221"/>
      <c r="N2536" s="243"/>
      <c r="O2536" s="221"/>
      <c r="P2536" s="221"/>
      <c r="Q2536" s="221"/>
      <c r="R2536" s="221"/>
      <c r="S2536" s="221"/>
      <c r="T2536" s="221"/>
      <c r="U2536" s="221"/>
      <c r="V2536" s="221"/>
      <c r="W2536" s="221"/>
      <c r="X2536" s="221"/>
      <c r="Y2536" s="221"/>
      <c r="Z2536" s="221"/>
      <c r="AA2536" s="221"/>
      <c r="AB2536" s="237"/>
      <c r="AC2536" s="221"/>
      <c r="AD2536" s="221"/>
      <c r="AE2536" s="221"/>
      <c r="AF2536" s="221"/>
      <c r="AG2536" s="221"/>
      <c r="AH2536" s="221"/>
      <c r="AI2536" s="221"/>
      <c r="AN2536" s="221"/>
      <c r="AP2536" s="218"/>
    </row>
    <row r="2537" spans="1:42">
      <c r="A2537" s="221"/>
      <c r="B2537" s="221"/>
      <c r="C2537" s="221"/>
      <c r="D2537" s="221"/>
      <c r="E2537" s="221"/>
      <c r="F2537" s="221"/>
      <c r="G2537" s="221"/>
      <c r="H2537" s="221"/>
      <c r="I2537" s="221"/>
      <c r="J2537" s="221"/>
      <c r="K2537" s="221"/>
      <c r="L2537" s="221"/>
      <c r="M2537" s="221"/>
      <c r="N2537" s="243"/>
      <c r="O2537" s="221"/>
      <c r="P2537" s="221"/>
      <c r="Q2537" s="221"/>
      <c r="R2537" s="221"/>
      <c r="S2537" s="221"/>
      <c r="T2537" s="221"/>
      <c r="U2537" s="221"/>
      <c r="V2537" s="221"/>
      <c r="W2537" s="221"/>
      <c r="X2537" s="221"/>
      <c r="Y2537" s="221"/>
      <c r="Z2537" s="221"/>
      <c r="AA2537" s="221"/>
      <c r="AB2537" s="237"/>
      <c r="AC2537" s="221"/>
      <c r="AD2537" s="221"/>
      <c r="AE2537" s="221"/>
      <c r="AF2537" s="221"/>
      <c r="AG2537" s="221"/>
      <c r="AH2537" s="221"/>
      <c r="AI2537" s="221"/>
      <c r="AN2537" s="221"/>
      <c r="AP2537" s="218"/>
    </row>
    <row r="2538" spans="1:42">
      <c r="A2538" s="221"/>
      <c r="B2538" s="221"/>
      <c r="C2538" s="221"/>
      <c r="D2538" s="221"/>
      <c r="E2538" s="221"/>
      <c r="F2538" s="221"/>
      <c r="G2538" s="221"/>
      <c r="H2538" s="221"/>
      <c r="I2538" s="221"/>
      <c r="J2538" s="221"/>
      <c r="K2538" s="221"/>
      <c r="L2538" s="221"/>
      <c r="M2538" s="221"/>
      <c r="N2538" s="243"/>
      <c r="O2538" s="221"/>
      <c r="P2538" s="221"/>
      <c r="Q2538" s="221"/>
      <c r="R2538" s="221"/>
      <c r="S2538" s="221"/>
      <c r="T2538" s="221"/>
      <c r="U2538" s="221"/>
      <c r="V2538" s="221"/>
      <c r="W2538" s="221"/>
      <c r="X2538" s="221"/>
      <c r="Y2538" s="221"/>
      <c r="Z2538" s="221"/>
      <c r="AA2538" s="221"/>
      <c r="AB2538" s="237"/>
      <c r="AC2538" s="221"/>
      <c r="AD2538" s="221"/>
      <c r="AE2538" s="221"/>
      <c r="AF2538" s="221"/>
      <c r="AG2538" s="221"/>
      <c r="AH2538" s="221"/>
      <c r="AI2538" s="221"/>
      <c r="AN2538" s="221"/>
      <c r="AP2538" s="218"/>
    </row>
    <row r="2539" spans="1:42">
      <c r="A2539" s="221"/>
      <c r="B2539" s="221"/>
      <c r="C2539" s="221"/>
      <c r="D2539" s="221"/>
      <c r="E2539" s="221"/>
      <c r="F2539" s="221"/>
      <c r="G2539" s="221"/>
      <c r="H2539" s="221"/>
      <c r="I2539" s="221"/>
      <c r="J2539" s="221"/>
      <c r="K2539" s="221"/>
      <c r="L2539" s="221"/>
      <c r="M2539" s="221"/>
      <c r="N2539" s="243"/>
      <c r="O2539" s="221"/>
      <c r="P2539" s="221"/>
      <c r="Q2539" s="221"/>
      <c r="R2539" s="221"/>
      <c r="S2539" s="221"/>
      <c r="T2539" s="221"/>
      <c r="U2539" s="221"/>
      <c r="V2539" s="221"/>
      <c r="W2539" s="221"/>
      <c r="X2539" s="221"/>
      <c r="Y2539" s="221"/>
      <c r="Z2539" s="221"/>
      <c r="AA2539" s="221"/>
      <c r="AB2539" s="237"/>
      <c r="AC2539" s="221"/>
      <c r="AD2539" s="221"/>
      <c r="AE2539" s="221"/>
      <c r="AF2539" s="221"/>
      <c r="AG2539" s="221"/>
      <c r="AH2539" s="221"/>
      <c r="AI2539" s="221"/>
      <c r="AN2539" s="221"/>
      <c r="AP2539" s="218"/>
    </row>
    <row r="2540" spans="1:42">
      <c r="A2540" s="221"/>
      <c r="B2540" s="221"/>
      <c r="C2540" s="221"/>
      <c r="D2540" s="221"/>
      <c r="E2540" s="221"/>
      <c r="F2540" s="221"/>
      <c r="G2540" s="221"/>
      <c r="H2540" s="221"/>
      <c r="I2540" s="221"/>
      <c r="J2540" s="221"/>
      <c r="K2540" s="221"/>
      <c r="L2540" s="221"/>
      <c r="M2540" s="221"/>
      <c r="N2540" s="243"/>
      <c r="O2540" s="221"/>
      <c r="P2540" s="221"/>
      <c r="Q2540" s="221"/>
      <c r="R2540" s="221"/>
      <c r="S2540" s="221"/>
      <c r="T2540" s="221"/>
      <c r="U2540" s="221"/>
      <c r="V2540" s="221"/>
      <c r="W2540" s="221"/>
      <c r="X2540" s="221"/>
      <c r="Y2540" s="221"/>
      <c r="Z2540" s="221"/>
      <c r="AA2540" s="221"/>
      <c r="AB2540" s="237"/>
      <c r="AC2540" s="221"/>
      <c r="AD2540" s="221"/>
      <c r="AE2540" s="221"/>
      <c r="AF2540" s="221"/>
      <c r="AG2540" s="221"/>
      <c r="AH2540" s="221"/>
      <c r="AI2540" s="221"/>
      <c r="AN2540" s="221"/>
      <c r="AP2540" s="218"/>
    </row>
    <row r="2541" spans="1:42">
      <c r="A2541" s="221"/>
      <c r="B2541" s="221"/>
      <c r="C2541" s="221"/>
      <c r="D2541" s="221"/>
      <c r="E2541" s="221"/>
      <c r="F2541" s="221"/>
      <c r="G2541" s="221"/>
      <c r="H2541" s="221"/>
      <c r="I2541" s="221"/>
      <c r="J2541" s="221"/>
      <c r="K2541" s="221"/>
      <c r="L2541" s="221"/>
      <c r="M2541" s="221"/>
      <c r="N2541" s="243"/>
      <c r="O2541" s="221"/>
      <c r="P2541" s="221"/>
      <c r="Q2541" s="221"/>
      <c r="R2541" s="221"/>
      <c r="S2541" s="221"/>
      <c r="T2541" s="221"/>
      <c r="U2541" s="221"/>
      <c r="V2541" s="221"/>
      <c r="W2541" s="221"/>
      <c r="X2541" s="221"/>
      <c r="Y2541" s="221"/>
      <c r="Z2541" s="221"/>
      <c r="AA2541" s="221"/>
      <c r="AB2541" s="237"/>
      <c r="AC2541" s="221"/>
      <c r="AD2541" s="221"/>
      <c r="AE2541" s="221"/>
      <c r="AF2541" s="221"/>
      <c r="AG2541" s="221"/>
      <c r="AH2541" s="221"/>
      <c r="AI2541" s="221"/>
      <c r="AN2541" s="221"/>
      <c r="AP2541" s="218"/>
    </row>
    <row r="2542" spans="1:42">
      <c r="A2542" s="221"/>
      <c r="B2542" s="221"/>
      <c r="C2542" s="221"/>
      <c r="D2542" s="221"/>
      <c r="E2542" s="221"/>
      <c r="F2542" s="221"/>
      <c r="G2542" s="221"/>
      <c r="H2542" s="221"/>
      <c r="I2542" s="221"/>
      <c r="J2542" s="221"/>
      <c r="K2542" s="221"/>
      <c r="L2542" s="221"/>
      <c r="M2542" s="221"/>
      <c r="N2542" s="243"/>
      <c r="O2542" s="221"/>
      <c r="P2542" s="221"/>
      <c r="Q2542" s="221"/>
      <c r="R2542" s="221"/>
      <c r="S2542" s="221"/>
      <c r="T2542" s="221"/>
      <c r="U2542" s="221"/>
      <c r="V2542" s="221"/>
      <c r="W2542" s="221"/>
      <c r="X2542" s="221"/>
      <c r="Y2542" s="221"/>
      <c r="Z2542" s="221"/>
      <c r="AA2542" s="221"/>
      <c r="AB2542" s="237"/>
      <c r="AC2542" s="221"/>
      <c r="AD2542" s="221"/>
      <c r="AE2542" s="221"/>
      <c r="AF2542" s="221"/>
      <c r="AG2542" s="221"/>
      <c r="AH2542" s="221"/>
      <c r="AI2542" s="221"/>
      <c r="AN2542" s="221"/>
      <c r="AP2542" s="218"/>
    </row>
    <row r="2543" spans="1:42">
      <c r="A2543" s="221"/>
      <c r="B2543" s="221"/>
      <c r="C2543" s="221"/>
      <c r="D2543" s="221"/>
      <c r="E2543" s="221"/>
      <c r="F2543" s="221"/>
      <c r="G2543" s="221"/>
      <c r="H2543" s="221"/>
      <c r="I2543" s="221"/>
      <c r="J2543" s="221"/>
      <c r="K2543" s="221"/>
      <c r="L2543" s="221"/>
      <c r="M2543" s="221"/>
      <c r="N2543" s="243"/>
      <c r="O2543" s="221"/>
      <c r="P2543" s="221"/>
      <c r="Q2543" s="221"/>
      <c r="R2543" s="221"/>
      <c r="S2543" s="221"/>
      <c r="T2543" s="221"/>
      <c r="U2543" s="221"/>
      <c r="V2543" s="221"/>
      <c r="W2543" s="221"/>
      <c r="X2543" s="221"/>
      <c r="Y2543" s="221"/>
      <c r="Z2543" s="221"/>
      <c r="AA2543" s="221"/>
      <c r="AB2543" s="237"/>
      <c r="AC2543" s="221"/>
      <c r="AD2543" s="221"/>
      <c r="AE2543" s="221"/>
      <c r="AF2543" s="221"/>
      <c r="AG2543" s="221"/>
      <c r="AH2543" s="221"/>
      <c r="AI2543" s="221"/>
      <c r="AN2543" s="221"/>
      <c r="AP2543" s="218"/>
    </row>
    <row r="2544" spans="1:42">
      <c r="A2544" s="221"/>
      <c r="B2544" s="221"/>
      <c r="C2544" s="221"/>
      <c r="D2544" s="221"/>
      <c r="E2544" s="221"/>
      <c r="F2544" s="221"/>
      <c r="G2544" s="221"/>
      <c r="H2544" s="221"/>
      <c r="I2544" s="221"/>
      <c r="J2544" s="221"/>
      <c r="K2544" s="221"/>
      <c r="L2544" s="221"/>
      <c r="M2544" s="221"/>
      <c r="N2544" s="243"/>
      <c r="O2544" s="221"/>
      <c r="P2544" s="221"/>
      <c r="Q2544" s="221"/>
      <c r="R2544" s="221"/>
      <c r="S2544" s="221"/>
      <c r="T2544" s="221"/>
      <c r="U2544" s="221"/>
      <c r="V2544" s="221"/>
      <c r="W2544" s="221"/>
      <c r="X2544" s="221"/>
      <c r="Y2544" s="221"/>
      <c r="Z2544" s="221"/>
      <c r="AA2544" s="221"/>
      <c r="AB2544" s="237"/>
      <c r="AC2544" s="221"/>
      <c r="AD2544" s="221"/>
      <c r="AE2544" s="221"/>
      <c r="AF2544" s="221"/>
      <c r="AG2544" s="221"/>
      <c r="AH2544" s="221"/>
      <c r="AI2544" s="221"/>
      <c r="AN2544" s="221"/>
      <c r="AP2544" s="218"/>
    </row>
    <row r="2545" spans="1:42">
      <c r="A2545" s="221"/>
      <c r="B2545" s="221"/>
      <c r="C2545" s="221"/>
      <c r="D2545" s="221"/>
      <c r="E2545" s="221"/>
      <c r="F2545" s="221"/>
      <c r="G2545" s="221"/>
      <c r="H2545" s="221"/>
      <c r="I2545" s="221"/>
      <c r="J2545" s="221"/>
      <c r="K2545" s="221"/>
      <c r="L2545" s="221"/>
      <c r="M2545" s="221"/>
      <c r="N2545" s="243"/>
      <c r="O2545" s="221"/>
      <c r="P2545" s="221"/>
      <c r="Q2545" s="221"/>
      <c r="R2545" s="221"/>
      <c r="S2545" s="221"/>
      <c r="T2545" s="221"/>
      <c r="U2545" s="221"/>
      <c r="V2545" s="221"/>
      <c r="W2545" s="221"/>
      <c r="X2545" s="221"/>
      <c r="Y2545" s="221"/>
      <c r="Z2545" s="221"/>
      <c r="AA2545" s="221"/>
      <c r="AB2545" s="237"/>
      <c r="AC2545" s="221"/>
      <c r="AD2545" s="221"/>
      <c r="AE2545" s="221"/>
      <c r="AF2545" s="221"/>
      <c r="AG2545" s="221"/>
      <c r="AH2545" s="221"/>
      <c r="AI2545" s="221"/>
      <c r="AN2545" s="221"/>
      <c r="AP2545" s="218"/>
    </row>
    <row r="2546" spans="1:42">
      <c r="A2546" s="221"/>
      <c r="B2546" s="221"/>
      <c r="C2546" s="221"/>
      <c r="D2546" s="221"/>
      <c r="E2546" s="221"/>
      <c r="F2546" s="221"/>
      <c r="G2546" s="221"/>
      <c r="H2546" s="221"/>
      <c r="I2546" s="221"/>
      <c r="J2546" s="221"/>
      <c r="K2546" s="221"/>
      <c r="L2546" s="221"/>
      <c r="M2546" s="221"/>
      <c r="N2546" s="243"/>
      <c r="O2546" s="221"/>
      <c r="P2546" s="221"/>
      <c r="Q2546" s="221"/>
      <c r="R2546" s="221"/>
      <c r="S2546" s="221"/>
      <c r="T2546" s="221"/>
      <c r="U2546" s="221"/>
      <c r="V2546" s="221"/>
      <c r="W2546" s="221"/>
      <c r="X2546" s="221"/>
      <c r="Y2546" s="221"/>
      <c r="Z2546" s="221"/>
      <c r="AA2546" s="221"/>
      <c r="AB2546" s="237"/>
      <c r="AC2546" s="221"/>
      <c r="AD2546" s="221"/>
      <c r="AE2546" s="221"/>
      <c r="AF2546" s="221"/>
      <c r="AG2546" s="221"/>
      <c r="AH2546" s="221"/>
      <c r="AI2546" s="221"/>
      <c r="AN2546" s="221"/>
      <c r="AP2546" s="218"/>
    </row>
    <row r="2547" spans="1:42">
      <c r="A2547" s="221"/>
      <c r="B2547" s="221"/>
      <c r="C2547" s="221"/>
      <c r="D2547" s="221"/>
      <c r="E2547" s="221"/>
      <c r="F2547" s="221"/>
      <c r="G2547" s="221"/>
      <c r="H2547" s="221"/>
      <c r="I2547" s="221"/>
      <c r="J2547" s="221"/>
      <c r="K2547" s="221"/>
      <c r="L2547" s="221"/>
      <c r="M2547" s="221"/>
      <c r="N2547" s="243"/>
      <c r="O2547" s="221"/>
      <c r="P2547" s="221"/>
      <c r="Q2547" s="221"/>
      <c r="R2547" s="221"/>
      <c r="S2547" s="221"/>
      <c r="T2547" s="221"/>
      <c r="U2547" s="221"/>
      <c r="V2547" s="221"/>
      <c r="W2547" s="221"/>
      <c r="X2547" s="221"/>
      <c r="Y2547" s="221"/>
      <c r="Z2547" s="221"/>
      <c r="AA2547" s="221"/>
      <c r="AB2547" s="237"/>
      <c r="AC2547" s="221"/>
      <c r="AD2547" s="221"/>
      <c r="AE2547" s="221"/>
      <c r="AF2547" s="221"/>
      <c r="AG2547" s="221"/>
      <c r="AH2547" s="221"/>
      <c r="AI2547" s="221"/>
      <c r="AN2547" s="221"/>
      <c r="AP2547" s="218"/>
    </row>
    <row r="2548" spans="1:42">
      <c r="A2548" s="221"/>
      <c r="B2548" s="221"/>
      <c r="C2548" s="221"/>
      <c r="D2548" s="221"/>
      <c r="E2548" s="221"/>
      <c r="F2548" s="221"/>
      <c r="G2548" s="221"/>
      <c r="H2548" s="221"/>
      <c r="I2548" s="221"/>
      <c r="J2548" s="221"/>
      <c r="K2548" s="221"/>
      <c r="L2548" s="221"/>
      <c r="M2548" s="221"/>
      <c r="N2548" s="243"/>
      <c r="O2548" s="221"/>
      <c r="P2548" s="221"/>
      <c r="Q2548" s="221"/>
      <c r="R2548" s="221"/>
      <c r="S2548" s="221"/>
      <c r="T2548" s="221"/>
      <c r="U2548" s="221"/>
      <c r="V2548" s="221"/>
      <c r="W2548" s="221"/>
      <c r="X2548" s="221"/>
      <c r="Y2548" s="221"/>
      <c r="Z2548" s="221"/>
      <c r="AA2548" s="221"/>
      <c r="AB2548" s="237"/>
      <c r="AC2548" s="221"/>
      <c r="AD2548" s="221"/>
      <c r="AE2548" s="221"/>
      <c r="AF2548" s="221"/>
      <c r="AG2548" s="221"/>
      <c r="AH2548" s="221"/>
      <c r="AI2548" s="221"/>
      <c r="AN2548" s="221"/>
      <c r="AP2548" s="218"/>
    </row>
    <row r="2549" spans="1:42">
      <c r="A2549" s="221"/>
      <c r="B2549" s="221"/>
      <c r="C2549" s="221"/>
      <c r="D2549" s="221"/>
      <c r="E2549" s="221"/>
      <c r="F2549" s="221"/>
      <c r="G2549" s="221"/>
      <c r="H2549" s="221"/>
      <c r="I2549" s="221"/>
      <c r="J2549" s="221"/>
      <c r="K2549" s="221"/>
      <c r="L2549" s="221"/>
      <c r="M2549" s="221"/>
      <c r="N2549" s="243"/>
      <c r="O2549" s="221"/>
      <c r="P2549" s="221"/>
      <c r="Q2549" s="221"/>
      <c r="R2549" s="221"/>
      <c r="S2549" s="221"/>
      <c r="T2549" s="221"/>
      <c r="U2549" s="221"/>
      <c r="V2549" s="221"/>
      <c r="W2549" s="221"/>
      <c r="X2549" s="221"/>
      <c r="Y2549" s="221"/>
      <c r="Z2549" s="221"/>
      <c r="AA2549" s="221"/>
      <c r="AB2549" s="237"/>
      <c r="AC2549" s="221"/>
      <c r="AD2549" s="221"/>
      <c r="AE2549" s="221"/>
      <c r="AF2549" s="221"/>
      <c r="AG2549" s="221"/>
      <c r="AH2549" s="221"/>
      <c r="AI2549" s="221"/>
      <c r="AN2549" s="221"/>
      <c r="AP2549" s="218"/>
    </row>
    <row r="2550" spans="1:42">
      <c r="A2550" s="221"/>
      <c r="B2550" s="221"/>
      <c r="C2550" s="221"/>
      <c r="D2550" s="221"/>
      <c r="E2550" s="221"/>
      <c r="F2550" s="221"/>
      <c r="G2550" s="221"/>
      <c r="H2550" s="221"/>
      <c r="I2550" s="221"/>
      <c r="J2550" s="221"/>
      <c r="K2550" s="221"/>
      <c r="L2550" s="221"/>
      <c r="M2550" s="221"/>
      <c r="N2550" s="243"/>
      <c r="O2550" s="221"/>
      <c r="P2550" s="221"/>
      <c r="Q2550" s="221"/>
      <c r="R2550" s="221"/>
      <c r="S2550" s="221"/>
      <c r="T2550" s="221"/>
      <c r="U2550" s="221"/>
      <c r="V2550" s="221"/>
      <c r="W2550" s="221"/>
      <c r="X2550" s="221"/>
      <c r="Y2550" s="221"/>
      <c r="Z2550" s="221"/>
      <c r="AA2550" s="221"/>
      <c r="AB2550" s="237"/>
      <c r="AC2550" s="221"/>
      <c r="AD2550" s="221"/>
      <c r="AE2550" s="221"/>
      <c r="AF2550" s="221"/>
      <c r="AG2550" s="221"/>
      <c r="AH2550" s="221"/>
      <c r="AI2550" s="221"/>
      <c r="AN2550" s="221"/>
      <c r="AP2550" s="218"/>
    </row>
    <row r="2551" spans="1:42">
      <c r="A2551" s="221"/>
      <c r="B2551" s="221"/>
      <c r="C2551" s="221"/>
      <c r="D2551" s="221"/>
      <c r="E2551" s="221"/>
      <c r="F2551" s="221"/>
      <c r="G2551" s="221"/>
      <c r="H2551" s="221"/>
      <c r="I2551" s="221"/>
      <c r="J2551" s="221"/>
      <c r="K2551" s="221"/>
      <c r="L2551" s="221"/>
      <c r="M2551" s="221"/>
      <c r="N2551" s="243"/>
      <c r="O2551" s="221"/>
      <c r="P2551" s="221"/>
      <c r="Q2551" s="221"/>
      <c r="R2551" s="221"/>
      <c r="S2551" s="221"/>
      <c r="T2551" s="221"/>
      <c r="U2551" s="221"/>
      <c r="V2551" s="221"/>
      <c r="W2551" s="221"/>
      <c r="X2551" s="221"/>
      <c r="Y2551" s="221"/>
      <c r="Z2551" s="221"/>
      <c r="AA2551" s="221"/>
      <c r="AB2551" s="237"/>
      <c r="AC2551" s="221"/>
      <c r="AD2551" s="221"/>
      <c r="AE2551" s="221"/>
      <c r="AF2551" s="221"/>
      <c r="AG2551" s="221"/>
      <c r="AH2551" s="221"/>
      <c r="AI2551" s="221"/>
      <c r="AN2551" s="221"/>
      <c r="AP2551" s="218"/>
    </row>
    <row r="2552" spans="1:42">
      <c r="A2552" s="221"/>
      <c r="B2552" s="221"/>
      <c r="C2552" s="221"/>
      <c r="D2552" s="221"/>
      <c r="E2552" s="221"/>
      <c r="F2552" s="221"/>
      <c r="G2552" s="221"/>
      <c r="H2552" s="221"/>
      <c r="I2552" s="221"/>
      <c r="J2552" s="221"/>
      <c r="K2552" s="221"/>
      <c r="L2552" s="221"/>
      <c r="M2552" s="221"/>
      <c r="N2552" s="243"/>
      <c r="O2552" s="221"/>
      <c r="P2552" s="221"/>
      <c r="Q2552" s="221"/>
      <c r="R2552" s="221"/>
      <c r="S2552" s="221"/>
      <c r="T2552" s="221"/>
      <c r="U2552" s="221"/>
      <c r="V2552" s="221"/>
      <c r="W2552" s="221"/>
      <c r="X2552" s="221"/>
      <c r="Y2552" s="221"/>
      <c r="Z2552" s="221"/>
      <c r="AA2552" s="221"/>
      <c r="AB2552" s="237"/>
      <c r="AC2552" s="221"/>
      <c r="AD2552" s="221"/>
      <c r="AE2552" s="221"/>
      <c r="AF2552" s="221"/>
      <c r="AG2552" s="221"/>
      <c r="AH2552" s="221"/>
      <c r="AI2552" s="221"/>
      <c r="AN2552" s="221"/>
      <c r="AP2552" s="218"/>
    </row>
    <row r="2553" spans="1:42">
      <c r="A2553" s="221"/>
      <c r="B2553" s="221"/>
      <c r="C2553" s="221"/>
      <c r="D2553" s="221"/>
      <c r="E2553" s="221"/>
      <c r="F2553" s="221"/>
      <c r="G2553" s="221"/>
      <c r="H2553" s="221"/>
      <c r="I2553" s="221"/>
      <c r="J2553" s="221"/>
      <c r="K2553" s="221"/>
      <c r="L2553" s="221"/>
      <c r="M2553" s="221"/>
      <c r="N2553" s="243"/>
      <c r="O2553" s="221"/>
      <c r="P2553" s="221"/>
      <c r="Q2553" s="221"/>
      <c r="R2553" s="221"/>
      <c r="S2553" s="221"/>
      <c r="T2553" s="221"/>
      <c r="U2553" s="221"/>
      <c r="V2553" s="221"/>
      <c r="W2553" s="221"/>
      <c r="X2553" s="221"/>
      <c r="Y2553" s="221"/>
      <c r="Z2553" s="221"/>
      <c r="AA2553" s="221"/>
      <c r="AB2553" s="237"/>
      <c r="AC2553" s="221"/>
      <c r="AD2553" s="221"/>
      <c r="AE2553" s="221"/>
      <c r="AF2553" s="221"/>
      <c r="AG2553" s="221"/>
      <c r="AH2553" s="221"/>
      <c r="AI2553" s="221"/>
      <c r="AN2553" s="221"/>
      <c r="AP2553" s="218"/>
    </row>
    <row r="2554" spans="1:42">
      <c r="A2554" s="221"/>
      <c r="B2554" s="221"/>
      <c r="C2554" s="221"/>
      <c r="D2554" s="221"/>
      <c r="E2554" s="221"/>
      <c r="F2554" s="221"/>
      <c r="G2554" s="221"/>
      <c r="H2554" s="221"/>
      <c r="I2554" s="221"/>
      <c r="J2554" s="221"/>
      <c r="K2554" s="221"/>
      <c r="L2554" s="221"/>
      <c r="M2554" s="221"/>
      <c r="N2554" s="243"/>
      <c r="O2554" s="221"/>
      <c r="P2554" s="221"/>
      <c r="Q2554" s="221"/>
      <c r="R2554" s="221"/>
      <c r="S2554" s="221"/>
      <c r="T2554" s="221"/>
      <c r="U2554" s="221"/>
      <c r="V2554" s="221"/>
      <c r="W2554" s="221"/>
      <c r="X2554" s="221"/>
      <c r="Y2554" s="221"/>
      <c r="Z2554" s="221"/>
      <c r="AA2554" s="221"/>
      <c r="AB2554" s="237"/>
      <c r="AC2554" s="221"/>
      <c r="AD2554" s="221"/>
      <c r="AE2554" s="221"/>
      <c r="AF2554" s="221"/>
      <c r="AG2554" s="221"/>
      <c r="AH2554" s="221"/>
      <c r="AI2554" s="221"/>
      <c r="AN2554" s="221"/>
      <c r="AP2554" s="218"/>
    </row>
    <row r="2555" spans="1:42">
      <c r="A2555" s="221"/>
      <c r="B2555" s="221"/>
      <c r="C2555" s="221"/>
      <c r="D2555" s="221"/>
      <c r="E2555" s="221"/>
      <c r="F2555" s="221"/>
      <c r="G2555" s="221"/>
      <c r="H2555" s="221"/>
      <c r="I2555" s="221"/>
      <c r="J2555" s="221"/>
      <c r="K2555" s="221"/>
      <c r="L2555" s="221"/>
      <c r="M2555" s="221"/>
      <c r="N2555" s="243"/>
      <c r="O2555" s="221"/>
      <c r="P2555" s="221"/>
      <c r="Q2555" s="221"/>
      <c r="R2555" s="221"/>
      <c r="S2555" s="221"/>
      <c r="T2555" s="221"/>
      <c r="U2555" s="221"/>
      <c r="V2555" s="221"/>
      <c r="W2555" s="221"/>
      <c r="X2555" s="221"/>
      <c r="Y2555" s="221"/>
      <c r="Z2555" s="221"/>
      <c r="AA2555" s="221"/>
      <c r="AB2555" s="237"/>
      <c r="AC2555" s="221"/>
      <c r="AD2555" s="221"/>
      <c r="AE2555" s="221"/>
      <c r="AF2555" s="221"/>
      <c r="AG2555" s="221"/>
      <c r="AH2555" s="221"/>
      <c r="AI2555" s="221"/>
      <c r="AN2555" s="221"/>
      <c r="AP2555" s="218"/>
    </row>
    <row r="2556" spans="1:42">
      <c r="A2556" s="221"/>
      <c r="B2556" s="221"/>
      <c r="C2556" s="221"/>
      <c r="D2556" s="221"/>
      <c r="E2556" s="221"/>
      <c r="F2556" s="221"/>
      <c r="G2556" s="221"/>
      <c r="H2556" s="221"/>
      <c r="I2556" s="221"/>
      <c r="J2556" s="221"/>
      <c r="K2556" s="221"/>
      <c r="L2556" s="221"/>
      <c r="M2556" s="221"/>
      <c r="N2556" s="243"/>
      <c r="O2556" s="221"/>
      <c r="P2556" s="221"/>
      <c r="Q2556" s="221"/>
      <c r="R2556" s="221"/>
      <c r="S2556" s="221"/>
      <c r="T2556" s="221"/>
      <c r="U2556" s="221"/>
      <c r="V2556" s="221"/>
      <c r="W2556" s="221"/>
      <c r="X2556" s="221"/>
      <c r="Y2556" s="221"/>
      <c r="Z2556" s="221"/>
      <c r="AA2556" s="221"/>
      <c r="AB2556" s="237"/>
      <c r="AC2556" s="221"/>
      <c r="AD2556" s="221"/>
      <c r="AE2556" s="221"/>
      <c r="AF2556" s="221"/>
      <c r="AG2556" s="221"/>
      <c r="AH2556" s="221"/>
      <c r="AI2556" s="221"/>
      <c r="AN2556" s="221"/>
      <c r="AP2556" s="218"/>
    </row>
    <row r="2557" spans="1:42">
      <c r="A2557" s="221"/>
      <c r="B2557" s="221"/>
      <c r="C2557" s="221"/>
      <c r="D2557" s="221"/>
      <c r="E2557" s="221"/>
      <c r="F2557" s="221"/>
      <c r="G2557" s="221"/>
      <c r="H2557" s="221"/>
      <c r="I2557" s="221"/>
      <c r="J2557" s="221"/>
      <c r="K2557" s="221"/>
      <c r="L2557" s="221"/>
      <c r="M2557" s="221"/>
      <c r="N2557" s="243"/>
      <c r="O2557" s="221"/>
      <c r="P2557" s="221"/>
      <c r="Q2557" s="221"/>
      <c r="R2557" s="221"/>
      <c r="S2557" s="221"/>
      <c r="T2557" s="221"/>
      <c r="U2557" s="221"/>
      <c r="V2557" s="221"/>
      <c r="W2557" s="221"/>
      <c r="X2557" s="221"/>
      <c r="Y2557" s="221"/>
      <c r="Z2557" s="221"/>
      <c r="AA2557" s="221"/>
      <c r="AB2557" s="237"/>
      <c r="AC2557" s="221"/>
      <c r="AD2557" s="221"/>
      <c r="AE2557" s="221"/>
      <c r="AF2557" s="221"/>
      <c r="AG2557" s="221"/>
      <c r="AH2557" s="221"/>
      <c r="AI2557" s="221"/>
      <c r="AN2557" s="221"/>
      <c r="AP2557" s="218"/>
    </row>
    <row r="2558" spans="1:42">
      <c r="A2558" s="221"/>
      <c r="B2558" s="221"/>
      <c r="C2558" s="221"/>
      <c r="D2558" s="221"/>
      <c r="E2558" s="221"/>
      <c r="F2558" s="221"/>
      <c r="G2558" s="221"/>
      <c r="H2558" s="221"/>
      <c r="I2558" s="221"/>
      <c r="J2558" s="221"/>
      <c r="K2558" s="221"/>
      <c r="L2558" s="221"/>
      <c r="M2558" s="221"/>
      <c r="N2558" s="243"/>
      <c r="O2558" s="221"/>
      <c r="P2558" s="221"/>
      <c r="Q2558" s="221"/>
      <c r="R2558" s="221"/>
      <c r="S2558" s="221"/>
      <c r="T2558" s="221"/>
      <c r="U2558" s="221"/>
      <c r="V2558" s="221"/>
      <c r="W2558" s="221"/>
      <c r="X2558" s="221"/>
      <c r="Y2558" s="221"/>
      <c r="Z2558" s="221"/>
      <c r="AA2558" s="221"/>
      <c r="AB2558" s="237"/>
      <c r="AC2558" s="221"/>
      <c r="AD2558" s="221"/>
      <c r="AE2558" s="221"/>
      <c r="AF2558" s="221"/>
      <c r="AG2558" s="221"/>
      <c r="AH2558" s="221"/>
      <c r="AI2558" s="221"/>
      <c r="AN2558" s="221"/>
      <c r="AP2558" s="218"/>
    </row>
    <row r="2559" spans="1:42">
      <c r="A2559" s="221"/>
      <c r="B2559" s="221"/>
      <c r="C2559" s="221"/>
      <c r="D2559" s="221"/>
      <c r="E2559" s="221"/>
      <c r="F2559" s="221"/>
      <c r="G2559" s="221"/>
      <c r="H2559" s="221"/>
      <c r="I2559" s="221"/>
      <c r="J2559" s="221"/>
      <c r="K2559" s="221"/>
      <c r="L2559" s="221"/>
      <c r="M2559" s="221"/>
      <c r="N2559" s="243"/>
      <c r="O2559" s="221"/>
      <c r="P2559" s="221"/>
      <c r="Q2559" s="221"/>
      <c r="R2559" s="221"/>
      <c r="S2559" s="221"/>
      <c r="T2559" s="221"/>
      <c r="U2559" s="221"/>
      <c r="V2559" s="221"/>
      <c r="W2559" s="221"/>
      <c r="X2559" s="221"/>
      <c r="Y2559" s="221"/>
      <c r="Z2559" s="221"/>
      <c r="AA2559" s="221"/>
      <c r="AB2559" s="237"/>
      <c r="AC2559" s="221"/>
      <c r="AD2559" s="221"/>
      <c r="AE2559" s="221"/>
      <c r="AF2559" s="221"/>
      <c r="AG2559" s="221"/>
      <c r="AH2559" s="221"/>
      <c r="AI2559" s="221"/>
      <c r="AN2559" s="221"/>
      <c r="AP2559" s="218"/>
    </row>
    <row r="2560" spans="1:42">
      <c r="A2560" s="221"/>
      <c r="B2560" s="221"/>
      <c r="C2560" s="221"/>
      <c r="D2560" s="221"/>
      <c r="E2560" s="221"/>
      <c r="F2560" s="221"/>
      <c r="G2560" s="221"/>
      <c r="H2560" s="221"/>
      <c r="I2560" s="221"/>
      <c r="J2560" s="221"/>
      <c r="K2560" s="221"/>
      <c r="L2560" s="221"/>
      <c r="M2560" s="221"/>
      <c r="N2560" s="243"/>
      <c r="O2560" s="221"/>
      <c r="P2560" s="221"/>
      <c r="Q2560" s="221"/>
      <c r="R2560" s="221"/>
      <c r="S2560" s="221"/>
      <c r="T2560" s="221"/>
      <c r="U2560" s="221"/>
      <c r="V2560" s="221"/>
      <c r="W2560" s="221"/>
      <c r="X2560" s="221"/>
      <c r="Y2560" s="221"/>
      <c r="Z2560" s="221"/>
      <c r="AA2560" s="221"/>
      <c r="AB2560" s="237"/>
      <c r="AC2560" s="221"/>
      <c r="AD2560" s="221"/>
      <c r="AE2560" s="221"/>
      <c r="AF2560" s="221"/>
      <c r="AG2560" s="221"/>
      <c r="AH2560" s="221"/>
      <c r="AI2560" s="221"/>
      <c r="AN2560" s="221"/>
      <c r="AP2560" s="218"/>
    </row>
    <row r="2561" spans="1:42">
      <c r="A2561" s="221"/>
      <c r="B2561" s="221"/>
      <c r="C2561" s="221"/>
      <c r="D2561" s="221"/>
      <c r="E2561" s="221"/>
      <c r="F2561" s="221"/>
      <c r="G2561" s="221"/>
      <c r="H2561" s="221"/>
      <c r="I2561" s="221"/>
      <c r="J2561" s="221"/>
      <c r="K2561" s="221"/>
      <c r="L2561" s="221"/>
      <c r="M2561" s="221"/>
      <c r="N2561" s="243"/>
      <c r="O2561" s="221"/>
      <c r="P2561" s="221"/>
      <c r="Q2561" s="221"/>
      <c r="R2561" s="221"/>
      <c r="S2561" s="221"/>
      <c r="T2561" s="221"/>
      <c r="U2561" s="221"/>
      <c r="V2561" s="221"/>
      <c r="W2561" s="221"/>
      <c r="X2561" s="221"/>
      <c r="Y2561" s="221"/>
      <c r="Z2561" s="221"/>
      <c r="AA2561" s="221"/>
      <c r="AB2561" s="237"/>
      <c r="AC2561" s="221"/>
      <c r="AD2561" s="221"/>
      <c r="AE2561" s="221"/>
      <c r="AF2561" s="221"/>
      <c r="AG2561" s="221"/>
      <c r="AH2561" s="221"/>
      <c r="AI2561" s="221"/>
      <c r="AN2561" s="221"/>
      <c r="AP2561" s="218"/>
    </row>
    <row r="2562" spans="1:42">
      <c r="A2562" s="221"/>
      <c r="B2562" s="221"/>
      <c r="C2562" s="221"/>
      <c r="D2562" s="221"/>
      <c r="E2562" s="221"/>
      <c r="F2562" s="221"/>
      <c r="G2562" s="221"/>
      <c r="H2562" s="221"/>
      <c r="I2562" s="221"/>
      <c r="J2562" s="221"/>
      <c r="K2562" s="221"/>
      <c r="L2562" s="221"/>
      <c r="M2562" s="221"/>
      <c r="N2562" s="243"/>
      <c r="O2562" s="221"/>
      <c r="P2562" s="221"/>
      <c r="Q2562" s="221"/>
      <c r="R2562" s="221"/>
      <c r="S2562" s="221"/>
      <c r="T2562" s="221"/>
      <c r="U2562" s="221"/>
      <c r="V2562" s="221"/>
      <c r="W2562" s="221"/>
      <c r="X2562" s="221"/>
      <c r="Y2562" s="221"/>
      <c r="Z2562" s="221"/>
      <c r="AA2562" s="221"/>
      <c r="AB2562" s="237"/>
      <c r="AC2562" s="221"/>
      <c r="AD2562" s="221"/>
      <c r="AE2562" s="221"/>
      <c r="AF2562" s="221"/>
      <c r="AG2562" s="221"/>
      <c r="AH2562" s="221"/>
      <c r="AI2562" s="221"/>
      <c r="AN2562" s="221"/>
      <c r="AP2562" s="218"/>
    </row>
    <row r="2563" spans="1:42">
      <c r="A2563" s="221"/>
      <c r="B2563" s="221"/>
      <c r="C2563" s="221"/>
      <c r="D2563" s="221"/>
      <c r="E2563" s="221"/>
      <c r="F2563" s="221"/>
      <c r="G2563" s="221"/>
      <c r="H2563" s="221"/>
      <c r="I2563" s="221"/>
      <c r="J2563" s="221"/>
      <c r="K2563" s="221"/>
      <c r="L2563" s="221"/>
      <c r="M2563" s="221"/>
      <c r="N2563" s="243"/>
      <c r="O2563" s="221"/>
      <c r="P2563" s="221"/>
      <c r="Q2563" s="221"/>
      <c r="R2563" s="221"/>
      <c r="S2563" s="221"/>
      <c r="T2563" s="221"/>
      <c r="U2563" s="221"/>
      <c r="V2563" s="221"/>
      <c r="W2563" s="221"/>
      <c r="X2563" s="221"/>
      <c r="Y2563" s="221"/>
      <c r="Z2563" s="221"/>
      <c r="AA2563" s="221"/>
      <c r="AB2563" s="237"/>
      <c r="AC2563" s="221"/>
      <c r="AD2563" s="221"/>
      <c r="AE2563" s="221"/>
      <c r="AF2563" s="221"/>
      <c r="AG2563" s="221"/>
      <c r="AH2563" s="221"/>
      <c r="AI2563" s="221"/>
      <c r="AN2563" s="221"/>
      <c r="AP2563" s="218"/>
    </row>
    <row r="2564" spans="1:42">
      <c r="A2564" s="221"/>
      <c r="B2564" s="221"/>
      <c r="C2564" s="221"/>
      <c r="D2564" s="221"/>
      <c r="E2564" s="221"/>
      <c r="F2564" s="221"/>
      <c r="G2564" s="221"/>
      <c r="H2564" s="221"/>
      <c r="I2564" s="221"/>
      <c r="J2564" s="221"/>
      <c r="K2564" s="221"/>
      <c r="L2564" s="221"/>
      <c r="M2564" s="221"/>
      <c r="N2564" s="243"/>
      <c r="O2564" s="221"/>
      <c r="P2564" s="221"/>
      <c r="Q2564" s="221"/>
      <c r="R2564" s="221"/>
      <c r="S2564" s="221"/>
      <c r="T2564" s="221"/>
      <c r="U2564" s="221"/>
      <c r="V2564" s="221"/>
      <c r="W2564" s="221"/>
      <c r="X2564" s="221"/>
      <c r="Y2564" s="221"/>
      <c r="Z2564" s="221"/>
      <c r="AA2564" s="221"/>
      <c r="AB2564" s="237"/>
      <c r="AC2564" s="221"/>
      <c r="AD2564" s="221"/>
      <c r="AE2564" s="221"/>
      <c r="AF2564" s="221"/>
      <c r="AG2564" s="221"/>
      <c r="AH2564" s="221"/>
      <c r="AI2564" s="221"/>
      <c r="AN2564" s="221"/>
      <c r="AP2564" s="218"/>
    </row>
    <row r="2565" spans="1:42">
      <c r="A2565" s="221"/>
      <c r="B2565" s="221"/>
      <c r="C2565" s="221"/>
      <c r="D2565" s="221"/>
      <c r="E2565" s="221"/>
      <c r="F2565" s="221"/>
      <c r="G2565" s="221"/>
      <c r="H2565" s="221"/>
      <c r="I2565" s="221"/>
      <c r="J2565" s="221"/>
      <c r="K2565" s="221"/>
      <c r="L2565" s="221"/>
      <c r="M2565" s="221"/>
      <c r="N2565" s="243"/>
      <c r="O2565" s="221"/>
      <c r="P2565" s="221"/>
      <c r="Q2565" s="221"/>
      <c r="R2565" s="221"/>
      <c r="S2565" s="221"/>
      <c r="T2565" s="221"/>
      <c r="U2565" s="221"/>
      <c r="V2565" s="221"/>
      <c r="W2565" s="221"/>
      <c r="X2565" s="221"/>
      <c r="Y2565" s="221"/>
      <c r="Z2565" s="221"/>
      <c r="AA2565" s="221"/>
      <c r="AB2565" s="237"/>
      <c r="AC2565" s="221"/>
      <c r="AD2565" s="221"/>
      <c r="AE2565" s="221"/>
      <c r="AF2565" s="221"/>
      <c r="AG2565" s="221"/>
      <c r="AH2565" s="221"/>
      <c r="AI2565" s="221"/>
      <c r="AN2565" s="221"/>
      <c r="AP2565" s="218"/>
    </row>
    <row r="2566" spans="1:42">
      <c r="A2566" s="221"/>
      <c r="B2566" s="221"/>
      <c r="C2566" s="221"/>
      <c r="D2566" s="221"/>
      <c r="E2566" s="221"/>
      <c r="F2566" s="221"/>
      <c r="G2566" s="221"/>
      <c r="H2566" s="221"/>
      <c r="I2566" s="221"/>
      <c r="J2566" s="221"/>
      <c r="K2566" s="221"/>
      <c r="L2566" s="221"/>
      <c r="M2566" s="221"/>
      <c r="N2566" s="243"/>
      <c r="O2566" s="221"/>
      <c r="P2566" s="221"/>
      <c r="Q2566" s="221"/>
      <c r="R2566" s="221"/>
      <c r="S2566" s="221"/>
      <c r="T2566" s="221"/>
      <c r="U2566" s="221"/>
      <c r="V2566" s="221"/>
      <c r="W2566" s="221"/>
      <c r="X2566" s="221"/>
      <c r="Y2566" s="221"/>
      <c r="Z2566" s="221"/>
      <c r="AA2566" s="221"/>
      <c r="AB2566" s="237"/>
      <c r="AC2566" s="221"/>
      <c r="AD2566" s="221"/>
      <c r="AE2566" s="221"/>
      <c r="AF2566" s="221"/>
      <c r="AG2566" s="221"/>
      <c r="AH2566" s="221"/>
      <c r="AI2566" s="221"/>
      <c r="AN2566" s="221"/>
      <c r="AP2566" s="218"/>
    </row>
    <row r="2567" spans="1:42">
      <c r="A2567" s="221"/>
      <c r="B2567" s="221"/>
      <c r="C2567" s="221"/>
      <c r="D2567" s="221"/>
      <c r="E2567" s="221"/>
      <c r="F2567" s="221"/>
      <c r="G2567" s="221"/>
      <c r="H2567" s="221"/>
      <c r="I2567" s="221"/>
      <c r="J2567" s="221"/>
      <c r="K2567" s="221"/>
      <c r="L2567" s="221"/>
      <c r="M2567" s="221"/>
      <c r="N2567" s="243"/>
      <c r="O2567" s="221"/>
      <c r="P2567" s="221"/>
      <c r="Q2567" s="221"/>
      <c r="R2567" s="221"/>
      <c r="S2567" s="221"/>
      <c r="T2567" s="221"/>
      <c r="U2567" s="221"/>
      <c r="V2567" s="221"/>
      <c r="W2567" s="221"/>
      <c r="X2567" s="221"/>
      <c r="Y2567" s="221"/>
      <c r="Z2567" s="221"/>
      <c r="AA2567" s="221"/>
      <c r="AB2567" s="237"/>
      <c r="AC2567" s="221"/>
      <c r="AD2567" s="221"/>
      <c r="AE2567" s="221"/>
      <c r="AF2567" s="221"/>
      <c r="AG2567" s="221"/>
      <c r="AH2567" s="221"/>
      <c r="AI2567" s="221"/>
      <c r="AN2567" s="221"/>
      <c r="AP2567" s="218"/>
    </row>
    <row r="2568" spans="1:42">
      <c r="A2568" s="221"/>
      <c r="B2568" s="221"/>
      <c r="C2568" s="221"/>
      <c r="D2568" s="221"/>
      <c r="E2568" s="221"/>
      <c r="F2568" s="221"/>
      <c r="G2568" s="221"/>
      <c r="H2568" s="221"/>
      <c r="I2568" s="221"/>
      <c r="J2568" s="221"/>
      <c r="K2568" s="221"/>
      <c r="L2568" s="221"/>
      <c r="M2568" s="221"/>
      <c r="N2568" s="243"/>
      <c r="O2568" s="221"/>
      <c r="P2568" s="221"/>
      <c r="Q2568" s="221"/>
      <c r="R2568" s="221"/>
      <c r="S2568" s="221"/>
      <c r="T2568" s="221"/>
      <c r="U2568" s="221"/>
      <c r="V2568" s="221"/>
      <c r="W2568" s="221"/>
      <c r="X2568" s="221"/>
      <c r="Y2568" s="221"/>
      <c r="Z2568" s="221"/>
      <c r="AA2568" s="221"/>
      <c r="AB2568" s="237"/>
      <c r="AC2568" s="221"/>
      <c r="AD2568" s="221"/>
      <c r="AE2568" s="221"/>
      <c r="AF2568" s="221"/>
      <c r="AG2568" s="221"/>
      <c r="AH2568" s="221"/>
      <c r="AI2568" s="221"/>
      <c r="AN2568" s="221"/>
      <c r="AP2568" s="218"/>
    </row>
    <row r="2569" spans="1:42">
      <c r="A2569" s="221"/>
      <c r="B2569" s="221"/>
      <c r="C2569" s="221"/>
      <c r="D2569" s="221"/>
      <c r="E2569" s="221"/>
      <c r="F2569" s="221"/>
      <c r="G2569" s="221"/>
      <c r="H2569" s="221"/>
      <c r="I2569" s="221"/>
      <c r="J2569" s="221"/>
      <c r="K2569" s="221"/>
      <c r="L2569" s="221"/>
      <c r="M2569" s="221"/>
      <c r="N2569" s="243"/>
      <c r="O2569" s="221"/>
      <c r="P2569" s="221"/>
      <c r="Q2569" s="221"/>
      <c r="R2569" s="221"/>
      <c r="S2569" s="221"/>
      <c r="T2569" s="221"/>
      <c r="U2569" s="221"/>
      <c r="V2569" s="221"/>
      <c r="W2569" s="221"/>
      <c r="X2569" s="221"/>
      <c r="Y2569" s="221"/>
      <c r="Z2569" s="221"/>
      <c r="AA2569" s="221"/>
      <c r="AB2569" s="237"/>
      <c r="AC2569" s="221"/>
      <c r="AD2569" s="221"/>
      <c r="AE2569" s="221"/>
      <c r="AF2569" s="221"/>
      <c r="AG2569" s="221"/>
      <c r="AH2569" s="221"/>
      <c r="AI2569" s="221"/>
      <c r="AN2569" s="221"/>
      <c r="AP2569" s="218"/>
    </row>
    <row r="2570" spans="1:42">
      <c r="A2570" s="221"/>
      <c r="B2570" s="221"/>
      <c r="C2570" s="221"/>
      <c r="D2570" s="221"/>
      <c r="E2570" s="221"/>
      <c r="F2570" s="221"/>
      <c r="G2570" s="221"/>
      <c r="H2570" s="221"/>
      <c r="I2570" s="221"/>
      <c r="J2570" s="221"/>
      <c r="K2570" s="221"/>
      <c r="L2570" s="221"/>
      <c r="M2570" s="221"/>
      <c r="N2570" s="243"/>
      <c r="O2570" s="221"/>
      <c r="P2570" s="221"/>
      <c r="Q2570" s="221"/>
      <c r="R2570" s="221"/>
      <c r="S2570" s="221"/>
      <c r="T2570" s="221"/>
      <c r="U2570" s="221"/>
      <c r="V2570" s="221"/>
      <c r="W2570" s="221"/>
      <c r="X2570" s="221"/>
      <c r="Y2570" s="221"/>
      <c r="Z2570" s="221"/>
      <c r="AA2570" s="221"/>
      <c r="AB2570" s="237"/>
      <c r="AC2570" s="221"/>
      <c r="AD2570" s="221"/>
      <c r="AE2570" s="221"/>
      <c r="AF2570" s="221"/>
      <c r="AG2570" s="221"/>
      <c r="AH2570" s="221"/>
      <c r="AI2570" s="221"/>
      <c r="AN2570" s="221"/>
      <c r="AP2570" s="218"/>
    </row>
    <row r="2571" spans="1:42">
      <c r="A2571" s="221"/>
      <c r="B2571" s="221"/>
      <c r="C2571" s="221"/>
      <c r="D2571" s="221"/>
      <c r="E2571" s="221"/>
      <c r="F2571" s="221"/>
      <c r="G2571" s="221"/>
      <c r="H2571" s="221"/>
      <c r="I2571" s="221"/>
      <c r="J2571" s="221"/>
      <c r="K2571" s="221"/>
      <c r="L2571" s="221"/>
      <c r="M2571" s="221"/>
      <c r="N2571" s="243"/>
      <c r="O2571" s="221"/>
      <c r="P2571" s="221"/>
      <c r="Q2571" s="221"/>
      <c r="R2571" s="221"/>
      <c r="S2571" s="221"/>
      <c r="T2571" s="221"/>
      <c r="U2571" s="221"/>
      <c r="V2571" s="221"/>
      <c r="W2571" s="221"/>
      <c r="X2571" s="221"/>
      <c r="Y2571" s="221"/>
      <c r="Z2571" s="221"/>
      <c r="AA2571" s="221"/>
      <c r="AB2571" s="237"/>
      <c r="AC2571" s="221"/>
      <c r="AD2571" s="221"/>
      <c r="AE2571" s="221"/>
      <c r="AF2571" s="221"/>
      <c r="AG2571" s="221"/>
      <c r="AH2571" s="221"/>
      <c r="AI2571" s="221"/>
      <c r="AN2571" s="221"/>
      <c r="AP2571" s="218"/>
    </row>
    <row r="2572" spans="1:42">
      <c r="A2572" s="221"/>
      <c r="B2572" s="221"/>
      <c r="C2572" s="221"/>
      <c r="D2572" s="221"/>
      <c r="E2572" s="221"/>
      <c r="F2572" s="221"/>
      <c r="G2572" s="221"/>
      <c r="H2572" s="221"/>
      <c r="I2572" s="221"/>
      <c r="J2572" s="221"/>
      <c r="K2572" s="221"/>
      <c r="L2572" s="221"/>
      <c r="M2572" s="221"/>
      <c r="N2572" s="243"/>
      <c r="O2572" s="221"/>
      <c r="P2572" s="221"/>
      <c r="Q2572" s="221"/>
      <c r="R2572" s="221"/>
      <c r="S2572" s="221"/>
      <c r="T2572" s="221"/>
      <c r="U2572" s="221"/>
      <c r="V2572" s="221"/>
      <c r="W2572" s="221"/>
      <c r="X2572" s="221"/>
      <c r="Y2572" s="221"/>
      <c r="Z2572" s="221"/>
      <c r="AA2572" s="221"/>
      <c r="AB2572" s="237"/>
      <c r="AC2572" s="221"/>
      <c r="AD2572" s="221"/>
      <c r="AE2572" s="221"/>
      <c r="AF2572" s="221"/>
      <c r="AG2572" s="221"/>
      <c r="AH2572" s="221"/>
      <c r="AI2572" s="221"/>
      <c r="AN2572" s="221"/>
      <c r="AP2572" s="218"/>
    </row>
    <row r="2573" spans="1:42">
      <c r="A2573" s="221"/>
      <c r="B2573" s="221"/>
      <c r="C2573" s="221"/>
      <c r="D2573" s="221"/>
      <c r="E2573" s="221"/>
      <c r="F2573" s="221"/>
      <c r="G2573" s="221"/>
      <c r="H2573" s="221"/>
      <c r="I2573" s="221"/>
      <c r="J2573" s="221"/>
      <c r="K2573" s="221"/>
      <c r="L2573" s="221"/>
      <c r="M2573" s="221"/>
      <c r="N2573" s="243"/>
      <c r="O2573" s="221"/>
      <c r="P2573" s="221"/>
      <c r="Q2573" s="221"/>
      <c r="R2573" s="221"/>
      <c r="S2573" s="221"/>
      <c r="T2573" s="221"/>
      <c r="U2573" s="221"/>
      <c r="V2573" s="221"/>
      <c r="W2573" s="221"/>
      <c r="X2573" s="221"/>
      <c r="Y2573" s="221"/>
      <c r="Z2573" s="221"/>
      <c r="AA2573" s="221"/>
      <c r="AB2573" s="237"/>
      <c r="AC2573" s="221"/>
      <c r="AD2573" s="221"/>
      <c r="AE2573" s="221"/>
      <c r="AF2573" s="221"/>
      <c r="AG2573" s="221"/>
      <c r="AH2573" s="221"/>
      <c r="AI2573" s="221"/>
      <c r="AN2573" s="221"/>
      <c r="AP2573" s="218"/>
    </row>
    <row r="2574" spans="1:42">
      <c r="A2574" s="221"/>
      <c r="B2574" s="221"/>
      <c r="C2574" s="221"/>
      <c r="D2574" s="221"/>
      <c r="E2574" s="221"/>
      <c r="F2574" s="221"/>
      <c r="G2574" s="221"/>
      <c r="H2574" s="221"/>
      <c r="I2574" s="221"/>
      <c r="J2574" s="221"/>
      <c r="K2574" s="221"/>
      <c r="L2574" s="221"/>
      <c r="M2574" s="221"/>
      <c r="N2574" s="243"/>
      <c r="O2574" s="221"/>
      <c r="P2574" s="221"/>
      <c r="Q2574" s="221"/>
      <c r="R2574" s="221"/>
      <c r="S2574" s="221"/>
      <c r="T2574" s="221"/>
      <c r="U2574" s="221"/>
      <c r="V2574" s="221"/>
      <c r="W2574" s="221"/>
      <c r="X2574" s="221"/>
      <c r="Y2574" s="221"/>
      <c r="Z2574" s="221"/>
      <c r="AA2574" s="221"/>
      <c r="AB2574" s="237"/>
      <c r="AC2574" s="221"/>
      <c r="AD2574" s="221"/>
      <c r="AE2574" s="221"/>
      <c r="AF2574" s="221"/>
      <c r="AG2574" s="221"/>
      <c r="AH2574" s="221"/>
      <c r="AI2574" s="221"/>
      <c r="AN2574" s="221"/>
      <c r="AP2574" s="218"/>
    </row>
    <row r="2575" spans="1:42">
      <c r="A2575" s="221"/>
      <c r="B2575" s="221"/>
      <c r="C2575" s="221"/>
      <c r="D2575" s="221"/>
      <c r="E2575" s="221"/>
      <c r="F2575" s="221"/>
      <c r="G2575" s="221"/>
      <c r="H2575" s="221"/>
      <c r="I2575" s="221"/>
      <c r="J2575" s="221"/>
      <c r="K2575" s="221"/>
      <c r="L2575" s="221"/>
      <c r="M2575" s="221"/>
      <c r="N2575" s="243"/>
      <c r="O2575" s="221"/>
      <c r="P2575" s="221"/>
      <c r="Q2575" s="221"/>
      <c r="R2575" s="221"/>
      <c r="S2575" s="221"/>
      <c r="T2575" s="221"/>
      <c r="U2575" s="221"/>
      <c r="V2575" s="221"/>
      <c r="W2575" s="221"/>
      <c r="X2575" s="221"/>
      <c r="Y2575" s="221"/>
      <c r="Z2575" s="221"/>
      <c r="AA2575" s="221"/>
      <c r="AB2575" s="237"/>
      <c r="AC2575" s="221"/>
      <c r="AD2575" s="221"/>
      <c r="AE2575" s="221"/>
      <c r="AF2575" s="221"/>
      <c r="AG2575" s="221"/>
      <c r="AH2575" s="221"/>
      <c r="AI2575" s="221"/>
      <c r="AN2575" s="221"/>
      <c r="AP2575" s="218"/>
    </row>
    <row r="2576" spans="1:42">
      <c r="A2576" s="221"/>
      <c r="B2576" s="221"/>
      <c r="C2576" s="221"/>
      <c r="D2576" s="221"/>
      <c r="E2576" s="221"/>
      <c r="F2576" s="221"/>
      <c r="G2576" s="221"/>
      <c r="H2576" s="221"/>
      <c r="I2576" s="221"/>
      <c r="J2576" s="221"/>
      <c r="K2576" s="221"/>
      <c r="L2576" s="221"/>
      <c r="M2576" s="221"/>
      <c r="N2576" s="243"/>
      <c r="O2576" s="221"/>
      <c r="P2576" s="221"/>
      <c r="Q2576" s="221"/>
      <c r="R2576" s="221"/>
      <c r="S2576" s="221"/>
      <c r="T2576" s="221"/>
      <c r="U2576" s="221"/>
      <c r="V2576" s="221"/>
      <c r="W2576" s="221"/>
      <c r="X2576" s="221"/>
      <c r="Y2576" s="221"/>
      <c r="Z2576" s="221"/>
      <c r="AA2576" s="221"/>
      <c r="AB2576" s="237"/>
      <c r="AC2576" s="221"/>
      <c r="AD2576" s="221"/>
      <c r="AE2576" s="221"/>
      <c r="AF2576" s="221"/>
      <c r="AG2576" s="221"/>
      <c r="AH2576" s="221"/>
      <c r="AI2576" s="221"/>
      <c r="AN2576" s="221"/>
      <c r="AP2576" s="218"/>
    </row>
    <row r="2577" spans="1:42">
      <c r="A2577" s="221"/>
      <c r="B2577" s="221"/>
      <c r="C2577" s="221"/>
      <c r="D2577" s="221"/>
      <c r="E2577" s="221"/>
      <c r="F2577" s="221"/>
      <c r="G2577" s="221"/>
      <c r="H2577" s="221"/>
      <c r="I2577" s="221"/>
      <c r="J2577" s="221"/>
      <c r="K2577" s="221"/>
      <c r="L2577" s="221"/>
      <c r="M2577" s="221"/>
      <c r="N2577" s="243"/>
      <c r="O2577" s="221"/>
      <c r="P2577" s="221"/>
      <c r="Q2577" s="221"/>
      <c r="R2577" s="221"/>
      <c r="S2577" s="221"/>
      <c r="T2577" s="221"/>
      <c r="U2577" s="221"/>
      <c r="V2577" s="221"/>
      <c r="W2577" s="221"/>
      <c r="X2577" s="221"/>
      <c r="Y2577" s="221"/>
      <c r="Z2577" s="221"/>
      <c r="AA2577" s="221"/>
      <c r="AB2577" s="237"/>
      <c r="AC2577" s="221"/>
      <c r="AD2577" s="221"/>
      <c r="AE2577" s="221"/>
      <c r="AF2577" s="221"/>
      <c r="AG2577" s="221"/>
      <c r="AH2577" s="221"/>
      <c r="AI2577" s="221"/>
      <c r="AN2577" s="221"/>
      <c r="AP2577" s="218"/>
    </row>
    <row r="2578" spans="1:42">
      <c r="A2578" s="221"/>
      <c r="B2578" s="221"/>
      <c r="C2578" s="221"/>
      <c r="D2578" s="221"/>
      <c r="E2578" s="221"/>
      <c r="F2578" s="221"/>
      <c r="G2578" s="221"/>
      <c r="H2578" s="221"/>
      <c r="I2578" s="221"/>
      <c r="J2578" s="221"/>
      <c r="K2578" s="221"/>
      <c r="L2578" s="221"/>
      <c r="M2578" s="221"/>
      <c r="N2578" s="243"/>
      <c r="O2578" s="221"/>
      <c r="P2578" s="221"/>
      <c r="Q2578" s="221"/>
      <c r="R2578" s="221"/>
      <c r="S2578" s="221"/>
      <c r="T2578" s="221"/>
      <c r="U2578" s="221"/>
      <c r="V2578" s="221"/>
      <c r="W2578" s="221"/>
      <c r="X2578" s="221"/>
      <c r="Y2578" s="221"/>
      <c r="Z2578" s="221"/>
      <c r="AA2578" s="221"/>
      <c r="AB2578" s="237"/>
      <c r="AC2578" s="221"/>
      <c r="AD2578" s="221"/>
      <c r="AE2578" s="221"/>
      <c r="AF2578" s="221"/>
      <c r="AG2578" s="221"/>
      <c r="AH2578" s="221"/>
      <c r="AI2578" s="221"/>
      <c r="AN2578" s="221"/>
      <c r="AP2578" s="218"/>
    </row>
    <row r="2579" spans="1:42">
      <c r="A2579" s="221"/>
      <c r="B2579" s="221"/>
      <c r="C2579" s="221"/>
      <c r="D2579" s="221"/>
      <c r="E2579" s="221"/>
      <c r="F2579" s="221"/>
      <c r="G2579" s="221"/>
      <c r="H2579" s="221"/>
      <c r="I2579" s="221"/>
      <c r="J2579" s="221"/>
      <c r="K2579" s="221"/>
      <c r="L2579" s="221"/>
      <c r="M2579" s="221"/>
      <c r="N2579" s="243"/>
      <c r="O2579" s="221"/>
      <c r="P2579" s="221"/>
      <c r="Q2579" s="221"/>
      <c r="R2579" s="221"/>
      <c r="S2579" s="221"/>
      <c r="T2579" s="221"/>
      <c r="U2579" s="221"/>
      <c r="V2579" s="221"/>
      <c r="W2579" s="221"/>
      <c r="X2579" s="221"/>
      <c r="Y2579" s="221"/>
      <c r="Z2579" s="221"/>
      <c r="AA2579" s="221"/>
      <c r="AB2579" s="237"/>
      <c r="AC2579" s="221"/>
      <c r="AD2579" s="221"/>
      <c r="AE2579" s="221"/>
      <c r="AF2579" s="221"/>
      <c r="AG2579" s="221"/>
      <c r="AH2579" s="221"/>
      <c r="AI2579" s="221"/>
      <c r="AN2579" s="221"/>
      <c r="AP2579" s="218"/>
    </row>
    <row r="2580" spans="1:42">
      <c r="A2580" s="221"/>
      <c r="B2580" s="221"/>
      <c r="C2580" s="221"/>
      <c r="D2580" s="221"/>
      <c r="E2580" s="221"/>
      <c r="F2580" s="221"/>
      <c r="G2580" s="221"/>
      <c r="H2580" s="221"/>
      <c r="I2580" s="221"/>
      <c r="J2580" s="221"/>
      <c r="K2580" s="221"/>
      <c r="L2580" s="221"/>
      <c r="M2580" s="221"/>
      <c r="N2580" s="243"/>
      <c r="O2580" s="221"/>
      <c r="P2580" s="221"/>
      <c r="Q2580" s="221"/>
      <c r="R2580" s="221"/>
      <c r="S2580" s="221"/>
      <c r="T2580" s="221"/>
      <c r="U2580" s="221"/>
      <c r="V2580" s="221"/>
      <c r="W2580" s="221"/>
      <c r="X2580" s="221"/>
      <c r="Y2580" s="221"/>
      <c r="Z2580" s="221"/>
      <c r="AA2580" s="221"/>
      <c r="AB2580" s="237"/>
      <c r="AC2580" s="221"/>
      <c r="AD2580" s="221"/>
      <c r="AE2580" s="221"/>
      <c r="AF2580" s="221"/>
      <c r="AG2580" s="221"/>
      <c r="AH2580" s="221"/>
      <c r="AI2580" s="221"/>
      <c r="AN2580" s="221"/>
      <c r="AP2580" s="218"/>
    </row>
    <row r="2581" spans="1:42">
      <c r="A2581" s="221"/>
      <c r="B2581" s="221"/>
      <c r="C2581" s="221"/>
      <c r="D2581" s="221"/>
      <c r="E2581" s="221"/>
      <c r="F2581" s="221"/>
      <c r="G2581" s="221"/>
      <c r="H2581" s="221"/>
      <c r="I2581" s="221"/>
      <c r="J2581" s="221"/>
      <c r="K2581" s="221"/>
      <c r="L2581" s="221"/>
      <c r="M2581" s="221"/>
      <c r="N2581" s="243"/>
      <c r="O2581" s="221"/>
      <c r="P2581" s="221"/>
      <c r="Q2581" s="221"/>
      <c r="R2581" s="221"/>
      <c r="S2581" s="221"/>
      <c r="T2581" s="221"/>
      <c r="U2581" s="221"/>
      <c r="V2581" s="221"/>
      <c r="W2581" s="221"/>
      <c r="X2581" s="221"/>
      <c r="Y2581" s="221"/>
      <c r="Z2581" s="221"/>
      <c r="AA2581" s="221"/>
      <c r="AB2581" s="237"/>
      <c r="AC2581" s="221"/>
      <c r="AD2581" s="221"/>
      <c r="AE2581" s="221"/>
      <c r="AF2581" s="221"/>
      <c r="AG2581" s="221"/>
      <c r="AH2581" s="221"/>
      <c r="AI2581" s="221"/>
      <c r="AN2581" s="221"/>
      <c r="AP2581" s="218"/>
    </row>
    <row r="2582" spans="1:42">
      <c r="A2582" s="221"/>
      <c r="B2582" s="221"/>
      <c r="C2582" s="221"/>
      <c r="D2582" s="221"/>
      <c r="E2582" s="221"/>
      <c r="F2582" s="221"/>
      <c r="G2582" s="221"/>
      <c r="H2582" s="221"/>
      <c r="I2582" s="221"/>
      <c r="J2582" s="221"/>
      <c r="K2582" s="221"/>
      <c r="L2582" s="221"/>
      <c r="M2582" s="221"/>
      <c r="N2582" s="243"/>
      <c r="O2582" s="221"/>
      <c r="P2582" s="221"/>
      <c r="Q2582" s="221"/>
      <c r="R2582" s="221"/>
      <c r="S2582" s="221"/>
      <c r="T2582" s="221"/>
      <c r="U2582" s="221"/>
      <c r="V2582" s="221"/>
      <c r="W2582" s="221"/>
      <c r="X2582" s="221"/>
      <c r="Y2582" s="221"/>
      <c r="Z2582" s="221"/>
      <c r="AA2582" s="221"/>
      <c r="AB2582" s="237"/>
      <c r="AC2582" s="221"/>
      <c r="AD2582" s="221"/>
      <c r="AE2582" s="221"/>
      <c r="AF2582" s="221"/>
      <c r="AG2582" s="221"/>
      <c r="AH2582" s="221"/>
      <c r="AI2582" s="221"/>
      <c r="AN2582" s="221"/>
      <c r="AP2582" s="218"/>
    </row>
    <row r="2583" spans="1:42">
      <c r="A2583" s="221"/>
      <c r="B2583" s="221"/>
      <c r="C2583" s="221"/>
      <c r="D2583" s="221"/>
      <c r="E2583" s="221"/>
      <c r="F2583" s="221"/>
      <c r="G2583" s="221"/>
      <c r="H2583" s="221"/>
      <c r="I2583" s="221"/>
      <c r="J2583" s="221"/>
      <c r="K2583" s="221"/>
      <c r="L2583" s="221"/>
      <c r="M2583" s="221"/>
      <c r="N2583" s="243"/>
      <c r="O2583" s="221"/>
      <c r="P2583" s="221"/>
      <c r="Q2583" s="221"/>
      <c r="R2583" s="221"/>
      <c r="S2583" s="221"/>
      <c r="T2583" s="221"/>
      <c r="U2583" s="221"/>
      <c r="V2583" s="221"/>
      <c r="W2583" s="221"/>
      <c r="X2583" s="221"/>
      <c r="Y2583" s="221"/>
      <c r="Z2583" s="221"/>
      <c r="AA2583" s="221"/>
      <c r="AB2583" s="237"/>
      <c r="AC2583" s="221"/>
      <c r="AD2583" s="221"/>
      <c r="AE2583" s="221"/>
      <c r="AF2583" s="221"/>
      <c r="AG2583" s="221"/>
      <c r="AH2583" s="221"/>
      <c r="AI2583" s="221"/>
      <c r="AN2583" s="221"/>
      <c r="AP2583" s="218"/>
    </row>
    <row r="2584" spans="1:42">
      <c r="A2584" s="221"/>
      <c r="B2584" s="221"/>
      <c r="C2584" s="221"/>
      <c r="D2584" s="221"/>
      <c r="E2584" s="221"/>
      <c r="F2584" s="221"/>
      <c r="G2584" s="221"/>
      <c r="H2584" s="221"/>
      <c r="I2584" s="221"/>
      <c r="J2584" s="221"/>
      <c r="K2584" s="221"/>
      <c r="L2584" s="221"/>
      <c r="M2584" s="221"/>
      <c r="N2584" s="243"/>
      <c r="O2584" s="221"/>
      <c r="P2584" s="221"/>
      <c r="Q2584" s="221"/>
      <c r="R2584" s="221"/>
      <c r="S2584" s="221"/>
      <c r="T2584" s="221"/>
      <c r="U2584" s="221"/>
      <c r="V2584" s="221"/>
      <c r="W2584" s="221"/>
      <c r="X2584" s="221"/>
      <c r="Y2584" s="221"/>
      <c r="Z2584" s="221"/>
      <c r="AA2584" s="221"/>
      <c r="AB2584" s="237"/>
      <c r="AC2584" s="221"/>
      <c r="AD2584" s="221"/>
      <c r="AE2584" s="221"/>
      <c r="AF2584" s="221"/>
      <c r="AG2584" s="221"/>
      <c r="AH2584" s="221"/>
      <c r="AI2584" s="221"/>
      <c r="AN2584" s="221"/>
      <c r="AP2584" s="218"/>
    </row>
    <row r="2585" spans="1:42">
      <c r="A2585" s="221"/>
      <c r="B2585" s="221"/>
      <c r="C2585" s="221"/>
      <c r="D2585" s="221"/>
      <c r="E2585" s="221"/>
      <c r="F2585" s="221"/>
      <c r="G2585" s="221"/>
      <c r="H2585" s="221"/>
      <c r="I2585" s="221"/>
      <c r="J2585" s="221"/>
      <c r="K2585" s="221"/>
      <c r="L2585" s="221"/>
      <c r="M2585" s="221"/>
      <c r="N2585" s="243"/>
      <c r="O2585" s="221"/>
      <c r="P2585" s="221"/>
      <c r="Q2585" s="221"/>
      <c r="R2585" s="221"/>
      <c r="S2585" s="221"/>
      <c r="T2585" s="221"/>
      <c r="U2585" s="221"/>
      <c r="V2585" s="221"/>
      <c r="W2585" s="221"/>
      <c r="X2585" s="221"/>
      <c r="Y2585" s="221"/>
      <c r="Z2585" s="221"/>
      <c r="AA2585" s="221"/>
      <c r="AB2585" s="237"/>
      <c r="AC2585" s="221"/>
      <c r="AD2585" s="221"/>
      <c r="AE2585" s="221"/>
      <c r="AF2585" s="221"/>
      <c r="AG2585" s="221"/>
      <c r="AH2585" s="221"/>
      <c r="AI2585" s="221"/>
      <c r="AN2585" s="221"/>
      <c r="AP2585" s="218"/>
    </row>
    <row r="2586" spans="1:42">
      <c r="A2586" s="221"/>
      <c r="B2586" s="221"/>
      <c r="C2586" s="221"/>
      <c r="D2586" s="221"/>
      <c r="E2586" s="221"/>
      <c r="F2586" s="221"/>
      <c r="G2586" s="221"/>
      <c r="H2586" s="221"/>
      <c r="I2586" s="221"/>
      <c r="J2586" s="221"/>
      <c r="K2586" s="221"/>
      <c r="L2586" s="221"/>
      <c r="M2586" s="221"/>
      <c r="N2586" s="243"/>
      <c r="O2586" s="221"/>
      <c r="P2586" s="221"/>
      <c r="Q2586" s="221"/>
      <c r="R2586" s="221"/>
      <c r="S2586" s="221"/>
      <c r="T2586" s="221"/>
      <c r="U2586" s="221"/>
      <c r="V2586" s="221"/>
      <c r="W2586" s="221"/>
      <c r="X2586" s="221"/>
      <c r="Y2586" s="221"/>
      <c r="Z2586" s="221"/>
      <c r="AA2586" s="221"/>
      <c r="AB2586" s="237"/>
      <c r="AC2586" s="221"/>
      <c r="AD2586" s="221"/>
      <c r="AE2586" s="221"/>
      <c r="AF2586" s="221"/>
      <c r="AG2586" s="221"/>
      <c r="AH2586" s="221"/>
      <c r="AI2586" s="221"/>
      <c r="AN2586" s="221"/>
      <c r="AP2586" s="218"/>
    </row>
    <row r="2587" spans="1:42">
      <c r="A2587" s="221"/>
      <c r="B2587" s="221"/>
      <c r="C2587" s="221"/>
      <c r="D2587" s="221"/>
      <c r="E2587" s="221"/>
      <c r="F2587" s="221"/>
      <c r="G2587" s="221"/>
      <c r="H2587" s="221"/>
      <c r="I2587" s="221"/>
      <c r="J2587" s="221"/>
      <c r="K2587" s="221"/>
      <c r="L2587" s="221"/>
      <c r="M2587" s="221"/>
      <c r="N2587" s="243"/>
      <c r="O2587" s="221"/>
      <c r="P2587" s="221"/>
      <c r="Q2587" s="221"/>
      <c r="R2587" s="221"/>
      <c r="S2587" s="221"/>
      <c r="T2587" s="221"/>
      <c r="U2587" s="221"/>
      <c r="V2587" s="221"/>
      <c r="W2587" s="221"/>
      <c r="X2587" s="221"/>
      <c r="Y2587" s="221"/>
      <c r="Z2587" s="221"/>
      <c r="AA2587" s="221"/>
      <c r="AB2587" s="237"/>
      <c r="AC2587" s="221"/>
      <c r="AD2587" s="221"/>
      <c r="AE2587" s="221"/>
      <c r="AF2587" s="221"/>
      <c r="AG2587" s="221"/>
      <c r="AH2587" s="221"/>
      <c r="AI2587" s="221"/>
      <c r="AN2587" s="221"/>
      <c r="AP2587" s="218"/>
    </row>
    <row r="2588" spans="1:42">
      <c r="A2588" s="221"/>
      <c r="B2588" s="221"/>
      <c r="C2588" s="221"/>
      <c r="D2588" s="221"/>
      <c r="E2588" s="221"/>
      <c r="F2588" s="221"/>
      <c r="G2588" s="221"/>
      <c r="H2588" s="221"/>
      <c r="I2588" s="221"/>
      <c r="J2588" s="221"/>
      <c r="K2588" s="221"/>
      <c r="L2588" s="221"/>
      <c r="M2588" s="221"/>
      <c r="N2588" s="243"/>
      <c r="O2588" s="221"/>
      <c r="P2588" s="221"/>
      <c r="Q2588" s="221"/>
      <c r="R2588" s="221"/>
      <c r="S2588" s="221"/>
      <c r="T2588" s="221"/>
      <c r="U2588" s="221"/>
      <c r="V2588" s="221"/>
      <c r="W2588" s="221"/>
      <c r="X2588" s="221"/>
      <c r="Y2588" s="221"/>
      <c r="Z2588" s="221"/>
      <c r="AA2588" s="221"/>
      <c r="AB2588" s="237"/>
      <c r="AC2588" s="221"/>
      <c r="AD2588" s="221"/>
      <c r="AE2588" s="221"/>
      <c r="AF2588" s="221"/>
      <c r="AG2588" s="221"/>
      <c r="AH2588" s="221"/>
      <c r="AI2588" s="221"/>
      <c r="AN2588" s="221"/>
      <c r="AP2588" s="218"/>
    </row>
    <row r="2589" spans="1:42">
      <c r="A2589" s="221"/>
      <c r="B2589" s="221"/>
      <c r="C2589" s="221"/>
      <c r="D2589" s="221"/>
      <c r="E2589" s="221"/>
      <c r="F2589" s="221"/>
      <c r="G2589" s="221"/>
      <c r="H2589" s="221"/>
      <c r="I2589" s="221"/>
      <c r="J2589" s="221"/>
      <c r="K2589" s="221"/>
      <c r="L2589" s="221"/>
      <c r="M2589" s="221"/>
      <c r="N2589" s="243"/>
      <c r="O2589" s="221"/>
      <c r="P2589" s="221"/>
      <c r="Q2589" s="221"/>
      <c r="R2589" s="221"/>
      <c r="S2589" s="221"/>
      <c r="T2589" s="221"/>
      <c r="U2589" s="221"/>
      <c r="V2589" s="221"/>
      <c r="W2589" s="221"/>
      <c r="X2589" s="221"/>
      <c r="Y2589" s="221"/>
      <c r="Z2589" s="221"/>
      <c r="AA2589" s="221"/>
      <c r="AB2589" s="237"/>
      <c r="AC2589" s="221"/>
      <c r="AD2589" s="221"/>
      <c r="AE2589" s="221"/>
      <c r="AF2589" s="221"/>
      <c r="AG2589" s="221"/>
      <c r="AH2589" s="221"/>
      <c r="AI2589" s="221"/>
      <c r="AN2589" s="221"/>
      <c r="AP2589" s="218"/>
    </row>
    <row r="2590" spans="1:42">
      <c r="A2590" s="221"/>
      <c r="B2590" s="221"/>
      <c r="C2590" s="221"/>
      <c r="D2590" s="221"/>
      <c r="E2590" s="221"/>
      <c r="F2590" s="221"/>
      <c r="G2590" s="221"/>
      <c r="H2590" s="221"/>
      <c r="I2590" s="221"/>
      <c r="J2590" s="221"/>
      <c r="K2590" s="221"/>
      <c r="L2590" s="221"/>
      <c r="M2590" s="221"/>
      <c r="N2590" s="243"/>
      <c r="O2590" s="221"/>
      <c r="P2590" s="221"/>
      <c r="Q2590" s="221"/>
      <c r="R2590" s="221"/>
      <c r="S2590" s="221"/>
      <c r="T2590" s="221"/>
      <c r="U2590" s="221"/>
      <c r="V2590" s="221"/>
      <c r="W2590" s="221"/>
      <c r="X2590" s="221"/>
      <c r="Y2590" s="221"/>
      <c r="Z2590" s="221"/>
      <c r="AA2590" s="221"/>
      <c r="AB2590" s="237"/>
      <c r="AC2590" s="221"/>
      <c r="AD2590" s="221"/>
      <c r="AE2590" s="221"/>
      <c r="AF2590" s="221"/>
      <c r="AG2590" s="221"/>
      <c r="AH2590" s="221"/>
      <c r="AI2590" s="221"/>
      <c r="AN2590" s="221"/>
      <c r="AP2590" s="218"/>
    </row>
    <row r="2591" spans="1:42">
      <c r="A2591" s="221"/>
      <c r="B2591" s="221"/>
      <c r="C2591" s="221"/>
      <c r="D2591" s="221"/>
      <c r="E2591" s="221"/>
      <c r="F2591" s="221"/>
      <c r="G2591" s="221"/>
      <c r="H2591" s="221"/>
      <c r="I2591" s="221"/>
      <c r="J2591" s="221"/>
      <c r="K2591" s="221"/>
      <c r="L2591" s="221"/>
      <c r="M2591" s="221"/>
      <c r="N2591" s="243"/>
      <c r="O2591" s="221"/>
      <c r="P2591" s="221"/>
      <c r="Q2591" s="221"/>
      <c r="R2591" s="221"/>
      <c r="S2591" s="221"/>
      <c r="T2591" s="221"/>
      <c r="U2591" s="221"/>
      <c r="V2591" s="221"/>
      <c r="W2591" s="221"/>
      <c r="X2591" s="221"/>
      <c r="Y2591" s="221"/>
      <c r="Z2591" s="221"/>
      <c r="AA2591" s="221"/>
      <c r="AB2591" s="237"/>
      <c r="AC2591" s="221"/>
      <c r="AD2591" s="221"/>
      <c r="AE2591" s="221"/>
      <c r="AF2591" s="221"/>
      <c r="AG2591" s="221"/>
      <c r="AH2591" s="221"/>
      <c r="AI2591" s="221"/>
      <c r="AN2591" s="221"/>
      <c r="AP2591" s="218"/>
    </row>
    <row r="2592" spans="1:42">
      <c r="A2592" s="221"/>
      <c r="B2592" s="221"/>
      <c r="C2592" s="221"/>
      <c r="D2592" s="221"/>
      <c r="E2592" s="221"/>
      <c r="F2592" s="221"/>
      <c r="G2592" s="221"/>
      <c r="H2592" s="221"/>
      <c r="I2592" s="221"/>
      <c r="J2592" s="221"/>
      <c r="K2592" s="221"/>
      <c r="L2592" s="221"/>
      <c r="M2592" s="221"/>
      <c r="N2592" s="243"/>
      <c r="O2592" s="221"/>
      <c r="P2592" s="221"/>
      <c r="Q2592" s="221"/>
      <c r="R2592" s="221"/>
      <c r="S2592" s="221"/>
      <c r="T2592" s="221"/>
      <c r="U2592" s="221"/>
      <c r="V2592" s="221"/>
      <c r="W2592" s="221"/>
      <c r="X2592" s="221"/>
      <c r="Y2592" s="221"/>
      <c r="Z2592" s="221"/>
      <c r="AA2592" s="221"/>
      <c r="AB2592" s="237"/>
      <c r="AC2592" s="221"/>
      <c r="AD2592" s="221"/>
      <c r="AE2592" s="221"/>
      <c r="AF2592" s="221"/>
      <c r="AG2592" s="221"/>
      <c r="AH2592" s="221"/>
      <c r="AI2592" s="221"/>
      <c r="AN2592" s="221"/>
      <c r="AP2592" s="218"/>
    </row>
    <row r="2593" spans="1:42">
      <c r="A2593" s="221"/>
      <c r="B2593" s="221"/>
      <c r="C2593" s="221"/>
      <c r="D2593" s="221"/>
      <c r="E2593" s="221"/>
      <c r="F2593" s="221"/>
      <c r="G2593" s="221"/>
      <c r="H2593" s="221"/>
      <c r="I2593" s="221"/>
      <c r="J2593" s="221"/>
      <c r="K2593" s="221"/>
      <c r="L2593" s="221"/>
      <c r="M2593" s="221"/>
      <c r="N2593" s="243"/>
      <c r="O2593" s="221"/>
      <c r="P2593" s="221"/>
      <c r="Q2593" s="221"/>
      <c r="R2593" s="221"/>
      <c r="S2593" s="221"/>
      <c r="T2593" s="221"/>
      <c r="U2593" s="221"/>
      <c r="V2593" s="221"/>
      <c r="W2593" s="221"/>
      <c r="X2593" s="221"/>
      <c r="Y2593" s="221"/>
      <c r="Z2593" s="221"/>
      <c r="AA2593" s="221"/>
      <c r="AB2593" s="237"/>
      <c r="AC2593" s="221"/>
      <c r="AD2593" s="221"/>
      <c r="AE2593" s="221"/>
      <c r="AF2593" s="221"/>
      <c r="AG2593" s="221"/>
      <c r="AH2593" s="221"/>
      <c r="AI2593" s="221"/>
      <c r="AN2593" s="221"/>
      <c r="AP2593" s="218"/>
    </row>
    <row r="2594" spans="1:42">
      <c r="A2594" s="221"/>
      <c r="B2594" s="221"/>
      <c r="C2594" s="221"/>
      <c r="D2594" s="221"/>
      <c r="E2594" s="221"/>
      <c r="F2594" s="221"/>
      <c r="G2594" s="221"/>
      <c r="H2594" s="221"/>
      <c r="I2594" s="221"/>
      <c r="J2594" s="221"/>
      <c r="K2594" s="221"/>
      <c r="L2594" s="221"/>
      <c r="M2594" s="221"/>
      <c r="N2594" s="243"/>
      <c r="O2594" s="221"/>
      <c r="P2594" s="221"/>
      <c r="Q2594" s="221"/>
      <c r="R2594" s="221"/>
      <c r="S2594" s="221"/>
      <c r="T2594" s="221"/>
      <c r="U2594" s="221"/>
      <c r="V2594" s="221"/>
      <c r="W2594" s="221"/>
      <c r="X2594" s="221"/>
      <c r="Y2594" s="221"/>
      <c r="Z2594" s="221"/>
      <c r="AA2594" s="221"/>
      <c r="AB2594" s="237"/>
      <c r="AC2594" s="221"/>
      <c r="AD2594" s="221"/>
      <c r="AE2594" s="221"/>
      <c r="AF2594" s="221"/>
      <c r="AG2594" s="221"/>
      <c r="AH2594" s="221"/>
      <c r="AI2594" s="221"/>
      <c r="AN2594" s="221"/>
      <c r="AP2594" s="218"/>
    </row>
    <row r="2595" spans="1:42">
      <c r="A2595" s="221"/>
      <c r="B2595" s="221"/>
      <c r="C2595" s="221"/>
      <c r="D2595" s="221"/>
      <c r="E2595" s="221"/>
      <c r="F2595" s="221"/>
      <c r="G2595" s="221"/>
      <c r="H2595" s="221"/>
      <c r="I2595" s="221"/>
      <c r="J2595" s="221"/>
      <c r="K2595" s="221"/>
      <c r="L2595" s="221"/>
      <c r="M2595" s="221"/>
      <c r="N2595" s="243"/>
      <c r="O2595" s="221"/>
      <c r="P2595" s="221"/>
      <c r="Q2595" s="221"/>
      <c r="R2595" s="221"/>
      <c r="S2595" s="221"/>
      <c r="T2595" s="221"/>
      <c r="U2595" s="221"/>
      <c r="V2595" s="221"/>
      <c r="W2595" s="221"/>
      <c r="X2595" s="221"/>
      <c r="Y2595" s="221"/>
      <c r="Z2595" s="221"/>
      <c r="AA2595" s="221"/>
      <c r="AB2595" s="237"/>
      <c r="AC2595" s="221"/>
      <c r="AD2595" s="221"/>
      <c r="AE2595" s="221"/>
      <c r="AF2595" s="221"/>
      <c r="AG2595" s="221"/>
      <c r="AH2595" s="221"/>
      <c r="AI2595" s="221"/>
      <c r="AN2595" s="221"/>
      <c r="AP2595" s="218"/>
    </row>
    <row r="2596" spans="1:42">
      <c r="A2596" s="221"/>
      <c r="B2596" s="221"/>
      <c r="C2596" s="221"/>
      <c r="D2596" s="221"/>
      <c r="E2596" s="221"/>
      <c r="F2596" s="221"/>
      <c r="G2596" s="221"/>
      <c r="H2596" s="221"/>
      <c r="I2596" s="221"/>
      <c r="J2596" s="221"/>
      <c r="K2596" s="221"/>
      <c r="L2596" s="221"/>
      <c r="M2596" s="221"/>
      <c r="N2596" s="243"/>
      <c r="O2596" s="221"/>
      <c r="P2596" s="221"/>
      <c r="Q2596" s="221"/>
      <c r="R2596" s="221"/>
      <c r="S2596" s="221"/>
      <c r="T2596" s="221"/>
      <c r="U2596" s="221"/>
      <c r="V2596" s="221"/>
      <c r="W2596" s="221"/>
      <c r="X2596" s="221"/>
      <c r="Y2596" s="221"/>
      <c r="Z2596" s="221"/>
      <c r="AA2596" s="221"/>
      <c r="AB2596" s="237"/>
      <c r="AC2596" s="221"/>
      <c r="AD2596" s="221"/>
      <c r="AE2596" s="221"/>
      <c r="AF2596" s="221"/>
      <c r="AG2596" s="221"/>
      <c r="AH2596" s="221"/>
      <c r="AI2596" s="221"/>
      <c r="AN2596" s="221"/>
      <c r="AP2596" s="218"/>
    </row>
    <row r="2597" spans="1:42">
      <c r="A2597" s="221"/>
      <c r="B2597" s="221"/>
      <c r="C2597" s="221"/>
      <c r="D2597" s="221"/>
      <c r="E2597" s="221"/>
      <c r="F2597" s="221"/>
      <c r="G2597" s="221"/>
      <c r="H2597" s="221"/>
      <c r="I2597" s="221"/>
      <c r="J2597" s="221"/>
      <c r="K2597" s="221"/>
      <c r="L2597" s="221"/>
      <c r="M2597" s="221"/>
      <c r="N2597" s="243"/>
      <c r="O2597" s="221"/>
      <c r="P2597" s="221"/>
      <c r="Q2597" s="221"/>
      <c r="R2597" s="221"/>
      <c r="S2597" s="221"/>
      <c r="T2597" s="221"/>
      <c r="U2597" s="221"/>
      <c r="V2597" s="221"/>
      <c r="W2597" s="221"/>
      <c r="X2597" s="221"/>
      <c r="Y2597" s="221"/>
      <c r="Z2597" s="221"/>
      <c r="AA2597" s="221"/>
      <c r="AB2597" s="237"/>
      <c r="AC2597" s="221"/>
      <c r="AD2597" s="221"/>
      <c r="AE2597" s="221"/>
      <c r="AF2597" s="221"/>
      <c r="AG2597" s="221"/>
      <c r="AH2597" s="221"/>
      <c r="AI2597" s="221"/>
      <c r="AN2597" s="221"/>
      <c r="AP2597" s="218"/>
    </row>
    <row r="2598" spans="1:42">
      <c r="A2598" s="221"/>
      <c r="B2598" s="221"/>
      <c r="C2598" s="221"/>
      <c r="D2598" s="221"/>
      <c r="E2598" s="221"/>
      <c r="F2598" s="221"/>
      <c r="G2598" s="221"/>
      <c r="H2598" s="221"/>
      <c r="I2598" s="221"/>
      <c r="J2598" s="221"/>
      <c r="K2598" s="221"/>
      <c r="L2598" s="221"/>
      <c r="M2598" s="221"/>
      <c r="N2598" s="243"/>
      <c r="O2598" s="221"/>
      <c r="P2598" s="221"/>
      <c r="Q2598" s="221"/>
      <c r="R2598" s="221"/>
      <c r="S2598" s="221"/>
      <c r="T2598" s="221"/>
      <c r="U2598" s="221"/>
      <c r="V2598" s="221"/>
      <c r="W2598" s="221"/>
      <c r="X2598" s="221"/>
      <c r="Y2598" s="221"/>
      <c r="Z2598" s="221"/>
      <c r="AA2598" s="221"/>
      <c r="AB2598" s="237"/>
      <c r="AC2598" s="221"/>
      <c r="AD2598" s="221"/>
      <c r="AE2598" s="221"/>
      <c r="AF2598" s="221"/>
      <c r="AG2598" s="221"/>
      <c r="AH2598" s="221"/>
      <c r="AI2598" s="221"/>
      <c r="AN2598" s="221"/>
      <c r="AP2598" s="218"/>
    </row>
    <row r="2599" spans="1:42">
      <c r="A2599" s="221"/>
      <c r="B2599" s="221"/>
      <c r="C2599" s="221"/>
      <c r="D2599" s="221"/>
      <c r="E2599" s="221"/>
      <c r="F2599" s="221"/>
      <c r="G2599" s="221"/>
      <c r="H2599" s="221"/>
      <c r="I2599" s="221"/>
      <c r="J2599" s="221"/>
      <c r="K2599" s="221"/>
      <c r="L2599" s="221"/>
      <c r="M2599" s="221"/>
      <c r="N2599" s="243"/>
      <c r="O2599" s="221"/>
      <c r="P2599" s="221"/>
      <c r="Q2599" s="221"/>
      <c r="R2599" s="221"/>
      <c r="S2599" s="221"/>
      <c r="T2599" s="221"/>
      <c r="U2599" s="221"/>
      <c r="V2599" s="221"/>
      <c r="W2599" s="221"/>
      <c r="X2599" s="221"/>
      <c r="Y2599" s="221"/>
      <c r="Z2599" s="221"/>
      <c r="AA2599" s="221"/>
      <c r="AB2599" s="237"/>
      <c r="AC2599" s="221"/>
      <c r="AD2599" s="221"/>
      <c r="AE2599" s="221"/>
      <c r="AF2599" s="221"/>
      <c r="AG2599" s="221"/>
      <c r="AH2599" s="221"/>
      <c r="AI2599" s="221"/>
      <c r="AN2599" s="221"/>
      <c r="AP2599" s="218"/>
    </row>
    <row r="2600" spans="1:42">
      <c r="A2600" s="221"/>
      <c r="B2600" s="221"/>
      <c r="C2600" s="221"/>
      <c r="D2600" s="221"/>
      <c r="E2600" s="221"/>
      <c r="F2600" s="221"/>
      <c r="G2600" s="221"/>
      <c r="H2600" s="221"/>
      <c r="I2600" s="221"/>
      <c r="J2600" s="221"/>
      <c r="K2600" s="221"/>
      <c r="L2600" s="221"/>
      <c r="M2600" s="221"/>
      <c r="N2600" s="243"/>
      <c r="O2600" s="221"/>
      <c r="P2600" s="221"/>
      <c r="Q2600" s="221"/>
      <c r="R2600" s="221"/>
      <c r="S2600" s="221"/>
      <c r="T2600" s="221"/>
      <c r="U2600" s="221"/>
      <c r="V2600" s="221"/>
      <c r="W2600" s="221"/>
      <c r="X2600" s="221"/>
      <c r="Y2600" s="221"/>
      <c r="Z2600" s="221"/>
      <c r="AA2600" s="221"/>
      <c r="AB2600" s="237"/>
      <c r="AC2600" s="221"/>
      <c r="AD2600" s="221"/>
      <c r="AE2600" s="221"/>
      <c r="AF2600" s="221"/>
      <c r="AG2600" s="221"/>
      <c r="AH2600" s="221"/>
      <c r="AI2600" s="221"/>
      <c r="AN2600" s="221"/>
      <c r="AP2600" s="218"/>
    </row>
    <row r="2601" spans="1:42">
      <c r="A2601" s="221"/>
      <c r="B2601" s="221"/>
      <c r="C2601" s="221"/>
      <c r="D2601" s="221"/>
      <c r="E2601" s="221"/>
      <c r="F2601" s="221"/>
      <c r="G2601" s="221"/>
      <c r="H2601" s="221"/>
      <c r="I2601" s="221"/>
      <c r="J2601" s="221"/>
      <c r="K2601" s="221"/>
      <c r="L2601" s="221"/>
      <c r="M2601" s="221"/>
      <c r="N2601" s="243"/>
      <c r="O2601" s="221"/>
      <c r="P2601" s="221"/>
      <c r="Q2601" s="221"/>
      <c r="R2601" s="221"/>
      <c r="S2601" s="221"/>
      <c r="T2601" s="221"/>
      <c r="U2601" s="221"/>
      <c r="V2601" s="221"/>
      <c r="W2601" s="221"/>
      <c r="X2601" s="221"/>
      <c r="Y2601" s="221"/>
      <c r="Z2601" s="221"/>
      <c r="AA2601" s="221"/>
      <c r="AB2601" s="237"/>
      <c r="AC2601" s="221"/>
      <c r="AD2601" s="221"/>
      <c r="AE2601" s="221"/>
      <c r="AF2601" s="221"/>
      <c r="AG2601" s="221"/>
      <c r="AH2601" s="221"/>
      <c r="AI2601" s="221"/>
      <c r="AN2601" s="221"/>
      <c r="AP2601" s="218"/>
    </row>
    <row r="2602" spans="1:42">
      <c r="A2602" s="221"/>
      <c r="B2602" s="221"/>
      <c r="C2602" s="221"/>
      <c r="D2602" s="221"/>
      <c r="E2602" s="221"/>
      <c r="F2602" s="221"/>
      <c r="G2602" s="221"/>
      <c r="H2602" s="221"/>
      <c r="I2602" s="221"/>
      <c r="J2602" s="221"/>
      <c r="K2602" s="221"/>
      <c r="L2602" s="221"/>
      <c r="M2602" s="221"/>
      <c r="N2602" s="243"/>
      <c r="O2602" s="221"/>
      <c r="P2602" s="221"/>
      <c r="Q2602" s="221"/>
      <c r="R2602" s="221"/>
      <c r="S2602" s="221"/>
      <c r="T2602" s="221"/>
      <c r="U2602" s="221"/>
      <c r="V2602" s="221"/>
      <c r="W2602" s="221"/>
      <c r="X2602" s="221"/>
      <c r="Y2602" s="221"/>
      <c r="Z2602" s="221"/>
      <c r="AA2602" s="221"/>
      <c r="AB2602" s="237"/>
      <c r="AC2602" s="221"/>
      <c r="AD2602" s="221"/>
      <c r="AE2602" s="221"/>
      <c r="AF2602" s="221"/>
      <c r="AG2602" s="221"/>
      <c r="AH2602" s="221"/>
      <c r="AI2602" s="221"/>
      <c r="AN2602" s="221"/>
      <c r="AP2602" s="218"/>
    </row>
    <row r="2603" spans="1:42">
      <c r="A2603" s="221"/>
      <c r="B2603" s="221"/>
      <c r="C2603" s="221"/>
      <c r="D2603" s="221"/>
      <c r="E2603" s="221"/>
      <c r="F2603" s="221"/>
      <c r="G2603" s="221"/>
      <c r="H2603" s="221"/>
      <c r="I2603" s="221"/>
      <c r="J2603" s="221"/>
      <c r="K2603" s="221"/>
      <c r="L2603" s="221"/>
      <c r="M2603" s="221"/>
      <c r="N2603" s="243"/>
      <c r="O2603" s="221"/>
      <c r="P2603" s="221"/>
      <c r="Q2603" s="221"/>
      <c r="R2603" s="221"/>
      <c r="S2603" s="221"/>
      <c r="T2603" s="221"/>
      <c r="U2603" s="221"/>
      <c r="V2603" s="221"/>
      <c r="W2603" s="221"/>
      <c r="X2603" s="221"/>
      <c r="Y2603" s="221"/>
      <c r="Z2603" s="221"/>
      <c r="AA2603" s="221"/>
      <c r="AB2603" s="237"/>
      <c r="AC2603" s="221"/>
      <c r="AD2603" s="221"/>
      <c r="AE2603" s="221"/>
      <c r="AF2603" s="221"/>
      <c r="AG2603" s="221"/>
      <c r="AH2603" s="221"/>
      <c r="AI2603" s="221"/>
      <c r="AN2603" s="221"/>
      <c r="AP2603" s="218"/>
    </row>
    <row r="2604" spans="1:42">
      <c r="A2604" s="221"/>
      <c r="B2604" s="221"/>
      <c r="C2604" s="221"/>
      <c r="D2604" s="221"/>
      <c r="E2604" s="221"/>
      <c r="F2604" s="221"/>
      <c r="G2604" s="221"/>
      <c r="H2604" s="221"/>
      <c r="I2604" s="221"/>
      <c r="J2604" s="221"/>
      <c r="K2604" s="221"/>
      <c r="L2604" s="221"/>
      <c r="M2604" s="221"/>
      <c r="N2604" s="243"/>
      <c r="O2604" s="221"/>
      <c r="P2604" s="221"/>
      <c r="Q2604" s="221"/>
      <c r="R2604" s="221"/>
      <c r="S2604" s="221"/>
      <c r="T2604" s="221"/>
      <c r="U2604" s="221"/>
      <c r="V2604" s="221"/>
      <c r="W2604" s="221"/>
      <c r="X2604" s="221"/>
      <c r="Y2604" s="221"/>
      <c r="Z2604" s="221"/>
      <c r="AA2604" s="221"/>
      <c r="AB2604" s="237"/>
      <c r="AC2604" s="221"/>
      <c r="AD2604" s="221"/>
      <c r="AE2604" s="221"/>
      <c r="AF2604" s="221"/>
      <c r="AG2604" s="221"/>
      <c r="AH2604" s="221"/>
      <c r="AI2604" s="221"/>
      <c r="AN2604" s="221"/>
      <c r="AP2604" s="218"/>
    </row>
    <row r="2605" spans="1:42">
      <c r="A2605" s="221"/>
      <c r="B2605" s="221"/>
      <c r="C2605" s="221"/>
      <c r="D2605" s="221"/>
      <c r="E2605" s="221"/>
      <c r="F2605" s="221"/>
      <c r="G2605" s="221"/>
      <c r="H2605" s="221"/>
      <c r="I2605" s="221"/>
      <c r="J2605" s="221"/>
      <c r="K2605" s="221"/>
      <c r="L2605" s="221"/>
      <c r="M2605" s="221"/>
      <c r="N2605" s="243"/>
      <c r="O2605" s="221"/>
      <c r="P2605" s="221"/>
      <c r="Q2605" s="221"/>
      <c r="R2605" s="221"/>
      <c r="S2605" s="221"/>
      <c r="T2605" s="221"/>
      <c r="U2605" s="221"/>
      <c r="V2605" s="221"/>
      <c r="W2605" s="221"/>
      <c r="X2605" s="221"/>
      <c r="Y2605" s="221"/>
      <c r="Z2605" s="221"/>
      <c r="AA2605" s="221"/>
      <c r="AB2605" s="237"/>
      <c r="AC2605" s="221"/>
      <c r="AD2605" s="221"/>
      <c r="AE2605" s="221"/>
      <c r="AF2605" s="221"/>
      <c r="AG2605" s="221"/>
      <c r="AH2605" s="221"/>
      <c r="AI2605" s="221"/>
      <c r="AN2605" s="221"/>
      <c r="AP2605" s="218"/>
    </row>
    <row r="2606" spans="1:42">
      <c r="A2606" s="221"/>
      <c r="B2606" s="221"/>
      <c r="C2606" s="221"/>
      <c r="D2606" s="221"/>
      <c r="E2606" s="221"/>
      <c r="F2606" s="221"/>
      <c r="G2606" s="221"/>
      <c r="H2606" s="221"/>
      <c r="I2606" s="221"/>
      <c r="J2606" s="221"/>
      <c r="K2606" s="221"/>
      <c r="L2606" s="221"/>
      <c r="M2606" s="221"/>
      <c r="N2606" s="243"/>
      <c r="O2606" s="221"/>
      <c r="P2606" s="221"/>
      <c r="Q2606" s="221"/>
      <c r="R2606" s="221"/>
      <c r="S2606" s="221"/>
      <c r="T2606" s="221"/>
      <c r="U2606" s="221"/>
      <c r="V2606" s="221"/>
      <c r="W2606" s="221"/>
      <c r="X2606" s="221"/>
      <c r="Y2606" s="221"/>
      <c r="Z2606" s="221"/>
      <c r="AA2606" s="221"/>
      <c r="AB2606" s="237"/>
      <c r="AC2606" s="221"/>
      <c r="AD2606" s="221"/>
      <c r="AE2606" s="221"/>
      <c r="AF2606" s="221"/>
      <c r="AG2606" s="221"/>
      <c r="AH2606" s="221"/>
      <c r="AI2606" s="221"/>
      <c r="AN2606" s="221"/>
      <c r="AP2606" s="218"/>
    </row>
    <row r="2607" spans="1:42">
      <c r="A2607" s="221"/>
      <c r="B2607" s="221"/>
      <c r="C2607" s="221"/>
      <c r="D2607" s="221"/>
      <c r="E2607" s="221"/>
      <c r="F2607" s="221"/>
      <c r="G2607" s="221"/>
      <c r="H2607" s="221"/>
      <c r="I2607" s="221"/>
      <c r="J2607" s="221"/>
      <c r="K2607" s="221"/>
      <c r="L2607" s="221"/>
      <c r="M2607" s="221"/>
      <c r="N2607" s="243"/>
      <c r="O2607" s="221"/>
      <c r="P2607" s="221"/>
      <c r="Q2607" s="221"/>
      <c r="R2607" s="221"/>
      <c r="S2607" s="221"/>
      <c r="T2607" s="221"/>
      <c r="U2607" s="221"/>
      <c r="V2607" s="221"/>
      <c r="W2607" s="221"/>
      <c r="X2607" s="221"/>
      <c r="Y2607" s="221"/>
      <c r="Z2607" s="221"/>
      <c r="AA2607" s="221"/>
      <c r="AB2607" s="237"/>
      <c r="AC2607" s="221"/>
      <c r="AD2607" s="221"/>
      <c r="AE2607" s="221"/>
      <c r="AF2607" s="221"/>
      <c r="AG2607" s="221"/>
      <c r="AH2607" s="221"/>
      <c r="AI2607" s="221"/>
      <c r="AN2607" s="221"/>
      <c r="AP2607" s="218"/>
    </row>
    <row r="2608" spans="1:42">
      <c r="A2608" s="221"/>
      <c r="B2608" s="221"/>
      <c r="C2608" s="221"/>
      <c r="D2608" s="221"/>
      <c r="E2608" s="221"/>
      <c r="F2608" s="221"/>
      <c r="G2608" s="221"/>
      <c r="H2608" s="221"/>
      <c r="I2608" s="221"/>
      <c r="J2608" s="221"/>
      <c r="K2608" s="221"/>
      <c r="L2608" s="221"/>
      <c r="M2608" s="221"/>
      <c r="N2608" s="243"/>
      <c r="O2608" s="221"/>
      <c r="P2608" s="221"/>
      <c r="Q2608" s="221"/>
      <c r="R2608" s="221"/>
      <c r="S2608" s="221"/>
      <c r="T2608" s="221"/>
      <c r="U2608" s="221"/>
      <c r="V2608" s="221"/>
      <c r="W2608" s="221"/>
      <c r="X2608" s="221"/>
      <c r="Y2608" s="221"/>
      <c r="Z2608" s="221"/>
      <c r="AA2608" s="221"/>
      <c r="AB2608" s="237"/>
      <c r="AC2608" s="221"/>
      <c r="AD2608" s="221"/>
      <c r="AE2608" s="221"/>
      <c r="AF2608" s="221"/>
      <c r="AG2608" s="221"/>
      <c r="AH2608" s="221"/>
      <c r="AI2608" s="221"/>
      <c r="AN2608" s="221"/>
      <c r="AP2608" s="218"/>
    </row>
    <row r="2609" spans="1:42">
      <c r="A2609" s="221"/>
      <c r="B2609" s="221"/>
      <c r="C2609" s="221"/>
      <c r="D2609" s="221"/>
      <c r="E2609" s="221"/>
      <c r="F2609" s="221"/>
      <c r="G2609" s="221"/>
      <c r="H2609" s="221"/>
      <c r="I2609" s="221"/>
      <c r="J2609" s="221"/>
      <c r="K2609" s="221"/>
      <c r="L2609" s="221"/>
      <c r="M2609" s="221"/>
      <c r="N2609" s="243"/>
      <c r="O2609" s="221"/>
      <c r="P2609" s="221"/>
      <c r="Q2609" s="221"/>
      <c r="R2609" s="221"/>
      <c r="S2609" s="221"/>
      <c r="T2609" s="221"/>
      <c r="U2609" s="221"/>
      <c r="V2609" s="221"/>
      <c r="W2609" s="221"/>
      <c r="X2609" s="221"/>
      <c r="Y2609" s="221"/>
      <c r="Z2609" s="221"/>
      <c r="AA2609" s="221"/>
      <c r="AB2609" s="237"/>
      <c r="AC2609" s="221"/>
      <c r="AD2609" s="221"/>
      <c r="AE2609" s="221"/>
      <c r="AF2609" s="221"/>
      <c r="AG2609" s="221"/>
      <c r="AH2609" s="221"/>
      <c r="AI2609" s="221"/>
      <c r="AN2609" s="221"/>
      <c r="AP2609" s="218"/>
    </row>
    <row r="2610" spans="1:42">
      <c r="A2610" s="221"/>
      <c r="B2610" s="221"/>
      <c r="C2610" s="221"/>
      <c r="D2610" s="221"/>
      <c r="E2610" s="221"/>
      <c r="F2610" s="221"/>
      <c r="G2610" s="221"/>
      <c r="H2610" s="221"/>
      <c r="I2610" s="221"/>
      <c r="J2610" s="221"/>
      <c r="K2610" s="221"/>
      <c r="L2610" s="221"/>
      <c r="M2610" s="221"/>
      <c r="N2610" s="243"/>
      <c r="O2610" s="221"/>
      <c r="P2610" s="221"/>
      <c r="Q2610" s="221"/>
      <c r="R2610" s="221"/>
      <c r="S2610" s="221"/>
      <c r="T2610" s="221"/>
      <c r="U2610" s="221"/>
      <c r="V2610" s="221"/>
      <c r="W2610" s="221"/>
      <c r="X2610" s="221"/>
      <c r="Y2610" s="221"/>
      <c r="Z2610" s="221"/>
      <c r="AA2610" s="221"/>
      <c r="AB2610" s="237"/>
      <c r="AC2610" s="221"/>
      <c r="AD2610" s="221"/>
      <c r="AE2610" s="221"/>
      <c r="AF2610" s="221"/>
      <c r="AG2610" s="221"/>
      <c r="AH2610" s="221"/>
      <c r="AI2610" s="221"/>
      <c r="AN2610" s="221"/>
      <c r="AP2610" s="218"/>
    </row>
    <row r="2611" spans="1:42">
      <c r="A2611" s="221"/>
      <c r="B2611" s="221"/>
      <c r="C2611" s="221"/>
      <c r="D2611" s="221"/>
      <c r="E2611" s="221"/>
      <c r="F2611" s="221"/>
      <c r="G2611" s="221"/>
      <c r="H2611" s="221"/>
      <c r="I2611" s="221"/>
      <c r="J2611" s="221"/>
      <c r="K2611" s="221"/>
      <c r="L2611" s="221"/>
      <c r="M2611" s="221"/>
      <c r="N2611" s="243"/>
      <c r="O2611" s="221"/>
      <c r="P2611" s="221"/>
      <c r="Q2611" s="221"/>
      <c r="R2611" s="221"/>
      <c r="S2611" s="221"/>
      <c r="T2611" s="221"/>
      <c r="U2611" s="221"/>
      <c r="V2611" s="221"/>
      <c r="W2611" s="221"/>
      <c r="X2611" s="221"/>
      <c r="Y2611" s="221"/>
      <c r="Z2611" s="221"/>
      <c r="AA2611" s="221"/>
      <c r="AB2611" s="237"/>
      <c r="AC2611" s="221"/>
      <c r="AD2611" s="221"/>
      <c r="AE2611" s="221"/>
      <c r="AF2611" s="221"/>
      <c r="AG2611" s="221"/>
      <c r="AH2611" s="221"/>
      <c r="AI2611" s="221"/>
      <c r="AN2611" s="221"/>
      <c r="AP2611" s="218"/>
    </row>
    <row r="2612" spans="1:42">
      <c r="A2612" s="221"/>
      <c r="B2612" s="221"/>
      <c r="C2612" s="221"/>
      <c r="D2612" s="221"/>
      <c r="E2612" s="221"/>
      <c r="F2612" s="221"/>
      <c r="G2612" s="221"/>
      <c r="H2612" s="221"/>
      <c r="I2612" s="221"/>
      <c r="J2612" s="221"/>
      <c r="K2612" s="221"/>
      <c r="L2612" s="221"/>
      <c r="M2612" s="221"/>
      <c r="N2612" s="243"/>
      <c r="O2612" s="221"/>
      <c r="P2612" s="221"/>
      <c r="Q2612" s="221"/>
      <c r="R2612" s="221"/>
      <c r="S2612" s="221"/>
      <c r="T2612" s="221"/>
      <c r="U2612" s="221"/>
      <c r="V2612" s="221"/>
      <c r="W2612" s="221"/>
      <c r="X2612" s="221"/>
      <c r="Y2612" s="221"/>
      <c r="Z2612" s="221"/>
      <c r="AA2612" s="221"/>
      <c r="AB2612" s="237"/>
      <c r="AC2612" s="221"/>
      <c r="AD2612" s="221"/>
      <c r="AE2612" s="221"/>
      <c r="AF2612" s="221"/>
      <c r="AG2612" s="221"/>
      <c r="AH2612" s="221"/>
      <c r="AI2612" s="221"/>
      <c r="AN2612" s="221"/>
      <c r="AP2612" s="218"/>
    </row>
    <row r="2613" spans="1:42">
      <c r="A2613" s="221"/>
      <c r="B2613" s="221"/>
      <c r="C2613" s="221"/>
      <c r="D2613" s="221"/>
      <c r="E2613" s="221"/>
      <c r="F2613" s="221"/>
      <c r="G2613" s="221"/>
      <c r="H2613" s="221"/>
      <c r="I2613" s="221"/>
      <c r="J2613" s="221"/>
      <c r="K2613" s="221"/>
      <c r="L2613" s="221"/>
      <c r="M2613" s="221"/>
      <c r="N2613" s="243"/>
      <c r="O2613" s="221"/>
      <c r="P2613" s="221"/>
      <c r="Q2613" s="221"/>
      <c r="R2613" s="221"/>
      <c r="S2613" s="221"/>
      <c r="T2613" s="221"/>
      <c r="U2613" s="221"/>
      <c r="V2613" s="221"/>
      <c r="W2613" s="221"/>
      <c r="X2613" s="221"/>
      <c r="Y2613" s="221"/>
      <c r="Z2613" s="221"/>
      <c r="AA2613" s="221"/>
      <c r="AB2613" s="237"/>
      <c r="AC2613" s="221"/>
      <c r="AD2613" s="221"/>
      <c r="AE2613" s="221"/>
      <c r="AF2613" s="221"/>
      <c r="AG2613" s="221"/>
      <c r="AH2613" s="221"/>
      <c r="AI2613" s="221"/>
      <c r="AN2613" s="221"/>
      <c r="AP2613" s="218"/>
    </row>
    <row r="2614" spans="1:42">
      <c r="A2614" s="221"/>
      <c r="B2614" s="221"/>
      <c r="C2614" s="221"/>
      <c r="D2614" s="221"/>
      <c r="E2614" s="221"/>
      <c r="F2614" s="221"/>
      <c r="G2614" s="221"/>
      <c r="H2614" s="221"/>
      <c r="I2614" s="221"/>
      <c r="J2614" s="221"/>
      <c r="K2614" s="221"/>
      <c r="L2614" s="221"/>
      <c r="M2614" s="221"/>
      <c r="N2614" s="243"/>
      <c r="O2614" s="221"/>
      <c r="P2614" s="221"/>
      <c r="Q2614" s="221"/>
      <c r="R2614" s="221"/>
      <c r="S2614" s="221"/>
      <c r="T2614" s="221"/>
      <c r="U2614" s="221"/>
      <c r="V2614" s="221"/>
      <c r="W2614" s="221"/>
      <c r="X2614" s="221"/>
      <c r="Y2614" s="221"/>
      <c r="Z2614" s="221"/>
      <c r="AA2614" s="221"/>
      <c r="AB2614" s="237"/>
      <c r="AC2614" s="221"/>
      <c r="AD2614" s="221"/>
      <c r="AE2614" s="221"/>
      <c r="AF2614" s="221"/>
      <c r="AG2614" s="221"/>
      <c r="AH2614" s="221"/>
      <c r="AI2614" s="221"/>
      <c r="AN2614" s="221"/>
      <c r="AP2614" s="218"/>
    </row>
    <row r="2615" spans="1:42">
      <c r="A2615" s="221"/>
      <c r="B2615" s="221"/>
      <c r="C2615" s="221"/>
      <c r="D2615" s="221"/>
      <c r="E2615" s="221"/>
      <c r="F2615" s="221"/>
      <c r="G2615" s="221"/>
      <c r="H2615" s="221"/>
      <c r="I2615" s="221"/>
      <c r="J2615" s="221"/>
      <c r="K2615" s="221"/>
      <c r="L2615" s="221"/>
      <c r="M2615" s="221"/>
      <c r="N2615" s="243"/>
      <c r="O2615" s="221"/>
      <c r="P2615" s="221"/>
      <c r="Q2615" s="221"/>
      <c r="R2615" s="221"/>
      <c r="S2615" s="221"/>
      <c r="T2615" s="221"/>
      <c r="U2615" s="221"/>
      <c r="V2615" s="221"/>
      <c r="W2615" s="221"/>
      <c r="X2615" s="221"/>
      <c r="Y2615" s="221"/>
      <c r="Z2615" s="221"/>
      <c r="AA2615" s="221"/>
      <c r="AB2615" s="237"/>
      <c r="AC2615" s="221"/>
      <c r="AD2615" s="221"/>
      <c r="AE2615" s="221"/>
      <c r="AF2615" s="221"/>
      <c r="AG2615" s="221"/>
      <c r="AH2615" s="221"/>
      <c r="AI2615" s="221"/>
      <c r="AN2615" s="221"/>
      <c r="AP2615" s="218"/>
    </row>
    <row r="2616" spans="1:42">
      <c r="A2616" s="221"/>
      <c r="B2616" s="221"/>
      <c r="C2616" s="221"/>
      <c r="D2616" s="221"/>
      <c r="E2616" s="221"/>
      <c r="F2616" s="221"/>
      <c r="G2616" s="221"/>
      <c r="H2616" s="221"/>
      <c r="I2616" s="221"/>
      <c r="J2616" s="221"/>
      <c r="K2616" s="221"/>
      <c r="L2616" s="221"/>
      <c r="M2616" s="221"/>
      <c r="N2616" s="243"/>
      <c r="O2616" s="221"/>
      <c r="P2616" s="221"/>
      <c r="Q2616" s="221"/>
      <c r="R2616" s="221"/>
      <c r="S2616" s="221"/>
      <c r="T2616" s="221"/>
      <c r="U2616" s="221"/>
      <c r="V2616" s="221"/>
      <c r="W2616" s="221"/>
      <c r="X2616" s="221"/>
      <c r="Y2616" s="221"/>
      <c r="Z2616" s="221"/>
      <c r="AA2616" s="221"/>
      <c r="AB2616" s="237"/>
      <c r="AC2616" s="221"/>
      <c r="AD2616" s="221"/>
      <c r="AE2616" s="221"/>
      <c r="AF2616" s="221"/>
      <c r="AG2616" s="221"/>
      <c r="AH2616" s="221"/>
      <c r="AI2616" s="221"/>
      <c r="AN2616" s="221"/>
      <c r="AP2616" s="218"/>
    </row>
    <row r="2617" spans="1:42">
      <c r="A2617" s="221"/>
      <c r="B2617" s="221"/>
      <c r="C2617" s="221"/>
      <c r="D2617" s="221"/>
      <c r="E2617" s="221"/>
      <c r="F2617" s="221"/>
      <c r="G2617" s="221"/>
      <c r="H2617" s="221"/>
      <c r="I2617" s="221"/>
      <c r="J2617" s="221"/>
      <c r="K2617" s="221"/>
      <c r="L2617" s="221"/>
      <c r="M2617" s="221"/>
      <c r="N2617" s="243"/>
      <c r="O2617" s="221"/>
      <c r="P2617" s="221"/>
      <c r="Q2617" s="221"/>
      <c r="R2617" s="221"/>
      <c r="S2617" s="221"/>
      <c r="T2617" s="221"/>
      <c r="U2617" s="221"/>
      <c r="V2617" s="221"/>
      <c r="W2617" s="221"/>
      <c r="X2617" s="221"/>
      <c r="Y2617" s="221"/>
      <c r="Z2617" s="221"/>
      <c r="AA2617" s="221"/>
      <c r="AB2617" s="237"/>
      <c r="AC2617" s="221"/>
      <c r="AD2617" s="221"/>
      <c r="AE2617" s="221"/>
      <c r="AF2617" s="221"/>
      <c r="AG2617" s="221"/>
      <c r="AH2617" s="221"/>
      <c r="AI2617" s="221"/>
      <c r="AN2617" s="221"/>
      <c r="AP2617" s="218"/>
    </row>
    <row r="2618" spans="1:42">
      <c r="A2618" s="221"/>
      <c r="B2618" s="221"/>
      <c r="C2618" s="221"/>
      <c r="D2618" s="221"/>
      <c r="E2618" s="221"/>
      <c r="F2618" s="221"/>
      <c r="G2618" s="221"/>
      <c r="H2618" s="221"/>
      <c r="I2618" s="221"/>
      <c r="J2618" s="221"/>
      <c r="K2618" s="221"/>
      <c r="L2618" s="221"/>
      <c r="M2618" s="221"/>
      <c r="N2618" s="243"/>
      <c r="O2618" s="221"/>
      <c r="P2618" s="221"/>
      <c r="Q2618" s="221"/>
      <c r="R2618" s="221"/>
      <c r="S2618" s="221"/>
      <c r="T2618" s="221"/>
      <c r="U2618" s="221"/>
      <c r="V2618" s="221"/>
      <c r="W2618" s="221"/>
      <c r="X2618" s="221"/>
      <c r="Y2618" s="221"/>
      <c r="Z2618" s="221"/>
      <c r="AA2618" s="221"/>
      <c r="AB2618" s="237"/>
      <c r="AC2618" s="221"/>
      <c r="AD2618" s="221"/>
      <c r="AE2618" s="221"/>
      <c r="AF2618" s="221"/>
      <c r="AG2618" s="221"/>
      <c r="AH2618" s="221"/>
      <c r="AI2618" s="221"/>
      <c r="AN2618" s="221"/>
      <c r="AP2618" s="218"/>
    </row>
    <row r="2619" spans="1:42">
      <c r="A2619" s="221"/>
      <c r="B2619" s="221"/>
      <c r="C2619" s="221"/>
      <c r="D2619" s="221"/>
      <c r="E2619" s="221"/>
      <c r="F2619" s="221"/>
      <c r="G2619" s="221"/>
      <c r="H2619" s="221"/>
      <c r="I2619" s="221"/>
      <c r="J2619" s="221"/>
      <c r="K2619" s="221"/>
      <c r="L2619" s="221"/>
      <c r="M2619" s="221"/>
      <c r="N2619" s="243"/>
      <c r="O2619" s="221"/>
      <c r="P2619" s="221"/>
      <c r="Q2619" s="221"/>
      <c r="R2619" s="221"/>
      <c r="S2619" s="221"/>
      <c r="T2619" s="221"/>
      <c r="U2619" s="221"/>
      <c r="V2619" s="221"/>
      <c r="W2619" s="221"/>
      <c r="X2619" s="221"/>
      <c r="Y2619" s="221"/>
      <c r="Z2619" s="221"/>
      <c r="AA2619" s="221"/>
      <c r="AB2619" s="237"/>
      <c r="AC2619" s="221"/>
      <c r="AD2619" s="221"/>
      <c r="AE2619" s="221"/>
      <c r="AF2619" s="221"/>
      <c r="AG2619" s="221"/>
      <c r="AH2619" s="221"/>
      <c r="AI2619" s="221"/>
      <c r="AN2619" s="221"/>
      <c r="AP2619" s="218"/>
    </row>
    <row r="2620" spans="1:42">
      <c r="A2620" s="221"/>
      <c r="B2620" s="221"/>
      <c r="C2620" s="221"/>
      <c r="D2620" s="221"/>
      <c r="E2620" s="221"/>
      <c r="F2620" s="221"/>
      <c r="G2620" s="221"/>
      <c r="H2620" s="221"/>
      <c r="I2620" s="221"/>
      <c r="J2620" s="221"/>
      <c r="K2620" s="221"/>
      <c r="L2620" s="221"/>
      <c r="M2620" s="221"/>
      <c r="N2620" s="243"/>
      <c r="O2620" s="221"/>
      <c r="P2620" s="221"/>
      <c r="Q2620" s="221"/>
      <c r="R2620" s="221"/>
      <c r="S2620" s="221"/>
      <c r="T2620" s="221"/>
      <c r="U2620" s="221"/>
      <c r="V2620" s="221"/>
      <c r="W2620" s="221"/>
      <c r="X2620" s="221"/>
      <c r="Y2620" s="221"/>
      <c r="Z2620" s="221"/>
      <c r="AA2620" s="221"/>
      <c r="AB2620" s="237"/>
      <c r="AC2620" s="221"/>
      <c r="AD2620" s="221"/>
      <c r="AE2620" s="221"/>
      <c r="AF2620" s="221"/>
      <c r="AG2620" s="221"/>
      <c r="AH2620" s="221"/>
      <c r="AI2620" s="221"/>
      <c r="AN2620" s="221"/>
      <c r="AP2620" s="218"/>
    </row>
    <row r="2621" spans="1:42">
      <c r="A2621" s="221"/>
      <c r="B2621" s="221"/>
      <c r="C2621" s="221"/>
      <c r="D2621" s="221"/>
      <c r="E2621" s="221"/>
      <c r="F2621" s="221"/>
      <c r="G2621" s="221"/>
      <c r="H2621" s="221"/>
      <c r="I2621" s="221"/>
      <c r="J2621" s="221"/>
      <c r="K2621" s="221"/>
      <c r="L2621" s="221"/>
      <c r="M2621" s="221"/>
      <c r="N2621" s="243"/>
      <c r="O2621" s="221"/>
      <c r="P2621" s="221"/>
      <c r="Q2621" s="221"/>
      <c r="R2621" s="221"/>
      <c r="S2621" s="221"/>
      <c r="T2621" s="221"/>
      <c r="U2621" s="221"/>
      <c r="V2621" s="221"/>
      <c r="W2621" s="221"/>
      <c r="X2621" s="221"/>
      <c r="Y2621" s="221"/>
      <c r="Z2621" s="221"/>
      <c r="AA2621" s="221"/>
      <c r="AB2621" s="237"/>
      <c r="AC2621" s="221"/>
      <c r="AD2621" s="221"/>
      <c r="AE2621" s="221"/>
      <c r="AF2621" s="221"/>
      <c r="AG2621" s="221"/>
      <c r="AH2621" s="221"/>
      <c r="AI2621" s="221"/>
      <c r="AN2621" s="221"/>
      <c r="AP2621" s="218"/>
    </row>
    <row r="2622" spans="1:42">
      <c r="A2622" s="221"/>
      <c r="B2622" s="221"/>
      <c r="C2622" s="221"/>
      <c r="D2622" s="221"/>
      <c r="E2622" s="221"/>
      <c r="F2622" s="221"/>
      <c r="G2622" s="221"/>
      <c r="H2622" s="221"/>
      <c r="I2622" s="221"/>
      <c r="J2622" s="221"/>
      <c r="K2622" s="221"/>
      <c r="L2622" s="221"/>
      <c r="M2622" s="221"/>
      <c r="N2622" s="243"/>
      <c r="O2622" s="221"/>
      <c r="P2622" s="221"/>
      <c r="Q2622" s="221"/>
      <c r="R2622" s="221"/>
      <c r="S2622" s="221"/>
      <c r="T2622" s="221"/>
      <c r="U2622" s="221"/>
      <c r="V2622" s="221"/>
      <c r="W2622" s="221"/>
      <c r="X2622" s="221"/>
      <c r="Y2622" s="221"/>
      <c r="Z2622" s="221"/>
      <c r="AA2622" s="221"/>
      <c r="AB2622" s="237"/>
      <c r="AC2622" s="221"/>
      <c r="AD2622" s="221"/>
      <c r="AE2622" s="221"/>
      <c r="AF2622" s="221"/>
      <c r="AG2622" s="221"/>
      <c r="AH2622" s="221"/>
      <c r="AI2622" s="221"/>
      <c r="AN2622" s="221"/>
      <c r="AP2622" s="218"/>
    </row>
    <row r="2623" spans="1:42">
      <c r="A2623" s="221"/>
      <c r="B2623" s="221"/>
      <c r="C2623" s="221"/>
      <c r="D2623" s="221"/>
      <c r="E2623" s="221"/>
      <c r="F2623" s="221"/>
      <c r="G2623" s="221"/>
      <c r="H2623" s="221"/>
      <c r="I2623" s="221"/>
      <c r="J2623" s="221"/>
      <c r="K2623" s="221"/>
      <c r="L2623" s="221"/>
      <c r="M2623" s="221"/>
      <c r="N2623" s="243"/>
      <c r="O2623" s="221"/>
      <c r="P2623" s="221"/>
      <c r="Q2623" s="221"/>
      <c r="R2623" s="221"/>
      <c r="S2623" s="221"/>
      <c r="T2623" s="221"/>
      <c r="U2623" s="221"/>
      <c r="V2623" s="221"/>
      <c r="W2623" s="221"/>
      <c r="X2623" s="221"/>
      <c r="Y2623" s="221"/>
      <c r="Z2623" s="221"/>
      <c r="AA2623" s="221"/>
      <c r="AB2623" s="237"/>
      <c r="AC2623" s="221"/>
      <c r="AD2623" s="221"/>
      <c r="AE2623" s="221"/>
      <c r="AF2623" s="221"/>
      <c r="AG2623" s="221"/>
      <c r="AH2623" s="221"/>
      <c r="AI2623" s="221"/>
      <c r="AN2623" s="221"/>
      <c r="AP2623" s="218"/>
    </row>
    <row r="2624" spans="1:42">
      <c r="A2624" s="221"/>
      <c r="B2624" s="221"/>
      <c r="C2624" s="221"/>
      <c r="D2624" s="221"/>
      <c r="E2624" s="221"/>
      <c r="F2624" s="221"/>
      <c r="G2624" s="221"/>
      <c r="H2624" s="221"/>
      <c r="I2624" s="221"/>
      <c r="J2624" s="221"/>
      <c r="K2624" s="221"/>
      <c r="L2624" s="221"/>
      <c r="M2624" s="221"/>
      <c r="N2624" s="243"/>
      <c r="O2624" s="221"/>
      <c r="P2624" s="221"/>
      <c r="Q2624" s="221"/>
      <c r="R2624" s="221"/>
      <c r="S2624" s="221"/>
      <c r="T2624" s="221"/>
      <c r="U2624" s="221"/>
      <c r="V2624" s="221"/>
      <c r="W2624" s="221"/>
      <c r="X2624" s="221"/>
      <c r="Y2624" s="221"/>
      <c r="Z2624" s="221"/>
      <c r="AA2624" s="221"/>
      <c r="AB2624" s="237"/>
      <c r="AC2624" s="221"/>
      <c r="AD2624" s="221"/>
      <c r="AE2624" s="221"/>
      <c r="AF2624" s="221"/>
      <c r="AG2624" s="221"/>
      <c r="AH2624" s="221"/>
      <c r="AI2624" s="221"/>
      <c r="AN2624" s="221"/>
      <c r="AP2624" s="218"/>
    </row>
    <row r="2625" spans="1:42">
      <c r="A2625" s="221"/>
      <c r="B2625" s="221"/>
      <c r="C2625" s="221"/>
      <c r="D2625" s="221"/>
      <c r="E2625" s="221"/>
      <c r="F2625" s="221"/>
      <c r="G2625" s="221"/>
      <c r="H2625" s="221"/>
      <c r="I2625" s="221"/>
      <c r="J2625" s="221"/>
      <c r="K2625" s="221"/>
      <c r="L2625" s="221"/>
      <c r="M2625" s="221"/>
      <c r="N2625" s="243"/>
      <c r="O2625" s="221"/>
      <c r="P2625" s="221"/>
      <c r="Q2625" s="221"/>
      <c r="R2625" s="221"/>
      <c r="S2625" s="221"/>
      <c r="T2625" s="221"/>
      <c r="U2625" s="221"/>
      <c r="V2625" s="221"/>
      <c r="W2625" s="221"/>
      <c r="X2625" s="221"/>
      <c r="Y2625" s="221"/>
      <c r="Z2625" s="221"/>
      <c r="AA2625" s="221"/>
      <c r="AB2625" s="237"/>
      <c r="AC2625" s="221"/>
      <c r="AD2625" s="221"/>
      <c r="AE2625" s="221"/>
      <c r="AF2625" s="221"/>
      <c r="AG2625" s="221"/>
      <c r="AH2625" s="221"/>
      <c r="AI2625" s="221"/>
      <c r="AN2625" s="221"/>
      <c r="AP2625" s="218"/>
    </row>
    <row r="2626" spans="1:42">
      <c r="A2626" s="221"/>
      <c r="B2626" s="221"/>
      <c r="C2626" s="221"/>
      <c r="D2626" s="221"/>
      <c r="E2626" s="221"/>
      <c r="F2626" s="221"/>
      <c r="G2626" s="221"/>
      <c r="H2626" s="221"/>
      <c r="I2626" s="221"/>
      <c r="J2626" s="221"/>
      <c r="K2626" s="221"/>
      <c r="L2626" s="221"/>
      <c r="M2626" s="221"/>
      <c r="N2626" s="243"/>
      <c r="O2626" s="221"/>
      <c r="P2626" s="221"/>
      <c r="Q2626" s="221"/>
      <c r="R2626" s="221"/>
      <c r="S2626" s="221"/>
      <c r="T2626" s="221"/>
      <c r="U2626" s="221"/>
      <c r="V2626" s="221"/>
      <c r="W2626" s="221"/>
      <c r="X2626" s="221"/>
      <c r="Y2626" s="221"/>
      <c r="Z2626" s="221"/>
      <c r="AA2626" s="221"/>
      <c r="AB2626" s="237"/>
      <c r="AC2626" s="221"/>
      <c r="AD2626" s="221"/>
      <c r="AE2626" s="221"/>
      <c r="AF2626" s="221"/>
      <c r="AG2626" s="221"/>
      <c r="AH2626" s="221"/>
      <c r="AI2626" s="221"/>
      <c r="AN2626" s="221"/>
      <c r="AP2626" s="218"/>
    </row>
    <row r="2627" spans="1:42">
      <c r="A2627" s="221"/>
      <c r="B2627" s="221"/>
      <c r="C2627" s="221"/>
      <c r="D2627" s="221"/>
      <c r="E2627" s="221"/>
      <c r="F2627" s="221"/>
      <c r="G2627" s="221"/>
      <c r="H2627" s="221"/>
      <c r="I2627" s="221"/>
      <c r="J2627" s="221"/>
      <c r="K2627" s="221"/>
      <c r="L2627" s="221"/>
      <c r="M2627" s="221"/>
      <c r="N2627" s="243"/>
      <c r="O2627" s="221"/>
      <c r="P2627" s="221"/>
      <c r="Q2627" s="221"/>
      <c r="R2627" s="221"/>
      <c r="S2627" s="221"/>
      <c r="T2627" s="221"/>
      <c r="U2627" s="221"/>
      <c r="V2627" s="221"/>
      <c r="W2627" s="221"/>
      <c r="X2627" s="221"/>
      <c r="Y2627" s="221"/>
      <c r="Z2627" s="221"/>
      <c r="AA2627" s="221"/>
      <c r="AB2627" s="237"/>
      <c r="AC2627" s="221"/>
      <c r="AD2627" s="221"/>
      <c r="AE2627" s="221"/>
      <c r="AF2627" s="221"/>
      <c r="AG2627" s="221"/>
      <c r="AH2627" s="221"/>
      <c r="AI2627" s="221"/>
      <c r="AN2627" s="221"/>
      <c r="AP2627" s="218"/>
    </row>
    <row r="2628" spans="1:42">
      <c r="A2628" s="221"/>
      <c r="B2628" s="221"/>
      <c r="C2628" s="221"/>
      <c r="D2628" s="221"/>
      <c r="E2628" s="221"/>
      <c r="F2628" s="221"/>
      <c r="G2628" s="221"/>
      <c r="H2628" s="221"/>
      <c r="I2628" s="221"/>
      <c r="J2628" s="221"/>
      <c r="K2628" s="221"/>
      <c r="L2628" s="221"/>
      <c r="M2628" s="221"/>
      <c r="N2628" s="243"/>
      <c r="O2628" s="221"/>
      <c r="P2628" s="221"/>
      <c r="Q2628" s="221"/>
      <c r="R2628" s="221"/>
      <c r="S2628" s="221"/>
      <c r="T2628" s="221"/>
      <c r="U2628" s="221"/>
      <c r="V2628" s="221"/>
      <c r="W2628" s="221"/>
      <c r="X2628" s="221"/>
      <c r="Y2628" s="221"/>
      <c r="Z2628" s="221"/>
      <c r="AA2628" s="221"/>
      <c r="AB2628" s="237"/>
      <c r="AC2628" s="221"/>
      <c r="AD2628" s="221"/>
      <c r="AE2628" s="221"/>
      <c r="AF2628" s="221"/>
      <c r="AG2628" s="221"/>
      <c r="AH2628" s="221"/>
      <c r="AI2628" s="221"/>
      <c r="AN2628" s="221"/>
      <c r="AP2628" s="218"/>
    </row>
    <row r="2629" spans="1:42">
      <c r="A2629" s="221"/>
      <c r="B2629" s="221"/>
      <c r="C2629" s="221"/>
      <c r="D2629" s="221"/>
      <c r="E2629" s="221"/>
      <c r="F2629" s="221"/>
      <c r="G2629" s="221"/>
      <c r="H2629" s="221"/>
      <c r="I2629" s="221"/>
      <c r="J2629" s="221"/>
      <c r="K2629" s="221"/>
      <c r="L2629" s="221"/>
      <c r="M2629" s="221"/>
      <c r="N2629" s="243"/>
      <c r="O2629" s="221"/>
      <c r="P2629" s="221"/>
      <c r="Q2629" s="221"/>
      <c r="R2629" s="221"/>
      <c r="S2629" s="221"/>
      <c r="T2629" s="221"/>
      <c r="U2629" s="221"/>
      <c r="V2629" s="221"/>
      <c r="W2629" s="221"/>
      <c r="X2629" s="221"/>
      <c r="Y2629" s="221"/>
      <c r="Z2629" s="221"/>
      <c r="AA2629" s="221"/>
      <c r="AB2629" s="237"/>
      <c r="AC2629" s="221"/>
      <c r="AD2629" s="221"/>
      <c r="AE2629" s="221"/>
      <c r="AF2629" s="221"/>
      <c r="AG2629" s="221"/>
      <c r="AH2629" s="221"/>
      <c r="AI2629" s="221"/>
      <c r="AN2629" s="221"/>
      <c r="AP2629" s="218"/>
    </row>
    <row r="2630" spans="1:42">
      <c r="A2630" s="221"/>
      <c r="B2630" s="221"/>
      <c r="C2630" s="221"/>
      <c r="D2630" s="221"/>
      <c r="E2630" s="221"/>
      <c r="F2630" s="221"/>
      <c r="G2630" s="221"/>
      <c r="H2630" s="221"/>
      <c r="I2630" s="221"/>
      <c r="J2630" s="221"/>
      <c r="K2630" s="221"/>
      <c r="L2630" s="221"/>
      <c r="M2630" s="221"/>
      <c r="N2630" s="243"/>
      <c r="O2630" s="221"/>
      <c r="P2630" s="221"/>
      <c r="Q2630" s="221"/>
      <c r="R2630" s="221"/>
      <c r="S2630" s="221"/>
      <c r="T2630" s="221"/>
      <c r="U2630" s="221"/>
      <c r="V2630" s="221"/>
      <c r="W2630" s="221"/>
      <c r="X2630" s="221"/>
      <c r="Y2630" s="221"/>
      <c r="Z2630" s="221"/>
      <c r="AA2630" s="221"/>
      <c r="AB2630" s="237"/>
      <c r="AC2630" s="221"/>
      <c r="AD2630" s="221"/>
      <c r="AE2630" s="221"/>
      <c r="AF2630" s="221"/>
      <c r="AG2630" s="221"/>
      <c r="AH2630" s="221"/>
      <c r="AI2630" s="221"/>
      <c r="AN2630" s="221"/>
      <c r="AP2630" s="218"/>
    </row>
    <row r="2631" spans="1:42">
      <c r="A2631" s="221"/>
      <c r="B2631" s="221"/>
      <c r="C2631" s="221"/>
      <c r="D2631" s="221"/>
      <c r="E2631" s="221"/>
      <c r="F2631" s="221"/>
      <c r="G2631" s="221"/>
      <c r="H2631" s="221"/>
      <c r="I2631" s="221"/>
      <c r="J2631" s="221"/>
      <c r="K2631" s="221"/>
      <c r="L2631" s="221"/>
      <c r="M2631" s="221"/>
      <c r="N2631" s="243"/>
      <c r="O2631" s="221"/>
      <c r="P2631" s="221"/>
      <c r="Q2631" s="221"/>
      <c r="R2631" s="221"/>
      <c r="S2631" s="221"/>
      <c r="T2631" s="221"/>
      <c r="U2631" s="221"/>
      <c r="V2631" s="221"/>
      <c r="W2631" s="221"/>
      <c r="X2631" s="221"/>
      <c r="Y2631" s="221"/>
      <c r="Z2631" s="221"/>
      <c r="AA2631" s="221"/>
      <c r="AB2631" s="237"/>
      <c r="AC2631" s="221"/>
      <c r="AD2631" s="221"/>
      <c r="AE2631" s="221"/>
      <c r="AF2631" s="221"/>
      <c r="AG2631" s="221"/>
      <c r="AH2631" s="221"/>
      <c r="AI2631" s="221"/>
      <c r="AN2631" s="221"/>
      <c r="AP2631" s="218"/>
    </row>
    <row r="2632" spans="1:42">
      <c r="A2632" s="221"/>
      <c r="B2632" s="221"/>
      <c r="C2632" s="221"/>
      <c r="D2632" s="221"/>
      <c r="E2632" s="221"/>
      <c r="F2632" s="221"/>
      <c r="G2632" s="221"/>
      <c r="H2632" s="221"/>
      <c r="I2632" s="221"/>
      <c r="J2632" s="221"/>
      <c r="K2632" s="221"/>
      <c r="L2632" s="221"/>
      <c r="M2632" s="221"/>
      <c r="N2632" s="243"/>
      <c r="O2632" s="221"/>
      <c r="P2632" s="221"/>
      <c r="Q2632" s="221"/>
      <c r="R2632" s="221"/>
      <c r="S2632" s="221"/>
      <c r="T2632" s="221"/>
      <c r="U2632" s="221"/>
      <c r="V2632" s="221"/>
      <c r="W2632" s="221"/>
      <c r="X2632" s="221"/>
      <c r="Y2632" s="221"/>
      <c r="Z2632" s="221"/>
      <c r="AA2632" s="221"/>
      <c r="AB2632" s="237"/>
      <c r="AC2632" s="221"/>
      <c r="AD2632" s="221"/>
      <c r="AE2632" s="221"/>
      <c r="AF2632" s="221"/>
      <c r="AG2632" s="221"/>
      <c r="AH2632" s="221"/>
      <c r="AI2632" s="221"/>
      <c r="AN2632" s="221"/>
      <c r="AP2632" s="218"/>
    </row>
    <row r="2633" spans="1:42">
      <c r="A2633" s="221"/>
      <c r="B2633" s="221"/>
      <c r="C2633" s="221"/>
      <c r="D2633" s="221"/>
      <c r="E2633" s="221"/>
      <c r="F2633" s="221"/>
      <c r="G2633" s="221"/>
      <c r="H2633" s="221"/>
      <c r="I2633" s="221"/>
      <c r="J2633" s="221"/>
      <c r="K2633" s="221"/>
      <c r="L2633" s="221"/>
      <c r="M2633" s="221"/>
      <c r="N2633" s="243"/>
      <c r="O2633" s="221"/>
      <c r="P2633" s="221"/>
      <c r="Q2633" s="221"/>
      <c r="R2633" s="221"/>
      <c r="S2633" s="221"/>
      <c r="T2633" s="221"/>
      <c r="U2633" s="221"/>
      <c r="V2633" s="221"/>
      <c r="W2633" s="221"/>
      <c r="X2633" s="221"/>
      <c r="Y2633" s="221"/>
      <c r="Z2633" s="221"/>
      <c r="AA2633" s="221"/>
      <c r="AB2633" s="237"/>
      <c r="AC2633" s="221"/>
      <c r="AD2633" s="221"/>
      <c r="AE2633" s="221"/>
      <c r="AF2633" s="221"/>
      <c r="AG2633" s="221"/>
      <c r="AH2633" s="221"/>
      <c r="AI2633" s="221"/>
      <c r="AN2633" s="221"/>
      <c r="AP2633" s="218"/>
    </row>
    <row r="2634" spans="1:42">
      <c r="A2634" s="221"/>
      <c r="B2634" s="221"/>
      <c r="C2634" s="221"/>
      <c r="D2634" s="221"/>
      <c r="E2634" s="221"/>
      <c r="F2634" s="221"/>
      <c r="G2634" s="221"/>
      <c r="H2634" s="221"/>
      <c r="I2634" s="221"/>
      <c r="J2634" s="221"/>
      <c r="K2634" s="221"/>
      <c r="L2634" s="221"/>
      <c r="M2634" s="221"/>
      <c r="N2634" s="243"/>
      <c r="O2634" s="221"/>
      <c r="P2634" s="221"/>
      <c r="Q2634" s="221"/>
      <c r="R2634" s="221"/>
      <c r="S2634" s="221"/>
      <c r="T2634" s="221"/>
      <c r="U2634" s="221"/>
      <c r="V2634" s="221"/>
      <c r="W2634" s="221"/>
      <c r="X2634" s="221"/>
      <c r="Y2634" s="221"/>
      <c r="Z2634" s="221"/>
      <c r="AA2634" s="221"/>
      <c r="AB2634" s="237"/>
      <c r="AC2634" s="221"/>
      <c r="AD2634" s="221"/>
      <c r="AE2634" s="221"/>
      <c r="AF2634" s="221"/>
      <c r="AG2634" s="221"/>
      <c r="AH2634" s="221"/>
      <c r="AI2634" s="221"/>
      <c r="AN2634" s="221"/>
      <c r="AP2634" s="218"/>
    </row>
    <row r="2635" spans="1:42">
      <c r="A2635" s="221"/>
      <c r="B2635" s="221"/>
      <c r="C2635" s="221"/>
      <c r="D2635" s="221"/>
      <c r="E2635" s="221"/>
      <c r="F2635" s="221"/>
      <c r="G2635" s="221"/>
      <c r="H2635" s="221"/>
      <c r="I2635" s="221"/>
      <c r="J2635" s="221"/>
      <c r="K2635" s="221"/>
      <c r="L2635" s="221"/>
      <c r="M2635" s="221"/>
      <c r="N2635" s="243"/>
      <c r="O2635" s="221"/>
      <c r="P2635" s="221"/>
      <c r="Q2635" s="221"/>
      <c r="R2635" s="221"/>
      <c r="S2635" s="221"/>
      <c r="T2635" s="221"/>
      <c r="U2635" s="221"/>
      <c r="V2635" s="221"/>
      <c r="W2635" s="221"/>
      <c r="X2635" s="221"/>
      <c r="Y2635" s="221"/>
      <c r="Z2635" s="221"/>
      <c r="AA2635" s="221"/>
      <c r="AB2635" s="237"/>
      <c r="AC2635" s="221"/>
      <c r="AD2635" s="221"/>
      <c r="AE2635" s="221"/>
      <c r="AF2635" s="221"/>
      <c r="AG2635" s="221"/>
      <c r="AH2635" s="221"/>
      <c r="AI2635" s="221"/>
      <c r="AN2635" s="221"/>
      <c r="AP2635" s="218"/>
    </row>
    <row r="2636" spans="1:42">
      <c r="A2636" s="221"/>
      <c r="B2636" s="221"/>
      <c r="C2636" s="221"/>
      <c r="D2636" s="221"/>
      <c r="E2636" s="221"/>
      <c r="F2636" s="221"/>
      <c r="G2636" s="221"/>
      <c r="H2636" s="221"/>
      <c r="I2636" s="221"/>
      <c r="J2636" s="221"/>
      <c r="K2636" s="221"/>
      <c r="L2636" s="221"/>
      <c r="M2636" s="221"/>
      <c r="N2636" s="243"/>
      <c r="O2636" s="221"/>
      <c r="P2636" s="221"/>
      <c r="Q2636" s="221"/>
      <c r="R2636" s="221"/>
      <c r="S2636" s="221"/>
      <c r="T2636" s="221"/>
      <c r="U2636" s="221"/>
      <c r="V2636" s="221"/>
      <c r="W2636" s="221"/>
      <c r="X2636" s="221"/>
      <c r="Y2636" s="221"/>
      <c r="Z2636" s="221"/>
      <c r="AA2636" s="221"/>
      <c r="AB2636" s="237"/>
      <c r="AC2636" s="221"/>
      <c r="AD2636" s="221"/>
      <c r="AE2636" s="221"/>
      <c r="AF2636" s="221"/>
      <c r="AG2636" s="221"/>
      <c r="AH2636" s="221"/>
      <c r="AI2636" s="221"/>
      <c r="AN2636" s="221"/>
      <c r="AP2636" s="218"/>
    </row>
    <row r="2637" spans="1:42">
      <c r="A2637" s="221"/>
      <c r="B2637" s="221"/>
      <c r="C2637" s="221"/>
      <c r="D2637" s="221"/>
      <c r="E2637" s="221"/>
      <c r="F2637" s="221"/>
      <c r="G2637" s="221"/>
      <c r="H2637" s="221"/>
      <c r="I2637" s="221"/>
      <c r="J2637" s="221"/>
      <c r="K2637" s="221"/>
      <c r="L2637" s="221"/>
      <c r="M2637" s="221"/>
      <c r="N2637" s="243"/>
      <c r="O2637" s="221"/>
      <c r="P2637" s="221"/>
      <c r="Q2637" s="221"/>
      <c r="R2637" s="221"/>
      <c r="S2637" s="221"/>
      <c r="T2637" s="221"/>
      <c r="U2637" s="221"/>
      <c r="V2637" s="221"/>
      <c r="W2637" s="221"/>
      <c r="X2637" s="221"/>
      <c r="Y2637" s="221"/>
      <c r="Z2637" s="221"/>
      <c r="AA2637" s="221"/>
      <c r="AB2637" s="237"/>
      <c r="AC2637" s="221"/>
      <c r="AD2637" s="221"/>
      <c r="AE2637" s="221"/>
      <c r="AF2637" s="221"/>
      <c r="AG2637" s="221"/>
      <c r="AH2637" s="221"/>
      <c r="AI2637" s="221"/>
      <c r="AN2637" s="221"/>
      <c r="AP2637" s="218"/>
    </row>
    <row r="2638" spans="1:42">
      <c r="A2638" s="221"/>
      <c r="B2638" s="221"/>
      <c r="C2638" s="221"/>
      <c r="D2638" s="221"/>
      <c r="E2638" s="221"/>
      <c r="F2638" s="221"/>
      <c r="G2638" s="221"/>
      <c r="H2638" s="221"/>
      <c r="I2638" s="221"/>
      <c r="J2638" s="221"/>
      <c r="K2638" s="221"/>
      <c r="L2638" s="221"/>
      <c r="M2638" s="221"/>
      <c r="N2638" s="243"/>
      <c r="O2638" s="221"/>
      <c r="P2638" s="221"/>
      <c r="Q2638" s="221"/>
      <c r="R2638" s="221"/>
      <c r="S2638" s="221"/>
      <c r="T2638" s="221"/>
      <c r="U2638" s="221"/>
      <c r="V2638" s="221"/>
      <c r="W2638" s="221"/>
      <c r="X2638" s="221"/>
      <c r="Y2638" s="221"/>
      <c r="Z2638" s="221"/>
      <c r="AA2638" s="221"/>
      <c r="AB2638" s="237"/>
      <c r="AC2638" s="221"/>
      <c r="AD2638" s="221"/>
      <c r="AE2638" s="221"/>
      <c r="AF2638" s="221"/>
      <c r="AG2638" s="221"/>
      <c r="AH2638" s="221"/>
      <c r="AI2638" s="221"/>
      <c r="AN2638" s="221"/>
      <c r="AP2638" s="218"/>
    </row>
    <row r="2639" spans="1:42">
      <c r="A2639" s="221"/>
      <c r="B2639" s="221"/>
      <c r="C2639" s="221"/>
      <c r="D2639" s="221"/>
      <c r="E2639" s="221"/>
      <c r="F2639" s="221"/>
      <c r="G2639" s="221"/>
      <c r="H2639" s="221"/>
      <c r="I2639" s="221"/>
      <c r="J2639" s="221"/>
      <c r="K2639" s="221"/>
      <c r="L2639" s="221"/>
      <c r="M2639" s="221"/>
      <c r="N2639" s="243"/>
      <c r="O2639" s="221"/>
      <c r="P2639" s="221"/>
      <c r="Q2639" s="221"/>
      <c r="R2639" s="221"/>
      <c r="S2639" s="221"/>
      <c r="T2639" s="221"/>
      <c r="U2639" s="221"/>
      <c r="V2639" s="221"/>
      <c r="W2639" s="221"/>
      <c r="X2639" s="221"/>
      <c r="Y2639" s="221"/>
      <c r="Z2639" s="221"/>
      <c r="AA2639" s="221"/>
      <c r="AB2639" s="237"/>
      <c r="AC2639" s="221"/>
      <c r="AD2639" s="221"/>
      <c r="AE2639" s="221"/>
      <c r="AF2639" s="221"/>
      <c r="AG2639" s="221"/>
      <c r="AH2639" s="221"/>
      <c r="AI2639" s="221"/>
      <c r="AN2639" s="221"/>
      <c r="AP2639" s="218"/>
    </row>
    <row r="2640" spans="1:42">
      <c r="A2640" s="221"/>
      <c r="B2640" s="221"/>
      <c r="C2640" s="221"/>
      <c r="D2640" s="221"/>
      <c r="E2640" s="221"/>
      <c r="F2640" s="221"/>
      <c r="G2640" s="221"/>
      <c r="H2640" s="221"/>
      <c r="I2640" s="221"/>
      <c r="J2640" s="221"/>
      <c r="K2640" s="221"/>
      <c r="L2640" s="221"/>
      <c r="M2640" s="221"/>
      <c r="N2640" s="243"/>
      <c r="O2640" s="221"/>
      <c r="P2640" s="221"/>
      <c r="Q2640" s="221"/>
      <c r="R2640" s="221"/>
      <c r="S2640" s="221"/>
      <c r="T2640" s="221"/>
      <c r="U2640" s="221"/>
      <c r="V2640" s="221"/>
      <c r="W2640" s="221"/>
      <c r="X2640" s="221"/>
      <c r="Y2640" s="221"/>
      <c r="Z2640" s="221"/>
      <c r="AA2640" s="221"/>
      <c r="AB2640" s="237"/>
      <c r="AC2640" s="221"/>
      <c r="AD2640" s="221"/>
      <c r="AE2640" s="221"/>
      <c r="AF2640" s="221"/>
      <c r="AG2640" s="221"/>
      <c r="AH2640" s="221"/>
      <c r="AI2640" s="221"/>
      <c r="AN2640" s="221"/>
      <c r="AP2640" s="218"/>
    </row>
    <row r="2641" spans="1:42">
      <c r="A2641" s="221"/>
      <c r="B2641" s="221"/>
      <c r="C2641" s="221"/>
      <c r="D2641" s="221"/>
      <c r="E2641" s="221"/>
      <c r="F2641" s="221"/>
      <c r="G2641" s="221"/>
      <c r="H2641" s="221"/>
      <c r="I2641" s="221"/>
      <c r="J2641" s="221"/>
      <c r="K2641" s="221"/>
      <c r="L2641" s="221"/>
      <c r="M2641" s="221"/>
      <c r="N2641" s="243"/>
      <c r="O2641" s="221"/>
      <c r="P2641" s="221"/>
      <c r="Q2641" s="221"/>
      <c r="R2641" s="221"/>
      <c r="S2641" s="221"/>
      <c r="T2641" s="221"/>
      <c r="U2641" s="221"/>
      <c r="V2641" s="221"/>
      <c r="W2641" s="221"/>
      <c r="X2641" s="221"/>
      <c r="Y2641" s="221"/>
      <c r="Z2641" s="221"/>
      <c r="AA2641" s="221"/>
      <c r="AB2641" s="237"/>
      <c r="AC2641" s="221"/>
      <c r="AD2641" s="221"/>
      <c r="AE2641" s="221"/>
      <c r="AF2641" s="221"/>
      <c r="AG2641" s="221"/>
      <c r="AH2641" s="221"/>
      <c r="AI2641" s="221"/>
      <c r="AN2641" s="221"/>
      <c r="AP2641" s="218"/>
    </row>
    <row r="2642" spans="1:42">
      <c r="A2642" s="221"/>
      <c r="B2642" s="221"/>
      <c r="C2642" s="221"/>
      <c r="D2642" s="221"/>
      <c r="E2642" s="221"/>
      <c r="F2642" s="221"/>
      <c r="G2642" s="221"/>
      <c r="H2642" s="221"/>
      <c r="I2642" s="221"/>
      <c r="J2642" s="221"/>
      <c r="K2642" s="221"/>
      <c r="L2642" s="221"/>
      <c r="M2642" s="221"/>
      <c r="N2642" s="243"/>
      <c r="O2642" s="221"/>
      <c r="P2642" s="221"/>
      <c r="Q2642" s="221"/>
      <c r="R2642" s="221"/>
      <c r="S2642" s="221"/>
      <c r="T2642" s="221"/>
      <c r="U2642" s="221"/>
      <c r="V2642" s="221"/>
      <c r="W2642" s="221"/>
      <c r="X2642" s="221"/>
      <c r="Y2642" s="221"/>
      <c r="Z2642" s="221"/>
      <c r="AA2642" s="221"/>
      <c r="AB2642" s="237"/>
      <c r="AC2642" s="221"/>
      <c r="AD2642" s="221"/>
      <c r="AE2642" s="221"/>
      <c r="AF2642" s="221"/>
      <c r="AG2642" s="221"/>
      <c r="AH2642" s="221"/>
      <c r="AI2642" s="221"/>
      <c r="AN2642" s="221"/>
      <c r="AP2642" s="218"/>
    </row>
    <row r="2643" spans="1:42">
      <c r="A2643" s="221"/>
      <c r="B2643" s="221"/>
      <c r="C2643" s="221"/>
      <c r="D2643" s="221"/>
      <c r="E2643" s="221"/>
      <c r="F2643" s="221"/>
      <c r="G2643" s="221"/>
      <c r="H2643" s="221"/>
      <c r="I2643" s="221"/>
      <c r="J2643" s="221"/>
      <c r="K2643" s="221"/>
      <c r="L2643" s="221"/>
      <c r="M2643" s="221"/>
      <c r="N2643" s="243"/>
      <c r="O2643" s="221"/>
      <c r="P2643" s="221"/>
      <c r="Q2643" s="221"/>
      <c r="R2643" s="221"/>
      <c r="S2643" s="221"/>
      <c r="T2643" s="221"/>
      <c r="U2643" s="221"/>
      <c r="V2643" s="221"/>
      <c r="W2643" s="221"/>
      <c r="X2643" s="221"/>
      <c r="Y2643" s="221"/>
      <c r="Z2643" s="221"/>
      <c r="AA2643" s="221"/>
      <c r="AB2643" s="237"/>
      <c r="AC2643" s="221"/>
      <c r="AD2643" s="221"/>
      <c r="AE2643" s="221"/>
      <c r="AF2643" s="221"/>
      <c r="AG2643" s="221"/>
      <c r="AH2643" s="221"/>
      <c r="AI2643" s="221"/>
      <c r="AN2643" s="221"/>
      <c r="AP2643" s="218"/>
    </row>
    <row r="2644" spans="1:42">
      <c r="A2644" s="221"/>
      <c r="B2644" s="221"/>
      <c r="C2644" s="221"/>
      <c r="D2644" s="221"/>
      <c r="E2644" s="221"/>
      <c r="F2644" s="221"/>
      <c r="G2644" s="221"/>
      <c r="H2644" s="221"/>
      <c r="I2644" s="221"/>
      <c r="J2644" s="221"/>
      <c r="K2644" s="221"/>
      <c r="L2644" s="221"/>
      <c r="M2644" s="221"/>
      <c r="N2644" s="243"/>
      <c r="O2644" s="221"/>
      <c r="P2644" s="221"/>
      <c r="Q2644" s="221"/>
      <c r="R2644" s="221"/>
      <c r="S2644" s="221"/>
      <c r="T2644" s="221"/>
      <c r="U2644" s="221"/>
      <c r="V2644" s="221"/>
      <c r="W2644" s="221"/>
      <c r="X2644" s="221"/>
      <c r="Y2644" s="221"/>
      <c r="Z2644" s="221"/>
      <c r="AA2644" s="221"/>
      <c r="AB2644" s="237"/>
      <c r="AC2644" s="221"/>
      <c r="AD2644" s="221"/>
      <c r="AE2644" s="221"/>
      <c r="AF2644" s="221"/>
      <c r="AG2644" s="221"/>
      <c r="AH2644" s="221"/>
      <c r="AI2644" s="221"/>
      <c r="AN2644" s="221"/>
      <c r="AP2644" s="218"/>
    </row>
    <row r="2645" spans="1:42">
      <c r="A2645" s="221"/>
      <c r="B2645" s="221"/>
      <c r="C2645" s="221"/>
      <c r="D2645" s="221"/>
      <c r="E2645" s="221"/>
      <c r="F2645" s="221"/>
      <c r="G2645" s="221"/>
      <c r="H2645" s="221"/>
      <c r="I2645" s="221"/>
      <c r="J2645" s="221"/>
      <c r="K2645" s="221"/>
      <c r="L2645" s="221"/>
      <c r="M2645" s="221"/>
      <c r="N2645" s="243"/>
      <c r="O2645" s="221"/>
      <c r="P2645" s="221"/>
      <c r="Q2645" s="221"/>
      <c r="R2645" s="221"/>
      <c r="S2645" s="221"/>
      <c r="T2645" s="221"/>
      <c r="U2645" s="221"/>
      <c r="V2645" s="221"/>
      <c r="W2645" s="221"/>
      <c r="X2645" s="221"/>
      <c r="Y2645" s="221"/>
      <c r="Z2645" s="221"/>
      <c r="AA2645" s="221"/>
      <c r="AB2645" s="237"/>
      <c r="AC2645" s="221"/>
      <c r="AD2645" s="221"/>
      <c r="AE2645" s="221"/>
      <c r="AF2645" s="221"/>
      <c r="AG2645" s="221"/>
      <c r="AH2645" s="221"/>
      <c r="AI2645" s="221"/>
      <c r="AN2645" s="221"/>
      <c r="AP2645" s="218"/>
    </row>
    <row r="2646" spans="1:42">
      <c r="A2646" s="221"/>
      <c r="B2646" s="221"/>
      <c r="C2646" s="221"/>
      <c r="D2646" s="221"/>
      <c r="E2646" s="221"/>
      <c r="F2646" s="221"/>
      <c r="G2646" s="221"/>
      <c r="H2646" s="221"/>
      <c r="I2646" s="221"/>
      <c r="J2646" s="221"/>
      <c r="K2646" s="221"/>
      <c r="L2646" s="221"/>
      <c r="M2646" s="221"/>
      <c r="N2646" s="243"/>
      <c r="O2646" s="221"/>
      <c r="P2646" s="221"/>
      <c r="Q2646" s="221"/>
      <c r="R2646" s="221"/>
      <c r="S2646" s="221"/>
      <c r="T2646" s="221"/>
      <c r="U2646" s="221"/>
      <c r="V2646" s="221"/>
      <c r="W2646" s="221"/>
      <c r="X2646" s="221"/>
      <c r="Y2646" s="221"/>
      <c r="Z2646" s="221"/>
      <c r="AA2646" s="221"/>
      <c r="AB2646" s="237"/>
      <c r="AC2646" s="221"/>
      <c r="AD2646" s="221"/>
      <c r="AE2646" s="221"/>
      <c r="AF2646" s="221"/>
      <c r="AG2646" s="221"/>
      <c r="AH2646" s="221"/>
      <c r="AI2646" s="221"/>
      <c r="AN2646" s="221"/>
      <c r="AP2646" s="218"/>
    </row>
    <row r="2647" spans="1:42">
      <c r="A2647" s="221"/>
      <c r="B2647" s="221"/>
      <c r="C2647" s="221"/>
      <c r="D2647" s="221"/>
      <c r="E2647" s="221"/>
      <c r="F2647" s="221"/>
      <c r="G2647" s="221"/>
      <c r="H2647" s="221"/>
      <c r="I2647" s="221"/>
      <c r="J2647" s="221"/>
      <c r="K2647" s="221"/>
      <c r="L2647" s="221"/>
      <c r="M2647" s="221"/>
      <c r="N2647" s="243"/>
      <c r="O2647" s="221"/>
      <c r="P2647" s="221"/>
      <c r="Q2647" s="221"/>
      <c r="R2647" s="221"/>
      <c r="S2647" s="221"/>
      <c r="T2647" s="221"/>
      <c r="U2647" s="221"/>
      <c r="V2647" s="221"/>
      <c r="W2647" s="221"/>
      <c r="X2647" s="221"/>
      <c r="Y2647" s="221"/>
      <c r="Z2647" s="221"/>
      <c r="AA2647" s="221"/>
      <c r="AB2647" s="237"/>
      <c r="AC2647" s="221"/>
      <c r="AD2647" s="221"/>
      <c r="AE2647" s="221"/>
      <c r="AF2647" s="221"/>
      <c r="AG2647" s="221"/>
      <c r="AH2647" s="221"/>
      <c r="AI2647" s="221"/>
      <c r="AN2647" s="221"/>
      <c r="AP2647" s="218"/>
    </row>
    <row r="2648" spans="1:42">
      <c r="A2648" s="221"/>
      <c r="B2648" s="221"/>
      <c r="C2648" s="221"/>
      <c r="D2648" s="221"/>
      <c r="E2648" s="221"/>
      <c r="F2648" s="221"/>
      <c r="G2648" s="221"/>
      <c r="H2648" s="221"/>
      <c r="I2648" s="221"/>
      <c r="J2648" s="221"/>
      <c r="K2648" s="221"/>
      <c r="L2648" s="221"/>
      <c r="M2648" s="221"/>
      <c r="N2648" s="243"/>
      <c r="O2648" s="221"/>
      <c r="P2648" s="221"/>
      <c r="Q2648" s="221"/>
      <c r="R2648" s="221"/>
      <c r="S2648" s="221"/>
      <c r="T2648" s="221"/>
      <c r="U2648" s="221"/>
      <c r="V2648" s="221"/>
      <c r="W2648" s="221"/>
      <c r="X2648" s="221"/>
      <c r="Y2648" s="221"/>
      <c r="Z2648" s="221"/>
      <c r="AA2648" s="221"/>
      <c r="AB2648" s="237"/>
      <c r="AC2648" s="221"/>
      <c r="AD2648" s="221"/>
      <c r="AE2648" s="221"/>
      <c r="AF2648" s="221"/>
      <c r="AG2648" s="221"/>
      <c r="AH2648" s="221"/>
      <c r="AI2648" s="221"/>
      <c r="AN2648" s="221"/>
      <c r="AP2648" s="218"/>
    </row>
    <row r="2649" spans="1:42">
      <c r="A2649" s="221"/>
      <c r="B2649" s="221"/>
      <c r="C2649" s="221"/>
      <c r="D2649" s="221"/>
      <c r="E2649" s="221"/>
      <c r="F2649" s="221"/>
      <c r="G2649" s="221"/>
      <c r="H2649" s="221"/>
      <c r="I2649" s="221"/>
      <c r="J2649" s="221"/>
      <c r="K2649" s="221"/>
      <c r="L2649" s="221"/>
      <c r="M2649" s="221"/>
      <c r="N2649" s="243"/>
      <c r="O2649" s="221"/>
      <c r="P2649" s="221"/>
      <c r="Q2649" s="221"/>
      <c r="R2649" s="221"/>
      <c r="S2649" s="221"/>
      <c r="T2649" s="221"/>
      <c r="U2649" s="221"/>
      <c r="V2649" s="221"/>
      <c r="W2649" s="221"/>
      <c r="X2649" s="221"/>
      <c r="Y2649" s="221"/>
      <c r="Z2649" s="221"/>
      <c r="AA2649" s="221"/>
      <c r="AB2649" s="237"/>
      <c r="AC2649" s="221"/>
      <c r="AD2649" s="221"/>
      <c r="AE2649" s="221"/>
      <c r="AF2649" s="221"/>
      <c r="AG2649" s="221"/>
      <c r="AH2649" s="221"/>
      <c r="AI2649" s="221"/>
      <c r="AN2649" s="221"/>
      <c r="AP2649" s="218"/>
    </row>
    <row r="2650" spans="1:42">
      <c r="A2650" s="221"/>
      <c r="B2650" s="221"/>
      <c r="C2650" s="221"/>
      <c r="D2650" s="221"/>
      <c r="E2650" s="221"/>
      <c r="F2650" s="221"/>
      <c r="G2650" s="221"/>
      <c r="H2650" s="221"/>
      <c r="I2650" s="221"/>
      <c r="J2650" s="221"/>
      <c r="K2650" s="221"/>
      <c r="L2650" s="221"/>
      <c r="M2650" s="221"/>
      <c r="N2650" s="243"/>
      <c r="O2650" s="221"/>
      <c r="P2650" s="221"/>
      <c r="Q2650" s="221"/>
      <c r="R2650" s="221"/>
      <c r="S2650" s="221"/>
      <c r="T2650" s="221"/>
      <c r="U2650" s="221"/>
      <c r="V2650" s="221"/>
      <c r="W2650" s="221"/>
      <c r="X2650" s="221"/>
      <c r="Y2650" s="221"/>
      <c r="Z2650" s="221"/>
      <c r="AA2650" s="221"/>
      <c r="AB2650" s="237"/>
      <c r="AC2650" s="221"/>
      <c r="AD2650" s="221"/>
      <c r="AE2650" s="221"/>
      <c r="AF2650" s="221"/>
      <c r="AG2650" s="221"/>
      <c r="AH2650" s="221"/>
      <c r="AI2650" s="221"/>
      <c r="AN2650" s="221"/>
      <c r="AP2650" s="218"/>
    </row>
    <row r="2651" spans="1:42">
      <c r="A2651" s="221"/>
      <c r="B2651" s="221"/>
      <c r="C2651" s="221"/>
      <c r="D2651" s="221"/>
      <c r="E2651" s="221"/>
      <c r="F2651" s="221"/>
      <c r="G2651" s="221"/>
      <c r="H2651" s="221"/>
      <c r="I2651" s="221"/>
      <c r="J2651" s="221"/>
      <c r="K2651" s="221"/>
      <c r="L2651" s="221"/>
      <c r="M2651" s="221"/>
      <c r="N2651" s="243"/>
      <c r="O2651" s="221"/>
      <c r="P2651" s="221"/>
      <c r="Q2651" s="221"/>
      <c r="R2651" s="221"/>
      <c r="S2651" s="221"/>
      <c r="T2651" s="221"/>
      <c r="U2651" s="221"/>
      <c r="V2651" s="221"/>
      <c r="W2651" s="221"/>
      <c r="X2651" s="221"/>
      <c r="Y2651" s="221"/>
      <c r="Z2651" s="221"/>
      <c r="AA2651" s="221"/>
      <c r="AB2651" s="237"/>
      <c r="AC2651" s="221"/>
      <c r="AD2651" s="221"/>
      <c r="AE2651" s="221"/>
      <c r="AF2651" s="221"/>
      <c r="AG2651" s="221"/>
      <c r="AH2651" s="221"/>
      <c r="AI2651" s="221"/>
      <c r="AN2651" s="221"/>
      <c r="AP2651" s="218"/>
    </row>
    <row r="2652" spans="1:42">
      <c r="A2652" s="221"/>
      <c r="B2652" s="221"/>
      <c r="C2652" s="221"/>
      <c r="D2652" s="221"/>
      <c r="E2652" s="221"/>
      <c r="F2652" s="221"/>
      <c r="G2652" s="221"/>
      <c r="H2652" s="221"/>
      <c r="I2652" s="221"/>
      <c r="J2652" s="221"/>
      <c r="K2652" s="221"/>
      <c r="L2652" s="221"/>
      <c r="M2652" s="221"/>
      <c r="N2652" s="243"/>
      <c r="O2652" s="221"/>
      <c r="P2652" s="221"/>
      <c r="Q2652" s="221"/>
      <c r="R2652" s="221"/>
      <c r="S2652" s="221"/>
      <c r="T2652" s="221"/>
      <c r="U2652" s="221"/>
      <c r="V2652" s="221"/>
      <c r="W2652" s="221"/>
      <c r="X2652" s="221"/>
      <c r="Y2652" s="221"/>
      <c r="Z2652" s="221"/>
      <c r="AA2652" s="221"/>
      <c r="AB2652" s="237"/>
      <c r="AC2652" s="221"/>
      <c r="AD2652" s="221"/>
      <c r="AE2652" s="221"/>
      <c r="AF2652" s="221"/>
      <c r="AG2652" s="221"/>
      <c r="AH2652" s="221"/>
      <c r="AI2652" s="221"/>
      <c r="AN2652" s="221"/>
      <c r="AP2652" s="218"/>
    </row>
    <row r="2653" spans="1:42">
      <c r="A2653" s="221"/>
      <c r="B2653" s="221"/>
      <c r="C2653" s="221"/>
      <c r="D2653" s="221"/>
      <c r="E2653" s="221"/>
      <c r="F2653" s="221"/>
      <c r="G2653" s="221"/>
      <c r="H2653" s="221"/>
      <c r="I2653" s="221"/>
      <c r="J2653" s="221"/>
      <c r="K2653" s="221"/>
      <c r="L2653" s="221"/>
      <c r="M2653" s="221"/>
      <c r="N2653" s="243"/>
      <c r="O2653" s="221"/>
      <c r="P2653" s="221"/>
      <c r="Q2653" s="221"/>
      <c r="R2653" s="221"/>
      <c r="S2653" s="221"/>
      <c r="T2653" s="221"/>
      <c r="U2653" s="221"/>
      <c r="V2653" s="221"/>
      <c r="W2653" s="221"/>
      <c r="X2653" s="221"/>
      <c r="Y2653" s="221"/>
      <c r="Z2653" s="221"/>
      <c r="AA2653" s="221"/>
      <c r="AB2653" s="237"/>
      <c r="AC2653" s="221"/>
      <c r="AD2653" s="221"/>
      <c r="AE2653" s="221"/>
      <c r="AF2653" s="221"/>
      <c r="AG2653" s="221"/>
      <c r="AH2653" s="221"/>
      <c r="AI2653" s="221"/>
      <c r="AN2653" s="221"/>
      <c r="AP2653" s="218"/>
    </row>
    <row r="2654" spans="1:42">
      <c r="A2654" s="221"/>
      <c r="B2654" s="221"/>
      <c r="C2654" s="221"/>
      <c r="D2654" s="221"/>
      <c r="E2654" s="221"/>
      <c r="F2654" s="221"/>
      <c r="G2654" s="221"/>
      <c r="H2654" s="221"/>
      <c r="I2654" s="221"/>
      <c r="J2654" s="221"/>
      <c r="K2654" s="221"/>
      <c r="L2654" s="221"/>
      <c r="M2654" s="221"/>
      <c r="N2654" s="243"/>
      <c r="O2654" s="221"/>
      <c r="P2654" s="221"/>
      <c r="Q2654" s="221"/>
      <c r="R2654" s="221"/>
      <c r="S2654" s="221"/>
      <c r="T2654" s="221"/>
      <c r="U2654" s="221"/>
      <c r="V2654" s="221"/>
      <c r="W2654" s="221"/>
      <c r="X2654" s="221"/>
      <c r="Y2654" s="221"/>
      <c r="Z2654" s="221"/>
      <c r="AA2654" s="221"/>
      <c r="AB2654" s="237"/>
      <c r="AC2654" s="221"/>
      <c r="AD2654" s="221"/>
      <c r="AE2654" s="221"/>
      <c r="AF2654" s="221"/>
      <c r="AG2654" s="221"/>
      <c r="AH2654" s="221"/>
      <c r="AI2654" s="221"/>
      <c r="AN2654" s="221"/>
      <c r="AP2654" s="218"/>
    </row>
    <row r="2655" spans="1:42">
      <c r="A2655" s="221"/>
      <c r="B2655" s="221"/>
      <c r="C2655" s="221"/>
      <c r="D2655" s="221"/>
      <c r="E2655" s="221"/>
      <c r="F2655" s="221"/>
      <c r="G2655" s="221"/>
      <c r="H2655" s="221"/>
      <c r="I2655" s="221"/>
      <c r="J2655" s="221"/>
      <c r="K2655" s="221"/>
      <c r="L2655" s="221"/>
      <c r="M2655" s="221"/>
      <c r="N2655" s="243"/>
      <c r="O2655" s="221"/>
      <c r="P2655" s="221"/>
      <c r="Q2655" s="221"/>
      <c r="R2655" s="221"/>
      <c r="S2655" s="221"/>
      <c r="T2655" s="221"/>
      <c r="U2655" s="221"/>
      <c r="V2655" s="221"/>
      <c r="W2655" s="221"/>
      <c r="X2655" s="221"/>
      <c r="Y2655" s="221"/>
      <c r="Z2655" s="221"/>
      <c r="AA2655" s="221"/>
      <c r="AB2655" s="237"/>
      <c r="AC2655" s="221"/>
      <c r="AD2655" s="221"/>
      <c r="AE2655" s="221"/>
      <c r="AF2655" s="221"/>
      <c r="AG2655" s="221"/>
      <c r="AH2655" s="221"/>
      <c r="AI2655" s="221"/>
      <c r="AN2655" s="221"/>
      <c r="AP2655" s="218"/>
    </row>
    <row r="2656" spans="1:42">
      <c r="A2656" s="221"/>
      <c r="B2656" s="221"/>
      <c r="C2656" s="221"/>
      <c r="D2656" s="221"/>
      <c r="E2656" s="221"/>
      <c r="F2656" s="221"/>
      <c r="G2656" s="221"/>
      <c r="H2656" s="221"/>
      <c r="I2656" s="221"/>
      <c r="J2656" s="221"/>
      <c r="K2656" s="221"/>
      <c r="L2656" s="221"/>
      <c r="M2656" s="221"/>
      <c r="N2656" s="243"/>
      <c r="O2656" s="221"/>
      <c r="P2656" s="221"/>
      <c r="Q2656" s="221"/>
      <c r="R2656" s="221"/>
      <c r="S2656" s="221"/>
      <c r="T2656" s="221"/>
      <c r="U2656" s="221"/>
      <c r="V2656" s="221"/>
      <c r="W2656" s="221"/>
      <c r="X2656" s="221"/>
      <c r="Y2656" s="221"/>
      <c r="Z2656" s="221"/>
      <c r="AA2656" s="221"/>
      <c r="AB2656" s="237"/>
      <c r="AC2656" s="221"/>
      <c r="AD2656" s="221"/>
      <c r="AE2656" s="221"/>
      <c r="AF2656" s="221"/>
      <c r="AG2656" s="221"/>
      <c r="AH2656" s="221"/>
      <c r="AI2656" s="221"/>
      <c r="AN2656" s="221"/>
      <c r="AP2656" s="218"/>
    </row>
    <row r="2657" spans="1:42">
      <c r="A2657" s="221"/>
      <c r="B2657" s="221"/>
      <c r="C2657" s="221"/>
      <c r="D2657" s="221"/>
      <c r="E2657" s="221"/>
      <c r="F2657" s="221"/>
      <c r="G2657" s="221"/>
      <c r="H2657" s="221"/>
      <c r="I2657" s="221"/>
      <c r="J2657" s="221"/>
      <c r="K2657" s="221"/>
      <c r="L2657" s="221"/>
      <c r="M2657" s="221"/>
      <c r="N2657" s="243"/>
      <c r="O2657" s="221"/>
      <c r="P2657" s="221"/>
      <c r="Q2657" s="221"/>
      <c r="R2657" s="221"/>
      <c r="S2657" s="221"/>
      <c r="T2657" s="221"/>
      <c r="U2657" s="221"/>
      <c r="V2657" s="221"/>
      <c r="W2657" s="221"/>
      <c r="X2657" s="221"/>
      <c r="Y2657" s="221"/>
      <c r="Z2657" s="221"/>
      <c r="AA2657" s="221"/>
      <c r="AB2657" s="237"/>
      <c r="AC2657" s="221"/>
      <c r="AD2657" s="221"/>
      <c r="AE2657" s="221"/>
      <c r="AF2657" s="221"/>
      <c r="AG2657" s="221"/>
      <c r="AH2657" s="221"/>
      <c r="AI2657" s="221"/>
      <c r="AN2657" s="221"/>
      <c r="AP2657" s="218"/>
    </row>
    <row r="2658" spans="1:42">
      <c r="A2658" s="221"/>
      <c r="B2658" s="221"/>
      <c r="C2658" s="221"/>
      <c r="D2658" s="221"/>
      <c r="E2658" s="221"/>
      <c r="F2658" s="221"/>
      <c r="G2658" s="221"/>
      <c r="H2658" s="221"/>
      <c r="I2658" s="221"/>
      <c r="J2658" s="221"/>
      <c r="K2658" s="221"/>
      <c r="L2658" s="221"/>
      <c r="M2658" s="221"/>
      <c r="N2658" s="243"/>
      <c r="O2658" s="221"/>
      <c r="P2658" s="221"/>
      <c r="Q2658" s="221"/>
      <c r="R2658" s="221"/>
      <c r="S2658" s="221"/>
      <c r="T2658" s="221"/>
      <c r="U2658" s="221"/>
      <c r="V2658" s="221"/>
      <c r="W2658" s="221"/>
      <c r="X2658" s="221"/>
      <c r="Y2658" s="221"/>
      <c r="Z2658" s="221"/>
      <c r="AA2658" s="221"/>
      <c r="AB2658" s="237"/>
      <c r="AC2658" s="221"/>
      <c r="AD2658" s="221"/>
      <c r="AE2658" s="221"/>
      <c r="AF2658" s="221"/>
      <c r="AG2658" s="221"/>
      <c r="AH2658" s="221"/>
      <c r="AI2658" s="221"/>
      <c r="AN2658" s="221"/>
      <c r="AP2658" s="218"/>
    </row>
    <row r="2659" spans="1:42">
      <c r="A2659" s="221"/>
      <c r="B2659" s="221"/>
      <c r="C2659" s="221"/>
      <c r="D2659" s="221"/>
      <c r="E2659" s="221"/>
      <c r="F2659" s="221"/>
      <c r="G2659" s="221"/>
      <c r="H2659" s="221"/>
      <c r="I2659" s="221"/>
      <c r="J2659" s="221"/>
      <c r="K2659" s="221"/>
      <c r="L2659" s="221"/>
      <c r="M2659" s="221"/>
      <c r="N2659" s="243"/>
      <c r="O2659" s="221"/>
      <c r="P2659" s="221"/>
      <c r="Q2659" s="221"/>
      <c r="R2659" s="221"/>
      <c r="S2659" s="221"/>
      <c r="T2659" s="221"/>
      <c r="U2659" s="221"/>
      <c r="V2659" s="221"/>
      <c r="W2659" s="221"/>
      <c r="X2659" s="221"/>
      <c r="Y2659" s="221"/>
      <c r="Z2659" s="221"/>
      <c r="AA2659" s="221"/>
      <c r="AB2659" s="237"/>
      <c r="AC2659" s="221"/>
      <c r="AD2659" s="221"/>
      <c r="AE2659" s="221"/>
      <c r="AF2659" s="221"/>
      <c r="AG2659" s="221"/>
      <c r="AH2659" s="221"/>
      <c r="AI2659" s="221"/>
      <c r="AN2659" s="221"/>
      <c r="AP2659" s="218"/>
    </row>
    <row r="2660" spans="1:42">
      <c r="A2660" s="221"/>
      <c r="B2660" s="221"/>
      <c r="C2660" s="221"/>
      <c r="D2660" s="221"/>
      <c r="E2660" s="221"/>
      <c r="F2660" s="221"/>
      <c r="G2660" s="221"/>
      <c r="H2660" s="221"/>
      <c r="I2660" s="221"/>
      <c r="J2660" s="221"/>
      <c r="K2660" s="221"/>
      <c r="L2660" s="221"/>
      <c r="M2660" s="221"/>
      <c r="N2660" s="243"/>
      <c r="O2660" s="221"/>
      <c r="P2660" s="221"/>
      <c r="Q2660" s="221"/>
      <c r="R2660" s="221"/>
      <c r="S2660" s="221"/>
      <c r="T2660" s="221"/>
      <c r="U2660" s="221"/>
      <c r="V2660" s="221"/>
      <c r="W2660" s="221"/>
      <c r="X2660" s="221"/>
      <c r="Y2660" s="221"/>
      <c r="Z2660" s="221"/>
      <c r="AA2660" s="221"/>
      <c r="AB2660" s="237"/>
      <c r="AC2660" s="221"/>
      <c r="AD2660" s="221"/>
      <c r="AE2660" s="221"/>
      <c r="AF2660" s="221"/>
      <c r="AG2660" s="221"/>
      <c r="AH2660" s="221"/>
      <c r="AI2660" s="221"/>
      <c r="AN2660" s="221"/>
      <c r="AP2660" s="218"/>
    </row>
    <row r="2661" spans="1:42">
      <c r="A2661" s="221"/>
      <c r="B2661" s="221"/>
      <c r="C2661" s="221"/>
      <c r="D2661" s="221"/>
      <c r="E2661" s="221"/>
      <c r="F2661" s="221"/>
      <c r="G2661" s="221"/>
      <c r="H2661" s="221"/>
      <c r="I2661" s="221"/>
      <c r="J2661" s="221"/>
      <c r="K2661" s="221"/>
      <c r="L2661" s="221"/>
      <c r="M2661" s="221"/>
      <c r="N2661" s="243"/>
      <c r="O2661" s="221"/>
      <c r="P2661" s="221"/>
      <c r="Q2661" s="221"/>
      <c r="R2661" s="221"/>
      <c r="S2661" s="221"/>
      <c r="T2661" s="221"/>
      <c r="U2661" s="221"/>
      <c r="V2661" s="221"/>
      <c r="W2661" s="221"/>
      <c r="X2661" s="221"/>
      <c r="Y2661" s="221"/>
      <c r="Z2661" s="221"/>
      <c r="AA2661" s="221"/>
      <c r="AB2661" s="237"/>
      <c r="AC2661" s="221"/>
      <c r="AD2661" s="221"/>
      <c r="AE2661" s="221"/>
      <c r="AF2661" s="221"/>
      <c r="AG2661" s="221"/>
      <c r="AH2661" s="221"/>
      <c r="AI2661" s="221"/>
      <c r="AN2661" s="221"/>
      <c r="AP2661" s="218"/>
    </row>
    <row r="2662" spans="1:42">
      <c r="A2662" s="221"/>
      <c r="B2662" s="221"/>
      <c r="C2662" s="221"/>
      <c r="D2662" s="221"/>
      <c r="E2662" s="221"/>
      <c r="F2662" s="221"/>
      <c r="G2662" s="221"/>
      <c r="H2662" s="221"/>
      <c r="I2662" s="221"/>
      <c r="J2662" s="221"/>
      <c r="K2662" s="221"/>
      <c r="L2662" s="221"/>
      <c r="M2662" s="221"/>
      <c r="N2662" s="243"/>
      <c r="O2662" s="221"/>
      <c r="P2662" s="221"/>
      <c r="Q2662" s="221"/>
      <c r="R2662" s="221"/>
      <c r="S2662" s="221"/>
      <c r="T2662" s="221"/>
      <c r="U2662" s="221"/>
      <c r="V2662" s="221"/>
      <c r="W2662" s="221"/>
      <c r="X2662" s="221"/>
      <c r="Y2662" s="221"/>
      <c r="Z2662" s="221"/>
      <c r="AA2662" s="221"/>
      <c r="AB2662" s="237"/>
      <c r="AC2662" s="221"/>
      <c r="AD2662" s="221"/>
      <c r="AE2662" s="221"/>
      <c r="AF2662" s="221"/>
      <c r="AG2662" s="221"/>
      <c r="AH2662" s="221"/>
      <c r="AI2662" s="221"/>
      <c r="AN2662" s="221"/>
      <c r="AP2662" s="218"/>
    </row>
    <row r="2663" spans="1:42">
      <c r="A2663" s="221"/>
      <c r="B2663" s="221"/>
      <c r="C2663" s="221"/>
      <c r="D2663" s="221"/>
      <c r="E2663" s="221"/>
      <c r="F2663" s="221"/>
      <c r="G2663" s="221"/>
      <c r="H2663" s="221"/>
      <c r="I2663" s="221"/>
      <c r="J2663" s="221"/>
      <c r="K2663" s="221"/>
      <c r="L2663" s="221"/>
      <c r="M2663" s="221"/>
      <c r="N2663" s="243"/>
      <c r="O2663" s="221"/>
      <c r="P2663" s="221"/>
      <c r="Q2663" s="221"/>
      <c r="R2663" s="221"/>
      <c r="S2663" s="221"/>
      <c r="T2663" s="221"/>
      <c r="U2663" s="221"/>
      <c r="V2663" s="221"/>
      <c r="W2663" s="221"/>
      <c r="X2663" s="221"/>
      <c r="Y2663" s="221"/>
      <c r="Z2663" s="221"/>
      <c r="AA2663" s="221"/>
      <c r="AB2663" s="237"/>
      <c r="AC2663" s="221"/>
      <c r="AD2663" s="221"/>
      <c r="AE2663" s="221"/>
      <c r="AF2663" s="221"/>
      <c r="AG2663" s="221"/>
      <c r="AH2663" s="221"/>
      <c r="AI2663" s="221"/>
      <c r="AN2663" s="221"/>
      <c r="AP2663" s="218"/>
    </row>
    <row r="2664" spans="1:42">
      <c r="A2664" s="221"/>
      <c r="B2664" s="221"/>
      <c r="C2664" s="221"/>
      <c r="D2664" s="221"/>
      <c r="E2664" s="221"/>
      <c r="F2664" s="221"/>
      <c r="G2664" s="221"/>
      <c r="H2664" s="221"/>
      <c r="I2664" s="221"/>
      <c r="J2664" s="221"/>
      <c r="K2664" s="221"/>
      <c r="L2664" s="221"/>
      <c r="M2664" s="221"/>
      <c r="N2664" s="243"/>
      <c r="O2664" s="221"/>
      <c r="P2664" s="221"/>
      <c r="Q2664" s="221"/>
      <c r="R2664" s="221"/>
      <c r="S2664" s="221"/>
      <c r="T2664" s="221"/>
      <c r="U2664" s="221"/>
      <c r="V2664" s="221"/>
      <c r="W2664" s="221"/>
      <c r="X2664" s="221"/>
      <c r="Y2664" s="221"/>
      <c r="Z2664" s="221"/>
      <c r="AA2664" s="221"/>
      <c r="AB2664" s="237"/>
      <c r="AC2664" s="221"/>
      <c r="AD2664" s="221"/>
      <c r="AE2664" s="221"/>
      <c r="AF2664" s="221"/>
      <c r="AG2664" s="221"/>
      <c r="AH2664" s="221"/>
      <c r="AI2664" s="221"/>
      <c r="AN2664" s="221"/>
      <c r="AP2664" s="218"/>
    </row>
    <row r="2665" spans="1:42">
      <c r="A2665" s="221"/>
      <c r="B2665" s="221"/>
      <c r="C2665" s="221"/>
      <c r="D2665" s="221"/>
      <c r="E2665" s="221"/>
      <c r="F2665" s="221"/>
      <c r="G2665" s="221"/>
      <c r="H2665" s="221"/>
      <c r="I2665" s="221"/>
      <c r="J2665" s="221"/>
      <c r="K2665" s="221"/>
      <c r="L2665" s="221"/>
      <c r="M2665" s="221"/>
      <c r="N2665" s="243"/>
      <c r="O2665" s="221"/>
      <c r="P2665" s="221"/>
      <c r="Q2665" s="221"/>
      <c r="R2665" s="221"/>
      <c r="S2665" s="221"/>
      <c r="T2665" s="221"/>
      <c r="U2665" s="221"/>
      <c r="V2665" s="221"/>
      <c r="W2665" s="221"/>
      <c r="X2665" s="221"/>
      <c r="Y2665" s="221"/>
      <c r="Z2665" s="221"/>
      <c r="AA2665" s="221"/>
      <c r="AB2665" s="237"/>
      <c r="AC2665" s="221"/>
      <c r="AD2665" s="221"/>
      <c r="AE2665" s="221"/>
      <c r="AF2665" s="221"/>
      <c r="AG2665" s="221"/>
      <c r="AH2665" s="221"/>
      <c r="AI2665" s="221"/>
      <c r="AN2665" s="221"/>
      <c r="AP2665" s="218"/>
    </row>
    <row r="2666" spans="1:42">
      <c r="A2666" s="221"/>
      <c r="B2666" s="221"/>
      <c r="C2666" s="221"/>
      <c r="D2666" s="221"/>
      <c r="E2666" s="221"/>
      <c r="F2666" s="221"/>
      <c r="G2666" s="221"/>
      <c r="H2666" s="221"/>
      <c r="I2666" s="221"/>
      <c r="J2666" s="221"/>
      <c r="K2666" s="221"/>
      <c r="L2666" s="221"/>
      <c r="M2666" s="221"/>
      <c r="N2666" s="243"/>
      <c r="O2666" s="221"/>
      <c r="P2666" s="221"/>
      <c r="Q2666" s="221"/>
      <c r="R2666" s="221"/>
      <c r="S2666" s="221"/>
      <c r="T2666" s="221"/>
      <c r="U2666" s="221"/>
      <c r="V2666" s="221"/>
      <c r="W2666" s="221"/>
      <c r="X2666" s="221"/>
      <c r="Y2666" s="221"/>
      <c r="Z2666" s="221"/>
      <c r="AA2666" s="221"/>
      <c r="AB2666" s="237"/>
      <c r="AC2666" s="221"/>
      <c r="AD2666" s="221"/>
      <c r="AE2666" s="221"/>
      <c r="AF2666" s="221"/>
      <c r="AG2666" s="221"/>
      <c r="AH2666" s="221"/>
      <c r="AI2666" s="221"/>
      <c r="AN2666" s="221"/>
      <c r="AP2666" s="218"/>
    </row>
    <row r="2667" spans="1:42">
      <c r="A2667" s="221"/>
      <c r="B2667" s="221"/>
      <c r="C2667" s="221"/>
      <c r="D2667" s="221"/>
      <c r="E2667" s="221"/>
      <c r="F2667" s="221"/>
      <c r="G2667" s="221"/>
      <c r="H2667" s="221"/>
      <c r="I2667" s="221"/>
      <c r="J2667" s="221"/>
      <c r="K2667" s="221"/>
      <c r="L2667" s="221"/>
      <c r="M2667" s="221"/>
      <c r="N2667" s="243"/>
      <c r="O2667" s="221"/>
      <c r="P2667" s="221"/>
      <c r="Q2667" s="221"/>
      <c r="R2667" s="221"/>
      <c r="S2667" s="221"/>
      <c r="T2667" s="221"/>
      <c r="U2667" s="221"/>
      <c r="V2667" s="221"/>
      <c r="W2667" s="221"/>
      <c r="X2667" s="221"/>
      <c r="Y2667" s="221"/>
      <c r="Z2667" s="221"/>
      <c r="AA2667" s="221"/>
      <c r="AB2667" s="237"/>
      <c r="AC2667" s="221"/>
      <c r="AD2667" s="221"/>
      <c r="AE2667" s="221"/>
      <c r="AF2667" s="221"/>
      <c r="AG2667" s="221"/>
      <c r="AH2667" s="221"/>
      <c r="AI2667" s="221"/>
      <c r="AN2667" s="221"/>
      <c r="AP2667" s="218"/>
    </row>
    <row r="2668" spans="1:42">
      <c r="A2668" s="221"/>
      <c r="B2668" s="221"/>
      <c r="C2668" s="221"/>
      <c r="D2668" s="221"/>
      <c r="E2668" s="221"/>
      <c r="F2668" s="221"/>
      <c r="G2668" s="221"/>
      <c r="H2668" s="221"/>
      <c r="I2668" s="221"/>
      <c r="J2668" s="221"/>
      <c r="K2668" s="221"/>
      <c r="L2668" s="221"/>
      <c r="M2668" s="221"/>
      <c r="N2668" s="243"/>
      <c r="O2668" s="221"/>
      <c r="P2668" s="221"/>
      <c r="Q2668" s="221"/>
      <c r="R2668" s="221"/>
      <c r="S2668" s="221"/>
      <c r="T2668" s="221"/>
      <c r="U2668" s="221"/>
      <c r="V2668" s="221"/>
      <c r="W2668" s="221"/>
      <c r="X2668" s="221"/>
      <c r="Y2668" s="221"/>
      <c r="Z2668" s="221"/>
      <c r="AA2668" s="221"/>
      <c r="AB2668" s="237"/>
      <c r="AC2668" s="221"/>
      <c r="AD2668" s="221"/>
      <c r="AE2668" s="221"/>
      <c r="AF2668" s="221"/>
      <c r="AG2668" s="221"/>
      <c r="AH2668" s="221"/>
      <c r="AI2668" s="221"/>
      <c r="AN2668" s="221"/>
      <c r="AP2668" s="218"/>
    </row>
    <row r="2669" spans="1:42">
      <c r="A2669" s="221"/>
      <c r="B2669" s="221"/>
      <c r="C2669" s="221"/>
      <c r="D2669" s="221"/>
      <c r="E2669" s="221"/>
      <c r="F2669" s="221"/>
      <c r="G2669" s="221"/>
      <c r="H2669" s="221"/>
      <c r="I2669" s="221"/>
      <c r="J2669" s="221"/>
      <c r="K2669" s="221"/>
      <c r="L2669" s="221"/>
      <c r="M2669" s="221"/>
      <c r="N2669" s="243"/>
      <c r="O2669" s="221"/>
      <c r="P2669" s="221"/>
      <c r="Q2669" s="221"/>
      <c r="R2669" s="221"/>
      <c r="S2669" s="221"/>
      <c r="T2669" s="221"/>
      <c r="U2669" s="221"/>
      <c r="V2669" s="221"/>
      <c r="W2669" s="221"/>
      <c r="X2669" s="221"/>
      <c r="Y2669" s="221"/>
      <c r="Z2669" s="221"/>
      <c r="AA2669" s="221"/>
      <c r="AB2669" s="237"/>
      <c r="AC2669" s="221"/>
      <c r="AD2669" s="221"/>
      <c r="AE2669" s="221"/>
      <c r="AF2669" s="221"/>
      <c r="AG2669" s="221"/>
      <c r="AH2669" s="221"/>
      <c r="AI2669" s="221"/>
      <c r="AN2669" s="221"/>
      <c r="AP2669" s="218"/>
    </row>
    <row r="2670" spans="1:42">
      <c r="A2670" s="221"/>
      <c r="B2670" s="221"/>
      <c r="C2670" s="221"/>
      <c r="D2670" s="221"/>
      <c r="E2670" s="221"/>
      <c r="F2670" s="221"/>
      <c r="G2670" s="221"/>
      <c r="H2670" s="221"/>
      <c r="I2670" s="221"/>
      <c r="J2670" s="221"/>
      <c r="K2670" s="221"/>
      <c r="L2670" s="221"/>
      <c r="M2670" s="221"/>
      <c r="N2670" s="243"/>
      <c r="O2670" s="221"/>
      <c r="P2670" s="221"/>
      <c r="Q2670" s="221"/>
      <c r="R2670" s="221"/>
      <c r="S2670" s="221"/>
      <c r="T2670" s="221"/>
      <c r="U2670" s="221"/>
      <c r="V2670" s="221"/>
      <c r="W2670" s="221"/>
      <c r="X2670" s="221"/>
      <c r="Y2670" s="221"/>
      <c r="Z2670" s="221"/>
      <c r="AA2670" s="221"/>
      <c r="AB2670" s="237"/>
      <c r="AC2670" s="221"/>
      <c r="AD2670" s="221"/>
      <c r="AE2670" s="221"/>
      <c r="AF2670" s="221"/>
      <c r="AG2670" s="221"/>
      <c r="AH2670" s="221"/>
      <c r="AI2670" s="221"/>
      <c r="AN2670" s="221"/>
      <c r="AP2670" s="218"/>
    </row>
    <row r="2671" spans="1:42">
      <c r="A2671" s="221"/>
      <c r="B2671" s="221"/>
      <c r="C2671" s="221"/>
      <c r="D2671" s="221"/>
      <c r="E2671" s="221"/>
      <c r="F2671" s="221"/>
      <c r="G2671" s="221"/>
      <c r="H2671" s="221"/>
      <c r="I2671" s="221"/>
      <c r="J2671" s="221"/>
      <c r="K2671" s="221"/>
      <c r="L2671" s="221"/>
      <c r="M2671" s="221"/>
      <c r="N2671" s="243"/>
      <c r="O2671" s="221"/>
      <c r="P2671" s="221"/>
      <c r="Q2671" s="221"/>
      <c r="R2671" s="221"/>
      <c r="S2671" s="221"/>
      <c r="T2671" s="221"/>
      <c r="U2671" s="221"/>
      <c r="V2671" s="221"/>
      <c r="W2671" s="221"/>
      <c r="X2671" s="221"/>
      <c r="Y2671" s="221"/>
      <c r="Z2671" s="221"/>
      <c r="AA2671" s="221"/>
      <c r="AB2671" s="237"/>
      <c r="AC2671" s="221"/>
      <c r="AD2671" s="221"/>
      <c r="AE2671" s="221"/>
      <c r="AF2671" s="221"/>
      <c r="AG2671" s="221"/>
      <c r="AH2671" s="221"/>
      <c r="AI2671" s="221"/>
      <c r="AN2671" s="221"/>
      <c r="AP2671" s="218"/>
    </row>
    <row r="2672" spans="1:42">
      <c r="A2672" s="221"/>
      <c r="B2672" s="221"/>
      <c r="C2672" s="221"/>
      <c r="D2672" s="221"/>
      <c r="E2672" s="221"/>
      <c r="F2672" s="221"/>
      <c r="G2672" s="221"/>
      <c r="H2672" s="221"/>
      <c r="I2672" s="221"/>
      <c r="J2672" s="221"/>
      <c r="K2672" s="221"/>
      <c r="L2672" s="221"/>
      <c r="M2672" s="221"/>
      <c r="N2672" s="243"/>
      <c r="O2672" s="221"/>
      <c r="P2672" s="221"/>
      <c r="Q2672" s="221"/>
      <c r="R2672" s="221"/>
      <c r="S2672" s="221"/>
      <c r="T2672" s="221"/>
      <c r="U2672" s="221"/>
      <c r="V2672" s="221"/>
      <c r="W2672" s="221"/>
      <c r="X2672" s="221"/>
      <c r="Y2672" s="221"/>
      <c r="Z2672" s="221"/>
      <c r="AA2672" s="221"/>
      <c r="AB2672" s="237"/>
      <c r="AC2672" s="221"/>
      <c r="AD2672" s="221"/>
      <c r="AE2672" s="221"/>
      <c r="AF2672" s="221"/>
      <c r="AG2672" s="221"/>
      <c r="AH2672" s="221"/>
      <c r="AI2672" s="221"/>
      <c r="AN2672" s="221"/>
      <c r="AP2672" s="218"/>
    </row>
    <row r="2673" spans="1:42">
      <c r="A2673" s="221"/>
      <c r="B2673" s="221"/>
      <c r="C2673" s="221"/>
      <c r="D2673" s="221"/>
      <c r="E2673" s="221"/>
      <c r="F2673" s="221"/>
      <c r="G2673" s="221"/>
      <c r="H2673" s="221"/>
      <c r="I2673" s="221"/>
      <c r="J2673" s="221"/>
      <c r="K2673" s="221"/>
      <c r="L2673" s="221"/>
      <c r="M2673" s="221"/>
      <c r="N2673" s="243"/>
      <c r="O2673" s="221"/>
      <c r="P2673" s="221"/>
      <c r="Q2673" s="221"/>
      <c r="R2673" s="221"/>
      <c r="S2673" s="221"/>
      <c r="T2673" s="221"/>
      <c r="U2673" s="221"/>
      <c r="V2673" s="221"/>
      <c r="W2673" s="221"/>
      <c r="X2673" s="221"/>
      <c r="Y2673" s="221"/>
      <c r="Z2673" s="221"/>
      <c r="AA2673" s="221"/>
      <c r="AB2673" s="237"/>
      <c r="AC2673" s="221"/>
      <c r="AD2673" s="221"/>
      <c r="AE2673" s="221"/>
      <c r="AF2673" s="221"/>
      <c r="AG2673" s="221"/>
      <c r="AH2673" s="221"/>
      <c r="AI2673" s="221"/>
      <c r="AN2673" s="221"/>
      <c r="AP2673" s="218"/>
    </row>
    <row r="2674" spans="1:42">
      <c r="A2674" s="221"/>
      <c r="B2674" s="221"/>
      <c r="C2674" s="221"/>
      <c r="D2674" s="221"/>
      <c r="E2674" s="221"/>
      <c r="F2674" s="221"/>
      <c r="G2674" s="221"/>
      <c r="H2674" s="221"/>
      <c r="I2674" s="221"/>
      <c r="J2674" s="221"/>
      <c r="K2674" s="221"/>
      <c r="L2674" s="221"/>
      <c r="M2674" s="221"/>
      <c r="N2674" s="243"/>
      <c r="O2674" s="221"/>
      <c r="P2674" s="221"/>
      <c r="Q2674" s="221"/>
      <c r="R2674" s="221"/>
      <c r="S2674" s="221"/>
      <c r="T2674" s="221"/>
      <c r="U2674" s="221"/>
      <c r="V2674" s="221"/>
      <c r="W2674" s="221"/>
      <c r="X2674" s="221"/>
      <c r="Y2674" s="221"/>
      <c r="Z2674" s="221"/>
      <c r="AA2674" s="221"/>
      <c r="AB2674" s="237"/>
      <c r="AC2674" s="221"/>
      <c r="AD2674" s="221"/>
      <c r="AE2674" s="221"/>
      <c r="AF2674" s="221"/>
      <c r="AG2674" s="221"/>
      <c r="AH2674" s="221"/>
      <c r="AI2674" s="221"/>
      <c r="AN2674" s="221"/>
      <c r="AP2674" s="218"/>
    </row>
    <row r="2675" spans="1:42">
      <c r="A2675" s="221"/>
      <c r="B2675" s="221"/>
      <c r="C2675" s="221"/>
      <c r="D2675" s="221"/>
      <c r="E2675" s="221"/>
      <c r="F2675" s="221"/>
      <c r="G2675" s="221"/>
      <c r="H2675" s="221"/>
      <c r="I2675" s="221"/>
      <c r="J2675" s="221"/>
      <c r="K2675" s="221"/>
      <c r="L2675" s="221"/>
      <c r="M2675" s="221"/>
      <c r="N2675" s="243"/>
      <c r="O2675" s="221"/>
      <c r="P2675" s="221"/>
      <c r="Q2675" s="221"/>
      <c r="R2675" s="221"/>
      <c r="S2675" s="221"/>
      <c r="T2675" s="221"/>
      <c r="U2675" s="221"/>
      <c r="V2675" s="221"/>
      <c r="W2675" s="221"/>
      <c r="X2675" s="221"/>
      <c r="Y2675" s="221"/>
      <c r="Z2675" s="221"/>
      <c r="AA2675" s="221"/>
      <c r="AB2675" s="237"/>
      <c r="AC2675" s="221"/>
      <c r="AD2675" s="221"/>
      <c r="AE2675" s="221"/>
      <c r="AF2675" s="221"/>
      <c r="AG2675" s="221"/>
      <c r="AH2675" s="221"/>
      <c r="AI2675" s="221"/>
      <c r="AN2675" s="221"/>
      <c r="AP2675" s="218"/>
    </row>
    <row r="2676" spans="1:42">
      <c r="A2676" s="221"/>
      <c r="B2676" s="221"/>
      <c r="C2676" s="221"/>
      <c r="D2676" s="221"/>
      <c r="E2676" s="221"/>
      <c r="F2676" s="221"/>
      <c r="G2676" s="221"/>
      <c r="H2676" s="221"/>
      <c r="I2676" s="221"/>
      <c r="J2676" s="221"/>
      <c r="K2676" s="221"/>
      <c r="L2676" s="221"/>
      <c r="M2676" s="221"/>
      <c r="N2676" s="243"/>
      <c r="O2676" s="221"/>
      <c r="P2676" s="221"/>
      <c r="Q2676" s="221"/>
      <c r="R2676" s="221"/>
      <c r="S2676" s="221"/>
      <c r="T2676" s="221"/>
      <c r="U2676" s="221"/>
      <c r="V2676" s="221"/>
      <c r="W2676" s="221"/>
      <c r="X2676" s="221"/>
      <c r="Y2676" s="221"/>
      <c r="Z2676" s="221"/>
      <c r="AA2676" s="221"/>
      <c r="AB2676" s="237"/>
      <c r="AC2676" s="221"/>
      <c r="AD2676" s="221"/>
      <c r="AE2676" s="221"/>
      <c r="AF2676" s="221"/>
      <c r="AG2676" s="221"/>
      <c r="AH2676" s="221"/>
      <c r="AI2676" s="221"/>
      <c r="AN2676" s="221"/>
      <c r="AP2676" s="218"/>
    </row>
    <row r="2677" spans="1:42">
      <c r="A2677" s="221"/>
      <c r="B2677" s="221"/>
      <c r="C2677" s="221"/>
      <c r="D2677" s="221"/>
      <c r="E2677" s="221"/>
      <c r="F2677" s="221"/>
      <c r="G2677" s="221"/>
      <c r="H2677" s="221"/>
      <c r="I2677" s="221"/>
      <c r="J2677" s="221"/>
      <c r="K2677" s="221"/>
      <c r="L2677" s="221"/>
      <c r="M2677" s="221"/>
      <c r="N2677" s="243"/>
      <c r="O2677" s="221"/>
      <c r="P2677" s="221"/>
      <c r="Q2677" s="221"/>
      <c r="R2677" s="221"/>
      <c r="S2677" s="221"/>
      <c r="T2677" s="221"/>
      <c r="U2677" s="221"/>
      <c r="V2677" s="221"/>
      <c r="W2677" s="221"/>
      <c r="X2677" s="221"/>
      <c r="Y2677" s="221"/>
      <c r="Z2677" s="221"/>
      <c r="AA2677" s="221"/>
      <c r="AB2677" s="237"/>
      <c r="AC2677" s="221"/>
      <c r="AD2677" s="221"/>
      <c r="AE2677" s="221"/>
      <c r="AF2677" s="221"/>
      <c r="AG2677" s="221"/>
      <c r="AH2677" s="221"/>
      <c r="AI2677" s="221"/>
      <c r="AN2677" s="221"/>
      <c r="AP2677" s="218"/>
    </row>
    <row r="2678" spans="1:42">
      <c r="A2678" s="221"/>
      <c r="B2678" s="221"/>
      <c r="C2678" s="221"/>
      <c r="D2678" s="221"/>
      <c r="E2678" s="221"/>
      <c r="F2678" s="221"/>
      <c r="G2678" s="221"/>
      <c r="H2678" s="221"/>
      <c r="I2678" s="221"/>
      <c r="J2678" s="221"/>
      <c r="K2678" s="221"/>
      <c r="L2678" s="221"/>
      <c r="M2678" s="221"/>
      <c r="N2678" s="243"/>
      <c r="O2678" s="221"/>
      <c r="P2678" s="221"/>
      <c r="Q2678" s="221"/>
      <c r="R2678" s="221"/>
      <c r="S2678" s="221"/>
      <c r="T2678" s="221"/>
      <c r="U2678" s="221"/>
      <c r="V2678" s="221"/>
      <c r="W2678" s="221"/>
      <c r="X2678" s="221"/>
      <c r="Y2678" s="221"/>
      <c r="Z2678" s="221"/>
      <c r="AA2678" s="221"/>
      <c r="AB2678" s="237"/>
      <c r="AC2678" s="221"/>
      <c r="AD2678" s="221"/>
      <c r="AE2678" s="221"/>
      <c r="AF2678" s="221"/>
      <c r="AG2678" s="221"/>
      <c r="AH2678" s="221"/>
      <c r="AI2678" s="221"/>
      <c r="AN2678" s="221"/>
      <c r="AP2678" s="218"/>
    </row>
    <row r="2679" spans="1:42">
      <c r="A2679" s="221"/>
      <c r="B2679" s="221"/>
      <c r="C2679" s="221"/>
      <c r="D2679" s="221"/>
      <c r="E2679" s="221"/>
      <c r="F2679" s="221"/>
      <c r="G2679" s="221"/>
      <c r="H2679" s="221"/>
      <c r="I2679" s="221"/>
      <c r="J2679" s="221"/>
      <c r="K2679" s="221"/>
      <c r="L2679" s="221"/>
      <c r="M2679" s="221"/>
      <c r="N2679" s="243"/>
      <c r="O2679" s="221"/>
      <c r="P2679" s="221"/>
      <c r="Q2679" s="221"/>
      <c r="R2679" s="221"/>
      <c r="S2679" s="221"/>
      <c r="T2679" s="221"/>
      <c r="U2679" s="221"/>
      <c r="V2679" s="221"/>
      <c r="W2679" s="221"/>
      <c r="X2679" s="221"/>
      <c r="Y2679" s="221"/>
      <c r="Z2679" s="221"/>
      <c r="AA2679" s="221"/>
      <c r="AB2679" s="237"/>
      <c r="AC2679" s="221"/>
      <c r="AD2679" s="221"/>
      <c r="AE2679" s="221"/>
      <c r="AF2679" s="221"/>
      <c r="AG2679" s="221"/>
      <c r="AH2679" s="221"/>
      <c r="AI2679" s="221"/>
      <c r="AN2679" s="221"/>
      <c r="AP2679" s="218"/>
    </row>
    <row r="2680" spans="1:42">
      <c r="A2680" s="221"/>
      <c r="B2680" s="221"/>
      <c r="C2680" s="221"/>
      <c r="D2680" s="221"/>
      <c r="E2680" s="221"/>
      <c r="F2680" s="221"/>
      <c r="G2680" s="221"/>
      <c r="H2680" s="221"/>
      <c r="I2680" s="221"/>
      <c r="J2680" s="221"/>
      <c r="K2680" s="221"/>
      <c r="L2680" s="221"/>
      <c r="M2680" s="221"/>
      <c r="N2680" s="243"/>
      <c r="O2680" s="221"/>
      <c r="P2680" s="221"/>
      <c r="Q2680" s="221"/>
      <c r="R2680" s="221"/>
      <c r="S2680" s="221"/>
      <c r="T2680" s="221"/>
      <c r="U2680" s="221"/>
      <c r="V2680" s="221"/>
      <c r="W2680" s="221"/>
      <c r="X2680" s="221"/>
      <c r="Y2680" s="221"/>
      <c r="Z2680" s="221"/>
      <c r="AA2680" s="221"/>
      <c r="AB2680" s="237"/>
      <c r="AC2680" s="221"/>
      <c r="AD2680" s="221"/>
      <c r="AE2680" s="221"/>
      <c r="AF2680" s="221"/>
      <c r="AG2680" s="221"/>
      <c r="AH2680" s="221"/>
      <c r="AI2680" s="221"/>
      <c r="AN2680" s="221"/>
      <c r="AP2680" s="218"/>
    </row>
    <row r="2681" spans="1:42">
      <c r="A2681" s="221"/>
      <c r="B2681" s="221"/>
      <c r="C2681" s="221"/>
      <c r="D2681" s="221"/>
      <c r="E2681" s="221"/>
      <c r="F2681" s="221"/>
      <c r="G2681" s="221"/>
      <c r="H2681" s="221"/>
      <c r="I2681" s="221"/>
      <c r="J2681" s="221"/>
      <c r="K2681" s="221"/>
      <c r="L2681" s="221"/>
      <c r="M2681" s="221"/>
      <c r="N2681" s="243"/>
      <c r="O2681" s="221"/>
      <c r="P2681" s="221"/>
      <c r="Q2681" s="221"/>
      <c r="R2681" s="221"/>
      <c r="S2681" s="221"/>
      <c r="T2681" s="221"/>
      <c r="U2681" s="221"/>
      <c r="V2681" s="221"/>
      <c r="W2681" s="221"/>
      <c r="X2681" s="221"/>
      <c r="Y2681" s="221"/>
      <c r="Z2681" s="221"/>
      <c r="AA2681" s="221"/>
      <c r="AB2681" s="237"/>
      <c r="AC2681" s="221"/>
      <c r="AD2681" s="221"/>
      <c r="AE2681" s="221"/>
      <c r="AF2681" s="221"/>
      <c r="AG2681" s="221"/>
      <c r="AH2681" s="221"/>
      <c r="AI2681" s="221"/>
      <c r="AN2681" s="221"/>
      <c r="AP2681" s="218"/>
    </row>
    <row r="2682" spans="1:42">
      <c r="A2682" s="221"/>
      <c r="B2682" s="221"/>
      <c r="C2682" s="221"/>
      <c r="D2682" s="221"/>
      <c r="E2682" s="221"/>
      <c r="F2682" s="221"/>
      <c r="G2682" s="221"/>
      <c r="H2682" s="221"/>
      <c r="I2682" s="221"/>
      <c r="J2682" s="221"/>
      <c r="K2682" s="221"/>
      <c r="L2682" s="221"/>
      <c r="M2682" s="221"/>
      <c r="N2682" s="243"/>
      <c r="O2682" s="221"/>
      <c r="P2682" s="221"/>
      <c r="Q2682" s="221"/>
      <c r="R2682" s="221"/>
      <c r="S2682" s="221"/>
      <c r="T2682" s="221"/>
      <c r="U2682" s="221"/>
      <c r="V2682" s="221"/>
      <c r="W2682" s="221"/>
      <c r="X2682" s="221"/>
      <c r="Y2682" s="221"/>
      <c r="Z2682" s="221"/>
      <c r="AA2682" s="221"/>
      <c r="AB2682" s="237"/>
      <c r="AC2682" s="221"/>
      <c r="AD2682" s="221"/>
      <c r="AE2682" s="221"/>
      <c r="AF2682" s="221"/>
      <c r="AG2682" s="221"/>
      <c r="AH2682" s="221"/>
      <c r="AI2682" s="221"/>
      <c r="AN2682" s="221"/>
      <c r="AP2682" s="218"/>
    </row>
    <row r="2683" spans="1:42">
      <c r="A2683" s="221"/>
      <c r="B2683" s="221"/>
      <c r="C2683" s="221"/>
      <c r="D2683" s="221"/>
      <c r="E2683" s="221"/>
      <c r="F2683" s="221"/>
      <c r="G2683" s="221"/>
      <c r="H2683" s="221"/>
      <c r="I2683" s="221"/>
      <c r="J2683" s="221"/>
      <c r="K2683" s="221"/>
      <c r="L2683" s="221"/>
      <c r="M2683" s="221"/>
      <c r="N2683" s="243"/>
      <c r="O2683" s="221"/>
      <c r="P2683" s="221"/>
      <c r="Q2683" s="221"/>
      <c r="R2683" s="221"/>
      <c r="S2683" s="221"/>
      <c r="T2683" s="221"/>
      <c r="U2683" s="221"/>
      <c r="V2683" s="221"/>
      <c r="W2683" s="221"/>
      <c r="X2683" s="221"/>
      <c r="Y2683" s="221"/>
      <c r="Z2683" s="221"/>
      <c r="AA2683" s="221"/>
      <c r="AB2683" s="237"/>
      <c r="AC2683" s="221"/>
      <c r="AD2683" s="221"/>
      <c r="AE2683" s="221"/>
      <c r="AF2683" s="221"/>
      <c r="AG2683" s="221"/>
      <c r="AH2683" s="221"/>
      <c r="AI2683" s="221"/>
      <c r="AN2683" s="221"/>
      <c r="AP2683" s="218"/>
    </row>
    <row r="2684" spans="1:42">
      <c r="A2684" s="221"/>
      <c r="B2684" s="221"/>
      <c r="C2684" s="221"/>
      <c r="D2684" s="221"/>
      <c r="E2684" s="221"/>
      <c r="F2684" s="221"/>
      <c r="G2684" s="221"/>
      <c r="H2684" s="221"/>
      <c r="I2684" s="221"/>
      <c r="J2684" s="221"/>
      <c r="K2684" s="221"/>
      <c r="L2684" s="221"/>
      <c r="M2684" s="221"/>
      <c r="N2684" s="243"/>
      <c r="O2684" s="221"/>
      <c r="P2684" s="221"/>
      <c r="Q2684" s="221"/>
      <c r="R2684" s="221"/>
      <c r="S2684" s="221"/>
      <c r="T2684" s="221"/>
      <c r="U2684" s="221"/>
      <c r="V2684" s="221"/>
      <c r="W2684" s="221"/>
      <c r="X2684" s="221"/>
      <c r="Y2684" s="221"/>
      <c r="Z2684" s="221"/>
      <c r="AA2684" s="221"/>
      <c r="AB2684" s="237"/>
      <c r="AC2684" s="221"/>
      <c r="AD2684" s="221"/>
      <c r="AE2684" s="221"/>
      <c r="AF2684" s="221"/>
      <c r="AG2684" s="221"/>
      <c r="AH2684" s="221"/>
      <c r="AI2684" s="221"/>
      <c r="AN2684" s="221"/>
      <c r="AP2684" s="218"/>
    </row>
    <row r="2685" spans="1:42">
      <c r="A2685" s="221"/>
      <c r="B2685" s="221"/>
      <c r="C2685" s="221"/>
      <c r="D2685" s="221"/>
      <c r="E2685" s="221"/>
      <c r="F2685" s="221"/>
      <c r="G2685" s="221"/>
      <c r="H2685" s="221"/>
      <c r="I2685" s="221"/>
      <c r="J2685" s="221"/>
      <c r="K2685" s="221"/>
      <c r="L2685" s="221"/>
      <c r="M2685" s="221"/>
      <c r="N2685" s="243"/>
      <c r="O2685" s="221"/>
      <c r="P2685" s="221"/>
      <c r="Q2685" s="221"/>
      <c r="R2685" s="221"/>
      <c r="S2685" s="221"/>
      <c r="T2685" s="221"/>
      <c r="U2685" s="221"/>
      <c r="V2685" s="221"/>
      <c r="W2685" s="221"/>
      <c r="X2685" s="221"/>
      <c r="Y2685" s="221"/>
      <c r="Z2685" s="221"/>
      <c r="AA2685" s="221"/>
      <c r="AB2685" s="237"/>
      <c r="AC2685" s="221"/>
      <c r="AD2685" s="221"/>
      <c r="AE2685" s="221"/>
      <c r="AF2685" s="221"/>
      <c r="AG2685" s="221"/>
      <c r="AH2685" s="221"/>
      <c r="AI2685" s="221"/>
      <c r="AN2685" s="221"/>
      <c r="AP2685" s="218"/>
    </row>
    <row r="2686" spans="1:42">
      <c r="A2686" s="221"/>
      <c r="B2686" s="221"/>
      <c r="C2686" s="221"/>
      <c r="D2686" s="221"/>
      <c r="E2686" s="221"/>
      <c r="F2686" s="221"/>
      <c r="G2686" s="221"/>
      <c r="H2686" s="221"/>
      <c r="I2686" s="221"/>
      <c r="J2686" s="221"/>
      <c r="K2686" s="221"/>
      <c r="L2686" s="221"/>
      <c r="M2686" s="221"/>
      <c r="N2686" s="243"/>
      <c r="O2686" s="221"/>
      <c r="P2686" s="221"/>
      <c r="Q2686" s="221"/>
      <c r="R2686" s="221"/>
      <c r="S2686" s="221"/>
      <c r="T2686" s="221"/>
      <c r="U2686" s="221"/>
      <c r="V2686" s="221"/>
      <c r="W2686" s="221"/>
      <c r="X2686" s="221"/>
      <c r="Y2686" s="221"/>
      <c r="Z2686" s="221"/>
      <c r="AA2686" s="221"/>
      <c r="AB2686" s="237"/>
      <c r="AC2686" s="221"/>
      <c r="AD2686" s="221"/>
      <c r="AE2686" s="221"/>
      <c r="AF2686" s="221"/>
      <c r="AG2686" s="221"/>
      <c r="AH2686" s="221"/>
      <c r="AI2686" s="221"/>
      <c r="AN2686" s="221"/>
      <c r="AP2686" s="218"/>
    </row>
    <row r="2687" spans="1:42">
      <c r="A2687" s="221"/>
      <c r="B2687" s="221"/>
      <c r="C2687" s="221"/>
      <c r="D2687" s="221"/>
      <c r="E2687" s="221"/>
      <c r="F2687" s="221"/>
      <c r="G2687" s="221"/>
      <c r="H2687" s="221"/>
      <c r="I2687" s="221"/>
      <c r="J2687" s="221"/>
      <c r="K2687" s="221"/>
      <c r="L2687" s="221"/>
      <c r="M2687" s="221"/>
      <c r="N2687" s="243"/>
      <c r="O2687" s="221"/>
      <c r="P2687" s="221"/>
      <c r="Q2687" s="221"/>
      <c r="R2687" s="221"/>
      <c r="S2687" s="221"/>
      <c r="T2687" s="221"/>
      <c r="U2687" s="221"/>
      <c r="V2687" s="221"/>
      <c r="W2687" s="221"/>
      <c r="X2687" s="221"/>
      <c r="Y2687" s="221"/>
      <c r="Z2687" s="221"/>
      <c r="AA2687" s="221"/>
      <c r="AB2687" s="237"/>
      <c r="AC2687" s="221"/>
      <c r="AD2687" s="221"/>
      <c r="AE2687" s="221"/>
      <c r="AF2687" s="221"/>
      <c r="AG2687" s="221"/>
      <c r="AH2687" s="221"/>
      <c r="AI2687" s="221"/>
      <c r="AN2687" s="221"/>
      <c r="AP2687" s="218"/>
    </row>
    <row r="2688" spans="1:42">
      <c r="A2688" s="221"/>
      <c r="B2688" s="221"/>
      <c r="C2688" s="221"/>
      <c r="D2688" s="221"/>
      <c r="E2688" s="221"/>
      <c r="F2688" s="221"/>
      <c r="G2688" s="221"/>
      <c r="H2688" s="221"/>
      <c r="I2688" s="221"/>
      <c r="J2688" s="221"/>
      <c r="K2688" s="221"/>
      <c r="L2688" s="221"/>
      <c r="M2688" s="221"/>
      <c r="N2688" s="243"/>
      <c r="O2688" s="221"/>
      <c r="P2688" s="221"/>
      <c r="Q2688" s="221"/>
      <c r="R2688" s="221"/>
      <c r="S2688" s="221"/>
      <c r="T2688" s="221"/>
      <c r="U2688" s="221"/>
      <c r="V2688" s="221"/>
      <c r="W2688" s="221"/>
      <c r="X2688" s="221"/>
      <c r="Y2688" s="221"/>
      <c r="Z2688" s="221"/>
      <c r="AA2688" s="221"/>
      <c r="AB2688" s="237"/>
      <c r="AC2688" s="221"/>
      <c r="AD2688" s="221"/>
      <c r="AE2688" s="221"/>
      <c r="AF2688" s="221"/>
      <c r="AG2688" s="221"/>
      <c r="AH2688" s="221"/>
      <c r="AI2688" s="221"/>
      <c r="AN2688" s="221"/>
      <c r="AP2688" s="218"/>
    </row>
    <row r="2689" spans="1:42">
      <c r="A2689" s="221"/>
      <c r="B2689" s="221"/>
      <c r="C2689" s="221"/>
      <c r="D2689" s="221"/>
      <c r="E2689" s="221"/>
      <c r="F2689" s="221"/>
      <c r="G2689" s="221"/>
      <c r="H2689" s="221"/>
      <c r="I2689" s="221"/>
      <c r="J2689" s="221"/>
      <c r="K2689" s="221"/>
      <c r="L2689" s="221"/>
      <c r="M2689" s="221"/>
      <c r="N2689" s="243"/>
      <c r="O2689" s="221"/>
      <c r="P2689" s="221"/>
      <c r="Q2689" s="221"/>
      <c r="R2689" s="221"/>
      <c r="S2689" s="221"/>
      <c r="T2689" s="221"/>
      <c r="U2689" s="221"/>
      <c r="V2689" s="221"/>
      <c r="W2689" s="221"/>
      <c r="X2689" s="221"/>
      <c r="Y2689" s="221"/>
      <c r="Z2689" s="221"/>
      <c r="AA2689" s="221"/>
      <c r="AB2689" s="237"/>
      <c r="AC2689" s="221"/>
      <c r="AD2689" s="221"/>
      <c r="AE2689" s="221"/>
      <c r="AF2689" s="221"/>
      <c r="AG2689" s="221"/>
      <c r="AH2689" s="221"/>
      <c r="AI2689" s="221"/>
      <c r="AN2689" s="221"/>
      <c r="AP2689" s="218"/>
    </row>
    <row r="2690" spans="1:42">
      <c r="A2690" s="221"/>
      <c r="B2690" s="221"/>
      <c r="C2690" s="221"/>
      <c r="D2690" s="221"/>
      <c r="E2690" s="221"/>
      <c r="F2690" s="221"/>
      <c r="G2690" s="221"/>
      <c r="H2690" s="221"/>
      <c r="I2690" s="221"/>
      <c r="J2690" s="221"/>
      <c r="K2690" s="221"/>
      <c r="L2690" s="221"/>
      <c r="M2690" s="221"/>
      <c r="N2690" s="243"/>
      <c r="O2690" s="221"/>
      <c r="P2690" s="221"/>
      <c r="Q2690" s="221"/>
      <c r="R2690" s="221"/>
      <c r="S2690" s="221"/>
      <c r="T2690" s="221"/>
      <c r="U2690" s="221"/>
      <c r="V2690" s="221"/>
      <c r="W2690" s="221"/>
      <c r="X2690" s="221"/>
      <c r="Y2690" s="221"/>
      <c r="Z2690" s="221"/>
      <c r="AA2690" s="221"/>
      <c r="AB2690" s="237"/>
      <c r="AC2690" s="221"/>
      <c r="AD2690" s="221"/>
      <c r="AE2690" s="221"/>
      <c r="AF2690" s="221"/>
      <c r="AG2690" s="221"/>
      <c r="AH2690" s="221"/>
      <c r="AI2690" s="221"/>
      <c r="AN2690" s="221"/>
      <c r="AP2690" s="218"/>
    </row>
    <row r="2691" spans="1:42">
      <c r="A2691" s="221"/>
      <c r="B2691" s="221"/>
      <c r="C2691" s="221"/>
      <c r="D2691" s="221"/>
      <c r="E2691" s="221"/>
      <c r="F2691" s="221"/>
      <c r="G2691" s="221"/>
      <c r="H2691" s="221"/>
      <c r="I2691" s="221"/>
      <c r="J2691" s="221"/>
      <c r="K2691" s="221"/>
      <c r="L2691" s="221"/>
      <c r="M2691" s="221"/>
      <c r="N2691" s="243"/>
      <c r="O2691" s="221"/>
      <c r="P2691" s="221"/>
      <c r="Q2691" s="221"/>
      <c r="R2691" s="221"/>
      <c r="S2691" s="221"/>
      <c r="T2691" s="221"/>
      <c r="U2691" s="221"/>
      <c r="V2691" s="221"/>
      <c r="W2691" s="221"/>
      <c r="X2691" s="221"/>
      <c r="Y2691" s="221"/>
      <c r="Z2691" s="221"/>
      <c r="AA2691" s="221"/>
      <c r="AB2691" s="237"/>
      <c r="AC2691" s="221"/>
      <c r="AD2691" s="221"/>
      <c r="AE2691" s="221"/>
      <c r="AF2691" s="221"/>
      <c r="AG2691" s="221"/>
      <c r="AH2691" s="221"/>
      <c r="AI2691" s="221"/>
      <c r="AN2691" s="221"/>
      <c r="AP2691" s="218"/>
    </row>
    <row r="2692" spans="1:42">
      <c r="A2692" s="221"/>
      <c r="B2692" s="221"/>
      <c r="C2692" s="221"/>
      <c r="D2692" s="221"/>
      <c r="E2692" s="221"/>
      <c r="F2692" s="221"/>
      <c r="G2692" s="221"/>
      <c r="H2692" s="221"/>
      <c r="I2692" s="221"/>
      <c r="J2692" s="221"/>
      <c r="K2692" s="221"/>
      <c r="L2692" s="221"/>
      <c r="M2692" s="221"/>
      <c r="N2692" s="243"/>
      <c r="O2692" s="221"/>
      <c r="P2692" s="221"/>
      <c r="Q2692" s="221"/>
      <c r="R2692" s="221"/>
      <c r="S2692" s="221"/>
      <c r="T2692" s="221"/>
      <c r="U2692" s="221"/>
      <c r="V2692" s="221"/>
      <c r="W2692" s="221"/>
      <c r="X2692" s="221"/>
      <c r="Y2692" s="221"/>
      <c r="Z2692" s="221"/>
      <c r="AA2692" s="221"/>
      <c r="AB2692" s="237"/>
      <c r="AC2692" s="221"/>
      <c r="AD2692" s="221"/>
      <c r="AE2692" s="221"/>
      <c r="AF2692" s="221"/>
      <c r="AG2692" s="221"/>
      <c r="AH2692" s="221"/>
      <c r="AI2692" s="221"/>
      <c r="AN2692" s="221"/>
      <c r="AP2692" s="218"/>
    </row>
    <row r="2693" spans="1:42">
      <c r="A2693" s="221"/>
      <c r="B2693" s="221"/>
      <c r="C2693" s="221"/>
      <c r="D2693" s="221"/>
      <c r="E2693" s="221"/>
      <c r="F2693" s="221"/>
      <c r="G2693" s="221"/>
      <c r="H2693" s="221"/>
      <c r="I2693" s="221"/>
      <c r="J2693" s="221"/>
      <c r="K2693" s="221"/>
      <c r="L2693" s="221"/>
      <c r="M2693" s="221"/>
      <c r="N2693" s="243"/>
      <c r="O2693" s="221"/>
      <c r="P2693" s="221"/>
      <c r="Q2693" s="221"/>
      <c r="R2693" s="221"/>
      <c r="S2693" s="221"/>
      <c r="T2693" s="221"/>
      <c r="U2693" s="221"/>
      <c r="V2693" s="221"/>
      <c r="W2693" s="221"/>
      <c r="X2693" s="221"/>
      <c r="Y2693" s="221"/>
      <c r="Z2693" s="221"/>
      <c r="AA2693" s="221"/>
      <c r="AB2693" s="237"/>
      <c r="AC2693" s="221"/>
      <c r="AD2693" s="221"/>
      <c r="AE2693" s="221"/>
      <c r="AF2693" s="221"/>
      <c r="AG2693" s="221"/>
      <c r="AH2693" s="221"/>
      <c r="AI2693" s="221"/>
      <c r="AN2693" s="221"/>
      <c r="AP2693" s="218"/>
    </row>
    <row r="2694" spans="1:42">
      <c r="A2694" s="221"/>
      <c r="B2694" s="221"/>
      <c r="C2694" s="221"/>
      <c r="D2694" s="221"/>
      <c r="E2694" s="221"/>
      <c r="F2694" s="221"/>
      <c r="G2694" s="221"/>
      <c r="H2694" s="221"/>
      <c r="I2694" s="221"/>
      <c r="J2694" s="221"/>
      <c r="K2694" s="221"/>
      <c r="L2694" s="221"/>
      <c r="M2694" s="221"/>
      <c r="N2694" s="243"/>
      <c r="O2694" s="221"/>
      <c r="P2694" s="221"/>
      <c r="Q2694" s="221"/>
      <c r="R2694" s="221"/>
      <c r="S2694" s="221"/>
      <c r="T2694" s="221"/>
      <c r="U2694" s="221"/>
      <c r="V2694" s="221"/>
      <c r="W2694" s="221"/>
      <c r="X2694" s="221"/>
      <c r="Y2694" s="221"/>
      <c r="Z2694" s="221"/>
      <c r="AA2694" s="221"/>
      <c r="AB2694" s="237"/>
      <c r="AC2694" s="221"/>
      <c r="AD2694" s="221"/>
      <c r="AE2694" s="221"/>
      <c r="AF2694" s="221"/>
      <c r="AG2694" s="221"/>
      <c r="AH2694" s="221"/>
      <c r="AI2694" s="221"/>
      <c r="AN2694" s="221"/>
      <c r="AP2694" s="218"/>
    </row>
    <row r="2695" spans="1:42">
      <c r="A2695" s="221"/>
      <c r="B2695" s="221"/>
      <c r="C2695" s="221"/>
      <c r="D2695" s="221"/>
      <c r="E2695" s="221"/>
      <c r="F2695" s="221"/>
      <c r="G2695" s="221"/>
      <c r="H2695" s="221"/>
      <c r="I2695" s="221"/>
      <c r="J2695" s="221"/>
      <c r="K2695" s="221"/>
      <c r="L2695" s="221"/>
      <c r="M2695" s="221"/>
      <c r="N2695" s="243"/>
      <c r="O2695" s="221"/>
      <c r="P2695" s="221"/>
      <c r="Q2695" s="221"/>
      <c r="R2695" s="221"/>
      <c r="S2695" s="221"/>
      <c r="T2695" s="221"/>
      <c r="U2695" s="221"/>
      <c r="V2695" s="221"/>
      <c r="W2695" s="221"/>
      <c r="X2695" s="221"/>
      <c r="Y2695" s="221"/>
      <c r="Z2695" s="221"/>
      <c r="AA2695" s="221"/>
      <c r="AB2695" s="237"/>
      <c r="AC2695" s="221"/>
      <c r="AD2695" s="221"/>
      <c r="AE2695" s="221"/>
      <c r="AF2695" s="221"/>
      <c r="AG2695" s="221"/>
      <c r="AH2695" s="221"/>
      <c r="AI2695" s="221"/>
      <c r="AN2695" s="221"/>
      <c r="AP2695" s="218"/>
    </row>
    <row r="2696" spans="1:42">
      <c r="A2696" s="221"/>
      <c r="B2696" s="221"/>
      <c r="C2696" s="221"/>
      <c r="D2696" s="221"/>
      <c r="E2696" s="221"/>
      <c r="F2696" s="221"/>
      <c r="G2696" s="221"/>
      <c r="H2696" s="221"/>
      <c r="I2696" s="221"/>
      <c r="J2696" s="221"/>
      <c r="K2696" s="221"/>
      <c r="L2696" s="221"/>
      <c r="M2696" s="221"/>
      <c r="N2696" s="243"/>
      <c r="O2696" s="221"/>
      <c r="P2696" s="221"/>
      <c r="Q2696" s="221"/>
      <c r="R2696" s="221"/>
      <c r="S2696" s="221"/>
      <c r="T2696" s="221"/>
      <c r="U2696" s="221"/>
      <c r="V2696" s="221"/>
      <c r="W2696" s="221"/>
      <c r="X2696" s="221"/>
      <c r="Y2696" s="221"/>
      <c r="Z2696" s="221"/>
      <c r="AA2696" s="221"/>
      <c r="AB2696" s="237"/>
      <c r="AC2696" s="221"/>
      <c r="AD2696" s="221"/>
      <c r="AE2696" s="221"/>
      <c r="AF2696" s="221"/>
      <c r="AG2696" s="221"/>
      <c r="AH2696" s="221"/>
      <c r="AI2696" s="221"/>
      <c r="AN2696" s="221"/>
      <c r="AP2696" s="218"/>
    </row>
    <row r="2697" spans="1:42">
      <c r="A2697" s="221"/>
      <c r="B2697" s="221"/>
      <c r="C2697" s="221"/>
      <c r="D2697" s="221"/>
      <c r="E2697" s="221"/>
      <c r="F2697" s="221"/>
      <c r="G2697" s="221"/>
      <c r="H2697" s="221"/>
      <c r="I2697" s="221"/>
      <c r="J2697" s="221"/>
      <c r="K2697" s="221"/>
      <c r="L2697" s="221"/>
      <c r="M2697" s="221"/>
      <c r="N2697" s="243"/>
      <c r="O2697" s="221"/>
      <c r="P2697" s="221"/>
      <c r="Q2697" s="221"/>
      <c r="R2697" s="221"/>
      <c r="S2697" s="221"/>
      <c r="T2697" s="221"/>
      <c r="U2697" s="221"/>
      <c r="V2697" s="221"/>
      <c r="W2697" s="221"/>
      <c r="X2697" s="221"/>
      <c r="Y2697" s="221"/>
      <c r="Z2697" s="221"/>
      <c r="AA2697" s="221"/>
      <c r="AB2697" s="237"/>
      <c r="AC2697" s="221"/>
      <c r="AD2697" s="221"/>
      <c r="AE2697" s="221"/>
      <c r="AF2697" s="221"/>
      <c r="AG2697" s="221"/>
      <c r="AH2697" s="221"/>
      <c r="AI2697" s="221"/>
      <c r="AN2697" s="221"/>
      <c r="AP2697" s="218"/>
    </row>
    <row r="2698" spans="1:42">
      <c r="A2698" s="221"/>
      <c r="B2698" s="221"/>
      <c r="C2698" s="221"/>
      <c r="D2698" s="221"/>
      <c r="E2698" s="221"/>
      <c r="F2698" s="221"/>
      <c r="G2698" s="221"/>
      <c r="H2698" s="221"/>
      <c r="I2698" s="221"/>
      <c r="J2698" s="221"/>
      <c r="K2698" s="221"/>
      <c r="L2698" s="221"/>
      <c r="M2698" s="221"/>
      <c r="N2698" s="243"/>
      <c r="O2698" s="221"/>
      <c r="P2698" s="221"/>
      <c r="Q2698" s="221"/>
      <c r="R2698" s="221"/>
      <c r="S2698" s="221"/>
      <c r="T2698" s="221"/>
      <c r="U2698" s="221"/>
      <c r="V2698" s="221"/>
      <c r="W2698" s="221"/>
      <c r="X2698" s="221"/>
      <c r="Y2698" s="221"/>
      <c r="Z2698" s="221"/>
      <c r="AA2698" s="221"/>
      <c r="AB2698" s="237"/>
      <c r="AC2698" s="221"/>
      <c r="AD2698" s="221"/>
      <c r="AE2698" s="221"/>
      <c r="AF2698" s="221"/>
      <c r="AG2698" s="221"/>
      <c r="AH2698" s="221"/>
      <c r="AI2698" s="221"/>
      <c r="AN2698" s="221"/>
      <c r="AP2698" s="218"/>
    </row>
    <row r="2699" spans="1:42">
      <c r="A2699" s="221"/>
      <c r="B2699" s="221"/>
      <c r="C2699" s="221"/>
      <c r="D2699" s="221"/>
      <c r="E2699" s="221"/>
      <c r="F2699" s="221"/>
      <c r="G2699" s="221"/>
      <c r="H2699" s="221"/>
      <c r="I2699" s="221"/>
      <c r="J2699" s="221"/>
      <c r="K2699" s="221"/>
      <c r="L2699" s="221"/>
      <c r="M2699" s="221"/>
      <c r="N2699" s="243"/>
      <c r="O2699" s="221"/>
      <c r="P2699" s="221"/>
      <c r="Q2699" s="221"/>
      <c r="R2699" s="221"/>
      <c r="S2699" s="221"/>
      <c r="T2699" s="221"/>
      <c r="U2699" s="221"/>
      <c r="V2699" s="221"/>
      <c r="W2699" s="221"/>
      <c r="X2699" s="221"/>
      <c r="Y2699" s="221"/>
      <c r="Z2699" s="221"/>
      <c r="AA2699" s="221"/>
      <c r="AB2699" s="237"/>
      <c r="AC2699" s="221"/>
      <c r="AD2699" s="221"/>
      <c r="AE2699" s="221"/>
      <c r="AF2699" s="221"/>
      <c r="AG2699" s="221"/>
      <c r="AH2699" s="221"/>
      <c r="AI2699" s="221"/>
      <c r="AN2699" s="221"/>
      <c r="AP2699" s="218"/>
    </row>
    <row r="2700" spans="1:42">
      <c r="A2700" s="221"/>
      <c r="B2700" s="221"/>
      <c r="C2700" s="221"/>
      <c r="D2700" s="221"/>
      <c r="E2700" s="221"/>
      <c r="F2700" s="221"/>
      <c r="G2700" s="221"/>
      <c r="H2700" s="221"/>
      <c r="I2700" s="221"/>
      <c r="J2700" s="221"/>
      <c r="K2700" s="221"/>
      <c r="L2700" s="221"/>
      <c r="M2700" s="221"/>
      <c r="N2700" s="243"/>
      <c r="O2700" s="221"/>
      <c r="P2700" s="221"/>
      <c r="Q2700" s="221"/>
      <c r="R2700" s="221"/>
      <c r="S2700" s="221"/>
      <c r="T2700" s="221"/>
      <c r="U2700" s="221"/>
      <c r="V2700" s="221"/>
      <c r="W2700" s="221"/>
      <c r="X2700" s="221"/>
      <c r="Y2700" s="221"/>
      <c r="Z2700" s="221"/>
      <c r="AA2700" s="221"/>
      <c r="AB2700" s="237"/>
      <c r="AC2700" s="221"/>
      <c r="AD2700" s="221"/>
      <c r="AE2700" s="221"/>
      <c r="AF2700" s="221"/>
      <c r="AG2700" s="221"/>
      <c r="AH2700" s="221"/>
      <c r="AI2700" s="221"/>
      <c r="AN2700" s="221"/>
      <c r="AP2700" s="218"/>
    </row>
    <row r="2701" spans="1:42">
      <c r="A2701" s="221"/>
      <c r="B2701" s="221"/>
      <c r="C2701" s="221"/>
      <c r="D2701" s="221"/>
      <c r="E2701" s="221"/>
      <c r="F2701" s="221"/>
      <c r="G2701" s="221"/>
      <c r="H2701" s="221"/>
      <c r="I2701" s="221"/>
      <c r="J2701" s="221"/>
      <c r="K2701" s="221"/>
      <c r="L2701" s="221"/>
      <c r="M2701" s="221"/>
      <c r="N2701" s="243"/>
      <c r="O2701" s="221"/>
      <c r="P2701" s="221"/>
      <c r="Q2701" s="221"/>
      <c r="R2701" s="221"/>
      <c r="S2701" s="221"/>
      <c r="T2701" s="221"/>
      <c r="U2701" s="221"/>
      <c r="V2701" s="221"/>
      <c r="W2701" s="221"/>
      <c r="X2701" s="221"/>
      <c r="Y2701" s="221"/>
      <c r="Z2701" s="221"/>
      <c r="AA2701" s="221"/>
      <c r="AB2701" s="237"/>
      <c r="AC2701" s="221"/>
      <c r="AD2701" s="221"/>
      <c r="AE2701" s="221"/>
      <c r="AF2701" s="221"/>
      <c r="AG2701" s="221"/>
      <c r="AH2701" s="221"/>
      <c r="AI2701" s="221"/>
      <c r="AN2701" s="221"/>
      <c r="AP2701" s="218"/>
    </row>
    <row r="2702" spans="1:42">
      <c r="A2702" s="221"/>
      <c r="B2702" s="221"/>
      <c r="C2702" s="221"/>
      <c r="D2702" s="221"/>
      <c r="E2702" s="221"/>
      <c r="F2702" s="221"/>
      <c r="G2702" s="221"/>
      <c r="H2702" s="221"/>
      <c r="I2702" s="221"/>
      <c r="J2702" s="221"/>
      <c r="K2702" s="221"/>
      <c r="L2702" s="221"/>
      <c r="M2702" s="221"/>
      <c r="N2702" s="243"/>
      <c r="O2702" s="221"/>
      <c r="P2702" s="221"/>
      <c r="Q2702" s="221"/>
      <c r="R2702" s="221"/>
      <c r="S2702" s="221"/>
      <c r="T2702" s="221"/>
      <c r="U2702" s="221"/>
      <c r="V2702" s="221"/>
      <c r="W2702" s="221"/>
      <c r="X2702" s="221"/>
      <c r="Y2702" s="221"/>
      <c r="Z2702" s="221"/>
      <c r="AA2702" s="221"/>
      <c r="AB2702" s="237"/>
      <c r="AC2702" s="221"/>
      <c r="AD2702" s="221"/>
      <c r="AE2702" s="221"/>
      <c r="AF2702" s="221"/>
      <c r="AG2702" s="221"/>
      <c r="AH2702" s="221"/>
      <c r="AI2702" s="221"/>
      <c r="AN2702" s="221"/>
      <c r="AP2702" s="218"/>
    </row>
    <row r="2703" spans="1:42">
      <c r="A2703" s="221"/>
      <c r="B2703" s="221"/>
      <c r="C2703" s="221"/>
      <c r="D2703" s="221"/>
      <c r="E2703" s="221"/>
      <c r="F2703" s="221"/>
      <c r="G2703" s="221"/>
      <c r="H2703" s="221"/>
      <c r="I2703" s="221"/>
      <c r="J2703" s="221"/>
      <c r="K2703" s="221"/>
      <c r="L2703" s="221"/>
      <c r="M2703" s="221"/>
      <c r="N2703" s="243"/>
      <c r="O2703" s="221"/>
      <c r="P2703" s="221"/>
      <c r="Q2703" s="221"/>
      <c r="R2703" s="221"/>
      <c r="S2703" s="221"/>
      <c r="T2703" s="221"/>
      <c r="U2703" s="221"/>
      <c r="V2703" s="221"/>
      <c r="W2703" s="221"/>
      <c r="X2703" s="221"/>
      <c r="Y2703" s="221"/>
      <c r="Z2703" s="221"/>
      <c r="AA2703" s="221"/>
      <c r="AB2703" s="237"/>
      <c r="AC2703" s="221"/>
      <c r="AD2703" s="221"/>
      <c r="AE2703" s="221"/>
      <c r="AF2703" s="221"/>
      <c r="AG2703" s="221"/>
      <c r="AH2703" s="221"/>
      <c r="AI2703" s="221"/>
      <c r="AN2703" s="221"/>
      <c r="AP2703" s="218"/>
    </row>
    <row r="2704" spans="1:42">
      <c r="A2704" s="221"/>
      <c r="B2704" s="221"/>
      <c r="C2704" s="221"/>
      <c r="D2704" s="221"/>
      <c r="E2704" s="221"/>
      <c r="F2704" s="221"/>
      <c r="G2704" s="221"/>
      <c r="H2704" s="221"/>
      <c r="I2704" s="221"/>
      <c r="J2704" s="221"/>
      <c r="K2704" s="221"/>
      <c r="L2704" s="221"/>
      <c r="M2704" s="221"/>
      <c r="N2704" s="243"/>
      <c r="O2704" s="221"/>
      <c r="P2704" s="221"/>
      <c r="Q2704" s="221"/>
      <c r="R2704" s="221"/>
      <c r="S2704" s="221"/>
      <c r="T2704" s="221"/>
      <c r="U2704" s="221"/>
      <c r="V2704" s="221"/>
      <c r="W2704" s="221"/>
      <c r="X2704" s="221"/>
      <c r="Y2704" s="221"/>
      <c r="Z2704" s="221"/>
      <c r="AA2704" s="221"/>
      <c r="AB2704" s="237"/>
      <c r="AC2704" s="221"/>
      <c r="AD2704" s="221"/>
      <c r="AE2704" s="221"/>
      <c r="AF2704" s="221"/>
      <c r="AG2704" s="221"/>
      <c r="AH2704" s="221"/>
      <c r="AI2704" s="221"/>
      <c r="AN2704" s="221"/>
      <c r="AP2704" s="218"/>
    </row>
    <row r="2705" spans="1:42">
      <c r="A2705" s="221"/>
      <c r="B2705" s="221"/>
      <c r="C2705" s="221"/>
      <c r="D2705" s="221"/>
      <c r="E2705" s="221"/>
      <c r="F2705" s="221"/>
      <c r="G2705" s="221"/>
      <c r="H2705" s="221"/>
      <c r="I2705" s="221"/>
      <c r="J2705" s="221"/>
      <c r="K2705" s="221"/>
      <c r="L2705" s="221"/>
      <c r="M2705" s="221"/>
      <c r="N2705" s="243"/>
      <c r="O2705" s="221"/>
      <c r="P2705" s="221"/>
      <c r="Q2705" s="221"/>
      <c r="R2705" s="221"/>
      <c r="S2705" s="221"/>
      <c r="T2705" s="221"/>
      <c r="U2705" s="221"/>
      <c r="V2705" s="221"/>
      <c r="W2705" s="221"/>
      <c r="X2705" s="221"/>
      <c r="Y2705" s="221"/>
      <c r="Z2705" s="221"/>
      <c r="AA2705" s="221"/>
      <c r="AB2705" s="237"/>
      <c r="AC2705" s="221"/>
      <c r="AD2705" s="221"/>
      <c r="AE2705" s="221"/>
      <c r="AF2705" s="221"/>
      <c r="AG2705" s="221"/>
      <c r="AH2705" s="221"/>
      <c r="AI2705" s="221"/>
      <c r="AN2705" s="221"/>
      <c r="AP2705" s="218"/>
    </row>
    <row r="2706" spans="1:42">
      <c r="A2706" s="221"/>
      <c r="B2706" s="221"/>
      <c r="C2706" s="221"/>
      <c r="D2706" s="221"/>
      <c r="E2706" s="221"/>
      <c r="F2706" s="221"/>
      <c r="G2706" s="221"/>
      <c r="H2706" s="221"/>
      <c r="I2706" s="221"/>
      <c r="J2706" s="221"/>
      <c r="K2706" s="221"/>
      <c r="L2706" s="221"/>
      <c r="M2706" s="221"/>
      <c r="N2706" s="243"/>
      <c r="O2706" s="221"/>
      <c r="P2706" s="221"/>
      <c r="Q2706" s="221"/>
      <c r="R2706" s="221"/>
      <c r="S2706" s="221"/>
      <c r="T2706" s="221"/>
      <c r="U2706" s="221"/>
      <c r="V2706" s="221"/>
      <c r="W2706" s="221"/>
      <c r="X2706" s="221"/>
      <c r="Y2706" s="221"/>
      <c r="Z2706" s="221"/>
      <c r="AA2706" s="221"/>
      <c r="AB2706" s="237"/>
      <c r="AC2706" s="221"/>
      <c r="AD2706" s="221"/>
      <c r="AE2706" s="221"/>
      <c r="AF2706" s="221"/>
      <c r="AG2706" s="221"/>
      <c r="AH2706" s="221"/>
      <c r="AI2706" s="221"/>
      <c r="AN2706" s="221"/>
      <c r="AP2706" s="218"/>
    </row>
    <row r="2707" spans="1:42">
      <c r="A2707" s="221"/>
      <c r="B2707" s="221"/>
      <c r="C2707" s="221"/>
      <c r="D2707" s="221"/>
      <c r="E2707" s="221"/>
      <c r="F2707" s="221"/>
      <c r="G2707" s="221"/>
      <c r="H2707" s="221"/>
      <c r="I2707" s="221"/>
      <c r="J2707" s="221"/>
      <c r="K2707" s="221"/>
      <c r="L2707" s="221"/>
      <c r="M2707" s="221"/>
      <c r="N2707" s="243"/>
      <c r="O2707" s="221"/>
      <c r="P2707" s="221"/>
      <c r="Q2707" s="221"/>
      <c r="R2707" s="221"/>
      <c r="S2707" s="221"/>
      <c r="T2707" s="221"/>
      <c r="U2707" s="221"/>
      <c r="V2707" s="221"/>
      <c r="W2707" s="221"/>
      <c r="X2707" s="221"/>
      <c r="Y2707" s="221"/>
      <c r="Z2707" s="221"/>
      <c r="AA2707" s="221"/>
      <c r="AB2707" s="237"/>
      <c r="AC2707" s="221"/>
      <c r="AD2707" s="221"/>
      <c r="AE2707" s="221"/>
      <c r="AF2707" s="221"/>
      <c r="AG2707" s="221"/>
      <c r="AH2707" s="221"/>
      <c r="AI2707" s="221"/>
      <c r="AN2707" s="221"/>
      <c r="AP2707" s="218"/>
    </row>
    <row r="2708" spans="1:42">
      <c r="A2708" s="221"/>
      <c r="B2708" s="221"/>
      <c r="C2708" s="221"/>
      <c r="D2708" s="221"/>
      <c r="E2708" s="221"/>
      <c r="F2708" s="221"/>
      <c r="G2708" s="221"/>
      <c r="H2708" s="221"/>
      <c r="I2708" s="221"/>
      <c r="J2708" s="221"/>
      <c r="K2708" s="221"/>
      <c r="L2708" s="221"/>
      <c r="M2708" s="221"/>
      <c r="N2708" s="243"/>
      <c r="O2708" s="221"/>
      <c r="P2708" s="221"/>
      <c r="Q2708" s="221"/>
      <c r="R2708" s="221"/>
      <c r="S2708" s="221"/>
      <c r="T2708" s="221"/>
      <c r="U2708" s="221"/>
      <c r="V2708" s="221"/>
      <c r="W2708" s="221"/>
      <c r="X2708" s="221"/>
      <c r="Y2708" s="221"/>
      <c r="Z2708" s="221"/>
      <c r="AA2708" s="221"/>
      <c r="AB2708" s="237"/>
      <c r="AC2708" s="221"/>
      <c r="AD2708" s="221"/>
      <c r="AE2708" s="221"/>
      <c r="AF2708" s="221"/>
      <c r="AG2708" s="221"/>
      <c r="AH2708" s="221"/>
      <c r="AI2708" s="221"/>
      <c r="AN2708" s="221"/>
      <c r="AP2708" s="218"/>
    </row>
    <row r="2709" spans="1:42">
      <c r="A2709" s="221"/>
      <c r="B2709" s="221"/>
      <c r="C2709" s="221"/>
      <c r="D2709" s="221"/>
      <c r="E2709" s="221"/>
      <c r="F2709" s="221"/>
      <c r="G2709" s="221"/>
      <c r="H2709" s="221"/>
      <c r="I2709" s="221"/>
      <c r="J2709" s="221"/>
      <c r="K2709" s="221"/>
      <c r="L2709" s="221"/>
      <c r="M2709" s="221"/>
      <c r="N2709" s="243"/>
      <c r="O2709" s="221"/>
      <c r="P2709" s="221"/>
      <c r="Q2709" s="221"/>
      <c r="R2709" s="221"/>
      <c r="S2709" s="221"/>
      <c r="T2709" s="221"/>
      <c r="U2709" s="221"/>
      <c r="V2709" s="221"/>
      <c r="W2709" s="221"/>
      <c r="X2709" s="221"/>
      <c r="Y2709" s="221"/>
      <c r="Z2709" s="221"/>
      <c r="AA2709" s="221"/>
      <c r="AB2709" s="237"/>
      <c r="AC2709" s="221"/>
      <c r="AD2709" s="221"/>
      <c r="AE2709" s="221"/>
      <c r="AF2709" s="221"/>
      <c r="AG2709" s="221"/>
      <c r="AH2709" s="221"/>
      <c r="AI2709" s="221"/>
      <c r="AN2709" s="221"/>
      <c r="AP2709" s="218"/>
    </row>
    <row r="2710" spans="1:42">
      <c r="A2710" s="221"/>
      <c r="B2710" s="221"/>
      <c r="C2710" s="221"/>
      <c r="D2710" s="221"/>
      <c r="E2710" s="221"/>
      <c r="F2710" s="221"/>
      <c r="G2710" s="221"/>
      <c r="H2710" s="221"/>
      <c r="I2710" s="221"/>
      <c r="J2710" s="221"/>
      <c r="K2710" s="221"/>
      <c r="L2710" s="221"/>
      <c r="M2710" s="221"/>
      <c r="N2710" s="243"/>
      <c r="O2710" s="221"/>
      <c r="P2710" s="221"/>
      <c r="Q2710" s="221"/>
      <c r="R2710" s="221"/>
      <c r="S2710" s="221"/>
      <c r="T2710" s="221"/>
      <c r="U2710" s="221"/>
      <c r="V2710" s="221"/>
      <c r="W2710" s="221"/>
      <c r="X2710" s="221"/>
      <c r="Y2710" s="221"/>
      <c r="Z2710" s="221"/>
      <c r="AA2710" s="221"/>
      <c r="AB2710" s="237"/>
      <c r="AC2710" s="221"/>
      <c r="AD2710" s="221"/>
      <c r="AE2710" s="221"/>
      <c r="AF2710" s="221"/>
      <c r="AG2710" s="221"/>
      <c r="AH2710" s="221"/>
      <c r="AI2710" s="221"/>
      <c r="AN2710" s="221"/>
      <c r="AP2710" s="218"/>
    </row>
    <row r="2711" spans="1:42">
      <c r="A2711" s="221"/>
      <c r="B2711" s="221"/>
      <c r="C2711" s="221"/>
      <c r="D2711" s="221"/>
      <c r="E2711" s="221"/>
      <c r="F2711" s="221"/>
      <c r="G2711" s="221"/>
      <c r="H2711" s="221"/>
      <c r="I2711" s="221"/>
      <c r="J2711" s="221"/>
      <c r="K2711" s="221"/>
      <c r="L2711" s="221"/>
      <c r="M2711" s="221"/>
      <c r="N2711" s="243"/>
      <c r="O2711" s="221"/>
      <c r="P2711" s="221"/>
      <c r="Q2711" s="221"/>
      <c r="R2711" s="221"/>
      <c r="S2711" s="221"/>
      <c r="T2711" s="221"/>
      <c r="U2711" s="221"/>
      <c r="V2711" s="221"/>
      <c r="W2711" s="221"/>
      <c r="X2711" s="221"/>
      <c r="Y2711" s="221"/>
      <c r="Z2711" s="221"/>
      <c r="AA2711" s="221"/>
      <c r="AB2711" s="237"/>
      <c r="AC2711" s="221"/>
      <c r="AD2711" s="221"/>
      <c r="AE2711" s="221"/>
      <c r="AF2711" s="221"/>
      <c r="AG2711" s="221"/>
      <c r="AH2711" s="221"/>
      <c r="AI2711" s="221"/>
      <c r="AN2711" s="221"/>
      <c r="AP2711" s="218"/>
    </row>
    <row r="2712" spans="1:42">
      <c r="A2712" s="221"/>
      <c r="B2712" s="221"/>
      <c r="C2712" s="221"/>
      <c r="D2712" s="221"/>
      <c r="E2712" s="221"/>
      <c r="F2712" s="221"/>
      <c r="G2712" s="221"/>
      <c r="H2712" s="221"/>
      <c r="I2712" s="221"/>
      <c r="J2712" s="221"/>
      <c r="K2712" s="221"/>
      <c r="L2712" s="221"/>
      <c r="M2712" s="221"/>
      <c r="N2712" s="243"/>
      <c r="O2712" s="221"/>
      <c r="P2712" s="221"/>
      <c r="Q2712" s="221"/>
      <c r="R2712" s="221"/>
      <c r="S2712" s="221"/>
      <c r="T2712" s="221"/>
      <c r="U2712" s="221"/>
      <c r="V2712" s="221"/>
      <c r="W2712" s="221"/>
      <c r="X2712" s="221"/>
      <c r="Y2712" s="221"/>
      <c r="Z2712" s="221"/>
      <c r="AA2712" s="221"/>
      <c r="AB2712" s="237"/>
      <c r="AC2712" s="221"/>
      <c r="AD2712" s="221"/>
      <c r="AE2712" s="221"/>
      <c r="AF2712" s="221"/>
      <c r="AG2712" s="221"/>
      <c r="AH2712" s="221"/>
      <c r="AI2712" s="221"/>
      <c r="AN2712" s="221"/>
      <c r="AP2712" s="218"/>
    </row>
    <row r="2713" spans="1:42">
      <c r="A2713" s="221"/>
      <c r="B2713" s="221"/>
      <c r="C2713" s="221"/>
      <c r="D2713" s="221"/>
      <c r="E2713" s="221"/>
      <c r="F2713" s="221"/>
      <c r="G2713" s="221"/>
      <c r="H2713" s="221"/>
      <c r="I2713" s="221"/>
      <c r="J2713" s="221"/>
      <c r="K2713" s="221"/>
      <c r="L2713" s="221"/>
      <c r="M2713" s="221"/>
      <c r="N2713" s="243"/>
      <c r="O2713" s="221"/>
      <c r="P2713" s="221"/>
      <c r="Q2713" s="221"/>
      <c r="R2713" s="221"/>
      <c r="S2713" s="221"/>
      <c r="T2713" s="221"/>
      <c r="U2713" s="221"/>
      <c r="V2713" s="221"/>
      <c r="W2713" s="221"/>
      <c r="X2713" s="221"/>
      <c r="Y2713" s="221"/>
      <c r="Z2713" s="221"/>
      <c r="AA2713" s="221"/>
      <c r="AB2713" s="237"/>
      <c r="AC2713" s="221"/>
      <c r="AD2713" s="221"/>
      <c r="AE2713" s="221"/>
      <c r="AF2713" s="221"/>
      <c r="AG2713" s="221"/>
      <c r="AH2713" s="221"/>
      <c r="AI2713" s="221"/>
      <c r="AN2713" s="221"/>
      <c r="AP2713" s="218"/>
    </row>
    <row r="2714" spans="1:42">
      <c r="A2714" s="221"/>
      <c r="B2714" s="221"/>
      <c r="C2714" s="221"/>
      <c r="D2714" s="221"/>
      <c r="E2714" s="221"/>
      <c r="F2714" s="221"/>
      <c r="G2714" s="221"/>
      <c r="H2714" s="221"/>
      <c r="I2714" s="221"/>
      <c r="J2714" s="221"/>
      <c r="K2714" s="221"/>
      <c r="L2714" s="221"/>
      <c r="M2714" s="221"/>
      <c r="N2714" s="243"/>
      <c r="O2714" s="221"/>
      <c r="P2714" s="221"/>
      <c r="Q2714" s="221"/>
      <c r="R2714" s="221"/>
      <c r="S2714" s="221"/>
      <c r="T2714" s="221"/>
      <c r="U2714" s="221"/>
      <c r="V2714" s="221"/>
      <c r="W2714" s="221"/>
      <c r="X2714" s="221"/>
      <c r="Y2714" s="221"/>
      <c r="Z2714" s="221"/>
      <c r="AA2714" s="221"/>
      <c r="AB2714" s="237"/>
      <c r="AC2714" s="221"/>
      <c r="AD2714" s="221"/>
      <c r="AE2714" s="221"/>
      <c r="AF2714" s="221"/>
      <c r="AG2714" s="221"/>
      <c r="AH2714" s="221"/>
      <c r="AI2714" s="221"/>
      <c r="AN2714" s="221"/>
      <c r="AP2714" s="218"/>
    </row>
    <row r="2715" spans="1:42">
      <c r="A2715" s="221"/>
      <c r="B2715" s="221"/>
      <c r="C2715" s="221"/>
      <c r="D2715" s="221"/>
      <c r="E2715" s="221"/>
      <c r="F2715" s="221"/>
      <c r="G2715" s="221"/>
      <c r="H2715" s="221"/>
      <c r="I2715" s="221"/>
      <c r="J2715" s="221"/>
      <c r="K2715" s="221"/>
      <c r="L2715" s="221"/>
      <c r="M2715" s="221"/>
      <c r="N2715" s="243"/>
      <c r="O2715" s="221"/>
      <c r="P2715" s="221"/>
      <c r="Q2715" s="221"/>
      <c r="R2715" s="221"/>
      <c r="S2715" s="221"/>
      <c r="T2715" s="221"/>
      <c r="U2715" s="221"/>
      <c r="V2715" s="221"/>
      <c r="W2715" s="221"/>
      <c r="X2715" s="221"/>
      <c r="Y2715" s="221"/>
      <c r="Z2715" s="221"/>
      <c r="AA2715" s="221"/>
      <c r="AB2715" s="237"/>
      <c r="AC2715" s="221"/>
      <c r="AD2715" s="221"/>
      <c r="AE2715" s="221"/>
      <c r="AF2715" s="221"/>
      <c r="AG2715" s="221"/>
      <c r="AH2715" s="221"/>
      <c r="AI2715" s="221"/>
      <c r="AN2715" s="221"/>
      <c r="AP2715" s="218"/>
    </row>
    <row r="2716" spans="1:42">
      <c r="A2716" s="221"/>
      <c r="B2716" s="221"/>
      <c r="C2716" s="221"/>
      <c r="D2716" s="221"/>
      <c r="E2716" s="221"/>
      <c r="F2716" s="221"/>
      <c r="G2716" s="221"/>
      <c r="H2716" s="221"/>
      <c r="I2716" s="221"/>
      <c r="J2716" s="221"/>
      <c r="K2716" s="221"/>
      <c r="L2716" s="221"/>
      <c r="M2716" s="221"/>
      <c r="N2716" s="243"/>
      <c r="O2716" s="221"/>
      <c r="P2716" s="221"/>
      <c r="Q2716" s="221"/>
      <c r="R2716" s="221"/>
      <c r="S2716" s="221"/>
      <c r="T2716" s="221"/>
      <c r="U2716" s="221"/>
      <c r="V2716" s="221"/>
      <c r="W2716" s="221"/>
      <c r="X2716" s="221"/>
      <c r="Y2716" s="221"/>
      <c r="Z2716" s="221"/>
      <c r="AA2716" s="221"/>
      <c r="AB2716" s="237"/>
      <c r="AC2716" s="221"/>
      <c r="AD2716" s="221"/>
      <c r="AE2716" s="221"/>
      <c r="AF2716" s="221"/>
      <c r="AG2716" s="221"/>
      <c r="AH2716" s="221"/>
      <c r="AI2716" s="221"/>
      <c r="AN2716" s="221"/>
      <c r="AP2716" s="218"/>
    </row>
    <row r="2717" spans="1:42">
      <c r="A2717" s="221"/>
      <c r="B2717" s="221"/>
      <c r="C2717" s="221"/>
      <c r="D2717" s="221"/>
      <c r="E2717" s="221"/>
      <c r="F2717" s="221"/>
      <c r="G2717" s="221"/>
      <c r="H2717" s="221"/>
      <c r="I2717" s="221"/>
      <c r="J2717" s="221"/>
      <c r="K2717" s="221"/>
      <c r="L2717" s="221"/>
      <c r="M2717" s="221"/>
      <c r="N2717" s="243"/>
      <c r="O2717" s="221"/>
      <c r="P2717" s="221"/>
      <c r="Q2717" s="221"/>
      <c r="R2717" s="221"/>
      <c r="S2717" s="221"/>
      <c r="T2717" s="221"/>
      <c r="U2717" s="221"/>
      <c r="V2717" s="221"/>
      <c r="W2717" s="221"/>
      <c r="X2717" s="221"/>
      <c r="Y2717" s="221"/>
      <c r="Z2717" s="221"/>
      <c r="AA2717" s="221"/>
      <c r="AB2717" s="237"/>
      <c r="AC2717" s="221"/>
      <c r="AD2717" s="221"/>
      <c r="AE2717" s="221"/>
      <c r="AF2717" s="221"/>
      <c r="AG2717" s="221"/>
      <c r="AH2717" s="221"/>
      <c r="AI2717" s="221"/>
      <c r="AN2717" s="221"/>
      <c r="AP2717" s="218"/>
    </row>
    <row r="2718" spans="1:42">
      <c r="A2718" s="221"/>
      <c r="B2718" s="221"/>
      <c r="C2718" s="221"/>
      <c r="D2718" s="221"/>
      <c r="E2718" s="221"/>
      <c r="F2718" s="221"/>
      <c r="G2718" s="221"/>
      <c r="H2718" s="221"/>
      <c r="I2718" s="221"/>
      <c r="J2718" s="221"/>
      <c r="K2718" s="221"/>
      <c r="L2718" s="221"/>
      <c r="M2718" s="221"/>
      <c r="N2718" s="243"/>
      <c r="O2718" s="221"/>
      <c r="P2718" s="221"/>
      <c r="Q2718" s="221"/>
      <c r="R2718" s="221"/>
      <c r="S2718" s="221"/>
      <c r="T2718" s="221"/>
      <c r="U2718" s="221"/>
      <c r="V2718" s="221"/>
      <c r="W2718" s="221"/>
      <c r="X2718" s="221"/>
      <c r="Y2718" s="221"/>
      <c r="Z2718" s="221"/>
      <c r="AA2718" s="221"/>
      <c r="AB2718" s="237"/>
      <c r="AC2718" s="221"/>
      <c r="AD2718" s="221"/>
      <c r="AE2718" s="221"/>
      <c r="AF2718" s="221"/>
      <c r="AG2718" s="221"/>
      <c r="AH2718" s="221"/>
      <c r="AI2718" s="221"/>
      <c r="AN2718" s="221"/>
      <c r="AP2718" s="218"/>
    </row>
    <row r="2719" spans="1:42">
      <c r="A2719" s="221"/>
      <c r="B2719" s="221"/>
      <c r="C2719" s="221"/>
      <c r="D2719" s="221"/>
      <c r="E2719" s="221"/>
      <c r="F2719" s="221"/>
      <c r="G2719" s="221"/>
      <c r="H2719" s="221"/>
      <c r="I2719" s="221"/>
      <c r="J2719" s="221"/>
      <c r="K2719" s="221"/>
      <c r="L2719" s="221"/>
      <c r="M2719" s="221"/>
      <c r="N2719" s="243"/>
      <c r="O2719" s="221"/>
      <c r="P2719" s="221"/>
      <c r="Q2719" s="221"/>
      <c r="R2719" s="221"/>
      <c r="S2719" s="221"/>
      <c r="T2719" s="221"/>
      <c r="U2719" s="221"/>
      <c r="V2719" s="221"/>
      <c r="W2719" s="221"/>
      <c r="X2719" s="221"/>
      <c r="Y2719" s="221"/>
      <c r="Z2719" s="221"/>
      <c r="AA2719" s="221"/>
      <c r="AB2719" s="237"/>
      <c r="AC2719" s="221"/>
      <c r="AD2719" s="221"/>
      <c r="AE2719" s="221"/>
      <c r="AF2719" s="221"/>
      <c r="AG2719" s="221"/>
      <c r="AH2719" s="221"/>
      <c r="AI2719" s="221"/>
      <c r="AN2719" s="221"/>
      <c r="AP2719" s="218"/>
    </row>
    <row r="2720" spans="1:42">
      <c r="A2720" s="221"/>
      <c r="B2720" s="221"/>
      <c r="C2720" s="221"/>
      <c r="D2720" s="221"/>
      <c r="E2720" s="221"/>
      <c r="F2720" s="221"/>
      <c r="G2720" s="221"/>
      <c r="H2720" s="221"/>
      <c r="I2720" s="221"/>
      <c r="J2720" s="221"/>
      <c r="K2720" s="221"/>
      <c r="L2720" s="221"/>
      <c r="M2720" s="221"/>
      <c r="N2720" s="243"/>
      <c r="O2720" s="221"/>
      <c r="P2720" s="221"/>
      <c r="Q2720" s="221"/>
      <c r="R2720" s="221"/>
      <c r="S2720" s="221"/>
      <c r="T2720" s="221"/>
      <c r="U2720" s="221"/>
      <c r="V2720" s="221"/>
      <c r="W2720" s="221"/>
      <c r="X2720" s="221"/>
      <c r="Y2720" s="221"/>
      <c r="Z2720" s="221"/>
      <c r="AA2720" s="221"/>
      <c r="AB2720" s="237"/>
      <c r="AC2720" s="221"/>
      <c r="AD2720" s="221"/>
      <c r="AE2720" s="221"/>
      <c r="AF2720" s="221"/>
      <c r="AG2720" s="221"/>
      <c r="AH2720" s="221"/>
      <c r="AI2720" s="221"/>
      <c r="AN2720" s="221"/>
      <c r="AP2720" s="218"/>
    </row>
    <row r="2721" spans="1:42">
      <c r="A2721" s="221"/>
      <c r="B2721" s="221"/>
      <c r="C2721" s="221"/>
      <c r="D2721" s="221"/>
      <c r="E2721" s="221"/>
      <c r="F2721" s="221"/>
      <c r="G2721" s="221"/>
      <c r="H2721" s="221"/>
      <c r="I2721" s="221"/>
      <c r="J2721" s="221"/>
      <c r="K2721" s="221"/>
      <c r="L2721" s="221"/>
      <c r="M2721" s="221"/>
      <c r="N2721" s="243"/>
      <c r="O2721" s="221"/>
      <c r="P2721" s="221"/>
      <c r="Q2721" s="221"/>
      <c r="R2721" s="221"/>
      <c r="S2721" s="221"/>
      <c r="T2721" s="221"/>
      <c r="U2721" s="221"/>
      <c r="V2721" s="221"/>
      <c r="W2721" s="221"/>
      <c r="X2721" s="221"/>
      <c r="Y2721" s="221"/>
      <c r="Z2721" s="221"/>
      <c r="AA2721" s="221"/>
      <c r="AB2721" s="237"/>
      <c r="AC2721" s="221"/>
      <c r="AD2721" s="221"/>
      <c r="AE2721" s="221"/>
      <c r="AF2721" s="221"/>
      <c r="AG2721" s="221"/>
      <c r="AH2721" s="221"/>
      <c r="AI2721" s="221"/>
      <c r="AN2721" s="221"/>
      <c r="AP2721" s="218"/>
    </row>
    <row r="2722" spans="1:42">
      <c r="A2722" s="221"/>
      <c r="B2722" s="221"/>
      <c r="C2722" s="221"/>
      <c r="D2722" s="221"/>
      <c r="E2722" s="221"/>
      <c r="F2722" s="221"/>
      <c r="G2722" s="221"/>
      <c r="H2722" s="221"/>
      <c r="I2722" s="221"/>
      <c r="J2722" s="221"/>
      <c r="K2722" s="221"/>
      <c r="L2722" s="221"/>
      <c r="M2722" s="221"/>
      <c r="N2722" s="243"/>
      <c r="O2722" s="221"/>
      <c r="P2722" s="221"/>
      <c r="Q2722" s="221"/>
      <c r="R2722" s="221"/>
      <c r="S2722" s="221"/>
      <c r="T2722" s="221"/>
      <c r="U2722" s="221"/>
      <c r="V2722" s="221"/>
      <c r="W2722" s="221"/>
      <c r="X2722" s="221"/>
      <c r="Y2722" s="221"/>
      <c r="Z2722" s="221"/>
      <c r="AA2722" s="221"/>
      <c r="AB2722" s="237"/>
      <c r="AC2722" s="221"/>
      <c r="AD2722" s="221"/>
      <c r="AE2722" s="221"/>
      <c r="AF2722" s="221"/>
      <c r="AG2722" s="221"/>
      <c r="AH2722" s="221"/>
      <c r="AI2722" s="221"/>
      <c r="AN2722" s="221"/>
      <c r="AP2722" s="218"/>
    </row>
    <row r="2723" spans="1:42">
      <c r="A2723" s="221"/>
      <c r="B2723" s="221"/>
      <c r="C2723" s="221"/>
      <c r="D2723" s="221"/>
      <c r="E2723" s="221"/>
      <c r="F2723" s="221"/>
      <c r="G2723" s="221"/>
      <c r="H2723" s="221"/>
      <c r="I2723" s="221"/>
      <c r="J2723" s="221"/>
      <c r="K2723" s="221"/>
      <c r="L2723" s="221"/>
      <c r="M2723" s="221"/>
      <c r="N2723" s="243"/>
      <c r="O2723" s="221"/>
      <c r="P2723" s="221"/>
      <c r="Q2723" s="221"/>
      <c r="R2723" s="221"/>
      <c r="S2723" s="221"/>
      <c r="T2723" s="221"/>
      <c r="U2723" s="221"/>
      <c r="V2723" s="221"/>
      <c r="W2723" s="221"/>
      <c r="X2723" s="221"/>
      <c r="Y2723" s="221"/>
      <c r="Z2723" s="221"/>
      <c r="AA2723" s="221"/>
      <c r="AB2723" s="237"/>
      <c r="AC2723" s="221"/>
      <c r="AD2723" s="221"/>
      <c r="AE2723" s="221"/>
      <c r="AF2723" s="221"/>
      <c r="AG2723" s="221"/>
      <c r="AH2723" s="221"/>
      <c r="AI2723" s="221"/>
      <c r="AN2723" s="221"/>
      <c r="AP2723" s="218"/>
    </row>
    <row r="2724" spans="1:42">
      <c r="A2724" s="221"/>
      <c r="B2724" s="221"/>
      <c r="C2724" s="221"/>
      <c r="D2724" s="221"/>
      <c r="E2724" s="221"/>
      <c r="F2724" s="221"/>
      <c r="G2724" s="221"/>
      <c r="H2724" s="221"/>
      <c r="I2724" s="221"/>
      <c r="J2724" s="221"/>
      <c r="K2724" s="221"/>
      <c r="L2724" s="221"/>
      <c r="M2724" s="221"/>
      <c r="N2724" s="243"/>
      <c r="O2724" s="221"/>
      <c r="P2724" s="221"/>
      <c r="Q2724" s="221"/>
      <c r="R2724" s="221"/>
      <c r="S2724" s="221"/>
      <c r="T2724" s="221"/>
      <c r="U2724" s="221"/>
      <c r="V2724" s="221"/>
      <c r="W2724" s="221"/>
      <c r="X2724" s="221"/>
      <c r="Y2724" s="221"/>
      <c r="Z2724" s="221"/>
      <c r="AA2724" s="221"/>
      <c r="AB2724" s="237"/>
      <c r="AC2724" s="221"/>
      <c r="AD2724" s="221"/>
      <c r="AE2724" s="221"/>
      <c r="AF2724" s="221"/>
      <c r="AG2724" s="221"/>
      <c r="AH2724" s="221"/>
      <c r="AI2724" s="221"/>
      <c r="AN2724" s="221"/>
      <c r="AP2724" s="218"/>
    </row>
    <row r="2725" spans="1:42">
      <c r="A2725" s="221"/>
      <c r="B2725" s="221"/>
      <c r="C2725" s="221"/>
      <c r="D2725" s="221"/>
      <c r="E2725" s="221"/>
      <c r="F2725" s="221"/>
      <c r="G2725" s="221"/>
      <c r="H2725" s="221"/>
      <c r="I2725" s="221"/>
      <c r="J2725" s="221"/>
      <c r="K2725" s="221"/>
      <c r="L2725" s="221"/>
      <c r="M2725" s="221"/>
      <c r="N2725" s="243"/>
      <c r="O2725" s="221"/>
      <c r="P2725" s="221"/>
      <c r="Q2725" s="221"/>
      <c r="R2725" s="221"/>
      <c r="S2725" s="221"/>
      <c r="T2725" s="221"/>
      <c r="U2725" s="221"/>
      <c r="V2725" s="221"/>
      <c r="W2725" s="221"/>
      <c r="X2725" s="221"/>
      <c r="Y2725" s="221"/>
      <c r="Z2725" s="221"/>
      <c r="AA2725" s="221"/>
      <c r="AB2725" s="237"/>
      <c r="AC2725" s="221"/>
      <c r="AD2725" s="221"/>
      <c r="AE2725" s="221"/>
      <c r="AF2725" s="221"/>
      <c r="AG2725" s="221"/>
      <c r="AH2725" s="221"/>
      <c r="AI2725" s="221"/>
      <c r="AN2725" s="221"/>
      <c r="AP2725" s="218"/>
    </row>
    <row r="2726" spans="1:42">
      <c r="A2726" s="221"/>
      <c r="B2726" s="221"/>
      <c r="C2726" s="221"/>
      <c r="D2726" s="221"/>
      <c r="E2726" s="221"/>
      <c r="F2726" s="221"/>
      <c r="G2726" s="221"/>
      <c r="H2726" s="221"/>
      <c r="I2726" s="221"/>
      <c r="J2726" s="221"/>
      <c r="K2726" s="221"/>
      <c r="L2726" s="221"/>
      <c r="M2726" s="221"/>
      <c r="N2726" s="243"/>
      <c r="O2726" s="221"/>
      <c r="P2726" s="221"/>
      <c r="Q2726" s="221"/>
      <c r="R2726" s="221"/>
      <c r="S2726" s="221"/>
      <c r="T2726" s="221"/>
      <c r="U2726" s="221"/>
      <c r="V2726" s="221"/>
      <c r="W2726" s="221"/>
      <c r="X2726" s="221"/>
      <c r="Y2726" s="221"/>
      <c r="Z2726" s="221"/>
      <c r="AA2726" s="221"/>
      <c r="AB2726" s="237"/>
      <c r="AC2726" s="221"/>
      <c r="AD2726" s="221"/>
      <c r="AE2726" s="221"/>
      <c r="AF2726" s="221"/>
      <c r="AG2726" s="221"/>
      <c r="AH2726" s="221"/>
      <c r="AI2726" s="221"/>
      <c r="AN2726" s="221"/>
      <c r="AP2726" s="218"/>
    </row>
    <row r="2727" spans="1:42">
      <c r="A2727" s="221"/>
      <c r="B2727" s="221"/>
      <c r="C2727" s="221"/>
      <c r="D2727" s="221"/>
      <c r="E2727" s="221"/>
      <c r="F2727" s="221"/>
      <c r="G2727" s="221"/>
      <c r="H2727" s="221"/>
      <c r="I2727" s="221"/>
      <c r="J2727" s="221"/>
      <c r="K2727" s="221"/>
      <c r="L2727" s="221"/>
      <c r="M2727" s="221"/>
      <c r="N2727" s="243"/>
      <c r="O2727" s="221"/>
      <c r="P2727" s="221"/>
      <c r="Q2727" s="221"/>
      <c r="R2727" s="221"/>
      <c r="S2727" s="221"/>
      <c r="T2727" s="221"/>
      <c r="U2727" s="221"/>
      <c r="V2727" s="221"/>
      <c r="W2727" s="221"/>
      <c r="X2727" s="221"/>
      <c r="Y2727" s="221"/>
      <c r="Z2727" s="221"/>
      <c r="AA2727" s="221"/>
      <c r="AB2727" s="237"/>
      <c r="AC2727" s="221"/>
      <c r="AD2727" s="221"/>
      <c r="AE2727" s="221"/>
      <c r="AF2727" s="221"/>
      <c r="AG2727" s="221"/>
      <c r="AH2727" s="221"/>
      <c r="AI2727" s="221"/>
      <c r="AN2727" s="221"/>
      <c r="AP2727" s="218"/>
    </row>
    <row r="2728" spans="1:42">
      <c r="A2728" s="221"/>
      <c r="B2728" s="221"/>
      <c r="C2728" s="221"/>
      <c r="D2728" s="221"/>
      <c r="E2728" s="221"/>
      <c r="F2728" s="221"/>
      <c r="G2728" s="221"/>
      <c r="H2728" s="221"/>
      <c r="I2728" s="221"/>
      <c r="J2728" s="221"/>
      <c r="K2728" s="221"/>
      <c r="L2728" s="221"/>
      <c r="M2728" s="221"/>
      <c r="N2728" s="243"/>
      <c r="O2728" s="221"/>
      <c r="P2728" s="221"/>
      <c r="Q2728" s="221"/>
      <c r="R2728" s="221"/>
      <c r="S2728" s="221"/>
      <c r="T2728" s="221"/>
      <c r="U2728" s="221"/>
      <c r="V2728" s="221"/>
      <c r="W2728" s="221"/>
      <c r="X2728" s="221"/>
      <c r="Y2728" s="221"/>
      <c r="Z2728" s="221"/>
      <c r="AA2728" s="221"/>
      <c r="AB2728" s="237"/>
      <c r="AC2728" s="221"/>
      <c r="AD2728" s="221"/>
      <c r="AE2728" s="221"/>
      <c r="AF2728" s="221"/>
      <c r="AG2728" s="221"/>
      <c r="AH2728" s="221"/>
      <c r="AI2728" s="221"/>
      <c r="AN2728" s="221"/>
      <c r="AP2728" s="218"/>
    </row>
    <row r="2729" spans="1:42">
      <c r="A2729" s="221"/>
      <c r="B2729" s="221"/>
      <c r="C2729" s="221"/>
      <c r="D2729" s="221"/>
      <c r="E2729" s="221"/>
      <c r="F2729" s="221"/>
      <c r="G2729" s="221"/>
      <c r="H2729" s="221"/>
      <c r="I2729" s="221"/>
      <c r="J2729" s="221"/>
      <c r="K2729" s="221"/>
      <c r="L2729" s="221"/>
      <c r="M2729" s="221"/>
      <c r="N2729" s="243"/>
      <c r="O2729" s="221"/>
      <c r="P2729" s="221"/>
      <c r="Q2729" s="221"/>
      <c r="R2729" s="221"/>
      <c r="S2729" s="221"/>
      <c r="T2729" s="221"/>
      <c r="U2729" s="221"/>
      <c r="V2729" s="221"/>
      <c r="W2729" s="221"/>
      <c r="X2729" s="221"/>
      <c r="Y2729" s="221"/>
      <c r="Z2729" s="221"/>
      <c r="AA2729" s="221"/>
      <c r="AB2729" s="237"/>
      <c r="AC2729" s="221"/>
      <c r="AD2729" s="221"/>
      <c r="AE2729" s="221"/>
      <c r="AF2729" s="221"/>
      <c r="AG2729" s="221"/>
      <c r="AH2729" s="221"/>
      <c r="AI2729" s="221"/>
      <c r="AN2729" s="221"/>
      <c r="AP2729" s="218"/>
    </row>
    <row r="2730" spans="1:42">
      <c r="A2730" s="221"/>
      <c r="B2730" s="221"/>
      <c r="C2730" s="221"/>
      <c r="D2730" s="221"/>
      <c r="E2730" s="221"/>
      <c r="F2730" s="221"/>
      <c r="G2730" s="221"/>
      <c r="H2730" s="221"/>
      <c r="I2730" s="221"/>
      <c r="J2730" s="221"/>
      <c r="K2730" s="221"/>
      <c r="L2730" s="221"/>
      <c r="M2730" s="221"/>
      <c r="N2730" s="243"/>
      <c r="O2730" s="221"/>
      <c r="P2730" s="221"/>
      <c r="Q2730" s="221"/>
      <c r="R2730" s="221"/>
      <c r="S2730" s="221"/>
      <c r="T2730" s="221"/>
      <c r="U2730" s="221"/>
      <c r="V2730" s="221"/>
      <c r="W2730" s="221"/>
      <c r="X2730" s="221"/>
      <c r="Y2730" s="221"/>
      <c r="Z2730" s="221"/>
      <c r="AA2730" s="221"/>
      <c r="AB2730" s="237"/>
      <c r="AC2730" s="221"/>
      <c r="AD2730" s="221"/>
      <c r="AE2730" s="221"/>
      <c r="AF2730" s="221"/>
      <c r="AG2730" s="221"/>
      <c r="AH2730" s="221"/>
      <c r="AI2730" s="221"/>
      <c r="AN2730" s="221"/>
      <c r="AP2730" s="218"/>
    </row>
    <row r="2731" spans="1:42">
      <c r="A2731" s="221"/>
      <c r="B2731" s="221"/>
      <c r="C2731" s="221"/>
      <c r="D2731" s="221"/>
      <c r="E2731" s="221"/>
      <c r="F2731" s="221"/>
      <c r="G2731" s="221"/>
      <c r="H2731" s="221"/>
      <c r="I2731" s="221"/>
      <c r="J2731" s="221"/>
      <c r="K2731" s="221"/>
      <c r="L2731" s="221"/>
      <c r="M2731" s="221"/>
      <c r="N2731" s="243"/>
      <c r="O2731" s="221"/>
      <c r="P2731" s="221"/>
      <c r="Q2731" s="221"/>
      <c r="R2731" s="221"/>
      <c r="S2731" s="221"/>
      <c r="T2731" s="221"/>
      <c r="U2731" s="221"/>
      <c r="V2731" s="221"/>
      <c r="W2731" s="221"/>
      <c r="X2731" s="221"/>
      <c r="Y2731" s="221"/>
      <c r="Z2731" s="221"/>
      <c r="AA2731" s="221"/>
      <c r="AB2731" s="237"/>
      <c r="AC2731" s="221"/>
      <c r="AD2731" s="221"/>
      <c r="AE2731" s="221"/>
      <c r="AF2731" s="221"/>
      <c r="AG2731" s="221"/>
      <c r="AH2731" s="221"/>
      <c r="AI2731" s="221"/>
      <c r="AN2731" s="221"/>
      <c r="AP2731" s="218"/>
    </row>
    <row r="2732" spans="1:42">
      <c r="A2732" s="221"/>
      <c r="B2732" s="221"/>
      <c r="C2732" s="221"/>
      <c r="D2732" s="221"/>
      <c r="E2732" s="221"/>
      <c r="F2732" s="221"/>
      <c r="G2732" s="221"/>
      <c r="H2732" s="221"/>
      <c r="I2732" s="221"/>
      <c r="J2732" s="221"/>
      <c r="K2732" s="221"/>
      <c r="L2732" s="221"/>
      <c r="M2732" s="221"/>
      <c r="N2732" s="243"/>
      <c r="O2732" s="221"/>
      <c r="P2732" s="221"/>
      <c r="Q2732" s="221"/>
      <c r="R2732" s="221"/>
      <c r="S2732" s="221"/>
      <c r="T2732" s="221"/>
      <c r="U2732" s="221"/>
      <c r="V2732" s="221"/>
      <c r="W2732" s="221"/>
      <c r="X2732" s="221"/>
      <c r="Y2732" s="221"/>
      <c r="Z2732" s="221"/>
      <c r="AA2732" s="221"/>
      <c r="AB2732" s="237"/>
      <c r="AC2732" s="221"/>
      <c r="AD2732" s="221"/>
      <c r="AE2732" s="221"/>
      <c r="AF2732" s="221"/>
      <c r="AG2732" s="221"/>
      <c r="AH2732" s="221"/>
      <c r="AI2732" s="221"/>
      <c r="AN2732" s="221"/>
      <c r="AP2732" s="218"/>
    </row>
    <row r="2733" spans="1:42">
      <c r="A2733" s="221"/>
      <c r="B2733" s="221"/>
      <c r="C2733" s="221"/>
      <c r="D2733" s="221"/>
      <c r="E2733" s="221"/>
      <c r="F2733" s="221"/>
      <c r="G2733" s="221"/>
      <c r="H2733" s="221"/>
      <c r="I2733" s="221"/>
      <c r="J2733" s="221"/>
      <c r="K2733" s="221"/>
      <c r="L2733" s="221"/>
      <c r="M2733" s="221"/>
      <c r="N2733" s="243"/>
      <c r="O2733" s="221"/>
      <c r="P2733" s="221"/>
      <c r="Q2733" s="221"/>
      <c r="R2733" s="221"/>
      <c r="S2733" s="221"/>
      <c r="T2733" s="221"/>
      <c r="U2733" s="221"/>
      <c r="V2733" s="221"/>
      <c r="W2733" s="221"/>
      <c r="X2733" s="221"/>
      <c r="Y2733" s="221"/>
      <c r="Z2733" s="221"/>
      <c r="AA2733" s="221"/>
      <c r="AB2733" s="237"/>
      <c r="AC2733" s="221"/>
      <c r="AD2733" s="221"/>
      <c r="AE2733" s="221"/>
      <c r="AF2733" s="221"/>
      <c r="AG2733" s="221"/>
      <c r="AH2733" s="221"/>
      <c r="AI2733" s="221"/>
      <c r="AN2733" s="221"/>
      <c r="AP2733" s="218"/>
    </row>
    <row r="2734" spans="1:42">
      <c r="A2734" s="221"/>
      <c r="B2734" s="221"/>
      <c r="C2734" s="221"/>
      <c r="D2734" s="221"/>
      <c r="E2734" s="221"/>
      <c r="F2734" s="221"/>
      <c r="G2734" s="221"/>
      <c r="H2734" s="221"/>
      <c r="I2734" s="221"/>
      <c r="J2734" s="221"/>
      <c r="K2734" s="221"/>
      <c r="L2734" s="221"/>
      <c r="M2734" s="221"/>
      <c r="N2734" s="243"/>
      <c r="O2734" s="221"/>
      <c r="P2734" s="221"/>
      <c r="Q2734" s="221"/>
      <c r="R2734" s="221"/>
      <c r="S2734" s="221"/>
      <c r="T2734" s="221"/>
      <c r="U2734" s="221"/>
      <c r="V2734" s="221"/>
      <c r="W2734" s="221"/>
      <c r="X2734" s="221"/>
      <c r="Y2734" s="221"/>
      <c r="Z2734" s="221"/>
      <c r="AA2734" s="221"/>
      <c r="AB2734" s="237"/>
      <c r="AC2734" s="221"/>
      <c r="AD2734" s="221"/>
      <c r="AE2734" s="221"/>
      <c r="AF2734" s="221"/>
      <c r="AG2734" s="221"/>
      <c r="AH2734" s="221"/>
      <c r="AI2734" s="221"/>
      <c r="AN2734" s="221"/>
      <c r="AP2734" s="218"/>
    </row>
    <row r="2735" spans="1:42">
      <c r="A2735" s="221"/>
      <c r="B2735" s="221"/>
      <c r="C2735" s="221"/>
      <c r="D2735" s="221"/>
      <c r="E2735" s="221"/>
      <c r="F2735" s="221"/>
      <c r="G2735" s="221"/>
      <c r="H2735" s="221"/>
      <c r="I2735" s="221"/>
      <c r="J2735" s="221"/>
      <c r="K2735" s="221"/>
      <c r="L2735" s="221"/>
      <c r="M2735" s="221"/>
      <c r="N2735" s="243"/>
      <c r="O2735" s="221"/>
      <c r="P2735" s="221"/>
      <c r="Q2735" s="221"/>
      <c r="R2735" s="221"/>
      <c r="S2735" s="221"/>
      <c r="T2735" s="221"/>
      <c r="U2735" s="221"/>
      <c r="V2735" s="221"/>
      <c r="W2735" s="221"/>
      <c r="X2735" s="221"/>
      <c r="Y2735" s="221"/>
      <c r="Z2735" s="221"/>
      <c r="AA2735" s="221"/>
      <c r="AB2735" s="237"/>
      <c r="AC2735" s="221"/>
      <c r="AD2735" s="221"/>
      <c r="AE2735" s="221"/>
      <c r="AF2735" s="221"/>
      <c r="AG2735" s="221"/>
      <c r="AH2735" s="221"/>
      <c r="AI2735" s="221"/>
      <c r="AN2735" s="221"/>
      <c r="AP2735" s="218"/>
    </row>
    <row r="2736" spans="1:42">
      <c r="A2736" s="221"/>
      <c r="B2736" s="221"/>
      <c r="C2736" s="221"/>
      <c r="D2736" s="221"/>
      <c r="E2736" s="221"/>
      <c r="F2736" s="221"/>
      <c r="G2736" s="221"/>
      <c r="H2736" s="221"/>
      <c r="I2736" s="221"/>
      <c r="J2736" s="221"/>
      <c r="K2736" s="221"/>
      <c r="L2736" s="221"/>
      <c r="M2736" s="221"/>
      <c r="N2736" s="243"/>
      <c r="O2736" s="221"/>
      <c r="P2736" s="221"/>
      <c r="Q2736" s="221"/>
      <c r="R2736" s="221"/>
      <c r="S2736" s="221"/>
      <c r="T2736" s="221"/>
      <c r="U2736" s="221"/>
      <c r="V2736" s="221"/>
      <c r="W2736" s="221"/>
      <c r="X2736" s="221"/>
      <c r="Y2736" s="221"/>
      <c r="Z2736" s="221"/>
      <c r="AA2736" s="221"/>
      <c r="AB2736" s="237"/>
      <c r="AC2736" s="221"/>
      <c r="AD2736" s="221"/>
      <c r="AE2736" s="221"/>
      <c r="AF2736" s="221"/>
      <c r="AG2736" s="221"/>
      <c r="AH2736" s="221"/>
      <c r="AI2736" s="221"/>
      <c r="AN2736" s="221"/>
      <c r="AP2736" s="218"/>
    </row>
    <row r="2737" spans="1:42">
      <c r="A2737" s="221"/>
      <c r="B2737" s="221"/>
      <c r="C2737" s="221"/>
      <c r="D2737" s="221"/>
      <c r="E2737" s="221"/>
      <c r="F2737" s="221"/>
      <c r="G2737" s="221"/>
      <c r="H2737" s="221"/>
      <c r="I2737" s="221"/>
      <c r="J2737" s="221"/>
      <c r="K2737" s="221"/>
      <c r="L2737" s="221"/>
      <c r="M2737" s="221"/>
      <c r="N2737" s="243"/>
      <c r="O2737" s="221"/>
      <c r="P2737" s="221"/>
      <c r="Q2737" s="221"/>
      <c r="R2737" s="221"/>
      <c r="S2737" s="221"/>
      <c r="T2737" s="221"/>
      <c r="U2737" s="221"/>
      <c r="V2737" s="221"/>
      <c r="W2737" s="221"/>
      <c r="X2737" s="221"/>
      <c r="Y2737" s="221"/>
      <c r="Z2737" s="221"/>
      <c r="AA2737" s="221"/>
      <c r="AB2737" s="237"/>
      <c r="AC2737" s="221"/>
      <c r="AD2737" s="221"/>
      <c r="AE2737" s="221"/>
      <c r="AF2737" s="221"/>
      <c r="AG2737" s="221"/>
      <c r="AH2737" s="221"/>
      <c r="AI2737" s="221"/>
      <c r="AN2737" s="221"/>
      <c r="AP2737" s="218"/>
    </row>
    <row r="2738" spans="1:42">
      <c r="A2738" s="221"/>
      <c r="B2738" s="221"/>
      <c r="C2738" s="221"/>
      <c r="D2738" s="221"/>
      <c r="E2738" s="221"/>
      <c r="F2738" s="221"/>
      <c r="G2738" s="221"/>
      <c r="H2738" s="221"/>
      <c r="I2738" s="221"/>
      <c r="J2738" s="221"/>
      <c r="K2738" s="221"/>
      <c r="L2738" s="221"/>
      <c r="M2738" s="221"/>
      <c r="N2738" s="243"/>
      <c r="O2738" s="221"/>
      <c r="P2738" s="221"/>
      <c r="Q2738" s="221"/>
      <c r="R2738" s="221"/>
      <c r="S2738" s="221"/>
      <c r="T2738" s="221"/>
      <c r="U2738" s="221"/>
      <c r="V2738" s="221"/>
      <c r="W2738" s="221"/>
      <c r="X2738" s="221"/>
      <c r="Y2738" s="221"/>
      <c r="Z2738" s="221"/>
      <c r="AA2738" s="221"/>
      <c r="AB2738" s="237"/>
      <c r="AC2738" s="221"/>
      <c r="AD2738" s="221"/>
      <c r="AE2738" s="221"/>
      <c r="AF2738" s="221"/>
      <c r="AG2738" s="221"/>
      <c r="AH2738" s="221"/>
      <c r="AI2738" s="221"/>
      <c r="AN2738" s="221"/>
      <c r="AP2738" s="218"/>
    </row>
    <row r="2739" spans="1:42">
      <c r="A2739" s="221"/>
      <c r="B2739" s="221"/>
      <c r="C2739" s="221"/>
      <c r="D2739" s="221"/>
      <c r="E2739" s="221"/>
      <c r="F2739" s="221"/>
      <c r="G2739" s="221"/>
      <c r="H2739" s="221"/>
      <c r="I2739" s="221"/>
      <c r="J2739" s="221"/>
      <c r="K2739" s="221"/>
      <c r="L2739" s="221"/>
      <c r="M2739" s="221"/>
      <c r="N2739" s="243"/>
      <c r="O2739" s="221"/>
      <c r="P2739" s="221"/>
      <c r="Q2739" s="221"/>
      <c r="R2739" s="221"/>
      <c r="S2739" s="221"/>
      <c r="T2739" s="221"/>
      <c r="U2739" s="221"/>
      <c r="V2739" s="221"/>
      <c r="W2739" s="221"/>
      <c r="X2739" s="221"/>
      <c r="Y2739" s="221"/>
      <c r="Z2739" s="221"/>
      <c r="AA2739" s="221"/>
      <c r="AB2739" s="237"/>
      <c r="AC2739" s="221"/>
      <c r="AD2739" s="221"/>
      <c r="AE2739" s="221"/>
      <c r="AF2739" s="221"/>
      <c r="AG2739" s="221"/>
      <c r="AH2739" s="221"/>
      <c r="AI2739" s="221"/>
      <c r="AN2739" s="221"/>
      <c r="AP2739" s="218"/>
    </row>
    <row r="2740" spans="1:42">
      <c r="A2740" s="221"/>
      <c r="B2740" s="221"/>
      <c r="C2740" s="221"/>
      <c r="D2740" s="221"/>
      <c r="E2740" s="221"/>
      <c r="F2740" s="221"/>
      <c r="G2740" s="221"/>
      <c r="H2740" s="221"/>
      <c r="I2740" s="221"/>
      <c r="J2740" s="221"/>
      <c r="K2740" s="221"/>
      <c r="L2740" s="221"/>
      <c r="M2740" s="221"/>
      <c r="N2740" s="243"/>
      <c r="O2740" s="221"/>
      <c r="P2740" s="221"/>
      <c r="Q2740" s="221"/>
      <c r="R2740" s="221"/>
      <c r="S2740" s="221"/>
      <c r="T2740" s="221"/>
      <c r="U2740" s="221"/>
      <c r="V2740" s="221"/>
      <c r="W2740" s="221"/>
      <c r="X2740" s="221"/>
      <c r="Y2740" s="221"/>
      <c r="Z2740" s="221"/>
      <c r="AA2740" s="221"/>
      <c r="AB2740" s="237"/>
      <c r="AC2740" s="221"/>
      <c r="AD2740" s="221"/>
      <c r="AE2740" s="221"/>
      <c r="AF2740" s="221"/>
      <c r="AG2740" s="221"/>
      <c r="AH2740" s="221"/>
      <c r="AI2740" s="221"/>
      <c r="AN2740" s="221"/>
      <c r="AP2740" s="218"/>
    </row>
    <row r="2741" spans="1:42">
      <c r="A2741" s="221"/>
      <c r="B2741" s="221"/>
      <c r="C2741" s="221"/>
      <c r="D2741" s="221"/>
      <c r="E2741" s="221"/>
      <c r="F2741" s="221"/>
      <c r="G2741" s="221"/>
      <c r="H2741" s="221"/>
      <c r="I2741" s="221"/>
      <c r="J2741" s="221"/>
      <c r="K2741" s="221"/>
      <c r="L2741" s="221"/>
      <c r="M2741" s="221"/>
      <c r="N2741" s="243"/>
      <c r="O2741" s="221"/>
      <c r="P2741" s="221"/>
      <c r="Q2741" s="221"/>
      <c r="R2741" s="221"/>
      <c r="S2741" s="221"/>
      <c r="T2741" s="221"/>
      <c r="U2741" s="221"/>
      <c r="V2741" s="221"/>
      <c r="W2741" s="221"/>
      <c r="X2741" s="221"/>
      <c r="Y2741" s="221"/>
      <c r="Z2741" s="221"/>
      <c r="AA2741" s="221"/>
      <c r="AB2741" s="237"/>
      <c r="AC2741" s="221"/>
      <c r="AD2741" s="221"/>
      <c r="AE2741" s="221"/>
      <c r="AF2741" s="221"/>
      <c r="AG2741" s="221"/>
      <c r="AH2741" s="221"/>
      <c r="AI2741" s="221"/>
      <c r="AN2741" s="221"/>
      <c r="AP2741" s="218"/>
    </row>
    <row r="2742" spans="1:42">
      <c r="A2742" s="221"/>
      <c r="B2742" s="221"/>
      <c r="C2742" s="221"/>
      <c r="D2742" s="221"/>
      <c r="E2742" s="221"/>
      <c r="F2742" s="221"/>
      <c r="G2742" s="221"/>
      <c r="H2742" s="221"/>
      <c r="I2742" s="221"/>
      <c r="J2742" s="221"/>
      <c r="K2742" s="221"/>
      <c r="L2742" s="221"/>
      <c r="M2742" s="221"/>
      <c r="N2742" s="243"/>
      <c r="O2742" s="221"/>
      <c r="P2742" s="221"/>
      <c r="Q2742" s="221"/>
      <c r="R2742" s="221"/>
      <c r="S2742" s="221"/>
      <c r="T2742" s="221"/>
      <c r="U2742" s="221"/>
      <c r="V2742" s="221"/>
      <c r="W2742" s="221"/>
      <c r="X2742" s="221"/>
      <c r="Y2742" s="221"/>
      <c r="Z2742" s="221"/>
      <c r="AA2742" s="221"/>
      <c r="AB2742" s="237"/>
      <c r="AC2742" s="221"/>
      <c r="AD2742" s="221"/>
      <c r="AE2742" s="221"/>
      <c r="AF2742" s="221"/>
      <c r="AG2742" s="221"/>
      <c r="AH2742" s="221"/>
      <c r="AI2742" s="221"/>
      <c r="AN2742" s="221"/>
      <c r="AP2742" s="218"/>
    </row>
    <row r="2743" spans="1:42">
      <c r="A2743" s="221"/>
      <c r="B2743" s="221"/>
      <c r="C2743" s="221"/>
      <c r="D2743" s="221"/>
      <c r="E2743" s="221"/>
      <c r="F2743" s="221"/>
      <c r="G2743" s="221"/>
      <c r="H2743" s="221"/>
      <c r="I2743" s="221"/>
      <c r="J2743" s="221"/>
      <c r="K2743" s="221"/>
      <c r="L2743" s="221"/>
      <c r="M2743" s="221"/>
      <c r="N2743" s="243"/>
      <c r="O2743" s="221"/>
      <c r="P2743" s="221"/>
      <c r="Q2743" s="221"/>
      <c r="R2743" s="221"/>
      <c r="S2743" s="221"/>
      <c r="T2743" s="221"/>
      <c r="U2743" s="221"/>
      <c r="V2743" s="221"/>
      <c r="W2743" s="221"/>
      <c r="X2743" s="221"/>
      <c r="Y2743" s="221"/>
      <c r="Z2743" s="221"/>
      <c r="AA2743" s="221"/>
      <c r="AB2743" s="237"/>
      <c r="AC2743" s="221"/>
      <c r="AD2743" s="221"/>
      <c r="AE2743" s="221"/>
      <c r="AF2743" s="221"/>
      <c r="AG2743" s="221"/>
      <c r="AH2743" s="221"/>
      <c r="AI2743" s="221"/>
      <c r="AN2743" s="221"/>
      <c r="AP2743" s="218"/>
    </row>
    <row r="2744" spans="1:42">
      <c r="A2744" s="221"/>
      <c r="B2744" s="221"/>
      <c r="C2744" s="221"/>
      <c r="D2744" s="221"/>
      <c r="E2744" s="221"/>
      <c r="F2744" s="221"/>
      <c r="G2744" s="221"/>
      <c r="H2744" s="221"/>
      <c r="I2744" s="221"/>
      <c r="J2744" s="221"/>
      <c r="K2744" s="221"/>
      <c r="L2744" s="221"/>
      <c r="M2744" s="221"/>
      <c r="N2744" s="243"/>
      <c r="O2744" s="221"/>
      <c r="P2744" s="221"/>
      <c r="Q2744" s="221"/>
      <c r="R2744" s="221"/>
      <c r="S2744" s="221"/>
      <c r="T2744" s="221"/>
      <c r="U2744" s="221"/>
      <c r="V2744" s="221"/>
      <c r="W2744" s="221"/>
      <c r="X2744" s="221"/>
      <c r="Y2744" s="221"/>
      <c r="Z2744" s="221"/>
      <c r="AA2744" s="221"/>
      <c r="AB2744" s="237"/>
      <c r="AC2744" s="221"/>
      <c r="AD2744" s="221"/>
      <c r="AE2744" s="221"/>
      <c r="AF2744" s="221"/>
      <c r="AG2744" s="221"/>
      <c r="AH2744" s="221"/>
      <c r="AI2744" s="221"/>
      <c r="AN2744" s="221"/>
      <c r="AP2744" s="218"/>
    </row>
    <row r="2745" spans="1:42">
      <c r="A2745" s="221"/>
      <c r="B2745" s="221"/>
      <c r="C2745" s="221"/>
      <c r="D2745" s="221"/>
      <c r="E2745" s="221"/>
      <c r="F2745" s="221"/>
      <c r="G2745" s="221"/>
      <c r="H2745" s="221"/>
      <c r="I2745" s="221"/>
      <c r="J2745" s="221"/>
      <c r="K2745" s="221"/>
      <c r="L2745" s="221"/>
      <c r="M2745" s="221"/>
      <c r="N2745" s="243"/>
      <c r="O2745" s="221"/>
      <c r="P2745" s="221"/>
      <c r="Q2745" s="221"/>
      <c r="R2745" s="221"/>
      <c r="S2745" s="221"/>
      <c r="T2745" s="221"/>
      <c r="U2745" s="221"/>
      <c r="V2745" s="221"/>
      <c r="W2745" s="221"/>
      <c r="X2745" s="221"/>
      <c r="Y2745" s="221"/>
      <c r="Z2745" s="221"/>
      <c r="AA2745" s="221"/>
      <c r="AB2745" s="237"/>
      <c r="AC2745" s="221"/>
      <c r="AD2745" s="221"/>
      <c r="AE2745" s="221"/>
      <c r="AF2745" s="221"/>
      <c r="AG2745" s="221"/>
      <c r="AH2745" s="221"/>
      <c r="AI2745" s="221"/>
      <c r="AN2745" s="221"/>
      <c r="AP2745" s="218"/>
    </row>
    <row r="2746" spans="1:42">
      <c r="A2746" s="221"/>
      <c r="B2746" s="221"/>
      <c r="C2746" s="221"/>
      <c r="D2746" s="221"/>
      <c r="E2746" s="221"/>
      <c r="F2746" s="221"/>
      <c r="G2746" s="221"/>
      <c r="H2746" s="221"/>
      <c r="I2746" s="221"/>
      <c r="J2746" s="221"/>
      <c r="K2746" s="221"/>
      <c r="L2746" s="221"/>
      <c r="M2746" s="221"/>
      <c r="N2746" s="243"/>
      <c r="O2746" s="221"/>
      <c r="P2746" s="221"/>
      <c r="Q2746" s="221"/>
      <c r="R2746" s="221"/>
      <c r="S2746" s="221"/>
      <c r="T2746" s="221"/>
      <c r="U2746" s="221"/>
      <c r="V2746" s="221"/>
      <c r="W2746" s="221"/>
      <c r="X2746" s="221"/>
      <c r="Y2746" s="221"/>
      <c r="Z2746" s="221"/>
      <c r="AA2746" s="221"/>
      <c r="AB2746" s="237"/>
      <c r="AC2746" s="221"/>
      <c r="AD2746" s="221"/>
      <c r="AE2746" s="221"/>
      <c r="AF2746" s="221"/>
      <c r="AG2746" s="221"/>
      <c r="AH2746" s="221"/>
      <c r="AI2746" s="221"/>
      <c r="AN2746" s="221"/>
      <c r="AP2746" s="218"/>
    </row>
    <row r="2747" spans="1:42">
      <c r="A2747" s="221"/>
      <c r="B2747" s="221"/>
      <c r="C2747" s="221"/>
      <c r="D2747" s="221"/>
      <c r="E2747" s="221"/>
      <c r="F2747" s="221"/>
      <c r="G2747" s="221"/>
      <c r="H2747" s="221"/>
      <c r="I2747" s="221"/>
      <c r="J2747" s="221"/>
      <c r="K2747" s="221"/>
      <c r="L2747" s="221"/>
      <c r="M2747" s="221"/>
      <c r="N2747" s="243"/>
      <c r="O2747" s="221"/>
      <c r="P2747" s="221"/>
      <c r="Q2747" s="221"/>
      <c r="R2747" s="221"/>
      <c r="S2747" s="221"/>
      <c r="T2747" s="221"/>
      <c r="U2747" s="221"/>
      <c r="V2747" s="221"/>
      <c r="W2747" s="221"/>
      <c r="X2747" s="221"/>
      <c r="Y2747" s="221"/>
      <c r="Z2747" s="221"/>
      <c r="AA2747" s="221"/>
      <c r="AB2747" s="237"/>
      <c r="AC2747" s="221"/>
      <c r="AD2747" s="221"/>
      <c r="AE2747" s="221"/>
      <c r="AF2747" s="221"/>
      <c r="AG2747" s="221"/>
      <c r="AH2747" s="221"/>
      <c r="AI2747" s="221"/>
      <c r="AN2747" s="221"/>
      <c r="AP2747" s="218"/>
    </row>
    <row r="2748" spans="1:42">
      <c r="A2748" s="221"/>
      <c r="B2748" s="221"/>
      <c r="C2748" s="221"/>
      <c r="D2748" s="221"/>
      <c r="E2748" s="221"/>
      <c r="F2748" s="221"/>
      <c r="G2748" s="221"/>
      <c r="H2748" s="221"/>
      <c r="I2748" s="221"/>
      <c r="J2748" s="221"/>
      <c r="K2748" s="221"/>
      <c r="L2748" s="221"/>
      <c r="M2748" s="221"/>
      <c r="N2748" s="243"/>
      <c r="O2748" s="221"/>
      <c r="P2748" s="221"/>
      <c r="Q2748" s="221"/>
      <c r="R2748" s="221"/>
      <c r="S2748" s="221"/>
      <c r="T2748" s="221"/>
      <c r="U2748" s="221"/>
      <c r="V2748" s="221"/>
      <c r="W2748" s="221"/>
      <c r="X2748" s="221"/>
      <c r="Y2748" s="221"/>
      <c r="Z2748" s="221"/>
      <c r="AA2748" s="221"/>
      <c r="AB2748" s="237"/>
      <c r="AC2748" s="221"/>
      <c r="AD2748" s="221"/>
      <c r="AE2748" s="221"/>
      <c r="AF2748" s="221"/>
      <c r="AG2748" s="221"/>
      <c r="AH2748" s="221"/>
      <c r="AI2748" s="221"/>
      <c r="AN2748" s="221"/>
      <c r="AP2748" s="218"/>
    </row>
    <row r="2749" spans="1:42">
      <c r="A2749" s="221"/>
      <c r="B2749" s="221"/>
      <c r="C2749" s="221"/>
      <c r="D2749" s="221"/>
      <c r="E2749" s="221"/>
      <c r="F2749" s="221"/>
      <c r="G2749" s="221"/>
      <c r="H2749" s="221"/>
      <c r="I2749" s="221"/>
      <c r="J2749" s="221"/>
      <c r="K2749" s="221"/>
      <c r="L2749" s="221"/>
      <c r="M2749" s="221"/>
      <c r="N2749" s="243"/>
      <c r="O2749" s="221"/>
      <c r="P2749" s="221"/>
      <c r="Q2749" s="221"/>
      <c r="R2749" s="221"/>
      <c r="S2749" s="221"/>
      <c r="T2749" s="221"/>
      <c r="U2749" s="221"/>
      <c r="V2749" s="221"/>
      <c r="W2749" s="221"/>
      <c r="X2749" s="221"/>
      <c r="Y2749" s="221"/>
      <c r="Z2749" s="221"/>
      <c r="AA2749" s="221"/>
      <c r="AB2749" s="237"/>
      <c r="AC2749" s="221"/>
      <c r="AD2749" s="221"/>
      <c r="AE2749" s="221"/>
      <c r="AF2749" s="221"/>
      <c r="AG2749" s="221"/>
      <c r="AH2749" s="221"/>
      <c r="AI2749" s="221"/>
      <c r="AN2749" s="221"/>
      <c r="AP2749" s="218"/>
    </row>
    <row r="2750" spans="1:42">
      <c r="A2750" s="221"/>
      <c r="B2750" s="221"/>
      <c r="C2750" s="221"/>
      <c r="D2750" s="221"/>
      <c r="E2750" s="221"/>
      <c r="F2750" s="221"/>
      <c r="G2750" s="221"/>
      <c r="H2750" s="221"/>
      <c r="I2750" s="221"/>
      <c r="J2750" s="221"/>
      <c r="K2750" s="221"/>
      <c r="L2750" s="221"/>
      <c r="M2750" s="221"/>
      <c r="N2750" s="243"/>
      <c r="O2750" s="221"/>
      <c r="P2750" s="221"/>
      <c r="Q2750" s="221"/>
      <c r="R2750" s="221"/>
      <c r="S2750" s="221"/>
      <c r="T2750" s="221"/>
      <c r="U2750" s="221"/>
      <c r="V2750" s="221"/>
      <c r="W2750" s="221"/>
      <c r="X2750" s="221"/>
      <c r="Y2750" s="221"/>
      <c r="Z2750" s="221"/>
      <c r="AA2750" s="221"/>
      <c r="AB2750" s="237"/>
      <c r="AC2750" s="221"/>
      <c r="AD2750" s="221"/>
      <c r="AE2750" s="221"/>
      <c r="AF2750" s="221"/>
      <c r="AG2750" s="221"/>
      <c r="AH2750" s="221"/>
      <c r="AI2750" s="221"/>
      <c r="AN2750" s="221"/>
      <c r="AP2750" s="218"/>
    </row>
    <row r="2751" spans="1:42">
      <c r="A2751" s="221"/>
      <c r="B2751" s="221"/>
      <c r="C2751" s="221"/>
      <c r="D2751" s="221"/>
      <c r="E2751" s="221"/>
      <c r="F2751" s="221"/>
      <c r="G2751" s="221"/>
      <c r="H2751" s="221"/>
      <c r="I2751" s="221"/>
      <c r="J2751" s="221"/>
      <c r="K2751" s="221"/>
      <c r="L2751" s="221"/>
      <c r="M2751" s="221"/>
      <c r="N2751" s="243"/>
      <c r="O2751" s="221"/>
      <c r="P2751" s="221"/>
      <c r="Q2751" s="221"/>
      <c r="R2751" s="221"/>
      <c r="S2751" s="221"/>
      <c r="T2751" s="221"/>
      <c r="U2751" s="221"/>
      <c r="V2751" s="221"/>
      <c r="W2751" s="221"/>
      <c r="X2751" s="221"/>
      <c r="Y2751" s="221"/>
      <c r="Z2751" s="221"/>
      <c r="AA2751" s="221"/>
      <c r="AB2751" s="237"/>
      <c r="AC2751" s="221"/>
      <c r="AD2751" s="221"/>
      <c r="AE2751" s="221"/>
      <c r="AF2751" s="221"/>
      <c r="AG2751" s="221"/>
      <c r="AH2751" s="221"/>
      <c r="AI2751" s="221"/>
      <c r="AN2751" s="221"/>
      <c r="AP2751" s="218"/>
    </row>
    <row r="2752" spans="1:42">
      <c r="A2752" s="221"/>
      <c r="B2752" s="221"/>
      <c r="C2752" s="221"/>
      <c r="D2752" s="221"/>
      <c r="E2752" s="221"/>
      <c r="F2752" s="221"/>
      <c r="G2752" s="221"/>
      <c r="H2752" s="221"/>
      <c r="I2752" s="221"/>
      <c r="J2752" s="221"/>
      <c r="K2752" s="221"/>
      <c r="L2752" s="221"/>
      <c r="M2752" s="221"/>
      <c r="N2752" s="243"/>
      <c r="O2752" s="221"/>
      <c r="P2752" s="221"/>
      <c r="Q2752" s="221"/>
      <c r="R2752" s="221"/>
      <c r="S2752" s="221"/>
      <c r="T2752" s="221"/>
      <c r="U2752" s="221"/>
      <c r="V2752" s="221"/>
      <c r="W2752" s="221"/>
      <c r="X2752" s="221"/>
      <c r="Y2752" s="221"/>
      <c r="Z2752" s="221"/>
      <c r="AA2752" s="221"/>
      <c r="AB2752" s="237"/>
      <c r="AC2752" s="221"/>
      <c r="AD2752" s="221"/>
      <c r="AE2752" s="221"/>
      <c r="AF2752" s="221"/>
      <c r="AG2752" s="221"/>
      <c r="AH2752" s="221"/>
      <c r="AI2752" s="221"/>
      <c r="AN2752" s="221"/>
      <c r="AP2752" s="218"/>
    </row>
    <row r="2753" spans="1:42">
      <c r="A2753" s="221"/>
      <c r="B2753" s="221"/>
      <c r="C2753" s="221"/>
      <c r="D2753" s="221"/>
      <c r="E2753" s="221"/>
      <c r="F2753" s="221"/>
      <c r="G2753" s="221"/>
      <c r="H2753" s="221"/>
      <c r="I2753" s="221"/>
      <c r="J2753" s="221"/>
      <c r="K2753" s="221"/>
      <c r="L2753" s="221"/>
      <c r="M2753" s="221"/>
      <c r="N2753" s="243"/>
      <c r="O2753" s="221"/>
      <c r="P2753" s="221"/>
      <c r="Q2753" s="221"/>
      <c r="R2753" s="221"/>
      <c r="S2753" s="221"/>
      <c r="T2753" s="221"/>
      <c r="U2753" s="221"/>
      <c r="V2753" s="221"/>
      <c r="W2753" s="221"/>
      <c r="X2753" s="221"/>
      <c r="Y2753" s="221"/>
      <c r="Z2753" s="221"/>
      <c r="AA2753" s="221"/>
      <c r="AB2753" s="237"/>
      <c r="AC2753" s="221"/>
      <c r="AD2753" s="221"/>
      <c r="AE2753" s="221"/>
      <c r="AF2753" s="221"/>
      <c r="AG2753" s="221"/>
      <c r="AH2753" s="221"/>
      <c r="AI2753" s="221"/>
      <c r="AN2753" s="221"/>
      <c r="AP2753" s="218"/>
    </row>
    <row r="2754" spans="1:42">
      <c r="A2754" s="221"/>
      <c r="B2754" s="221"/>
      <c r="C2754" s="221"/>
      <c r="D2754" s="221"/>
      <c r="E2754" s="221"/>
      <c r="F2754" s="221"/>
      <c r="G2754" s="221"/>
      <c r="H2754" s="221"/>
      <c r="I2754" s="221"/>
      <c r="J2754" s="221"/>
      <c r="K2754" s="221"/>
      <c r="L2754" s="221"/>
      <c r="M2754" s="221"/>
      <c r="N2754" s="243"/>
      <c r="O2754" s="221"/>
      <c r="P2754" s="221"/>
      <c r="Q2754" s="221"/>
      <c r="R2754" s="221"/>
      <c r="S2754" s="221"/>
      <c r="T2754" s="221"/>
      <c r="U2754" s="221"/>
      <c r="V2754" s="221"/>
      <c r="W2754" s="221"/>
      <c r="X2754" s="221"/>
      <c r="Y2754" s="221"/>
      <c r="Z2754" s="221"/>
      <c r="AA2754" s="221"/>
      <c r="AB2754" s="237"/>
      <c r="AC2754" s="221"/>
      <c r="AD2754" s="221"/>
      <c r="AE2754" s="221"/>
      <c r="AF2754" s="221"/>
      <c r="AG2754" s="221"/>
      <c r="AH2754" s="221"/>
      <c r="AI2754" s="221"/>
      <c r="AN2754" s="221"/>
      <c r="AP2754" s="218"/>
    </row>
    <row r="2755" spans="1:42">
      <c r="A2755" s="221"/>
      <c r="B2755" s="221"/>
      <c r="C2755" s="221"/>
      <c r="D2755" s="221"/>
      <c r="E2755" s="221"/>
      <c r="F2755" s="221"/>
      <c r="G2755" s="221"/>
      <c r="H2755" s="221"/>
      <c r="I2755" s="221"/>
      <c r="J2755" s="221"/>
      <c r="K2755" s="221"/>
      <c r="L2755" s="221"/>
      <c r="M2755" s="221"/>
      <c r="N2755" s="243"/>
      <c r="O2755" s="221"/>
      <c r="P2755" s="221"/>
      <c r="Q2755" s="221"/>
      <c r="R2755" s="221"/>
      <c r="S2755" s="221"/>
      <c r="T2755" s="221"/>
      <c r="U2755" s="221"/>
      <c r="V2755" s="221"/>
      <c r="W2755" s="221"/>
      <c r="X2755" s="221"/>
      <c r="Y2755" s="221"/>
      <c r="Z2755" s="221"/>
      <c r="AA2755" s="221"/>
      <c r="AB2755" s="237"/>
      <c r="AC2755" s="221"/>
      <c r="AD2755" s="221"/>
      <c r="AE2755" s="221"/>
      <c r="AF2755" s="221"/>
      <c r="AG2755" s="221"/>
      <c r="AH2755" s="221"/>
      <c r="AI2755" s="221"/>
      <c r="AN2755" s="221"/>
      <c r="AP2755" s="218"/>
    </row>
    <row r="2756" spans="1:42">
      <c r="A2756" s="221"/>
      <c r="B2756" s="221"/>
      <c r="C2756" s="221"/>
      <c r="D2756" s="221"/>
      <c r="E2756" s="221"/>
      <c r="F2756" s="221"/>
      <c r="G2756" s="221"/>
      <c r="H2756" s="221"/>
      <c r="I2756" s="221"/>
      <c r="J2756" s="221"/>
      <c r="K2756" s="221"/>
      <c r="L2756" s="221"/>
      <c r="M2756" s="221"/>
      <c r="N2756" s="243"/>
      <c r="O2756" s="221"/>
      <c r="P2756" s="221"/>
      <c r="Q2756" s="221"/>
      <c r="R2756" s="221"/>
      <c r="S2756" s="221"/>
      <c r="T2756" s="221"/>
      <c r="U2756" s="221"/>
      <c r="V2756" s="221"/>
      <c r="W2756" s="221"/>
      <c r="X2756" s="221"/>
      <c r="Y2756" s="221"/>
      <c r="Z2756" s="221"/>
      <c r="AA2756" s="221"/>
      <c r="AB2756" s="237"/>
      <c r="AC2756" s="221"/>
      <c r="AD2756" s="221"/>
      <c r="AE2756" s="221"/>
      <c r="AF2756" s="221"/>
      <c r="AG2756" s="221"/>
      <c r="AH2756" s="221"/>
      <c r="AI2756" s="221"/>
      <c r="AN2756" s="221"/>
      <c r="AP2756" s="218"/>
    </row>
    <row r="2757" spans="1:42">
      <c r="A2757" s="221"/>
      <c r="B2757" s="221"/>
      <c r="C2757" s="221"/>
      <c r="D2757" s="221"/>
      <c r="E2757" s="221"/>
      <c r="F2757" s="221"/>
      <c r="G2757" s="221"/>
      <c r="H2757" s="221"/>
      <c r="I2757" s="221"/>
      <c r="J2757" s="221"/>
      <c r="K2757" s="221"/>
      <c r="L2757" s="221"/>
      <c r="M2757" s="221"/>
      <c r="N2757" s="243"/>
      <c r="O2757" s="221"/>
      <c r="P2757" s="221"/>
      <c r="Q2757" s="221"/>
      <c r="R2757" s="221"/>
      <c r="S2757" s="221"/>
      <c r="T2757" s="221"/>
      <c r="U2757" s="221"/>
      <c r="V2757" s="221"/>
      <c r="W2757" s="221"/>
      <c r="X2757" s="221"/>
      <c r="Y2757" s="221"/>
      <c r="Z2757" s="221"/>
      <c r="AA2757" s="221"/>
      <c r="AB2757" s="237"/>
      <c r="AC2757" s="221"/>
      <c r="AD2757" s="221"/>
      <c r="AE2757" s="221"/>
      <c r="AF2757" s="221"/>
      <c r="AG2757" s="221"/>
      <c r="AH2757" s="221"/>
      <c r="AI2757" s="221"/>
      <c r="AN2757" s="221"/>
      <c r="AP2757" s="218"/>
    </row>
    <row r="2758" spans="1:42">
      <c r="A2758" s="221"/>
      <c r="B2758" s="221"/>
      <c r="C2758" s="221"/>
      <c r="D2758" s="221"/>
      <c r="E2758" s="221"/>
      <c r="F2758" s="221"/>
      <c r="G2758" s="221"/>
      <c r="H2758" s="221"/>
      <c r="I2758" s="221"/>
      <c r="J2758" s="221"/>
      <c r="K2758" s="221"/>
      <c r="L2758" s="221"/>
      <c r="M2758" s="221"/>
      <c r="N2758" s="243"/>
      <c r="O2758" s="221"/>
      <c r="P2758" s="221"/>
      <c r="Q2758" s="221"/>
      <c r="R2758" s="221"/>
      <c r="S2758" s="221"/>
      <c r="T2758" s="221"/>
      <c r="U2758" s="221"/>
      <c r="V2758" s="221"/>
      <c r="W2758" s="221"/>
      <c r="X2758" s="221"/>
      <c r="Y2758" s="221"/>
      <c r="Z2758" s="221"/>
      <c r="AA2758" s="221"/>
      <c r="AB2758" s="237"/>
      <c r="AC2758" s="221"/>
      <c r="AD2758" s="221"/>
      <c r="AE2758" s="221"/>
      <c r="AF2758" s="221"/>
      <c r="AG2758" s="221"/>
      <c r="AH2758" s="221"/>
      <c r="AI2758" s="221"/>
      <c r="AN2758" s="221"/>
      <c r="AP2758" s="218"/>
    </row>
    <row r="2759" spans="1:42">
      <c r="A2759" s="221"/>
      <c r="B2759" s="221"/>
      <c r="C2759" s="221"/>
      <c r="D2759" s="221"/>
      <c r="E2759" s="221"/>
      <c r="F2759" s="221"/>
      <c r="G2759" s="221"/>
      <c r="H2759" s="221"/>
      <c r="I2759" s="221"/>
      <c r="J2759" s="221"/>
      <c r="K2759" s="221"/>
      <c r="L2759" s="221"/>
      <c r="M2759" s="221"/>
      <c r="N2759" s="243"/>
      <c r="O2759" s="221"/>
      <c r="P2759" s="221"/>
      <c r="Q2759" s="221"/>
      <c r="R2759" s="221"/>
      <c r="S2759" s="221"/>
      <c r="T2759" s="221"/>
      <c r="U2759" s="221"/>
      <c r="V2759" s="221"/>
      <c r="W2759" s="221"/>
      <c r="X2759" s="221"/>
      <c r="Y2759" s="221"/>
      <c r="Z2759" s="221"/>
      <c r="AA2759" s="221"/>
      <c r="AB2759" s="237"/>
      <c r="AC2759" s="221"/>
      <c r="AD2759" s="221"/>
      <c r="AE2759" s="221"/>
      <c r="AF2759" s="221"/>
      <c r="AG2759" s="221"/>
      <c r="AH2759" s="221"/>
      <c r="AI2759" s="221"/>
      <c r="AN2759" s="221"/>
      <c r="AP2759" s="218"/>
    </row>
    <row r="2760" spans="1:42">
      <c r="A2760" s="221"/>
      <c r="B2760" s="221"/>
      <c r="C2760" s="221"/>
      <c r="D2760" s="221"/>
      <c r="E2760" s="221"/>
      <c r="F2760" s="221"/>
      <c r="G2760" s="221"/>
      <c r="H2760" s="221"/>
      <c r="I2760" s="221"/>
      <c r="J2760" s="221"/>
      <c r="K2760" s="221"/>
      <c r="L2760" s="221"/>
      <c r="M2760" s="221"/>
      <c r="N2760" s="243"/>
      <c r="O2760" s="221"/>
      <c r="P2760" s="221"/>
      <c r="Q2760" s="221"/>
      <c r="R2760" s="221"/>
      <c r="S2760" s="221"/>
      <c r="T2760" s="221"/>
      <c r="U2760" s="221"/>
      <c r="V2760" s="221"/>
      <c r="W2760" s="221"/>
      <c r="X2760" s="221"/>
      <c r="Y2760" s="221"/>
      <c r="Z2760" s="221"/>
      <c r="AA2760" s="221"/>
      <c r="AB2760" s="237"/>
      <c r="AC2760" s="221"/>
      <c r="AD2760" s="221"/>
      <c r="AE2760" s="221"/>
      <c r="AF2760" s="221"/>
      <c r="AG2760" s="221"/>
      <c r="AH2760" s="221"/>
      <c r="AI2760" s="221"/>
      <c r="AN2760" s="221"/>
      <c r="AP2760" s="218"/>
    </row>
    <row r="2761" spans="1:42">
      <c r="A2761" s="221"/>
      <c r="B2761" s="221"/>
      <c r="C2761" s="221"/>
      <c r="D2761" s="221"/>
      <c r="E2761" s="221"/>
      <c r="F2761" s="221"/>
      <c r="G2761" s="221"/>
      <c r="H2761" s="221"/>
      <c r="I2761" s="221"/>
      <c r="J2761" s="221"/>
      <c r="K2761" s="221"/>
      <c r="L2761" s="221"/>
      <c r="M2761" s="221"/>
      <c r="N2761" s="243"/>
      <c r="O2761" s="221"/>
      <c r="P2761" s="221"/>
      <c r="Q2761" s="221"/>
      <c r="R2761" s="221"/>
      <c r="S2761" s="221"/>
      <c r="T2761" s="221"/>
      <c r="U2761" s="221"/>
      <c r="V2761" s="221"/>
      <c r="W2761" s="221"/>
      <c r="X2761" s="221"/>
      <c r="Y2761" s="221"/>
      <c r="Z2761" s="221"/>
      <c r="AA2761" s="221"/>
      <c r="AB2761" s="237"/>
      <c r="AC2761" s="221"/>
      <c r="AD2761" s="221"/>
      <c r="AE2761" s="221"/>
      <c r="AF2761" s="221"/>
      <c r="AG2761" s="221"/>
      <c r="AH2761" s="221"/>
      <c r="AI2761" s="221"/>
      <c r="AN2761" s="221"/>
      <c r="AP2761" s="218"/>
    </row>
    <row r="2762" spans="1:42">
      <c r="A2762" s="221"/>
      <c r="B2762" s="221"/>
      <c r="C2762" s="221"/>
      <c r="D2762" s="221"/>
      <c r="E2762" s="221"/>
      <c r="F2762" s="221"/>
      <c r="G2762" s="221"/>
      <c r="H2762" s="221"/>
      <c r="I2762" s="221"/>
      <c r="J2762" s="221"/>
      <c r="K2762" s="221"/>
      <c r="L2762" s="221"/>
      <c r="M2762" s="221"/>
      <c r="N2762" s="243"/>
      <c r="O2762" s="221"/>
      <c r="P2762" s="221"/>
      <c r="Q2762" s="221"/>
      <c r="R2762" s="221"/>
      <c r="S2762" s="221"/>
      <c r="T2762" s="221"/>
      <c r="U2762" s="221"/>
      <c r="V2762" s="221"/>
      <c r="W2762" s="221"/>
      <c r="X2762" s="221"/>
      <c r="Y2762" s="221"/>
      <c r="Z2762" s="221"/>
      <c r="AA2762" s="221"/>
      <c r="AB2762" s="237"/>
      <c r="AC2762" s="221"/>
      <c r="AD2762" s="221"/>
      <c r="AE2762" s="221"/>
      <c r="AF2762" s="221"/>
      <c r="AG2762" s="221"/>
      <c r="AH2762" s="221"/>
      <c r="AI2762" s="221"/>
      <c r="AN2762" s="221"/>
      <c r="AP2762" s="218"/>
    </row>
    <row r="2763" spans="1:42">
      <c r="A2763" s="221"/>
      <c r="B2763" s="221"/>
      <c r="C2763" s="221"/>
      <c r="D2763" s="221"/>
      <c r="E2763" s="221"/>
      <c r="F2763" s="221"/>
      <c r="G2763" s="221"/>
      <c r="H2763" s="221"/>
      <c r="I2763" s="221"/>
      <c r="J2763" s="221"/>
      <c r="K2763" s="221"/>
      <c r="L2763" s="221"/>
      <c r="M2763" s="221"/>
      <c r="N2763" s="243"/>
      <c r="O2763" s="221"/>
      <c r="P2763" s="221"/>
      <c r="Q2763" s="221"/>
      <c r="R2763" s="221"/>
      <c r="S2763" s="221"/>
      <c r="T2763" s="221"/>
      <c r="U2763" s="221"/>
      <c r="V2763" s="221"/>
      <c r="W2763" s="221"/>
      <c r="X2763" s="221"/>
      <c r="Y2763" s="221"/>
      <c r="Z2763" s="221"/>
      <c r="AA2763" s="221"/>
      <c r="AB2763" s="237"/>
      <c r="AC2763" s="221"/>
      <c r="AD2763" s="221"/>
      <c r="AE2763" s="221"/>
      <c r="AF2763" s="221"/>
      <c r="AG2763" s="221"/>
      <c r="AH2763" s="221"/>
      <c r="AI2763" s="221"/>
      <c r="AN2763" s="221"/>
      <c r="AP2763" s="218"/>
    </row>
    <row r="2764" spans="1:42">
      <c r="A2764" s="221"/>
      <c r="B2764" s="221"/>
      <c r="C2764" s="221"/>
      <c r="D2764" s="221"/>
      <c r="E2764" s="221"/>
      <c r="F2764" s="221"/>
      <c r="G2764" s="221"/>
      <c r="H2764" s="221"/>
      <c r="I2764" s="221"/>
      <c r="J2764" s="221"/>
      <c r="K2764" s="221"/>
      <c r="L2764" s="221"/>
      <c r="M2764" s="221"/>
      <c r="N2764" s="243"/>
      <c r="O2764" s="221"/>
      <c r="P2764" s="221"/>
      <c r="Q2764" s="221"/>
      <c r="R2764" s="221"/>
      <c r="S2764" s="221"/>
      <c r="T2764" s="221"/>
      <c r="U2764" s="221"/>
      <c r="V2764" s="221"/>
      <c r="W2764" s="221"/>
      <c r="X2764" s="221"/>
      <c r="Y2764" s="221"/>
      <c r="Z2764" s="221"/>
      <c r="AA2764" s="221"/>
      <c r="AB2764" s="237"/>
      <c r="AC2764" s="221"/>
      <c r="AD2764" s="221"/>
      <c r="AE2764" s="221"/>
      <c r="AF2764" s="221"/>
      <c r="AG2764" s="221"/>
      <c r="AH2764" s="221"/>
      <c r="AI2764" s="221"/>
      <c r="AN2764" s="221"/>
      <c r="AP2764" s="218"/>
    </row>
    <row r="2765" spans="1:42">
      <c r="A2765" s="221"/>
      <c r="B2765" s="221"/>
      <c r="C2765" s="221"/>
      <c r="D2765" s="221"/>
      <c r="E2765" s="221"/>
      <c r="F2765" s="221"/>
      <c r="G2765" s="221"/>
      <c r="H2765" s="221"/>
      <c r="I2765" s="221"/>
      <c r="J2765" s="221"/>
      <c r="K2765" s="221"/>
      <c r="L2765" s="221"/>
      <c r="M2765" s="221"/>
      <c r="N2765" s="243"/>
      <c r="O2765" s="221"/>
      <c r="P2765" s="221"/>
      <c r="Q2765" s="221"/>
      <c r="R2765" s="221"/>
      <c r="S2765" s="221"/>
      <c r="T2765" s="221"/>
      <c r="U2765" s="221"/>
      <c r="V2765" s="221"/>
      <c r="W2765" s="221"/>
      <c r="X2765" s="221"/>
      <c r="Y2765" s="221"/>
      <c r="Z2765" s="221"/>
      <c r="AA2765" s="221"/>
      <c r="AB2765" s="237"/>
      <c r="AC2765" s="221"/>
      <c r="AD2765" s="221"/>
      <c r="AE2765" s="221"/>
      <c r="AF2765" s="221"/>
      <c r="AG2765" s="221"/>
      <c r="AH2765" s="221"/>
      <c r="AI2765" s="221"/>
      <c r="AN2765" s="221"/>
      <c r="AP2765" s="218"/>
    </row>
    <row r="2766" spans="1:42">
      <c r="A2766" s="221"/>
      <c r="B2766" s="221"/>
      <c r="C2766" s="221"/>
      <c r="D2766" s="221"/>
      <c r="E2766" s="221"/>
      <c r="F2766" s="221"/>
      <c r="G2766" s="221"/>
      <c r="H2766" s="221"/>
      <c r="I2766" s="221"/>
      <c r="J2766" s="221"/>
      <c r="K2766" s="221"/>
      <c r="L2766" s="221"/>
      <c r="M2766" s="221"/>
      <c r="N2766" s="243"/>
      <c r="O2766" s="221"/>
      <c r="P2766" s="221"/>
      <c r="Q2766" s="221"/>
      <c r="R2766" s="221"/>
      <c r="S2766" s="221"/>
      <c r="T2766" s="221"/>
      <c r="U2766" s="221"/>
      <c r="V2766" s="221"/>
      <c r="W2766" s="221"/>
      <c r="X2766" s="221"/>
      <c r="Y2766" s="221"/>
      <c r="Z2766" s="221"/>
      <c r="AA2766" s="221"/>
      <c r="AB2766" s="237"/>
      <c r="AC2766" s="221"/>
      <c r="AD2766" s="221"/>
      <c r="AE2766" s="221"/>
      <c r="AF2766" s="221"/>
      <c r="AG2766" s="221"/>
      <c r="AH2766" s="221"/>
      <c r="AI2766" s="221"/>
      <c r="AN2766" s="221"/>
      <c r="AP2766" s="218"/>
    </row>
    <row r="2767" spans="1:42">
      <c r="A2767" s="221"/>
      <c r="B2767" s="221"/>
      <c r="C2767" s="221"/>
      <c r="D2767" s="221"/>
      <c r="E2767" s="221"/>
      <c r="F2767" s="221"/>
      <c r="G2767" s="221"/>
      <c r="H2767" s="221"/>
      <c r="I2767" s="221"/>
      <c r="J2767" s="221"/>
      <c r="K2767" s="221"/>
      <c r="L2767" s="221"/>
      <c r="M2767" s="221"/>
      <c r="N2767" s="243"/>
      <c r="O2767" s="221"/>
      <c r="P2767" s="221"/>
      <c r="Q2767" s="221"/>
      <c r="R2767" s="221"/>
      <c r="S2767" s="221"/>
      <c r="T2767" s="221"/>
      <c r="U2767" s="221"/>
      <c r="V2767" s="221"/>
      <c r="W2767" s="221"/>
      <c r="X2767" s="221"/>
      <c r="Y2767" s="221"/>
      <c r="Z2767" s="221"/>
      <c r="AA2767" s="221"/>
      <c r="AB2767" s="237"/>
      <c r="AC2767" s="221"/>
      <c r="AD2767" s="221"/>
      <c r="AE2767" s="221"/>
      <c r="AF2767" s="221"/>
      <c r="AG2767" s="221"/>
      <c r="AH2767" s="221"/>
      <c r="AI2767" s="221"/>
      <c r="AN2767" s="221"/>
      <c r="AP2767" s="218"/>
    </row>
    <row r="2768" spans="1:42">
      <c r="A2768" s="221"/>
      <c r="B2768" s="221"/>
      <c r="C2768" s="221"/>
      <c r="D2768" s="221"/>
      <c r="E2768" s="221"/>
      <c r="F2768" s="221"/>
      <c r="G2768" s="221"/>
      <c r="H2768" s="221"/>
      <c r="I2768" s="221"/>
      <c r="J2768" s="221"/>
      <c r="K2768" s="221"/>
      <c r="L2768" s="221"/>
      <c r="M2768" s="221"/>
      <c r="N2768" s="243"/>
      <c r="O2768" s="221"/>
      <c r="P2768" s="221"/>
      <c r="Q2768" s="221"/>
      <c r="R2768" s="221"/>
      <c r="S2768" s="221"/>
      <c r="T2768" s="221"/>
      <c r="U2768" s="221"/>
      <c r="V2768" s="221"/>
      <c r="W2768" s="221"/>
      <c r="X2768" s="221"/>
      <c r="Y2768" s="221"/>
      <c r="Z2768" s="221"/>
      <c r="AA2768" s="221"/>
      <c r="AB2768" s="237"/>
      <c r="AC2768" s="221"/>
      <c r="AD2768" s="221"/>
      <c r="AE2768" s="221"/>
      <c r="AF2768" s="221"/>
      <c r="AG2768" s="221"/>
      <c r="AH2768" s="221"/>
      <c r="AI2768" s="221"/>
      <c r="AN2768" s="221"/>
      <c r="AP2768" s="218"/>
    </row>
    <row r="2769" spans="1:42">
      <c r="A2769" s="221"/>
      <c r="B2769" s="221"/>
      <c r="C2769" s="221"/>
      <c r="D2769" s="221"/>
      <c r="E2769" s="221"/>
      <c r="F2769" s="221"/>
      <c r="G2769" s="221"/>
      <c r="H2769" s="221"/>
      <c r="I2769" s="221"/>
      <c r="J2769" s="221"/>
      <c r="K2769" s="221"/>
      <c r="L2769" s="221"/>
      <c r="M2769" s="221"/>
      <c r="N2769" s="243"/>
      <c r="O2769" s="221"/>
      <c r="P2769" s="221"/>
      <c r="Q2769" s="221"/>
      <c r="R2769" s="221"/>
      <c r="S2769" s="221"/>
      <c r="T2769" s="221"/>
      <c r="U2769" s="221"/>
      <c r="V2769" s="221"/>
      <c r="W2769" s="221"/>
      <c r="X2769" s="221"/>
      <c r="Y2769" s="221"/>
      <c r="Z2769" s="221"/>
      <c r="AA2769" s="221"/>
      <c r="AB2769" s="237"/>
      <c r="AC2769" s="221"/>
      <c r="AD2769" s="221"/>
      <c r="AE2769" s="221"/>
      <c r="AF2769" s="221"/>
      <c r="AG2769" s="221"/>
      <c r="AH2769" s="221"/>
      <c r="AI2769" s="221"/>
      <c r="AN2769" s="221"/>
      <c r="AP2769" s="218"/>
    </row>
    <row r="2770" spans="1:42">
      <c r="A2770" s="221"/>
      <c r="B2770" s="221"/>
      <c r="C2770" s="221"/>
      <c r="D2770" s="221"/>
      <c r="E2770" s="221"/>
      <c r="F2770" s="221"/>
      <c r="G2770" s="221"/>
      <c r="H2770" s="221"/>
      <c r="I2770" s="221"/>
      <c r="J2770" s="221"/>
      <c r="K2770" s="221"/>
      <c r="L2770" s="221"/>
      <c r="M2770" s="221"/>
      <c r="N2770" s="243"/>
      <c r="O2770" s="221"/>
      <c r="P2770" s="221"/>
      <c r="Q2770" s="221"/>
      <c r="R2770" s="221"/>
      <c r="S2770" s="221"/>
      <c r="T2770" s="221"/>
      <c r="U2770" s="221"/>
      <c r="V2770" s="221"/>
      <c r="W2770" s="221"/>
      <c r="X2770" s="221"/>
      <c r="Y2770" s="221"/>
      <c r="Z2770" s="221"/>
      <c r="AA2770" s="221"/>
      <c r="AB2770" s="237"/>
      <c r="AC2770" s="221"/>
      <c r="AD2770" s="221"/>
      <c r="AE2770" s="221"/>
      <c r="AF2770" s="221"/>
      <c r="AG2770" s="221"/>
      <c r="AH2770" s="221"/>
      <c r="AI2770" s="221"/>
      <c r="AN2770" s="221"/>
      <c r="AP2770" s="218"/>
    </row>
    <row r="2771" spans="1:42">
      <c r="A2771" s="221"/>
      <c r="B2771" s="221"/>
      <c r="C2771" s="221"/>
      <c r="D2771" s="221"/>
      <c r="E2771" s="221"/>
      <c r="F2771" s="221"/>
      <c r="G2771" s="221"/>
      <c r="H2771" s="221"/>
      <c r="I2771" s="221"/>
      <c r="J2771" s="221"/>
      <c r="K2771" s="221"/>
      <c r="L2771" s="221"/>
      <c r="M2771" s="221"/>
      <c r="N2771" s="243"/>
      <c r="O2771" s="221"/>
      <c r="P2771" s="221"/>
      <c r="Q2771" s="221"/>
      <c r="R2771" s="221"/>
      <c r="S2771" s="221"/>
      <c r="T2771" s="221"/>
      <c r="U2771" s="221"/>
      <c r="V2771" s="221"/>
      <c r="W2771" s="221"/>
      <c r="X2771" s="221"/>
      <c r="Y2771" s="221"/>
      <c r="Z2771" s="221"/>
      <c r="AA2771" s="221"/>
      <c r="AB2771" s="237"/>
      <c r="AC2771" s="221"/>
      <c r="AD2771" s="221"/>
      <c r="AE2771" s="221"/>
      <c r="AF2771" s="221"/>
      <c r="AG2771" s="221"/>
      <c r="AH2771" s="221"/>
      <c r="AI2771" s="221"/>
      <c r="AN2771" s="221"/>
      <c r="AP2771" s="218"/>
    </row>
    <row r="2772" spans="1:42">
      <c r="A2772" s="221"/>
      <c r="B2772" s="221"/>
      <c r="C2772" s="221"/>
      <c r="D2772" s="221"/>
      <c r="E2772" s="221"/>
      <c r="F2772" s="221"/>
      <c r="G2772" s="221"/>
      <c r="H2772" s="221"/>
      <c r="I2772" s="221"/>
      <c r="J2772" s="221"/>
      <c r="K2772" s="221"/>
      <c r="L2772" s="221"/>
      <c r="M2772" s="221"/>
      <c r="N2772" s="243"/>
      <c r="O2772" s="221"/>
      <c r="P2772" s="221"/>
      <c r="Q2772" s="221"/>
      <c r="R2772" s="221"/>
      <c r="S2772" s="221"/>
      <c r="T2772" s="221"/>
      <c r="U2772" s="221"/>
      <c r="V2772" s="221"/>
      <c r="W2772" s="221"/>
      <c r="X2772" s="221"/>
      <c r="Y2772" s="221"/>
      <c r="Z2772" s="221"/>
      <c r="AA2772" s="221"/>
      <c r="AB2772" s="237"/>
      <c r="AC2772" s="221"/>
      <c r="AD2772" s="221"/>
      <c r="AE2772" s="221"/>
      <c r="AF2772" s="221"/>
      <c r="AG2772" s="221"/>
      <c r="AH2772" s="221"/>
      <c r="AI2772" s="221"/>
      <c r="AN2772" s="221"/>
      <c r="AP2772" s="218"/>
    </row>
    <row r="2773" spans="1:42">
      <c r="A2773" s="221"/>
      <c r="B2773" s="221"/>
      <c r="C2773" s="221"/>
      <c r="D2773" s="221"/>
      <c r="E2773" s="221"/>
      <c r="F2773" s="221"/>
      <c r="G2773" s="221"/>
      <c r="H2773" s="221"/>
      <c r="I2773" s="221"/>
      <c r="J2773" s="221"/>
      <c r="K2773" s="221"/>
      <c r="L2773" s="221"/>
      <c r="M2773" s="221"/>
      <c r="N2773" s="243"/>
      <c r="O2773" s="221"/>
      <c r="P2773" s="221"/>
      <c r="Q2773" s="221"/>
      <c r="R2773" s="221"/>
      <c r="S2773" s="221"/>
      <c r="T2773" s="221"/>
      <c r="U2773" s="221"/>
      <c r="V2773" s="221"/>
      <c r="W2773" s="221"/>
      <c r="X2773" s="221"/>
      <c r="Y2773" s="221"/>
      <c r="Z2773" s="221"/>
      <c r="AA2773" s="221"/>
      <c r="AB2773" s="237"/>
      <c r="AC2773" s="221"/>
      <c r="AD2773" s="221"/>
      <c r="AE2773" s="221"/>
      <c r="AF2773" s="221"/>
      <c r="AG2773" s="221"/>
      <c r="AH2773" s="221"/>
      <c r="AI2773" s="221"/>
      <c r="AN2773" s="221"/>
      <c r="AP2773" s="218"/>
    </row>
    <row r="2774" spans="1:42">
      <c r="A2774" s="221"/>
      <c r="B2774" s="221"/>
      <c r="C2774" s="221"/>
      <c r="D2774" s="221"/>
      <c r="E2774" s="221"/>
      <c r="F2774" s="221"/>
      <c r="G2774" s="221"/>
      <c r="H2774" s="221"/>
      <c r="I2774" s="221"/>
      <c r="J2774" s="221"/>
      <c r="K2774" s="221"/>
      <c r="L2774" s="221"/>
      <c r="M2774" s="221"/>
      <c r="N2774" s="243"/>
      <c r="O2774" s="221"/>
      <c r="P2774" s="221"/>
      <c r="Q2774" s="221"/>
      <c r="R2774" s="221"/>
      <c r="S2774" s="221"/>
      <c r="T2774" s="221"/>
      <c r="U2774" s="221"/>
      <c r="V2774" s="221"/>
      <c r="W2774" s="221"/>
      <c r="X2774" s="221"/>
      <c r="Y2774" s="221"/>
      <c r="Z2774" s="221"/>
      <c r="AA2774" s="221"/>
      <c r="AB2774" s="237"/>
      <c r="AC2774" s="221"/>
      <c r="AD2774" s="221"/>
      <c r="AE2774" s="221"/>
      <c r="AF2774" s="221"/>
      <c r="AG2774" s="221"/>
      <c r="AH2774" s="221"/>
      <c r="AI2774" s="221"/>
      <c r="AN2774" s="221"/>
      <c r="AP2774" s="218"/>
    </row>
    <row r="2775" spans="1:42">
      <c r="A2775" s="221"/>
      <c r="B2775" s="221"/>
      <c r="C2775" s="221"/>
      <c r="D2775" s="221"/>
      <c r="E2775" s="221"/>
      <c r="F2775" s="221"/>
      <c r="G2775" s="221"/>
      <c r="H2775" s="221"/>
      <c r="I2775" s="221"/>
      <c r="J2775" s="221"/>
      <c r="K2775" s="221"/>
      <c r="L2775" s="221"/>
      <c r="M2775" s="221"/>
      <c r="N2775" s="243"/>
      <c r="O2775" s="221"/>
      <c r="P2775" s="221"/>
      <c r="Q2775" s="221"/>
      <c r="R2775" s="221"/>
      <c r="S2775" s="221"/>
      <c r="T2775" s="221"/>
      <c r="U2775" s="221"/>
      <c r="V2775" s="221"/>
      <c r="W2775" s="221"/>
      <c r="X2775" s="221"/>
      <c r="Y2775" s="221"/>
      <c r="Z2775" s="221"/>
      <c r="AA2775" s="221"/>
      <c r="AB2775" s="237"/>
      <c r="AC2775" s="221"/>
      <c r="AD2775" s="221"/>
      <c r="AE2775" s="221"/>
      <c r="AF2775" s="221"/>
      <c r="AG2775" s="221"/>
      <c r="AH2775" s="221"/>
      <c r="AI2775" s="221"/>
      <c r="AN2775" s="221"/>
      <c r="AP2775" s="218"/>
    </row>
    <row r="2776" spans="1:42">
      <c r="A2776" s="221"/>
      <c r="B2776" s="221"/>
      <c r="C2776" s="221"/>
      <c r="D2776" s="221"/>
      <c r="E2776" s="221"/>
      <c r="F2776" s="221"/>
      <c r="G2776" s="221"/>
      <c r="H2776" s="221"/>
      <c r="I2776" s="221"/>
      <c r="J2776" s="221"/>
      <c r="K2776" s="221"/>
      <c r="L2776" s="221"/>
      <c r="M2776" s="221"/>
      <c r="N2776" s="243"/>
      <c r="O2776" s="221"/>
      <c r="P2776" s="221"/>
      <c r="Q2776" s="221"/>
      <c r="R2776" s="221"/>
      <c r="S2776" s="221"/>
      <c r="T2776" s="221"/>
      <c r="U2776" s="221"/>
      <c r="V2776" s="221"/>
      <c r="W2776" s="221"/>
      <c r="X2776" s="221"/>
      <c r="Y2776" s="221"/>
      <c r="Z2776" s="221"/>
      <c r="AA2776" s="221"/>
      <c r="AB2776" s="237"/>
      <c r="AC2776" s="221"/>
      <c r="AD2776" s="221"/>
      <c r="AE2776" s="221"/>
      <c r="AF2776" s="221"/>
      <c r="AG2776" s="221"/>
      <c r="AH2776" s="221"/>
      <c r="AI2776" s="221"/>
      <c r="AN2776" s="221"/>
      <c r="AP2776" s="218"/>
    </row>
    <row r="2777" spans="1:42">
      <c r="A2777" s="221"/>
      <c r="B2777" s="221"/>
      <c r="C2777" s="221"/>
      <c r="D2777" s="221"/>
      <c r="E2777" s="221"/>
      <c r="F2777" s="221"/>
      <c r="G2777" s="221"/>
      <c r="H2777" s="221"/>
      <c r="I2777" s="221"/>
      <c r="J2777" s="221"/>
      <c r="K2777" s="221"/>
      <c r="L2777" s="221"/>
      <c r="M2777" s="221"/>
      <c r="N2777" s="243"/>
      <c r="O2777" s="221"/>
      <c r="P2777" s="221"/>
      <c r="Q2777" s="221"/>
      <c r="R2777" s="221"/>
      <c r="S2777" s="221"/>
      <c r="T2777" s="221"/>
      <c r="U2777" s="221"/>
      <c r="V2777" s="221"/>
      <c r="W2777" s="221"/>
      <c r="X2777" s="221"/>
      <c r="Y2777" s="221"/>
      <c r="Z2777" s="221"/>
      <c r="AA2777" s="221"/>
      <c r="AB2777" s="237"/>
      <c r="AC2777" s="221"/>
      <c r="AD2777" s="221"/>
      <c r="AE2777" s="221"/>
      <c r="AF2777" s="221"/>
      <c r="AG2777" s="221"/>
      <c r="AH2777" s="221"/>
      <c r="AI2777" s="221"/>
      <c r="AN2777" s="221"/>
      <c r="AP2777" s="218"/>
    </row>
    <row r="2778" spans="1:42">
      <c r="A2778" s="221"/>
      <c r="B2778" s="221"/>
      <c r="C2778" s="221"/>
      <c r="D2778" s="221"/>
      <c r="E2778" s="221"/>
      <c r="F2778" s="221"/>
      <c r="G2778" s="221"/>
      <c r="H2778" s="221"/>
      <c r="I2778" s="221"/>
      <c r="J2778" s="221"/>
      <c r="K2778" s="221"/>
      <c r="L2778" s="221"/>
      <c r="M2778" s="221"/>
      <c r="N2778" s="243"/>
      <c r="O2778" s="221"/>
      <c r="P2778" s="221"/>
      <c r="Q2778" s="221"/>
      <c r="R2778" s="221"/>
      <c r="S2778" s="221"/>
      <c r="T2778" s="221"/>
      <c r="U2778" s="221"/>
      <c r="V2778" s="221"/>
      <c r="W2778" s="221"/>
      <c r="X2778" s="221"/>
      <c r="Y2778" s="221"/>
      <c r="Z2778" s="221"/>
      <c r="AA2778" s="221"/>
      <c r="AB2778" s="237"/>
      <c r="AC2778" s="221"/>
      <c r="AD2778" s="221"/>
      <c r="AE2778" s="221"/>
      <c r="AF2778" s="221"/>
      <c r="AG2778" s="221"/>
      <c r="AH2778" s="221"/>
      <c r="AI2778" s="221"/>
      <c r="AN2778" s="221"/>
      <c r="AP2778" s="218"/>
    </row>
    <row r="2779" spans="1:42">
      <c r="A2779" s="221"/>
      <c r="B2779" s="221"/>
      <c r="C2779" s="221"/>
      <c r="D2779" s="221"/>
      <c r="E2779" s="221"/>
      <c r="F2779" s="221"/>
      <c r="G2779" s="221"/>
      <c r="H2779" s="221"/>
      <c r="I2779" s="221"/>
      <c r="J2779" s="221"/>
      <c r="K2779" s="221"/>
      <c r="L2779" s="221"/>
      <c r="M2779" s="221"/>
      <c r="N2779" s="243"/>
      <c r="O2779" s="221"/>
      <c r="P2779" s="221"/>
      <c r="Q2779" s="221"/>
      <c r="R2779" s="221"/>
      <c r="S2779" s="221"/>
      <c r="T2779" s="221"/>
      <c r="U2779" s="221"/>
      <c r="V2779" s="221"/>
      <c r="W2779" s="221"/>
      <c r="X2779" s="221"/>
      <c r="Y2779" s="221"/>
      <c r="Z2779" s="221"/>
      <c r="AA2779" s="221"/>
      <c r="AB2779" s="237"/>
      <c r="AC2779" s="221"/>
      <c r="AD2779" s="221"/>
      <c r="AE2779" s="221"/>
      <c r="AF2779" s="221"/>
      <c r="AG2779" s="221"/>
      <c r="AH2779" s="221"/>
      <c r="AI2779" s="221"/>
      <c r="AN2779" s="221"/>
      <c r="AP2779" s="218"/>
    </row>
    <row r="2780" spans="1:42">
      <c r="A2780" s="221"/>
      <c r="B2780" s="221"/>
      <c r="C2780" s="221"/>
      <c r="D2780" s="221"/>
      <c r="E2780" s="221"/>
      <c r="F2780" s="221"/>
      <c r="G2780" s="221"/>
      <c r="H2780" s="221"/>
      <c r="I2780" s="221"/>
      <c r="J2780" s="221"/>
      <c r="K2780" s="221"/>
      <c r="L2780" s="221"/>
      <c r="M2780" s="221"/>
      <c r="N2780" s="243"/>
      <c r="O2780" s="221"/>
      <c r="P2780" s="221"/>
      <c r="Q2780" s="221"/>
      <c r="R2780" s="221"/>
      <c r="S2780" s="221"/>
      <c r="T2780" s="221"/>
      <c r="U2780" s="221"/>
      <c r="V2780" s="221"/>
      <c r="W2780" s="221"/>
      <c r="X2780" s="221"/>
      <c r="Y2780" s="221"/>
      <c r="Z2780" s="221"/>
      <c r="AA2780" s="221"/>
      <c r="AB2780" s="237"/>
      <c r="AC2780" s="221"/>
      <c r="AD2780" s="221"/>
      <c r="AE2780" s="221"/>
      <c r="AF2780" s="221"/>
      <c r="AG2780" s="221"/>
      <c r="AH2780" s="221"/>
      <c r="AI2780" s="221"/>
      <c r="AN2780" s="221"/>
      <c r="AP2780" s="218"/>
    </row>
    <row r="2781" spans="1:42">
      <c r="A2781" s="221"/>
      <c r="B2781" s="221"/>
      <c r="C2781" s="221"/>
      <c r="D2781" s="221"/>
      <c r="E2781" s="221"/>
      <c r="F2781" s="221"/>
      <c r="G2781" s="221"/>
      <c r="H2781" s="221"/>
      <c r="I2781" s="221"/>
      <c r="J2781" s="221"/>
      <c r="K2781" s="221"/>
      <c r="L2781" s="221"/>
      <c r="M2781" s="221"/>
      <c r="N2781" s="243"/>
      <c r="O2781" s="221"/>
      <c r="P2781" s="221"/>
      <c r="Q2781" s="221"/>
      <c r="R2781" s="221"/>
      <c r="S2781" s="221"/>
      <c r="T2781" s="221"/>
      <c r="U2781" s="221"/>
      <c r="V2781" s="221"/>
      <c r="W2781" s="221"/>
      <c r="X2781" s="221"/>
      <c r="Y2781" s="221"/>
      <c r="Z2781" s="221"/>
      <c r="AA2781" s="221"/>
      <c r="AB2781" s="237"/>
      <c r="AC2781" s="221"/>
      <c r="AD2781" s="221"/>
      <c r="AE2781" s="221"/>
      <c r="AF2781" s="221"/>
      <c r="AG2781" s="221"/>
      <c r="AH2781" s="221"/>
      <c r="AI2781" s="221"/>
      <c r="AN2781" s="221"/>
      <c r="AP2781" s="218"/>
    </row>
    <row r="2782" spans="1:42">
      <c r="A2782" s="221"/>
      <c r="B2782" s="221"/>
      <c r="C2782" s="221"/>
      <c r="D2782" s="221"/>
      <c r="E2782" s="221"/>
      <c r="F2782" s="221"/>
      <c r="G2782" s="221"/>
      <c r="H2782" s="221"/>
      <c r="I2782" s="221"/>
      <c r="J2782" s="221"/>
      <c r="K2782" s="221"/>
      <c r="L2782" s="221"/>
      <c r="M2782" s="221"/>
      <c r="N2782" s="243"/>
      <c r="O2782" s="221"/>
      <c r="P2782" s="221"/>
      <c r="Q2782" s="221"/>
      <c r="R2782" s="221"/>
      <c r="S2782" s="221"/>
      <c r="T2782" s="221"/>
      <c r="U2782" s="221"/>
      <c r="V2782" s="221"/>
      <c r="W2782" s="221"/>
      <c r="X2782" s="221"/>
      <c r="Y2782" s="221"/>
      <c r="Z2782" s="221"/>
      <c r="AA2782" s="221"/>
      <c r="AB2782" s="237"/>
      <c r="AC2782" s="221"/>
      <c r="AD2782" s="221"/>
      <c r="AE2782" s="221"/>
      <c r="AF2782" s="221"/>
      <c r="AG2782" s="221"/>
      <c r="AH2782" s="221"/>
      <c r="AI2782" s="221"/>
      <c r="AN2782" s="221"/>
      <c r="AP2782" s="218"/>
    </row>
    <row r="2783" spans="1:42">
      <c r="A2783" s="221"/>
      <c r="B2783" s="221"/>
      <c r="C2783" s="221"/>
      <c r="D2783" s="221"/>
      <c r="E2783" s="221"/>
      <c r="F2783" s="221"/>
      <c r="G2783" s="221"/>
      <c r="H2783" s="221"/>
      <c r="I2783" s="221"/>
      <c r="J2783" s="221"/>
      <c r="K2783" s="221"/>
      <c r="L2783" s="221"/>
      <c r="M2783" s="221"/>
      <c r="N2783" s="243"/>
      <c r="O2783" s="221"/>
      <c r="P2783" s="221"/>
      <c r="Q2783" s="221"/>
      <c r="R2783" s="221"/>
      <c r="S2783" s="221"/>
      <c r="T2783" s="221"/>
      <c r="U2783" s="221"/>
      <c r="V2783" s="221"/>
      <c r="W2783" s="221"/>
      <c r="X2783" s="221"/>
      <c r="Y2783" s="221"/>
      <c r="Z2783" s="221"/>
      <c r="AA2783" s="221"/>
      <c r="AB2783" s="237"/>
      <c r="AC2783" s="221"/>
      <c r="AD2783" s="221"/>
      <c r="AE2783" s="221"/>
      <c r="AF2783" s="221"/>
      <c r="AG2783" s="221"/>
      <c r="AH2783" s="221"/>
      <c r="AI2783" s="221"/>
      <c r="AN2783" s="221"/>
      <c r="AP2783" s="218"/>
    </row>
    <row r="2784" spans="1:42">
      <c r="A2784" s="221"/>
      <c r="B2784" s="221"/>
      <c r="C2784" s="221"/>
      <c r="D2784" s="221"/>
      <c r="E2784" s="221"/>
      <c r="F2784" s="221"/>
      <c r="G2784" s="221"/>
      <c r="H2784" s="221"/>
      <c r="I2784" s="221"/>
      <c r="J2784" s="221"/>
      <c r="K2784" s="221"/>
      <c r="L2784" s="221"/>
      <c r="M2784" s="221"/>
      <c r="N2784" s="243"/>
      <c r="O2784" s="221"/>
      <c r="P2784" s="221"/>
      <c r="Q2784" s="221"/>
      <c r="R2784" s="221"/>
      <c r="S2784" s="221"/>
      <c r="T2784" s="221"/>
      <c r="U2784" s="221"/>
      <c r="V2784" s="221"/>
      <c r="W2784" s="221"/>
      <c r="X2784" s="221"/>
      <c r="Y2784" s="221"/>
      <c r="Z2784" s="221"/>
      <c r="AA2784" s="221"/>
      <c r="AB2784" s="237"/>
      <c r="AC2784" s="221"/>
      <c r="AD2784" s="221"/>
      <c r="AE2784" s="221"/>
      <c r="AF2784" s="221"/>
      <c r="AG2784" s="221"/>
      <c r="AH2784" s="221"/>
      <c r="AI2784" s="221"/>
      <c r="AN2784" s="221"/>
      <c r="AP2784" s="218"/>
    </row>
    <row r="2785" spans="1:42">
      <c r="A2785" s="221"/>
      <c r="B2785" s="221"/>
      <c r="C2785" s="221"/>
      <c r="D2785" s="221"/>
      <c r="E2785" s="221"/>
      <c r="F2785" s="221"/>
      <c r="G2785" s="221"/>
      <c r="H2785" s="221"/>
      <c r="I2785" s="221"/>
      <c r="J2785" s="221"/>
      <c r="K2785" s="221"/>
      <c r="L2785" s="221"/>
      <c r="M2785" s="221"/>
      <c r="N2785" s="243"/>
      <c r="O2785" s="221"/>
      <c r="P2785" s="221"/>
      <c r="Q2785" s="221"/>
      <c r="R2785" s="221"/>
      <c r="S2785" s="221"/>
      <c r="T2785" s="221"/>
      <c r="U2785" s="221"/>
      <c r="V2785" s="221"/>
      <c r="W2785" s="221"/>
      <c r="X2785" s="221"/>
      <c r="Y2785" s="221"/>
      <c r="Z2785" s="221"/>
      <c r="AA2785" s="221"/>
      <c r="AB2785" s="237"/>
      <c r="AC2785" s="221"/>
      <c r="AD2785" s="221"/>
      <c r="AE2785" s="221"/>
      <c r="AF2785" s="221"/>
      <c r="AG2785" s="221"/>
      <c r="AH2785" s="221"/>
      <c r="AI2785" s="221"/>
      <c r="AN2785" s="221"/>
      <c r="AP2785" s="218"/>
    </row>
    <row r="2786" spans="1:42">
      <c r="A2786" s="221"/>
      <c r="B2786" s="221"/>
      <c r="C2786" s="221"/>
      <c r="D2786" s="221"/>
      <c r="E2786" s="221"/>
      <c r="F2786" s="221"/>
      <c r="G2786" s="221"/>
      <c r="H2786" s="221"/>
      <c r="I2786" s="221"/>
      <c r="J2786" s="221"/>
      <c r="K2786" s="221"/>
      <c r="L2786" s="221"/>
      <c r="M2786" s="221"/>
      <c r="N2786" s="243"/>
      <c r="O2786" s="221"/>
      <c r="P2786" s="221"/>
      <c r="Q2786" s="221"/>
      <c r="R2786" s="221"/>
      <c r="S2786" s="221"/>
      <c r="T2786" s="221"/>
      <c r="U2786" s="221"/>
      <c r="V2786" s="221"/>
      <c r="W2786" s="221"/>
      <c r="X2786" s="221"/>
      <c r="Y2786" s="221"/>
      <c r="Z2786" s="221"/>
      <c r="AA2786" s="221"/>
      <c r="AB2786" s="237"/>
      <c r="AC2786" s="221"/>
      <c r="AD2786" s="221"/>
      <c r="AE2786" s="221"/>
      <c r="AF2786" s="221"/>
      <c r="AG2786" s="221"/>
      <c r="AH2786" s="221"/>
      <c r="AI2786" s="221"/>
      <c r="AN2786" s="221"/>
      <c r="AP2786" s="218"/>
    </row>
    <row r="2787" spans="1:42">
      <c r="A2787" s="221"/>
      <c r="B2787" s="221"/>
      <c r="C2787" s="221"/>
      <c r="D2787" s="221"/>
      <c r="E2787" s="221"/>
      <c r="F2787" s="221"/>
      <c r="G2787" s="221"/>
      <c r="H2787" s="221"/>
      <c r="I2787" s="221"/>
      <c r="J2787" s="221"/>
      <c r="K2787" s="221"/>
      <c r="L2787" s="221"/>
      <c r="M2787" s="221"/>
      <c r="N2787" s="243"/>
      <c r="O2787" s="221"/>
      <c r="P2787" s="221"/>
      <c r="Q2787" s="221"/>
      <c r="R2787" s="221"/>
      <c r="S2787" s="221"/>
      <c r="T2787" s="221"/>
      <c r="U2787" s="221"/>
      <c r="V2787" s="221"/>
      <c r="W2787" s="221"/>
      <c r="X2787" s="221"/>
      <c r="Y2787" s="221"/>
      <c r="Z2787" s="221"/>
      <c r="AA2787" s="221"/>
      <c r="AB2787" s="237"/>
      <c r="AC2787" s="221"/>
      <c r="AD2787" s="221"/>
      <c r="AE2787" s="221"/>
      <c r="AF2787" s="221"/>
      <c r="AG2787" s="221"/>
      <c r="AH2787" s="221"/>
      <c r="AI2787" s="221"/>
      <c r="AN2787" s="221"/>
      <c r="AP2787" s="218"/>
    </row>
    <row r="2788" spans="1:42">
      <c r="A2788" s="221"/>
      <c r="B2788" s="221"/>
      <c r="C2788" s="221"/>
      <c r="D2788" s="221"/>
      <c r="E2788" s="221"/>
      <c r="F2788" s="221"/>
      <c r="G2788" s="221"/>
      <c r="H2788" s="221"/>
      <c r="I2788" s="221"/>
      <c r="J2788" s="221"/>
      <c r="K2788" s="221"/>
      <c r="L2788" s="221"/>
      <c r="M2788" s="221"/>
      <c r="N2788" s="243"/>
      <c r="O2788" s="221"/>
      <c r="P2788" s="221"/>
      <c r="Q2788" s="221"/>
      <c r="R2788" s="221"/>
      <c r="S2788" s="221"/>
      <c r="T2788" s="221"/>
      <c r="U2788" s="221"/>
      <c r="V2788" s="221"/>
      <c r="W2788" s="221"/>
      <c r="X2788" s="221"/>
      <c r="Y2788" s="221"/>
      <c r="Z2788" s="221"/>
      <c r="AA2788" s="221"/>
      <c r="AB2788" s="237"/>
      <c r="AC2788" s="221"/>
      <c r="AD2788" s="221"/>
      <c r="AE2788" s="221"/>
      <c r="AF2788" s="221"/>
      <c r="AG2788" s="221"/>
      <c r="AH2788" s="221"/>
      <c r="AI2788" s="221"/>
      <c r="AN2788" s="221"/>
      <c r="AP2788" s="218"/>
    </row>
    <row r="2789" spans="1:42">
      <c r="A2789" s="221"/>
      <c r="B2789" s="221"/>
      <c r="C2789" s="221"/>
      <c r="D2789" s="221"/>
      <c r="E2789" s="221"/>
      <c r="F2789" s="221"/>
      <c r="G2789" s="221"/>
      <c r="H2789" s="221"/>
      <c r="I2789" s="221"/>
      <c r="J2789" s="221"/>
      <c r="K2789" s="221"/>
      <c r="L2789" s="221"/>
      <c r="M2789" s="221"/>
      <c r="N2789" s="243"/>
      <c r="O2789" s="221"/>
      <c r="P2789" s="221"/>
      <c r="Q2789" s="221"/>
      <c r="R2789" s="221"/>
      <c r="S2789" s="221"/>
      <c r="T2789" s="221"/>
      <c r="U2789" s="221"/>
      <c r="V2789" s="221"/>
      <c r="W2789" s="221"/>
      <c r="X2789" s="221"/>
      <c r="Y2789" s="221"/>
      <c r="Z2789" s="221"/>
      <c r="AA2789" s="221"/>
      <c r="AB2789" s="237"/>
      <c r="AC2789" s="221"/>
      <c r="AD2789" s="221"/>
      <c r="AE2789" s="221"/>
      <c r="AF2789" s="221"/>
      <c r="AG2789" s="221"/>
      <c r="AH2789" s="221"/>
      <c r="AI2789" s="221"/>
      <c r="AN2789" s="221"/>
      <c r="AP2789" s="218"/>
    </row>
    <row r="2790" spans="1:42">
      <c r="A2790" s="221"/>
      <c r="B2790" s="221"/>
      <c r="C2790" s="221"/>
      <c r="D2790" s="221"/>
      <c r="E2790" s="221"/>
      <c r="F2790" s="221"/>
      <c r="G2790" s="221"/>
      <c r="H2790" s="221"/>
      <c r="I2790" s="221"/>
      <c r="J2790" s="221"/>
      <c r="K2790" s="221"/>
      <c r="L2790" s="221"/>
      <c r="M2790" s="221"/>
      <c r="N2790" s="243"/>
      <c r="O2790" s="221"/>
      <c r="P2790" s="221"/>
      <c r="Q2790" s="221"/>
      <c r="R2790" s="221"/>
      <c r="S2790" s="221"/>
      <c r="T2790" s="221"/>
      <c r="U2790" s="221"/>
      <c r="V2790" s="221"/>
      <c r="W2790" s="221"/>
      <c r="X2790" s="221"/>
      <c r="Y2790" s="221"/>
      <c r="Z2790" s="221"/>
      <c r="AA2790" s="221"/>
      <c r="AB2790" s="237"/>
      <c r="AC2790" s="221"/>
      <c r="AD2790" s="221"/>
      <c r="AE2790" s="221"/>
      <c r="AF2790" s="221"/>
      <c r="AG2790" s="221"/>
      <c r="AH2790" s="221"/>
      <c r="AI2790" s="221"/>
      <c r="AN2790" s="221"/>
      <c r="AP2790" s="218"/>
    </row>
    <row r="2791" spans="1:42">
      <c r="A2791" s="221"/>
      <c r="B2791" s="221"/>
      <c r="C2791" s="221"/>
      <c r="D2791" s="221"/>
      <c r="E2791" s="221"/>
      <c r="F2791" s="221"/>
      <c r="G2791" s="221"/>
      <c r="H2791" s="221"/>
      <c r="I2791" s="221"/>
      <c r="J2791" s="221"/>
      <c r="K2791" s="221"/>
      <c r="L2791" s="221"/>
      <c r="M2791" s="221"/>
      <c r="N2791" s="243"/>
      <c r="O2791" s="221"/>
      <c r="P2791" s="221"/>
      <c r="Q2791" s="221"/>
      <c r="R2791" s="221"/>
      <c r="S2791" s="221"/>
      <c r="T2791" s="221"/>
      <c r="U2791" s="221"/>
      <c r="V2791" s="221"/>
      <c r="W2791" s="221"/>
      <c r="X2791" s="221"/>
      <c r="Y2791" s="221"/>
      <c r="Z2791" s="221"/>
      <c r="AA2791" s="221"/>
      <c r="AB2791" s="237"/>
      <c r="AC2791" s="221"/>
      <c r="AD2791" s="221"/>
      <c r="AE2791" s="221"/>
      <c r="AF2791" s="221"/>
      <c r="AG2791" s="221"/>
      <c r="AH2791" s="221"/>
      <c r="AI2791" s="221"/>
      <c r="AN2791" s="221"/>
      <c r="AP2791" s="218"/>
    </row>
    <row r="2792" spans="1:42">
      <c r="A2792" s="221"/>
      <c r="B2792" s="221"/>
      <c r="C2792" s="221"/>
      <c r="D2792" s="221"/>
      <c r="E2792" s="221"/>
      <c r="F2792" s="221"/>
      <c r="G2792" s="221"/>
      <c r="H2792" s="221"/>
      <c r="I2792" s="221"/>
      <c r="J2792" s="221"/>
      <c r="K2792" s="221"/>
      <c r="L2792" s="221"/>
      <c r="M2792" s="221"/>
      <c r="N2792" s="243"/>
      <c r="O2792" s="221"/>
      <c r="P2792" s="221"/>
      <c r="Q2792" s="221"/>
      <c r="R2792" s="221"/>
      <c r="S2792" s="221"/>
      <c r="T2792" s="221"/>
      <c r="U2792" s="221"/>
      <c r="V2792" s="221"/>
      <c r="W2792" s="221"/>
      <c r="X2792" s="221"/>
      <c r="Y2792" s="221"/>
      <c r="Z2792" s="221"/>
      <c r="AA2792" s="221"/>
      <c r="AB2792" s="237"/>
      <c r="AC2792" s="221"/>
      <c r="AD2792" s="221"/>
      <c r="AE2792" s="221"/>
      <c r="AF2792" s="221"/>
      <c r="AG2792" s="221"/>
      <c r="AH2792" s="221"/>
      <c r="AI2792" s="221"/>
      <c r="AN2792" s="221"/>
      <c r="AP2792" s="218"/>
    </row>
    <row r="2793" spans="1:42">
      <c r="A2793" s="221"/>
      <c r="B2793" s="221"/>
      <c r="C2793" s="221"/>
      <c r="D2793" s="221"/>
      <c r="E2793" s="221"/>
      <c r="F2793" s="221"/>
      <c r="G2793" s="221"/>
      <c r="H2793" s="221"/>
      <c r="I2793" s="221"/>
      <c r="J2793" s="221"/>
      <c r="K2793" s="221"/>
      <c r="L2793" s="221"/>
      <c r="M2793" s="221"/>
      <c r="N2793" s="243"/>
      <c r="O2793" s="221"/>
      <c r="P2793" s="221"/>
      <c r="Q2793" s="221"/>
      <c r="R2793" s="221"/>
      <c r="S2793" s="221"/>
      <c r="T2793" s="221"/>
      <c r="U2793" s="221"/>
      <c r="V2793" s="221"/>
      <c r="W2793" s="221"/>
      <c r="X2793" s="221"/>
      <c r="Y2793" s="221"/>
      <c r="Z2793" s="221"/>
      <c r="AA2793" s="221"/>
      <c r="AB2793" s="237"/>
      <c r="AC2793" s="221"/>
      <c r="AD2793" s="221"/>
      <c r="AE2793" s="221"/>
      <c r="AF2793" s="221"/>
      <c r="AG2793" s="221"/>
      <c r="AH2793" s="221"/>
      <c r="AI2793" s="221"/>
      <c r="AN2793" s="221"/>
      <c r="AP2793" s="218"/>
    </row>
    <row r="2794" spans="1:42">
      <c r="A2794" s="221"/>
      <c r="B2794" s="221"/>
      <c r="C2794" s="221"/>
      <c r="D2794" s="221"/>
      <c r="E2794" s="221"/>
      <c r="F2794" s="221"/>
      <c r="G2794" s="221"/>
      <c r="H2794" s="221"/>
      <c r="I2794" s="221"/>
      <c r="J2794" s="221"/>
      <c r="K2794" s="221"/>
      <c r="L2794" s="221"/>
      <c r="M2794" s="221"/>
      <c r="N2794" s="243"/>
      <c r="O2794" s="221"/>
      <c r="P2794" s="221"/>
      <c r="Q2794" s="221"/>
      <c r="R2794" s="221"/>
      <c r="S2794" s="221"/>
      <c r="T2794" s="221"/>
      <c r="U2794" s="221"/>
      <c r="V2794" s="221"/>
      <c r="W2794" s="221"/>
      <c r="X2794" s="221"/>
      <c r="Y2794" s="221"/>
      <c r="Z2794" s="221"/>
      <c r="AA2794" s="221"/>
      <c r="AB2794" s="237"/>
      <c r="AC2794" s="221"/>
      <c r="AD2794" s="221"/>
      <c r="AE2794" s="221"/>
      <c r="AF2794" s="221"/>
      <c r="AG2794" s="221"/>
      <c r="AH2794" s="221"/>
      <c r="AI2794" s="221"/>
      <c r="AN2794" s="221"/>
      <c r="AP2794" s="218"/>
    </row>
    <row r="2795" spans="1:42">
      <c r="A2795" s="221"/>
      <c r="B2795" s="221"/>
      <c r="C2795" s="221"/>
      <c r="D2795" s="221"/>
      <c r="E2795" s="221"/>
      <c r="F2795" s="221"/>
      <c r="G2795" s="221"/>
      <c r="H2795" s="221"/>
      <c r="I2795" s="221"/>
      <c r="J2795" s="221"/>
      <c r="K2795" s="221"/>
      <c r="L2795" s="221"/>
      <c r="M2795" s="221"/>
      <c r="N2795" s="243"/>
      <c r="O2795" s="221"/>
      <c r="P2795" s="221"/>
      <c r="Q2795" s="221"/>
      <c r="R2795" s="221"/>
      <c r="S2795" s="221"/>
      <c r="T2795" s="221"/>
      <c r="U2795" s="221"/>
      <c r="V2795" s="221"/>
      <c r="W2795" s="221"/>
      <c r="X2795" s="221"/>
      <c r="Y2795" s="221"/>
      <c r="Z2795" s="221"/>
      <c r="AA2795" s="221"/>
      <c r="AB2795" s="237"/>
      <c r="AC2795" s="221"/>
      <c r="AD2795" s="221"/>
      <c r="AE2795" s="221"/>
      <c r="AF2795" s="221"/>
      <c r="AG2795" s="221"/>
      <c r="AH2795" s="221"/>
      <c r="AI2795" s="221"/>
      <c r="AN2795" s="221"/>
      <c r="AP2795" s="218"/>
    </row>
    <row r="2796" spans="1:42">
      <c r="A2796" s="221"/>
      <c r="B2796" s="221"/>
      <c r="C2796" s="221"/>
      <c r="D2796" s="221"/>
      <c r="E2796" s="221"/>
      <c r="F2796" s="221"/>
      <c r="G2796" s="221"/>
      <c r="H2796" s="221"/>
      <c r="I2796" s="221"/>
      <c r="J2796" s="221"/>
      <c r="K2796" s="221"/>
      <c r="L2796" s="221"/>
      <c r="M2796" s="221"/>
      <c r="N2796" s="243"/>
      <c r="O2796" s="221"/>
      <c r="P2796" s="221"/>
      <c r="Q2796" s="221"/>
      <c r="R2796" s="221"/>
      <c r="S2796" s="221"/>
      <c r="T2796" s="221"/>
      <c r="U2796" s="221"/>
      <c r="V2796" s="221"/>
      <c r="W2796" s="221"/>
      <c r="X2796" s="221"/>
      <c r="Y2796" s="221"/>
      <c r="Z2796" s="221"/>
      <c r="AA2796" s="221"/>
      <c r="AB2796" s="237"/>
      <c r="AC2796" s="221"/>
      <c r="AD2796" s="221"/>
      <c r="AE2796" s="221"/>
      <c r="AF2796" s="221"/>
      <c r="AG2796" s="221"/>
      <c r="AH2796" s="221"/>
      <c r="AI2796" s="221"/>
      <c r="AN2796" s="221"/>
      <c r="AP2796" s="218"/>
    </row>
    <row r="2797" spans="1:42">
      <c r="A2797" s="221"/>
      <c r="B2797" s="221"/>
      <c r="C2797" s="221"/>
      <c r="D2797" s="221"/>
      <c r="E2797" s="221"/>
      <c r="F2797" s="221"/>
      <c r="G2797" s="221"/>
      <c r="H2797" s="221"/>
      <c r="I2797" s="221"/>
      <c r="J2797" s="221"/>
      <c r="K2797" s="221"/>
      <c r="L2797" s="221"/>
      <c r="M2797" s="221"/>
      <c r="N2797" s="243"/>
      <c r="O2797" s="221"/>
      <c r="P2797" s="221"/>
      <c r="Q2797" s="221"/>
      <c r="R2797" s="221"/>
      <c r="S2797" s="221"/>
      <c r="T2797" s="221"/>
      <c r="U2797" s="221"/>
      <c r="V2797" s="221"/>
      <c r="W2797" s="221"/>
      <c r="X2797" s="221"/>
      <c r="Y2797" s="221"/>
      <c r="Z2797" s="221"/>
      <c r="AA2797" s="221"/>
      <c r="AB2797" s="237"/>
      <c r="AC2797" s="221"/>
      <c r="AD2797" s="221"/>
      <c r="AE2797" s="221"/>
      <c r="AF2797" s="221"/>
      <c r="AG2797" s="221"/>
      <c r="AH2797" s="221"/>
      <c r="AI2797" s="221"/>
      <c r="AN2797" s="221"/>
      <c r="AP2797" s="218"/>
    </row>
    <row r="2798" spans="1:42">
      <c r="A2798" s="221"/>
      <c r="B2798" s="221"/>
      <c r="C2798" s="221"/>
      <c r="D2798" s="221"/>
      <c r="E2798" s="221"/>
      <c r="F2798" s="221"/>
      <c r="G2798" s="221"/>
      <c r="H2798" s="221"/>
      <c r="I2798" s="221"/>
      <c r="J2798" s="221"/>
      <c r="K2798" s="221"/>
      <c r="L2798" s="221"/>
      <c r="M2798" s="221"/>
      <c r="N2798" s="243"/>
      <c r="O2798" s="221"/>
      <c r="P2798" s="221"/>
      <c r="Q2798" s="221"/>
      <c r="R2798" s="221"/>
      <c r="S2798" s="221"/>
      <c r="T2798" s="221"/>
      <c r="U2798" s="221"/>
      <c r="V2798" s="221"/>
      <c r="W2798" s="221"/>
      <c r="X2798" s="221"/>
      <c r="Y2798" s="221"/>
      <c r="Z2798" s="221"/>
      <c r="AA2798" s="221"/>
      <c r="AB2798" s="237"/>
      <c r="AC2798" s="221"/>
      <c r="AD2798" s="221"/>
      <c r="AE2798" s="221"/>
      <c r="AF2798" s="221"/>
      <c r="AG2798" s="221"/>
      <c r="AH2798" s="221"/>
      <c r="AI2798" s="221"/>
      <c r="AN2798" s="221"/>
      <c r="AP2798" s="218"/>
    </row>
    <row r="2799" spans="1:42">
      <c r="A2799" s="221"/>
      <c r="B2799" s="221"/>
      <c r="C2799" s="221"/>
      <c r="D2799" s="221"/>
      <c r="E2799" s="221"/>
      <c r="F2799" s="221"/>
      <c r="G2799" s="221"/>
      <c r="H2799" s="221"/>
      <c r="I2799" s="221"/>
      <c r="J2799" s="221"/>
      <c r="K2799" s="221"/>
      <c r="L2799" s="221"/>
      <c r="M2799" s="221"/>
      <c r="N2799" s="243"/>
      <c r="O2799" s="221"/>
      <c r="P2799" s="221"/>
      <c r="Q2799" s="221"/>
      <c r="R2799" s="221"/>
      <c r="S2799" s="221"/>
      <c r="T2799" s="221"/>
      <c r="U2799" s="221"/>
      <c r="V2799" s="221"/>
      <c r="W2799" s="221"/>
      <c r="X2799" s="221"/>
      <c r="Y2799" s="221"/>
      <c r="Z2799" s="221"/>
      <c r="AA2799" s="221"/>
      <c r="AB2799" s="237"/>
      <c r="AC2799" s="221"/>
      <c r="AD2799" s="221"/>
      <c r="AE2799" s="221"/>
      <c r="AF2799" s="221"/>
      <c r="AG2799" s="221"/>
      <c r="AH2799" s="221"/>
      <c r="AI2799" s="221"/>
      <c r="AN2799" s="221"/>
      <c r="AP2799" s="218"/>
    </row>
    <row r="2800" spans="1:42">
      <c r="A2800" s="221"/>
      <c r="B2800" s="221"/>
      <c r="C2800" s="221"/>
      <c r="D2800" s="221"/>
      <c r="E2800" s="221"/>
      <c r="F2800" s="221"/>
      <c r="G2800" s="221"/>
      <c r="H2800" s="221"/>
      <c r="I2800" s="221"/>
      <c r="J2800" s="221"/>
      <c r="K2800" s="221"/>
      <c r="L2800" s="221"/>
      <c r="M2800" s="221"/>
      <c r="N2800" s="243"/>
      <c r="O2800" s="221"/>
      <c r="P2800" s="221"/>
      <c r="Q2800" s="221"/>
      <c r="R2800" s="221"/>
      <c r="S2800" s="221"/>
      <c r="T2800" s="221"/>
      <c r="U2800" s="221"/>
      <c r="V2800" s="221"/>
      <c r="W2800" s="221"/>
      <c r="X2800" s="221"/>
      <c r="Y2800" s="221"/>
      <c r="Z2800" s="221"/>
      <c r="AA2800" s="221"/>
      <c r="AB2800" s="237"/>
      <c r="AC2800" s="221"/>
      <c r="AD2800" s="221"/>
      <c r="AE2800" s="221"/>
      <c r="AF2800" s="221"/>
      <c r="AG2800" s="221"/>
      <c r="AH2800" s="221"/>
      <c r="AI2800" s="221"/>
      <c r="AN2800" s="221"/>
      <c r="AP2800" s="218"/>
    </row>
    <row r="2801" spans="1:42">
      <c r="A2801" s="221"/>
      <c r="B2801" s="221"/>
      <c r="C2801" s="221"/>
      <c r="D2801" s="221"/>
      <c r="E2801" s="221"/>
      <c r="F2801" s="221"/>
      <c r="G2801" s="221"/>
      <c r="H2801" s="221"/>
      <c r="I2801" s="221"/>
      <c r="J2801" s="221"/>
      <c r="K2801" s="221"/>
      <c r="L2801" s="221"/>
      <c r="M2801" s="221"/>
      <c r="N2801" s="243"/>
      <c r="O2801" s="221"/>
      <c r="P2801" s="221"/>
      <c r="Q2801" s="221"/>
      <c r="R2801" s="221"/>
      <c r="S2801" s="221"/>
      <c r="T2801" s="221"/>
      <c r="U2801" s="221"/>
      <c r="V2801" s="221"/>
      <c r="W2801" s="221"/>
      <c r="X2801" s="221"/>
      <c r="Y2801" s="221"/>
      <c r="Z2801" s="221"/>
      <c r="AA2801" s="221"/>
      <c r="AB2801" s="237"/>
      <c r="AC2801" s="221"/>
      <c r="AD2801" s="221"/>
      <c r="AE2801" s="221"/>
      <c r="AF2801" s="221"/>
      <c r="AG2801" s="221"/>
      <c r="AH2801" s="221"/>
      <c r="AI2801" s="221"/>
      <c r="AN2801" s="221"/>
      <c r="AP2801" s="218"/>
    </row>
    <row r="2802" spans="1:42">
      <c r="A2802" s="221"/>
      <c r="B2802" s="221"/>
      <c r="C2802" s="221"/>
      <c r="D2802" s="221"/>
      <c r="E2802" s="221"/>
      <c r="F2802" s="221"/>
      <c r="G2802" s="221"/>
      <c r="H2802" s="221"/>
      <c r="I2802" s="221"/>
      <c r="J2802" s="221"/>
      <c r="K2802" s="221"/>
      <c r="L2802" s="221"/>
      <c r="M2802" s="221"/>
      <c r="N2802" s="243"/>
      <c r="O2802" s="221"/>
      <c r="P2802" s="221"/>
      <c r="Q2802" s="221"/>
      <c r="R2802" s="221"/>
      <c r="S2802" s="221"/>
      <c r="T2802" s="221"/>
      <c r="U2802" s="221"/>
      <c r="V2802" s="221"/>
      <c r="W2802" s="221"/>
      <c r="X2802" s="221"/>
      <c r="Y2802" s="221"/>
      <c r="Z2802" s="221"/>
      <c r="AA2802" s="221"/>
      <c r="AB2802" s="237"/>
      <c r="AC2802" s="221"/>
      <c r="AD2802" s="221"/>
      <c r="AE2802" s="221"/>
      <c r="AF2802" s="221"/>
      <c r="AG2802" s="221"/>
      <c r="AH2802" s="221"/>
      <c r="AI2802" s="221"/>
      <c r="AN2802" s="221"/>
      <c r="AP2802" s="218"/>
    </row>
    <row r="2803" spans="1:42">
      <c r="A2803" s="221"/>
      <c r="B2803" s="221"/>
      <c r="C2803" s="221"/>
      <c r="D2803" s="221"/>
      <c r="E2803" s="221"/>
      <c r="F2803" s="221"/>
      <c r="G2803" s="221"/>
      <c r="H2803" s="221"/>
      <c r="I2803" s="221"/>
      <c r="J2803" s="221"/>
      <c r="K2803" s="221"/>
      <c r="L2803" s="221"/>
      <c r="M2803" s="221"/>
      <c r="N2803" s="243"/>
      <c r="O2803" s="221"/>
      <c r="P2803" s="221"/>
      <c r="Q2803" s="221"/>
      <c r="R2803" s="221"/>
      <c r="S2803" s="221"/>
      <c r="T2803" s="221"/>
      <c r="U2803" s="221"/>
      <c r="V2803" s="221"/>
      <c r="W2803" s="221"/>
      <c r="X2803" s="221"/>
      <c r="Y2803" s="221"/>
      <c r="Z2803" s="221"/>
      <c r="AA2803" s="221"/>
      <c r="AB2803" s="237"/>
      <c r="AC2803" s="221"/>
      <c r="AD2803" s="221"/>
      <c r="AE2803" s="221"/>
      <c r="AF2803" s="221"/>
      <c r="AG2803" s="221"/>
      <c r="AH2803" s="221"/>
      <c r="AI2803" s="221"/>
      <c r="AN2803" s="221"/>
      <c r="AP2803" s="218"/>
    </row>
    <row r="2804" spans="1:42">
      <c r="A2804" s="221"/>
      <c r="B2804" s="221"/>
      <c r="C2804" s="221"/>
      <c r="D2804" s="221"/>
      <c r="E2804" s="221"/>
      <c r="F2804" s="221"/>
      <c r="G2804" s="221"/>
      <c r="H2804" s="221"/>
      <c r="I2804" s="221"/>
      <c r="J2804" s="221"/>
      <c r="K2804" s="221"/>
      <c r="L2804" s="221"/>
      <c r="M2804" s="221"/>
      <c r="N2804" s="243"/>
      <c r="O2804" s="221"/>
      <c r="P2804" s="221"/>
      <c r="Q2804" s="221"/>
      <c r="R2804" s="221"/>
      <c r="S2804" s="221"/>
      <c r="T2804" s="221"/>
      <c r="U2804" s="221"/>
      <c r="V2804" s="221"/>
      <c r="W2804" s="221"/>
      <c r="X2804" s="221"/>
      <c r="Y2804" s="221"/>
      <c r="Z2804" s="221"/>
      <c r="AA2804" s="221"/>
      <c r="AB2804" s="237"/>
      <c r="AC2804" s="221"/>
      <c r="AD2804" s="221"/>
      <c r="AE2804" s="221"/>
      <c r="AF2804" s="221"/>
      <c r="AG2804" s="221"/>
      <c r="AH2804" s="221"/>
      <c r="AI2804" s="221"/>
      <c r="AN2804" s="221"/>
      <c r="AP2804" s="218"/>
    </row>
    <row r="2805" spans="1:42">
      <c r="A2805" s="221"/>
      <c r="B2805" s="221"/>
      <c r="C2805" s="221"/>
      <c r="D2805" s="221"/>
      <c r="E2805" s="221"/>
      <c r="F2805" s="221"/>
      <c r="G2805" s="221"/>
      <c r="H2805" s="221"/>
      <c r="I2805" s="221"/>
      <c r="J2805" s="221"/>
      <c r="K2805" s="221"/>
      <c r="L2805" s="221"/>
      <c r="M2805" s="221"/>
      <c r="N2805" s="243"/>
      <c r="O2805" s="221"/>
      <c r="P2805" s="221"/>
      <c r="Q2805" s="221"/>
      <c r="R2805" s="221"/>
      <c r="S2805" s="221"/>
      <c r="T2805" s="221"/>
      <c r="U2805" s="221"/>
      <c r="V2805" s="221"/>
      <c r="W2805" s="221"/>
      <c r="X2805" s="221"/>
      <c r="Y2805" s="221"/>
      <c r="Z2805" s="221"/>
      <c r="AA2805" s="221"/>
      <c r="AB2805" s="237"/>
      <c r="AC2805" s="221"/>
      <c r="AD2805" s="221"/>
      <c r="AE2805" s="221"/>
      <c r="AF2805" s="221"/>
      <c r="AG2805" s="221"/>
      <c r="AH2805" s="221"/>
      <c r="AI2805" s="221"/>
      <c r="AN2805" s="221"/>
      <c r="AP2805" s="218"/>
    </row>
    <row r="2806" spans="1:42">
      <c r="A2806" s="221"/>
      <c r="B2806" s="221"/>
      <c r="C2806" s="221"/>
      <c r="D2806" s="221"/>
      <c r="E2806" s="221"/>
      <c r="F2806" s="221"/>
      <c r="G2806" s="221"/>
      <c r="H2806" s="221"/>
      <c r="I2806" s="221"/>
      <c r="J2806" s="221"/>
      <c r="K2806" s="221"/>
      <c r="L2806" s="221"/>
      <c r="M2806" s="221"/>
      <c r="N2806" s="243"/>
      <c r="O2806" s="221"/>
      <c r="P2806" s="221"/>
      <c r="Q2806" s="221"/>
      <c r="R2806" s="221"/>
      <c r="S2806" s="221"/>
      <c r="T2806" s="221"/>
      <c r="U2806" s="221"/>
      <c r="V2806" s="221"/>
      <c r="W2806" s="221"/>
      <c r="X2806" s="221"/>
      <c r="Y2806" s="221"/>
      <c r="Z2806" s="221"/>
      <c r="AA2806" s="221"/>
      <c r="AB2806" s="237"/>
      <c r="AC2806" s="221"/>
      <c r="AD2806" s="221"/>
      <c r="AE2806" s="221"/>
      <c r="AF2806" s="221"/>
      <c r="AG2806" s="221"/>
      <c r="AH2806" s="221"/>
      <c r="AI2806" s="221"/>
      <c r="AN2806" s="221"/>
      <c r="AP2806" s="218"/>
    </row>
    <row r="2807" spans="1:42">
      <c r="A2807" s="221"/>
      <c r="B2807" s="221"/>
      <c r="C2807" s="221"/>
      <c r="D2807" s="221"/>
      <c r="E2807" s="221"/>
      <c r="F2807" s="221"/>
      <c r="G2807" s="221"/>
      <c r="H2807" s="221"/>
      <c r="I2807" s="221"/>
      <c r="J2807" s="221"/>
      <c r="K2807" s="221"/>
      <c r="L2807" s="221"/>
      <c r="M2807" s="221"/>
      <c r="N2807" s="243"/>
      <c r="O2807" s="221"/>
      <c r="P2807" s="221"/>
      <c r="Q2807" s="221"/>
      <c r="R2807" s="221"/>
      <c r="S2807" s="221"/>
      <c r="T2807" s="221"/>
      <c r="U2807" s="221"/>
      <c r="V2807" s="221"/>
      <c r="W2807" s="221"/>
      <c r="X2807" s="221"/>
      <c r="Y2807" s="221"/>
      <c r="Z2807" s="221"/>
      <c r="AA2807" s="221"/>
      <c r="AB2807" s="237"/>
      <c r="AC2807" s="221"/>
      <c r="AD2807" s="221"/>
      <c r="AE2807" s="221"/>
      <c r="AF2807" s="221"/>
      <c r="AG2807" s="221"/>
      <c r="AH2807" s="221"/>
      <c r="AI2807" s="221"/>
      <c r="AN2807" s="221"/>
      <c r="AP2807" s="218"/>
    </row>
    <row r="2808" spans="1:42">
      <c r="A2808" s="221"/>
      <c r="B2808" s="221"/>
      <c r="C2808" s="221"/>
      <c r="D2808" s="221"/>
      <c r="E2808" s="221"/>
      <c r="F2808" s="221"/>
      <c r="G2808" s="221"/>
      <c r="H2808" s="221"/>
      <c r="I2808" s="221"/>
      <c r="J2808" s="221"/>
      <c r="K2808" s="221"/>
      <c r="L2808" s="221"/>
      <c r="M2808" s="221"/>
      <c r="N2808" s="243"/>
      <c r="O2808" s="221"/>
      <c r="P2808" s="221"/>
      <c r="Q2808" s="221"/>
      <c r="R2808" s="221"/>
      <c r="S2808" s="221"/>
      <c r="T2808" s="221"/>
      <c r="U2808" s="221"/>
      <c r="V2808" s="221"/>
      <c r="W2808" s="221"/>
      <c r="X2808" s="221"/>
      <c r="Y2808" s="221"/>
      <c r="Z2808" s="221"/>
      <c r="AA2808" s="221"/>
      <c r="AB2808" s="237"/>
      <c r="AC2808" s="221"/>
      <c r="AD2808" s="221"/>
      <c r="AE2808" s="221"/>
      <c r="AF2808" s="221"/>
      <c r="AG2808" s="221"/>
      <c r="AH2808" s="221"/>
      <c r="AI2808" s="221"/>
      <c r="AN2808" s="221"/>
      <c r="AP2808" s="218"/>
    </row>
    <row r="2809" spans="1:42">
      <c r="A2809" s="221"/>
      <c r="B2809" s="221"/>
      <c r="C2809" s="221"/>
      <c r="D2809" s="221"/>
      <c r="E2809" s="221"/>
      <c r="F2809" s="221"/>
      <c r="G2809" s="221"/>
      <c r="H2809" s="221"/>
      <c r="I2809" s="221"/>
      <c r="J2809" s="221"/>
      <c r="K2809" s="221"/>
      <c r="L2809" s="221"/>
      <c r="M2809" s="221"/>
      <c r="N2809" s="243"/>
      <c r="O2809" s="221"/>
      <c r="P2809" s="221"/>
      <c r="Q2809" s="221"/>
      <c r="R2809" s="221"/>
      <c r="S2809" s="221"/>
      <c r="T2809" s="221"/>
      <c r="U2809" s="221"/>
      <c r="V2809" s="221"/>
      <c r="W2809" s="221"/>
      <c r="X2809" s="221"/>
      <c r="Y2809" s="221"/>
      <c r="Z2809" s="221"/>
      <c r="AA2809" s="221"/>
      <c r="AB2809" s="237"/>
      <c r="AC2809" s="221"/>
      <c r="AD2809" s="221"/>
      <c r="AE2809" s="221"/>
      <c r="AF2809" s="221"/>
      <c r="AG2809" s="221"/>
      <c r="AH2809" s="221"/>
      <c r="AI2809" s="221"/>
      <c r="AN2809" s="221"/>
      <c r="AP2809" s="218"/>
    </row>
    <row r="2810" spans="1:42">
      <c r="A2810" s="221"/>
      <c r="B2810" s="221"/>
      <c r="C2810" s="221"/>
      <c r="D2810" s="221"/>
      <c r="E2810" s="221"/>
      <c r="F2810" s="221"/>
      <c r="G2810" s="221"/>
      <c r="H2810" s="221"/>
      <c r="I2810" s="221"/>
      <c r="J2810" s="221"/>
      <c r="K2810" s="221"/>
      <c r="L2810" s="221"/>
      <c r="M2810" s="221"/>
      <c r="N2810" s="243"/>
      <c r="O2810" s="221"/>
      <c r="P2810" s="221"/>
      <c r="Q2810" s="221"/>
      <c r="R2810" s="221"/>
      <c r="S2810" s="221"/>
      <c r="T2810" s="221"/>
      <c r="U2810" s="221"/>
      <c r="V2810" s="221"/>
      <c r="W2810" s="221"/>
      <c r="X2810" s="221"/>
      <c r="Y2810" s="221"/>
      <c r="Z2810" s="221"/>
      <c r="AA2810" s="221"/>
      <c r="AB2810" s="237"/>
      <c r="AC2810" s="221"/>
      <c r="AD2810" s="221"/>
      <c r="AE2810" s="221"/>
      <c r="AF2810" s="221"/>
      <c r="AG2810" s="221"/>
      <c r="AH2810" s="221"/>
      <c r="AI2810" s="221"/>
      <c r="AN2810" s="221"/>
      <c r="AP2810" s="218"/>
    </row>
    <row r="2811" spans="1:42">
      <c r="A2811" s="221"/>
      <c r="B2811" s="221"/>
      <c r="C2811" s="221"/>
      <c r="D2811" s="221"/>
      <c r="E2811" s="221"/>
      <c r="F2811" s="221"/>
      <c r="G2811" s="221"/>
      <c r="H2811" s="221"/>
      <c r="I2811" s="221"/>
      <c r="J2811" s="221"/>
      <c r="K2811" s="221"/>
      <c r="L2811" s="221"/>
      <c r="M2811" s="221"/>
      <c r="N2811" s="243"/>
      <c r="O2811" s="221"/>
      <c r="P2811" s="221"/>
      <c r="Q2811" s="221"/>
      <c r="R2811" s="221"/>
      <c r="S2811" s="221"/>
      <c r="T2811" s="221"/>
      <c r="U2811" s="221"/>
      <c r="V2811" s="221"/>
      <c r="W2811" s="221"/>
      <c r="X2811" s="221"/>
      <c r="Y2811" s="221"/>
      <c r="Z2811" s="221"/>
      <c r="AA2811" s="221"/>
      <c r="AB2811" s="237"/>
      <c r="AC2811" s="221"/>
      <c r="AD2811" s="221"/>
      <c r="AE2811" s="221"/>
      <c r="AF2811" s="221"/>
      <c r="AG2811" s="221"/>
      <c r="AH2811" s="221"/>
      <c r="AI2811" s="221"/>
      <c r="AN2811" s="221"/>
      <c r="AP2811" s="218"/>
    </row>
    <row r="2812" spans="1:42">
      <c r="A2812" s="221"/>
      <c r="B2812" s="221"/>
      <c r="C2812" s="221"/>
      <c r="D2812" s="221"/>
      <c r="E2812" s="221"/>
      <c r="F2812" s="221"/>
      <c r="G2812" s="221"/>
      <c r="H2812" s="221"/>
      <c r="I2812" s="221"/>
      <c r="J2812" s="221"/>
      <c r="K2812" s="221"/>
      <c r="L2812" s="221"/>
      <c r="M2812" s="221"/>
      <c r="N2812" s="243"/>
      <c r="O2812" s="221"/>
      <c r="P2812" s="221"/>
      <c r="Q2812" s="221"/>
      <c r="R2812" s="221"/>
      <c r="S2812" s="221"/>
      <c r="T2812" s="221"/>
      <c r="U2812" s="221"/>
      <c r="V2812" s="221"/>
      <c r="W2812" s="221"/>
      <c r="X2812" s="221"/>
      <c r="Y2812" s="221"/>
      <c r="Z2812" s="221"/>
      <c r="AA2812" s="221"/>
      <c r="AB2812" s="237"/>
      <c r="AC2812" s="221"/>
      <c r="AD2812" s="221"/>
      <c r="AE2812" s="221"/>
      <c r="AF2812" s="221"/>
      <c r="AG2812" s="221"/>
      <c r="AH2812" s="221"/>
      <c r="AI2812" s="221"/>
      <c r="AN2812" s="221"/>
      <c r="AP2812" s="218"/>
    </row>
    <row r="2813" spans="1:42">
      <c r="A2813" s="221"/>
      <c r="B2813" s="221"/>
      <c r="C2813" s="221"/>
      <c r="D2813" s="221"/>
      <c r="E2813" s="221"/>
      <c r="F2813" s="221"/>
      <c r="G2813" s="221"/>
      <c r="H2813" s="221"/>
      <c r="I2813" s="221"/>
      <c r="J2813" s="221"/>
      <c r="K2813" s="221"/>
      <c r="L2813" s="221"/>
      <c r="M2813" s="221"/>
      <c r="N2813" s="243"/>
      <c r="O2813" s="221"/>
      <c r="P2813" s="221"/>
      <c r="Q2813" s="221"/>
      <c r="R2813" s="221"/>
      <c r="S2813" s="221"/>
      <c r="T2813" s="221"/>
      <c r="U2813" s="221"/>
      <c r="V2813" s="221"/>
      <c r="W2813" s="221"/>
      <c r="X2813" s="221"/>
      <c r="Y2813" s="221"/>
      <c r="Z2813" s="221"/>
      <c r="AA2813" s="221"/>
      <c r="AB2813" s="237"/>
      <c r="AC2813" s="221"/>
      <c r="AD2813" s="221"/>
      <c r="AE2813" s="221"/>
      <c r="AF2813" s="221"/>
      <c r="AG2813" s="221"/>
      <c r="AH2813" s="221"/>
      <c r="AI2813" s="221"/>
      <c r="AN2813" s="221"/>
      <c r="AP2813" s="218"/>
    </row>
    <row r="2814" spans="1:42">
      <c r="A2814" s="221"/>
      <c r="B2814" s="221"/>
      <c r="C2814" s="221"/>
      <c r="D2814" s="221"/>
      <c r="E2814" s="221"/>
      <c r="F2814" s="221"/>
      <c r="G2814" s="221"/>
      <c r="H2814" s="221"/>
      <c r="I2814" s="221"/>
      <c r="J2814" s="221"/>
      <c r="K2814" s="221"/>
      <c r="L2814" s="221"/>
      <c r="M2814" s="221"/>
      <c r="N2814" s="243"/>
      <c r="O2814" s="221"/>
      <c r="P2814" s="221"/>
      <c r="Q2814" s="221"/>
      <c r="R2814" s="221"/>
      <c r="S2814" s="221"/>
      <c r="T2814" s="221"/>
      <c r="U2814" s="221"/>
      <c r="V2814" s="221"/>
      <c r="W2814" s="221"/>
      <c r="X2814" s="221"/>
      <c r="Y2814" s="221"/>
      <c r="Z2814" s="221"/>
      <c r="AA2814" s="221"/>
      <c r="AB2814" s="237"/>
      <c r="AC2814" s="221"/>
      <c r="AD2814" s="221"/>
      <c r="AE2814" s="221"/>
      <c r="AF2814" s="221"/>
      <c r="AG2814" s="221"/>
      <c r="AH2814" s="221"/>
      <c r="AI2814" s="221"/>
      <c r="AN2814" s="221"/>
      <c r="AP2814" s="218"/>
    </row>
    <row r="2815" spans="1:42">
      <c r="A2815" s="221"/>
      <c r="B2815" s="221"/>
      <c r="C2815" s="221"/>
      <c r="D2815" s="221"/>
      <c r="E2815" s="221"/>
      <c r="F2815" s="221"/>
      <c r="G2815" s="221"/>
      <c r="H2815" s="221"/>
      <c r="I2815" s="221"/>
      <c r="J2815" s="221"/>
      <c r="K2815" s="221"/>
      <c r="L2815" s="221"/>
      <c r="M2815" s="221"/>
      <c r="N2815" s="243"/>
      <c r="O2815" s="221"/>
      <c r="P2815" s="221"/>
      <c r="Q2815" s="221"/>
      <c r="R2815" s="221"/>
      <c r="S2815" s="221"/>
      <c r="T2815" s="221"/>
      <c r="U2815" s="221"/>
      <c r="V2815" s="221"/>
      <c r="W2815" s="221"/>
      <c r="X2815" s="221"/>
      <c r="Y2815" s="221"/>
      <c r="Z2815" s="221"/>
      <c r="AA2815" s="221"/>
      <c r="AB2815" s="237"/>
      <c r="AC2815" s="221"/>
      <c r="AD2815" s="221"/>
      <c r="AE2815" s="221"/>
      <c r="AF2815" s="221"/>
      <c r="AG2815" s="221"/>
      <c r="AH2815" s="221"/>
      <c r="AI2815" s="221"/>
      <c r="AN2815" s="221"/>
      <c r="AP2815" s="218"/>
    </row>
    <row r="2816" spans="1:42">
      <c r="A2816" s="221"/>
      <c r="B2816" s="221"/>
      <c r="C2816" s="221"/>
      <c r="D2816" s="221"/>
      <c r="E2816" s="221"/>
      <c r="F2816" s="221"/>
      <c r="G2816" s="221"/>
      <c r="H2816" s="221"/>
      <c r="I2816" s="221"/>
      <c r="J2816" s="221"/>
      <c r="K2816" s="221"/>
      <c r="L2816" s="221"/>
      <c r="M2816" s="221"/>
      <c r="N2816" s="243"/>
      <c r="O2816" s="221"/>
      <c r="P2816" s="221"/>
      <c r="Q2816" s="221"/>
      <c r="R2816" s="221"/>
      <c r="S2816" s="221"/>
      <c r="T2816" s="221"/>
      <c r="U2816" s="221"/>
      <c r="V2816" s="221"/>
      <c r="W2816" s="221"/>
      <c r="X2816" s="221"/>
      <c r="Y2816" s="221"/>
      <c r="Z2816" s="221"/>
      <c r="AA2816" s="221"/>
      <c r="AB2816" s="237"/>
      <c r="AC2816" s="221"/>
      <c r="AD2816" s="221"/>
      <c r="AE2816" s="221"/>
      <c r="AF2816" s="221"/>
      <c r="AG2816" s="221"/>
      <c r="AH2816" s="221"/>
      <c r="AI2816" s="221"/>
      <c r="AN2816" s="221"/>
      <c r="AP2816" s="218"/>
    </row>
    <row r="2817" spans="1:42">
      <c r="A2817" s="221"/>
      <c r="B2817" s="221"/>
      <c r="C2817" s="221"/>
      <c r="D2817" s="221"/>
      <c r="E2817" s="221"/>
      <c r="F2817" s="221"/>
      <c r="G2817" s="221"/>
      <c r="H2817" s="221"/>
      <c r="I2817" s="221"/>
      <c r="J2817" s="221"/>
      <c r="K2817" s="221"/>
      <c r="L2817" s="221"/>
      <c r="M2817" s="221"/>
      <c r="N2817" s="243"/>
      <c r="O2817" s="221"/>
      <c r="P2817" s="221"/>
      <c r="Q2817" s="221"/>
      <c r="R2817" s="221"/>
      <c r="S2817" s="221"/>
      <c r="T2817" s="221"/>
      <c r="U2817" s="221"/>
      <c r="V2817" s="221"/>
      <c r="W2817" s="221"/>
      <c r="X2817" s="221"/>
      <c r="Y2817" s="221"/>
      <c r="Z2817" s="221"/>
      <c r="AA2817" s="221"/>
      <c r="AB2817" s="237"/>
      <c r="AC2817" s="221"/>
      <c r="AD2817" s="221"/>
      <c r="AE2817" s="221"/>
      <c r="AF2817" s="221"/>
      <c r="AG2817" s="221"/>
      <c r="AH2817" s="221"/>
      <c r="AI2817" s="221"/>
      <c r="AN2817" s="221"/>
      <c r="AP2817" s="218"/>
    </row>
    <row r="2818" spans="1:42">
      <c r="A2818" s="221"/>
      <c r="B2818" s="221"/>
      <c r="C2818" s="221"/>
      <c r="D2818" s="221"/>
      <c r="E2818" s="221"/>
      <c r="F2818" s="221"/>
      <c r="G2818" s="221"/>
      <c r="H2818" s="221"/>
      <c r="I2818" s="221"/>
      <c r="J2818" s="221"/>
      <c r="K2818" s="221"/>
      <c r="L2818" s="221"/>
      <c r="M2818" s="221"/>
      <c r="N2818" s="243"/>
      <c r="O2818" s="221"/>
      <c r="P2818" s="221"/>
      <c r="Q2818" s="221"/>
      <c r="R2818" s="221"/>
      <c r="S2818" s="221"/>
      <c r="T2818" s="221"/>
      <c r="U2818" s="221"/>
      <c r="V2818" s="221"/>
      <c r="W2818" s="221"/>
      <c r="X2818" s="221"/>
      <c r="Y2818" s="221"/>
      <c r="Z2818" s="221"/>
      <c r="AA2818" s="221"/>
      <c r="AB2818" s="237"/>
      <c r="AC2818" s="221"/>
      <c r="AD2818" s="221"/>
      <c r="AE2818" s="221"/>
      <c r="AF2818" s="221"/>
      <c r="AG2818" s="221"/>
      <c r="AH2818" s="221"/>
      <c r="AI2818" s="221"/>
      <c r="AN2818" s="221"/>
      <c r="AP2818" s="218"/>
    </row>
    <row r="2819" spans="1:42">
      <c r="A2819" s="221"/>
      <c r="B2819" s="221"/>
      <c r="C2819" s="221"/>
      <c r="D2819" s="221"/>
      <c r="E2819" s="221"/>
      <c r="F2819" s="221"/>
      <c r="G2819" s="221"/>
      <c r="H2819" s="221"/>
      <c r="I2819" s="221"/>
      <c r="J2819" s="221"/>
      <c r="K2819" s="221"/>
      <c r="L2819" s="221"/>
      <c r="M2819" s="221"/>
      <c r="N2819" s="243"/>
      <c r="O2819" s="221"/>
      <c r="P2819" s="221"/>
      <c r="Q2819" s="221"/>
      <c r="R2819" s="221"/>
      <c r="S2819" s="221"/>
      <c r="T2819" s="221"/>
      <c r="U2819" s="221"/>
      <c r="V2819" s="221"/>
      <c r="W2819" s="221"/>
      <c r="X2819" s="221"/>
      <c r="Y2819" s="221"/>
      <c r="Z2819" s="221"/>
      <c r="AA2819" s="221"/>
      <c r="AB2819" s="237"/>
      <c r="AC2819" s="221"/>
      <c r="AD2819" s="221"/>
      <c r="AE2819" s="221"/>
      <c r="AF2819" s="221"/>
      <c r="AG2819" s="221"/>
      <c r="AH2819" s="221"/>
      <c r="AI2819" s="221"/>
      <c r="AN2819" s="221"/>
      <c r="AP2819" s="218"/>
    </row>
    <row r="2820" spans="1:42">
      <c r="A2820" s="221"/>
      <c r="B2820" s="221"/>
      <c r="C2820" s="221"/>
      <c r="D2820" s="221"/>
      <c r="E2820" s="221"/>
      <c r="F2820" s="221"/>
      <c r="G2820" s="221"/>
      <c r="H2820" s="221"/>
      <c r="I2820" s="221"/>
      <c r="J2820" s="221"/>
      <c r="K2820" s="221"/>
      <c r="L2820" s="221"/>
      <c r="M2820" s="221"/>
      <c r="N2820" s="243"/>
      <c r="O2820" s="221"/>
      <c r="P2820" s="221"/>
      <c r="Q2820" s="221"/>
      <c r="R2820" s="221"/>
      <c r="S2820" s="221"/>
      <c r="T2820" s="221"/>
      <c r="U2820" s="221"/>
      <c r="V2820" s="221"/>
      <c r="W2820" s="221"/>
      <c r="X2820" s="221"/>
      <c r="Y2820" s="221"/>
      <c r="Z2820" s="221"/>
      <c r="AA2820" s="221"/>
      <c r="AB2820" s="237"/>
      <c r="AC2820" s="221"/>
      <c r="AD2820" s="221"/>
      <c r="AE2820" s="221"/>
      <c r="AF2820" s="221"/>
      <c r="AG2820" s="221"/>
      <c r="AH2820" s="221"/>
      <c r="AI2820" s="221"/>
      <c r="AN2820" s="221"/>
      <c r="AP2820" s="218"/>
    </row>
    <row r="2821" spans="1:42">
      <c r="A2821" s="221"/>
      <c r="B2821" s="221"/>
      <c r="C2821" s="221"/>
      <c r="D2821" s="221"/>
      <c r="E2821" s="221"/>
      <c r="F2821" s="221"/>
      <c r="G2821" s="221"/>
      <c r="H2821" s="221"/>
      <c r="I2821" s="221"/>
      <c r="J2821" s="221"/>
      <c r="K2821" s="221"/>
      <c r="L2821" s="221"/>
      <c r="M2821" s="221"/>
      <c r="N2821" s="243"/>
      <c r="O2821" s="221"/>
      <c r="P2821" s="221"/>
      <c r="Q2821" s="221"/>
      <c r="R2821" s="221"/>
      <c r="S2821" s="221"/>
      <c r="T2821" s="221"/>
      <c r="U2821" s="221"/>
      <c r="V2821" s="221"/>
      <c r="W2821" s="221"/>
      <c r="X2821" s="221"/>
      <c r="Y2821" s="221"/>
      <c r="Z2821" s="221"/>
      <c r="AA2821" s="221"/>
      <c r="AB2821" s="237"/>
      <c r="AC2821" s="221"/>
      <c r="AD2821" s="221"/>
      <c r="AE2821" s="221"/>
      <c r="AF2821" s="221"/>
      <c r="AG2821" s="221"/>
      <c r="AH2821" s="221"/>
      <c r="AI2821" s="221"/>
      <c r="AN2821" s="221"/>
      <c r="AP2821" s="218"/>
    </row>
    <row r="2822" spans="1:42">
      <c r="A2822" s="221"/>
      <c r="B2822" s="221"/>
      <c r="C2822" s="221"/>
      <c r="D2822" s="221"/>
      <c r="E2822" s="221"/>
      <c r="F2822" s="221"/>
      <c r="G2822" s="221"/>
      <c r="H2822" s="221"/>
      <c r="I2822" s="221"/>
      <c r="J2822" s="221"/>
      <c r="K2822" s="221"/>
      <c r="L2822" s="221"/>
      <c r="M2822" s="221"/>
      <c r="N2822" s="243"/>
      <c r="O2822" s="221"/>
      <c r="P2822" s="221"/>
      <c r="Q2822" s="221"/>
      <c r="R2822" s="221"/>
      <c r="S2822" s="221"/>
      <c r="T2822" s="221"/>
      <c r="U2822" s="221"/>
      <c r="V2822" s="221"/>
      <c r="W2822" s="221"/>
      <c r="X2822" s="221"/>
      <c r="Y2822" s="221"/>
      <c r="Z2822" s="221"/>
      <c r="AA2822" s="221"/>
      <c r="AB2822" s="237"/>
      <c r="AC2822" s="221"/>
      <c r="AD2822" s="221"/>
      <c r="AE2822" s="221"/>
      <c r="AF2822" s="221"/>
      <c r="AG2822" s="221"/>
      <c r="AH2822" s="221"/>
      <c r="AI2822" s="221"/>
      <c r="AN2822" s="221"/>
      <c r="AP2822" s="218"/>
    </row>
    <row r="2823" spans="1:42">
      <c r="A2823" s="221"/>
      <c r="B2823" s="221"/>
      <c r="C2823" s="221"/>
      <c r="D2823" s="221"/>
      <c r="E2823" s="221"/>
      <c r="F2823" s="221"/>
      <c r="G2823" s="221"/>
      <c r="H2823" s="221"/>
      <c r="I2823" s="221"/>
      <c r="J2823" s="221"/>
      <c r="K2823" s="221"/>
      <c r="L2823" s="221"/>
      <c r="M2823" s="221"/>
      <c r="N2823" s="243"/>
      <c r="O2823" s="221"/>
      <c r="P2823" s="221"/>
      <c r="Q2823" s="221"/>
      <c r="R2823" s="221"/>
      <c r="S2823" s="221"/>
      <c r="T2823" s="221"/>
      <c r="U2823" s="221"/>
      <c r="V2823" s="221"/>
      <c r="W2823" s="221"/>
      <c r="X2823" s="221"/>
      <c r="Y2823" s="221"/>
      <c r="Z2823" s="221"/>
      <c r="AA2823" s="221"/>
      <c r="AB2823" s="237"/>
      <c r="AC2823" s="221"/>
      <c r="AD2823" s="221"/>
      <c r="AE2823" s="221"/>
      <c r="AF2823" s="221"/>
      <c r="AG2823" s="221"/>
      <c r="AH2823" s="221"/>
      <c r="AI2823" s="221"/>
      <c r="AN2823" s="221"/>
      <c r="AP2823" s="218"/>
    </row>
    <row r="2824" spans="1:42">
      <c r="A2824" s="221"/>
      <c r="B2824" s="221"/>
      <c r="C2824" s="221"/>
      <c r="D2824" s="221"/>
      <c r="E2824" s="221"/>
      <c r="F2824" s="221"/>
      <c r="G2824" s="221"/>
      <c r="H2824" s="221"/>
      <c r="I2824" s="221"/>
      <c r="J2824" s="221"/>
      <c r="K2824" s="221"/>
      <c r="L2824" s="221"/>
      <c r="M2824" s="221"/>
      <c r="N2824" s="243"/>
      <c r="O2824" s="221"/>
      <c r="P2824" s="221"/>
      <c r="Q2824" s="221"/>
      <c r="R2824" s="221"/>
      <c r="S2824" s="221"/>
      <c r="T2824" s="221"/>
      <c r="U2824" s="221"/>
      <c r="V2824" s="221"/>
      <c r="W2824" s="221"/>
      <c r="X2824" s="221"/>
      <c r="Y2824" s="221"/>
      <c r="Z2824" s="221"/>
      <c r="AA2824" s="221"/>
      <c r="AB2824" s="237"/>
      <c r="AC2824" s="221"/>
      <c r="AD2824" s="221"/>
      <c r="AE2824" s="221"/>
      <c r="AF2824" s="221"/>
      <c r="AG2824" s="221"/>
      <c r="AH2824" s="221"/>
      <c r="AI2824" s="221"/>
      <c r="AN2824" s="221"/>
      <c r="AP2824" s="218"/>
    </row>
    <row r="2825" spans="1:42">
      <c r="A2825" s="221"/>
      <c r="B2825" s="221"/>
      <c r="C2825" s="221"/>
      <c r="D2825" s="221"/>
      <c r="E2825" s="221"/>
      <c r="F2825" s="221"/>
      <c r="G2825" s="221"/>
      <c r="H2825" s="221"/>
      <c r="I2825" s="221"/>
      <c r="J2825" s="221"/>
      <c r="K2825" s="221"/>
      <c r="L2825" s="221"/>
      <c r="M2825" s="221"/>
      <c r="N2825" s="243"/>
      <c r="O2825" s="221"/>
      <c r="P2825" s="221"/>
      <c r="Q2825" s="221"/>
      <c r="R2825" s="221"/>
      <c r="S2825" s="221"/>
      <c r="T2825" s="221"/>
      <c r="U2825" s="221"/>
      <c r="V2825" s="221"/>
      <c r="W2825" s="221"/>
      <c r="X2825" s="221"/>
      <c r="Y2825" s="221"/>
      <c r="Z2825" s="221"/>
      <c r="AA2825" s="221"/>
      <c r="AB2825" s="237"/>
      <c r="AC2825" s="221"/>
      <c r="AD2825" s="221"/>
      <c r="AE2825" s="221"/>
      <c r="AF2825" s="221"/>
      <c r="AG2825" s="221"/>
      <c r="AH2825" s="221"/>
      <c r="AI2825" s="221"/>
      <c r="AN2825" s="221"/>
      <c r="AP2825" s="218"/>
    </row>
    <row r="2826" spans="1:42">
      <c r="A2826" s="221"/>
      <c r="B2826" s="221"/>
      <c r="C2826" s="221"/>
      <c r="D2826" s="221"/>
      <c r="E2826" s="221"/>
      <c r="F2826" s="221"/>
      <c r="G2826" s="221"/>
      <c r="H2826" s="221"/>
      <c r="I2826" s="221"/>
      <c r="J2826" s="221"/>
      <c r="K2826" s="221"/>
      <c r="L2826" s="221"/>
      <c r="M2826" s="221"/>
      <c r="N2826" s="243"/>
      <c r="O2826" s="221"/>
      <c r="P2826" s="221"/>
      <c r="Q2826" s="221"/>
      <c r="R2826" s="221"/>
      <c r="S2826" s="221"/>
      <c r="T2826" s="221"/>
      <c r="U2826" s="221"/>
      <c r="V2826" s="221"/>
      <c r="W2826" s="221"/>
      <c r="X2826" s="221"/>
      <c r="Y2826" s="221"/>
      <c r="Z2826" s="221"/>
      <c r="AA2826" s="221"/>
      <c r="AB2826" s="237"/>
      <c r="AC2826" s="221"/>
      <c r="AD2826" s="221"/>
      <c r="AE2826" s="221"/>
      <c r="AF2826" s="221"/>
      <c r="AG2826" s="221"/>
      <c r="AH2826" s="221"/>
      <c r="AI2826" s="221"/>
      <c r="AN2826" s="221"/>
      <c r="AP2826" s="218"/>
    </row>
    <row r="2827" spans="1:42">
      <c r="A2827" s="221"/>
      <c r="B2827" s="221"/>
      <c r="C2827" s="221"/>
      <c r="D2827" s="221"/>
      <c r="E2827" s="221"/>
      <c r="F2827" s="221"/>
      <c r="G2827" s="221"/>
      <c r="H2827" s="221"/>
      <c r="I2827" s="221"/>
      <c r="J2827" s="221"/>
      <c r="K2827" s="221"/>
      <c r="L2827" s="221"/>
      <c r="M2827" s="221"/>
      <c r="N2827" s="243"/>
      <c r="O2827" s="221"/>
      <c r="P2827" s="221"/>
      <c r="Q2827" s="221"/>
      <c r="R2827" s="221"/>
      <c r="S2827" s="221"/>
      <c r="T2827" s="221"/>
      <c r="U2827" s="221"/>
      <c r="V2827" s="221"/>
      <c r="W2827" s="221"/>
      <c r="X2827" s="221"/>
      <c r="Y2827" s="221"/>
      <c r="Z2827" s="221"/>
      <c r="AA2827" s="221"/>
      <c r="AB2827" s="237"/>
      <c r="AC2827" s="221"/>
      <c r="AD2827" s="221"/>
      <c r="AE2827" s="221"/>
      <c r="AF2827" s="221"/>
      <c r="AG2827" s="221"/>
      <c r="AH2827" s="221"/>
      <c r="AI2827" s="221"/>
      <c r="AN2827" s="221"/>
      <c r="AP2827" s="218"/>
    </row>
    <row r="2828" spans="1:42">
      <c r="A2828" s="221"/>
      <c r="B2828" s="221"/>
      <c r="C2828" s="221"/>
      <c r="D2828" s="221"/>
      <c r="E2828" s="221"/>
      <c r="F2828" s="221"/>
      <c r="G2828" s="221"/>
      <c r="H2828" s="221"/>
      <c r="I2828" s="221"/>
      <c r="J2828" s="221"/>
      <c r="K2828" s="221"/>
      <c r="L2828" s="221"/>
      <c r="M2828" s="221"/>
      <c r="N2828" s="243"/>
      <c r="O2828" s="221"/>
      <c r="P2828" s="221"/>
      <c r="Q2828" s="221"/>
      <c r="R2828" s="221"/>
      <c r="S2828" s="221"/>
      <c r="T2828" s="221"/>
      <c r="U2828" s="221"/>
      <c r="V2828" s="221"/>
      <c r="W2828" s="221"/>
      <c r="X2828" s="221"/>
      <c r="Y2828" s="221"/>
      <c r="Z2828" s="221"/>
      <c r="AA2828" s="221"/>
      <c r="AB2828" s="237"/>
      <c r="AC2828" s="221"/>
      <c r="AD2828" s="221"/>
      <c r="AE2828" s="221"/>
      <c r="AF2828" s="221"/>
      <c r="AG2828" s="221"/>
      <c r="AH2828" s="221"/>
      <c r="AI2828" s="221"/>
      <c r="AN2828" s="221"/>
      <c r="AP2828" s="218"/>
    </row>
    <row r="2829" spans="1:42">
      <c r="A2829" s="221"/>
      <c r="B2829" s="221"/>
      <c r="C2829" s="221"/>
      <c r="D2829" s="221"/>
      <c r="E2829" s="221"/>
      <c r="F2829" s="221"/>
      <c r="G2829" s="221"/>
      <c r="H2829" s="221"/>
      <c r="I2829" s="221"/>
      <c r="J2829" s="221"/>
      <c r="K2829" s="221"/>
      <c r="L2829" s="221"/>
      <c r="M2829" s="221"/>
      <c r="N2829" s="243"/>
      <c r="O2829" s="221"/>
      <c r="P2829" s="221"/>
      <c r="Q2829" s="221"/>
      <c r="R2829" s="221"/>
      <c r="S2829" s="221"/>
      <c r="T2829" s="221"/>
      <c r="U2829" s="221"/>
      <c r="V2829" s="221"/>
      <c r="W2829" s="221"/>
      <c r="X2829" s="221"/>
      <c r="Y2829" s="221"/>
      <c r="Z2829" s="221"/>
      <c r="AA2829" s="221"/>
      <c r="AB2829" s="237"/>
      <c r="AC2829" s="221"/>
      <c r="AD2829" s="221"/>
      <c r="AE2829" s="221"/>
      <c r="AF2829" s="221"/>
      <c r="AG2829" s="221"/>
      <c r="AH2829" s="221"/>
      <c r="AI2829" s="221"/>
      <c r="AN2829" s="221"/>
      <c r="AP2829" s="218"/>
    </row>
    <row r="2830" spans="1:42">
      <c r="A2830" s="221"/>
      <c r="B2830" s="221"/>
      <c r="C2830" s="221"/>
      <c r="D2830" s="221"/>
      <c r="E2830" s="221"/>
      <c r="F2830" s="221"/>
      <c r="G2830" s="221"/>
      <c r="H2830" s="221"/>
      <c r="I2830" s="221"/>
      <c r="J2830" s="221"/>
      <c r="K2830" s="221"/>
      <c r="L2830" s="221"/>
      <c r="M2830" s="221"/>
      <c r="N2830" s="243"/>
      <c r="O2830" s="221"/>
      <c r="P2830" s="221"/>
      <c r="Q2830" s="221"/>
      <c r="R2830" s="221"/>
      <c r="S2830" s="221"/>
      <c r="T2830" s="221"/>
      <c r="U2830" s="221"/>
      <c r="V2830" s="221"/>
      <c r="W2830" s="221"/>
      <c r="X2830" s="221"/>
      <c r="Y2830" s="221"/>
      <c r="Z2830" s="221"/>
      <c r="AA2830" s="221"/>
      <c r="AB2830" s="237"/>
      <c r="AC2830" s="221"/>
      <c r="AD2830" s="221"/>
      <c r="AE2830" s="221"/>
      <c r="AF2830" s="221"/>
      <c r="AG2830" s="221"/>
      <c r="AH2830" s="221"/>
      <c r="AI2830" s="221"/>
      <c r="AN2830" s="221"/>
      <c r="AP2830" s="218"/>
    </row>
    <row r="2831" spans="1:42">
      <c r="A2831" s="221"/>
      <c r="B2831" s="221"/>
      <c r="C2831" s="221"/>
      <c r="D2831" s="221"/>
      <c r="E2831" s="221"/>
      <c r="F2831" s="221"/>
      <c r="G2831" s="221"/>
      <c r="H2831" s="221"/>
      <c r="I2831" s="221"/>
      <c r="J2831" s="221"/>
      <c r="K2831" s="221"/>
      <c r="L2831" s="221"/>
      <c r="M2831" s="221"/>
      <c r="N2831" s="243"/>
      <c r="O2831" s="221"/>
      <c r="P2831" s="221"/>
      <c r="Q2831" s="221"/>
      <c r="R2831" s="221"/>
      <c r="S2831" s="221"/>
      <c r="T2831" s="221"/>
      <c r="U2831" s="221"/>
      <c r="V2831" s="221"/>
      <c r="W2831" s="221"/>
      <c r="X2831" s="221"/>
      <c r="Y2831" s="221"/>
      <c r="Z2831" s="221"/>
      <c r="AA2831" s="221"/>
      <c r="AB2831" s="237"/>
      <c r="AC2831" s="221"/>
      <c r="AD2831" s="221"/>
      <c r="AE2831" s="221"/>
      <c r="AF2831" s="221"/>
      <c r="AG2831" s="221"/>
      <c r="AH2831" s="221"/>
      <c r="AI2831" s="221"/>
      <c r="AN2831" s="221"/>
      <c r="AP2831" s="218"/>
    </row>
    <row r="2832" spans="1:42">
      <c r="A2832" s="221"/>
      <c r="B2832" s="221"/>
      <c r="C2832" s="221"/>
      <c r="D2832" s="221"/>
      <c r="E2832" s="221"/>
      <c r="F2832" s="221"/>
      <c r="G2832" s="221"/>
      <c r="H2832" s="221"/>
      <c r="I2832" s="221"/>
      <c r="J2832" s="221"/>
      <c r="K2832" s="221"/>
      <c r="L2832" s="221"/>
      <c r="M2832" s="221"/>
      <c r="N2832" s="243"/>
      <c r="O2832" s="221"/>
      <c r="P2832" s="221"/>
      <c r="Q2832" s="221"/>
      <c r="R2832" s="221"/>
      <c r="S2832" s="221"/>
      <c r="T2832" s="221"/>
      <c r="U2832" s="221"/>
      <c r="V2832" s="221"/>
      <c r="W2832" s="221"/>
      <c r="X2832" s="221"/>
      <c r="Y2832" s="221"/>
      <c r="Z2832" s="221"/>
      <c r="AA2832" s="221"/>
      <c r="AB2832" s="237"/>
      <c r="AC2832" s="221"/>
      <c r="AD2832" s="221"/>
      <c r="AE2832" s="221"/>
      <c r="AF2832" s="221"/>
      <c r="AG2832" s="221"/>
      <c r="AH2832" s="221"/>
      <c r="AI2832" s="221"/>
      <c r="AN2832" s="221"/>
      <c r="AP2832" s="218"/>
    </row>
    <row r="2833" spans="1:42">
      <c r="A2833" s="221"/>
      <c r="B2833" s="221"/>
      <c r="C2833" s="221"/>
      <c r="D2833" s="221"/>
      <c r="E2833" s="221"/>
      <c r="F2833" s="221"/>
      <c r="G2833" s="221"/>
      <c r="H2833" s="221"/>
      <c r="I2833" s="221"/>
      <c r="J2833" s="221"/>
      <c r="K2833" s="221"/>
      <c r="L2833" s="221"/>
      <c r="M2833" s="221"/>
      <c r="N2833" s="243"/>
      <c r="O2833" s="221"/>
      <c r="P2833" s="221"/>
      <c r="Q2833" s="221"/>
      <c r="R2833" s="221"/>
      <c r="S2833" s="221"/>
      <c r="T2833" s="221"/>
      <c r="U2833" s="221"/>
      <c r="V2833" s="221"/>
      <c r="W2833" s="221"/>
      <c r="X2833" s="221"/>
      <c r="Y2833" s="221"/>
      <c r="Z2833" s="221"/>
      <c r="AA2833" s="221"/>
      <c r="AB2833" s="237"/>
      <c r="AC2833" s="221"/>
      <c r="AD2833" s="221"/>
      <c r="AE2833" s="221"/>
      <c r="AF2833" s="221"/>
      <c r="AG2833" s="221"/>
      <c r="AH2833" s="221"/>
      <c r="AI2833" s="221"/>
      <c r="AN2833" s="221"/>
      <c r="AP2833" s="218"/>
    </row>
    <row r="2834" spans="1:42">
      <c r="A2834" s="221"/>
      <c r="B2834" s="221"/>
      <c r="C2834" s="221"/>
      <c r="D2834" s="221"/>
      <c r="E2834" s="221"/>
      <c r="F2834" s="221"/>
      <c r="G2834" s="221"/>
      <c r="H2834" s="221"/>
      <c r="I2834" s="221"/>
      <c r="J2834" s="221"/>
      <c r="K2834" s="221"/>
      <c r="L2834" s="221"/>
      <c r="M2834" s="221"/>
      <c r="N2834" s="243"/>
      <c r="O2834" s="221"/>
      <c r="P2834" s="221"/>
      <c r="Q2834" s="221"/>
      <c r="R2834" s="221"/>
      <c r="S2834" s="221"/>
      <c r="T2834" s="221"/>
      <c r="U2834" s="221"/>
      <c r="V2834" s="221"/>
      <c r="W2834" s="221"/>
      <c r="X2834" s="221"/>
      <c r="Y2834" s="221"/>
      <c r="Z2834" s="221"/>
      <c r="AA2834" s="221"/>
      <c r="AB2834" s="237"/>
      <c r="AC2834" s="221"/>
      <c r="AD2834" s="221"/>
      <c r="AE2834" s="221"/>
      <c r="AF2834" s="221"/>
      <c r="AG2834" s="221"/>
      <c r="AH2834" s="221"/>
      <c r="AI2834" s="221"/>
      <c r="AN2834" s="221"/>
      <c r="AP2834" s="218"/>
    </row>
    <row r="2835" spans="1:42">
      <c r="A2835" s="221"/>
      <c r="B2835" s="221"/>
      <c r="C2835" s="221"/>
      <c r="D2835" s="221"/>
      <c r="E2835" s="221"/>
      <c r="F2835" s="221"/>
      <c r="G2835" s="221"/>
      <c r="H2835" s="221"/>
      <c r="I2835" s="221"/>
      <c r="J2835" s="221"/>
      <c r="K2835" s="221"/>
      <c r="L2835" s="221"/>
      <c r="M2835" s="221"/>
      <c r="N2835" s="243"/>
      <c r="O2835" s="221"/>
      <c r="P2835" s="221"/>
      <c r="Q2835" s="221"/>
      <c r="R2835" s="221"/>
      <c r="S2835" s="221"/>
      <c r="T2835" s="221"/>
      <c r="U2835" s="221"/>
      <c r="V2835" s="221"/>
      <c r="W2835" s="221"/>
      <c r="X2835" s="221"/>
      <c r="Y2835" s="221"/>
      <c r="Z2835" s="221"/>
      <c r="AA2835" s="221"/>
      <c r="AB2835" s="237"/>
      <c r="AC2835" s="221"/>
      <c r="AD2835" s="221"/>
      <c r="AE2835" s="221"/>
      <c r="AF2835" s="221"/>
      <c r="AG2835" s="221"/>
      <c r="AH2835" s="221"/>
      <c r="AI2835" s="221"/>
      <c r="AN2835" s="221"/>
      <c r="AP2835" s="218"/>
    </row>
    <row r="2836" spans="1:42">
      <c r="A2836" s="221"/>
      <c r="B2836" s="221"/>
      <c r="C2836" s="221"/>
      <c r="D2836" s="221"/>
      <c r="E2836" s="221"/>
      <c r="F2836" s="221"/>
      <c r="G2836" s="221"/>
      <c r="H2836" s="221"/>
      <c r="I2836" s="221"/>
      <c r="J2836" s="221"/>
      <c r="K2836" s="221"/>
      <c r="L2836" s="221"/>
      <c r="M2836" s="221"/>
      <c r="N2836" s="243"/>
      <c r="O2836" s="221"/>
      <c r="P2836" s="221"/>
      <c r="Q2836" s="221"/>
      <c r="R2836" s="221"/>
      <c r="S2836" s="221"/>
      <c r="T2836" s="221"/>
      <c r="U2836" s="221"/>
      <c r="V2836" s="221"/>
      <c r="W2836" s="221"/>
      <c r="X2836" s="221"/>
      <c r="Y2836" s="221"/>
      <c r="Z2836" s="221"/>
      <c r="AA2836" s="221"/>
      <c r="AB2836" s="237"/>
      <c r="AC2836" s="221"/>
      <c r="AD2836" s="221"/>
      <c r="AE2836" s="221"/>
      <c r="AF2836" s="221"/>
      <c r="AG2836" s="221"/>
      <c r="AH2836" s="221"/>
      <c r="AI2836" s="221"/>
      <c r="AN2836" s="221"/>
      <c r="AP2836" s="218"/>
    </row>
    <row r="2837" spans="1:42">
      <c r="A2837" s="221"/>
      <c r="B2837" s="221"/>
      <c r="C2837" s="221"/>
      <c r="D2837" s="221"/>
      <c r="E2837" s="221"/>
      <c r="F2837" s="221"/>
      <c r="G2837" s="221"/>
      <c r="H2837" s="221"/>
      <c r="I2837" s="221"/>
      <c r="J2837" s="221"/>
      <c r="K2837" s="221"/>
      <c r="L2837" s="221"/>
      <c r="M2837" s="221"/>
      <c r="N2837" s="243"/>
      <c r="O2837" s="221"/>
      <c r="P2837" s="221"/>
      <c r="Q2837" s="221"/>
      <c r="R2837" s="221"/>
      <c r="S2837" s="221"/>
      <c r="T2837" s="221"/>
      <c r="U2837" s="221"/>
      <c r="V2837" s="221"/>
      <c r="W2837" s="221"/>
      <c r="X2837" s="221"/>
      <c r="Y2837" s="221"/>
      <c r="Z2837" s="221"/>
      <c r="AA2837" s="221"/>
      <c r="AB2837" s="237"/>
      <c r="AC2837" s="221"/>
      <c r="AD2837" s="221"/>
      <c r="AE2837" s="221"/>
      <c r="AF2837" s="221"/>
      <c r="AG2837" s="221"/>
      <c r="AH2837" s="221"/>
      <c r="AI2837" s="221"/>
      <c r="AN2837" s="221"/>
      <c r="AP2837" s="218"/>
    </row>
    <row r="2838" spans="1:42">
      <c r="A2838" s="221"/>
      <c r="B2838" s="221"/>
      <c r="C2838" s="221"/>
      <c r="D2838" s="221"/>
      <c r="E2838" s="221"/>
      <c r="F2838" s="221"/>
      <c r="G2838" s="221"/>
      <c r="H2838" s="221"/>
      <c r="I2838" s="221"/>
      <c r="J2838" s="221"/>
      <c r="K2838" s="221"/>
      <c r="L2838" s="221"/>
      <c r="M2838" s="221"/>
      <c r="N2838" s="243"/>
      <c r="O2838" s="221"/>
      <c r="P2838" s="221"/>
      <c r="Q2838" s="221"/>
      <c r="R2838" s="221"/>
      <c r="S2838" s="221"/>
      <c r="T2838" s="221"/>
      <c r="U2838" s="221"/>
      <c r="V2838" s="221"/>
      <c r="W2838" s="221"/>
      <c r="X2838" s="221"/>
      <c r="Y2838" s="221"/>
      <c r="Z2838" s="221"/>
      <c r="AA2838" s="221"/>
      <c r="AB2838" s="237"/>
      <c r="AC2838" s="221"/>
      <c r="AD2838" s="221"/>
      <c r="AE2838" s="221"/>
      <c r="AF2838" s="221"/>
      <c r="AG2838" s="221"/>
      <c r="AH2838" s="221"/>
      <c r="AI2838" s="221"/>
      <c r="AN2838" s="221"/>
      <c r="AP2838" s="218"/>
    </row>
    <row r="2839" spans="1:42">
      <c r="A2839" s="221"/>
      <c r="B2839" s="221"/>
      <c r="C2839" s="221"/>
      <c r="D2839" s="221"/>
      <c r="E2839" s="221"/>
      <c r="F2839" s="221"/>
      <c r="G2839" s="221"/>
      <c r="H2839" s="221"/>
      <c r="I2839" s="221"/>
      <c r="J2839" s="221"/>
      <c r="K2839" s="221"/>
      <c r="L2839" s="221"/>
      <c r="M2839" s="221"/>
      <c r="N2839" s="243"/>
      <c r="O2839" s="221"/>
      <c r="P2839" s="221"/>
      <c r="Q2839" s="221"/>
      <c r="R2839" s="221"/>
      <c r="S2839" s="221"/>
      <c r="T2839" s="221"/>
      <c r="U2839" s="221"/>
      <c r="V2839" s="221"/>
      <c r="W2839" s="221"/>
      <c r="X2839" s="221"/>
      <c r="Y2839" s="221"/>
      <c r="Z2839" s="221"/>
      <c r="AA2839" s="221"/>
      <c r="AB2839" s="237"/>
      <c r="AC2839" s="221"/>
      <c r="AD2839" s="221"/>
      <c r="AE2839" s="221"/>
      <c r="AF2839" s="221"/>
      <c r="AG2839" s="221"/>
      <c r="AH2839" s="221"/>
      <c r="AI2839" s="221"/>
      <c r="AN2839" s="221"/>
      <c r="AP2839" s="218"/>
    </row>
    <row r="2840" spans="1:42">
      <c r="A2840" s="221"/>
      <c r="B2840" s="221"/>
      <c r="C2840" s="221"/>
      <c r="D2840" s="221"/>
      <c r="E2840" s="221"/>
      <c r="F2840" s="221"/>
      <c r="G2840" s="221"/>
      <c r="H2840" s="221"/>
      <c r="I2840" s="221"/>
      <c r="J2840" s="221"/>
      <c r="K2840" s="221"/>
      <c r="L2840" s="221"/>
      <c r="M2840" s="221"/>
      <c r="N2840" s="243"/>
      <c r="O2840" s="221"/>
      <c r="P2840" s="221"/>
      <c r="Q2840" s="221"/>
      <c r="R2840" s="221"/>
      <c r="S2840" s="221"/>
      <c r="T2840" s="221"/>
      <c r="U2840" s="221"/>
      <c r="V2840" s="221"/>
      <c r="W2840" s="221"/>
      <c r="X2840" s="221"/>
      <c r="Y2840" s="221"/>
      <c r="Z2840" s="221"/>
      <c r="AA2840" s="221"/>
      <c r="AB2840" s="237"/>
      <c r="AC2840" s="221"/>
      <c r="AD2840" s="221"/>
      <c r="AE2840" s="221"/>
      <c r="AF2840" s="221"/>
      <c r="AG2840" s="221"/>
      <c r="AH2840" s="221"/>
      <c r="AI2840" s="221"/>
      <c r="AN2840" s="221"/>
      <c r="AP2840" s="218"/>
    </row>
    <row r="2841" spans="1:42">
      <c r="A2841" s="221"/>
      <c r="B2841" s="221"/>
      <c r="C2841" s="221"/>
      <c r="D2841" s="221"/>
      <c r="E2841" s="221"/>
      <c r="F2841" s="221"/>
      <c r="G2841" s="221"/>
      <c r="H2841" s="221"/>
      <c r="I2841" s="221"/>
      <c r="J2841" s="221"/>
      <c r="K2841" s="221"/>
      <c r="L2841" s="221"/>
      <c r="M2841" s="221"/>
      <c r="N2841" s="243"/>
      <c r="O2841" s="221"/>
      <c r="P2841" s="221"/>
      <c r="Q2841" s="221"/>
      <c r="R2841" s="221"/>
      <c r="S2841" s="221"/>
      <c r="T2841" s="221"/>
      <c r="U2841" s="221"/>
      <c r="V2841" s="221"/>
      <c r="W2841" s="221"/>
      <c r="X2841" s="221"/>
      <c r="Y2841" s="221"/>
      <c r="Z2841" s="221"/>
      <c r="AA2841" s="221"/>
      <c r="AB2841" s="237"/>
      <c r="AC2841" s="221"/>
      <c r="AD2841" s="221"/>
      <c r="AE2841" s="221"/>
      <c r="AF2841" s="221"/>
      <c r="AG2841" s="221"/>
      <c r="AH2841" s="221"/>
      <c r="AI2841" s="221"/>
      <c r="AN2841" s="221"/>
      <c r="AP2841" s="218"/>
    </row>
    <row r="2842" spans="1:42">
      <c r="A2842" s="221"/>
      <c r="B2842" s="221"/>
      <c r="C2842" s="221"/>
      <c r="D2842" s="221"/>
      <c r="E2842" s="221"/>
      <c r="F2842" s="221"/>
      <c r="G2842" s="221"/>
      <c r="H2842" s="221"/>
      <c r="I2842" s="221"/>
      <c r="J2842" s="221"/>
      <c r="K2842" s="221"/>
      <c r="L2842" s="221"/>
      <c r="M2842" s="221"/>
      <c r="N2842" s="243"/>
      <c r="O2842" s="221"/>
      <c r="P2842" s="221"/>
      <c r="Q2842" s="221"/>
      <c r="R2842" s="221"/>
      <c r="S2842" s="221"/>
      <c r="T2842" s="221"/>
      <c r="U2842" s="221"/>
      <c r="V2842" s="221"/>
      <c r="W2842" s="221"/>
      <c r="X2842" s="221"/>
      <c r="Y2842" s="221"/>
      <c r="Z2842" s="221"/>
      <c r="AA2842" s="221"/>
      <c r="AB2842" s="237"/>
      <c r="AC2842" s="221"/>
      <c r="AD2842" s="221"/>
      <c r="AE2842" s="221"/>
      <c r="AF2842" s="221"/>
      <c r="AG2842" s="221"/>
      <c r="AH2842" s="221"/>
      <c r="AI2842" s="221"/>
      <c r="AN2842" s="221"/>
      <c r="AP2842" s="218"/>
    </row>
    <row r="2843" spans="1:42">
      <c r="A2843" s="221"/>
      <c r="B2843" s="221"/>
      <c r="C2843" s="221"/>
      <c r="D2843" s="221"/>
      <c r="E2843" s="221"/>
      <c r="F2843" s="221"/>
      <c r="G2843" s="221"/>
      <c r="H2843" s="221"/>
      <c r="I2843" s="221"/>
      <c r="J2843" s="221"/>
      <c r="K2843" s="221"/>
      <c r="L2843" s="221"/>
      <c r="M2843" s="221"/>
      <c r="N2843" s="243"/>
      <c r="O2843" s="221"/>
      <c r="P2843" s="221"/>
      <c r="Q2843" s="221"/>
      <c r="R2843" s="221"/>
      <c r="S2843" s="221"/>
      <c r="T2843" s="221"/>
      <c r="U2843" s="221"/>
      <c r="V2843" s="221"/>
      <c r="W2843" s="221"/>
      <c r="X2843" s="221"/>
      <c r="Y2843" s="221"/>
      <c r="Z2843" s="221"/>
      <c r="AA2843" s="221"/>
      <c r="AB2843" s="237"/>
      <c r="AC2843" s="221"/>
      <c r="AD2843" s="221"/>
      <c r="AE2843" s="221"/>
      <c r="AF2843" s="221"/>
      <c r="AG2843" s="221"/>
      <c r="AH2843" s="221"/>
      <c r="AI2843" s="221"/>
      <c r="AN2843" s="221"/>
      <c r="AP2843" s="218"/>
    </row>
    <row r="2844" spans="1:42">
      <c r="A2844" s="221"/>
      <c r="B2844" s="221"/>
      <c r="C2844" s="221"/>
      <c r="D2844" s="221"/>
      <c r="E2844" s="221"/>
      <c r="F2844" s="221"/>
      <c r="G2844" s="221"/>
      <c r="H2844" s="221"/>
      <c r="I2844" s="221"/>
      <c r="J2844" s="221"/>
      <c r="K2844" s="221"/>
      <c r="L2844" s="221"/>
      <c r="M2844" s="221"/>
      <c r="N2844" s="243"/>
      <c r="O2844" s="221"/>
      <c r="P2844" s="221"/>
      <c r="Q2844" s="221"/>
      <c r="R2844" s="221"/>
      <c r="S2844" s="221"/>
      <c r="T2844" s="221"/>
      <c r="U2844" s="221"/>
      <c r="V2844" s="221"/>
      <c r="W2844" s="221"/>
      <c r="X2844" s="221"/>
      <c r="Y2844" s="221"/>
      <c r="Z2844" s="221"/>
      <c r="AA2844" s="221"/>
      <c r="AB2844" s="237"/>
      <c r="AC2844" s="221"/>
      <c r="AD2844" s="221"/>
      <c r="AE2844" s="221"/>
      <c r="AF2844" s="221"/>
      <c r="AG2844" s="221"/>
      <c r="AH2844" s="221"/>
      <c r="AI2844" s="221"/>
      <c r="AN2844" s="221"/>
      <c r="AP2844" s="218"/>
    </row>
    <row r="2845" spans="1:42">
      <c r="A2845" s="221"/>
      <c r="B2845" s="221"/>
      <c r="C2845" s="221"/>
      <c r="D2845" s="221"/>
      <c r="E2845" s="221"/>
      <c r="F2845" s="221"/>
      <c r="G2845" s="221"/>
      <c r="H2845" s="221"/>
      <c r="I2845" s="221"/>
      <c r="J2845" s="221"/>
      <c r="K2845" s="221"/>
      <c r="L2845" s="221"/>
      <c r="M2845" s="221"/>
      <c r="N2845" s="243"/>
      <c r="O2845" s="221"/>
      <c r="P2845" s="221"/>
      <c r="Q2845" s="221"/>
      <c r="R2845" s="221"/>
      <c r="S2845" s="221"/>
      <c r="T2845" s="221"/>
      <c r="U2845" s="221"/>
      <c r="V2845" s="221"/>
      <c r="W2845" s="221"/>
      <c r="X2845" s="221"/>
      <c r="Y2845" s="221"/>
      <c r="Z2845" s="221"/>
      <c r="AA2845" s="221"/>
      <c r="AB2845" s="237"/>
      <c r="AC2845" s="221"/>
      <c r="AD2845" s="221"/>
      <c r="AE2845" s="221"/>
      <c r="AF2845" s="221"/>
      <c r="AG2845" s="221"/>
      <c r="AH2845" s="221"/>
      <c r="AI2845" s="221"/>
      <c r="AN2845" s="221"/>
      <c r="AP2845" s="218"/>
    </row>
    <row r="2846" spans="1:42">
      <c r="A2846" s="221"/>
      <c r="B2846" s="221"/>
      <c r="C2846" s="221"/>
      <c r="D2846" s="221"/>
      <c r="E2846" s="221"/>
      <c r="F2846" s="221"/>
      <c r="G2846" s="221"/>
      <c r="H2846" s="221"/>
      <c r="I2846" s="221"/>
      <c r="J2846" s="221"/>
      <c r="K2846" s="221"/>
      <c r="L2846" s="221"/>
      <c r="M2846" s="221"/>
      <c r="N2846" s="243"/>
      <c r="O2846" s="221"/>
      <c r="P2846" s="221"/>
      <c r="Q2846" s="221"/>
      <c r="R2846" s="221"/>
      <c r="S2846" s="221"/>
      <c r="T2846" s="221"/>
      <c r="U2846" s="221"/>
      <c r="V2846" s="221"/>
      <c r="W2846" s="221"/>
      <c r="X2846" s="221"/>
      <c r="Y2846" s="221"/>
      <c r="Z2846" s="221"/>
      <c r="AA2846" s="221"/>
      <c r="AB2846" s="237"/>
      <c r="AC2846" s="221"/>
      <c r="AD2846" s="221"/>
      <c r="AE2846" s="221"/>
      <c r="AF2846" s="221"/>
      <c r="AG2846" s="221"/>
      <c r="AH2846" s="221"/>
      <c r="AI2846" s="221"/>
      <c r="AN2846" s="221"/>
      <c r="AP2846" s="218"/>
    </row>
    <row r="2847" spans="1:42">
      <c r="A2847" s="221"/>
      <c r="B2847" s="221"/>
      <c r="C2847" s="221"/>
      <c r="D2847" s="221"/>
      <c r="E2847" s="221"/>
      <c r="F2847" s="221"/>
      <c r="G2847" s="221"/>
      <c r="H2847" s="221"/>
      <c r="I2847" s="221"/>
      <c r="J2847" s="221"/>
      <c r="K2847" s="221"/>
      <c r="L2847" s="221"/>
      <c r="M2847" s="221"/>
      <c r="N2847" s="243"/>
      <c r="O2847" s="221"/>
      <c r="P2847" s="221"/>
      <c r="Q2847" s="221"/>
      <c r="R2847" s="221"/>
      <c r="S2847" s="221"/>
      <c r="T2847" s="221"/>
      <c r="U2847" s="221"/>
      <c r="V2847" s="221"/>
      <c r="W2847" s="221"/>
      <c r="X2847" s="221"/>
      <c r="Y2847" s="221"/>
      <c r="Z2847" s="221"/>
      <c r="AA2847" s="221"/>
      <c r="AB2847" s="237"/>
      <c r="AC2847" s="221"/>
      <c r="AD2847" s="221"/>
      <c r="AE2847" s="221"/>
      <c r="AF2847" s="221"/>
      <c r="AG2847" s="221"/>
      <c r="AH2847" s="221"/>
      <c r="AI2847" s="221"/>
      <c r="AN2847" s="221"/>
      <c r="AP2847" s="218"/>
    </row>
    <row r="2848" spans="1:42">
      <c r="A2848" s="221"/>
      <c r="B2848" s="221"/>
      <c r="C2848" s="221"/>
      <c r="D2848" s="221"/>
      <c r="E2848" s="221"/>
      <c r="F2848" s="221"/>
      <c r="G2848" s="221"/>
      <c r="H2848" s="221"/>
      <c r="I2848" s="221"/>
      <c r="J2848" s="221"/>
      <c r="K2848" s="221"/>
      <c r="L2848" s="221"/>
      <c r="M2848" s="221"/>
      <c r="N2848" s="243"/>
      <c r="O2848" s="221"/>
      <c r="P2848" s="221"/>
      <c r="Q2848" s="221"/>
      <c r="R2848" s="221"/>
      <c r="S2848" s="221"/>
      <c r="T2848" s="221"/>
      <c r="U2848" s="221"/>
      <c r="V2848" s="221"/>
      <c r="W2848" s="221"/>
      <c r="X2848" s="221"/>
      <c r="Y2848" s="221"/>
      <c r="Z2848" s="221"/>
      <c r="AA2848" s="221"/>
      <c r="AB2848" s="237"/>
      <c r="AC2848" s="221"/>
      <c r="AD2848" s="221"/>
      <c r="AE2848" s="221"/>
      <c r="AF2848" s="221"/>
      <c r="AG2848" s="221"/>
      <c r="AH2848" s="221"/>
      <c r="AI2848" s="221"/>
      <c r="AN2848" s="221"/>
      <c r="AP2848" s="218"/>
    </row>
    <row r="2849" spans="1:42">
      <c r="A2849" s="221"/>
      <c r="B2849" s="221"/>
      <c r="C2849" s="221"/>
      <c r="D2849" s="221"/>
      <c r="E2849" s="221"/>
      <c r="F2849" s="221"/>
      <c r="G2849" s="221"/>
      <c r="H2849" s="221"/>
      <c r="I2849" s="221"/>
      <c r="J2849" s="221"/>
      <c r="K2849" s="221"/>
      <c r="L2849" s="221"/>
      <c r="M2849" s="221"/>
      <c r="N2849" s="243"/>
      <c r="O2849" s="221"/>
      <c r="P2849" s="221"/>
      <c r="Q2849" s="221"/>
      <c r="R2849" s="221"/>
      <c r="S2849" s="221"/>
      <c r="T2849" s="221"/>
      <c r="U2849" s="221"/>
      <c r="V2849" s="221"/>
      <c r="W2849" s="221"/>
      <c r="X2849" s="221"/>
      <c r="Y2849" s="221"/>
      <c r="Z2849" s="221"/>
      <c r="AA2849" s="221"/>
      <c r="AB2849" s="237"/>
      <c r="AC2849" s="221"/>
      <c r="AD2849" s="221"/>
      <c r="AE2849" s="221"/>
      <c r="AF2849" s="221"/>
      <c r="AG2849" s="221"/>
      <c r="AH2849" s="221"/>
      <c r="AI2849" s="221"/>
      <c r="AN2849" s="221"/>
      <c r="AP2849" s="218"/>
    </row>
    <row r="2850" spans="1:42">
      <c r="A2850" s="221"/>
      <c r="B2850" s="221"/>
      <c r="C2850" s="221"/>
      <c r="D2850" s="221"/>
      <c r="E2850" s="221"/>
      <c r="F2850" s="221"/>
      <c r="G2850" s="221"/>
      <c r="H2850" s="221"/>
      <c r="I2850" s="221"/>
      <c r="J2850" s="221"/>
      <c r="K2850" s="221"/>
      <c r="L2850" s="221"/>
      <c r="M2850" s="221"/>
      <c r="N2850" s="243"/>
      <c r="O2850" s="221"/>
      <c r="P2850" s="221"/>
      <c r="Q2850" s="221"/>
      <c r="R2850" s="221"/>
      <c r="S2850" s="221"/>
      <c r="T2850" s="221"/>
      <c r="U2850" s="221"/>
      <c r="V2850" s="221"/>
      <c r="W2850" s="221"/>
      <c r="X2850" s="221"/>
      <c r="Y2850" s="221"/>
      <c r="Z2850" s="221"/>
      <c r="AA2850" s="221"/>
      <c r="AB2850" s="237"/>
      <c r="AC2850" s="221"/>
      <c r="AD2850" s="221"/>
      <c r="AE2850" s="221"/>
      <c r="AF2850" s="221"/>
      <c r="AG2850" s="221"/>
      <c r="AH2850" s="221"/>
      <c r="AI2850" s="221"/>
      <c r="AN2850" s="221"/>
      <c r="AP2850" s="218"/>
    </row>
    <row r="2851" spans="1:42">
      <c r="A2851" s="221"/>
      <c r="B2851" s="221"/>
      <c r="C2851" s="221"/>
      <c r="D2851" s="221"/>
      <c r="E2851" s="221"/>
      <c r="F2851" s="221"/>
      <c r="G2851" s="221"/>
      <c r="H2851" s="221"/>
      <c r="I2851" s="221"/>
      <c r="J2851" s="221"/>
      <c r="K2851" s="221"/>
      <c r="L2851" s="221"/>
      <c r="M2851" s="221"/>
      <c r="N2851" s="243"/>
      <c r="O2851" s="221"/>
      <c r="P2851" s="221"/>
      <c r="Q2851" s="221"/>
      <c r="R2851" s="221"/>
      <c r="S2851" s="221"/>
      <c r="T2851" s="221"/>
      <c r="U2851" s="221"/>
      <c r="V2851" s="221"/>
      <c r="W2851" s="221"/>
      <c r="X2851" s="221"/>
      <c r="Y2851" s="221"/>
      <c r="Z2851" s="221"/>
      <c r="AA2851" s="221"/>
      <c r="AB2851" s="237"/>
      <c r="AC2851" s="221"/>
      <c r="AD2851" s="221"/>
      <c r="AE2851" s="221"/>
      <c r="AF2851" s="221"/>
      <c r="AG2851" s="221"/>
      <c r="AH2851" s="221"/>
      <c r="AI2851" s="221"/>
      <c r="AN2851" s="221"/>
      <c r="AP2851" s="218"/>
    </row>
    <row r="2852" spans="1:42">
      <c r="A2852" s="221"/>
      <c r="B2852" s="221"/>
      <c r="C2852" s="221"/>
      <c r="D2852" s="221"/>
      <c r="E2852" s="221"/>
      <c r="F2852" s="221"/>
      <c r="G2852" s="221"/>
      <c r="H2852" s="221"/>
      <c r="I2852" s="221"/>
      <c r="J2852" s="221"/>
      <c r="K2852" s="221"/>
      <c r="L2852" s="221"/>
      <c r="M2852" s="221"/>
      <c r="N2852" s="243"/>
      <c r="O2852" s="221"/>
      <c r="P2852" s="221"/>
      <c r="Q2852" s="221"/>
      <c r="R2852" s="221"/>
      <c r="S2852" s="221"/>
      <c r="T2852" s="221"/>
      <c r="U2852" s="221"/>
      <c r="V2852" s="221"/>
      <c r="W2852" s="221"/>
      <c r="X2852" s="221"/>
      <c r="Y2852" s="221"/>
      <c r="Z2852" s="221"/>
      <c r="AA2852" s="221"/>
      <c r="AB2852" s="237"/>
      <c r="AC2852" s="221"/>
      <c r="AD2852" s="221"/>
      <c r="AE2852" s="221"/>
      <c r="AF2852" s="221"/>
      <c r="AG2852" s="221"/>
      <c r="AH2852" s="221"/>
      <c r="AI2852" s="221"/>
      <c r="AN2852" s="221"/>
      <c r="AP2852" s="218"/>
    </row>
    <row r="2853" spans="1:42">
      <c r="A2853" s="221"/>
      <c r="B2853" s="221"/>
      <c r="C2853" s="221"/>
      <c r="D2853" s="221"/>
      <c r="E2853" s="221"/>
      <c r="F2853" s="221"/>
      <c r="G2853" s="221"/>
      <c r="H2853" s="221"/>
      <c r="I2853" s="221"/>
      <c r="J2853" s="221"/>
      <c r="K2853" s="221"/>
      <c r="L2853" s="221"/>
      <c r="M2853" s="221"/>
      <c r="N2853" s="243"/>
      <c r="O2853" s="221"/>
      <c r="P2853" s="221"/>
      <c r="Q2853" s="221"/>
      <c r="R2853" s="221"/>
      <c r="S2853" s="221"/>
      <c r="T2853" s="221"/>
      <c r="U2853" s="221"/>
      <c r="V2853" s="221"/>
      <c r="W2853" s="221"/>
      <c r="X2853" s="221"/>
      <c r="Y2853" s="221"/>
      <c r="Z2853" s="221"/>
      <c r="AA2853" s="221"/>
      <c r="AB2853" s="237"/>
      <c r="AC2853" s="221"/>
      <c r="AD2853" s="221"/>
      <c r="AE2853" s="221"/>
      <c r="AF2853" s="221"/>
      <c r="AG2853" s="221"/>
      <c r="AH2853" s="221"/>
      <c r="AI2853" s="221"/>
      <c r="AN2853" s="221"/>
      <c r="AP2853" s="218"/>
    </row>
    <row r="2854" spans="1:42">
      <c r="A2854" s="221"/>
      <c r="B2854" s="221"/>
      <c r="C2854" s="221"/>
      <c r="D2854" s="221"/>
      <c r="E2854" s="221"/>
      <c r="F2854" s="221"/>
      <c r="G2854" s="221"/>
      <c r="H2854" s="221"/>
      <c r="I2854" s="221"/>
      <c r="J2854" s="221"/>
      <c r="K2854" s="221"/>
      <c r="L2854" s="221"/>
      <c r="M2854" s="221"/>
      <c r="N2854" s="243"/>
      <c r="O2854" s="221"/>
      <c r="P2854" s="221"/>
      <c r="Q2854" s="221"/>
      <c r="R2854" s="221"/>
      <c r="S2854" s="221"/>
      <c r="T2854" s="221"/>
      <c r="U2854" s="221"/>
      <c r="V2854" s="221"/>
      <c r="W2854" s="221"/>
      <c r="X2854" s="221"/>
      <c r="Y2854" s="221"/>
      <c r="Z2854" s="221"/>
      <c r="AA2854" s="221"/>
      <c r="AB2854" s="237"/>
      <c r="AC2854" s="221"/>
      <c r="AN2854" s="221"/>
      <c r="AP2854" s="218"/>
    </row>
    <row r="2855" spans="1:42">
      <c r="A2855" s="221"/>
      <c r="B2855" s="221"/>
      <c r="C2855" s="221"/>
      <c r="D2855" s="221"/>
      <c r="E2855" s="221"/>
      <c r="F2855" s="221"/>
      <c r="G2855" s="221"/>
      <c r="H2855" s="221"/>
      <c r="I2855" s="221"/>
      <c r="J2855" s="221"/>
      <c r="K2855" s="221"/>
      <c r="L2855" s="221"/>
      <c r="M2855" s="221"/>
      <c r="N2855" s="243"/>
      <c r="O2855" s="221"/>
      <c r="P2855" s="221"/>
      <c r="Q2855" s="221"/>
      <c r="R2855" s="221"/>
      <c r="S2855" s="221"/>
      <c r="T2855" s="221"/>
      <c r="U2855" s="221"/>
      <c r="V2855" s="221"/>
      <c r="W2855" s="221"/>
      <c r="X2855" s="221"/>
      <c r="Y2855" s="221"/>
      <c r="Z2855" s="221"/>
      <c r="AA2855" s="221"/>
      <c r="AB2855" s="237"/>
      <c r="AC2855" s="221"/>
      <c r="AN2855" s="221"/>
      <c r="AP2855" s="218"/>
    </row>
    <row r="2856" spans="1:42">
      <c r="A2856" s="221"/>
      <c r="B2856" s="221"/>
      <c r="C2856" s="221"/>
      <c r="D2856" s="221"/>
      <c r="E2856" s="221"/>
      <c r="F2856" s="221"/>
      <c r="G2856" s="221"/>
      <c r="H2856" s="221"/>
      <c r="I2856" s="221"/>
      <c r="J2856" s="221"/>
      <c r="K2856" s="221"/>
      <c r="L2856" s="221"/>
      <c r="M2856" s="221"/>
      <c r="N2856" s="243"/>
      <c r="O2856" s="221"/>
      <c r="P2856" s="221"/>
      <c r="Q2856" s="221"/>
      <c r="R2856" s="221"/>
      <c r="S2856" s="221"/>
      <c r="T2856" s="221"/>
      <c r="U2856" s="221"/>
      <c r="V2856" s="221"/>
      <c r="W2856" s="221"/>
      <c r="X2856" s="221"/>
      <c r="Y2856" s="221"/>
      <c r="Z2856" s="221"/>
      <c r="AA2856" s="221"/>
      <c r="AB2856" s="237"/>
      <c r="AC2856" s="221"/>
      <c r="AN2856" s="221"/>
      <c r="AP2856" s="218"/>
    </row>
    <row r="2857" spans="1:42">
      <c r="A2857" s="221"/>
      <c r="B2857" s="221"/>
      <c r="C2857" s="221"/>
      <c r="D2857" s="221"/>
      <c r="E2857" s="221"/>
      <c r="F2857" s="221"/>
      <c r="G2857" s="221"/>
      <c r="H2857" s="221"/>
      <c r="I2857" s="221"/>
      <c r="J2857" s="221"/>
      <c r="K2857" s="221"/>
      <c r="L2857" s="221"/>
      <c r="M2857" s="221"/>
      <c r="N2857" s="243"/>
      <c r="O2857" s="221"/>
      <c r="P2857" s="221"/>
      <c r="Q2857" s="221"/>
      <c r="R2857" s="221"/>
      <c r="S2857" s="221"/>
      <c r="T2857" s="221"/>
      <c r="U2857" s="221"/>
      <c r="V2857" s="221"/>
      <c r="W2857" s="221"/>
      <c r="X2857" s="221"/>
      <c r="Y2857" s="221"/>
      <c r="Z2857" s="221"/>
      <c r="AA2857" s="221"/>
      <c r="AB2857" s="237"/>
      <c r="AC2857" s="221"/>
      <c r="AN2857" s="221"/>
      <c r="AP2857" s="218"/>
    </row>
    <row r="2858" spans="1:42">
      <c r="A2858" s="221"/>
      <c r="B2858" s="221"/>
      <c r="C2858" s="221"/>
      <c r="D2858" s="221"/>
      <c r="E2858" s="221"/>
      <c r="F2858" s="221"/>
      <c r="G2858" s="221"/>
      <c r="H2858" s="221"/>
      <c r="I2858" s="221"/>
      <c r="J2858" s="221"/>
      <c r="K2858" s="221"/>
      <c r="L2858" s="221"/>
      <c r="M2858" s="221"/>
      <c r="N2858" s="243"/>
      <c r="O2858" s="221"/>
      <c r="P2858" s="221"/>
      <c r="Q2858" s="221"/>
      <c r="R2858" s="221"/>
      <c r="S2858" s="221"/>
      <c r="T2858" s="221"/>
      <c r="U2858" s="221"/>
      <c r="V2858" s="221"/>
      <c r="W2858" s="221"/>
      <c r="X2858" s="221"/>
      <c r="Y2858" s="221"/>
      <c r="Z2858" s="221"/>
      <c r="AA2858" s="221"/>
      <c r="AB2858" s="237"/>
      <c r="AC2858" s="221"/>
      <c r="AN2858" s="221"/>
      <c r="AP2858" s="218"/>
    </row>
    <row r="2859" spans="1:42">
      <c r="A2859" s="221"/>
      <c r="B2859" s="221"/>
      <c r="C2859" s="221"/>
      <c r="D2859" s="221"/>
      <c r="E2859" s="221"/>
      <c r="F2859" s="221"/>
      <c r="G2859" s="221"/>
      <c r="H2859" s="221"/>
      <c r="I2859" s="221"/>
      <c r="J2859" s="221"/>
      <c r="K2859" s="221"/>
      <c r="L2859" s="221"/>
      <c r="M2859" s="221"/>
      <c r="N2859" s="243"/>
      <c r="O2859" s="221"/>
      <c r="P2859" s="221"/>
      <c r="Q2859" s="221"/>
      <c r="R2859" s="221"/>
      <c r="S2859" s="221"/>
      <c r="T2859" s="221"/>
      <c r="U2859" s="221"/>
      <c r="V2859" s="221"/>
      <c r="W2859" s="221"/>
      <c r="X2859" s="221"/>
      <c r="Y2859" s="221"/>
      <c r="Z2859" s="221"/>
      <c r="AA2859" s="221"/>
      <c r="AB2859" s="237"/>
      <c r="AC2859" s="221"/>
      <c r="AN2859" s="221"/>
      <c r="AP2859" s="218"/>
    </row>
    <row r="2860" spans="1:42">
      <c r="A2860" s="221"/>
      <c r="B2860" s="221"/>
      <c r="C2860" s="221"/>
      <c r="D2860" s="221"/>
      <c r="E2860" s="221"/>
      <c r="F2860" s="221"/>
      <c r="G2860" s="221"/>
      <c r="H2860" s="221"/>
      <c r="I2860" s="221"/>
      <c r="J2860" s="221"/>
      <c r="K2860" s="221"/>
      <c r="L2860" s="221"/>
      <c r="M2860" s="221"/>
      <c r="N2860" s="243"/>
      <c r="O2860" s="221"/>
      <c r="P2860" s="221"/>
      <c r="Q2860" s="221"/>
      <c r="R2860" s="221"/>
      <c r="S2860" s="221"/>
      <c r="T2860" s="221"/>
      <c r="U2860" s="221"/>
      <c r="V2860" s="221"/>
      <c r="W2860" s="221"/>
      <c r="X2860" s="221"/>
      <c r="Y2860" s="221"/>
      <c r="Z2860" s="221"/>
      <c r="AA2860" s="221"/>
      <c r="AB2860" s="237"/>
      <c r="AC2860" s="221"/>
      <c r="AN2860" s="221"/>
      <c r="AP2860" s="218"/>
    </row>
    <row r="2861" spans="1:42">
      <c r="A2861" s="221"/>
      <c r="B2861" s="221"/>
      <c r="C2861" s="221"/>
      <c r="D2861" s="221"/>
      <c r="E2861" s="221"/>
      <c r="F2861" s="221"/>
      <c r="O2861" s="221"/>
      <c r="P2861" s="221"/>
      <c r="Q2861" s="221"/>
      <c r="R2861" s="221"/>
      <c r="S2861" s="221"/>
      <c r="T2861" s="221"/>
    </row>
    <row r="2862" spans="1:42">
      <c r="A2862" s="221"/>
      <c r="B2862" s="221"/>
      <c r="C2862" s="221"/>
      <c r="D2862" s="221"/>
      <c r="E2862" s="221"/>
      <c r="F2862" s="221"/>
      <c r="O2862" s="221"/>
      <c r="P2862" s="221"/>
      <c r="Q2862" s="221"/>
      <c r="R2862" s="221"/>
      <c r="S2862" s="221"/>
      <c r="T2862" s="221"/>
    </row>
    <row r="2863" spans="1:42">
      <c r="A2863" s="221"/>
      <c r="B2863" s="221"/>
      <c r="C2863" s="221"/>
      <c r="D2863" s="221"/>
      <c r="E2863" s="221"/>
      <c r="F2863" s="221"/>
      <c r="O2863" s="221"/>
      <c r="P2863" s="221"/>
      <c r="Q2863" s="221"/>
      <c r="R2863" s="221"/>
      <c r="S2863" s="221"/>
      <c r="T2863" s="221"/>
    </row>
  </sheetData>
  <mergeCells count="14">
    <mergeCell ref="U39:X39"/>
    <mergeCell ref="Y39:AA39"/>
    <mergeCell ref="AM36:AN36"/>
    <mergeCell ref="AI39:AL39"/>
    <mergeCell ref="K36:L36"/>
    <mergeCell ref="K38:M38"/>
    <mergeCell ref="G38:J38"/>
    <mergeCell ref="Y36:Z36"/>
    <mergeCell ref="A5:M5"/>
    <mergeCell ref="O5:AA5"/>
    <mergeCell ref="AC5:AO5"/>
    <mergeCell ref="O6:AA6"/>
    <mergeCell ref="AC6:AO6"/>
    <mergeCell ref="A6:M6"/>
  </mergeCells>
  <dataValidations disablePrompts="1" count="1">
    <dataValidation type="list" allowBlank="1" showInputMessage="1" showErrorMessage="1" prompt="TRUE TO use full year data for Kinmundy and Pickneyville,_x000a_FALSE to use May-December data" sqref="HU64662 RQ64662 ABM64662 ALI64662 AVE64662 BFA64662 BOW64662 BYS64662 CIO64662 CSK64662 DCG64662 DMC64662 DVY64662 EFU64662 EPQ64662 EZM64662 FJI64662 FTE64662 GDA64662 GMW64662 GWS64662 HGO64662 HQK64662 IAG64662 IKC64662 ITY64662 JDU64662 JNQ64662 JXM64662 KHI64662 KRE64662 LBA64662 LKW64662 LUS64662 MEO64662 MOK64662 MYG64662 NIC64662 NRY64662 OBU64662 OLQ64662 OVM64662 PFI64662 PPE64662 PZA64662 QIW64662 QSS64662 RCO64662 RMK64662 RWG64662 SGC64662 SPY64662 SZU64662 TJQ64662 TTM64662 UDI64662 UNE64662 UXA64662 VGW64662 VQS64662 WAO64662 WKK64662 WUG64662 HU130198 RQ130198 ABM130198 ALI130198 AVE130198 BFA130198 BOW130198 BYS130198 CIO130198 CSK130198 DCG130198 DMC130198 DVY130198 EFU130198 EPQ130198 EZM130198 FJI130198 FTE130198 GDA130198 GMW130198 GWS130198 HGO130198 HQK130198 IAG130198 IKC130198 ITY130198 JDU130198 JNQ130198 JXM130198 KHI130198 KRE130198 LBA130198 LKW130198 LUS130198 MEO130198 MOK130198 MYG130198 NIC130198 NRY130198 OBU130198 OLQ130198 OVM130198 PFI130198 PPE130198 PZA130198 QIW130198 QSS130198 RCO130198 RMK130198 RWG130198 SGC130198 SPY130198 SZU130198 TJQ130198 TTM130198 UDI130198 UNE130198 UXA130198 VGW130198 VQS130198 WAO130198 WKK130198 WUG130198 HU195734 RQ195734 ABM195734 ALI195734 AVE195734 BFA195734 BOW195734 BYS195734 CIO195734 CSK195734 DCG195734 DMC195734 DVY195734 EFU195734 EPQ195734 EZM195734 FJI195734 FTE195734 GDA195734 GMW195734 GWS195734 HGO195734 HQK195734 IAG195734 IKC195734 ITY195734 JDU195734 JNQ195734 JXM195734 KHI195734 KRE195734 LBA195734 LKW195734 LUS195734 MEO195734 MOK195734 MYG195734 NIC195734 NRY195734 OBU195734 OLQ195734 OVM195734 PFI195734 PPE195734 PZA195734 QIW195734 QSS195734 RCO195734 RMK195734 RWG195734 SGC195734 SPY195734 SZU195734 TJQ195734 TTM195734 UDI195734 UNE195734 UXA195734 VGW195734 VQS195734 WAO195734 WKK195734 WUG195734 HU261270 RQ261270 ABM261270 ALI261270 AVE261270 BFA261270 BOW261270 BYS261270 CIO261270 CSK261270 DCG261270 DMC261270 DVY261270 EFU261270 EPQ261270 EZM261270 FJI261270 FTE261270 GDA261270 GMW261270 GWS261270 HGO261270 HQK261270 IAG261270 IKC261270 ITY261270 JDU261270 JNQ261270 JXM261270 KHI261270 KRE261270 LBA261270 LKW261270 LUS261270 MEO261270 MOK261270 MYG261270 NIC261270 NRY261270 OBU261270 OLQ261270 OVM261270 PFI261270 PPE261270 PZA261270 QIW261270 QSS261270 RCO261270 RMK261270 RWG261270 SGC261270 SPY261270 SZU261270 TJQ261270 TTM261270 UDI261270 UNE261270 UXA261270 VGW261270 VQS261270 WAO261270 WKK261270 WUG261270 HU326806 RQ326806 ABM326806 ALI326806 AVE326806 BFA326806 BOW326806 BYS326806 CIO326806 CSK326806 DCG326806 DMC326806 DVY326806 EFU326806 EPQ326806 EZM326806 FJI326806 FTE326806 GDA326806 GMW326806 GWS326806 HGO326806 HQK326806 IAG326806 IKC326806 ITY326806 JDU326806 JNQ326806 JXM326806 KHI326806 KRE326806 LBA326806 LKW326806 LUS326806 MEO326806 MOK326806 MYG326806 NIC326806 NRY326806 OBU326806 OLQ326806 OVM326806 PFI326806 PPE326806 PZA326806 QIW326806 QSS326806 RCO326806 RMK326806 RWG326806 SGC326806 SPY326806 SZU326806 TJQ326806 TTM326806 UDI326806 UNE326806 UXA326806 VGW326806 VQS326806 WAO326806 WKK326806 WUG326806 HU392342 RQ392342 ABM392342 ALI392342 AVE392342 BFA392342 BOW392342 BYS392342 CIO392342 CSK392342 DCG392342 DMC392342 DVY392342 EFU392342 EPQ392342 EZM392342 FJI392342 FTE392342 GDA392342 GMW392342 GWS392342 HGO392342 HQK392342 IAG392342 IKC392342 ITY392342 JDU392342 JNQ392342 JXM392342 KHI392342 KRE392342 LBA392342 LKW392342 LUS392342 MEO392342 MOK392342 MYG392342 NIC392342 NRY392342 OBU392342 OLQ392342 OVM392342 PFI392342 PPE392342 PZA392342 QIW392342 QSS392342 RCO392342 RMK392342 RWG392342 SGC392342 SPY392342 SZU392342 TJQ392342 TTM392342 UDI392342 UNE392342 UXA392342 VGW392342 VQS392342 WAO392342 WKK392342 WUG392342 HU457878 RQ457878 ABM457878 ALI457878 AVE457878 BFA457878 BOW457878 BYS457878 CIO457878 CSK457878 DCG457878 DMC457878 DVY457878 EFU457878 EPQ457878 EZM457878 FJI457878 FTE457878 GDA457878 GMW457878 GWS457878 HGO457878 HQK457878 IAG457878 IKC457878 ITY457878 JDU457878 JNQ457878 JXM457878 KHI457878 KRE457878 LBA457878 LKW457878 LUS457878 MEO457878 MOK457878 MYG457878 NIC457878 NRY457878 OBU457878 OLQ457878 OVM457878 PFI457878 PPE457878 PZA457878 QIW457878 QSS457878 RCO457878 RMK457878 RWG457878 SGC457878 SPY457878 SZU457878 TJQ457878 TTM457878 UDI457878 UNE457878 UXA457878 VGW457878 VQS457878 WAO457878 WKK457878 WUG457878 HU523414 RQ523414 ABM523414 ALI523414 AVE523414 BFA523414 BOW523414 BYS523414 CIO523414 CSK523414 DCG523414 DMC523414 DVY523414 EFU523414 EPQ523414 EZM523414 FJI523414 FTE523414 GDA523414 GMW523414 GWS523414 HGO523414 HQK523414 IAG523414 IKC523414 ITY523414 JDU523414 JNQ523414 JXM523414 KHI523414 KRE523414 LBA523414 LKW523414 LUS523414 MEO523414 MOK523414 MYG523414 NIC523414 NRY523414 OBU523414 OLQ523414 OVM523414 PFI523414 PPE523414 PZA523414 QIW523414 QSS523414 RCO523414 RMK523414 RWG523414 SGC523414 SPY523414 SZU523414 TJQ523414 TTM523414 UDI523414 UNE523414 UXA523414 VGW523414 VQS523414 WAO523414 WKK523414 WUG523414 HU588950 RQ588950 ABM588950 ALI588950 AVE588950 BFA588950 BOW588950 BYS588950 CIO588950 CSK588950 DCG588950 DMC588950 DVY588950 EFU588950 EPQ588950 EZM588950 FJI588950 FTE588950 GDA588950 GMW588950 GWS588950 HGO588950 HQK588950 IAG588950 IKC588950 ITY588950 JDU588950 JNQ588950 JXM588950 KHI588950 KRE588950 LBA588950 LKW588950 LUS588950 MEO588950 MOK588950 MYG588950 NIC588950 NRY588950 OBU588950 OLQ588950 OVM588950 PFI588950 PPE588950 PZA588950 QIW588950 QSS588950 RCO588950 RMK588950 RWG588950 SGC588950 SPY588950 SZU588950 TJQ588950 TTM588950 UDI588950 UNE588950 UXA588950 VGW588950 VQS588950 WAO588950 WKK588950 WUG588950 HU654486 RQ654486 ABM654486 ALI654486 AVE654486 BFA654486 BOW654486 BYS654486 CIO654486 CSK654486 DCG654486 DMC654486 DVY654486 EFU654486 EPQ654486 EZM654486 FJI654486 FTE654486 GDA654486 GMW654486 GWS654486 HGO654486 HQK654486 IAG654486 IKC654486 ITY654486 JDU654486 JNQ654486 JXM654486 KHI654486 KRE654486 LBA654486 LKW654486 LUS654486 MEO654486 MOK654486 MYG654486 NIC654486 NRY654486 OBU654486 OLQ654486 OVM654486 PFI654486 PPE654486 PZA654486 QIW654486 QSS654486 RCO654486 RMK654486 RWG654486 SGC654486 SPY654486 SZU654486 TJQ654486 TTM654486 UDI654486 UNE654486 UXA654486 VGW654486 VQS654486 WAO654486 WKK654486 WUG654486 HU720022 RQ720022 ABM720022 ALI720022 AVE720022 BFA720022 BOW720022 BYS720022 CIO720022 CSK720022 DCG720022 DMC720022 DVY720022 EFU720022 EPQ720022 EZM720022 FJI720022 FTE720022 GDA720022 GMW720022 GWS720022 HGO720022 HQK720022 IAG720022 IKC720022 ITY720022 JDU720022 JNQ720022 JXM720022 KHI720022 KRE720022 LBA720022 LKW720022 LUS720022 MEO720022 MOK720022 MYG720022 NIC720022 NRY720022 OBU720022 OLQ720022 OVM720022 PFI720022 PPE720022 PZA720022 QIW720022 QSS720022 RCO720022 RMK720022 RWG720022 SGC720022 SPY720022 SZU720022 TJQ720022 TTM720022 UDI720022 UNE720022 UXA720022 VGW720022 VQS720022 WAO720022 WKK720022 WUG720022 HU785558 RQ785558 ABM785558 ALI785558 AVE785558 BFA785558 BOW785558 BYS785558 CIO785558 CSK785558 DCG785558 DMC785558 DVY785558 EFU785558 EPQ785558 EZM785558 FJI785558 FTE785558 GDA785558 GMW785558 GWS785558 HGO785558 HQK785558 IAG785558 IKC785558 ITY785558 JDU785558 JNQ785558 JXM785558 KHI785558 KRE785558 LBA785558 LKW785558 LUS785558 MEO785558 MOK785558 MYG785558 NIC785558 NRY785558 OBU785558 OLQ785558 OVM785558 PFI785558 PPE785558 PZA785558 QIW785558 QSS785558 RCO785558 RMK785558 RWG785558 SGC785558 SPY785558 SZU785558 TJQ785558 TTM785558 UDI785558 UNE785558 UXA785558 VGW785558 VQS785558 WAO785558 WKK785558 WUG785558 HU851094 RQ851094 ABM851094 ALI851094 AVE851094 BFA851094 BOW851094 BYS851094 CIO851094 CSK851094 DCG851094 DMC851094 DVY851094 EFU851094 EPQ851094 EZM851094 FJI851094 FTE851094 GDA851094 GMW851094 GWS851094 HGO851094 HQK851094 IAG851094 IKC851094 ITY851094 JDU851094 JNQ851094 JXM851094 KHI851094 KRE851094 LBA851094 LKW851094 LUS851094 MEO851094 MOK851094 MYG851094 NIC851094 NRY851094 OBU851094 OLQ851094 OVM851094 PFI851094 PPE851094 PZA851094 QIW851094 QSS851094 RCO851094 RMK851094 RWG851094 SGC851094 SPY851094 SZU851094 TJQ851094 TTM851094 UDI851094 UNE851094 UXA851094 VGW851094 VQS851094 WAO851094 WKK851094 WUG851094 HU916630 RQ916630 ABM916630 ALI916630 AVE916630 BFA916630 BOW916630 BYS916630 CIO916630 CSK916630 DCG916630 DMC916630 DVY916630 EFU916630 EPQ916630 EZM916630 FJI916630 FTE916630 GDA916630 GMW916630 GWS916630 HGO916630 HQK916630 IAG916630 IKC916630 ITY916630 JDU916630 JNQ916630 JXM916630 KHI916630 KRE916630 LBA916630 LKW916630 LUS916630 MEO916630 MOK916630 MYG916630 NIC916630 NRY916630 OBU916630 OLQ916630 OVM916630 PFI916630 PPE916630 PZA916630 QIW916630 QSS916630 RCO916630 RMK916630 RWG916630 SGC916630 SPY916630 SZU916630 TJQ916630 TTM916630 UDI916630 UNE916630 UXA916630 VGW916630 VQS916630 WAO916630 WKK916630 WUG916630 HU982166 RQ982166 ABM982166 ALI982166 AVE982166 BFA982166 BOW982166 BYS982166 CIO982166 CSK982166 DCG982166 DMC982166 DVY982166 EFU982166 EPQ982166 EZM982166 FJI982166 FTE982166 GDA982166 GMW982166 GWS982166 HGO982166 HQK982166 IAG982166 IKC982166 ITY982166 JDU982166 JNQ982166 JXM982166 KHI982166 KRE982166 LBA982166 LKW982166 LUS982166 MEO982166 MOK982166 MYG982166 NIC982166 NRY982166 OBU982166 OLQ982166 OVM982166 PFI982166 PPE982166 PZA982166 QIW982166 QSS982166 RCO982166 RMK982166 RWG982166 SGC982166 SPY982166 SZU982166 TJQ982166 TTM982166 UDI982166 UNE982166 UXA982166 VGW982166 VQS982166 WAO982166 WKK982166 WUG982166">
      <formula1>"True,False"</formula1>
    </dataValidation>
  </dataValidations>
  <pageMargins left="0.55000000000000004" right="0.42" top="0.9" bottom="0" header="1.57" footer="0.18"/>
  <pageSetup paperSize="158" scale="64" fitToHeight="0" orientation="landscape" r:id="rId1"/>
  <headerFooter alignWithMargins="0"/>
  <colBreaks count="2" manualBreakCount="2">
    <brk id="14" max="47" man="1"/>
    <brk id="28" max="47" man="1"/>
  </colBreaks>
  <ignoredErrors>
    <ignoredError sqref="M21 M26:M28 M31 J26:J30 AA21 AO21 X26:X28 AA26:AA28 AA31 AL26:AL28 AO31 AO26:AO28 A12:A34 O12:O34 AC12:AC34 J11:M20 R11:V34 X11:AA20 AL11:AL20 AL22:AL25 AL21 AL29:AL30 AF11:AJ35 AL35 D11:H34 AM40:AO49 J32:M34 J22:M25 J21:K21 K29:M30 X22:AA25 X21:Y21 X29:AA30 X32:AA34 AM11:AO20 AM22:AO25 AM21 AM29:AO30 AL32:AL34 AM32:AO34 AM35:AO35 I11:I34 I39:I48 M39:M48 W11:W34 W40:AA49 AK40:AK49 AO36"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J1048527"/>
  <sheetViews>
    <sheetView zoomScaleNormal="100" workbookViewId="0"/>
  </sheetViews>
  <sheetFormatPr defaultRowHeight="12.75"/>
  <cols>
    <col min="1" max="1" width="3.85546875" style="428" customWidth="1"/>
    <col min="2" max="2" width="22.28515625" style="429" customWidth="1"/>
    <col min="3" max="4" width="16.42578125" style="428" customWidth="1"/>
    <col min="5" max="5" width="13.42578125" style="428" customWidth="1"/>
    <col min="6" max="6" width="16.42578125" style="428" customWidth="1"/>
    <col min="7" max="7" width="3.7109375" style="428" customWidth="1"/>
    <col min="8" max="8" width="21.42578125" style="428" customWidth="1"/>
    <col min="9" max="9" width="13.42578125" style="428" customWidth="1"/>
    <col min="10" max="10" width="16.85546875" style="428" customWidth="1"/>
    <col min="11" max="16384" width="9.140625" style="428"/>
  </cols>
  <sheetData>
    <row r="1" spans="1:10" ht="15" customHeight="1">
      <c r="B1" s="107"/>
      <c r="I1" s="722" t="str">
        <f>'Rate Summary'!O1</f>
        <v>Exhibit No. PAC-17</v>
      </c>
      <c r="J1" s="722"/>
    </row>
    <row r="2" spans="1:10" ht="15.75">
      <c r="I2" s="732" t="s">
        <v>128</v>
      </c>
      <c r="J2" s="732"/>
    </row>
    <row r="3" spans="1:10" s="430" customFormat="1" ht="15.75">
      <c r="B3" s="431"/>
      <c r="I3" s="733" t="s">
        <v>42</v>
      </c>
      <c r="J3" s="733"/>
    </row>
    <row r="4" spans="1:10" s="430" customFormat="1" ht="18.75">
      <c r="B4" s="431"/>
      <c r="C4" s="624" t="s">
        <v>144</v>
      </c>
    </row>
    <row r="5" spans="1:10" s="430" customFormat="1">
      <c r="B5" s="431"/>
    </row>
    <row r="6" spans="1:10" s="430" customFormat="1">
      <c r="B6" s="431"/>
    </row>
    <row r="7" spans="1:10" s="430" customFormat="1" ht="13.5" thickBot="1">
      <c r="B7" s="431"/>
    </row>
    <row r="8" spans="1:10" ht="18" customHeight="1">
      <c r="C8" s="745" t="s">
        <v>554</v>
      </c>
      <c r="D8" s="746"/>
      <c r="E8" s="746"/>
      <c r="F8" s="747"/>
      <c r="G8" s="432"/>
      <c r="H8" s="739" t="s">
        <v>530</v>
      </c>
      <c r="I8" s="740"/>
      <c r="J8" s="741"/>
    </row>
    <row r="9" spans="1:10" ht="13.5" thickBot="1">
      <c r="A9" s="433"/>
      <c r="B9" s="434"/>
      <c r="C9" s="748"/>
      <c r="D9" s="749"/>
      <c r="E9" s="749"/>
      <c r="F9" s="750"/>
      <c r="G9" s="432"/>
      <c r="H9" s="742"/>
      <c r="I9" s="743"/>
      <c r="J9" s="744"/>
    </row>
    <row r="10" spans="1:10">
      <c r="A10" s="433"/>
      <c r="B10" s="434"/>
      <c r="C10" s="435"/>
      <c r="D10" s="436"/>
      <c r="E10" s="436"/>
      <c r="F10" s="437"/>
      <c r="H10" s="438"/>
      <c r="I10" s="430"/>
      <c r="J10" s="439"/>
    </row>
    <row r="11" spans="1:10">
      <c r="A11" s="433"/>
      <c r="B11" s="434"/>
      <c r="C11" s="435"/>
      <c r="D11" s="436"/>
      <c r="E11" s="436"/>
      <c r="F11" s="437"/>
      <c r="H11" s="735" t="s">
        <v>590</v>
      </c>
      <c r="I11" s="736"/>
      <c r="J11" s="440">
        <f>'Attachment C_12CP (p.2) '!K23</f>
        <v>13440.327499999999</v>
      </c>
    </row>
    <row r="12" spans="1:10">
      <c r="A12" s="433"/>
      <c r="B12" s="434"/>
      <c r="C12" s="435"/>
      <c r="D12" s="436"/>
      <c r="E12" s="436"/>
      <c r="F12" s="437"/>
      <c r="H12" s="737" t="s">
        <v>143</v>
      </c>
      <c r="I12" s="738"/>
      <c r="J12" s="440">
        <f>45.833*12</f>
        <v>549.99599999999998</v>
      </c>
    </row>
    <row r="13" spans="1:10">
      <c r="A13" s="433"/>
      <c r="B13" s="434"/>
      <c r="C13" s="435"/>
      <c r="D13" s="436"/>
      <c r="E13" s="436"/>
      <c r="F13" s="437"/>
      <c r="H13" s="737" t="s">
        <v>591</v>
      </c>
      <c r="I13" s="738"/>
      <c r="J13" s="441">
        <f>(J11*J12)</f>
        <v>7392126.3636899991</v>
      </c>
    </row>
    <row r="14" spans="1:10">
      <c r="C14" s="438"/>
      <c r="D14" s="430"/>
      <c r="E14" s="430"/>
      <c r="F14" s="439"/>
      <c r="H14" s="442"/>
      <c r="I14" s="443"/>
      <c r="J14" s="439"/>
    </row>
    <row r="15" spans="1:10" ht="13.5" thickBot="1">
      <c r="C15" s="438"/>
      <c r="D15" s="430"/>
      <c r="E15" s="430"/>
      <c r="F15" s="439"/>
      <c r="H15" s="444"/>
      <c r="I15" s="445"/>
      <c r="J15" s="446"/>
    </row>
    <row r="16" spans="1:10" s="431" customFormat="1" ht="64.5" thickBot="1">
      <c r="A16" s="447"/>
      <c r="B16" s="448" t="s">
        <v>1</v>
      </c>
      <c r="C16" s="627" t="s">
        <v>531</v>
      </c>
      <c r="D16" s="628" t="s">
        <v>532</v>
      </c>
      <c r="E16" s="626" t="s">
        <v>587</v>
      </c>
      <c r="F16" s="629" t="s">
        <v>586</v>
      </c>
      <c r="H16" s="625" t="s">
        <v>533</v>
      </c>
      <c r="I16" s="626" t="s">
        <v>585</v>
      </c>
      <c r="J16" s="449" t="s">
        <v>589</v>
      </c>
    </row>
    <row r="17" spans="1:10" s="455" customFormat="1" ht="19.5" customHeight="1" thickBot="1">
      <c r="A17" s="450"/>
      <c r="B17" s="451"/>
      <c r="C17" s="452" t="s">
        <v>48</v>
      </c>
      <c r="D17" s="453" t="s">
        <v>49</v>
      </c>
      <c r="E17" s="453" t="s">
        <v>50</v>
      </c>
      <c r="F17" s="454" t="s">
        <v>129</v>
      </c>
      <c r="H17" s="452" t="s">
        <v>141</v>
      </c>
      <c r="I17" s="453" t="s">
        <v>56</v>
      </c>
      <c r="J17" s="454" t="s">
        <v>142</v>
      </c>
    </row>
    <row r="18" spans="1:10" s="431" customFormat="1" ht="12" customHeight="1">
      <c r="A18" s="456"/>
      <c r="B18" s="457" t="s">
        <v>92</v>
      </c>
      <c r="C18" s="458"/>
      <c r="D18" s="458"/>
      <c r="E18" s="458"/>
      <c r="F18" s="459"/>
      <c r="H18" s="460"/>
      <c r="I18" s="458"/>
      <c r="J18" s="459"/>
    </row>
    <row r="19" spans="1:10" s="466" customFormat="1">
      <c r="A19" s="461">
        <v>1</v>
      </c>
      <c r="B19" s="462" t="s">
        <v>76</v>
      </c>
      <c r="C19" s="463">
        <v>404670.69491044508</v>
      </c>
      <c r="D19" s="464">
        <f t="shared" ref="D19:D41" si="0">C19/$C$60</f>
        <v>2.4044891771273981E-2</v>
      </c>
      <c r="E19" s="465">
        <v>61.500050000000002</v>
      </c>
      <c r="F19" s="703">
        <f t="shared" ref="F19:F41" si="1">+C19/E19/1000</f>
        <v>6.5800059497584975</v>
      </c>
      <c r="H19" s="467">
        <f t="shared" ref="H19:H41" si="2">D19*$J$13</f>
        <v>177742.87837450713</v>
      </c>
      <c r="I19" s="468">
        <v>61.5</v>
      </c>
      <c r="J19" s="705">
        <f>H19/I19/1000</f>
        <v>2.8901281036505226</v>
      </c>
    </row>
    <row r="20" spans="1:10" s="466" customFormat="1">
      <c r="A20" s="461">
        <f t="shared" ref="A20:A41" si="3">A19+1</f>
        <v>2</v>
      </c>
      <c r="B20" s="462" t="s">
        <v>40</v>
      </c>
      <c r="C20" s="469">
        <v>2277542.6973227356</v>
      </c>
      <c r="D20" s="464">
        <f t="shared" si="0"/>
        <v>0.13532797988670733</v>
      </c>
      <c r="E20" s="465">
        <v>593</v>
      </c>
      <c r="F20" s="703">
        <f t="shared" si="1"/>
        <v>3.8407128116740905</v>
      </c>
      <c r="H20" s="470">
        <f t="shared" si="2"/>
        <v>1000361.5278654392</v>
      </c>
      <c r="I20" s="468">
        <v>593.29999999999995</v>
      </c>
      <c r="J20" s="705">
        <f t="shared" ref="J20:J41" si="4">H20/I20/1000</f>
        <v>1.6860972996215056</v>
      </c>
    </row>
    <row r="21" spans="1:10" s="466" customFormat="1">
      <c r="A21" s="461">
        <f t="shared" si="3"/>
        <v>3</v>
      </c>
      <c r="B21" s="462" t="s">
        <v>84</v>
      </c>
      <c r="C21" s="469">
        <v>25335.603746213692</v>
      </c>
      <c r="D21" s="464">
        <f t="shared" si="0"/>
        <v>1.5054014478918666E-3</v>
      </c>
      <c r="E21" s="465">
        <v>14.999949999999998</v>
      </c>
      <c r="F21" s="703">
        <f t="shared" si="1"/>
        <v>1.6890458799005126</v>
      </c>
      <c r="H21" s="470">
        <f t="shared" si="2"/>
        <v>11128.117730898563</v>
      </c>
      <c r="I21" s="468">
        <v>15</v>
      </c>
      <c r="J21" s="705">
        <f t="shared" si="4"/>
        <v>0.74187451539323757</v>
      </c>
    </row>
    <row r="22" spans="1:10" s="466" customFormat="1">
      <c r="A22" s="461">
        <f t="shared" si="3"/>
        <v>4</v>
      </c>
      <c r="B22" s="462" t="s">
        <v>85</v>
      </c>
      <c r="C22" s="469">
        <v>53388.139587302547</v>
      </c>
      <c r="D22" s="464">
        <f t="shared" si="0"/>
        <v>3.1722386977649747E-3</v>
      </c>
      <c r="E22" s="465">
        <v>25.9998</v>
      </c>
      <c r="F22" s="703">
        <f t="shared" si="1"/>
        <v>2.0534057795560945</v>
      </c>
      <c r="H22" s="470">
        <f t="shared" si="2"/>
        <v>23449.589309666102</v>
      </c>
      <c r="I22" s="468">
        <v>26</v>
      </c>
      <c r="J22" s="705">
        <f t="shared" si="4"/>
        <v>0.90190728114100394</v>
      </c>
    </row>
    <row r="23" spans="1:10" s="471" customFormat="1">
      <c r="A23" s="461">
        <f t="shared" si="3"/>
        <v>5</v>
      </c>
      <c r="B23" s="462" t="s">
        <v>36</v>
      </c>
      <c r="C23" s="469">
        <v>83738.517552269739</v>
      </c>
      <c r="D23" s="464">
        <f t="shared" si="0"/>
        <v>4.9756100873003485E-3</v>
      </c>
      <c r="E23" s="465">
        <v>156</v>
      </c>
      <c r="F23" s="703">
        <f t="shared" si="1"/>
        <v>0.53678536892480599</v>
      </c>
      <c r="H23" s="470">
        <f t="shared" si="2"/>
        <v>36780.338501774801</v>
      </c>
      <c r="I23" s="468">
        <v>155.61000000000001</v>
      </c>
      <c r="J23" s="705">
        <f t="shared" si="4"/>
        <v>0.23636230641844866</v>
      </c>
    </row>
    <row r="24" spans="1:10" s="466" customFormat="1">
      <c r="A24" s="461">
        <f t="shared" si="3"/>
        <v>6</v>
      </c>
      <c r="B24" s="462" t="s">
        <v>86</v>
      </c>
      <c r="C24" s="469">
        <v>66203.156173691284</v>
      </c>
      <c r="D24" s="464">
        <f t="shared" si="0"/>
        <v>3.9336866868144148E-3</v>
      </c>
      <c r="E24" s="465">
        <v>20</v>
      </c>
      <c r="F24" s="703">
        <f t="shared" si="1"/>
        <v>3.3101578086845644</v>
      </c>
      <c r="H24" s="470">
        <f t="shared" si="2"/>
        <v>29078.3090640972</v>
      </c>
      <c r="I24" s="468">
        <v>20</v>
      </c>
      <c r="J24" s="705">
        <f t="shared" si="4"/>
        <v>1.4539154532048602</v>
      </c>
    </row>
    <row r="25" spans="1:10" s="466" customFormat="1">
      <c r="A25" s="461">
        <f t="shared" si="3"/>
        <v>7</v>
      </c>
      <c r="B25" s="462" t="s">
        <v>87</v>
      </c>
      <c r="C25" s="469">
        <v>106267.46098865257</v>
      </c>
      <c r="D25" s="464">
        <f t="shared" si="0"/>
        <v>6.3142442247904867E-3</v>
      </c>
      <c r="E25" s="465">
        <v>27</v>
      </c>
      <c r="F25" s="703">
        <f t="shared" si="1"/>
        <v>3.9358318884686136</v>
      </c>
      <c r="H25" s="470">
        <f t="shared" si="2"/>
        <v>46675.691200851077</v>
      </c>
      <c r="I25" s="468">
        <v>27</v>
      </c>
      <c r="J25" s="705">
        <f t="shared" si="4"/>
        <v>1.7287293037352252</v>
      </c>
    </row>
    <row r="26" spans="1:10" s="466" customFormat="1">
      <c r="A26" s="461">
        <f t="shared" si="3"/>
        <v>8</v>
      </c>
      <c r="B26" s="462" t="s">
        <v>68</v>
      </c>
      <c r="C26" s="469">
        <v>15551.969406054903</v>
      </c>
      <c r="D26" s="464">
        <f t="shared" si="0"/>
        <v>9.240733907887981E-4</v>
      </c>
      <c r="E26" s="465">
        <v>10.99985</v>
      </c>
      <c r="F26" s="703">
        <f t="shared" si="1"/>
        <v>1.4138346801142654</v>
      </c>
      <c r="H26" s="470">
        <f t="shared" si="2"/>
        <v>6830.8672740342854</v>
      </c>
      <c r="I26" s="468">
        <v>11</v>
      </c>
      <c r="J26" s="705">
        <f t="shared" si="4"/>
        <v>0.6209879340031168</v>
      </c>
    </row>
    <row r="27" spans="1:10" s="466" customFormat="1">
      <c r="A27" s="461">
        <f t="shared" si="3"/>
        <v>9</v>
      </c>
      <c r="B27" s="462" t="s">
        <v>35</v>
      </c>
      <c r="C27" s="469">
        <v>826469.56303349894</v>
      </c>
      <c r="D27" s="464">
        <f t="shared" si="0"/>
        <v>4.9107512467119467E-2</v>
      </c>
      <c r="E27" s="465">
        <v>280</v>
      </c>
      <c r="F27" s="703">
        <f t="shared" si="1"/>
        <v>2.9516770108339245</v>
      </c>
      <c r="H27" s="470">
        <f t="shared" si="2"/>
        <v>363008.93756342912</v>
      </c>
      <c r="I27" s="468">
        <v>279.56</v>
      </c>
      <c r="J27" s="705">
        <f t="shared" si="4"/>
        <v>1.298500992858167</v>
      </c>
    </row>
    <row r="28" spans="1:10" s="466" customFormat="1">
      <c r="A28" s="461">
        <f t="shared" si="3"/>
        <v>10</v>
      </c>
      <c r="B28" s="462" t="s">
        <v>62</v>
      </c>
      <c r="C28" s="469">
        <v>15071.922949480977</v>
      </c>
      <c r="D28" s="464">
        <f t="shared" si="0"/>
        <v>8.9554979064014378E-4</v>
      </c>
      <c r="E28" s="465">
        <v>17.999649999999999</v>
      </c>
      <c r="F28" s="703">
        <f t="shared" si="1"/>
        <v>0.83734533446378001</v>
      </c>
      <c r="H28" s="470">
        <f t="shared" si="2"/>
        <v>6620.0172173880665</v>
      </c>
      <c r="I28" s="468">
        <v>18</v>
      </c>
      <c r="J28" s="705">
        <f>H28/I28/1000</f>
        <v>0.36777873429933705</v>
      </c>
    </row>
    <row r="29" spans="1:10" s="466" customFormat="1">
      <c r="A29" s="461">
        <f t="shared" si="3"/>
        <v>11</v>
      </c>
      <c r="B29" s="462" t="s">
        <v>63</v>
      </c>
      <c r="C29" s="469">
        <v>76619.216359254715</v>
      </c>
      <c r="D29" s="464">
        <f t="shared" si="0"/>
        <v>4.5525924860109071E-3</v>
      </c>
      <c r="E29" s="465">
        <v>98.8</v>
      </c>
      <c r="F29" s="703">
        <f t="shared" si="1"/>
        <v>0.77549814128800321</v>
      </c>
      <c r="H29" s="470">
        <f t="shared" si="2"/>
        <v>33653.338938978217</v>
      </c>
      <c r="I29" s="468">
        <v>97.98</v>
      </c>
      <c r="J29" s="705">
        <f t="shared" si="4"/>
        <v>0.34347151397201692</v>
      </c>
    </row>
    <row r="30" spans="1:10" s="471" customFormat="1">
      <c r="A30" s="461">
        <f t="shared" si="3"/>
        <v>12</v>
      </c>
      <c r="B30" s="462" t="s">
        <v>75</v>
      </c>
      <c r="C30" s="469">
        <v>1059903.9342399279</v>
      </c>
      <c r="D30" s="464">
        <f t="shared" si="0"/>
        <v>6.2977813089199683E-2</v>
      </c>
      <c r="E30" s="465">
        <v>1545.13385283</v>
      </c>
      <c r="F30" s="703">
        <f t="shared" si="1"/>
        <v>0.68596253476593883</v>
      </c>
      <c r="H30" s="470">
        <f t="shared" si="2"/>
        <v>465539.95246421406</v>
      </c>
      <c r="I30" s="468">
        <v>1550.65</v>
      </c>
      <c r="J30" s="705">
        <f t="shared" si="4"/>
        <v>0.30022245668862346</v>
      </c>
    </row>
    <row r="31" spans="1:10" s="466" customFormat="1">
      <c r="A31" s="461">
        <f t="shared" si="3"/>
        <v>13</v>
      </c>
      <c r="B31" s="462" t="s">
        <v>88</v>
      </c>
      <c r="C31" s="469">
        <v>56008.959180843762</v>
      </c>
      <c r="D31" s="464">
        <f t="shared" si="0"/>
        <v>3.3279636471406113E-3</v>
      </c>
      <c r="E31" s="465">
        <v>32.774999999999999</v>
      </c>
      <c r="F31" s="703">
        <f t="shared" si="1"/>
        <v>1.7088927286298632</v>
      </c>
      <c r="H31" s="470">
        <f t="shared" si="2"/>
        <v>24600.727813430032</v>
      </c>
      <c r="I31" s="468">
        <v>31.99</v>
      </c>
      <c r="J31" s="705">
        <f t="shared" si="4"/>
        <v>0.76901306075117326</v>
      </c>
    </row>
    <row r="32" spans="1:10" s="466" customFormat="1">
      <c r="A32" s="461">
        <f t="shared" si="3"/>
        <v>14</v>
      </c>
      <c r="B32" s="462" t="s">
        <v>89</v>
      </c>
      <c r="C32" s="469">
        <v>63472.478803946397</v>
      </c>
      <c r="D32" s="464">
        <f t="shared" si="0"/>
        <v>3.771434162370278E-3</v>
      </c>
      <c r="E32" s="465">
        <v>33.000150000000005</v>
      </c>
      <c r="F32" s="703">
        <f t="shared" si="1"/>
        <v>1.9233997058785002</v>
      </c>
      <c r="H32" s="470">
        <f t="shared" si="2"/>
        <v>27878.917900578439</v>
      </c>
      <c r="I32" s="468">
        <v>38.5</v>
      </c>
      <c r="J32" s="705">
        <f t="shared" si="4"/>
        <v>0.72412773767736205</v>
      </c>
    </row>
    <row r="33" spans="1:10" s="471" customFormat="1">
      <c r="A33" s="461">
        <f t="shared" si="3"/>
        <v>15</v>
      </c>
      <c r="B33" s="462" t="s">
        <v>59</v>
      </c>
      <c r="C33" s="469">
        <v>354521.6178144507</v>
      </c>
      <c r="D33" s="464">
        <f t="shared" si="0"/>
        <v>2.1065113036692486E-2</v>
      </c>
      <c r="E33" s="465">
        <v>136</v>
      </c>
      <c r="F33" s="703">
        <f t="shared" si="1"/>
        <v>2.6067766015768434</v>
      </c>
      <c r="H33" s="470">
        <f t="shared" si="2"/>
        <v>155715.97743264443</v>
      </c>
      <c r="I33" s="468">
        <v>136</v>
      </c>
      <c r="J33" s="705">
        <f t="shared" si="4"/>
        <v>1.1449704222988561</v>
      </c>
    </row>
    <row r="34" spans="1:10" s="471" customFormat="1">
      <c r="A34" s="461">
        <f t="shared" si="3"/>
        <v>16</v>
      </c>
      <c r="B34" s="462" t="s">
        <v>90</v>
      </c>
      <c r="C34" s="469">
        <v>57510.8676299984</v>
      </c>
      <c r="D34" s="464">
        <f t="shared" si="0"/>
        <v>3.4172046684561707E-3</v>
      </c>
      <c r="E34" s="465">
        <v>32</v>
      </c>
      <c r="F34" s="703">
        <f t="shared" si="1"/>
        <v>1.79721461343745</v>
      </c>
      <c r="H34" s="470">
        <f t="shared" si="2"/>
        <v>25260.408719819403</v>
      </c>
      <c r="I34" s="468">
        <v>32</v>
      </c>
      <c r="J34" s="705">
        <f t="shared" si="4"/>
        <v>0.78938777249435632</v>
      </c>
    </row>
    <row r="35" spans="1:10" s="471" customFormat="1">
      <c r="A35" s="461">
        <f t="shared" si="3"/>
        <v>17</v>
      </c>
      <c r="B35" s="462" t="s">
        <v>91</v>
      </c>
      <c r="C35" s="469">
        <v>32835.336195668991</v>
      </c>
      <c r="D35" s="464">
        <f t="shared" si="0"/>
        <v>1.9510236719092787E-3</v>
      </c>
      <c r="E35" s="465">
        <v>7.2</v>
      </c>
      <c r="F35" s="703">
        <f t="shared" si="1"/>
        <v>4.5604633605095826</v>
      </c>
      <c r="H35" s="470">
        <f t="shared" si="2"/>
        <v>14422.213521303847</v>
      </c>
      <c r="I35" s="468">
        <v>7.2</v>
      </c>
      <c r="J35" s="705">
        <f t="shared" si="4"/>
        <v>2.0030852112922011</v>
      </c>
    </row>
    <row r="36" spans="1:10" s="471" customFormat="1">
      <c r="A36" s="461">
        <f t="shared" si="3"/>
        <v>18</v>
      </c>
      <c r="B36" s="462" t="s">
        <v>70</v>
      </c>
      <c r="C36" s="469">
        <v>27171.462309526665</v>
      </c>
      <c r="D36" s="464">
        <f t="shared" si="0"/>
        <v>1.6144852560781647E-3</v>
      </c>
      <c r="E36" s="465">
        <v>17.999599999999997</v>
      </c>
      <c r="F36" s="703">
        <f t="shared" si="1"/>
        <v>1.509559229623251</v>
      </c>
      <c r="H36" s="470">
        <f t="shared" si="2"/>
        <v>11934.4790252442</v>
      </c>
      <c r="I36" s="468">
        <v>18</v>
      </c>
      <c r="J36" s="705">
        <f t="shared" si="4"/>
        <v>0.66302661251356665</v>
      </c>
    </row>
    <row r="37" spans="1:10" s="471" customFormat="1">
      <c r="A37" s="461">
        <f t="shared" si="3"/>
        <v>19</v>
      </c>
      <c r="B37" s="462" t="s">
        <v>60</v>
      </c>
      <c r="C37" s="469">
        <v>33775.744021009712</v>
      </c>
      <c r="D37" s="464">
        <f t="shared" si="0"/>
        <v>2.0069012154664686E-3</v>
      </c>
      <c r="E37" s="465">
        <v>14.022</v>
      </c>
      <c r="F37" s="703">
        <f t="shared" si="1"/>
        <v>2.4087679375987525</v>
      </c>
      <c r="H37" s="470">
        <f t="shared" si="2"/>
        <v>14835.267384171186</v>
      </c>
      <c r="I37" s="468">
        <v>14.45</v>
      </c>
      <c r="J37" s="705">
        <f t="shared" si="4"/>
        <v>1.0266621027108087</v>
      </c>
    </row>
    <row r="38" spans="1:10" s="471" customFormat="1">
      <c r="A38" s="461">
        <f t="shared" si="3"/>
        <v>20</v>
      </c>
      <c r="B38" s="462" t="s">
        <v>66</v>
      </c>
      <c r="C38" s="469">
        <v>24121.302429782427</v>
      </c>
      <c r="D38" s="464">
        <f t="shared" si="0"/>
        <v>1.4332495868885221E-3</v>
      </c>
      <c r="E38" s="465">
        <v>10.99985</v>
      </c>
      <c r="F38" s="703">
        <f t="shared" si="1"/>
        <v>2.1928755782835605</v>
      </c>
      <c r="H38" s="470">
        <f t="shared" si="2"/>
        <v>10594.762056986445</v>
      </c>
      <c r="I38" s="468">
        <v>11</v>
      </c>
      <c r="J38" s="705">
        <f t="shared" si="4"/>
        <v>0.96316018699876771</v>
      </c>
    </row>
    <row r="39" spans="1:10" s="471" customFormat="1">
      <c r="A39" s="461">
        <f t="shared" si="3"/>
        <v>21</v>
      </c>
      <c r="B39" s="462" t="s">
        <v>71</v>
      </c>
      <c r="C39" s="469">
        <v>338458.53325840598</v>
      </c>
      <c r="D39" s="464">
        <f t="shared" si="0"/>
        <v>2.0110669993199076E-2</v>
      </c>
      <c r="E39" s="465">
        <v>240.00030000000001</v>
      </c>
      <c r="F39" s="703">
        <f t="shared" si="1"/>
        <v>1.4102421257740343</v>
      </c>
      <c r="H39" s="470">
        <f t="shared" si="2"/>
        <v>148660.61384819626</v>
      </c>
      <c r="I39" s="468">
        <v>240</v>
      </c>
      <c r="J39" s="705">
        <f t="shared" si="4"/>
        <v>0.61941922436748442</v>
      </c>
    </row>
    <row r="40" spans="1:10" s="471" customFormat="1">
      <c r="A40" s="461">
        <f t="shared" si="3"/>
        <v>22</v>
      </c>
      <c r="B40" s="462" t="s">
        <v>64</v>
      </c>
      <c r="C40" s="469">
        <v>64338.791731093283</v>
      </c>
      <c r="D40" s="464">
        <f t="shared" si="0"/>
        <v>3.8229091044288135E-3</v>
      </c>
      <c r="E40" s="465">
        <v>28.333899999999996</v>
      </c>
      <c r="F40" s="703">
        <f t="shared" si="1"/>
        <v>2.2707354699174238</v>
      </c>
      <c r="H40" s="470">
        <f t="shared" si="2"/>
        <v>28259.427176838755</v>
      </c>
      <c r="I40" s="468">
        <v>42.5</v>
      </c>
      <c r="J40" s="705">
        <f t="shared" si="4"/>
        <v>0.66492769827855902</v>
      </c>
    </row>
    <row r="41" spans="1:10" s="471" customFormat="1">
      <c r="A41" s="461">
        <f t="shared" si="3"/>
        <v>23</v>
      </c>
      <c r="B41" s="462" t="s">
        <v>67</v>
      </c>
      <c r="C41" s="469">
        <v>201720.33229766734</v>
      </c>
      <c r="D41" s="464">
        <f t="shared" si="0"/>
        <v>1.198590265904041E-2</v>
      </c>
      <c r="E41" s="465">
        <v>133.9992</v>
      </c>
      <c r="F41" s="703">
        <f t="shared" si="1"/>
        <v>1.5053846015324521</v>
      </c>
      <c r="H41" s="470">
        <f t="shared" si="2"/>
        <v>88601.307038514686</v>
      </c>
      <c r="I41" s="468">
        <v>134</v>
      </c>
      <c r="J41" s="705">
        <f t="shared" si="4"/>
        <v>0.66120378386951262</v>
      </c>
    </row>
    <row r="42" spans="1:10" s="471" customFormat="1" ht="6.75" customHeight="1">
      <c r="A42" s="461"/>
      <c r="B42" s="462"/>
      <c r="C42" s="469"/>
      <c r="D42" s="464"/>
      <c r="E42" s="465"/>
      <c r="F42" s="703"/>
      <c r="H42" s="470"/>
      <c r="I42" s="468"/>
      <c r="J42" s="706"/>
    </row>
    <row r="43" spans="1:10" s="471" customFormat="1">
      <c r="A43" s="461"/>
      <c r="B43" s="457" t="s">
        <v>94</v>
      </c>
      <c r="C43" s="466"/>
      <c r="D43" s="464" t="str">
        <f>IF(C43&gt;0,(F43)/MAXA($C$60),"")</f>
        <v/>
      </c>
      <c r="E43" s="468"/>
      <c r="F43" s="704"/>
      <c r="H43" s="470"/>
      <c r="I43" s="468"/>
      <c r="J43" s="706"/>
    </row>
    <row r="44" spans="1:10" s="471" customFormat="1">
      <c r="A44" s="461">
        <v>1</v>
      </c>
      <c r="B44" s="462" t="s">
        <v>82</v>
      </c>
      <c r="C44" s="469">
        <v>65941.026254428332</v>
      </c>
      <c r="D44" s="464">
        <f t="shared" ref="D44:D59" si="5">C44/$C$60</f>
        <v>3.9181113421750281E-3</v>
      </c>
      <c r="E44" s="465">
        <v>6.8502999999999998</v>
      </c>
      <c r="F44" s="703">
        <f t="shared" ref="F44:F59" si="6">+C44/E44/1000</f>
        <v>9.6260056135393093</v>
      </c>
      <c r="H44" s="472">
        <f t="shared" ref="H44:H59" si="7">D44*$J$13</f>
        <v>28963.174148364833</v>
      </c>
      <c r="I44" s="468">
        <v>6.7</v>
      </c>
      <c r="J44" s="705">
        <f t="shared" ref="J44:J59" si="8">H44/I44/1000</f>
        <v>4.3228618131887808</v>
      </c>
    </row>
    <row r="45" spans="1:10" s="471" customFormat="1">
      <c r="A45" s="461">
        <f>A44+1</f>
        <v>2</v>
      </c>
      <c r="B45" s="462" t="s">
        <v>39</v>
      </c>
      <c r="C45" s="469">
        <v>390988.0070564365</v>
      </c>
      <c r="D45" s="464">
        <f t="shared" si="5"/>
        <v>2.3231888129726451E-2</v>
      </c>
      <c r="E45" s="465">
        <v>38.095300000000002</v>
      </c>
      <c r="F45" s="703">
        <f t="shared" si="6"/>
        <v>10.263418507176384</v>
      </c>
      <c r="H45" s="470">
        <f t="shared" si="7"/>
        <v>171733.05272204764</v>
      </c>
      <c r="I45" s="468">
        <v>38.1</v>
      </c>
      <c r="J45" s="705">
        <f t="shared" si="8"/>
        <v>4.5074292053030875</v>
      </c>
    </row>
    <row r="46" spans="1:10" s="471" customFormat="1">
      <c r="A46" s="461">
        <f t="shared" ref="A46:A59" si="9">A45+1</f>
        <v>3</v>
      </c>
      <c r="B46" s="462" t="s">
        <v>32</v>
      </c>
      <c r="C46" s="469">
        <v>383670.85984426877</v>
      </c>
      <c r="D46" s="464">
        <f t="shared" si="5"/>
        <v>2.2797114831328878E-2</v>
      </c>
      <c r="E46" s="465">
        <v>188.636</v>
      </c>
      <c r="F46" s="703">
        <f t="shared" si="6"/>
        <v>2.0339217320356071</v>
      </c>
      <c r="H46" s="470">
        <f t="shared" si="7"/>
        <v>168519.15356073447</v>
      </c>
      <c r="I46" s="468">
        <v>188.64</v>
      </c>
      <c r="J46" s="705">
        <f t="shared" si="8"/>
        <v>0.89333732803612431</v>
      </c>
    </row>
    <row r="47" spans="1:10" s="466" customFormat="1">
      <c r="A47" s="461">
        <f t="shared" si="9"/>
        <v>4</v>
      </c>
      <c r="B47" s="462" t="s">
        <v>33</v>
      </c>
      <c r="C47" s="469">
        <v>779728.15037613048</v>
      </c>
      <c r="D47" s="464">
        <f t="shared" si="5"/>
        <v>4.6330211756398121E-2</v>
      </c>
      <c r="E47" s="465">
        <v>414</v>
      </c>
      <c r="F47" s="703">
        <f t="shared" si="6"/>
        <v>1.8834013294109431</v>
      </c>
      <c r="H47" s="470">
        <f t="shared" si="7"/>
        <v>342478.77975981089</v>
      </c>
      <c r="I47" s="468">
        <v>414</v>
      </c>
      <c r="J47" s="705">
        <f t="shared" si="8"/>
        <v>0.82724342937152395</v>
      </c>
    </row>
    <row r="48" spans="1:10" s="471" customFormat="1">
      <c r="A48" s="461">
        <f t="shared" si="9"/>
        <v>5</v>
      </c>
      <c r="B48" s="462" t="s">
        <v>77</v>
      </c>
      <c r="C48" s="469">
        <v>1733154.8811302907</v>
      </c>
      <c r="D48" s="464">
        <f t="shared" si="5"/>
        <v>0.10298131805382038</v>
      </c>
      <c r="E48" s="465">
        <v>566.9</v>
      </c>
      <c r="F48" s="703">
        <f t="shared" si="6"/>
        <v>3.0572497462167765</v>
      </c>
      <c r="H48" s="470">
        <f t="shared" si="7"/>
        <v>761250.91615319054</v>
      </c>
      <c r="I48" s="468">
        <v>566.9</v>
      </c>
      <c r="J48" s="705">
        <f t="shared" si="8"/>
        <v>1.3428310392541727</v>
      </c>
    </row>
    <row r="49" spans="1:10" s="471" customFormat="1">
      <c r="A49" s="461">
        <f t="shared" si="9"/>
        <v>6</v>
      </c>
      <c r="B49" s="462" t="s">
        <v>61</v>
      </c>
      <c r="C49" s="469">
        <v>206077.56134822365</v>
      </c>
      <c r="D49" s="464">
        <f t="shared" si="5"/>
        <v>1.2244802308214323E-2</v>
      </c>
      <c r="E49" s="465">
        <v>15</v>
      </c>
      <c r="F49" s="703">
        <f t="shared" si="6"/>
        <v>13.738504089881577</v>
      </c>
      <c r="H49" s="470">
        <f t="shared" si="7"/>
        <v>90515.12596072325</v>
      </c>
      <c r="I49" s="468">
        <v>30</v>
      </c>
      <c r="J49" s="705">
        <f t="shared" si="8"/>
        <v>3.0171708653574414</v>
      </c>
    </row>
    <row r="50" spans="1:10" s="471" customFormat="1">
      <c r="A50" s="461">
        <f t="shared" si="9"/>
        <v>7</v>
      </c>
      <c r="B50" s="462" t="s">
        <v>72</v>
      </c>
      <c r="C50" s="469">
        <v>995675.51051846426</v>
      </c>
      <c r="D50" s="464">
        <f t="shared" si="5"/>
        <v>5.9161461877101432E-2</v>
      </c>
      <c r="E50" s="465">
        <v>816.7713</v>
      </c>
      <c r="F50" s="703">
        <f t="shared" si="6"/>
        <v>1.2190383165011605</v>
      </c>
      <c r="H50" s="470">
        <f t="shared" si="7"/>
        <v>437329.00205616234</v>
      </c>
      <c r="I50" s="468">
        <v>816.77</v>
      </c>
      <c r="J50" s="705">
        <f t="shared" si="8"/>
        <v>0.5354371512863626</v>
      </c>
    </row>
    <row r="51" spans="1:10" s="471" customFormat="1">
      <c r="A51" s="461">
        <f t="shared" si="9"/>
        <v>8</v>
      </c>
      <c r="B51" s="462" t="s">
        <v>83</v>
      </c>
      <c r="C51" s="469">
        <v>885868.99380807672</v>
      </c>
      <c r="D51" s="464">
        <f t="shared" si="5"/>
        <v>5.2636932566506901E-2</v>
      </c>
      <c r="E51" s="465">
        <v>181.5</v>
      </c>
      <c r="F51" s="703">
        <f t="shared" si="6"/>
        <v>4.8808209025238387</v>
      </c>
      <c r="H51" s="470">
        <f t="shared" si="7"/>
        <v>389098.85692864837</v>
      </c>
      <c r="I51" s="468">
        <v>181.05</v>
      </c>
      <c r="J51" s="705">
        <f t="shared" si="8"/>
        <v>2.1491237609977816</v>
      </c>
    </row>
    <row r="52" spans="1:10" s="471" customFormat="1">
      <c r="A52" s="461">
        <f t="shared" si="9"/>
        <v>9</v>
      </c>
      <c r="B52" s="462" t="s">
        <v>93</v>
      </c>
      <c r="C52" s="469">
        <v>269994.38613463123</v>
      </c>
      <c r="D52" s="464">
        <f t="shared" si="5"/>
        <v>1.6042638805104138E-2</v>
      </c>
      <c r="E52" s="465">
        <v>251.63524999999998</v>
      </c>
      <c r="F52" s="703">
        <f t="shared" si="6"/>
        <v>1.0729593176418297</v>
      </c>
      <c r="H52" s="470">
        <f t="shared" si="7"/>
        <v>118589.21325436652</v>
      </c>
      <c r="I52" s="468">
        <v>251.64</v>
      </c>
      <c r="J52" s="705">
        <f t="shared" si="8"/>
        <v>0.47126535230633654</v>
      </c>
    </row>
    <row r="53" spans="1:10" s="471" customFormat="1">
      <c r="A53" s="461">
        <f t="shared" si="9"/>
        <v>10</v>
      </c>
      <c r="B53" s="462" t="s">
        <v>69</v>
      </c>
      <c r="C53" s="469">
        <v>75087.556312599394</v>
      </c>
      <c r="D53" s="464">
        <f t="shared" si="5"/>
        <v>4.4615836718926473E-3</v>
      </c>
      <c r="E53" s="465">
        <v>32.999400000000001</v>
      </c>
      <c r="F53" s="703">
        <f t="shared" si="6"/>
        <v>2.2754218656278411</v>
      </c>
      <c r="H53" s="470">
        <f t="shared" si="7"/>
        <v>32980.590284806465</v>
      </c>
      <c r="I53" s="468">
        <v>33</v>
      </c>
      <c r="J53" s="705">
        <f t="shared" si="8"/>
        <v>0.99941182681231711</v>
      </c>
    </row>
    <row r="54" spans="1:10" s="471" customFormat="1">
      <c r="A54" s="461">
        <f t="shared" si="9"/>
        <v>11</v>
      </c>
      <c r="B54" s="462" t="s">
        <v>81</v>
      </c>
      <c r="C54" s="469">
        <v>1571324.8208658993</v>
      </c>
      <c r="D54" s="464">
        <f t="shared" si="5"/>
        <v>9.3365632180502658E-2</v>
      </c>
      <c r="E54" s="465">
        <v>1247.7875699999997</v>
      </c>
      <c r="F54" s="703">
        <f t="shared" si="6"/>
        <v>1.25928872721973</v>
      </c>
      <c r="H54" s="470">
        <f t="shared" si="7"/>
        <v>690170.55110407702</v>
      </c>
      <c r="I54" s="468">
        <v>1247.78</v>
      </c>
      <c r="J54" s="705">
        <f t="shared" si="8"/>
        <v>0.5531187798362508</v>
      </c>
    </row>
    <row r="55" spans="1:10" s="471" customFormat="1">
      <c r="A55" s="461">
        <f t="shared" si="9"/>
        <v>12</v>
      </c>
      <c r="B55" s="462" t="s">
        <v>34</v>
      </c>
      <c r="C55" s="469">
        <v>584530.61007956578</v>
      </c>
      <c r="D55" s="464">
        <f t="shared" si="5"/>
        <v>3.4731883067219194E-2</v>
      </c>
      <c r="E55" s="465">
        <v>996.00119999999993</v>
      </c>
      <c r="F55" s="703">
        <f t="shared" si="6"/>
        <v>0.58687741548862171</v>
      </c>
      <c r="H55" s="470">
        <f t="shared" si="7"/>
        <v>256742.46848178926</v>
      </c>
      <c r="I55" s="468">
        <v>996</v>
      </c>
      <c r="J55" s="705">
        <f t="shared" si="8"/>
        <v>0.25777356273272012</v>
      </c>
    </row>
    <row r="56" spans="1:10" s="471" customFormat="1">
      <c r="A56" s="461">
        <f t="shared" si="9"/>
        <v>13</v>
      </c>
      <c r="B56" s="462" t="s">
        <v>101</v>
      </c>
      <c r="C56" s="469">
        <v>1460323.1244482277</v>
      </c>
      <c r="D56" s="464">
        <f t="shared" si="5"/>
        <v>8.6770087184635372E-2</v>
      </c>
      <c r="E56" s="465">
        <v>591.29999999999995</v>
      </c>
      <c r="F56" s="703">
        <f t="shared" si="6"/>
        <v>2.4696822669511715</v>
      </c>
      <c r="H56" s="470">
        <f t="shared" si="7"/>
        <v>641415.44905722281</v>
      </c>
      <c r="I56" s="468">
        <v>591.29999999999995</v>
      </c>
      <c r="J56" s="705">
        <f t="shared" si="8"/>
        <v>1.0847546914547992</v>
      </c>
    </row>
    <row r="57" spans="1:10" s="471" customFormat="1">
      <c r="A57" s="461">
        <f t="shared" si="9"/>
        <v>14</v>
      </c>
      <c r="B57" s="462" t="s">
        <v>37</v>
      </c>
      <c r="C57" s="469">
        <v>756815.6335819884</v>
      </c>
      <c r="D57" s="464">
        <f t="shared" si="5"/>
        <v>4.4968786297496122E-2</v>
      </c>
      <c r="E57" s="465">
        <v>707.2</v>
      </c>
      <c r="F57" s="703">
        <f t="shared" si="6"/>
        <v>1.0701578529157074</v>
      </c>
      <c r="H57" s="470">
        <f t="shared" si="7"/>
        <v>332414.95073286264</v>
      </c>
      <c r="I57" s="468">
        <v>707.2</v>
      </c>
      <c r="J57" s="705">
        <f t="shared" si="8"/>
        <v>0.47004376517655916</v>
      </c>
    </row>
    <row r="58" spans="1:10" s="471" customFormat="1">
      <c r="A58" s="461">
        <f t="shared" si="9"/>
        <v>15</v>
      </c>
      <c r="B58" s="462" t="s">
        <v>65</v>
      </c>
      <c r="C58" s="469">
        <v>54533.921882171475</v>
      </c>
      <c r="D58" s="464">
        <f t="shared" si="5"/>
        <v>3.2403192670279954E-3</v>
      </c>
      <c r="E58" s="465">
        <v>29.999699999999997</v>
      </c>
      <c r="F58" s="703">
        <f t="shared" si="6"/>
        <v>1.8178155742281248</v>
      </c>
      <c r="H58" s="470">
        <f t="shared" si="7"/>
        <v>23952.849480570298</v>
      </c>
      <c r="I58" s="468">
        <v>30</v>
      </c>
      <c r="J58" s="705">
        <f t="shared" si="8"/>
        <v>0.79842831601900988</v>
      </c>
    </row>
    <row r="59" spans="1:10" s="471" customFormat="1" ht="13.5" thickBot="1">
      <c r="A59" s="461">
        <f t="shared" si="9"/>
        <v>16</v>
      </c>
      <c r="B59" s="462" t="s">
        <v>38</v>
      </c>
      <c r="C59" s="469">
        <v>351385.63042613294</v>
      </c>
      <c r="D59" s="464">
        <f t="shared" si="5"/>
        <v>2.087877763287762E-2</v>
      </c>
      <c r="E59" s="465">
        <v>289.65600000000001</v>
      </c>
      <c r="F59" s="703">
        <f t="shared" si="6"/>
        <v>1.2131135913847215</v>
      </c>
      <c r="H59" s="470">
        <f t="shared" si="7"/>
        <v>154338.56258161573</v>
      </c>
      <c r="I59" s="468">
        <v>289.66000000000003</v>
      </c>
      <c r="J59" s="705">
        <f t="shared" si="8"/>
        <v>0.53282663323073853</v>
      </c>
    </row>
    <row r="60" spans="1:10" s="471" customFormat="1" ht="13.5" thickBot="1">
      <c r="A60" s="473"/>
      <c r="B60" s="474" t="s">
        <v>110</v>
      </c>
      <c r="C60" s="475">
        <f>SUM(C19:C59)</f>
        <v>16829798.976009458</v>
      </c>
      <c r="D60" s="476">
        <f>SUM(D19:D59)</f>
        <v>1.0000000000000002</v>
      </c>
      <c r="E60" s="477" t="s">
        <v>10</v>
      </c>
      <c r="F60" s="478" t="s">
        <v>10</v>
      </c>
      <c r="H60" s="479">
        <f>SUM(H19:H59)</f>
        <v>7392126.3636899991</v>
      </c>
      <c r="I60" s="480" t="s">
        <v>10</v>
      </c>
      <c r="J60" s="481" t="s">
        <v>10</v>
      </c>
    </row>
    <row r="61" spans="1:10" s="471" customFormat="1">
      <c r="A61" s="482"/>
      <c r="B61" s="482"/>
      <c r="C61" s="483"/>
      <c r="D61" s="484"/>
      <c r="E61" s="485"/>
      <c r="F61" s="486"/>
      <c r="H61" s="487"/>
      <c r="I61" s="488"/>
      <c r="J61" s="488"/>
    </row>
    <row r="62" spans="1:10" s="471" customFormat="1">
      <c r="A62" s="482"/>
      <c r="B62" s="734" t="s">
        <v>584</v>
      </c>
      <c r="C62" s="734"/>
      <c r="D62" s="734"/>
      <c r="E62" s="734"/>
      <c r="F62" s="734"/>
      <c r="G62" s="734"/>
      <c r="H62" s="734"/>
      <c r="I62" s="734"/>
      <c r="J62" s="734"/>
    </row>
    <row r="63" spans="1:10" s="471" customFormat="1">
      <c r="A63" s="482"/>
      <c r="B63" s="734"/>
      <c r="C63" s="734"/>
      <c r="D63" s="734"/>
      <c r="E63" s="734"/>
      <c r="F63" s="734"/>
      <c r="G63" s="734"/>
      <c r="H63" s="734"/>
      <c r="I63" s="734"/>
      <c r="J63" s="734"/>
    </row>
    <row r="64" spans="1:10" s="471" customFormat="1">
      <c r="A64" s="482"/>
      <c r="B64" s="482"/>
      <c r="C64" s="483"/>
      <c r="D64" s="484"/>
      <c r="E64" s="485"/>
      <c r="F64" s="486"/>
      <c r="H64" s="487"/>
      <c r="I64" s="488"/>
      <c r="J64" s="488"/>
    </row>
    <row r="65" spans="1:10" s="471" customFormat="1">
      <c r="A65" s="482"/>
      <c r="B65" s="734" t="s">
        <v>583</v>
      </c>
      <c r="C65" s="734"/>
      <c r="D65" s="734"/>
      <c r="E65" s="734"/>
      <c r="F65" s="734"/>
      <c r="G65" s="734"/>
      <c r="H65" s="734"/>
      <c r="I65" s="734"/>
      <c r="J65" s="734"/>
    </row>
    <row r="66" spans="1:10" s="471" customFormat="1">
      <c r="A66" s="482"/>
      <c r="B66" s="734"/>
      <c r="C66" s="734"/>
      <c r="D66" s="734"/>
      <c r="E66" s="734"/>
      <c r="F66" s="734"/>
      <c r="G66" s="734"/>
      <c r="H66" s="734"/>
      <c r="I66" s="734"/>
      <c r="J66" s="734"/>
    </row>
    <row r="67" spans="1:10">
      <c r="J67" s="489"/>
    </row>
    <row r="1048527" spans="3:4">
      <c r="C1048527" s="490"/>
      <c r="D1048527" s="490"/>
    </row>
  </sheetData>
  <mergeCells count="10">
    <mergeCell ref="I1:J1"/>
    <mergeCell ref="I2:J2"/>
    <mergeCell ref="I3:J3"/>
    <mergeCell ref="B65:J66"/>
    <mergeCell ref="H11:I11"/>
    <mergeCell ref="H12:I12"/>
    <mergeCell ref="H13:I13"/>
    <mergeCell ref="H8:J9"/>
    <mergeCell ref="C8:F9"/>
    <mergeCell ref="B62:J63"/>
  </mergeCells>
  <printOptions horizontalCentered="1"/>
  <pageMargins left="0.7" right="0.7" top="0.75" bottom="0.75" header="0.3" footer="0.3"/>
  <pageSetup scale="58" fitToWidth="0" orientation="portrait" r:id="rId1"/>
  <ignoredErrors>
    <ignoredError sqref="D19:D60"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B1:K24"/>
  <sheetViews>
    <sheetView workbookViewId="0"/>
  </sheetViews>
  <sheetFormatPr defaultColWidth="10.28515625" defaultRowHeight="12.75"/>
  <cols>
    <col min="1" max="2" width="2.7109375" style="491" customWidth="1"/>
    <col min="3" max="3" width="19.5703125" style="491" customWidth="1"/>
    <col min="4" max="4" width="8.7109375" style="492" customWidth="1"/>
    <col min="5" max="5" width="5.42578125" style="492" bestFit="1" customWidth="1"/>
    <col min="6" max="6" width="15.7109375" style="492" customWidth="1"/>
    <col min="7" max="11" width="15.7109375" style="491" customWidth="1"/>
    <col min="12" max="12" width="2.7109375" style="491" customWidth="1"/>
    <col min="13" max="245" width="10.28515625" style="491"/>
    <col min="246" max="247" width="10.28515625" style="491" customWidth="1"/>
    <col min="248" max="248" width="2.85546875" style="491" customWidth="1"/>
    <col min="249" max="501" width="10.28515625" style="491"/>
    <col min="502" max="503" width="10.28515625" style="491" customWidth="1"/>
    <col min="504" max="504" width="2.85546875" style="491" customWidth="1"/>
    <col min="505" max="757" width="10.28515625" style="491"/>
    <col min="758" max="759" width="10.28515625" style="491" customWidth="1"/>
    <col min="760" max="760" width="2.85546875" style="491" customWidth="1"/>
    <col min="761" max="1013" width="10.28515625" style="491"/>
    <col min="1014" max="1015" width="10.28515625" style="491" customWidth="1"/>
    <col min="1016" max="1016" width="2.85546875" style="491" customWidth="1"/>
    <col min="1017" max="1269" width="10.28515625" style="491"/>
    <col min="1270" max="1271" width="10.28515625" style="491" customWidth="1"/>
    <col min="1272" max="1272" width="2.85546875" style="491" customWidth="1"/>
    <col min="1273" max="1525" width="10.28515625" style="491"/>
    <col min="1526" max="1527" width="10.28515625" style="491" customWidth="1"/>
    <col min="1528" max="1528" width="2.85546875" style="491" customWidth="1"/>
    <col min="1529" max="1781" width="10.28515625" style="491"/>
    <col min="1782" max="1783" width="10.28515625" style="491" customWidth="1"/>
    <col min="1784" max="1784" width="2.85546875" style="491" customWidth="1"/>
    <col min="1785" max="2037" width="10.28515625" style="491"/>
    <col min="2038" max="2039" width="10.28515625" style="491" customWidth="1"/>
    <col min="2040" max="2040" width="2.85546875" style="491" customWidth="1"/>
    <col min="2041" max="2293" width="10.28515625" style="491"/>
    <col min="2294" max="2295" width="10.28515625" style="491" customWidth="1"/>
    <col min="2296" max="2296" width="2.85546875" style="491" customWidth="1"/>
    <col min="2297" max="2549" width="10.28515625" style="491"/>
    <col min="2550" max="2551" width="10.28515625" style="491" customWidth="1"/>
    <col min="2552" max="2552" width="2.85546875" style="491" customWidth="1"/>
    <col min="2553" max="2805" width="10.28515625" style="491"/>
    <col min="2806" max="2807" width="10.28515625" style="491" customWidth="1"/>
    <col min="2808" max="2808" width="2.85546875" style="491" customWidth="1"/>
    <col min="2809" max="3061" width="10.28515625" style="491"/>
    <col min="3062" max="3063" width="10.28515625" style="491" customWidth="1"/>
    <col min="3064" max="3064" width="2.85546875" style="491" customWidth="1"/>
    <col min="3065" max="3317" width="10.28515625" style="491"/>
    <col min="3318" max="3319" width="10.28515625" style="491" customWidth="1"/>
    <col min="3320" max="3320" width="2.85546875" style="491" customWidth="1"/>
    <col min="3321" max="3573" width="10.28515625" style="491"/>
    <col min="3574" max="3575" width="10.28515625" style="491" customWidth="1"/>
    <col min="3576" max="3576" width="2.85546875" style="491" customWidth="1"/>
    <col min="3577" max="3829" width="10.28515625" style="491"/>
    <col min="3830" max="3831" width="10.28515625" style="491" customWidth="1"/>
    <col min="3832" max="3832" width="2.85546875" style="491" customWidth="1"/>
    <col min="3833" max="4085" width="10.28515625" style="491"/>
    <col min="4086" max="4087" width="10.28515625" style="491" customWidth="1"/>
    <col min="4088" max="4088" width="2.85546875" style="491" customWidth="1"/>
    <col min="4089" max="4341" width="10.28515625" style="491"/>
    <col min="4342" max="4343" width="10.28515625" style="491" customWidth="1"/>
    <col min="4344" max="4344" width="2.85546875" style="491" customWidth="1"/>
    <col min="4345" max="4597" width="10.28515625" style="491"/>
    <col min="4598" max="4599" width="10.28515625" style="491" customWidth="1"/>
    <col min="4600" max="4600" width="2.85546875" style="491" customWidth="1"/>
    <col min="4601" max="4853" width="10.28515625" style="491"/>
    <col min="4854" max="4855" width="10.28515625" style="491" customWidth="1"/>
    <col min="4856" max="4856" width="2.85546875" style="491" customWidth="1"/>
    <col min="4857" max="5109" width="10.28515625" style="491"/>
    <col min="5110" max="5111" width="10.28515625" style="491" customWidth="1"/>
    <col min="5112" max="5112" width="2.85546875" style="491" customWidth="1"/>
    <col min="5113" max="5365" width="10.28515625" style="491"/>
    <col min="5366" max="5367" width="10.28515625" style="491" customWidth="1"/>
    <col min="5368" max="5368" width="2.85546875" style="491" customWidth="1"/>
    <col min="5369" max="5621" width="10.28515625" style="491"/>
    <col min="5622" max="5623" width="10.28515625" style="491" customWidth="1"/>
    <col min="5624" max="5624" width="2.85546875" style="491" customWidth="1"/>
    <col min="5625" max="5877" width="10.28515625" style="491"/>
    <col min="5878" max="5879" width="10.28515625" style="491" customWidth="1"/>
    <col min="5880" max="5880" width="2.85546875" style="491" customWidth="1"/>
    <col min="5881" max="6133" width="10.28515625" style="491"/>
    <col min="6134" max="6135" width="10.28515625" style="491" customWidth="1"/>
    <col min="6136" max="6136" width="2.85546875" style="491" customWidth="1"/>
    <col min="6137" max="6389" width="10.28515625" style="491"/>
    <col min="6390" max="6391" width="10.28515625" style="491" customWidth="1"/>
    <col min="6392" max="6392" width="2.85546875" style="491" customWidth="1"/>
    <col min="6393" max="6645" width="10.28515625" style="491"/>
    <col min="6646" max="6647" width="10.28515625" style="491" customWidth="1"/>
    <col min="6648" max="6648" width="2.85546875" style="491" customWidth="1"/>
    <col min="6649" max="6901" width="10.28515625" style="491"/>
    <col min="6902" max="6903" width="10.28515625" style="491" customWidth="1"/>
    <col min="6904" max="6904" width="2.85546875" style="491" customWidth="1"/>
    <col min="6905" max="7157" width="10.28515625" style="491"/>
    <col min="7158" max="7159" width="10.28515625" style="491" customWidth="1"/>
    <col min="7160" max="7160" width="2.85546875" style="491" customWidth="1"/>
    <col min="7161" max="7413" width="10.28515625" style="491"/>
    <col min="7414" max="7415" width="10.28515625" style="491" customWidth="1"/>
    <col min="7416" max="7416" width="2.85546875" style="491" customWidth="1"/>
    <col min="7417" max="7669" width="10.28515625" style="491"/>
    <col min="7670" max="7671" width="10.28515625" style="491" customWidth="1"/>
    <col min="7672" max="7672" width="2.85546875" style="491" customWidth="1"/>
    <col min="7673" max="7925" width="10.28515625" style="491"/>
    <col min="7926" max="7927" width="10.28515625" style="491" customWidth="1"/>
    <col min="7928" max="7928" width="2.85546875" style="491" customWidth="1"/>
    <col min="7929" max="8181" width="10.28515625" style="491"/>
    <col min="8182" max="8183" width="10.28515625" style="491" customWidth="1"/>
    <col min="8184" max="8184" width="2.85546875" style="491" customWidth="1"/>
    <col min="8185" max="8437" width="10.28515625" style="491"/>
    <col min="8438" max="8439" width="10.28515625" style="491" customWidth="1"/>
    <col min="8440" max="8440" width="2.85546875" style="491" customWidth="1"/>
    <col min="8441" max="8693" width="10.28515625" style="491"/>
    <col min="8694" max="8695" width="10.28515625" style="491" customWidth="1"/>
    <col min="8696" max="8696" width="2.85546875" style="491" customWidth="1"/>
    <col min="8697" max="8949" width="10.28515625" style="491"/>
    <col min="8950" max="8951" width="10.28515625" style="491" customWidth="1"/>
    <col min="8952" max="8952" width="2.85546875" style="491" customWidth="1"/>
    <col min="8953" max="9205" width="10.28515625" style="491"/>
    <col min="9206" max="9207" width="10.28515625" style="491" customWidth="1"/>
    <col min="9208" max="9208" width="2.85546875" style="491" customWidth="1"/>
    <col min="9209" max="9461" width="10.28515625" style="491"/>
    <col min="9462" max="9463" width="10.28515625" style="491" customWidth="1"/>
    <col min="9464" max="9464" width="2.85546875" style="491" customWidth="1"/>
    <col min="9465" max="9717" width="10.28515625" style="491"/>
    <col min="9718" max="9719" width="10.28515625" style="491" customWidth="1"/>
    <col min="9720" max="9720" width="2.85546875" style="491" customWidth="1"/>
    <col min="9721" max="9973" width="10.28515625" style="491"/>
    <col min="9974" max="9975" width="10.28515625" style="491" customWidth="1"/>
    <col min="9976" max="9976" width="2.85546875" style="491" customWidth="1"/>
    <col min="9977" max="10229" width="10.28515625" style="491"/>
    <col min="10230" max="10231" width="10.28515625" style="491" customWidth="1"/>
    <col min="10232" max="10232" width="2.85546875" style="491" customWidth="1"/>
    <col min="10233" max="10485" width="10.28515625" style="491"/>
    <col min="10486" max="10487" width="10.28515625" style="491" customWidth="1"/>
    <col min="10488" max="10488" width="2.85546875" style="491" customWidth="1"/>
    <col min="10489" max="10741" width="10.28515625" style="491"/>
    <col min="10742" max="10743" width="10.28515625" style="491" customWidth="1"/>
    <col min="10744" max="10744" width="2.85546875" style="491" customWidth="1"/>
    <col min="10745" max="10997" width="10.28515625" style="491"/>
    <col min="10998" max="10999" width="10.28515625" style="491" customWidth="1"/>
    <col min="11000" max="11000" width="2.85546875" style="491" customWidth="1"/>
    <col min="11001" max="11253" width="10.28515625" style="491"/>
    <col min="11254" max="11255" width="10.28515625" style="491" customWidth="1"/>
    <col min="11256" max="11256" width="2.85546875" style="491" customWidth="1"/>
    <col min="11257" max="11509" width="10.28515625" style="491"/>
    <col min="11510" max="11511" width="10.28515625" style="491" customWidth="1"/>
    <col min="11512" max="11512" width="2.85546875" style="491" customWidth="1"/>
    <col min="11513" max="11765" width="10.28515625" style="491"/>
    <col min="11766" max="11767" width="10.28515625" style="491" customWidth="1"/>
    <col min="11768" max="11768" width="2.85546875" style="491" customWidth="1"/>
    <col min="11769" max="12021" width="10.28515625" style="491"/>
    <col min="12022" max="12023" width="10.28515625" style="491" customWidth="1"/>
    <col min="12024" max="12024" width="2.85546875" style="491" customWidth="1"/>
    <col min="12025" max="12277" width="10.28515625" style="491"/>
    <col min="12278" max="12279" width="10.28515625" style="491" customWidth="1"/>
    <col min="12280" max="12280" width="2.85546875" style="491" customWidth="1"/>
    <col min="12281" max="12533" width="10.28515625" style="491"/>
    <col min="12534" max="12535" width="10.28515625" style="491" customWidth="1"/>
    <col min="12536" max="12536" width="2.85546875" style="491" customWidth="1"/>
    <col min="12537" max="12789" width="10.28515625" style="491"/>
    <col min="12790" max="12791" width="10.28515625" style="491" customWidth="1"/>
    <col min="12792" max="12792" width="2.85546875" style="491" customWidth="1"/>
    <col min="12793" max="13045" width="10.28515625" style="491"/>
    <col min="13046" max="13047" width="10.28515625" style="491" customWidth="1"/>
    <col min="13048" max="13048" width="2.85546875" style="491" customWidth="1"/>
    <col min="13049" max="13301" width="10.28515625" style="491"/>
    <col min="13302" max="13303" width="10.28515625" style="491" customWidth="1"/>
    <col min="13304" max="13304" width="2.85546875" style="491" customWidth="1"/>
    <col min="13305" max="13557" width="10.28515625" style="491"/>
    <col min="13558" max="13559" width="10.28515625" style="491" customWidth="1"/>
    <col min="13560" max="13560" width="2.85546875" style="491" customWidth="1"/>
    <col min="13561" max="13813" width="10.28515625" style="491"/>
    <col min="13814" max="13815" width="10.28515625" style="491" customWidth="1"/>
    <col min="13816" max="13816" width="2.85546875" style="491" customWidth="1"/>
    <col min="13817" max="14069" width="10.28515625" style="491"/>
    <col min="14070" max="14071" width="10.28515625" style="491" customWidth="1"/>
    <col min="14072" max="14072" width="2.85546875" style="491" customWidth="1"/>
    <col min="14073" max="14325" width="10.28515625" style="491"/>
    <col min="14326" max="14327" width="10.28515625" style="491" customWidth="1"/>
    <col min="14328" max="14328" width="2.85546875" style="491" customWidth="1"/>
    <col min="14329" max="14581" width="10.28515625" style="491"/>
    <col min="14582" max="14583" width="10.28515625" style="491" customWidth="1"/>
    <col min="14584" max="14584" width="2.85546875" style="491" customWidth="1"/>
    <col min="14585" max="14837" width="10.28515625" style="491"/>
    <col min="14838" max="14839" width="10.28515625" style="491" customWidth="1"/>
    <col min="14840" max="14840" width="2.85546875" style="491" customWidth="1"/>
    <col min="14841" max="15093" width="10.28515625" style="491"/>
    <col min="15094" max="15095" width="10.28515625" style="491" customWidth="1"/>
    <col min="15096" max="15096" width="2.85546875" style="491" customWidth="1"/>
    <col min="15097" max="15349" width="10.28515625" style="491"/>
    <col min="15350" max="15351" width="10.28515625" style="491" customWidth="1"/>
    <col min="15352" max="15352" width="2.85546875" style="491" customWidth="1"/>
    <col min="15353" max="15605" width="10.28515625" style="491"/>
    <col min="15606" max="15607" width="10.28515625" style="491" customWidth="1"/>
    <col min="15608" max="15608" width="2.85546875" style="491" customWidth="1"/>
    <col min="15609" max="15861" width="10.28515625" style="491"/>
    <col min="15862" max="15863" width="10.28515625" style="491" customWidth="1"/>
    <col min="15864" max="15864" width="2.85546875" style="491" customWidth="1"/>
    <col min="15865" max="16117" width="10.28515625" style="491"/>
    <col min="16118" max="16119" width="10.28515625" style="491" customWidth="1"/>
    <col min="16120" max="16120" width="2.85546875" style="491" customWidth="1"/>
    <col min="16121" max="16384" width="10.28515625" style="491"/>
  </cols>
  <sheetData>
    <row r="1" spans="2:11" ht="15.75">
      <c r="J1" s="149" t="str">
        <f>'Rate Summary'!O1</f>
        <v>Exhibit No. PAC-17</v>
      </c>
    </row>
    <row r="2" spans="2:11" ht="15.75">
      <c r="J2" s="151" t="s">
        <v>128</v>
      </c>
    </row>
    <row r="3" spans="2:11" ht="15.75">
      <c r="J3" s="150" t="s">
        <v>43</v>
      </c>
    </row>
    <row r="5" spans="2:11">
      <c r="B5" s="493" t="s">
        <v>588</v>
      </c>
    </row>
    <row r="6" spans="2:11">
      <c r="B6" s="494"/>
    </row>
    <row r="7" spans="2:11">
      <c r="B7" s="493"/>
    </row>
    <row r="8" spans="2:11" ht="38.25">
      <c r="B8" s="494" t="s">
        <v>130</v>
      </c>
      <c r="D8" s="495"/>
      <c r="E8" s="496"/>
      <c r="F8" s="497" t="s">
        <v>139</v>
      </c>
      <c r="G8" s="497" t="s">
        <v>140</v>
      </c>
      <c r="H8" s="497" t="s">
        <v>131</v>
      </c>
      <c r="I8" s="497" t="s">
        <v>114</v>
      </c>
      <c r="J8" s="497" t="s">
        <v>2</v>
      </c>
      <c r="K8" s="497" t="s">
        <v>132</v>
      </c>
    </row>
    <row r="9" spans="2:11" ht="28.5" customHeight="1">
      <c r="B9" s="498" t="s">
        <v>133</v>
      </c>
      <c r="D9" s="491"/>
      <c r="E9" s="491"/>
      <c r="F9" s="491"/>
    </row>
    <row r="10" spans="2:11" ht="18" customHeight="1">
      <c r="B10" s="494"/>
      <c r="D10" s="499" t="s">
        <v>78</v>
      </c>
      <c r="E10" s="499" t="s">
        <v>80</v>
      </c>
      <c r="F10" s="500" t="s">
        <v>134</v>
      </c>
      <c r="G10" s="500" t="s">
        <v>135</v>
      </c>
      <c r="H10" s="500" t="s">
        <v>136</v>
      </c>
      <c r="I10" s="501" t="s">
        <v>109</v>
      </c>
      <c r="J10" s="501" t="s">
        <v>137</v>
      </c>
    </row>
    <row r="11" spans="2:11" ht="15">
      <c r="B11" s="494"/>
      <c r="C11" s="494" t="s">
        <v>20</v>
      </c>
      <c r="D11" s="502">
        <v>400</v>
      </c>
      <c r="E11" s="503">
        <v>1</v>
      </c>
      <c r="F11" s="504">
        <v>8506</v>
      </c>
      <c r="G11" s="504">
        <v>128</v>
      </c>
      <c r="H11" s="504">
        <v>3358</v>
      </c>
      <c r="I11" s="504">
        <v>887.51099999999997</v>
      </c>
      <c r="J11" s="505">
        <f>SUM(F11:I11)</f>
        <v>12879.511</v>
      </c>
    </row>
    <row r="12" spans="2:11" ht="15">
      <c r="B12" s="494"/>
      <c r="C12" s="494" t="s">
        <v>21</v>
      </c>
      <c r="D12" s="502">
        <v>400</v>
      </c>
      <c r="E12" s="506">
        <f>E11+1</f>
        <v>2</v>
      </c>
      <c r="F12" s="504">
        <v>8246</v>
      </c>
      <c r="G12" s="504">
        <v>158</v>
      </c>
      <c r="H12" s="504">
        <v>3358</v>
      </c>
      <c r="I12" s="504">
        <v>727.9380000000001</v>
      </c>
      <c r="J12" s="505">
        <f t="shared" ref="J12:J22" si="0">SUM(F12:I12)</f>
        <v>12489.938</v>
      </c>
    </row>
    <row r="13" spans="2:11" ht="15">
      <c r="B13" s="494"/>
      <c r="C13" s="494" t="s">
        <v>22</v>
      </c>
      <c r="D13" s="502">
        <v>400</v>
      </c>
      <c r="E13" s="506">
        <f t="shared" ref="E13:E22" si="1">E12+1</f>
        <v>3</v>
      </c>
      <c r="F13" s="504">
        <v>8124</v>
      </c>
      <c r="G13" s="504">
        <v>136</v>
      </c>
      <c r="H13" s="504">
        <v>3358</v>
      </c>
      <c r="I13" s="504">
        <v>757.69100000000003</v>
      </c>
      <c r="J13" s="505">
        <f t="shared" si="0"/>
        <v>12375.691000000001</v>
      </c>
    </row>
    <row r="14" spans="2:11" ht="15">
      <c r="B14" s="494"/>
      <c r="C14" s="494" t="s">
        <v>23</v>
      </c>
      <c r="D14" s="502">
        <v>400</v>
      </c>
      <c r="E14" s="506">
        <v>5</v>
      </c>
      <c r="F14" s="504">
        <v>7615</v>
      </c>
      <c r="G14" s="504">
        <v>122</v>
      </c>
      <c r="H14" s="504">
        <v>3358</v>
      </c>
      <c r="I14" s="504">
        <v>702.84300000000007</v>
      </c>
      <c r="J14" s="505">
        <f t="shared" si="0"/>
        <v>11797.843000000001</v>
      </c>
    </row>
    <row r="15" spans="2:11" ht="15">
      <c r="B15" s="494"/>
      <c r="C15" s="494" t="s">
        <v>24</v>
      </c>
      <c r="D15" s="502">
        <v>400</v>
      </c>
      <c r="E15" s="506">
        <f t="shared" si="1"/>
        <v>6</v>
      </c>
      <c r="F15" s="504">
        <v>7767</v>
      </c>
      <c r="G15" s="504">
        <v>101</v>
      </c>
      <c r="H15" s="504">
        <v>3358</v>
      </c>
      <c r="I15" s="504">
        <v>852.49</v>
      </c>
      <c r="J15" s="505">
        <f t="shared" si="0"/>
        <v>12078.49</v>
      </c>
    </row>
    <row r="16" spans="2:11" ht="15">
      <c r="B16" s="494"/>
      <c r="C16" s="494" t="s">
        <v>25</v>
      </c>
      <c r="D16" s="502">
        <v>400</v>
      </c>
      <c r="E16" s="506">
        <f t="shared" si="1"/>
        <v>7</v>
      </c>
      <c r="F16" s="504">
        <v>10906</v>
      </c>
      <c r="G16" s="504">
        <v>159</v>
      </c>
      <c r="H16" s="504">
        <v>3531</v>
      </c>
      <c r="I16" s="504">
        <v>1449.8779999999999</v>
      </c>
      <c r="J16" s="505">
        <f t="shared" si="0"/>
        <v>16045.878000000001</v>
      </c>
    </row>
    <row r="17" spans="2:11" ht="15">
      <c r="B17" s="494"/>
      <c r="C17" s="494" t="s">
        <v>26</v>
      </c>
      <c r="D17" s="502">
        <v>400</v>
      </c>
      <c r="E17" s="506">
        <v>9</v>
      </c>
      <c r="F17" s="504">
        <v>10809</v>
      </c>
      <c r="G17" s="504">
        <v>144</v>
      </c>
      <c r="H17" s="504">
        <v>3531</v>
      </c>
      <c r="I17" s="504">
        <v>1372.9080000000001</v>
      </c>
      <c r="J17" s="505">
        <f t="shared" si="0"/>
        <v>15856.907999999999</v>
      </c>
    </row>
    <row r="18" spans="2:11" ht="15">
      <c r="B18" s="494"/>
      <c r="C18" s="494" t="s">
        <v>27</v>
      </c>
      <c r="D18" s="502">
        <v>400</v>
      </c>
      <c r="E18" s="506">
        <f t="shared" si="1"/>
        <v>10</v>
      </c>
      <c r="F18" s="504">
        <v>9946</v>
      </c>
      <c r="G18" s="504">
        <v>146</v>
      </c>
      <c r="H18" s="504">
        <v>3531</v>
      </c>
      <c r="I18" s="504">
        <v>1323.287</v>
      </c>
      <c r="J18" s="505">
        <f t="shared" si="0"/>
        <v>14946.287</v>
      </c>
    </row>
    <row r="19" spans="2:11" ht="15">
      <c r="B19" s="494"/>
      <c r="C19" s="494" t="s">
        <v>28</v>
      </c>
      <c r="D19" s="502">
        <v>400</v>
      </c>
      <c r="E19" s="506">
        <f t="shared" si="1"/>
        <v>11</v>
      </c>
      <c r="F19" s="504">
        <v>9093</v>
      </c>
      <c r="G19" s="504">
        <v>131</v>
      </c>
      <c r="H19" s="504">
        <v>3505</v>
      </c>
      <c r="I19" s="504">
        <v>1250.0349999999999</v>
      </c>
      <c r="J19" s="505">
        <f t="shared" si="0"/>
        <v>13979.035</v>
      </c>
    </row>
    <row r="20" spans="2:11" ht="15">
      <c r="B20" s="494"/>
      <c r="C20" s="494" t="s">
        <v>29</v>
      </c>
      <c r="D20" s="502">
        <v>400</v>
      </c>
      <c r="E20" s="506">
        <v>13</v>
      </c>
      <c r="F20" s="504">
        <v>8109</v>
      </c>
      <c r="G20" s="504">
        <v>103</v>
      </c>
      <c r="H20" s="504">
        <v>3489</v>
      </c>
      <c r="I20" s="504">
        <v>1064.8620000000001</v>
      </c>
      <c r="J20" s="505">
        <f t="shared" si="0"/>
        <v>12765.862000000001</v>
      </c>
    </row>
    <row r="21" spans="2:11" ht="15">
      <c r="B21" s="494"/>
      <c r="C21" s="494" t="s">
        <v>30</v>
      </c>
      <c r="D21" s="502">
        <v>400</v>
      </c>
      <c r="E21" s="506">
        <f t="shared" si="1"/>
        <v>14</v>
      </c>
      <c r="F21" s="504">
        <v>8795</v>
      </c>
      <c r="G21" s="504">
        <v>142</v>
      </c>
      <c r="H21" s="504">
        <v>3358</v>
      </c>
      <c r="I21" s="504">
        <v>821.66100000000006</v>
      </c>
      <c r="J21" s="505">
        <f t="shared" si="0"/>
        <v>13116.661</v>
      </c>
    </row>
    <row r="22" spans="2:11" ht="15.75" thickBot="1">
      <c r="B22" s="494"/>
      <c r="C22" s="494" t="s">
        <v>31</v>
      </c>
      <c r="D22" s="502">
        <v>400</v>
      </c>
      <c r="E22" s="506">
        <f t="shared" si="1"/>
        <v>15</v>
      </c>
      <c r="F22" s="504">
        <v>8530</v>
      </c>
      <c r="G22" s="504">
        <v>140</v>
      </c>
      <c r="H22" s="504">
        <v>3363</v>
      </c>
      <c r="I22" s="504">
        <v>918.82600000000002</v>
      </c>
      <c r="J22" s="505">
        <f t="shared" si="0"/>
        <v>12951.826000000001</v>
      </c>
    </row>
    <row r="23" spans="2:11" ht="15.75" thickBot="1">
      <c r="B23" s="493" t="s">
        <v>138</v>
      </c>
      <c r="D23" s="502">
        <v>400</v>
      </c>
      <c r="E23" s="506">
        <v>17</v>
      </c>
      <c r="F23" s="507">
        <f>SUM(F11:F22)</f>
        <v>106446</v>
      </c>
      <c r="G23" s="508">
        <f>SUM(G11:G22)</f>
        <v>1610</v>
      </c>
      <c r="H23" s="508">
        <f>SUM(H11:H22)</f>
        <v>41098</v>
      </c>
      <c r="I23" s="508">
        <f>SUM(I11:I22)</f>
        <v>12129.93</v>
      </c>
      <c r="J23" s="508">
        <f>SUM(F23:I23)</f>
        <v>161283.93</v>
      </c>
      <c r="K23" s="509">
        <f>J23/12</f>
        <v>13440.327499999999</v>
      </c>
    </row>
    <row r="24" spans="2:11">
      <c r="B24" s="494"/>
      <c r="E24" s="491"/>
    </row>
  </sheetData>
  <pageMargins left="0.75" right="0.75" top="1" bottom="1" header="0.5" footer="0.5"/>
  <pageSetup scale="6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W76"/>
  <sheetViews>
    <sheetView zoomScale="85" zoomScaleNormal="85" zoomScaleSheetLayoutView="55" workbookViewId="0"/>
  </sheetViews>
  <sheetFormatPr defaultColWidth="17.42578125" defaultRowHeight="18.75"/>
  <cols>
    <col min="1" max="1" width="17.42578125" style="352"/>
    <col min="2" max="2" width="4.42578125" style="352" customWidth="1"/>
    <col min="3" max="3" width="27.42578125" style="352" customWidth="1"/>
    <col min="4" max="4" width="15.140625" style="352" customWidth="1"/>
    <col min="5" max="5" width="16.85546875" style="352" customWidth="1"/>
    <col min="6" max="6" width="11.42578125" style="352" customWidth="1"/>
    <col min="7" max="7" width="11.42578125" style="353" customWidth="1"/>
    <col min="8" max="8" width="15.85546875" style="352" customWidth="1"/>
    <col min="9" max="9" width="27.42578125" style="352" customWidth="1"/>
    <col min="10" max="10" width="15.140625" style="352" customWidth="1"/>
    <col min="11" max="12" width="11.42578125" style="352" customWidth="1"/>
    <col min="13" max="13" width="2.7109375" style="352" customWidth="1"/>
    <col min="14" max="15" width="11.42578125" style="352" customWidth="1"/>
    <col min="16" max="16" width="2.7109375" style="352" customWidth="1"/>
    <col min="17" max="18" width="11.42578125" style="352" customWidth="1"/>
    <col min="19" max="19" width="21.7109375" style="680" customWidth="1"/>
    <col min="20" max="20" width="18.28515625" style="680" customWidth="1"/>
    <col min="21" max="21" width="10.7109375" style="680" customWidth="1"/>
    <col min="22" max="27" width="13.28515625" style="680" customWidth="1"/>
    <col min="28" max="28" width="4" style="680" customWidth="1"/>
    <col min="29" max="29" width="17.42578125" style="680" customWidth="1"/>
    <col min="30" max="30" width="10.7109375" style="680" customWidth="1"/>
    <col min="31" max="38" width="13.28515625" style="680" customWidth="1"/>
    <col min="39" max="39" width="2.85546875" style="680" customWidth="1"/>
    <col min="40" max="40" width="17.42578125" style="680" customWidth="1"/>
    <col min="41" max="41" width="10.7109375" style="680" customWidth="1"/>
    <col min="42" max="49" width="13.28515625" style="680" customWidth="1"/>
    <col min="50" max="50" width="2.7109375" style="680" customWidth="1"/>
    <col min="51" max="16384" width="17.42578125" style="680"/>
  </cols>
  <sheetData>
    <row r="1" spans="3:48">
      <c r="C1" s="114"/>
      <c r="Q1" s="356" t="str">
        <f>'Rate Summary'!$O$1</f>
        <v>Exhibit No. PAC-17</v>
      </c>
      <c r="AV1" s="149" t="str">
        <f>'Rate Summary'!$O$1</f>
        <v>Exhibit No. PAC-17</v>
      </c>
    </row>
    <row r="2" spans="3:48">
      <c r="C2" s="114"/>
      <c r="Q2" s="357" t="s">
        <v>522</v>
      </c>
      <c r="AV2" s="151" t="s">
        <v>522</v>
      </c>
    </row>
    <row r="3" spans="3:48">
      <c r="C3" s="114"/>
      <c r="Q3" s="354" t="s">
        <v>155</v>
      </c>
      <c r="AV3" s="150" t="s">
        <v>425</v>
      </c>
    </row>
    <row r="4" spans="3:48">
      <c r="C4" s="114"/>
    </row>
    <row r="5" spans="3:48" s="352" customFormat="1">
      <c r="C5" s="426" t="s">
        <v>526</v>
      </c>
      <c r="G5" s="353"/>
      <c r="AV5" s="354"/>
    </row>
    <row r="6" spans="3:48" s="352" customFormat="1">
      <c r="C6" s="427" t="s">
        <v>415</v>
      </c>
      <c r="D6" s="355"/>
      <c r="G6" s="353"/>
      <c r="J6" s="355"/>
    </row>
    <row r="7" spans="3:48" s="352" customFormat="1">
      <c r="C7" s="427" t="s">
        <v>411</v>
      </c>
      <c r="D7" s="355"/>
      <c r="G7" s="353"/>
      <c r="J7" s="355"/>
    </row>
    <row r="8" spans="3:48" s="352" customFormat="1">
      <c r="C8" s="427" t="s">
        <v>418</v>
      </c>
      <c r="D8" s="355"/>
      <c r="G8" s="353"/>
      <c r="J8" s="355"/>
    </row>
    <row r="9" spans="3:48" s="352" customFormat="1">
      <c r="C9" s="427" t="s">
        <v>412</v>
      </c>
      <c r="D9" s="355"/>
      <c r="G9" s="353"/>
      <c r="J9" s="355"/>
    </row>
    <row r="10" spans="3:48" s="352" customFormat="1">
      <c r="D10" s="355"/>
      <c r="G10" s="353"/>
      <c r="J10" s="355"/>
    </row>
    <row r="11" spans="3:48" s="352" customFormat="1" ht="41.25" customHeight="1">
      <c r="C11" s="763" t="s">
        <v>527</v>
      </c>
      <c r="D11" s="763"/>
      <c r="E11" s="763"/>
      <c r="F11" s="763"/>
      <c r="G11" s="763"/>
      <c r="H11" s="763"/>
      <c r="I11" s="763"/>
      <c r="J11" s="763"/>
      <c r="K11" s="763"/>
      <c r="L11" s="763"/>
      <c r="M11" s="763"/>
      <c r="N11" s="763"/>
      <c r="O11" s="763"/>
      <c r="P11" s="763"/>
      <c r="Q11" s="763"/>
      <c r="R11" s="763"/>
    </row>
    <row r="12" spans="3:48" s="352" customFormat="1">
      <c r="C12" s="427"/>
      <c r="D12" s="355"/>
      <c r="G12" s="353"/>
      <c r="J12" s="355"/>
    </row>
    <row r="13" spans="3:48" s="352" customFormat="1">
      <c r="C13" s="427" t="s">
        <v>594</v>
      </c>
      <c r="D13" s="355"/>
      <c r="G13" s="353"/>
      <c r="J13" s="355"/>
    </row>
    <row r="14" spans="3:48" s="352" customFormat="1">
      <c r="C14" s="427"/>
      <c r="D14" s="355"/>
      <c r="G14" s="353"/>
      <c r="J14" s="355"/>
    </row>
    <row r="15" spans="3:48" s="352" customFormat="1" ht="39.75" customHeight="1">
      <c r="C15" s="763" t="s">
        <v>528</v>
      </c>
      <c r="D15" s="763"/>
      <c r="E15" s="763"/>
      <c r="F15" s="763"/>
      <c r="G15" s="763"/>
      <c r="H15" s="763"/>
      <c r="I15" s="763"/>
      <c r="J15" s="763"/>
      <c r="K15" s="763"/>
      <c r="L15" s="763"/>
      <c r="M15" s="763"/>
      <c r="N15" s="763"/>
      <c r="O15" s="763"/>
      <c r="P15" s="763"/>
      <c r="Q15" s="763"/>
      <c r="R15" s="763"/>
    </row>
    <row r="16" spans="3:48">
      <c r="C16" s="752"/>
      <c r="D16" s="752"/>
      <c r="E16" s="752"/>
      <c r="F16" s="752"/>
      <c r="G16" s="752"/>
      <c r="N16" s="358"/>
      <c r="T16" s="108"/>
    </row>
    <row r="17" spans="1:49">
      <c r="C17" s="753" t="s">
        <v>417</v>
      </c>
      <c r="D17" s="753"/>
      <c r="E17" s="753"/>
      <c r="F17" s="753"/>
      <c r="G17" s="359"/>
      <c r="I17" s="753" t="s">
        <v>419</v>
      </c>
      <c r="J17" s="753"/>
      <c r="K17" s="753"/>
      <c r="L17" s="753"/>
      <c r="M17" s="753"/>
      <c r="N17" s="753"/>
      <c r="O17" s="753"/>
      <c r="P17" s="753"/>
      <c r="Q17" s="753"/>
      <c r="R17" s="753"/>
      <c r="T17" s="754" t="s">
        <v>408</v>
      </c>
      <c r="U17" s="754"/>
      <c r="V17" s="754"/>
      <c r="W17" s="754"/>
      <c r="X17" s="754"/>
      <c r="Y17" s="754"/>
      <c r="Z17" s="754"/>
      <c r="AA17" s="754"/>
      <c r="AC17" s="754" t="s">
        <v>409</v>
      </c>
      <c r="AD17" s="754"/>
      <c r="AE17" s="754"/>
      <c r="AF17" s="754"/>
      <c r="AG17" s="754"/>
      <c r="AH17" s="754"/>
      <c r="AI17" s="754"/>
      <c r="AJ17" s="754"/>
      <c r="AK17" s="754"/>
      <c r="AL17" s="754"/>
      <c r="AN17" s="754" t="s">
        <v>416</v>
      </c>
      <c r="AO17" s="754"/>
      <c r="AP17" s="754"/>
      <c r="AQ17" s="754"/>
      <c r="AR17" s="754"/>
      <c r="AS17" s="754"/>
      <c r="AT17" s="754"/>
      <c r="AU17" s="754"/>
      <c r="AV17" s="754"/>
      <c r="AW17" s="754"/>
    </row>
    <row r="18" spans="1:49">
      <c r="C18" s="770" t="s">
        <v>552</v>
      </c>
      <c r="D18" s="770"/>
      <c r="E18" s="770"/>
      <c r="F18" s="770"/>
      <c r="I18" s="755" t="s">
        <v>410</v>
      </c>
      <c r="J18" s="755"/>
      <c r="K18" s="755"/>
      <c r="L18" s="755"/>
      <c r="M18" s="755"/>
      <c r="N18" s="755"/>
      <c r="O18" s="755"/>
      <c r="P18" s="755"/>
      <c r="Q18" s="755"/>
      <c r="R18" s="755"/>
      <c r="T18" s="756" t="s">
        <v>523</v>
      </c>
      <c r="U18" s="756"/>
      <c r="V18" s="756"/>
      <c r="W18" s="756"/>
      <c r="X18" s="756"/>
      <c r="Y18" s="756"/>
      <c r="Z18" s="756"/>
      <c r="AA18" s="756"/>
      <c r="AC18" s="756" t="s">
        <v>524</v>
      </c>
      <c r="AD18" s="756"/>
      <c r="AE18" s="756"/>
      <c r="AF18" s="756"/>
      <c r="AG18" s="756"/>
      <c r="AH18" s="756"/>
      <c r="AI18" s="756"/>
      <c r="AJ18" s="756"/>
      <c r="AK18" s="756"/>
      <c r="AL18" s="756"/>
      <c r="AN18" s="756" t="s">
        <v>523</v>
      </c>
      <c r="AO18" s="756"/>
      <c r="AP18" s="756"/>
      <c r="AQ18" s="756"/>
      <c r="AR18" s="756"/>
      <c r="AS18" s="756"/>
      <c r="AT18" s="756"/>
      <c r="AU18" s="756"/>
      <c r="AV18" s="756"/>
      <c r="AW18" s="756"/>
    </row>
    <row r="19" spans="1:49">
      <c r="C19" s="771"/>
      <c r="D19" s="771"/>
      <c r="E19" s="771"/>
      <c r="F19" s="771"/>
      <c r="T19" s="751" t="s">
        <v>245</v>
      </c>
      <c r="U19" s="751"/>
      <c r="V19" s="751"/>
      <c r="W19" s="751"/>
      <c r="X19" s="751"/>
      <c r="Y19" s="751"/>
      <c r="Z19" s="751"/>
      <c r="AA19" s="751"/>
      <c r="AC19" s="751" t="s">
        <v>246</v>
      </c>
      <c r="AD19" s="751"/>
      <c r="AE19" s="751"/>
      <c r="AF19" s="751"/>
      <c r="AG19" s="751"/>
      <c r="AH19" s="751"/>
      <c r="AI19" s="751"/>
      <c r="AJ19" s="751"/>
      <c r="AK19" s="751"/>
      <c r="AL19" s="751"/>
      <c r="AN19" s="751" t="s">
        <v>247</v>
      </c>
      <c r="AO19" s="751"/>
      <c r="AP19" s="751"/>
      <c r="AQ19" s="751"/>
      <c r="AR19" s="751"/>
      <c r="AS19" s="751"/>
      <c r="AT19" s="751"/>
      <c r="AU19" s="751"/>
      <c r="AV19" s="751"/>
      <c r="AW19" s="751"/>
    </row>
    <row r="20" spans="1:49" s="681" customFormat="1" ht="69" customHeight="1">
      <c r="A20" s="360"/>
      <c r="B20" s="360"/>
      <c r="C20" s="361"/>
      <c r="D20" s="362"/>
      <c r="E20" s="764" t="s">
        <v>407</v>
      </c>
      <c r="F20" s="765"/>
      <c r="G20" s="363"/>
      <c r="H20" s="360"/>
      <c r="I20" s="361"/>
      <c r="J20" s="361"/>
      <c r="K20" s="764" t="s">
        <v>407</v>
      </c>
      <c r="L20" s="765"/>
      <c r="M20" s="361"/>
      <c r="N20" s="766" t="s">
        <v>592</v>
      </c>
      <c r="O20" s="767"/>
      <c r="P20" s="361"/>
      <c r="Q20" s="768" t="s">
        <v>593</v>
      </c>
      <c r="R20" s="769"/>
      <c r="T20" s="713"/>
      <c r="U20" s="713"/>
      <c r="V20" s="761" t="s">
        <v>248</v>
      </c>
      <c r="W20" s="762"/>
      <c r="X20" s="761" t="s">
        <v>249</v>
      </c>
      <c r="Y20" s="762"/>
      <c r="Z20" s="761" t="s">
        <v>250</v>
      </c>
      <c r="AA20" s="762"/>
      <c r="AC20" s="713"/>
      <c r="AD20" s="713"/>
      <c r="AE20" s="761" t="s">
        <v>248</v>
      </c>
      <c r="AF20" s="762"/>
      <c r="AG20" s="761" t="s">
        <v>251</v>
      </c>
      <c r="AH20" s="762"/>
      <c r="AI20" s="761" t="s">
        <v>252</v>
      </c>
      <c r="AJ20" s="762"/>
      <c r="AK20" s="761" t="s">
        <v>253</v>
      </c>
      <c r="AL20" s="762"/>
      <c r="AN20" s="713"/>
      <c r="AO20" s="713"/>
      <c r="AP20" s="757" t="s">
        <v>254</v>
      </c>
      <c r="AQ20" s="758"/>
      <c r="AR20" s="757" t="s">
        <v>255</v>
      </c>
      <c r="AS20" s="758"/>
      <c r="AT20" s="757" t="s">
        <v>256</v>
      </c>
      <c r="AU20" s="758"/>
      <c r="AV20" s="757" t="s">
        <v>257</v>
      </c>
      <c r="AW20" s="758"/>
    </row>
    <row r="21" spans="1:49">
      <c r="C21" s="364"/>
      <c r="D21" s="365"/>
      <c r="E21" s="366" t="s">
        <v>525</v>
      </c>
      <c r="F21" s="367" t="s">
        <v>258</v>
      </c>
      <c r="G21" s="368"/>
      <c r="I21" s="364"/>
      <c r="J21" s="364"/>
      <c r="K21" s="369" t="s">
        <v>259</v>
      </c>
      <c r="L21" s="369" t="s">
        <v>258</v>
      </c>
      <c r="M21" s="364"/>
      <c r="N21" s="370" t="s">
        <v>259</v>
      </c>
      <c r="O21" s="370" t="s">
        <v>258</v>
      </c>
      <c r="P21" s="364"/>
      <c r="Q21" s="371" t="s">
        <v>259</v>
      </c>
      <c r="R21" s="371" t="s">
        <v>258</v>
      </c>
      <c r="T21" s="714" t="s">
        <v>1</v>
      </c>
      <c r="U21" s="715" t="s">
        <v>260</v>
      </c>
      <c r="V21" s="715" t="s">
        <v>259</v>
      </c>
      <c r="W21" s="715" t="s">
        <v>258</v>
      </c>
      <c r="X21" s="715" t="s">
        <v>259</v>
      </c>
      <c r="Y21" s="715" t="s">
        <v>258</v>
      </c>
      <c r="Z21" s="715" t="s">
        <v>259</v>
      </c>
      <c r="AA21" s="715" t="s">
        <v>258</v>
      </c>
      <c r="AC21" s="714" t="s">
        <v>1</v>
      </c>
      <c r="AD21" s="715" t="s">
        <v>260</v>
      </c>
      <c r="AE21" s="715" t="s">
        <v>259</v>
      </c>
      <c r="AF21" s="715" t="s">
        <v>258</v>
      </c>
      <c r="AG21" s="715" t="s">
        <v>259</v>
      </c>
      <c r="AH21" s="715" t="s">
        <v>258</v>
      </c>
      <c r="AI21" s="715" t="s">
        <v>259</v>
      </c>
      <c r="AJ21" s="715" t="s">
        <v>258</v>
      </c>
      <c r="AK21" s="715" t="s">
        <v>259</v>
      </c>
      <c r="AL21" s="715" t="s">
        <v>258</v>
      </c>
      <c r="AN21" s="714" t="s">
        <v>1</v>
      </c>
      <c r="AO21" s="715" t="s">
        <v>260</v>
      </c>
      <c r="AP21" s="715" t="s">
        <v>259</v>
      </c>
      <c r="AQ21" s="715" t="s">
        <v>258</v>
      </c>
      <c r="AR21" s="715" t="s">
        <v>259</v>
      </c>
      <c r="AS21" s="715" t="s">
        <v>258</v>
      </c>
      <c r="AT21" s="715" t="s">
        <v>259</v>
      </c>
      <c r="AU21" s="715" t="s">
        <v>258</v>
      </c>
      <c r="AV21" s="715" t="s">
        <v>259</v>
      </c>
      <c r="AW21" s="715" t="s">
        <v>258</v>
      </c>
    </row>
    <row r="22" spans="1:49" s="682" customFormat="1">
      <c r="A22" s="372"/>
      <c r="B22" s="372"/>
      <c r="C22" s="373" t="s">
        <v>32</v>
      </c>
      <c r="D22" s="374" t="s">
        <v>96</v>
      </c>
      <c r="E22" s="375">
        <f>L22*$F$72</f>
        <v>0</v>
      </c>
      <c r="F22" s="376">
        <f>L22</f>
        <v>0</v>
      </c>
      <c r="G22" s="377"/>
      <c r="H22" s="372">
        <v>1</v>
      </c>
      <c r="I22" s="373" t="s">
        <v>32</v>
      </c>
      <c r="J22" s="373" t="s">
        <v>96</v>
      </c>
      <c r="K22" s="378">
        <f>SUM(AV22:AV23)</f>
        <v>0</v>
      </c>
      <c r="L22" s="379">
        <f>SUM(AW22:AW23)</f>
        <v>0</v>
      </c>
      <c r="M22" s="380"/>
      <c r="N22" s="378">
        <f>SUM(Z22:Z23)</f>
        <v>0</v>
      </c>
      <c r="O22" s="379">
        <f>SUM(AA22:AA23)</f>
        <v>0</v>
      </c>
      <c r="P22" s="380"/>
      <c r="Q22" s="378">
        <f>SUM(AK22:AK23)</f>
        <v>0</v>
      </c>
      <c r="R22" s="379">
        <f>SUM(AL22:AL23)</f>
        <v>0</v>
      </c>
      <c r="T22" s="683" t="s">
        <v>261</v>
      </c>
      <c r="U22" s="684" t="s">
        <v>96</v>
      </c>
      <c r="V22" s="685">
        <v>0</v>
      </c>
      <c r="W22" s="686">
        <v>0</v>
      </c>
      <c r="X22" s="685">
        <v>0</v>
      </c>
      <c r="Y22" s="686">
        <v>0</v>
      </c>
      <c r="Z22" s="685">
        <v>0</v>
      </c>
      <c r="AA22" s="686">
        <v>0</v>
      </c>
      <c r="AC22" s="683" t="s">
        <v>261</v>
      </c>
      <c r="AD22" s="684" t="s">
        <v>96</v>
      </c>
      <c r="AE22" s="685">
        <v>0</v>
      </c>
      <c r="AF22" s="686">
        <v>0</v>
      </c>
      <c r="AG22" s="685">
        <v>0</v>
      </c>
      <c r="AH22" s="686">
        <v>0</v>
      </c>
      <c r="AI22" s="685">
        <v>0</v>
      </c>
      <c r="AJ22" s="686">
        <v>0</v>
      </c>
      <c r="AK22" s="685">
        <v>0</v>
      </c>
      <c r="AL22" s="686">
        <v>0</v>
      </c>
      <c r="AN22" s="683" t="s">
        <v>261</v>
      </c>
      <c r="AO22" s="684" t="s">
        <v>96</v>
      </c>
      <c r="AP22" s="685">
        <v>0</v>
      </c>
      <c r="AQ22" s="686">
        <v>0</v>
      </c>
      <c r="AR22" s="685">
        <v>0</v>
      </c>
      <c r="AS22" s="686">
        <v>0</v>
      </c>
      <c r="AT22" s="685">
        <v>0</v>
      </c>
      <c r="AU22" s="686">
        <v>0</v>
      </c>
      <c r="AV22" s="685">
        <v>0</v>
      </c>
      <c r="AW22" s="686">
        <v>0</v>
      </c>
    </row>
    <row r="23" spans="1:49" s="682" customFormat="1">
      <c r="A23" s="372"/>
      <c r="B23" s="372"/>
      <c r="C23" s="380"/>
      <c r="D23" s="381"/>
      <c r="E23" s="382"/>
      <c r="F23" s="383"/>
      <c r="G23" s="377"/>
      <c r="H23" s="372"/>
      <c r="I23" s="380"/>
      <c r="J23" s="380"/>
      <c r="K23" s="384"/>
      <c r="L23" s="385"/>
      <c r="M23" s="380"/>
      <c r="N23" s="384"/>
      <c r="O23" s="385"/>
      <c r="P23" s="380"/>
      <c r="Q23" s="384"/>
      <c r="R23" s="385"/>
      <c r="T23" s="683" t="s">
        <v>262</v>
      </c>
      <c r="U23" s="684" t="s">
        <v>96</v>
      </c>
      <c r="V23" s="685">
        <v>0</v>
      </c>
      <c r="W23" s="686">
        <v>0</v>
      </c>
      <c r="X23" s="685">
        <v>0</v>
      </c>
      <c r="Y23" s="686">
        <v>0</v>
      </c>
      <c r="Z23" s="685">
        <v>0</v>
      </c>
      <c r="AA23" s="686">
        <v>0</v>
      </c>
      <c r="AC23" s="683" t="s">
        <v>262</v>
      </c>
      <c r="AD23" s="684" t="s">
        <v>96</v>
      </c>
      <c r="AE23" s="685">
        <v>0</v>
      </c>
      <c r="AF23" s="686">
        <v>0</v>
      </c>
      <c r="AG23" s="685">
        <v>0</v>
      </c>
      <c r="AH23" s="686">
        <v>0</v>
      </c>
      <c r="AI23" s="685">
        <v>0</v>
      </c>
      <c r="AJ23" s="686">
        <v>0</v>
      </c>
      <c r="AK23" s="685">
        <v>0</v>
      </c>
      <c r="AL23" s="686">
        <v>0</v>
      </c>
      <c r="AN23" s="683" t="s">
        <v>262</v>
      </c>
      <c r="AO23" s="684" t="s">
        <v>96</v>
      </c>
      <c r="AP23" s="685">
        <v>0</v>
      </c>
      <c r="AQ23" s="686">
        <v>0</v>
      </c>
      <c r="AR23" s="685">
        <v>0</v>
      </c>
      <c r="AS23" s="686">
        <v>0</v>
      </c>
      <c r="AT23" s="685">
        <v>0</v>
      </c>
      <c r="AU23" s="686">
        <v>0</v>
      </c>
      <c r="AV23" s="685">
        <v>0</v>
      </c>
      <c r="AW23" s="686">
        <v>0</v>
      </c>
    </row>
    <row r="24" spans="1:49" s="682" customFormat="1">
      <c r="A24" s="372"/>
      <c r="B24" s="372">
        <v>1</v>
      </c>
      <c r="C24" s="380" t="s">
        <v>33</v>
      </c>
      <c r="D24" s="381" t="s">
        <v>96</v>
      </c>
      <c r="E24" s="386">
        <f>L24*$F$72</f>
        <v>3.97838260038397</v>
      </c>
      <c r="F24" s="387">
        <f>E24/$E$64</f>
        <v>7.0773017685768751E-3</v>
      </c>
      <c r="G24" s="377"/>
      <c r="H24" s="372">
        <v>2</v>
      </c>
      <c r="I24" s="380" t="s">
        <v>33</v>
      </c>
      <c r="J24" s="380" t="s">
        <v>96</v>
      </c>
      <c r="K24" s="388">
        <f t="shared" ref="K24:L63" si="0">AV24</f>
        <v>5.9322701744473694</v>
      </c>
      <c r="L24" s="389">
        <f t="shared" si="0"/>
        <v>7.077301768576876E-3</v>
      </c>
      <c r="M24" s="380"/>
      <c r="N24" s="390">
        <f t="shared" ref="N24:O63" si="1">Z24</f>
        <v>2.5849178743612984</v>
      </c>
      <c r="O24" s="391">
        <f t="shared" si="1"/>
        <v>1.113552318692331E-2</v>
      </c>
      <c r="P24" s="380"/>
      <c r="Q24" s="392">
        <f t="shared" ref="Q24:R63" si="2">AK24</f>
        <v>1.014580486447074</v>
      </c>
      <c r="R24" s="393">
        <f t="shared" si="2"/>
        <v>4.560610563396612E-3</v>
      </c>
      <c r="T24" s="683" t="s">
        <v>263</v>
      </c>
      <c r="U24" s="684" t="s">
        <v>96</v>
      </c>
      <c r="V24" s="687">
        <v>6.0478023460780195</v>
      </c>
      <c r="W24" s="688">
        <v>6.18297413805471E-3</v>
      </c>
      <c r="X24" s="687">
        <v>2.5849178743612984</v>
      </c>
      <c r="Y24" s="688">
        <v>1.113552318692331E-2</v>
      </c>
      <c r="Z24" s="689">
        <v>2.5849178743612984</v>
      </c>
      <c r="AA24" s="690">
        <v>1.113552318692331E-2</v>
      </c>
      <c r="AC24" s="683" t="s">
        <v>263</v>
      </c>
      <c r="AD24" s="684" t="s">
        <v>96</v>
      </c>
      <c r="AE24" s="687">
        <v>6.0478023460780195</v>
      </c>
      <c r="AF24" s="688">
        <v>6.18297413805471E-3</v>
      </c>
      <c r="AG24" s="687">
        <v>0</v>
      </c>
      <c r="AH24" s="688">
        <v>0</v>
      </c>
      <c r="AI24" s="687">
        <v>1.014580486447074</v>
      </c>
      <c r="AJ24" s="688">
        <v>9.2299194683436291E-3</v>
      </c>
      <c r="AK24" s="689">
        <v>1.014580486447074</v>
      </c>
      <c r="AL24" s="690">
        <v>4.560610563396612E-3</v>
      </c>
      <c r="AN24" s="683" t="s">
        <v>263</v>
      </c>
      <c r="AO24" s="684" t="s">
        <v>96</v>
      </c>
      <c r="AP24" s="687">
        <v>9.5317685352557415</v>
      </c>
      <c r="AQ24" s="688">
        <v>7.3729118176772378E-3</v>
      </c>
      <c r="AR24" s="687">
        <v>2.4483039852696473</v>
      </c>
      <c r="AS24" s="688">
        <v>4.6764912370825563E-3</v>
      </c>
      <c r="AT24" s="687">
        <v>3.4839661891777221</v>
      </c>
      <c r="AU24" s="688">
        <v>1.1071586611128737E-2</v>
      </c>
      <c r="AV24" s="689">
        <v>5.9322701744473694</v>
      </c>
      <c r="AW24" s="690">
        <v>7.077301768576876E-3</v>
      </c>
    </row>
    <row r="25" spans="1:49" s="682" customFormat="1">
      <c r="A25" s="372"/>
      <c r="B25" s="372">
        <v>2</v>
      </c>
      <c r="C25" s="380" t="s">
        <v>77</v>
      </c>
      <c r="D25" s="381" t="s">
        <v>95</v>
      </c>
      <c r="E25" s="386">
        <f t="shared" ref="E25:E26" si="3">L25*$F$72</f>
        <v>28.62615731192415</v>
      </c>
      <c r="F25" s="387">
        <f t="shared" ref="F25:F26" si="4">E25/$E$64</f>
        <v>5.0924200641659569E-2</v>
      </c>
      <c r="G25" s="377"/>
      <c r="H25" s="372">
        <v>3</v>
      </c>
      <c r="I25" s="380" t="s">
        <v>77</v>
      </c>
      <c r="J25" s="380" t="s">
        <v>95</v>
      </c>
      <c r="K25" s="388">
        <f t="shared" si="0"/>
        <v>42.685210621566732</v>
      </c>
      <c r="L25" s="389">
        <f t="shared" si="0"/>
        <v>5.0924200641659575E-2</v>
      </c>
      <c r="M25" s="380"/>
      <c r="N25" s="390">
        <f t="shared" si="1"/>
        <v>33.815382742783413</v>
      </c>
      <c r="O25" s="391">
        <f t="shared" si="1"/>
        <v>0.1456727048630094</v>
      </c>
      <c r="P25" s="380"/>
      <c r="Q25" s="392">
        <f t="shared" si="2"/>
        <v>10.394908731330789</v>
      </c>
      <c r="R25" s="393">
        <f t="shared" si="2"/>
        <v>4.6725845015671785E-2</v>
      </c>
      <c r="T25" s="683" t="s">
        <v>77</v>
      </c>
      <c r="U25" s="684" t="s">
        <v>95</v>
      </c>
      <c r="V25" s="687">
        <v>75.30764188140769</v>
      </c>
      <c r="W25" s="688">
        <v>7.6990810133301724E-2</v>
      </c>
      <c r="X25" s="687">
        <v>33.815382742783413</v>
      </c>
      <c r="Y25" s="688">
        <v>0.1456727048630094</v>
      </c>
      <c r="Z25" s="689">
        <v>33.815382742783413</v>
      </c>
      <c r="AA25" s="690">
        <v>0.1456727048630094</v>
      </c>
      <c r="AC25" s="683" t="s">
        <v>77</v>
      </c>
      <c r="AD25" s="684" t="s">
        <v>95</v>
      </c>
      <c r="AE25" s="687">
        <v>75.30764188140769</v>
      </c>
      <c r="AF25" s="688">
        <v>7.6990810133301724E-2</v>
      </c>
      <c r="AG25" s="687">
        <v>0</v>
      </c>
      <c r="AH25" s="688">
        <v>0</v>
      </c>
      <c r="AI25" s="687">
        <v>10.394908731330789</v>
      </c>
      <c r="AJ25" s="688">
        <v>9.4565361499262576E-2</v>
      </c>
      <c r="AK25" s="689">
        <v>10.394908731330789</v>
      </c>
      <c r="AL25" s="690">
        <v>4.6725845015671785E-2</v>
      </c>
      <c r="AN25" s="683" t="s">
        <v>77</v>
      </c>
      <c r="AO25" s="684" t="s">
        <v>95</v>
      </c>
      <c r="AP25" s="687">
        <v>86.895502095680939</v>
      </c>
      <c r="AQ25" s="688">
        <v>6.7214480915534905E-2</v>
      </c>
      <c r="AR25" s="687">
        <v>31.09735040729349</v>
      </c>
      <c r="AS25" s="688">
        <v>5.9398868584603852E-2</v>
      </c>
      <c r="AT25" s="687">
        <v>11.587860214273242</v>
      </c>
      <c r="AU25" s="688">
        <v>3.6824696634113759E-2</v>
      </c>
      <c r="AV25" s="689">
        <v>42.685210621566732</v>
      </c>
      <c r="AW25" s="690">
        <v>5.0924200641659575E-2</v>
      </c>
    </row>
    <row r="26" spans="1:49" s="682" customFormat="1">
      <c r="A26" s="372"/>
      <c r="B26" s="372">
        <v>3</v>
      </c>
      <c r="C26" s="380" t="s">
        <v>72</v>
      </c>
      <c r="D26" s="381" t="s">
        <v>96</v>
      </c>
      <c r="E26" s="386">
        <f t="shared" si="3"/>
        <v>20.468248768338267</v>
      </c>
      <c r="F26" s="387">
        <f t="shared" si="4"/>
        <v>3.6411775276176513E-2</v>
      </c>
      <c r="G26" s="377"/>
      <c r="H26" s="372">
        <v>4</v>
      </c>
      <c r="I26" s="380" t="s">
        <v>72</v>
      </c>
      <c r="J26" s="380" t="s">
        <v>96</v>
      </c>
      <c r="K26" s="388">
        <f>SUM(AV26:AV29)</f>
        <v>30.520740182169298</v>
      </c>
      <c r="L26" s="389">
        <f>SUM(AW26:AW29)</f>
        <v>3.641177527617652E-2</v>
      </c>
      <c r="M26" s="380"/>
      <c r="N26" s="390">
        <f>SUM(Z26:Z29)</f>
        <v>0</v>
      </c>
      <c r="O26" s="391">
        <f>SUM(AA26:AA29)</f>
        <v>0</v>
      </c>
      <c r="P26" s="380"/>
      <c r="Q26" s="392">
        <f>SUM(AK26:AK29)</f>
        <v>0</v>
      </c>
      <c r="R26" s="393">
        <f>SUM(AL26:AL29)</f>
        <v>0</v>
      </c>
      <c r="T26" s="683" t="s">
        <v>264</v>
      </c>
      <c r="U26" s="684" t="s">
        <v>96</v>
      </c>
      <c r="V26" s="687">
        <v>0</v>
      </c>
      <c r="W26" s="688">
        <v>0</v>
      </c>
      <c r="X26" s="687">
        <v>0</v>
      </c>
      <c r="Y26" s="688">
        <v>0</v>
      </c>
      <c r="Z26" s="689">
        <v>0</v>
      </c>
      <c r="AA26" s="690">
        <v>0</v>
      </c>
      <c r="AC26" s="683" t="s">
        <v>264</v>
      </c>
      <c r="AD26" s="684" t="s">
        <v>96</v>
      </c>
      <c r="AE26" s="687">
        <v>0</v>
      </c>
      <c r="AF26" s="688">
        <v>0</v>
      </c>
      <c r="AG26" s="687">
        <v>0</v>
      </c>
      <c r="AH26" s="688">
        <v>0</v>
      </c>
      <c r="AI26" s="687">
        <v>0</v>
      </c>
      <c r="AJ26" s="688">
        <v>0</v>
      </c>
      <c r="AK26" s="689">
        <v>0</v>
      </c>
      <c r="AL26" s="690">
        <v>0</v>
      </c>
      <c r="AN26" s="683" t="s">
        <v>264</v>
      </c>
      <c r="AO26" s="684" t="s">
        <v>96</v>
      </c>
      <c r="AP26" s="687">
        <v>3.776188872964652</v>
      </c>
      <c r="AQ26" s="688">
        <v>2.9209172950731303E-3</v>
      </c>
      <c r="AR26" s="687">
        <v>0</v>
      </c>
      <c r="AS26" s="688">
        <v>0</v>
      </c>
      <c r="AT26" s="687">
        <v>3.776188872964652</v>
      </c>
      <c r="AU26" s="688">
        <v>1.2000231889987509E-2</v>
      </c>
      <c r="AV26" s="689">
        <v>3.776188872964652</v>
      </c>
      <c r="AW26" s="690">
        <v>4.5050591768778783E-3</v>
      </c>
    </row>
    <row r="27" spans="1:49" s="682" customFormat="1">
      <c r="A27" s="372"/>
      <c r="B27" s="372"/>
      <c r="C27" s="380"/>
      <c r="D27" s="381"/>
      <c r="E27" s="394"/>
      <c r="F27" s="383"/>
      <c r="G27" s="377"/>
      <c r="H27" s="372"/>
      <c r="I27" s="380"/>
      <c r="J27" s="380"/>
      <c r="K27" s="384"/>
      <c r="L27" s="385"/>
      <c r="M27" s="380"/>
      <c r="N27" s="384"/>
      <c r="O27" s="385"/>
      <c r="P27" s="380"/>
      <c r="Q27" s="384"/>
      <c r="R27" s="385"/>
      <c r="T27" s="683" t="s">
        <v>265</v>
      </c>
      <c r="U27" s="684" t="s">
        <v>96</v>
      </c>
      <c r="V27" s="687">
        <v>0</v>
      </c>
      <c r="W27" s="688">
        <v>0</v>
      </c>
      <c r="X27" s="687">
        <v>0</v>
      </c>
      <c r="Y27" s="688">
        <v>0</v>
      </c>
      <c r="Z27" s="689">
        <v>0</v>
      </c>
      <c r="AA27" s="690">
        <v>0</v>
      </c>
      <c r="AC27" s="683" t="s">
        <v>265</v>
      </c>
      <c r="AD27" s="684" t="s">
        <v>96</v>
      </c>
      <c r="AE27" s="687">
        <v>0</v>
      </c>
      <c r="AF27" s="688">
        <v>0</v>
      </c>
      <c r="AG27" s="687">
        <v>0</v>
      </c>
      <c r="AH27" s="688">
        <v>0</v>
      </c>
      <c r="AI27" s="687">
        <v>0</v>
      </c>
      <c r="AJ27" s="688">
        <v>0</v>
      </c>
      <c r="AK27" s="689">
        <v>0</v>
      </c>
      <c r="AL27" s="690">
        <v>0</v>
      </c>
      <c r="AN27" s="683" t="s">
        <v>265</v>
      </c>
      <c r="AO27" s="684" t="s">
        <v>96</v>
      </c>
      <c r="AP27" s="687">
        <v>4.5127247386044829</v>
      </c>
      <c r="AQ27" s="688">
        <v>3.4906346531723368E-3</v>
      </c>
      <c r="AR27" s="687">
        <v>0</v>
      </c>
      <c r="AS27" s="688">
        <v>0</v>
      </c>
      <c r="AT27" s="687">
        <v>4.5127247386044829</v>
      </c>
      <c r="AU27" s="688">
        <v>1.4340846059540831E-2</v>
      </c>
      <c r="AV27" s="689">
        <v>4.5127247386044829</v>
      </c>
      <c r="AW27" s="690">
        <v>5.3837593087373769E-3</v>
      </c>
    </row>
    <row r="28" spans="1:49" s="682" customFormat="1">
      <c r="A28" s="372"/>
      <c r="B28" s="372"/>
      <c r="C28" s="380"/>
      <c r="D28" s="381"/>
      <c r="E28" s="394"/>
      <c r="F28" s="383"/>
      <c r="G28" s="377"/>
      <c r="H28" s="372"/>
      <c r="I28" s="380"/>
      <c r="J28" s="380"/>
      <c r="K28" s="384"/>
      <c r="L28" s="385"/>
      <c r="M28" s="380"/>
      <c r="N28" s="384"/>
      <c r="O28" s="385"/>
      <c r="P28" s="380"/>
      <c r="Q28" s="384"/>
      <c r="R28" s="385"/>
      <c r="T28" s="683" t="s">
        <v>266</v>
      </c>
      <c r="U28" s="684" t="s">
        <v>96</v>
      </c>
      <c r="V28" s="687">
        <v>0</v>
      </c>
      <c r="W28" s="688">
        <v>0</v>
      </c>
      <c r="X28" s="687">
        <v>0</v>
      </c>
      <c r="Y28" s="688">
        <v>0</v>
      </c>
      <c r="Z28" s="689">
        <v>0</v>
      </c>
      <c r="AA28" s="690">
        <v>0</v>
      </c>
      <c r="AC28" s="683" t="s">
        <v>266</v>
      </c>
      <c r="AD28" s="684" t="s">
        <v>96</v>
      </c>
      <c r="AE28" s="687">
        <v>0</v>
      </c>
      <c r="AF28" s="688">
        <v>0</v>
      </c>
      <c r="AG28" s="687">
        <v>0</v>
      </c>
      <c r="AH28" s="688">
        <v>0</v>
      </c>
      <c r="AI28" s="687">
        <v>0</v>
      </c>
      <c r="AJ28" s="688">
        <v>0</v>
      </c>
      <c r="AK28" s="689">
        <v>0</v>
      </c>
      <c r="AL28" s="690">
        <v>0</v>
      </c>
      <c r="AN28" s="683" t="s">
        <v>266</v>
      </c>
      <c r="AO28" s="684" t="s">
        <v>96</v>
      </c>
      <c r="AP28" s="687">
        <v>8.2625242864502635</v>
      </c>
      <c r="AQ28" s="688">
        <v>6.3911395592633176E-3</v>
      </c>
      <c r="AR28" s="687">
        <v>0</v>
      </c>
      <c r="AS28" s="688">
        <v>0</v>
      </c>
      <c r="AT28" s="687">
        <v>8.2625242864502635</v>
      </c>
      <c r="AU28" s="688">
        <v>2.6257216142955592E-2</v>
      </c>
      <c r="AV28" s="689">
        <v>8.2625242864502635</v>
      </c>
      <c r="AW28" s="690">
        <v>9.8573355605556696E-3</v>
      </c>
    </row>
    <row r="29" spans="1:49" s="682" customFormat="1">
      <c r="A29" s="372"/>
      <c r="B29" s="372"/>
      <c r="C29" s="380"/>
      <c r="D29" s="381"/>
      <c r="E29" s="394"/>
      <c r="F29" s="383"/>
      <c r="G29" s="377"/>
      <c r="H29" s="372"/>
      <c r="I29" s="380"/>
      <c r="J29" s="380"/>
      <c r="K29" s="384"/>
      <c r="L29" s="385"/>
      <c r="M29" s="380"/>
      <c r="N29" s="384"/>
      <c r="O29" s="385"/>
      <c r="P29" s="380"/>
      <c r="Q29" s="384"/>
      <c r="R29" s="385"/>
      <c r="T29" s="683" t="s">
        <v>267</v>
      </c>
      <c r="U29" s="684" t="s">
        <v>96</v>
      </c>
      <c r="V29" s="687">
        <v>0</v>
      </c>
      <c r="W29" s="688">
        <v>0</v>
      </c>
      <c r="X29" s="687">
        <v>0</v>
      </c>
      <c r="Y29" s="688">
        <v>0</v>
      </c>
      <c r="Z29" s="689">
        <v>0</v>
      </c>
      <c r="AA29" s="690">
        <v>0</v>
      </c>
      <c r="AC29" s="683" t="s">
        <v>267</v>
      </c>
      <c r="AD29" s="684" t="s">
        <v>96</v>
      </c>
      <c r="AE29" s="687">
        <v>0</v>
      </c>
      <c r="AF29" s="688">
        <v>0</v>
      </c>
      <c r="AG29" s="687">
        <v>0</v>
      </c>
      <c r="AH29" s="688">
        <v>0</v>
      </c>
      <c r="AI29" s="687">
        <v>0</v>
      </c>
      <c r="AJ29" s="688">
        <v>0</v>
      </c>
      <c r="AK29" s="689">
        <v>0</v>
      </c>
      <c r="AL29" s="690">
        <v>0</v>
      </c>
      <c r="AN29" s="683" t="s">
        <v>267</v>
      </c>
      <c r="AO29" s="684" t="s">
        <v>96</v>
      </c>
      <c r="AP29" s="687">
        <v>13.969302284149895</v>
      </c>
      <c r="AQ29" s="688">
        <v>1.0805385539374201E-2</v>
      </c>
      <c r="AR29" s="687">
        <v>0</v>
      </c>
      <c r="AS29" s="688">
        <v>0</v>
      </c>
      <c r="AT29" s="687">
        <v>13.969302284149895</v>
      </c>
      <c r="AU29" s="688">
        <v>4.4392606511634125E-2</v>
      </c>
      <c r="AV29" s="689">
        <v>13.969302284149895</v>
      </c>
      <c r="AW29" s="690">
        <v>1.6665621230005593E-2</v>
      </c>
    </row>
    <row r="30" spans="1:49" s="682" customFormat="1">
      <c r="A30" s="372"/>
      <c r="B30" s="372">
        <v>4</v>
      </c>
      <c r="C30" s="380" t="s">
        <v>93</v>
      </c>
      <c r="D30" s="381" t="s">
        <v>96</v>
      </c>
      <c r="E30" s="386">
        <f>L30*$F$72</f>
        <v>19.461942240384598</v>
      </c>
      <c r="F30" s="387">
        <f>E30/$E$64</f>
        <v>3.4621616891377223E-2</v>
      </c>
      <c r="G30" s="377"/>
      <c r="H30" s="372">
        <v>5</v>
      </c>
      <c r="I30" s="380" t="s">
        <v>93</v>
      </c>
      <c r="J30" s="380" t="s">
        <v>96</v>
      </c>
      <c r="K30" s="388">
        <f>SUM(AV30:AV32)</f>
        <v>29.020210242802712</v>
      </c>
      <c r="L30" s="389">
        <f>SUM(AW30:AW32)</f>
        <v>3.462161689137723E-2</v>
      </c>
      <c r="M30" s="380"/>
      <c r="N30" s="390">
        <f>SUM(Z30:Z32)</f>
        <v>8.105550707935306</v>
      </c>
      <c r="O30" s="391">
        <f>SUM(AA30:AA32)</f>
        <v>3.4917762280280672E-2</v>
      </c>
      <c r="P30" s="380"/>
      <c r="Q30" s="392">
        <f>SUM(AK30:AK32)</f>
        <v>3.2144754307175694</v>
      </c>
      <c r="R30" s="393">
        <f>SUM(AL30:AL32)</f>
        <v>1.4449292886015075E-2</v>
      </c>
      <c r="T30" s="683" t="s">
        <v>268</v>
      </c>
      <c r="U30" s="684" t="s">
        <v>96</v>
      </c>
      <c r="V30" s="687">
        <v>1.9223555144711588</v>
      </c>
      <c r="W30" s="688">
        <v>1.9653212439771587E-3</v>
      </c>
      <c r="X30" s="687">
        <v>0.94021029424382541</v>
      </c>
      <c r="Y30" s="688">
        <v>4.050315731877187E-3</v>
      </c>
      <c r="Z30" s="689">
        <v>0.94021029424382541</v>
      </c>
      <c r="AA30" s="690">
        <v>4.050315731877187E-3</v>
      </c>
      <c r="AC30" s="683" t="s">
        <v>268</v>
      </c>
      <c r="AD30" s="684" t="s">
        <v>96</v>
      </c>
      <c r="AE30" s="687">
        <v>1.9223555144711588</v>
      </c>
      <c r="AF30" s="688">
        <v>1.9653212439771587E-3</v>
      </c>
      <c r="AG30" s="687">
        <v>0</v>
      </c>
      <c r="AH30" s="688">
        <v>0</v>
      </c>
      <c r="AI30" s="687">
        <v>0.39222930496631375</v>
      </c>
      <c r="AJ30" s="688">
        <v>3.5682185359597112E-3</v>
      </c>
      <c r="AK30" s="689">
        <v>0.39222930496631375</v>
      </c>
      <c r="AL30" s="690">
        <v>1.7630982809133649E-3</v>
      </c>
      <c r="AN30" s="683" t="s">
        <v>268</v>
      </c>
      <c r="AO30" s="684" t="s">
        <v>96</v>
      </c>
      <c r="AP30" s="687">
        <v>2.9828490584567779</v>
      </c>
      <c r="AQ30" s="688">
        <v>2.3072615529950379E-3</v>
      </c>
      <c r="AR30" s="687">
        <v>0.58991591526101961</v>
      </c>
      <c r="AS30" s="688">
        <v>1.1267949670187123E-3</v>
      </c>
      <c r="AT30" s="687">
        <v>1.0604935439856191</v>
      </c>
      <c r="AU30" s="688">
        <v>3.3701090898217963E-3</v>
      </c>
      <c r="AV30" s="689">
        <v>1.6504094592466387</v>
      </c>
      <c r="AW30" s="690">
        <v>1.968967265704542E-3</v>
      </c>
    </row>
    <row r="31" spans="1:49" s="682" customFormat="1">
      <c r="A31" s="372"/>
      <c r="B31" s="372"/>
      <c r="C31" s="380"/>
      <c r="D31" s="381"/>
      <c r="E31" s="394"/>
      <c r="F31" s="383"/>
      <c r="G31" s="377"/>
      <c r="H31" s="372"/>
      <c r="I31" s="380"/>
      <c r="J31" s="380"/>
      <c r="K31" s="384"/>
      <c r="L31" s="385"/>
      <c r="M31" s="380"/>
      <c r="N31" s="384"/>
      <c r="O31" s="385"/>
      <c r="P31" s="380"/>
      <c r="Q31" s="384"/>
      <c r="R31" s="385"/>
      <c r="T31" s="683" t="s">
        <v>269</v>
      </c>
      <c r="U31" s="684" t="s">
        <v>96</v>
      </c>
      <c r="V31" s="687">
        <v>4.0858371268184142</v>
      </c>
      <c r="W31" s="688">
        <v>4.1771578900565015E-3</v>
      </c>
      <c r="X31" s="687">
        <v>2.0273179561902732</v>
      </c>
      <c r="Y31" s="688">
        <v>8.733448103839983E-3</v>
      </c>
      <c r="Z31" s="689">
        <v>2.0273179561902732</v>
      </c>
      <c r="AA31" s="690">
        <v>8.733448103839983E-3</v>
      </c>
      <c r="AC31" s="683" t="s">
        <v>269</v>
      </c>
      <c r="AD31" s="684" t="s">
        <v>96</v>
      </c>
      <c r="AE31" s="687">
        <v>4.0858371268184142</v>
      </c>
      <c r="AF31" s="688">
        <v>4.1771578900565015E-3</v>
      </c>
      <c r="AG31" s="687">
        <v>0</v>
      </c>
      <c r="AH31" s="688">
        <v>0</v>
      </c>
      <c r="AI31" s="687">
        <v>0.78127641551496774</v>
      </c>
      <c r="AJ31" s="688">
        <v>7.1074877686359865E-3</v>
      </c>
      <c r="AK31" s="689">
        <v>0.78127641551496774</v>
      </c>
      <c r="AL31" s="690">
        <v>3.5118923743622313E-3</v>
      </c>
      <c r="AN31" s="683" t="s">
        <v>269</v>
      </c>
      <c r="AO31" s="684" t="s">
        <v>96</v>
      </c>
      <c r="AP31" s="687">
        <v>6.4186324345455832</v>
      </c>
      <c r="AQ31" s="688">
        <v>4.9648720229564227E-3</v>
      </c>
      <c r="AR31" s="687">
        <v>1.2772427551131731</v>
      </c>
      <c r="AS31" s="688">
        <v>2.4396539759159396E-3</v>
      </c>
      <c r="AT31" s="687">
        <v>2.332795307727169</v>
      </c>
      <c r="AU31" s="688">
        <v>7.4133168616173839E-3</v>
      </c>
      <c r="AV31" s="689">
        <v>3.6100380628403421</v>
      </c>
      <c r="AW31" s="690">
        <v>4.306838362962773E-3</v>
      </c>
    </row>
    <row r="32" spans="1:49" s="682" customFormat="1">
      <c r="A32" s="372"/>
      <c r="B32" s="372"/>
      <c r="C32" s="380"/>
      <c r="D32" s="381"/>
      <c r="E32" s="394"/>
      <c r="F32" s="383"/>
      <c r="G32" s="377"/>
      <c r="H32" s="372"/>
      <c r="I32" s="380"/>
      <c r="J32" s="380"/>
      <c r="K32" s="384"/>
      <c r="L32" s="385"/>
      <c r="M32" s="380"/>
      <c r="N32" s="384"/>
      <c r="O32" s="385"/>
      <c r="P32" s="380"/>
      <c r="Q32" s="384"/>
      <c r="R32" s="385"/>
      <c r="T32" s="683" t="s">
        <v>270</v>
      </c>
      <c r="U32" s="684" t="s">
        <v>96</v>
      </c>
      <c r="V32" s="687">
        <v>11.085569469842074</v>
      </c>
      <c r="W32" s="688">
        <v>1.1333338197153804E-2</v>
      </c>
      <c r="X32" s="687">
        <v>5.138022457501207</v>
      </c>
      <c r="Y32" s="688">
        <v>2.2133998444563503E-2</v>
      </c>
      <c r="Z32" s="689">
        <v>5.138022457501207</v>
      </c>
      <c r="AA32" s="690">
        <v>2.2133998444563503E-2</v>
      </c>
      <c r="AC32" s="683" t="s">
        <v>270</v>
      </c>
      <c r="AD32" s="684" t="s">
        <v>96</v>
      </c>
      <c r="AE32" s="687">
        <v>11.085569469842074</v>
      </c>
      <c r="AF32" s="688">
        <v>1.1333338197153804E-2</v>
      </c>
      <c r="AG32" s="687">
        <v>0</v>
      </c>
      <c r="AH32" s="688">
        <v>0</v>
      </c>
      <c r="AI32" s="687">
        <v>2.040969710236288</v>
      </c>
      <c r="AJ32" s="688">
        <v>1.8567266288333314E-2</v>
      </c>
      <c r="AK32" s="689">
        <v>2.040969710236288</v>
      </c>
      <c r="AL32" s="690">
        <v>9.1743022307394784E-3</v>
      </c>
      <c r="AN32" s="683" t="s">
        <v>270</v>
      </c>
      <c r="AO32" s="684" t="s">
        <v>96</v>
      </c>
      <c r="AP32" s="687">
        <v>30.938754888453225</v>
      </c>
      <c r="AQ32" s="688">
        <v>2.393141531894909E-2</v>
      </c>
      <c r="AR32" s="687">
        <v>3.9065773021045791</v>
      </c>
      <c r="AS32" s="688">
        <v>7.4619306385949402E-3</v>
      </c>
      <c r="AT32" s="687">
        <v>19.853185418611151</v>
      </c>
      <c r="AU32" s="688">
        <v>6.3090813725959177E-2</v>
      </c>
      <c r="AV32" s="689">
        <v>23.759762720715731</v>
      </c>
      <c r="AW32" s="690">
        <v>2.8345811262709918E-2</v>
      </c>
    </row>
    <row r="33" spans="1:49" s="682" customFormat="1">
      <c r="A33" s="372"/>
      <c r="B33" s="372">
        <v>5</v>
      </c>
      <c r="C33" s="380" t="s">
        <v>83</v>
      </c>
      <c r="D33" s="381" t="s">
        <v>95</v>
      </c>
      <c r="E33" s="386">
        <f>L33*$F$72</f>
        <v>5.2638292772086643</v>
      </c>
      <c r="F33" s="387">
        <f>E33/$E$64</f>
        <v>9.3640335772331457E-3</v>
      </c>
      <c r="G33" s="377"/>
      <c r="H33" s="372">
        <v>6</v>
      </c>
      <c r="I33" s="380" t="s">
        <v>83</v>
      </c>
      <c r="J33" s="380" t="s">
        <v>95</v>
      </c>
      <c r="K33" s="388">
        <f>SUM(AV33:AV35)</f>
        <v>7.8490332783865524</v>
      </c>
      <c r="L33" s="389">
        <f>SUM(AW33:AW35)</f>
        <v>9.3640335772331475E-3</v>
      </c>
      <c r="M33" s="380"/>
      <c r="N33" s="390">
        <f>SUM(Z33:Z35)</f>
        <v>5.2961615652306744</v>
      </c>
      <c r="O33" s="391">
        <f>SUM(AA33:AA35)</f>
        <v>2.2815243182876886E-2</v>
      </c>
      <c r="P33" s="380"/>
      <c r="Q33" s="392">
        <f>SUM(AK33:AK35)</f>
        <v>1.7776025110285203</v>
      </c>
      <c r="R33" s="393">
        <f>SUM(AL33:AL35)</f>
        <v>7.9904481680960395E-3</v>
      </c>
      <c r="T33" s="683" t="s">
        <v>271</v>
      </c>
      <c r="U33" s="684" t="s">
        <v>95</v>
      </c>
      <c r="V33" s="687">
        <v>4.2557543293030982</v>
      </c>
      <c r="W33" s="688">
        <v>4.3508728378101611E-3</v>
      </c>
      <c r="X33" s="687">
        <v>1.8870952050179381</v>
      </c>
      <c r="Y33" s="688">
        <v>8.1293849293379572E-3</v>
      </c>
      <c r="Z33" s="689">
        <v>1.8870952050179381</v>
      </c>
      <c r="AA33" s="690">
        <v>8.1293849293379572E-3</v>
      </c>
      <c r="AC33" s="683" t="s">
        <v>271</v>
      </c>
      <c r="AD33" s="684" t="s">
        <v>95</v>
      </c>
      <c r="AE33" s="687">
        <v>4.2557543293030982</v>
      </c>
      <c r="AF33" s="688">
        <v>4.3508728378101611E-3</v>
      </c>
      <c r="AG33" s="687">
        <v>0</v>
      </c>
      <c r="AH33" s="688">
        <v>0</v>
      </c>
      <c r="AI33" s="687">
        <v>0.63955665804126982</v>
      </c>
      <c r="AJ33" s="688">
        <v>5.8182239142363411E-3</v>
      </c>
      <c r="AK33" s="689">
        <v>0.63955665804126982</v>
      </c>
      <c r="AL33" s="690">
        <v>2.8748521083505028E-3</v>
      </c>
      <c r="AN33" s="683" t="s">
        <v>271</v>
      </c>
      <c r="AO33" s="684" t="s">
        <v>95</v>
      </c>
      <c r="AP33" s="687">
        <v>5.2775144982627307</v>
      </c>
      <c r="AQ33" s="688">
        <v>4.0822066616791018E-3</v>
      </c>
      <c r="AR33" s="687">
        <v>1.7291024662438903</v>
      </c>
      <c r="AS33" s="688">
        <v>3.302748588434296E-3</v>
      </c>
      <c r="AT33" s="687">
        <v>1.0217601689596321</v>
      </c>
      <c r="AU33" s="688">
        <v>3.2470195151658608E-3</v>
      </c>
      <c r="AV33" s="689">
        <v>2.7508626352035224</v>
      </c>
      <c r="AW33" s="690">
        <v>3.281827094979128E-3</v>
      </c>
    </row>
    <row r="34" spans="1:49" s="682" customFormat="1">
      <c r="A34" s="372"/>
      <c r="B34" s="372"/>
      <c r="C34" s="380"/>
      <c r="D34" s="381"/>
      <c r="E34" s="394"/>
      <c r="F34" s="383"/>
      <c r="G34" s="377"/>
      <c r="H34" s="372"/>
      <c r="I34" s="380"/>
      <c r="J34" s="380"/>
      <c r="K34" s="384"/>
      <c r="L34" s="385"/>
      <c r="M34" s="380"/>
      <c r="N34" s="384"/>
      <c r="O34" s="385"/>
      <c r="P34" s="380"/>
      <c r="Q34" s="384"/>
      <c r="R34" s="385"/>
      <c r="T34" s="683" t="s">
        <v>272</v>
      </c>
      <c r="U34" s="684" t="s">
        <v>95</v>
      </c>
      <c r="V34" s="687">
        <v>4.5261015291144533</v>
      </c>
      <c r="W34" s="688">
        <v>4.6272624499497034E-3</v>
      </c>
      <c r="X34" s="687">
        <v>2.0777154431127487</v>
      </c>
      <c r="Y34" s="688">
        <v>8.9505545696794662E-3</v>
      </c>
      <c r="Z34" s="689">
        <v>2.0777154431127487</v>
      </c>
      <c r="AA34" s="690">
        <v>8.9505545696794662E-3</v>
      </c>
      <c r="AC34" s="683" t="s">
        <v>272</v>
      </c>
      <c r="AD34" s="684" t="s">
        <v>95</v>
      </c>
      <c r="AE34" s="687">
        <v>4.5261015291144533</v>
      </c>
      <c r="AF34" s="688">
        <v>4.6272624499497034E-3</v>
      </c>
      <c r="AG34" s="687">
        <v>0</v>
      </c>
      <c r="AH34" s="688">
        <v>0</v>
      </c>
      <c r="AI34" s="687">
        <v>0.63685922723266741</v>
      </c>
      <c r="AJ34" s="688">
        <v>5.7936846396618663E-3</v>
      </c>
      <c r="AK34" s="689">
        <v>0.63685922723266741</v>
      </c>
      <c r="AL34" s="690">
        <v>2.8627269673645738E-3</v>
      </c>
      <c r="AN34" s="683" t="s">
        <v>272</v>
      </c>
      <c r="AO34" s="684" t="s">
        <v>95</v>
      </c>
      <c r="AP34" s="687">
        <v>5.8273418869637661</v>
      </c>
      <c r="AQ34" s="688">
        <v>4.5075032723597263E-3</v>
      </c>
      <c r="AR34" s="687">
        <v>1.8115268587690372</v>
      </c>
      <c r="AS34" s="688">
        <v>3.4601869423661709E-3</v>
      </c>
      <c r="AT34" s="687">
        <v>1.3012403578493126</v>
      </c>
      <c r="AU34" s="688">
        <v>4.1351708201350472E-3</v>
      </c>
      <c r="AV34" s="689">
        <v>3.1127672166183498</v>
      </c>
      <c r="AW34" s="690">
        <v>3.7135855717146948E-3</v>
      </c>
    </row>
    <row r="35" spans="1:49" s="682" customFormat="1">
      <c r="A35" s="372"/>
      <c r="B35" s="372"/>
      <c r="C35" s="380"/>
      <c r="D35" s="381"/>
      <c r="E35" s="394"/>
      <c r="F35" s="383"/>
      <c r="G35" s="377"/>
      <c r="H35" s="372"/>
      <c r="I35" s="380"/>
      <c r="J35" s="380"/>
      <c r="K35" s="384"/>
      <c r="L35" s="385"/>
      <c r="M35" s="380"/>
      <c r="N35" s="384"/>
      <c r="O35" s="385"/>
      <c r="P35" s="380"/>
      <c r="Q35" s="384"/>
      <c r="R35" s="385"/>
      <c r="T35" s="683" t="s">
        <v>273</v>
      </c>
      <c r="U35" s="684" t="s">
        <v>95</v>
      </c>
      <c r="V35" s="687">
        <v>3.0658292301804617</v>
      </c>
      <c r="W35" s="688">
        <v>3.1343522418835076E-3</v>
      </c>
      <c r="X35" s="687">
        <v>1.3313509170999875</v>
      </c>
      <c r="Y35" s="688">
        <v>5.7353036838594619E-3</v>
      </c>
      <c r="Z35" s="689">
        <v>1.3313509170999875</v>
      </c>
      <c r="AA35" s="690">
        <v>5.7353036838594619E-3</v>
      </c>
      <c r="AC35" s="683" t="s">
        <v>273</v>
      </c>
      <c r="AD35" s="684" t="s">
        <v>95</v>
      </c>
      <c r="AE35" s="687">
        <v>3.0658292301804617</v>
      </c>
      <c r="AF35" s="688">
        <v>3.1343522418835076E-3</v>
      </c>
      <c r="AG35" s="687">
        <v>0</v>
      </c>
      <c r="AH35" s="688">
        <v>0</v>
      </c>
      <c r="AI35" s="687">
        <v>0.50118662575458306</v>
      </c>
      <c r="AJ35" s="688">
        <v>4.5594334368927285E-3</v>
      </c>
      <c r="AK35" s="689">
        <v>0.50118662575458306</v>
      </c>
      <c r="AL35" s="690">
        <v>2.2528690923809633E-3</v>
      </c>
      <c r="AN35" s="683" t="s">
        <v>273</v>
      </c>
      <c r="AO35" s="684" t="s">
        <v>95</v>
      </c>
      <c r="AP35" s="687">
        <v>3.8179409694192508</v>
      </c>
      <c r="AQ35" s="688">
        <v>2.9532129308960423E-3</v>
      </c>
      <c r="AR35" s="687">
        <v>1.2332916873258912</v>
      </c>
      <c r="AS35" s="688">
        <v>2.3557032963417248E-3</v>
      </c>
      <c r="AT35" s="687">
        <v>0.75211173923878882</v>
      </c>
      <c r="AU35" s="688">
        <v>2.3901122485331175E-3</v>
      </c>
      <c r="AV35" s="689">
        <v>1.9854034265646801</v>
      </c>
      <c r="AW35" s="690">
        <v>2.3686209105393237E-3</v>
      </c>
    </row>
    <row r="36" spans="1:49" s="682" customFormat="1">
      <c r="A36" s="372"/>
      <c r="B36" s="372">
        <v>6</v>
      </c>
      <c r="C36" s="380" t="s">
        <v>108</v>
      </c>
      <c r="D36" s="381" t="s">
        <v>96</v>
      </c>
      <c r="E36" s="386">
        <f t="shared" ref="E36:E39" si="5">L36*$F$72</f>
        <v>19.613079189264774</v>
      </c>
      <c r="F36" s="387">
        <f t="shared" ref="F36:F39" si="6">E36/$E$64</f>
        <v>3.4890480372607953E-2</v>
      </c>
      <c r="G36" s="377"/>
      <c r="H36" s="372">
        <v>7</v>
      </c>
      <c r="I36" s="380" t="s">
        <v>108</v>
      </c>
      <c r="J36" s="380" t="s">
        <v>96</v>
      </c>
      <c r="K36" s="388">
        <f t="shared" si="0"/>
        <v>29.245574493594557</v>
      </c>
      <c r="L36" s="389">
        <f t="shared" si="0"/>
        <v>3.489048037260796E-2</v>
      </c>
      <c r="M36" s="380"/>
      <c r="N36" s="390">
        <f t="shared" si="1"/>
        <v>8.0176352141600624</v>
      </c>
      <c r="O36" s="391">
        <f t="shared" si="1"/>
        <v>3.4539032638950799E-2</v>
      </c>
      <c r="P36" s="380"/>
      <c r="Q36" s="392">
        <f t="shared" si="2"/>
        <v>2.5417312135821728</v>
      </c>
      <c r="R36" s="393">
        <f t="shared" si="2"/>
        <v>1.1425260368027431E-2</v>
      </c>
      <c r="T36" s="683" t="s">
        <v>274</v>
      </c>
      <c r="U36" s="684" t="s">
        <v>96</v>
      </c>
      <c r="V36" s="687">
        <v>17.634508094279081</v>
      </c>
      <c r="W36" s="688">
        <v>1.8028649291912131E-2</v>
      </c>
      <c r="X36" s="687">
        <v>8.0176352141600624</v>
      </c>
      <c r="Y36" s="688">
        <v>3.4539032638950799E-2</v>
      </c>
      <c r="Z36" s="689">
        <v>8.0176352141600624</v>
      </c>
      <c r="AA36" s="690">
        <v>3.4539032638950799E-2</v>
      </c>
      <c r="AC36" s="683" t="s">
        <v>274</v>
      </c>
      <c r="AD36" s="684" t="s">
        <v>96</v>
      </c>
      <c r="AE36" s="687">
        <v>17.634508094279081</v>
      </c>
      <c r="AF36" s="688">
        <v>1.8028649291912131E-2</v>
      </c>
      <c r="AG36" s="687">
        <v>0</v>
      </c>
      <c r="AH36" s="688">
        <v>0</v>
      </c>
      <c r="AI36" s="687">
        <v>2.5417312135821728</v>
      </c>
      <c r="AJ36" s="688">
        <v>2.3122832269022332E-2</v>
      </c>
      <c r="AK36" s="689">
        <v>2.5417312135821728</v>
      </c>
      <c r="AL36" s="690">
        <v>1.1425260368027431E-2</v>
      </c>
      <c r="AN36" s="683" t="s">
        <v>274</v>
      </c>
      <c r="AO36" s="684" t="s">
        <v>96</v>
      </c>
      <c r="AP36" s="687">
        <v>39.804940921336794</v>
      </c>
      <c r="AQ36" s="688">
        <v>3.0789492866445712E-2</v>
      </c>
      <c r="AR36" s="687">
        <v>7.0751416665368456</v>
      </c>
      <c r="AS36" s="688">
        <v>1.3514187046929619E-2</v>
      </c>
      <c r="AT36" s="687">
        <v>22.170432827057709</v>
      </c>
      <c r="AU36" s="688">
        <v>7.0454721407303481E-2</v>
      </c>
      <c r="AV36" s="689">
        <v>29.245574493594557</v>
      </c>
      <c r="AW36" s="690">
        <v>3.489048037260796E-2</v>
      </c>
    </row>
    <row r="37" spans="1:49" s="682" customFormat="1">
      <c r="A37" s="372"/>
      <c r="B37" s="372">
        <v>7</v>
      </c>
      <c r="C37" s="380" t="s">
        <v>73</v>
      </c>
      <c r="D37" s="381" t="s">
        <v>96</v>
      </c>
      <c r="E37" s="386">
        <f t="shared" si="5"/>
        <v>18.029238844008365</v>
      </c>
      <c r="F37" s="387">
        <f t="shared" si="6"/>
        <v>3.2072924294531215E-2</v>
      </c>
      <c r="G37" s="377"/>
      <c r="H37" s="372">
        <v>8</v>
      </c>
      <c r="I37" s="380" t="s">
        <v>73</v>
      </c>
      <c r="J37" s="380" t="s">
        <v>96</v>
      </c>
      <c r="K37" s="388">
        <f t="shared" si="0"/>
        <v>26.883868799339762</v>
      </c>
      <c r="L37" s="389">
        <f t="shared" si="0"/>
        <v>3.2072924294531222E-2</v>
      </c>
      <c r="M37" s="380"/>
      <c r="N37" s="390">
        <f t="shared" si="1"/>
        <v>7.8766615009077077</v>
      </c>
      <c r="O37" s="391">
        <f t="shared" si="1"/>
        <v>3.393173440783924E-2</v>
      </c>
      <c r="P37" s="380"/>
      <c r="Q37" s="392">
        <f t="shared" si="2"/>
        <v>2.6574905941611466</v>
      </c>
      <c r="R37" s="393">
        <f t="shared" si="2"/>
        <v>1.194560691611596E-2</v>
      </c>
      <c r="T37" s="683" t="s">
        <v>275</v>
      </c>
      <c r="U37" s="684" t="s">
        <v>96</v>
      </c>
      <c r="V37" s="687">
        <v>17.476407456334435</v>
      </c>
      <c r="W37" s="688">
        <v>1.7867015015577751E-2</v>
      </c>
      <c r="X37" s="687">
        <v>7.8766615009077077</v>
      </c>
      <c r="Y37" s="688">
        <v>3.393173440783924E-2</v>
      </c>
      <c r="Z37" s="689">
        <v>7.8766615009077077</v>
      </c>
      <c r="AA37" s="690">
        <v>3.393173440783924E-2</v>
      </c>
      <c r="AC37" s="683" t="s">
        <v>275</v>
      </c>
      <c r="AD37" s="684" t="s">
        <v>96</v>
      </c>
      <c r="AE37" s="687">
        <v>17.476407456334435</v>
      </c>
      <c r="AF37" s="688">
        <v>1.7867015015577751E-2</v>
      </c>
      <c r="AG37" s="687">
        <v>0</v>
      </c>
      <c r="AH37" s="688">
        <v>0</v>
      </c>
      <c r="AI37" s="687">
        <v>2.6574905941611466</v>
      </c>
      <c r="AJ37" s="688">
        <v>2.4175927390327926E-2</v>
      </c>
      <c r="AK37" s="689">
        <v>2.6574905941611466</v>
      </c>
      <c r="AL37" s="690">
        <v>1.194560691611596E-2</v>
      </c>
      <c r="AN37" s="683" t="s">
        <v>275</v>
      </c>
      <c r="AO37" s="684" t="s">
        <v>96</v>
      </c>
      <c r="AP37" s="687">
        <v>37.418020894408613</v>
      </c>
      <c r="AQ37" s="688">
        <v>2.89431879746204E-2</v>
      </c>
      <c r="AR37" s="687">
        <v>6.9422553612655804</v>
      </c>
      <c r="AS37" s="688">
        <v>1.32603616862439E-2</v>
      </c>
      <c r="AT37" s="687">
        <v>19.941613438074182</v>
      </c>
      <c r="AU37" s="688">
        <v>6.3371826348692623E-2</v>
      </c>
      <c r="AV37" s="689">
        <v>26.883868799339762</v>
      </c>
      <c r="AW37" s="690">
        <v>3.2072924294531222E-2</v>
      </c>
    </row>
    <row r="38" spans="1:49" s="682" customFormat="1">
      <c r="A38" s="372"/>
      <c r="B38" s="372">
        <v>8</v>
      </c>
      <c r="C38" s="380" t="s">
        <v>74</v>
      </c>
      <c r="D38" s="381" t="s">
        <v>96</v>
      </c>
      <c r="E38" s="386">
        <f t="shared" si="5"/>
        <v>16.801443477630961</v>
      </c>
      <c r="F38" s="387">
        <f t="shared" si="6"/>
        <v>2.9888750676570326E-2</v>
      </c>
      <c r="G38" s="377"/>
      <c r="H38" s="372">
        <v>9</v>
      </c>
      <c r="I38" s="380" t="s">
        <v>74</v>
      </c>
      <c r="J38" s="380" t="s">
        <v>96</v>
      </c>
      <c r="K38" s="388">
        <f t="shared" si="0"/>
        <v>25.05307106973417</v>
      </c>
      <c r="L38" s="389">
        <f t="shared" si="0"/>
        <v>2.9888750676570333E-2</v>
      </c>
      <c r="M38" s="380"/>
      <c r="N38" s="390">
        <f t="shared" si="1"/>
        <v>5.745272610992223</v>
      </c>
      <c r="O38" s="391">
        <f t="shared" si="1"/>
        <v>2.4749960921179041E-2</v>
      </c>
      <c r="P38" s="380"/>
      <c r="Q38" s="392">
        <f t="shared" si="2"/>
        <v>1.860414918462127</v>
      </c>
      <c r="R38" s="393">
        <f t="shared" si="2"/>
        <v>8.3626957572888686E-3</v>
      </c>
      <c r="T38" s="683" t="s">
        <v>276</v>
      </c>
      <c r="U38" s="684" t="s">
        <v>96</v>
      </c>
      <c r="V38" s="687">
        <v>12.916077124404756</v>
      </c>
      <c r="W38" s="688">
        <v>1.3204758729772885E-2</v>
      </c>
      <c r="X38" s="687">
        <v>5.745272610992223</v>
      </c>
      <c r="Y38" s="688">
        <v>2.4749960921179041E-2</v>
      </c>
      <c r="Z38" s="689">
        <v>5.745272610992223</v>
      </c>
      <c r="AA38" s="690">
        <v>2.4749960921179041E-2</v>
      </c>
      <c r="AC38" s="683" t="s">
        <v>276</v>
      </c>
      <c r="AD38" s="684" t="s">
        <v>96</v>
      </c>
      <c r="AE38" s="687">
        <v>12.916077124404756</v>
      </c>
      <c r="AF38" s="688">
        <v>1.3204758729772885E-2</v>
      </c>
      <c r="AG38" s="687">
        <v>0</v>
      </c>
      <c r="AH38" s="688">
        <v>0</v>
      </c>
      <c r="AI38" s="687">
        <v>1.860414918462127</v>
      </c>
      <c r="AJ38" s="688">
        <v>1.6924709379383743E-2</v>
      </c>
      <c r="AK38" s="689">
        <v>1.860414918462127</v>
      </c>
      <c r="AL38" s="690">
        <v>8.3626957572888686E-3</v>
      </c>
      <c r="AN38" s="683" t="s">
        <v>276</v>
      </c>
      <c r="AO38" s="684" t="s">
        <v>96</v>
      </c>
      <c r="AP38" s="687">
        <v>32.658758599188516</v>
      </c>
      <c r="AQ38" s="688">
        <v>2.5261854223169577E-2</v>
      </c>
      <c r="AR38" s="687">
        <v>5.3103895949504061</v>
      </c>
      <c r="AS38" s="688">
        <v>1.0143344354171295E-2</v>
      </c>
      <c r="AT38" s="687">
        <v>19.742681474783765</v>
      </c>
      <c r="AU38" s="688">
        <v>6.2739646717290529E-2</v>
      </c>
      <c r="AV38" s="689">
        <v>25.05307106973417</v>
      </c>
      <c r="AW38" s="690">
        <v>2.9888750676570333E-2</v>
      </c>
    </row>
    <row r="39" spans="1:49" s="682" customFormat="1">
      <c r="A39" s="372"/>
      <c r="B39" s="372">
        <v>9</v>
      </c>
      <c r="C39" s="380" t="s">
        <v>34</v>
      </c>
      <c r="D39" s="381" t="s">
        <v>96</v>
      </c>
      <c r="E39" s="386">
        <f t="shared" si="5"/>
        <v>19.991416976886331</v>
      </c>
      <c r="F39" s="387">
        <f t="shared" si="6"/>
        <v>3.556352038972322E-2</v>
      </c>
      <c r="G39" s="377"/>
      <c r="H39" s="372">
        <v>10</v>
      </c>
      <c r="I39" s="380" t="s">
        <v>34</v>
      </c>
      <c r="J39" s="380" t="s">
        <v>96</v>
      </c>
      <c r="K39" s="388">
        <f>SUM(AV39:AV40)</f>
        <v>29.809723847444324</v>
      </c>
      <c r="L39" s="389">
        <f>SUM(AW39:AW40)</f>
        <v>3.5563520389723227E-2</v>
      </c>
      <c r="M39" s="380"/>
      <c r="N39" s="390">
        <f>SUM(Z39:Z40)</f>
        <v>11.091921663847618</v>
      </c>
      <c r="O39" s="391">
        <f>SUM(AA39:AA40)</f>
        <v>4.7782698282370389E-2</v>
      </c>
      <c r="P39" s="380"/>
      <c r="Q39" s="392">
        <f>SUM(AK39:AK40)</f>
        <v>3.9140927554262479</v>
      </c>
      <c r="R39" s="393">
        <f>SUM(AL39:AL40)</f>
        <v>1.7594121910447645E-2</v>
      </c>
      <c r="T39" s="683" t="s">
        <v>277</v>
      </c>
      <c r="U39" s="684" t="s">
        <v>96</v>
      </c>
      <c r="V39" s="687">
        <v>12.84198849302434</v>
      </c>
      <c r="W39" s="688">
        <v>1.3129014175712507E-2</v>
      </c>
      <c r="X39" s="687">
        <v>5.4683515351131691</v>
      </c>
      <c r="Y39" s="688">
        <v>2.3557017388239569E-2</v>
      </c>
      <c r="Z39" s="689">
        <v>5.4683515351131691</v>
      </c>
      <c r="AA39" s="690">
        <v>2.3557017388239569E-2</v>
      </c>
      <c r="AC39" s="683" t="s">
        <v>277</v>
      </c>
      <c r="AD39" s="684" t="s">
        <v>96</v>
      </c>
      <c r="AE39" s="687">
        <v>12.84198849302434</v>
      </c>
      <c r="AF39" s="688">
        <v>1.3129014175712507E-2</v>
      </c>
      <c r="AG39" s="687">
        <v>0</v>
      </c>
      <c r="AH39" s="688">
        <v>0</v>
      </c>
      <c r="AI39" s="687">
        <v>1.907743863762525</v>
      </c>
      <c r="AJ39" s="688">
        <v>1.7355273892973075E-2</v>
      </c>
      <c r="AK39" s="689">
        <v>1.907743863762525</v>
      </c>
      <c r="AL39" s="690">
        <v>8.5754426913909523E-3</v>
      </c>
      <c r="AN39" s="683" t="s">
        <v>277</v>
      </c>
      <c r="AO39" s="684" t="s">
        <v>96</v>
      </c>
      <c r="AP39" s="687">
        <v>24.41866589138246</v>
      </c>
      <c r="AQ39" s="688">
        <v>1.8888065699095929E-2</v>
      </c>
      <c r="AR39" s="687">
        <v>5.4658930941486457</v>
      </c>
      <c r="AS39" s="688">
        <v>1.0440370685750848E-2</v>
      </c>
      <c r="AT39" s="687">
        <v>11.57667739835812</v>
      </c>
      <c r="AU39" s="688">
        <v>3.6789159115022681E-2</v>
      </c>
      <c r="AV39" s="689">
        <v>17.042570492506766</v>
      </c>
      <c r="AW39" s="690">
        <v>2.0332083796057106E-2</v>
      </c>
    </row>
    <row r="40" spans="1:49" s="682" customFormat="1">
      <c r="A40" s="372"/>
      <c r="B40" s="372"/>
      <c r="C40" s="380"/>
      <c r="D40" s="381"/>
      <c r="E40" s="394"/>
      <c r="F40" s="383"/>
      <c r="G40" s="377"/>
      <c r="H40" s="372"/>
      <c r="I40" s="380"/>
      <c r="J40" s="380"/>
      <c r="K40" s="384"/>
      <c r="L40" s="385"/>
      <c r="M40" s="380"/>
      <c r="N40" s="384"/>
      <c r="O40" s="385"/>
      <c r="P40" s="380"/>
      <c r="Q40" s="384"/>
      <c r="R40" s="385"/>
      <c r="T40" s="683" t="s">
        <v>278</v>
      </c>
      <c r="U40" s="684" t="s">
        <v>96</v>
      </c>
      <c r="V40" s="687">
        <v>13.063961444409243</v>
      </c>
      <c r="W40" s="688">
        <v>1.3355948347701537E-2</v>
      </c>
      <c r="X40" s="687">
        <v>5.6235701287344488</v>
      </c>
      <c r="Y40" s="688">
        <v>2.4225680894130821E-2</v>
      </c>
      <c r="Z40" s="689">
        <v>5.6235701287344488</v>
      </c>
      <c r="AA40" s="690">
        <v>2.4225680894130821E-2</v>
      </c>
      <c r="AC40" s="683" t="s">
        <v>278</v>
      </c>
      <c r="AD40" s="684" t="s">
        <v>96</v>
      </c>
      <c r="AE40" s="687">
        <v>13.063961444409243</v>
      </c>
      <c r="AF40" s="688">
        <v>1.3355948347701537E-2</v>
      </c>
      <c r="AG40" s="687">
        <v>0</v>
      </c>
      <c r="AH40" s="688">
        <v>0</v>
      </c>
      <c r="AI40" s="687">
        <v>2.0063488916637229</v>
      </c>
      <c r="AJ40" s="688">
        <v>1.8252311120535908E-2</v>
      </c>
      <c r="AK40" s="689">
        <v>2.0063488916637229</v>
      </c>
      <c r="AL40" s="690">
        <v>9.0186792190566946E-3</v>
      </c>
      <c r="AN40" s="683" t="s">
        <v>278</v>
      </c>
      <c r="AO40" s="684" t="s">
        <v>96</v>
      </c>
      <c r="AP40" s="687">
        <v>20.397072375335732</v>
      </c>
      <c r="AQ40" s="688">
        <v>1.5777325624923583E-2</v>
      </c>
      <c r="AR40" s="687">
        <v>5.4340424240110714</v>
      </c>
      <c r="AS40" s="688">
        <v>1.0379532905520232E-2</v>
      </c>
      <c r="AT40" s="687">
        <v>7.3331109309264875</v>
      </c>
      <c r="AU40" s="688">
        <v>2.3303662662676292E-2</v>
      </c>
      <c r="AV40" s="689">
        <v>12.767153354937559</v>
      </c>
      <c r="AW40" s="690">
        <v>1.5231436593666124E-2</v>
      </c>
    </row>
    <row r="41" spans="1:49" s="682" customFormat="1">
      <c r="A41" s="372"/>
      <c r="B41" s="372">
        <v>10</v>
      </c>
      <c r="C41" s="380" t="s">
        <v>101</v>
      </c>
      <c r="D41" s="381" t="s">
        <v>95</v>
      </c>
      <c r="E41" s="386">
        <f t="shared" ref="E41:E43" si="7">L41*$F$72</f>
        <v>22.312199595095645</v>
      </c>
      <c r="F41" s="387">
        <f t="shared" ref="F41:F43" si="8">E41/$E$64</f>
        <v>3.96920521520404E-2</v>
      </c>
      <c r="G41" s="377"/>
      <c r="H41" s="372">
        <v>11</v>
      </c>
      <c r="I41" s="380" t="s">
        <v>101</v>
      </c>
      <c r="J41" s="380" t="s">
        <v>95</v>
      </c>
      <c r="K41" s="388">
        <f t="shared" si="0"/>
        <v>33.270303407100101</v>
      </c>
      <c r="L41" s="389">
        <f t="shared" si="0"/>
        <v>3.9692052152040407E-2</v>
      </c>
      <c r="M41" s="380"/>
      <c r="N41" s="390">
        <f t="shared" si="1"/>
        <v>26.442520141440234</v>
      </c>
      <c r="O41" s="391">
        <f t="shared" si="1"/>
        <v>0.1139112770568967</v>
      </c>
      <c r="P41" s="380"/>
      <c r="Q41" s="392">
        <f t="shared" si="2"/>
        <v>9.8310379918432691</v>
      </c>
      <c r="R41" s="393">
        <f t="shared" si="2"/>
        <v>4.4191206428345481E-2</v>
      </c>
      <c r="T41" s="683" t="s">
        <v>101</v>
      </c>
      <c r="U41" s="684" t="s">
        <v>95</v>
      </c>
      <c r="V41" s="687">
        <v>62.554282796845392</v>
      </c>
      <c r="W41" s="688">
        <v>6.3952406283296584E-2</v>
      </c>
      <c r="X41" s="687">
        <v>26.442520141440234</v>
      </c>
      <c r="Y41" s="688">
        <v>0.1139112770568967</v>
      </c>
      <c r="Z41" s="689">
        <v>26.442520141440234</v>
      </c>
      <c r="AA41" s="690">
        <v>0.1139112770568967</v>
      </c>
      <c r="AC41" s="683" t="s">
        <v>101</v>
      </c>
      <c r="AD41" s="684" t="s">
        <v>95</v>
      </c>
      <c r="AE41" s="687">
        <v>62.554282796845392</v>
      </c>
      <c r="AF41" s="688">
        <v>6.3952406283296584E-2</v>
      </c>
      <c r="AG41" s="687">
        <v>0</v>
      </c>
      <c r="AH41" s="688">
        <v>0</v>
      </c>
      <c r="AI41" s="687">
        <v>9.8310379918432691</v>
      </c>
      <c r="AJ41" s="688">
        <v>8.9435673332037349E-2</v>
      </c>
      <c r="AK41" s="689">
        <v>9.8310379918432691</v>
      </c>
      <c r="AL41" s="690">
        <v>4.4191206428345481E-2</v>
      </c>
      <c r="AN41" s="683" t="s">
        <v>101</v>
      </c>
      <c r="AO41" s="684" t="s">
        <v>95</v>
      </c>
      <c r="AP41" s="687">
        <v>69.543861540383602</v>
      </c>
      <c r="AQ41" s="688">
        <v>5.3792825193089602E-2</v>
      </c>
      <c r="AR41" s="687">
        <v>26.280724663561891</v>
      </c>
      <c r="AS41" s="688">
        <v>5.0198659697803273E-2</v>
      </c>
      <c r="AT41" s="687">
        <v>6.9895787435382104</v>
      </c>
      <c r="AU41" s="688">
        <v>2.2211962525575508E-2</v>
      </c>
      <c r="AV41" s="689">
        <v>33.270303407100101</v>
      </c>
      <c r="AW41" s="690">
        <v>3.9692052152040407E-2</v>
      </c>
    </row>
    <row r="42" spans="1:49" s="682" customFormat="1">
      <c r="A42" s="372"/>
      <c r="B42" s="372">
        <v>11</v>
      </c>
      <c r="C42" s="380" t="s">
        <v>102</v>
      </c>
      <c r="D42" s="381" t="s">
        <v>95</v>
      </c>
      <c r="E42" s="386">
        <f t="shared" si="7"/>
        <v>30.053160849386085</v>
      </c>
      <c r="F42" s="387">
        <f t="shared" si="8"/>
        <v>5.3462753534604071E-2</v>
      </c>
      <c r="G42" s="377"/>
      <c r="H42" s="372">
        <v>12</v>
      </c>
      <c r="I42" s="380" t="s">
        <v>102</v>
      </c>
      <c r="J42" s="380" t="s">
        <v>95</v>
      </c>
      <c r="K42" s="388">
        <f t="shared" si="0"/>
        <v>44.813052856574323</v>
      </c>
      <c r="L42" s="389">
        <f t="shared" si="0"/>
        <v>5.3462753534604085E-2</v>
      </c>
      <c r="M42" s="380"/>
      <c r="N42" s="390">
        <f t="shared" si="1"/>
        <v>36.74093371</v>
      </c>
      <c r="O42" s="391">
        <f t="shared" si="1"/>
        <v>0.15827563548339352</v>
      </c>
      <c r="P42" s="380"/>
      <c r="Q42" s="392">
        <f t="shared" si="2"/>
        <v>11.224567135382705</v>
      </c>
      <c r="R42" s="393">
        <f t="shared" si="2"/>
        <v>5.045521782746331E-2</v>
      </c>
      <c r="T42" s="683" t="s">
        <v>102</v>
      </c>
      <c r="U42" s="684" t="s">
        <v>95</v>
      </c>
      <c r="V42" s="687">
        <v>82.049237325983327</v>
      </c>
      <c r="W42" s="688">
        <v>8.3883084036742037E-2</v>
      </c>
      <c r="X42" s="687">
        <v>36.74093371</v>
      </c>
      <c r="Y42" s="688">
        <v>0.15827563548339352</v>
      </c>
      <c r="Z42" s="689">
        <v>36.74093371</v>
      </c>
      <c r="AA42" s="690">
        <v>0.15827563548339352</v>
      </c>
      <c r="AC42" s="683" t="s">
        <v>102</v>
      </c>
      <c r="AD42" s="684" t="s">
        <v>95</v>
      </c>
      <c r="AE42" s="687">
        <v>82.049237325983327</v>
      </c>
      <c r="AF42" s="688">
        <v>8.3883084036742037E-2</v>
      </c>
      <c r="AG42" s="687">
        <v>0</v>
      </c>
      <c r="AH42" s="688">
        <v>0</v>
      </c>
      <c r="AI42" s="687">
        <v>11.224567135382705</v>
      </c>
      <c r="AJ42" s="688">
        <v>0.10211299360723843</v>
      </c>
      <c r="AK42" s="689">
        <v>11.224567135382705</v>
      </c>
      <c r="AL42" s="690">
        <v>5.045521782746331E-2</v>
      </c>
      <c r="AN42" s="683" t="s">
        <v>102</v>
      </c>
      <c r="AO42" s="684" t="s">
        <v>95</v>
      </c>
      <c r="AP42" s="687">
        <v>92.778553701957037</v>
      </c>
      <c r="AQ42" s="688">
        <v>7.1765076175111714E-2</v>
      </c>
      <c r="AR42" s="687">
        <v>34.083736480600621</v>
      </c>
      <c r="AS42" s="688">
        <v>6.5103147296067879E-2</v>
      </c>
      <c r="AT42" s="687">
        <v>10.729316375973703</v>
      </c>
      <c r="AU42" s="688">
        <v>3.4096357164370594E-2</v>
      </c>
      <c r="AV42" s="689">
        <v>44.813052856574323</v>
      </c>
      <c r="AW42" s="690">
        <v>5.3462753534604085E-2</v>
      </c>
    </row>
    <row r="43" spans="1:49" s="682" customFormat="1">
      <c r="A43" s="372"/>
      <c r="B43" s="372">
        <v>12</v>
      </c>
      <c r="C43" s="380" t="s">
        <v>37</v>
      </c>
      <c r="D43" s="381" t="s">
        <v>96</v>
      </c>
      <c r="E43" s="386">
        <f t="shared" si="7"/>
        <v>3.9168172622572968</v>
      </c>
      <c r="F43" s="387">
        <f t="shared" si="8"/>
        <v>6.9677807596209024E-3</v>
      </c>
      <c r="G43" s="377"/>
      <c r="H43" s="372">
        <v>13</v>
      </c>
      <c r="I43" s="380" t="s">
        <v>37</v>
      </c>
      <c r="J43" s="380" t="s">
        <v>96</v>
      </c>
      <c r="K43" s="388">
        <f>SUM(AV43:AV45)</f>
        <v>5.8404684912423956</v>
      </c>
      <c r="L43" s="389">
        <f>SUM(AW43:AW45)</f>
        <v>6.9677807596209042E-3</v>
      </c>
      <c r="M43" s="380"/>
      <c r="N43" s="390">
        <f>SUM(Z43:Z45)</f>
        <v>3.7121973843021716</v>
      </c>
      <c r="O43" s="391">
        <f>SUM(AA43:AA45)</f>
        <v>1.5991711170919434E-2</v>
      </c>
      <c r="P43" s="380"/>
      <c r="Q43" s="392">
        <f>SUM(AK43:AK45)</f>
        <v>1.317530206025014</v>
      </c>
      <c r="R43" s="393">
        <f>SUM(AL43:AL45)</f>
        <v>5.9223908358750407E-3</v>
      </c>
      <c r="T43" s="683" t="s">
        <v>279</v>
      </c>
      <c r="U43" s="684" t="s">
        <v>96</v>
      </c>
      <c r="V43" s="687">
        <v>1.0562877885943889</v>
      </c>
      <c r="W43" s="688">
        <v>1.0798964161680053E-3</v>
      </c>
      <c r="X43" s="687">
        <v>0.47405804157696879</v>
      </c>
      <c r="Y43" s="688">
        <v>2.042186471874716E-3</v>
      </c>
      <c r="Z43" s="689">
        <v>0.47405804157696879</v>
      </c>
      <c r="AA43" s="690">
        <v>2.042186471874716E-3</v>
      </c>
      <c r="AC43" s="683" t="s">
        <v>279</v>
      </c>
      <c r="AD43" s="684" t="s">
        <v>96</v>
      </c>
      <c r="AE43" s="687">
        <v>1.0562877885943889</v>
      </c>
      <c r="AF43" s="688">
        <v>1.0798964161680053E-3</v>
      </c>
      <c r="AG43" s="687">
        <v>0</v>
      </c>
      <c r="AH43" s="688">
        <v>0</v>
      </c>
      <c r="AI43" s="687">
        <v>0.16453904858650534</v>
      </c>
      <c r="AJ43" s="688">
        <v>1.4968572608463496E-3</v>
      </c>
      <c r="AK43" s="689">
        <v>0.16453904858650534</v>
      </c>
      <c r="AL43" s="690">
        <v>7.3961458267607773E-4</v>
      </c>
      <c r="AN43" s="683" t="s">
        <v>279</v>
      </c>
      <c r="AO43" s="684" t="s">
        <v>96</v>
      </c>
      <c r="AP43" s="687">
        <v>1.3809230928134075</v>
      </c>
      <c r="AQ43" s="688">
        <v>1.0681568853302208E-3</v>
      </c>
      <c r="AR43" s="687">
        <v>0.41769069843091466</v>
      </c>
      <c r="AS43" s="688">
        <v>7.9782857961076779E-4</v>
      </c>
      <c r="AT43" s="687">
        <v>0.32463530421901876</v>
      </c>
      <c r="AU43" s="688">
        <v>1.0316483262253742E-3</v>
      </c>
      <c r="AV43" s="689">
        <v>0.74232600264993343</v>
      </c>
      <c r="AW43" s="690">
        <v>8.856078662844095E-4</v>
      </c>
    </row>
    <row r="44" spans="1:49" s="682" customFormat="1">
      <c r="A44" s="372"/>
      <c r="B44" s="372"/>
      <c r="C44" s="380"/>
      <c r="D44" s="381"/>
      <c r="E44" s="394"/>
      <c r="F44" s="383"/>
      <c r="G44" s="377"/>
      <c r="H44" s="372"/>
      <c r="I44" s="380"/>
      <c r="J44" s="380"/>
      <c r="K44" s="384"/>
      <c r="L44" s="385"/>
      <c r="M44" s="380"/>
      <c r="N44" s="384"/>
      <c r="O44" s="385"/>
      <c r="P44" s="380"/>
      <c r="Q44" s="384"/>
      <c r="R44" s="385"/>
      <c r="T44" s="683" t="s">
        <v>280</v>
      </c>
      <c r="U44" s="684" t="s">
        <v>96</v>
      </c>
      <c r="V44" s="687">
        <v>3.6783768679400288</v>
      </c>
      <c r="W44" s="688">
        <v>3.7605906646801788E-3</v>
      </c>
      <c r="X44" s="687">
        <v>1.546901752178742</v>
      </c>
      <c r="Y44" s="688">
        <v>6.6638714135298796E-3</v>
      </c>
      <c r="Z44" s="689">
        <v>1.546901752178742</v>
      </c>
      <c r="AA44" s="690">
        <v>6.6638714135298796E-3</v>
      </c>
      <c r="AC44" s="683" t="s">
        <v>280</v>
      </c>
      <c r="AD44" s="684" t="s">
        <v>96</v>
      </c>
      <c r="AE44" s="687">
        <v>3.6783768679400288</v>
      </c>
      <c r="AF44" s="688">
        <v>3.7605906646801788E-3</v>
      </c>
      <c r="AG44" s="687">
        <v>0</v>
      </c>
      <c r="AH44" s="688">
        <v>0</v>
      </c>
      <c r="AI44" s="687">
        <v>0.54678469002365937</v>
      </c>
      <c r="AJ44" s="688">
        <v>4.9742516467222416E-3</v>
      </c>
      <c r="AK44" s="689">
        <v>0.54678469002365937</v>
      </c>
      <c r="AL44" s="690">
        <v>2.4578355946485338E-3</v>
      </c>
      <c r="AN44" s="683" t="s">
        <v>280</v>
      </c>
      <c r="AO44" s="684" t="s">
        <v>96</v>
      </c>
      <c r="AP44" s="687">
        <v>4.4255562426701696</v>
      </c>
      <c r="AQ44" s="688">
        <v>3.4232090089777564E-3</v>
      </c>
      <c r="AR44" s="687">
        <v>1.5846904257376275</v>
      </c>
      <c r="AS44" s="688">
        <v>3.0269079877490957E-3</v>
      </c>
      <c r="AT44" s="687">
        <v>0.74717937473014073</v>
      </c>
      <c r="AU44" s="688">
        <v>2.3744378424424995E-3</v>
      </c>
      <c r="AV44" s="689">
        <v>2.3318698004677683</v>
      </c>
      <c r="AW44" s="690">
        <v>2.7819613364927264E-3</v>
      </c>
    </row>
    <row r="45" spans="1:49" s="682" customFormat="1">
      <c r="A45" s="372"/>
      <c r="B45" s="372"/>
      <c r="C45" s="380"/>
      <c r="D45" s="381"/>
      <c r="E45" s="394"/>
      <c r="F45" s="383"/>
      <c r="G45" s="377"/>
      <c r="H45" s="372"/>
      <c r="I45" s="380"/>
      <c r="J45" s="380"/>
      <c r="K45" s="384"/>
      <c r="L45" s="385"/>
      <c r="M45" s="380"/>
      <c r="N45" s="384"/>
      <c r="O45" s="385"/>
      <c r="P45" s="380"/>
      <c r="Q45" s="384"/>
      <c r="R45" s="385"/>
      <c r="T45" s="683" t="s">
        <v>281</v>
      </c>
      <c r="U45" s="684" t="s">
        <v>96</v>
      </c>
      <c r="V45" s="687">
        <v>3.9608605435053676</v>
      </c>
      <c r="W45" s="688">
        <v>4.0493880096489319E-3</v>
      </c>
      <c r="X45" s="687">
        <v>1.6912375905464607</v>
      </c>
      <c r="Y45" s="688">
        <v>7.2856532855148379E-3</v>
      </c>
      <c r="Z45" s="689">
        <v>1.6912375905464607</v>
      </c>
      <c r="AA45" s="690">
        <v>7.2856532855148379E-3</v>
      </c>
      <c r="AC45" s="683" t="s">
        <v>281</v>
      </c>
      <c r="AD45" s="684" t="s">
        <v>96</v>
      </c>
      <c r="AE45" s="687">
        <v>3.9608605435053676</v>
      </c>
      <c r="AF45" s="688">
        <v>4.0493880096489319E-3</v>
      </c>
      <c r="AG45" s="687">
        <v>0</v>
      </c>
      <c r="AH45" s="688">
        <v>0</v>
      </c>
      <c r="AI45" s="687">
        <v>0.60620646741484918</v>
      </c>
      <c r="AJ45" s="688">
        <v>5.5148280005087721E-3</v>
      </c>
      <c r="AK45" s="689">
        <v>0.60620646741484918</v>
      </c>
      <c r="AL45" s="690">
        <v>2.7249406585504294E-3</v>
      </c>
      <c r="AN45" s="683" t="s">
        <v>281</v>
      </c>
      <c r="AO45" s="684" t="s">
        <v>96</v>
      </c>
      <c r="AP45" s="687">
        <v>5.0637167460860031</v>
      </c>
      <c r="AQ45" s="688">
        <v>3.9168321073363042E-3</v>
      </c>
      <c r="AR45" s="687">
        <v>1.6634164855440576</v>
      </c>
      <c r="AS45" s="688">
        <v>3.1772821778128595E-3</v>
      </c>
      <c r="AT45" s="687">
        <v>1.1028562025806359</v>
      </c>
      <c r="AU45" s="688">
        <v>3.5047320506212819E-3</v>
      </c>
      <c r="AV45" s="689">
        <v>2.7662726881246935</v>
      </c>
      <c r="AW45" s="690">
        <v>3.3002115568437677E-3</v>
      </c>
    </row>
    <row r="46" spans="1:49" s="682" customFormat="1">
      <c r="A46" s="372"/>
      <c r="B46" s="372">
        <v>13</v>
      </c>
      <c r="C46" s="380" t="s">
        <v>38</v>
      </c>
      <c r="D46" s="381" t="s">
        <v>96</v>
      </c>
      <c r="E46" s="386">
        <f t="shared" ref="E46:E47" si="9">L46*$F$72</f>
        <v>22.825135552497716</v>
      </c>
      <c r="F46" s="387">
        <f t="shared" ref="F46:F47" si="10">E46/$E$64</f>
        <v>4.0604534163734801E-2</v>
      </c>
      <c r="G46" s="377"/>
      <c r="H46" s="372">
        <v>14</v>
      </c>
      <c r="I46" s="380" t="s">
        <v>38</v>
      </c>
      <c r="J46" s="380" t="s">
        <v>96</v>
      </c>
      <c r="K46" s="388">
        <f t="shared" si="0"/>
        <v>34.035155606384365</v>
      </c>
      <c r="L46" s="389">
        <f t="shared" si="0"/>
        <v>4.0604534163734808E-2</v>
      </c>
      <c r="M46" s="380"/>
      <c r="N46" s="390">
        <f>Z46</f>
        <v>0</v>
      </c>
      <c r="O46" s="391">
        <f t="shared" si="1"/>
        <v>0</v>
      </c>
      <c r="P46" s="380"/>
      <c r="Q46" s="392">
        <f t="shared" si="2"/>
        <v>0</v>
      </c>
      <c r="R46" s="393">
        <f t="shared" si="2"/>
        <v>0</v>
      </c>
      <c r="T46" s="683" t="s">
        <v>38</v>
      </c>
      <c r="U46" s="684" t="s">
        <v>96</v>
      </c>
      <c r="V46" s="687">
        <v>0</v>
      </c>
      <c r="W46" s="688">
        <v>0</v>
      </c>
      <c r="X46" s="687">
        <v>0</v>
      </c>
      <c r="Y46" s="688">
        <v>0</v>
      </c>
      <c r="Z46" s="689">
        <v>0</v>
      </c>
      <c r="AA46" s="690">
        <v>0</v>
      </c>
      <c r="AC46" s="683" t="s">
        <v>38</v>
      </c>
      <c r="AD46" s="684" t="s">
        <v>96</v>
      </c>
      <c r="AE46" s="687">
        <v>0</v>
      </c>
      <c r="AF46" s="688">
        <v>0</v>
      </c>
      <c r="AG46" s="687">
        <v>0</v>
      </c>
      <c r="AH46" s="688">
        <v>0</v>
      </c>
      <c r="AI46" s="687">
        <v>0</v>
      </c>
      <c r="AJ46" s="688">
        <v>0</v>
      </c>
      <c r="AK46" s="689">
        <v>0</v>
      </c>
      <c r="AL46" s="690">
        <v>0</v>
      </c>
      <c r="AN46" s="683" t="s">
        <v>38</v>
      </c>
      <c r="AO46" s="684" t="s">
        <v>96</v>
      </c>
      <c r="AP46" s="687">
        <v>34.035155606384365</v>
      </c>
      <c r="AQ46" s="688">
        <v>2.6326510139082202E-2</v>
      </c>
      <c r="AR46" s="687">
        <v>0</v>
      </c>
      <c r="AS46" s="688">
        <v>0</v>
      </c>
      <c r="AT46" s="687">
        <v>34.035155606384365</v>
      </c>
      <c r="AU46" s="688">
        <v>0.10815925088189943</v>
      </c>
      <c r="AV46" s="689">
        <v>34.035155606384365</v>
      </c>
      <c r="AW46" s="690">
        <v>4.0604534163734808E-2</v>
      </c>
    </row>
    <row r="47" spans="1:49" s="682" customFormat="1">
      <c r="A47" s="372"/>
      <c r="B47" s="372">
        <v>14</v>
      </c>
      <c r="C47" s="380" t="s">
        <v>65</v>
      </c>
      <c r="D47" s="381" t="s">
        <v>97</v>
      </c>
      <c r="E47" s="386">
        <f t="shared" si="9"/>
        <v>4.8230834980083968</v>
      </c>
      <c r="F47" s="387">
        <f t="shared" si="10"/>
        <v>8.579973521690527E-3</v>
      </c>
      <c r="G47" s="377"/>
      <c r="H47" s="372">
        <v>15</v>
      </c>
      <c r="I47" s="380" t="s">
        <v>65</v>
      </c>
      <c r="J47" s="380" t="s">
        <v>97</v>
      </c>
      <c r="K47" s="388">
        <f>SUM(AV47:AV49)</f>
        <v>7.1918257387670703</v>
      </c>
      <c r="L47" s="389">
        <f>SUM(AW47:AW49)</f>
        <v>8.5799735216905287E-3</v>
      </c>
      <c r="M47" s="380"/>
      <c r="N47" s="390">
        <f>SUM(Z47:Z49)</f>
        <v>8.5865297995467156</v>
      </c>
      <c r="O47" s="391">
        <f>SUM(AA47:AA49)</f>
        <v>3.6989763824386811E-2</v>
      </c>
      <c r="P47" s="380"/>
      <c r="Q47" s="392">
        <f>SUM(AK47:AK49)</f>
        <v>2.7295303393566752</v>
      </c>
      <c r="R47" s="393">
        <f>SUM(AL47:AL49)</f>
        <v>1.226943063174216E-2</v>
      </c>
      <c r="T47" s="683" t="s">
        <v>282</v>
      </c>
      <c r="U47" s="684" t="s">
        <v>97</v>
      </c>
      <c r="V47" s="687">
        <v>6.1303561689621162</v>
      </c>
      <c r="W47" s="688">
        <v>6.2673730854212574E-3</v>
      </c>
      <c r="X47" s="687">
        <v>2.8883409106910833</v>
      </c>
      <c r="Y47" s="688">
        <v>1.2442634058804239E-2</v>
      </c>
      <c r="Z47" s="689">
        <v>2.8883409106910833</v>
      </c>
      <c r="AA47" s="690">
        <v>1.2442634058804239E-2</v>
      </c>
      <c r="AC47" s="683" t="s">
        <v>282</v>
      </c>
      <c r="AD47" s="684" t="s">
        <v>97</v>
      </c>
      <c r="AE47" s="687">
        <v>6.1303561689621162</v>
      </c>
      <c r="AF47" s="688">
        <v>6.2673730854212574E-3</v>
      </c>
      <c r="AG47" s="687">
        <v>0</v>
      </c>
      <c r="AH47" s="688">
        <v>0</v>
      </c>
      <c r="AI47" s="687">
        <v>0.92666253825877842</v>
      </c>
      <c r="AJ47" s="688">
        <v>8.4301055625571556E-3</v>
      </c>
      <c r="AK47" s="689">
        <v>0.92666253825877842</v>
      </c>
      <c r="AL47" s="690">
        <v>4.1654132098344473E-3</v>
      </c>
      <c r="AN47" s="683" t="s">
        <v>282</v>
      </c>
      <c r="AO47" s="684" t="s">
        <v>97</v>
      </c>
      <c r="AP47" s="687">
        <v>6.1303561689621358</v>
      </c>
      <c r="AQ47" s="688">
        <v>4.7418876442008344E-3</v>
      </c>
      <c r="AR47" s="687">
        <v>2.3153527200122546</v>
      </c>
      <c r="AS47" s="688">
        <v>4.4225417967042368E-3</v>
      </c>
      <c r="AT47" s="687">
        <v>1.9984014443252818E-14</v>
      </c>
      <c r="AU47" s="688">
        <v>6.3506571169894524E-17</v>
      </c>
      <c r="AV47" s="689">
        <v>2.3153527200122745</v>
      </c>
      <c r="AW47" s="690">
        <v>2.7622561714746342E-3</v>
      </c>
    </row>
    <row r="48" spans="1:49" s="682" customFormat="1">
      <c r="A48" s="372"/>
      <c r="B48" s="372"/>
      <c r="C48" s="380"/>
      <c r="D48" s="381"/>
      <c r="E48" s="394"/>
      <c r="F48" s="383"/>
      <c r="G48" s="377"/>
      <c r="H48" s="372"/>
      <c r="I48" s="380"/>
      <c r="J48" s="380"/>
      <c r="K48" s="384"/>
      <c r="L48" s="385"/>
      <c r="M48" s="380"/>
      <c r="N48" s="384"/>
      <c r="O48" s="385"/>
      <c r="P48" s="380"/>
      <c r="Q48" s="384"/>
      <c r="R48" s="385"/>
      <c r="T48" s="683" t="s">
        <v>283</v>
      </c>
      <c r="U48" s="684" t="s">
        <v>97</v>
      </c>
      <c r="V48" s="687">
        <v>5.0798963520539955</v>
      </c>
      <c r="W48" s="688">
        <v>5.1934348993923169E-3</v>
      </c>
      <c r="X48" s="687">
        <v>2.3264632837699653</v>
      </c>
      <c r="Y48" s="688">
        <v>1.0022131107877979E-2</v>
      </c>
      <c r="Z48" s="689">
        <v>2.3264632837699653</v>
      </c>
      <c r="AA48" s="690">
        <v>1.0022131107877979E-2</v>
      </c>
      <c r="AC48" s="683" t="s">
        <v>283</v>
      </c>
      <c r="AD48" s="684" t="s">
        <v>97</v>
      </c>
      <c r="AE48" s="687">
        <v>5.0798963520539955</v>
      </c>
      <c r="AF48" s="688">
        <v>5.1934348993923169E-3</v>
      </c>
      <c r="AG48" s="687">
        <v>0</v>
      </c>
      <c r="AH48" s="688">
        <v>0</v>
      </c>
      <c r="AI48" s="687">
        <v>0.76318494528384484</v>
      </c>
      <c r="AJ48" s="688">
        <v>6.9429046571650062E-3</v>
      </c>
      <c r="AK48" s="689">
        <v>0.76318494528384484</v>
      </c>
      <c r="AL48" s="690">
        <v>3.4305699447022965E-3</v>
      </c>
      <c r="AN48" s="683" t="s">
        <v>283</v>
      </c>
      <c r="AO48" s="684" t="s">
        <v>97</v>
      </c>
      <c r="AP48" s="687">
        <v>5.0798963520539804</v>
      </c>
      <c r="AQ48" s="688">
        <v>3.9293471833796879E-3</v>
      </c>
      <c r="AR48" s="687">
        <v>1.9902481230001854</v>
      </c>
      <c r="AS48" s="688">
        <v>3.8015613922244593E-3</v>
      </c>
      <c r="AT48" s="687">
        <v>-1.532107773982716E-14</v>
      </c>
      <c r="AU48" s="688">
        <v>-4.8688371230252463E-17</v>
      </c>
      <c r="AV48" s="689">
        <v>1.9902481230001701</v>
      </c>
      <c r="AW48" s="690">
        <v>2.3744007178715656E-3</v>
      </c>
    </row>
    <row r="49" spans="1:49" s="682" customFormat="1">
      <c r="A49" s="372"/>
      <c r="B49" s="372"/>
      <c r="C49" s="380"/>
      <c r="D49" s="381"/>
      <c r="E49" s="394"/>
      <c r="F49" s="383"/>
      <c r="G49" s="377"/>
      <c r="H49" s="372"/>
      <c r="I49" s="380"/>
      <c r="J49" s="380"/>
      <c r="K49" s="384"/>
      <c r="L49" s="385"/>
      <c r="M49" s="380"/>
      <c r="N49" s="384"/>
      <c r="O49" s="385"/>
      <c r="P49" s="380"/>
      <c r="Q49" s="384"/>
      <c r="R49" s="385"/>
      <c r="T49" s="683" t="s">
        <v>284</v>
      </c>
      <c r="U49" s="684" t="s">
        <v>97</v>
      </c>
      <c r="V49" s="687">
        <v>7.2976333566543312</v>
      </c>
      <c r="W49" s="688">
        <v>7.4607395763289109E-3</v>
      </c>
      <c r="X49" s="687">
        <v>3.3717256050856661</v>
      </c>
      <c r="Y49" s="688">
        <v>1.4524998657704591E-2</v>
      </c>
      <c r="Z49" s="689">
        <v>3.3717256050856661</v>
      </c>
      <c r="AA49" s="690">
        <v>1.4524998657704591E-2</v>
      </c>
      <c r="AC49" s="683" t="s">
        <v>284</v>
      </c>
      <c r="AD49" s="684" t="s">
        <v>97</v>
      </c>
      <c r="AE49" s="687">
        <v>7.2976333566543312</v>
      </c>
      <c r="AF49" s="688">
        <v>7.4607395763289109E-3</v>
      </c>
      <c r="AG49" s="687">
        <v>0</v>
      </c>
      <c r="AH49" s="688">
        <v>0</v>
      </c>
      <c r="AI49" s="687">
        <v>1.0396828558140521</v>
      </c>
      <c r="AJ49" s="688">
        <v>9.4582826695058971E-3</v>
      </c>
      <c r="AK49" s="689">
        <v>1.0396828558140521</v>
      </c>
      <c r="AL49" s="690">
        <v>4.6734474772054165E-3</v>
      </c>
      <c r="AN49" s="683" t="s">
        <v>284</v>
      </c>
      <c r="AO49" s="684" t="s">
        <v>97</v>
      </c>
      <c r="AP49" s="687">
        <v>7.2976333566543437</v>
      </c>
      <c r="AQ49" s="688">
        <v>5.6447874303012348E-3</v>
      </c>
      <c r="AR49" s="687">
        <v>2.8862248957546131</v>
      </c>
      <c r="AS49" s="688">
        <v>5.5129614273610747E-3</v>
      </c>
      <c r="AT49" s="687">
        <v>1.2434497875801753E-14</v>
      </c>
      <c r="AU49" s="688">
        <v>3.9515199839045481E-17</v>
      </c>
      <c r="AV49" s="689">
        <v>2.8862248957546255</v>
      </c>
      <c r="AW49" s="690">
        <v>3.4433166323443289E-3</v>
      </c>
    </row>
    <row r="50" spans="1:49" s="682" customFormat="1">
      <c r="A50" s="372"/>
      <c r="B50" s="372">
        <v>15</v>
      </c>
      <c r="C50" s="380" t="s">
        <v>61</v>
      </c>
      <c r="D50" s="381" t="s">
        <v>97</v>
      </c>
      <c r="E50" s="386">
        <f>L50*$F$72</f>
        <v>5.9930841122603207</v>
      </c>
      <c r="F50" s="387">
        <f>E50/$E$64</f>
        <v>1.0661333774895433E-2</v>
      </c>
      <c r="G50" s="377"/>
      <c r="H50" s="372">
        <v>16</v>
      </c>
      <c r="I50" s="380" t="s">
        <v>61</v>
      </c>
      <c r="J50" s="380" t="s">
        <v>97</v>
      </c>
      <c r="K50" s="388">
        <f>SUM(AV50:AV51)</f>
        <v>8.9364442044073282</v>
      </c>
      <c r="L50" s="389">
        <f>SUM(AW50:AW51)</f>
        <v>1.0661333774895435E-2</v>
      </c>
      <c r="M50" s="380"/>
      <c r="N50" s="390">
        <f>SUM(Z50:Z51)</f>
        <v>10.672479737525489</v>
      </c>
      <c r="O50" s="391">
        <f>SUM(AA50:AA51)</f>
        <v>4.5975791632664187E-2</v>
      </c>
      <c r="P50" s="380"/>
      <c r="Q50" s="392">
        <f>SUM(AK50:AK51)</f>
        <v>3.3238611051018463</v>
      </c>
      <c r="R50" s="393">
        <f>SUM(AL50:AL51)</f>
        <v>1.494098917698964E-2</v>
      </c>
      <c r="T50" s="683" t="s">
        <v>285</v>
      </c>
      <c r="U50" s="684" t="s">
        <v>97</v>
      </c>
      <c r="V50" s="687">
        <v>9.7508186142544382</v>
      </c>
      <c r="W50" s="688">
        <v>9.9687549074574042E-3</v>
      </c>
      <c r="X50" s="687">
        <v>4.5675837196492761</v>
      </c>
      <c r="Y50" s="688">
        <v>1.9676615231319649E-2</v>
      </c>
      <c r="Z50" s="689">
        <v>4.5675837196492761</v>
      </c>
      <c r="AA50" s="690">
        <v>1.9676615231319649E-2</v>
      </c>
      <c r="AC50" s="683" t="s">
        <v>285</v>
      </c>
      <c r="AD50" s="684" t="s">
        <v>97</v>
      </c>
      <c r="AE50" s="687">
        <v>9.7508186142544382</v>
      </c>
      <c r="AF50" s="688">
        <v>9.9687549074574042E-3</v>
      </c>
      <c r="AG50" s="687">
        <v>0</v>
      </c>
      <c r="AH50" s="688">
        <v>0</v>
      </c>
      <c r="AI50" s="687">
        <v>1.4231815434910071</v>
      </c>
      <c r="AJ50" s="688">
        <v>1.2947076363803317E-2</v>
      </c>
      <c r="AK50" s="689">
        <v>1.4231815434910071</v>
      </c>
      <c r="AL50" s="690">
        <v>6.3973010200554107E-3</v>
      </c>
      <c r="AN50" s="683" t="s">
        <v>285</v>
      </c>
      <c r="AO50" s="684" t="s">
        <v>97</v>
      </c>
      <c r="AP50" s="687">
        <v>9.7508186142544062</v>
      </c>
      <c r="AQ50" s="688">
        <v>7.5423490957792763E-3</v>
      </c>
      <c r="AR50" s="687">
        <v>3.7600533511141547</v>
      </c>
      <c r="AS50" s="688">
        <v>7.1820560899473525E-3</v>
      </c>
      <c r="AT50" s="687">
        <v>-3.2418512319054571E-14</v>
      </c>
      <c r="AU50" s="688">
        <v>-1.0302177100893999E-16</v>
      </c>
      <c r="AV50" s="689">
        <v>3.7600533511141223</v>
      </c>
      <c r="AW50" s="690">
        <v>4.4858092179293546E-3</v>
      </c>
    </row>
    <row r="51" spans="1:49" s="682" customFormat="1">
      <c r="A51" s="372"/>
      <c r="B51" s="372"/>
      <c r="C51" s="380"/>
      <c r="D51" s="381"/>
      <c r="E51" s="394"/>
      <c r="F51" s="383"/>
      <c r="G51" s="377"/>
      <c r="H51" s="372"/>
      <c r="I51" s="380"/>
      <c r="J51" s="380"/>
      <c r="K51" s="384"/>
      <c r="L51" s="385"/>
      <c r="M51" s="380"/>
      <c r="N51" s="384"/>
      <c r="O51" s="385"/>
      <c r="P51" s="380"/>
      <c r="Q51" s="384"/>
      <c r="R51" s="385"/>
      <c r="T51" s="683" t="s">
        <v>286</v>
      </c>
      <c r="U51" s="684" t="s">
        <v>97</v>
      </c>
      <c r="V51" s="687">
        <v>13.181966432780223</v>
      </c>
      <c r="W51" s="688">
        <v>1.3476590814089742E-2</v>
      </c>
      <c r="X51" s="687">
        <v>6.1048960178762126</v>
      </c>
      <c r="Y51" s="688">
        <v>2.6299176401344538E-2</v>
      </c>
      <c r="Z51" s="689">
        <v>6.1048960178762126</v>
      </c>
      <c r="AA51" s="690">
        <v>2.6299176401344538E-2</v>
      </c>
      <c r="AC51" s="683" t="s">
        <v>286</v>
      </c>
      <c r="AD51" s="684" t="s">
        <v>97</v>
      </c>
      <c r="AE51" s="687">
        <v>13.181966432780223</v>
      </c>
      <c r="AF51" s="688">
        <v>1.3476590814089742E-2</v>
      </c>
      <c r="AG51" s="687">
        <v>0</v>
      </c>
      <c r="AH51" s="688">
        <v>0</v>
      </c>
      <c r="AI51" s="687">
        <v>1.9006795616108392</v>
      </c>
      <c r="AJ51" s="688">
        <v>1.7291007981267599E-2</v>
      </c>
      <c r="AK51" s="689">
        <v>1.9006795616108392</v>
      </c>
      <c r="AL51" s="690">
        <v>8.5436881569342284E-3</v>
      </c>
      <c r="AN51" s="683" t="s">
        <v>286</v>
      </c>
      <c r="AO51" s="684" t="s">
        <v>97</v>
      </c>
      <c r="AP51" s="687">
        <v>13.181966432780259</v>
      </c>
      <c r="AQ51" s="688">
        <v>1.0196373918752801E-2</v>
      </c>
      <c r="AR51" s="687">
        <v>5.1763908532931717</v>
      </c>
      <c r="AS51" s="688">
        <v>9.8873941351991478E-3</v>
      </c>
      <c r="AT51" s="687">
        <v>3.4638958368304884E-14</v>
      </c>
      <c r="AU51" s="688">
        <v>1.1007805669448384E-16</v>
      </c>
      <c r="AV51" s="689">
        <v>5.1763908532932064</v>
      </c>
      <c r="AW51" s="690">
        <v>6.1755245569660791E-3</v>
      </c>
    </row>
    <row r="52" spans="1:49" s="682" customFormat="1">
      <c r="A52" s="372"/>
      <c r="B52" s="372">
        <v>16</v>
      </c>
      <c r="C52" s="380" t="s">
        <v>100</v>
      </c>
      <c r="D52" s="381" t="s">
        <v>98</v>
      </c>
      <c r="E52" s="386">
        <f t="shared" ref="E52:E63" si="11">L52*$F$72</f>
        <v>0</v>
      </c>
      <c r="F52" s="387">
        <f>E52/$E$64</f>
        <v>0</v>
      </c>
      <c r="G52" s="377"/>
      <c r="H52" s="372">
        <v>17</v>
      </c>
      <c r="I52" s="380" t="s">
        <v>100</v>
      </c>
      <c r="J52" s="380" t="s">
        <v>98</v>
      </c>
      <c r="K52" s="388">
        <f t="shared" si="0"/>
        <v>0</v>
      </c>
      <c r="L52" s="389">
        <f t="shared" si="0"/>
        <v>0</v>
      </c>
      <c r="M52" s="380"/>
      <c r="N52" s="390">
        <f t="shared" si="1"/>
        <v>0</v>
      </c>
      <c r="O52" s="391">
        <f t="shared" si="1"/>
        <v>0</v>
      </c>
      <c r="P52" s="380"/>
      <c r="Q52" s="392">
        <f>AK52</f>
        <v>80.073228639893259</v>
      </c>
      <c r="R52" s="393">
        <f t="shared" si="2"/>
        <v>0.35993478808092494</v>
      </c>
      <c r="T52" s="683" t="s">
        <v>100</v>
      </c>
      <c r="U52" s="684" t="s">
        <v>98</v>
      </c>
      <c r="V52" s="687">
        <v>80.078375136517295</v>
      </c>
      <c r="W52" s="688">
        <v>8.1868171966237482E-2</v>
      </c>
      <c r="X52" s="687">
        <v>0</v>
      </c>
      <c r="Y52" s="688">
        <v>0</v>
      </c>
      <c r="Z52" s="689">
        <v>0</v>
      </c>
      <c r="AA52" s="690">
        <v>0</v>
      </c>
      <c r="AC52" s="683" t="s">
        <v>100</v>
      </c>
      <c r="AD52" s="684" t="s">
        <v>98</v>
      </c>
      <c r="AE52" s="687">
        <v>80.078375136517295</v>
      </c>
      <c r="AF52" s="688">
        <v>8.1868171966237482E-2</v>
      </c>
      <c r="AG52" s="687">
        <v>80.073228639893259</v>
      </c>
      <c r="AH52" s="688">
        <v>0.7114905386367798</v>
      </c>
      <c r="AI52" s="687">
        <v>0</v>
      </c>
      <c r="AJ52" s="688">
        <v>0</v>
      </c>
      <c r="AK52" s="689">
        <v>80.073228639893259</v>
      </c>
      <c r="AL52" s="690">
        <v>0.35993478808092494</v>
      </c>
      <c r="AN52" s="683" t="s">
        <v>100</v>
      </c>
      <c r="AO52" s="684" t="s">
        <v>98</v>
      </c>
      <c r="AP52" s="687">
        <v>80.073228639893259</v>
      </c>
      <c r="AQ52" s="688">
        <v>6.1937388799884502E-2</v>
      </c>
      <c r="AR52" s="687">
        <v>0</v>
      </c>
      <c r="AS52" s="688">
        <v>0</v>
      </c>
      <c r="AT52" s="687">
        <v>0</v>
      </c>
      <c r="AU52" s="688">
        <v>0</v>
      </c>
      <c r="AV52" s="689">
        <v>0</v>
      </c>
      <c r="AW52" s="690">
        <v>0</v>
      </c>
    </row>
    <row r="53" spans="1:49" s="682" customFormat="1">
      <c r="A53" s="372"/>
      <c r="B53" s="372"/>
      <c r="C53" s="373" t="s">
        <v>103</v>
      </c>
      <c r="D53" s="374" t="s">
        <v>98</v>
      </c>
      <c r="E53" s="395">
        <f t="shared" si="11"/>
        <v>0</v>
      </c>
      <c r="F53" s="376">
        <f t="shared" ref="F53:F63" si="12">L53</f>
        <v>0</v>
      </c>
      <c r="G53" s="377"/>
      <c r="H53" s="372">
        <v>18</v>
      </c>
      <c r="I53" s="373" t="s">
        <v>103</v>
      </c>
      <c r="J53" s="373" t="s">
        <v>98</v>
      </c>
      <c r="K53" s="378">
        <f t="shared" si="0"/>
        <v>0</v>
      </c>
      <c r="L53" s="379">
        <f t="shared" si="0"/>
        <v>0</v>
      </c>
      <c r="M53" s="380"/>
      <c r="N53" s="378">
        <f t="shared" si="1"/>
        <v>0</v>
      </c>
      <c r="O53" s="379">
        <f t="shared" si="1"/>
        <v>0</v>
      </c>
      <c r="P53" s="380"/>
      <c r="Q53" s="378">
        <f t="shared" si="2"/>
        <v>0</v>
      </c>
      <c r="R53" s="379">
        <f t="shared" si="2"/>
        <v>0</v>
      </c>
      <c r="T53" s="683" t="s">
        <v>103</v>
      </c>
      <c r="U53" s="684" t="s">
        <v>98</v>
      </c>
      <c r="V53" s="685">
        <v>0</v>
      </c>
      <c r="W53" s="686">
        <v>0</v>
      </c>
      <c r="X53" s="685">
        <v>0</v>
      </c>
      <c r="Y53" s="686">
        <v>0</v>
      </c>
      <c r="Z53" s="685">
        <v>0</v>
      </c>
      <c r="AA53" s="686">
        <v>0</v>
      </c>
      <c r="AC53" s="683" t="s">
        <v>103</v>
      </c>
      <c r="AD53" s="684" t="s">
        <v>98</v>
      </c>
      <c r="AE53" s="685">
        <v>0</v>
      </c>
      <c r="AF53" s="686">
        <v>0</v>
      </c>
      <c r="AG53" s="685">
        <v>0</v>
      </c>
      <c r="AH53" s="686">
        <v>0</v>
      </c>
      <c r="AI53" s="685">
        <v>0</v>
      </c>
      <c r="AJ53" s="686">
        <v>0</v>
      </c>
      <c r="AK53" s="685">
        <v>0</v>
      </c>
      <c r="AL53" s="686">
        <v>0</v>
      </c>
      <c r="AN53" s="683" t="s">
        <v>103</v>
      </c>
      <c r="AO53" s="684" t="s">
        <v>98</v>
      </c>
      <c r="AP53" s="685">
        <v>0</v>
      </c>
      <c r="AQ53" s="686">
        <v>0</v>
      </c>
      <c r="AR53" s="685">
        <v>0</v>
      </c>
      <c r="AS53" s="686">
        <v>0</v>
      </c>
      <c r="AT53" s="685">
        <v>0</v>
      </c>
      <c r="AU53" s="686">
        <v>0</v>
      </c>
      <c r="AV53" s="685">
        <v>0</v>
      </c>
      <c r="AW53" s="686">
        <v>0</v>
      </c>
    </row>
    <row r="54" spans="1:49" s="682" customFormat="1">
      <c r="A54" s="372"/>
      <c r="B54" s="372">
        <v>17</v>
      </c>
      <c r="C54" s="380" t="s">
        <v>99</v>
      </c>
      <c r="D54" s="381" t="s">
        <v>98</v>
      </c>
      <c r="E54" s="386">
        <f t="shared" si="11"/>
        <v>22.726594652062523</v>
      </c>
      <c r="F54" s="387">
        <f t="shared" ref="F54:F57" si="13">E54/$E$64</f>
        <v>4.0429235868176233E-2</v>
      </c>
      <c r="G54" s="377"/>
      <c r="H54" s="372">
        <v>19</v>
      </c>
      <c r="I54" s="380" t="s">
        <v>99</v>
      </c>
      <c r="J54" s="380" t="s">
        <v>98</v>
      </c>
      <c r="K54" s="388">
        <f t="shared" si="0"/>
        <v>33.888218696757207</v>
      </c>
      <c r="L54" s="389">
        <f t="shared" si="0"/>
        <v>4.0429235868176247E-2</v>
      </c>
      <c r="M54" s="380"/>
      <c r="N54" s="390">
        <f t="shared" si="1"/>
        <v>0</v>
      </c>
      <c r="O54" s="391">
        <f t="shared" si="1"/>
        <v>0</v>
      </c>
      <c r="P54" s="380"/>
      <c r="Q54" s="392">
        <f t="shared" si="2"/>
        <v>12.540829231405919</v>
      </c>
      <c r="R54" s="393">
        <f t="shared" si="2"/>
        <v>5.6371908419792366E-2</v>
      </c>
      <c r="T54" s="683" t="s">
        <v>99</v>
      </c>
      <c r="U54" s="684" t="s">
        <v>98</v>
      </c>
      <c r="V54" s="687">
        <v>46.429047928163079</v>
      </c>
      <c r="W54" s="688">
        <v>4.7466763324449365E-2</v>
      </c>
      <c r="X54" s="687">
        <v>0</v>
      </c>
      <c r="Y54" s="688">
        <v>0</v>
      </c>
      <c r="Z54" s="689">
        <v>0</v>
      </c>
      <c r="AA54" s="690">
        <v>0</v>
      </c>
      <c r="AC54" s="683" t="s">
        <v>99</v>
      </c>
      <c r="AD54" s="684" t="s">
        <v>98</v>
      </c>
      <c r="AE54" s="687">
        <v>46.429047928163079</v>
      </c>
      <c r="AF54" s="688">
        <v>4.7466763324449365E-2</v>
      </c>
      <c r="AG54" s="687">
        <v>12.540829231405919</v>
      </c>
      <c r="AH54" s="688">
        <v>0.11143151707959861</v>
      </c>
      <c r="AI54" s="687">
        <v>0</v>
      </c>
      <c r="AJ54" s="688">
        <v>0</v>
      </c>
      <c r="AK54" s="689">
        <v>12.540829231405919</v>
      </c>
      <c r="AL54" s="690">
        <v>5.6371908419792366E-2</v>
      </c>
      <c r="AN54" s="683" t="s">
        <v>99</v>
      </c>
      <c r="AO54" s="684" t="s">
        <v>98</v>
      </c>
      <c r="AP54" s="687">
        <v>46.429047928163129</v>
      </c>
      <c r="AQ54" s="688">
        <v>3.5913301386506266E-2</v>
      </c>
      <c r="AR54" s="687">
        <v>33.888218696757164</v>
      </c>
      <c r="AS54" s="688">
        <v>6.4729689911552354E-2</v>
      </c>
      <c r="AT54" s="687">
        <v>0</v>
      </c>
      <c r="AU54" s="688">
        <v>0</v>
      </c>
      <c r="AV54" s="689">
        <v>33.888218696757207</v>
      </c>
      <c r="AW54" s="690">
        <v>4.0429235868176247E-2</v>
      </c>
    </row>
    <row r="55" spans="1:49" s="682" customFormat="1">
      <c r="A55" s="372"/>
      <c r="B55" s="372">
        <v>18</v>
      </c>
      <c r="C55" s="380" t="s">
        <v>104</v>
      </c>
      <c r="D55" s="381" t="s">
        <v>98</v>
      </c>
      <c r="E55" s="386">
        <f t="shared" si="11"/>
        <v>36.868130923539397</v>
      </c>
      <c r="F55" s="387">
        <f t="shared" si="13"/>
        <v>6.5586172673313528E-2</v>
      </c>
      <c r="G55" s="377"/>
      <c r="H55" s="372">
        <v>20</v>
      </c>
      <c r="I55" s="380" t="s">
        <v>104</v>
      </c>
      <c r="J55" s="380" t="s">
        <v>98</v>
      </c>
      <c r="K55" s="388">
        <f t="shared" si="0"/>
        <v>54.975032678914481</v>
      </c>
      <c r="L55" s="389">
        <f t="shared" si="0"/>
        <v>6.5586172673313542E-2</v>
      </c>
      <c r="M55" s="380"/>
      <c r="N55" s="390">
        <f t="shared" si="1"/>
        <v>0</v>
      </c>
      <c r="O55" s="391">
        <f t="shared" si="1"/>
        <v>0</v>
      </c>
      <c r="P55" s="380"/>
      <c r="Q55" s="392">
        <f t="shared" si="2"/>
        <v>19.928870378054715</v>
      </c>
      <c r="R55" s="393">
        <f t="shared" si="2"/>
        <v>8.9581672402349474E-2</v>
      </c>
      <c r="T55" s="683" t="s">
        <v>104</v>
      </c>
      <c r="U55" s="684" t="s">
        <v>98</v>
      </c>
      <c r="V55" s="687">
        <v>74.903903056969227</v>
      </c>
      <c r="W55" s="688">
        <v>7.6578047518523068E-2</v>
      </c>
      <c r="X55" s="687">
        <v>0</v>
      </c>
      <c r="Y55" s="688">
        <v>0</v>
      </c>
      <c r="Z55" s="689">
        <v>0</v>
      </c>
      <c r="AA55" s="690">
        <v>0</v>
      </c>
      <c r="AC55" s="683" t="s">
        <v>104</v>
      </c>
      <c r="AD55" s="684" t="s">
        <v>98</v>
      </c>
      <c r="AE55" s="687">
        <v>74.903903056969227</v>
      </c>
      <c r="AF55" s="688">
        <v>7.6578047518523068E-2</v>
      </c>
      <c r="AG55" s="687">
        <v>19.928870378054715</v>
      </c>
      <c r="AH55" s="688">
        <v>0.17707794428362161</v>
      </c>
      <c r="AI55" s="687">
        <v>0</v>
      </c>
      <c r="AJ55" s="688">
        <v>0</v>
      </c>
      <c r="AK55" s="689">
        <v>19.928870378054715</v>
      </c>
      <c r="AL55" s="690">
        <v>8.9581672402349474E-2</v>
      </c>
      <c r="AN55" s="683" t="s">
        <v>104</v>
      </c>
      <c r="AO55" s="684" t="s">
        <v>98</v>
      </c>
      <c r="AP55" s="687">
        <v>74.903903056969199</v>
      </c>
      <c r="AQ55" s="688">
        <v>5.7938867272762727E-2</v>
      </c>
      <c r="AR55" s="687">
        <v>54.975032678914516</v>
      </c>
      <c r="AS55" s="688">
        <v>0.10500749095213187</v>
      </c>
      <c r="AT55" s="687">
        <v>0</v>
      </c>
      <c r="AU55" s="688">
        <v>0</v>
      </c>
      <c r="AV55" s="689">
        <v>54.975032678914481</v>
      </c>
      <c r="AW55" s="690">
        <v>6.5586172673313542E-2</v>
      </c>
    </row>
    <row r="56" spans="1:49" s="682" customFormat="1">
      <c r="A56" s="372"/>
      <c r="B56" s="372">
        <v>19</v>
      </c>
      <c r="C56" s="380" t="s">
        <v>40</v>
      </c>
      <c r="D56" s="381" t="s">
        <v>95</v>
      </c>
      <c r="E56" s="386">
        <f t="shared" si="11"/>
        <v>37.092677739298409</v>
      </c>
      <c r="F56" s="387">
        <f t="shared" si="13"/>
        <v>6.5985627863004478E-2</v>
      </c>
      <c r="G56" s="377"/>
      <c r="H56" s="372">
        <v>21</v>
      </c>
      <c r="I56" s="380" t="s">
        <v>40</v>
      </c>
      <c r="J56" s="380" t="s">
        <v>95</v>
      </c>
      <c r="K56" s="388">
        <f t="shared" si="0"/>
        <v>55.309860299004555</v>
      </c>
      <c r="L56" s="389">
        <f t="shared" si="0"/>
        <v>6.5985627863004492E-2</v>
      </c>
      <c r="M56" s="380"/>
      <c r="N56" s="390">
        <f t="shared" si="1"/>
        <v>10.356970008065566</v>
      </c>
      <c r="O56" s="391">
        <f t="shared" si="1"/>
        <v>4.4616612703635747E-2</v>
      </c>
      <c r="P56" s="380"/>
      <c r="Q56" s="392">
        <f t="shared" si="2"/>
        <v>8.8543230666654846</v>
      </c>
      <c r="R56" s="393">
        <f t="shared" si="2"/>
        <v>3.9800804223004721E-2</v>
      </c>
      <c r="T56" s="683" t="s">
        <v>40</v>
      </c>
      <c r="U56" s="684" t="s">
        <v>95</v>
      </c>
      <c r="V56" s="687">
        <v>74.521153373735501</v>
      </c>
      <c r="W56" s="688">
        <v>7.6186743164088036E-2</v>
      </c>
      <c r="X56" s="687">
        <v>10.356970008065566</v>
      </c>
      <c r="Y56" s="688">
        <v>4.4616612703635747E-2</v>
      </c>
      <c r="Z56" s="689">
        <v>10.356970008065566</v>
      </c>
      <c r="AA56" s="690">
        <v>4.4616612703635747E-2</v>
      </c>
      <c r="AC56" s="683" t="s">
        <v>40</v>
      </c>
      <c r="AD56" s="684" t="s">
        <v>95</v>
      </c>
      <c r="AE56" s="687">
        <v>74.521153373735501</v>
      </c>
      <c r="AF56" s="688">
        <v>7.6186743164088036E-2</v>
      </c>
      <c r="AG56" s="687">
        <v>0</v>
      </c>
      <c r="AH56" s="688">
        <v>0</v>
      </c>
      <c r="AI56" s="687">
        <v>8.8543230666654846</v>
      </c>
      <c r="AJ56" s="688">
        <v>8.0550227353779313E-2</v>
      </c>
      <c r="AK56" s="689">
        <v>8.8543230666654846</v>
      </c>
      <c r="AL56" s="690">
        <v>3.9800804223004721E-2</v>
      </c>
      <c r="AN56" s="683" t="s">
        <v>40</v>
      </c>
      <c r="AO56" s="684" t="s">
        <v>95</v>
      </c>
      <c r="AP56" s="687">
        <v>74.521153373735615</v>
      </c>
      <c r="AQ56" s="688">
        <v>5.7642806824768501E-2</v>
      </c>
      <c r="AR56" s="687">
        <v>55.309860299004455</v>
      </c>
      <c r="AS56" s="688">
        <v>0.10564704324657923</v>
      </c>
      <c r="AT56" s="687">
        <v>9.9475983006414026E-14</v>
      </c>
      <c r="AU56" s="688">
        <v>3.1612159871236385E-16</v>
      </c>
      <c r="AV56" s="689">
        <v>55.309860299004555</v>
      </c>
      <c r="AW56" s="690">
        <v>6.5985627863004492E-2</v>
      </c>
    </row>
    <row r="57" spans="1:49" s="682" customFormat="1">
      <c r="A57" s="372"/>
      <c r="B57" s="372">
        <v>20</v>
      </c>
      <c r="C57" s="380" t="s">
        <v>35</v>
      </c>
      <c r="D57" s="381" t="s">
        <v>95</v>
      </c>
      <c r="E57" s="386">
        <f t="shared" si="11"/>
        <v>26.88403214074977</v>
      </c>
      <c r="F57" s="387">
        <f t="shared" si="13"/>
        <v>4.7825065441881462E-2</v>
      </c>
      <c r="G57" s="377"/>
      <c r="H57" s="372">
        <v>22</v>
      </c>
      <c r="I57" s="380" t="s">
        <v>35</v>
      </c>
      <c r="J57" s="380" t="s">
        <v>95</v>
      </c>
      <c r="K57" s="388">
        <f t="shared" si="0"/>
        <v>40.08748229043178</v>
      </c>
      <c r="L57" s="389">
        <f t="shared" si="0"/>
        <v>4.7825065441881469E-2</v>
      </c>
      <c r="M57" s="380"/>
      <c r="N57" s="390">
        <f t="shared" si="1"/>
        <v>4.8361275451199459</v>
      </c>
      <c r="O57" s="391">
        <f t="shared" si="1"/>
        <v>2.0833470551519181E-2</v>
      </c>
      <c r="P57" s="380"/>
      <c r="Q57" s="392">
        <f t="shared" si="2"/>
        <v>4.1498393833299696</v>
      </c>
      <c r="R57" s="393">
        <f t="shared" si="2"/>
        <v>1.8653819564665174E-2</v>
      </c>
      <c r="T57" s="683" t="s">
        <v>287</v>
      </c>
      <c r="U57" s="684" t="s">
        <v>95</v>
      </c>
      <c r="V57" s="687">
        <v>29.029708073665756</v>
      </c>
      <c r="W57" s="688">
        <v>2.9678538415057833E-2</v>
      </c>
      <c r="X57" s="687">
        <v>4.8361275451199459</v>
      </c>
      <c r="Y57" s="688">
        <v>2.0833470551519181E-2</v>
      </c>
      <c r="Z57" s="689">
        <v>4.8361275451199459</v>
      </c>
      <c r="AA57" s="690">
        <v>2.0833470551519181E-2</v>
      </c>
      <c r="AC57" s="683" t="s">
        <v>287</v>
      </c>
      <c r="AD57" s="684" t="s">
        <v>95</v>
      </c>
      <c r="AE57" s="687">
        <v>29.029708073665756</v>
      </c>
      <c r="AF57" s="688">
        <v>2.9678538415057833E-2</v>
      </c>
      <c r="AG57" s="687">
        <v>0</v>
      </c>
      <c r="AH57" s="688">
        <v>0</v>
      </c>
      <c r="AI57" s="687">
        <v>4.1498393833299696</v>
      </c>
      <c r="AJ57" s="688">
        <v>3.7752237329960206E-2</v>
      </c>
      <c r="AK57" s="689">
        <v>4.1498393833299696</v>
      </c>
      <c r="AL57" s="690">
        <v>1.8653819564665174E-2</v>
      </c>
      <c r="AN57" s="683" t="s">
        <v>287</v>
      </c>
      <c r="AO57" s="684" t="s">
        <v>95</v>
      </c>
      <c r="AP57" s="687">
        <v>49.073449218881692</v>
      </c>
      <c r="AQ57" s="688">
        <v>3.7958770436127574E-2</v>
      </c>
      <c r="AR57" s="687">
        <v>20.04374114521584</v>
      </c>
      <c r="AS57" s="688">
        <v>3.8285433666697802E-2</v>
      </c>
      <c r="AT57" s="687">
        <v>20.04374114521594</v>
      </c>
      <c r="AU57" s="688">
        <v>6.3696374778160259E-2</v>
      </c>
      <c r="AV57" s="689">
        <v>40.08748229043178</v>
      </c>
      <c r="AW57" s="690">
        <v>4.7825065441881469E-2</v>
      </c>
    </row>
    <row r="58" spans="1:49" s="682" customFormat="1">
      <c r="A58" s="372"/>
      <c r="B58" s="372"/>
      <c r="C58" s="373" t="s">
        <v>105</v>
      </c>
      <c r="D58" s="374" t="s">
        <v>95</v>
      </c>
      <c r="E58" s="395">
        <f t="shared" si="11"/>
        <v>0</v>
      </c>
      <c r="F58" s="376">
        <f t="shared" si="12"/>
        <v>0</v>
      </c>
      <c r="G58" s="377"/>
      <c r="H58" s="372">
        <v>23</v>
      </c>
      <c r="I58" s="373" t="s">
        <v>105</v>
      </c>
      <c r="J58" s="373" t="s">
        <v>95</v>
      </c>
      <c r="K58" s="378">
        <f t="shared" si="0"/>
        <v>0</v>
      </c>
      <c r="L58" s="379">
        <f t="shared" si="0"/>
        <v>0</v>
      </c>
      <c r="M58" s="380"/>
      <c r="N58" s="378">
        <f t="shared" si="1"/>
        <v>0</v>
      </c>
      <c r="O58" s="379">
        <f t="shared" si="1"/>
        <v>0</v>
      </c>
      <c r="P58" s="380"/>
      <c r="Q58" s="378">
        <f t="shared" si="2"/>
        <v>0</v>
      </c>
      <c r="R58" s="379">
        <f t="shared" si="2"/>
        <v>0</v>
      </c>
      <c r="T58" s="683" t="s">
        <v>105</v>
      </c>
      <c r="U58" s="684" t="s">
        <v>95</v>
      </c>
      <c r="V58" s="685">
        <v>0</v>
      </c>
      <c r="W58" s="686">
        <v>0</v>
      </c>
      <c r="X58" s="685">
        <v>0</v>
      </c>
      <c r="Y58" s="686">
        <v>0</v>
      </c>
      <c r="Z58" s="685">
        <v>0</v>
      </c>
      <c r="AA58" s="686">
        <v>0</v>
      </c>
      <c r="AC58" s="683" t="s">
        <v>105</v>
      </c>
      <c r="AD58" s="684" t="s">
        <v>95</v>
      </c>
      <c r="AE58" s="685">
        <v>0</v>
      </c>
      <c r="AF58" s="686">
        <v>0</v>
      </c>
      <c r="AG58" s="685">
        <v>0</v>
      </c>
      <c r="AH58" s="686">
        <v>0</v>
      </c>
      <c r="AI58" s="685">
        <v>0</v>
      </c>
      <c r="AJ58" s="686">
        <v>0</v>
      </c>
      <c r="AK58" s="685">
        <v>0</v>
      </c>
      <c r="AL58" s="686">
        <v>0</v>
      </c>
      <c r="AN58" s="683" t="s">
        <v>105</v>
      </c>
      <c r="AO58" s="684" t="s">
        <v>95</v>
      </c>
      <c r="AP58" s="685">
        <v>0</v>
      </c>
      <c r="AQ58" s="686">
        <v>0</v>
      </c>
      <c r="AR58" s="685">
        <v>0</v>
      </c>
      <c r="AS58" s="686">
        <v>0</v>
      </c>
      <c r="AT58" s="685">
        <v>0</v>
      </c>
      <c r="AU58" s="686">
        <v>0</v>
      </c>
      <c r="AV58" s="685">
        <v>0</v>
      </c>
      <c r="AW58" s="686">
        <v>0</v>
      </c>
    </row>
    <row r="59" spans="1:49" s="682" customFormat="1">
      <c r="A59" s="372"/>
      <c r="B59" s="372">
        <v>21</v>
      </c>
      <c r="C59" s="380" t="s">
        <v>106</v>
      </c>
      <c r="D59" s="381" t="s">
        <v>98</v>
      </c>
      <c r="E59" s="386">
        <f t="shared" si="11"/>
        <v>6.6991712022300947</v>
      </c>
      <c r="F59" s="387">
        <f t="shared" ref="F59:F62" si="14">E59/$E$64</f>
        <v>1.1917419956785047E-2</v>
      </c>
      <c r="G59" s="377"/>
      <c r="H59" s="372">
        <v>24</v>
      </c>
      <c r="I59" s="380" t="s">
        <v>106</v>
      </c>
      <c r="J59" s="381" t="s">
        <v>98</v>
      </c>
      <c r="K59" s="388">
        <f t="shared" si="0"/>
        <v>9.9893091008066257</v>
      </c>
      <c r="L59" s="389">
        <f t="shared" si="0"/>
        <v>1.1917419956785051E-2</v>
      </c>
      <c r="M59" s="380"/>
      <c r="N59" s="390">
        <f t="shared" si="1"/>
        <v>2.3807083982579322</v>
      </c>
      <c r="O59" s="391">
        <f t="shared" si="1"/>
        <v>1.0255812702233205E-2</v>
      </c>
      <c r="P59" s="380"/>
      <c r="Q59" s="392">
        <f t="shared" si="2"/>
        <v>2.0271029879438349</v>
      </c>
      <c r="R59" s="393">
        <f t="shared" si="2"/>
        <v>9.1119703398629751E-3</v>
      </c>
      <c r="T59" s="683" t="s">
        <v>106</v>
      </c>
      <c r="U59" s="684" t="s">
        <v>97</v>
      </c>
      <c r="V59" s="687">
        <v>14.39712048700838</v>
      </c>
      <c r="W59" s="688">
        <v>1.4718904246491736E-2</v>
      </c>
      <c r="X59" s="687">
        <v>2.3807083982579322</v>
      </c>
      <c r="Y59" s="688">
        <v>1.0255812702233205E-2</v>
      </c>
      <c r="Z59" s="689">
        <v>2.3807083982579322</v>
      </c>
      <c r="AA59" s="690">
        <v>1.0255812702233205E-2</v>
      </c>
      <c r="AC59" s="683" t="s">
        <v>106</v>
      </c>
      <c r="AD59" s="684" t="s">
        <v>97</v>
      </c>
      <c r="AE59" s="687">
        <v>14.39712048700838</v>
      </c>
      <c r="AF59" s="688">
        <v>1.4718904246491736E-2</v>
      </c>
      <c r="AG59" s="687">
        <v>0</v>
      </c>
      <c r="AH59" s="688">
        <v>0</v>
      </c>
      <c r="AI59" s="687">
        <v>2.0271029879438349</v>
      </c>
      <c r="AJ59" s="688">
        <v>1.8441116878051014E-2</v>
      </c>
      <c r="AK59" s="689">
        <v>2.0271029879438349</v>
      </c>
      <c r="AL59" s="690">
        <v>9.1119703398629751E-3</v>
      </c>
      <c r="AN59" s="683" t="s">
        <v>106</v>
      </c>
      <c r="AO59" s="684" t="s">
        <v>97</v>
      </c>
      <c r="AP59" s="687">
        <v>14.397120487008394</v>
      </c>
      <c r="AQ59" s="688">
        <v>1.1136306907429455E-2</v>
      </c>
      <c r="AR59" s="687">
        <v>9.9893091008066133</v>
      </c>
      <c r="AS59" s="688">
        <v>1.9080521354984496E-2</v>
      </c>
      <c r="AT59" s="687">
        <v>0</v>
      </c>
      <c r="AU59" s="688">
        <v>0</v>
      </c>
      <c r="AV59" s="689">
        <v>9.9893091008066257</v>
      </c>
      <c r="AW59" s="690">
        <v>1.1917419956785051E-2</v>
      </c>
    </row>
    <row r="60" spans="1:49" s="682" customFormat="1">
      <c r="A60" s="372"/>
      <c r="B60" s="372">
        <v>22</v>
      </c>
      <c r="C60" s="380" t="s">
        <v>71</v>
      </c>
      <c r="D60" s="381" t="s">
        <v>97</v>
      </c>
      <c r="E60" s="386">
        <f t="shared" si="11"/>
        <v>69.684719271531478</v>
      </c>
      <c r="F60" s="387">
        <f t="shared" si="14"/>
        <v>0.12396489641182172</v>
      </c>
      <c r="G60" s="377"/>
      <c r="H60" s="372">
        <v>25</v>
      </c>
      <c r="I60" s="380" t="s">
        <v>71</v>
      </c>
      <c r="J60" s="380" t="s">
        <v>97</v>
      </c>
      <c r="K60" s="388">
        <f t="shared" si="0"/>
        <v>103.90870443414521</v>
      </c>
      <c r="L60" s="389">
        <f t="shared" si="0"/>
        <v>0.12396489641182173</v>
      </c>
      <c r="M60" s="380"/>
      <c r="N60" s="390">
        <f t="shared" si="1"/>
        <v>25.655904805050184</v>
      </c>
      <c r="O60" s="391">
        <f t="shared" si="1"/>
        <v>0.11052263039835433</v>
      </c>
      <c r="P60" s="380"/>
      <c r="Q60" s="392">
        <f t="shared" si="2"/>
        <v>21.895478237700313</v>
      </c>
      <c r="R60" s="393">
        <f t="shared" si="2"/>
        <v>9.84217128905778E-2</v>
      </c>
      <c r="T60" s="683" t="s">
        <v>288</v>
      </c>
      <c r="U60" s="684" t="s">
        <v>97</v>
      </c>
      <c r="V60" s="687">
        <v>151.46008747689567</v>
      </c>
      <c r="W60" s="688">
        <v>0.15484530581996456</v>
      </c>
      <c r="X60" s="687">
        <v>25.655904805050184</v>
      </c>
      <c r="Y60" s="688">
        <v>0.11052263039835433</v>
      </c>
      <c r="Z60" s="689">
        <v>25.655904805050184</v>
      </c>
      <c r="AA60" s="690">
        <v>0.11052263039835433</v>
      </c>
      <c r="AC60" s="683" t="s">
        <v>288</v>
      </c>
      <c r="AD60" s="684" t="s">
        <v>97</v>
      </c>
      <c r="AE60" s="687">
        <v>151.46008747689567</v>
      </c>
      <c r="AF60" s="688">
        <v>0.15484530581996456</v>
      </c>
      <c r="AG60" s="687">
        <v>0</v>
      </c>
      <c r="AH60" s="688">
        <v>0</v>
      </c>
      <c r="AI60" s="687">
        <v>21.895478237700313</v>
      </c>
      <c r="AJ60" s="688">
        <v>0.19918922505847611</v>
      </c>
      <c r="AK60" s="689">
        <v>21.895478237700313</v>
      </c>
      <c r="AL60" s="690">
        <v>9.84217128905778E-2</v>
      </c>
      <c r="AN60" s="683" t="s">
        <v>288</v>
      </c>
      <c r="AO60" s="684" t="s">
        <v>97</v>
      </c>
      <c r="AP60" s="687">
        <v>151.46008747689569</v>
      </c>
      <c r="AQ60" s="688">
        <v>0.11715578958242831</v>
      </c>
      <c r="AR60" s="687">
        <v>103.90870443414516</v>
      </c>
      <c r="AS60" s="688">
        <v>0.1984754134562105</v>
      </c>
      <c r="AT60" s="687">
        <v>0</v>
      </c>
      <c r="AU60" s="688">
        <v>0</v>
      </c>
      <c r="AV60" s="689">
        <v>103.90870443414521</v>
      </c>
      <c r="AW60" s="690">
        <v>0.12396489641182173</v>
      </c>
    </row>
    <row r="61" spans="1:49" s="682" customFormat="1">
      <c r="A61" s="372"/>
      <c r="B61" s="372">
        <v>23</v>
      </c>
      <c r="C61" s="380" t="s">
        <v>67</v>
      </c>
      <c r="D61" s="381" t="s">
        <v>97</v>
      </c>
      <c r="E61" s="386">
        <f t="shared" si="11"/>
        <v>32.22870741281379</v>
      </c>
      <c r="F61" s="387">
        <f t="shared" si="14"/>
        <v>5.7332919149012854E-2</v>
      </c>
      <c r="G61" s="377"/>
      <c r="H61" s="372">
        <v>26</v>
      </c>
      <c r="I61" s="380" t="s">
        <v>67</v>
      </c>
      <c r="J61" s="380" t="s">
        <v>97</v>
      </c>
      <c r="K61" s="388">
        <f t="shared" si="0"/>
        <v>48.057067142706096</v>
      </c>
      <c r="L61" s="389">
        <f t="shared" si="0"/>
        <v>5.7332919149012875E-2</v>
      </c>
      <c r="M61" s="380"/>
      <c r="N61" s="390">
        <f t="shared" si="1"/>
        <v>10.934624360766614</v>
      </c>
      <c r="O61" s="391">
        <f t="shared" si="1"/>
        <v>4.7105079939802418E-2</v>
      </c>
      <c r="P61" s="380"/>
      <c r="Q61" s="392">
        <f t="shared" si="2"/>
        <v>9.288027349119405</v>
      </c>
      <c r="R61" s="393">
        <f t="shared" si="2"/>
        <v>4.1750335441445796E-2</v>
      </c>
      <c r="T61" s="683" t="s">
        <v>67</v>
      </c>
      <c r="U61" s="684" t="s">
        <v>97</v>
      </c>
      <c r="V61" s="687">
        <v>68.279718852592083</v>
      </c>
      <c r="W61" s="688">
        <v>6.9805809062692084E-2</v>
      </c>
      <c r="X61" s="687">
        <v>10.934624360766614</v>
      </c>
      <c r="Y61" s="688">
        <v>4.7105079939802418E-2</v>
      </c>
      <c r="Z61" s="689">
        <v>10.934624360766614</v>
      </c>
      <c r="AA61" s="690">
        <v>4.7105079939802418E-2</v>
      </c>
      <c r="AC61" s="683" t="s">
        <v>67</v>
      </c>
      <c r="AD61" s="684" t="s">
        <v>97</v>
      </c>
      <c r="AE61" s="687">
        <v>68.279718852592083</v>
      </c>
      <c r="AF61" s="688">
        <v>6.9805809062692084E-2</v>
      </c>
      <c r="AG61" s="687">
        <v>0</v>
      </c>
      <c r="AH61" s="688">
        <v>0</v>
      </c>
      <c r="AI61" s="687">
        <v>9.288027349119405</v>
      </c>
      <c r="AJ61" s="688">
        <v>8.4495755238061437E-2</v>
      </c>
      <c r="AK61" s="689">
        <v>9.288027349119405</v>
      </c>
      <c r="AL61" s="690">
        <v>4.1750335441445796E-2</v>
      </c>
      <c r="AN61" s="683" t="s">
        <v>67</v>
      </c>
      <c r="AO61" s="684" t="s">
        <v>97</v>
      </c>
      <c r="AP61" s="687">
        <v>68.279718852592111</v>
      </c>
      <c r="AQ61" s="688">
        <v>5.2814999039677027E-2</v>
      </c>
      <c r="AR61" s="687">
        <v>48.057067142706067</v>
      </c>
      <c r="AS61" s="688">
        <v>9.1793525119798824E-2</v>
      </c>
      <c r="AT61" s="687">
        <v>0</v>
      </c>
      <c r="AU61" s="688">
        <v>0</v>
      </c>
      <c r="AV61" s="689">
        <v>48.057067142706096</v>
      </c>
      <c r="AW61" s="690">
        <v>5.7332919149012875E-2</v>
      </c>
    </row>
    <row r="62" spans="1:49" s="682" customFormat="1">
      <c r="A62" s="372"/>
      <c r="B62" s="372">
        <v>24</v>
      </c>
      <c r="C62" s="380" t="s">
        <v>75</v>
      </c>
      <c r="D62" s="381" t="s">
        <v>96</v>
      </c>
      <c r="E62" s="386">
        <f t="shared" si="11"/>
        <v>87.791425695645174</v>
      </c>
      <c r="F62" s="387">
        <f t="shared" si="14"/>
        <v>0.15617563084096239</v>
      </c>
      <c r="G62" s="377"/>
      <c r="H62" s="372">
        <v>27</v>
      </c>
      <c r="I62" s="380" t="s">
        <v>75</v>
      </c>
      <c r="J62" s="380" t="s">
        <v>96</v>
      </c>
      <c r="K62" s="388">
        <f t="shared" si="0"/>
        <v>130.90808716492563</v>
      </c>
      <c r="L62" s="389">
        <f t="shared" si="0"/>
        <v>0.15617563084096242</v>
      </c>
      <c r="M62" s="380"/>
      <c r="N62" s="390">
        <f t="shared" si="1"/>
        <v>9.2800934604250447</v>
      </c>
      <c r="O62" s="391">
        <f t="shared" si="1"/>
        <v>3.9977554772765149E-2</v>
      </c>
      <c r="P62" s="380"/>
      <c r="Q62" s="392">
        <f t="shared" si="2"/>
        <v>7.9064108357650289</v>
      </c>
      <c r="R62" s="393">
        <f t="shared" si="2"/>
        <v>3.5539872151901873E-2</v>
      </c>
      <c r="T62" s="683" t="s">
        <v>75</v>
      </c>
      <c r="U62" s="684" t="s">
        <v>96</v>
      </c>
      <c r="V62" s="687">
        <v>60.069398181989406</v>
      </c>
      <c r="W62" s="688">
        <v>6.1411983096406539E-2</v>
      </c>
      <c r="X62" s="687">
        <v>9.2800934604250447</v>
      </c>
      <c r="Y62" s="688">
        <v>3.9977554772765149E-2</v>
      </c>
      <c r="Z62" s="689">
        <v>9.2800934604250447</v>
      </c>
      <c r="AA62" s="690">
        <v>3.9977554772765149E-2</v>
      </c>
      <c r="AC62" s="683" t="s">
        <v>75</v>
      </c>
      <c r="AD62" s="684" t="s">
        <v>96</v>
      </c>
      <c r="AE62" s="687">
        <v>60.069398181989406</v>
      </c>
      <c r="AF62" s="688">
        <v>6.1411983096406539E-2</v>
      </c>
      <c r="AG62" s="687">
        <v>0</v>
      </c>
      <c r="AH62" s="688">
        <v>0</v>
      </c>
      <c r="AI62" s="687">
        <v>7.9064108357650289</v>
      </c>
      <c r="AJ62" s="688">
        <v>7.1926807456450595E-2</v>
      </c>
      <c r="AK62" s="689">
        <v>7.9064108357650289</v>
      </c>
      <c r="AL62" s="690">
        <v>3.5539872151901873E-2</v>
      </c>
      <c r="AN62" s="683" t="s">
        <v>75</v>
      </c>
      <c r="AO62" s="684" t="s">
        <v>96</v>
      </c>
      <c r="AP62" s="687">
        <v>148.0945914611157</v>
      </c>
      <c r="AQ62" s="688">
        <v>0.11455254704088833</v>
      </c>
      <c r="AR62" s="687">
        <v>42.882893885799334</v>
      </c>
      <c r="AS62" s="688">
        <v>8.1910366802590812E-2</v>
      </c>
      <c r="AT62" s="687">
        <v>88.025193279126299</v>
      </c>
      <c r="AU62" s="688">
        <v>0.27973249406912637</v>
      </c>
      <c r="AV62" s="689">
        <v>130.90808716492563</v>
      </c>
      <c r="AW62" s="690">
        <v>0.15617563084096242</v>
      </c>
    </row>
    <row r="63" spans="1:49" s="682" customFormat="1">
      <c r="A63" s="372"/>
      <c r="B63" s="372"/>
      <c r="C63" s="373" t="s">
        <v>107</v>
      </c>
      <c r="D63" s="374" t="s">
        <v>98</v>
      </c>
      <c r="E63" s="395">
        <f t="shared" si="11"/>
        <v>0</v>
      </c>
      <c r="F63" s="376">
        <f t="shared" si="12"/>
        <v>0</v>
      </c>
      <c r="G63" s="377"/>
      <c r="H63" s="372">
        <v>28</v>
      </c>
      <c r="I63" s="373" t="s">
        <v>107</v>
      </c>
      <c r="J63" s="373" t="s">
        <v>98</v>
      </c>
      <c r="K63" s="378">
        <f t="shared" si="0"/>
        <v>0</v>
      </c>
      <c r="L63" s="379">
        <f t="shared" si="0"/>
        <v>0</v>
      </c>
      <c r="M63" s="380"/>
      <c r="N63" s="378">
        <f t="shared" si="1"/>
        <v>0</v>
      </c>
      <c r="O63" s="379">
        <f t="shared" si="1"/>
        <v>0</v>
      </c>
      <c r="P63" s="380"/>
      <c r="Q63" s="378">
        <f t="shared" si="2"/>
        <v>0</v>
      </c>
      <c r="R63" s="379">
        <f t="shared" si="2"/>
        <v>0</v>
      </c>
      <c r="T63" s="691" t="s">
        <v>107</v>
      </c>
      <c r="U63" s="684" t="s">
        <v>98</v>
      </c>
      <c r="V63" s="685">
        <v>0</v>
      </c>
      <c r="W63" s="686">
        <v>0</v>
      </c>
      <c r="X63" s="685">
        <v>0</v>
      </c>
      <c r="Y63" s="686">
        <v>0</v>
      </c>
      <c r="Z63" s="685">
        <v>0</v>
      </c>
      <c r="AA63" s="686">
        <v>0</v>
      </c>
      <c r="AC63" s="691" t="s">
        <v>107</v>
      </c>
      <c r="AD63" s="684" t="s">
        <v>98</v>
      </c>
      <c r="AE63" s="685">
        <v>0</v>
      </c>
      <c r="AF63" s="686">
        <v>0</v>
      </c>
      <c r="AG63" s="685">
        <v>0</v>
      </c>
      <c r="AH63" s="686">
        <v>0</v>
      </c>
      <c r="AI63" s="685">
        <v>0</v>
      </c>
      <c r="AJ63" s="686">
        <v>0</v>
      </c>
      <c r="AK63" s="685">
        <v>0</v>
      </c>
      <c r="AL63" s="686">
        <v>0</v>
      </c>
      <c r="AN63" s="691" t="s">
        <v>107</v>
      </c>
      <c r="AO63" s="684" t="s">
        <v>98</v>
      </c>
      <c r="AP63" s="685">
        <v>0</v>
      </c>
      <c r="AQ63" s="686">
        <v>0</v>
      </c>
      <c r="AR63" s="685">
        <v>0</v>
      </c>
      <c r="AS63" s="686">
        <v>0</v>
      </c>
      <c r="AT63" s="685">
        <v>0</v>
      </c>
      <c r="AU63" s="686">
        <v>0</v>
      </c>
      <c r="AV63" s="685">
        <v>0</v>
      </c>
      <c r="AW63" s="686">
        <v>0</v>
      </c>
    </row>
    <row r="64" spans="1:49" ht="19.5" thickBot="1">
      <c r="C64" s="364"/>
      <c r="D64" s="365"/>
      <c r="E64" s="396">
        <f>SUM(E22:E63)</f>
        <v>562.13267859340624</v>
      </c>
      <c r="F64" s="397">
        <f>SUM(F22:F63)</f>
        <v>0.99999999999999989</v>
      </c>
      <c r="G64" s="377"/>
      <c r="I64" s="364"/>
      <c r="J64" s="364"/>
      <c r="K64" s="398">
        <f>SUM(K22:K63)</f>
        <v>838.21071482165269</v>
      </c>
      <c r="L64" s="399">
        <f>SUM(L22:L63)</f>
        <v>1.0000000000000002</v>
      </c>
      <c r="M64" s="364"/>
      <c r="N64" s="400">
        <f>SUM(N22:N63)</f>
        <v>232.13259323071816</v>
      </c>
      <c r="O64" s="401">
        <f>SUM(O22:O63)</f>
        <v>1.0000000000000004</v>
      </c>
      <c r="P64" s="364"/>
      <c r="Q64" s="402">
        <f>SUM(Q22:Q63)</f>
        <v>222.46593352874305</v>
      </c>
      <c r="R64" s="403">
        <f>SUM(R22:R63)</f>
        <v>1.0000000000000002</v>
      </c>
      <c r="T64" s="759" t="s">
        <v>289</v>
      </c>
      <c r="U64" s="760"/>
      <c r="V64" s="109">
        <f t="shared" ref="V64:AA64" si="15">SUM(V22:V63)</f>
        <v>978.1380628547771</v>
      </c>
      <c r="W64" s="110">
        <f t="shared" si="15"/>
        <v>1.0000000000000002</v>
      </c>
      <c r="X64" s="109">
        <f t="shared" si="15"/>
        <v>232.1325932307181</v>
      </c>
      <c r="Y64" s="110">
        <f t="shared" si="15"/>
        <v>1.0000000000000004</v>
      </c>
      <c r="Z64" s="111">
        <f t="shared" si="15"/>
        <v>232.1325932307181</v>
      </c>
      <c r="AA64" s="112">
        <f t="shared" si="15"/>
        <v>1.0000000000000004</v>
      </c>
      <c r="AC64" s="692"/>
      <c r="AD64" s="666" t="s">
        <v>289</v>
      </c>
      <c r="AE64" s="109">
        <f t="shared" ref="AE64:AL64" si="16">SUM(AE22:AE63)</f>
        <v>978.1380628547771</v>
      </c>
      <c r="AF64" s="110">
        <f t="shared" si="16"/>
        <v>1.0000000000000002</v>
      </c>
      <c r="AG64" s="109">
        <f t="shared" si="16"/>
        <v>112.54292824935389</v>
      </c>
      <c r="AH64" s="110">
        <f t="shared" si="16"/>
        <v>1</v>
      </c>
      <c r="AI64" s="109">
        <f t="shared" si="16"/>
        <v>109.9230052793892</v>
      </c>
      <c r="AJ64" s="110">
        <f t="shared" si="16"/>
        <v>1</v>
      </c>
      <c r="AK64" s="111">
        <f t="shared" si="16"/>
        <v>222.46593352874305</v>
      </c>
      <c r="AL64" s="112">
        <f t="shared" si="16"/>
        <v>1.0000000000000002</v>
      </c>
      <c r="AN64" s="692"/>
      <c r="AO64" s="666" t="s">
        <v>289</v>
      </c>
      <c r="AP64" s="109">
        <f t="shared" ref="AP64:AW64" si="17">SUM(AP22:AP63)</f>
        <v>1292.8092415811138</v>
      </c>
      <c r="AQ64" s="110">
        <f t="shared" si="17"/>
        <v>1.0000000000000002</v>
      </c>
      <c r="AR64" s="109">
        <f t="shared" si="17"/>
        <v>523.53438959869186</v>
      </c>
      <c r="AS64" s="110">
        <f t="shared" si="17"/>
        <v>1.0000000000000002</v>
      </c>
      <c r="AT64" s="109">
        <f t="shared" si="17"/>
        <v>314.67632522296054</v>
      </c>
      <c r="AU64" s="110">
        <f t="shared" si="17"/>
        <v>1.0000000000000004</v>
      </c>
      <c r="AV64" s="111">
        <f t="shared" si="17"/>
        <v>838.21071482165257</v>
      </c>
      <c r="AW64" s="112">
        <f t="shared" si="17"/>
        <v>1</v>
      </c>
    </row>
    <row r="65" spans="3:23">
      <c r="I65" s="404"/>
    </row>
    <row r="66" spans="3:23" ht="19.5" thickBot="1">
      <c r="C66" s="405" t="s">
        <v>406</v>
      </c>
      <c r="D66" s="693"/>
      <c r="E66" s="693"/>
      <c r="F66" s="693"/>
      <c r="G66" s="693"/>
    </row>
    <row r="67" spans="3:23" ht="112.5">
      <c r="C67" s="406"/>
      <c r="D67" s="407" t="s">
        <v>391</v>
      </c>
      <c r="E67" s="407" t="s">
        <v>392</v>
      </c>
      <c r="F67" s="407" t="s">
        <v>413</v>
      </c>
      <c r="G67" s="407" t="s">
        <v>393</v>
      </c>
      <c r="H67" s="407" t="s">
        <v>394</v>
      </c>
      <c r="I67" s="408" t="s">
        <v>395</v>
      </c>
    </row>
    <row r="68" spans="3:23" ht="19.5" thickBot="1">
      <c r="C68" s="409" t="s">
        <v>396</v>
      </c>
      <c r="D68" s="410" t="s">
        <v>259</v>
      </c>
      <c r="E68" s="410" t="s">
        <v>397</v>
      </c>
      <c r="F68" s="410" t="s">
        <v>259</v>
      </c>
      <c r="G68" s="410" t="s">
        <v>397</v>
      </c>
      <c r="H68" s="410" t="s">
        <v>398</v>
      </c>
      <c r="I68" s="411"/>
    </row>
    <row r="69" spans="3:23" ht="19.5" thickTop="1">
      <c r="C69" s="412" t="s">
        <v>301</v>
      </c>
      <c r="D69" s="413">
        <v>82.578132398699751</v>
      </c>
      <c r="E69" s="414">
        <v>3.7339171327089651E-2</v>
      </c>
      <c r="F69" s="413">
        <f>D69*(1-$F$73)</f>
        <v>51.600682721441693</v>
      </c>
      <c r="G69" s="414">
        <f>E69*(1-$F$73)</f>
        <v>2.3332166479960784E-2</v>
      </c>
      <c r="H69" s="413">
        <f>'Nameplate capacity (Sch3A)'!G74</f>
        <v>2227.65</v>
      </c>
      <c r="I69" s="415" t="s">
        <v>399</v>
      </c>
    </row>
    <row r="70" spans="3:23">
      <c r="C70" s="416" t="s">
        <v>400</v>
      </c>
      <c r="D70" s="417">
        <v>433.02812714817787</v>
      </c>
      <c r="E70" s="414">
        <v>4.4665614289866158E-2</v>
      </c>
      <c r="F70" s="417">
        <f t="shared" ref="F70:G71" si="18">D70*(1-$F$73)</f>
        <v>270.58673221804503</v>
      </c>
      <c r="G70" s="414">
        <f t="shared" si="18"/>
        <v>2.7910248446911669E-2</v>
      </c>
      <c r="H70" s="417">
        <f>'2015 Monthly Peaks (Sch3)'!S52</f>
        <v>9695.8803333333344</v>
      </c>
      <c r="I70" s="694" t="s">
        <v>401</v>
      </c>
    </row>
    <row r="71" spans="3:23" ht="19.5" thickBot="1">
      <c r="C71" s="418" t="s">
        <v>402</v>
      </c>
      <c r="D71" s="419">
        <v>383.99165874254686</v>
      </c>
      <c r="E71" s="420">
        <v>0.14755141190835805</v>
      </c>
      <c r="F71" s="419">
        <f t="shared" si="18"/>
        <v>239.94526365391937</v>
      </c>
      <c r="G71" s="420">
        <f t="shared" si="18"/>
        <v>9.2200602869335666E-2</v>
      </c>
      <c r="H71" s="419">
        <f>'Nameplate capacity (Sch3A)'!B37</f>
        <v>2587.6500000000005</v>
      </c>
      <c r="I71" s="695" t="s">
        <v>399</v>
      </c>
    </row>
    <row r="72" spans="3:23">
      <c r="C72" s="412" t="s">
        <v>0</v>
      </c>
      <c r="D72" s="413">
        <f>SUM(D69:D71)</f>
        <v>899.59791828942446</v>
      </c>
      <c r="E72" s="413"/>
      <c r="F72" s="421">
        <v>562.13267859340613</v>
      </c>
      <c r="G72" s="413"/>
      <c r="H72" s="413"/>
      <c r="I72" s="422"/>
      <c r="V72" s="696"/>
      <c r="W72" s="696"/>
    </row>
    <row r="73" spans="3:23" ht="19.5" thickBot="1">
      <c r="C73" s="418" t="s">
        <v>403</v>
      </c>
      <c r="D73" s="419"/>
      <c r="E73" s="419"/>
      <c r="F73" s="423">
        <f>1-F72/D72</f>
        <v>0.3751289691040024</v>
      </c>
      <c r="G73" s="419"/>
      <c r="H73" s="419"/>
      <c r="I73" s="424"/>
      <c r="V73" s="113"/>
      <c r="W73" s="113"/>
    </row>
    <row r="74" spans="3:23">
      <c r="C74" s="406"/>
      <c r="D74" s="407"/>
      <c r="E74" s="407"/>
      <c r="F74" s="407"/>
      <c r="G74" s="407"/>
      <c r="H74" s="407"/>
      <c r="I74" s="408"/>
    </row>
    <row r="75" spans="3:23" ht="19.5" thickBot="1">
      <c r="C75" s="409" t="s">
        <v>404</v>
      </c>
      <c r="D75" s="410"/>
      <c r="E75" s="410"/>
      <c r="F75" s="410"/>
      <c r="G75" s="410"/>
      <c r="H75" s="410"/>
      <c r="I75" s="411"/>
    </row>
    <row r="76" spans="3:23" ht="20.25" thickTop="1" thickBot="1">
      <c r="C76" s="418" t="s">
        <v>405</v>
      </c>
      <c r="D76" s="419">
        <v>331.06122143871346</v>
      </c>
      <c r="E76" s="420">
        <v>0.12793894902274783</v>
      </c>
      <c r="F76" s="425"/>
      <c r="G76" s="420">
        <f>E76*(1-F73)</f>
        <v>7.9945342967594923E-2</v>
      </c>
      <c r="H76" s="419">
        <f>'Nameplate capacity (Sch3A)'!B37</f>
        <v>2587.6500000000005</v>
      </c>
      <c r="I76" s="695" t="s">
        <v>399</v>
      </c>
    </row>
  </sheetData>
  <mergeCells count="32">
    <mergeCell ref="C11:R11"/>
    <mergeCell ref="C15:R15"/>
    <mergeCell ref="E20:F20"/>
    <mergeCell ref="K20:L20"/>
    <mergeCell ref="N20:O20"/>
    <mergeCell ref="Q20:R20"/>
    <mergeCell ref="C18:F19"/>
    <mergeCell ref="AV20:AW20"/>
    <mergeCell ref="T64:U64"/>
    <mergeCell ref="V20:W20"/>
    <mergeCell ref="X20:Y20"/>
    <mergeCell ref="Z20:AA20"/>
    <mergeCell ref="AE20:AF20"/>
    <mergeCell ref="AG20:AH20"/>
    <mergeCell ref="AI20:AJ20"/>
    <mergeCell ref="AK20:AL20"/>
    <mergeCell ref="AP20:AQ20"/>
    <mergeCell ref="AR20:AS20"/>
    <mergeCell ref="AT20:AU20"/>
    <mergeCell ref="AN19:AW19"/>
    <mergeCell ref="AC19:AL19"/>
    <mergeCell ref="T19:AA19"/>
    <mergeCell ref="C16:G16"/>
    <mergeCell ref="C17:F17"/>
    <mergeCell ref="T17:AA17"/>
    <mergeCell ref="AC17:AL17"/>
    <mergeCell ref="AN17:AW17"/>
    <mergeCell ref="I17:R17"/>
    <mergeCell ref="I18:R18"/>
    <mergeCell ref="T18:AA18"/>
    <mergeCell ref="AC18:AL18"/>
    <mergeCell ref="AN18:AW18"/>
  </mergeCells>
  <pageMargins left="0.25" right="0.25" top="0.75" bottom="0.75" header="0.3" footer="0.3"/>
  <pageSetup scale="30" fitToHeight="0" orientation="landscape" r:id="rId1"/>
  <colBreaks count="1" manualBreakCount="1">
    <brk id="18" max="73" man="1"/>
  </colBreaks>
  <ignoredErrors>
    <ignoredError sqref="K22:R6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1:E29"/>
  <sheetViews>
    <sheetView workbookViewId="0">
      <selection activeCell="B6" sqref="B6:E6"/>
    </sheetView>
  </sheetViews>
  <sheetFormatPr defaultRowHeight="15"/>
  <cols>
    <col min="1" max="1" width="9.140625" style="671"/>
    <col min="2" max="2" width="16" style="671" bestFit="1" customWidth="1"/>
    <col min="3" max="3" width="23.7109375" style="671" customWidth="1"/>
    <col min="4" max="4" width="14.85546875" style="671" customWidth="1"/>
    <col min="5" max="5" width="18.42578125" style="671" bestFit="1" customWidth="1"/>
    <col min="6" max="16384" width="9.140625" style="671"/>
  </cols>
  <sheetData>
    <row r="1" spans="2:5" ht="15.75">
      <c r="E1" s="149" t="str">
        <f>'Rate Summary'!O1</f>
        <v>Exhibit No. PAC-17</v>
      </c>
    </row>
    <row r="2" spans="2:5" ht="15.75">
      <c r="E2" s="151" t="s">
        <v>550</v>
      </c>
    </row>
    <row r="3" spans="2:5" ht="15.75">
      <c r="E3" s="310"/>
    </row>
    <row r="4" spans="2:5" ht="15.75">
      <c r="E4" s="310"/>
    </row>
    <row r="6" spans="2:5">
      <c r="B6" s="774" t="s">
        <v>601</v>
      </c>
      <c r="C6" s="774"/>
      <c r="D6" s="774"/>
      <c r="E6" s="774"/>
    </row>
    <row r="7" spans="2:5">
      <c r="B7" s="667"/>
    </row>
    <row r="8" spans="2:5">
      <c r="B8" s="667"/>
    </row>
    <row r="9" spans="2:5" ht="45">
      <c r="B9" s="668" t="s">
        <v>153</v>
      </c>
      <c r="C9" s="676" t="s">
        <v>551</v>
      </c>
      <c r="D9" s="775" t="s">
        <v>544</v>
      </c>
      <c r="E9" s="776"/>
    </row>
    <row r="10" spans="2:5">
      <c r="B10" s="672" t="s">
        <v>33</v>
      </c>
      <c r="C10" s="677">
        <f>5/12*C18+7/12*C19</f>
        <v>35.921666666666667</v>
      </c>
      <c r="D10" s="777" t="s">
        <v>545</v>
      </c>
      <c r="E10" s="777"/>
    </row>
    <row r="11" spans="2:5">
      <c r="B11" s="672" t="s">
        <v>40</v>
      </c>
      <c r="C11" s="677">
        <f>9/12*C$22+3/12*C$23</f>
        <v>20.9925</v>
      </c>
      <c r="D11" s="777" t="s">
        <v>546</v>
      </c>
      <c r="E11" s="777"/>
    </row>
    <row r="12" spans="2:5">
      <c r="B12" s="672" t="s">
        <v>35</v>
      </c>
      <c r="C12" s="677">
        <f>9/12*C$22+3/12*C$23</f>
        <v>20.9925</v>
      </c>
      <c r="D12" s="777" t="s">
        <v>546</v>
      </c>
      <c r="E12" s="777"/>
    </row>
    <row r="13" spans="2:5">
      <c r="B13" s="672" t="s">
        <v>75</v>
      </c>
      <c r="C13" s="677">
        <f>10/12*C26+2/12*C27</f>
        <v>5.4592427357142856</v>
      </c>
      <c r="D13" s="777" t="s">
        <v>547</v>
      </c>
      <c r="E13" s="777"/>
    </row>
    <row r="14" spans="2:5">
      <c r="B14" s="672" t="s">
        <v>71</v>
      </c>
      <c r="C14" s="677">
        <f>9/12*C$22+3/12*C$23</f>
        <v>20.9925</v>
      </c>
      <c r="D14" s="777" t="s">
        <v>546</v>
      </c>
      <c r="E14" s="777"/>
    </row>
    <row r="15" spans="2:5">
      <c r="C15" s="678"/>
      <c r="D15" s="673"/>
      <c r="E15" s="673"/>
    </row>
    <row r="16" spans="2:5">
      <c r="C16" s="697" t="s">
        <v>553</v>
      </c>
      <c r="D16" s="679" t="s">
        <v>152</v>
      </c>
    </row>
    <row r="17" spans="3:5">
      <c r="C17" s="669" t="s">
        <v>33</v>
      </c>
      <c r="D17" s="675"/>
    </row>
    <row r="18" spans="3:5">
      <c r="C18" s="670">
        <v>35.630000000000003</v>
      </c>
      <c r="D18" s="716" t="s">
        <v>597</v>
      </c>
    </row>
    <row r="19" spans="3:5">
      <c r="C19" s="670">
        <v>36.130000000000003</v>
      </c>
      <c r="D19" s="716" t="s">
        <v>598</v>
      </c>
    </row>
    <row r="20" spans="3:5">
      <c r="C20" s="674"/>
    </row>
    <row r="21" spans="3:5">
      <c r="C21" s="669" t="s">
        <v>548</v>
      </c>
      <c r="D21" s="675"/>
    </row>
    <row r="22" spans="3:5">
      <c r="C22" s="670">
        <v>20.83</v>
      </c>
      <c r="D22" s="716" t="s">
        <v>595</v>
      </c>
    </row>
    <row r="23" spans="3:5">
      <c r="C23" s="670">
        <v>21.48</v>
      </c>
      <c r="D23" s="716" t="s">
        <v>596</v>
      </c>
    </row>
    <row r="24" spans="3:5">
      <c r="C24" s="674"/>
    </row>
    <row r="25" spans="3:5">
      <c r="C25" s="669" t="s">
        <v>549</v>
      </c>
      <c r="D25" s="675"/>
    </row>
    <row r="26" spans="3:5">
      <c r="C26" s="670">
        <v>5.513476997142857</v>
      </c>
      <c r="D26" s="716" t="s">
        <v>599</v>
      </c>
    </row>
    <row r="27" spans="3:5">
      <c r="C27" s="670">
        <v>5.1880714285714289</v>
      </c>
      <c r="D27" s="772" t="s">
        <v>600</v>
      </c>
      <c r="E27" s="773"/>
    </row>
    <row r="28" spans="3:5">
      <c r="D28" s="773"/>
      <c r="E28" s="773"/>
    </row>
    <row r="29" spans="3:5">
      <c r="D29" s="773"/>
      <c r="E29" s="773"/>
    </row>
  </sheetData>
  <mergeCells count="8">
    <mergeCell ref="D27:E29"/>
    <mergeCell ref="B6:E6"/>
    <mergeCell ref="D9:E9"/>
    <mergeCell ref="D10:E10"/>
    <mergeCell ref="D11:E11"/>
    <mergeCell ref="D12:E12"/>
    <mergeCell ref="D13:E13"/>
    <mergeCell ref="D14:E14"/>
  </mergeCells>
  <pageMargins left="0.7" right="0.7" top="0.75" bottom="0.75" header="0.3" footer="0.3"/>
  <pageSetup orientation="portrait" r:id="rId1"/>
  <ignoredErrors>
    <ignoredError sqref="C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Rate Summary</vt:lpstr>
      <vt:lpstr>Attachment A (FCR)</vt:lpstr>
      <vt:lpstr>Attachment B_NP (p.1)</vt:lpstr>
      <vt:lpstr>Attachment B_O&amp;M (p.2)</vt:lpstr>
      <vt:lpstr>Attachment B_cost (pp.3-5) </vt:lpstr>
      <vt:lpstr>Attachment C_Sch2 (p.1)</vt:lpstr>
      <vt:lpstr>Attachment C_12CP (p.2) </vt:lpstr>
      <vt:lpstr>Attachment D_Reserve Study</vt:lpstr>
      <vt:lpstr>Attachment E_Wheeling Costs</vt:lpstr>
      <vt:lpstr>2015 Monthly Peaks (Sch3)</vt:lpstr>
      <vt:lpstr>Nameplate capacity (Sch3A)</vt:lpstr>
      <vt:lpstr>'2015 Monthly Peaks (Sch3)'!Print_Area</vt:lpstr>
      <vt:lpstr>'Attachment A (FCR)'!Print_Area</vt:lpstr>
      <vt:lpstr>'Attachment B_cost (pp.3-5) '!Print_Area</vt:lpstr>
      <vt:lpstr>'Attachment B_NP (p.1)'!Print_Area</vt:lpstr>
      <vt:lpstr>'Attachment B_O&amp;M (p.2)'!Print_Area</vt:lpstr>
      <vt:lpstr>'Attachment C_12CP (p.2) '!Print_Area</vt:lpstr>
      <vt:lpstr>'Attachment C_Sch2 (p.1)'!Print_Area</vt:lpstr>
      <vt:lpstr>'Attachment D_Reserve Study'!Print_Area</vt:lpstr>
      <vt:lpstr>'Attachment E_Wheeling Costs'!Print_Area</vt:lpstr>
      <vt:lpstr>'Nameplate capacity (Sch3A)'!Print_Area</vt:lpstr>
      <vt:lpstr>'Rate Summary'!Print_Area</vt:lpstr>
      <vt:lpstr>'Attachment B_cost (pp.3-5) '!question.3</vt:lpstr>
      <vt:lpstr>'Attachment B_cost (pp.3-5) '!question.4</vt:lpstr>
    </vt:vector>
  </TitlesOfParts>
  <Company>BWMQ</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dc:creator>
  <cp:lastModifiedBy>Bronner, Natalia</cp:lastModifiedBy>
  <cp:lastPrinted>2016-10-26T17:21:05Z</cp:lastPrinted>
  <dcterms:created xsi:type="dcterms:W3CDTF">2010-02-09T18:43:05Z</dcterms:created>
  <dcterms:modified xsi:type="dcterms:W3CDTF">2016-10-26T17:27:37Z</dcterms:modified>
</cp:coreProperties>
</file>